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I3p0_ELC_12TS_1REG_2020.11.18\Subres_Tmpl\"/>
    </mc:Choice>
  </mc:AlternateContent>
  <xr:revisionPtr revIDLastSave="0" documentId="13_ncr:1_{15275648-9B6D-4BCA-8913-003A14DDB28A}" xr6:coauthVersionLast="45" xr6:coauthVersionMax="45" xr10:uidLastSave="{00000000-0000-0000-0000-000000000000}"/>
  <bookViews>
    <workbookView xWindow="-110" yWindow="-110" windowWidth="34620" windowHeight="14020" activeTab="3" xr2:uid="{00000000-000D-0000-FFFF-FFFF00000000}"/>
  </bookViews>
  <sheets>
    <sheet name="ELC_EGP" sheetId="16" r:id="rId1"/>
    <sheet name="ELC_WIN" sheetId="19" r:id="rId2"/>
    <sheet name="WIN_ON_COST" sheetId="21" r:id="rId3"/>
    <sheet name="ELC_CCS" sheetId="18" r:id="rId4"/>
    <sheet name="Win_ON_Cost_Data" sheetId="20" r:id="rId5"/>
  </sheets>
  <externalReferences>
    <externalReference r:id="rId6"/>
  </externalReferenc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34" i="16" l="1"/>
  <c r="AK35" i="16"/>
  <c r="AK36" i="16"/>
  <c r="AK37" i="16"/>
  <c r="AK38" i="16"/>
  <c r="B7" i="16" l="1"/>
  <c r="B8" i="16"/>
  <c r="B9" i="16"/>
  <c r="B10" i="16"/>
  <c r="B11" i="16"/>
  <c r="B12" i="16"/>
  <c r="B13" i="16"/>
  <c r="AL13" i="16" s="1"/>
  <c r="B14" i="16"/>
  <c r="B15" i="16"/>
  <c r="B16" i="16"/>
  <c r="B17" i="16"/>
  <c r="B18" i="16"/>
  <c r="B19" i="16"/>
  <c r="B20" i="16"/>
  <c r="B21" i="16"/>
  <c r="B22" i="16"/>
  <c r="B23" i="16"/>
  <c r="B24" i="16"/>
  <c r="AL24" i="16" s="1"/>
  <c r="B25" i="16"/>
  <c r="AL25" i="16" s="1"/>
  <c r="B26" i="16"/>
  <c r="AL26" i="16" s="1"/>
  <c r="B27" i="16"/>
  <c r="AL27" i="16" s="1"/>
  <c r="B28" i="16"/>
  <c r="AL28" i="16" s="1"/>
  <c r="B29" i="16"/>
  <c r="AL29" i="16" s="1"/>
  <c r="B30" i="16"/>
  <c r="AL30" i="16" s="1"/>
  <c r="B31" i="16"/>
  <c r="B32" i="16"/>
  <c r="B33" i="16"/>
  <c r="B34" i="16"/>
  <c r="B35" i="16"/>
  <c r="B36" i="16"/>
  <c r="B37" i="16"/>
  <c r="B38" i="16"/>
  <c r="AL23" i="16"/>
  <c r="B6" i="16"/>
  <c r="AK20" i="18"/>
  <c r="AJ20" i="18"/>
  <c r="AI20" i="18"/>
  <c r="AH20" i="18"/>
  <c r="AG20" i="18"/>
  <c r="AF20" i="18"/>
  <c r="AE20" i="18"/>
  <c r="AD20" i="18"/>
  <c r="AC20" i="18"/>
  <c r="Y20" i="18" s="1"/>
  <c r="AB20" i="18"/>
  <c r="AA20" i="18"/>
  <c r="M20" i="18" s="1"/>
  <c r="U20" i="18"/>
  <c r="T20" i="18"/>
  <c r="S20" i="18"/>
  <c r="R20" i="18"/>
  <c r="Q20" i="18"/>
  <c r="K20" i="18"/>
  <c r="J20" i="18"/>
  <c r="I20" i="18"/>
  <c r="H20" i="18"/>
  <c r="G20" i="18"/>
  <c r="F20" i="18"/>
  <c r="E20" i="18"/>
  <c r="C20" i="18"/>
  <c r="AK19" i="18"/>
  <c r="AJ19" i="18"/>
  <c r="AI19" i="18"/>
  <c r="AH19" i="18"/>
  <c r="AG19" i="18"/>
  <c r="AF19" i="18"/>
  <c r="AE19" i="18"/>
  <c r="AD19" i="18"/>
  <c r="AC19" i="18"/>
  <c r="W19" i="18" s="1"/>
  <c r="AB19" i="18"/>
  <c r="AA19" i="18"/>
  <c r="M19" i="18" s="1"/>
  <c r="U19" i="18"/>
  <c r="T19" i="18"/>
  <c r="S19" i="18"/>
  <c r="R19" i="18"/>
  <c r="Q19" i="18"/>
  <c r="K19" i="18"/>
  <c r="J19" i="18"/>
  <c r="I19" i="18"/>
  <c r="H19" i="18"/>
  <c r="G19" i="18"/>
  <c r="F19" i="18"/>
  <c r="E19" i="18"/>
  <c r="C19" i="18"/>
  <c r="AK18" i="18"/>
  <c r="AJ18" i="18"/>
  <c r="AI18" i="18"/>
  <c r="AH18" i="18"/>
  <c r="AG18" i="18"/>
  <c r="AF18" i="18"/>
  <c r="AE18" i="18"/>
  <c r="AD18" i="18"/>
  <c r="AC18" i="18"/>
  <c r="W18" i="18" s="1"/>
  <c r="AB18" i="18"/>
  <c r="AA18" i="18"/>
  <c r="U18" i="18"/>
  <c r="T18" i="18"/>
  <c r="S18" i="18"/>
  <c r="R18" i="18"/>
  <c r="Q18" i="18"/>
  <c r="K18" i="18"/>
  <c r="J18" i="18"/>
  <c r="I18" i="18"/>
  <c r="H18" i="18"/>
  <c r="G18" i="18"/>
  <c r="F18" i="18"/>
  <c r="E18" i="18"/>
  <c r="C18" i="18"/>
  <c r="AK17" i="18"/>
  <c r="AJ17" i="18"/>
  <c r="AI17" i="18"/>
  <c r="AH17" i="18"/>
  <c r="AG17" i="18"/>
  <c r="AF17" i="18"/>
  <c r="AE17" i="18"/>
  <c r="AD17" i="18"/>
  <c r="AC17" i="18"/>
  <c r="W17" i="18" s="1"/>
  <c r="AB17" i="18"/>
  <c r="AA17" i="18"/>
  <c r="O17" i="18" s="1"/>
  <c r="Z17" i="18"/>
  <c r="Y17" i="18"/>
  <c r="X17" i="18"/>
  <c r="U17" i="18"/>
  <c r="T17" i="18"/>
  <c r="S17" i="18"/>
  <c r="R17" i="18"/>
  <c r="Q17" i="18"/>
  <c r="K17" i="18"/>
  <c r="J17" i="18"/>
  <c r="I17" i="18"/>
  <c r="H17" i="18"/>
  <c r="G17" i="18"/>
  <c r="F17" i="18"/>
  <c r="E17" i="18"/>
  <c r="C17" i="18"/>
  <c r="AK16" i="18"/>
  <c r="AJ16" i="18"/>
  <c r="AI16" i="18"/>
  <c r="AH16" i="18"/>
  <c r="AG16" i="18"/>
  <c r="AF16" i="18"/>
  <c r="AE16" i="18"/>
  <c r="AD16" i="18"/>
  <c r="Y16" i="18" s="1"/>
  <c r="AC16" i="18"/>
  <c r="AB16" i="18"/>
  <c r="AA16" i="18"/>
  <c r="U16" i="18"/>
  <c r="T16" i="18"/>
  <c r="S16" i="18"/>
  <c r="R16" i="18"/>
  <c r="Q16" i="18"/>
  <c r="N16" i="18"/>
  <c r="K16" i="18"/>
  <c r="J16" i="18"/>
  <c r="I16" i="18"/>
  <c r="H16" i="18"/>
  <c r="G16" i="18"/>
  <c r="F16" i="18"/>
  <c r="E16" i="18"/>
  <c r="C16" i="18"/>
  <c r="AK15" i="18"/>
  <c r="AJ15" i="18"/>
  <c r="AI15" i="18"/>
  <c r="AH15" i="18"/>
  <c r="AG15" i="18"/>
  <c r="AF15" i="18"/>
  <c r="AE15" i="18"/>
  <c r="AD15" i="18"/>
  <c r="AC15" i="18"/>
  <c r="Z15" i="18" s="1"/>
  <c r="AB15" i="18"/>
  <c r="AA15" i="18"/>
  <c r="P15" i="18" s="1"/>
  <c r="U15" i="18"/>
  <c r="T15" i="18"/>
  <c r="S15" i="18"/>
  <c r="R15" i="18"/>
  <c r="Q15" i="18"/>
  <c r="K15" i="18"/>
  <c r="J15" i="18"/>
  <c r="I15" i="18"/>
  <c r="H15" i="18"/>
  <c r="G15" i="18"/>
  <c r="F15" i="18"/>
  <c r="E15" i="18"/>
  <c r="C15" i="18"/>
  <c r="AK14" i="18"/>
  <c r="AJ14" i="18"/>
  <c r="AI14" i="18"/>
  <c r="AH14" i="18"/>
  <c r="AG14" i="18"/>
  <c r="AF14" i="18"/>
  <c r="AE14" i="18"/>
  <c r="AD14" i="18"/>
  <c r="AC14" i="18"/>
  <c r="Y14" i="18" s="1"/>
  <c r="AB14" i="18"/>
  <c r="AA14" i="18"/>
  <c r="M14" i="18" s="1"/>
  <c r="U14" i="18"/>
  <c r="T14" i="18"/>
  <c r="S14" i="18"/>
  <c r="R14" i="18"/>
  <c r="Q14" i="18"/>
  <c r="K14" i="18"/>
  <c r="J14" i="18"/>
  <c r="I14" i="18"/>
  <c r="H14" i="18"/>
  <c r="G14" i="18"/>
  <c r="F14" i="18"/>
  <c r="E14" i="18"/>
  <c r="C14" i="18"/>
  <c r="AK13" i="18"/>
  <c r="AJ13" i="18"/>
  <c r="AI13" i="18"/>
  <c r="AH13" i="18"/>
  <c r="AG13" i="18"/>
  <c r="AF13" i="18"/>
  <c r="AE13" i="18"/>
  <c r="AD13" i="18"/>
  <c r="AC13" i="18"/>
  <c r="AB13" i="18"/>
  <c r="AA13" i="18"/>
  <c r="U13" i="18"/>
  <c r="T13" i="18"/>
  <c r="S13" i="18"/>
  <c r="R13" i="18"/>
  <c r="Q13" i="18"/>
  <c r="K13" i="18"/>
  <c r="J13" i="18"/>
  <c r="I13" i="18"/>
  <c r="H13" i="18"/>
  <c r="G13" i="18"/>
  <c r="F13" i="18"/>
  <c r="E13" i="18"/>
  <c r="C13" i="18"/>
  <c r="AK12" i="18"/>
  <c r="AJ12" i="18"/>
  <c r="AI12" i="18"/>
  <c r="AH12" i="18"/>
  <c r="AG12" i="18"/>
  <c r="AF12" i="18"/>
  <c r="AE12" i="18"/>
  <c r="AD12" i="18"/>
  <c r="AC12" i="18"/>
  <c r="AB12" i="18"/>
  <c r="AA12" i="18"/>
  <c r="N12" i="18" s="1"/>
  <c r="U12" i="18"/>
  <c r="T12" i="18"/>
  <c r="S12" i="18"/>
  <c r="R12" i="18"/>
  <c r="Q12" i="18"/>
  <c r="O12" i="18"/>
  <c r="M12" i="18"/>
  <c r="K12" i="18"/>
  <c r="J12" i="18"/>
  <c r="I12" i="18"/>
  <c r="H12" i="18"/>
  <c r="G12" i="18"/>
  <c r="F12" i="18"/>
  <c r="E12" i="18"/>
  <c r="C12" i="18"/>
  <c r="AK11" i="18"/>
  <c r="AJ11" i="18"/>
  <c r="AI11" i="18"/>
  <c r="AH11" i="18"/>
  <c r="AG11" i="18"/>
  <c r="AF11" i="18"/>
  <c r="AE11" i="18"/>
  <c r="AD11" i="18"/>
  <c r="AC11" i="18"/>
  <c r="Z11" i="18" s="1"/>
  <c r="AB11" i="18"/>
  <c r="AA11" i="18"/>
  <c r="P11" i="18" s="1"/>
  <c r="Y11" i="18"/>
  <c r="W11" i="18"/>
  <c r="U11" i="18"/>
  <c r="T11" i="18"/>
  <c r="S11" i="18"/>
  <c r="R11" i="18"/>
  <c r="Q11" i="18"/>
  <c r="L11" i="18"/>
  <c r="K11" i="18"/>
  <c r="J11" i="18"/>
  <c r="I11" i="18"/>
  <c r="H11" i="18"/>
  <c r="G11" i="18"/>
  <c r="F11" i="18"/>
  <c r="E11" i="18"/>
  <c r="C11" i="18"/>
  <c r="AK10" i="18"/>
  <c r="AJ10" i="18"/>
  <c r="AI10" i="18"/>
  <c r="AH10" i="18"/>
  <c r="AG10" i="18"/>
  <c r="AF10" i="18"/>
  <c r="AE10" i="18"/>
  <c r="AD10" i="18"/>
  <c r="AC10" i="18"/>
  <c r="Y10" i="18" s="1"/>
  <c r="AB10" i="18"/>
  <c r="N10" i="18" s="1"/>
  <c r="AA10" i="18"/>
  <c r="L10" i="18" s="1"/>
  <c r="Z10" i="18"/>
  <c r="X10" i="18"/>
  <c r="V10" i="18"/>
  <c r="U10" i="18"/>
  <c r="T10" i="18"/>
  <c r="S10" i="18"/>
  <c r="R10" i="18"/>
  <c r="Q10" i="18"/>
  <c r="O10" i="18"/>
  <c r="K10" i="18"/>
  <c r="J10" i="18"/>
  <c r="I10" i="18"/>
  <c r="H10" i="18"/>
  <c r="G10" i="18"/>
  <c r="F10" i="18"/>
  <c r="E10" i="18"/>
  <c r="C10" i="18"/>
  <c r="AK9" i="18"/>
  <c r="AJ9" i="18"/>
  <c r="AI9" i="18"/>
  <c r="AH9" i="18"/>
  <c r="AG9" i="18"/>
  <c r="AF9" i="18"/>
  <c r="AE9" i="18"/>
  <c r="AD9" i="18"/>
  <c r="W9" i="18" s="1"/>
  <c r="AC9" i="18"/>
  <c r="AB9" i="18"/>
  <c r="O9" i="18" s="1"/>
  <c r="AA9" i="18"/>
  <c r="U9" i="18"/>
  <c r="T9" i="18"/>
  <c r="S9" i="18"/>
  <c r="R9" i="18"/>
  <c r="Q9" i="18"/>
  <c r="M9" i="18"/>
  <c r="L9" i="18"/>
  <c r="K9" i="18"/>
  <c r="J9" i="18"/>
  <c r="I9" i="18"/>
  <c r="H9" i="18"/>
  <c r="G9" i="18"/>
  <c r="F9" i="18"/>
  <c r="E9" i="18"/>
  <c r="C9" i="18"/>
  <c r="AK33" i="16"/>
  <c r="AL33" i="16"/>
  <c r="AK32" i="16"/>
  <c r="AL32" i="16"/>
  <c r="AK31" i="16"/>
  <c r="AL31" i="16"/>
  <c r="AK30" i="16"/>
  <c r="AK29" i="16"/>
  <c r="AK28" i="16"/>
  <c r="AK27" i="16"/>
  <c r="AK26" i="16"/>
  <c r="AK25" i="16"/>
  <c r="AK24" i="16"/>
  <c r="AK23" i="16"/>
  <c r="N17" i="18" l="1"/>
  <c r="O18" i="18"/>
  <c r="V11" i="18"/>
  <c r="L12" i="18"/>
  <c r="P13" i="18"/>
  <c r="M16" i="18"/>
  <c r="V17" i="18"/>
  <c r="W10" i="18"/>
  <c r="Y12" i="18"/>
  <c r="X16" i="18"/>
  <c r="Z18" i="18"/>
  <c r="X9" i="18"/>
  <c r="X11" i="18"/>
  <c r="W12" i="18"/>
  <c r="W13" i="18"/>
  <c r="O14" i="18"/>
  <c r="P18" i="18"/>
  <c r="O15" i="18"/>
  <c r="M18" i="18"/>
  <c r="O19" i="18"/>
  <c r="N11" i="18"/>
  <c r="O20" i="18"/>
  <c r="P14" i="18"/>
  <c r="W15" i="18"/>
  <c r="V16" i="18"/>
  <c r="L17" i="18"/>
  <c r="M11" i="18"/>
  <c r="P9" i="18"/>
  <c r="M10" i="18"/>
  <c r="L15" i="18"/>
  <c r="W16" i="18"/>
  <c r="M17" i="18"/>
  <c r="P10" i="18"/>
  <c r="X12" i="18"/>
  <c r="M15" i="18"/>
  <c r="P17" i="18"/>
  <c r="N19" i="18"/>
  <c r="Z12" i="18"/>
  <c r="L16" i="18"/>
  <c r="Z16" i="18"/>
  <c r="X18" i="18"/>
  <c r="P20" i="18"/>
  <c r="P19" i="18"/>
  <c r="P12" i="18"/>
  <c r="N13" i="18"/>
  <c r="P16" i="18"/>
  <c r="Y18" i="18"/>
  <c r="V12" i="18"/>
  <c r="L13" i="18"/>
  <c r="X13" i="18"/>
  <c r="N14" i="18"/>
  <c r="Z14" i="18"/>
  <c r="V18" i="18"/>
  <c r="L19" i="18"/>
  <c r="X19" i="18"/>
  <c r="N20" i="18"/>
  <c r="Z20" i="18"/>
  <c r="V9" i="18"/>
  <c r="M13" i="18"/>
  <c r="Y13" i="18"/>
  <c r="Y19" i="18"/>
  <c r="Z13" i="18"/>
  <c r="L18" i="18"/>
  <c r="Z19" i="18"/>
  <c r="O13" i="18"/>
  <c r="N18" i="18"/>
  <c r="X15" i="18"/>
  <c r="Y9" i="18"/>
  <c r="W14" i="18"/>
  <c r="Y15" i="18"/>
  <c r="O16" i="18"/>
  <c r="W20" i="18"/>
  <c r="Z9" i="18"/>
  <c r="V13" i="18"/>
  <c r="L14" i="18"/>
  <c r="X14" i="18"/>
  <c r="N15" i="18"/>
  <c r="V19" i="18"/>
  <c r="L20" i="18"/>
  <c r="X20" i="18"/>
  <c r="V15" i="18"/>
  <c r="O11" i="18"/>
  <c r="V14" i="18"/>
  <c r="V20" i="18"/>
  <c r="N9" i="18"/>
  <c r="K5" i="21" l="1"/>
  <c r="L5" i="21"/>
  <c r="M5" i="21"/>
  <c r="N5" i="21"/>
  <c r="O5" i="21"/>
  <c r="K6" i="21"/>
  <c r="L6" i="21"/>
  <c r="M6" i="21"/>
  <c r="M7" i="21" s="1"/>
  <c r="M8" i="21" s="1"/>
  <c r="N6" i="21"/>
  <c r="N7" i="21" s="1"/>
  <c r="N8" i="21" s="1"/>
  <c r="O6" i="21"/>
  <c r="O7" i="21" s="1"/>
  <c r="O8" i="21" s="1"/>
  <c r="K7" i="21"/>
  <c r="K8" i="21" s="1"/>
  <c r="L7" i="21"/>
  <c r="L8" i="21" s="1"/>
  <c r="L4" i="21"/>
  <c r="M4" i="21"/>
  <c r="N4" i="21"/>
  <c r="O4" i="21"/>
  <c r="K4" i="21"/>
  <c r="I5" i="21" a="1"/>
  <c r="I5" i="21"/>
  <c r="I6" i="21" a="1"/>
  <c r="I6" i="21"/>
  <c r="I7" i="21" a="1"/>
  <c r="I7" i="21"/>
  <c r="I8" i="21" a="1"/>
  <c r="I8" i="21"/>
  <c r="I4" i="21" a="1"/>
  <c r="I4" i="21" s="1"/>
  <c r="F5" i="21" a="1"/>
  <c r="F5" i="21"/>
  <c r="F6" i="21" a="1"/>
  <c r="F6" i="21"/>
  <c r="F7" i="21" a="1"/>
  <c r="F7" i="21"/>
  <c r="F8" i="21" a="1"/>
  <c r="F8" i="21"/>
  <c r="F4" i="21" a="1"/>
  <c r="F4" i="21" s="1"/>
  <c r="AL46" i="16" l="1"/>
  <c r="AK46" i="16"/>
  <c r="AL45" i="16"/>
  <c r="AK45" i="16"/>
  <c r="AA24" i="18" l="1"/>
  <c r="AL22" i="16" l="1"/>
  <c r="AL21" i="16"/>
  <c r="AL20" i="16"/>
  <c r="AL19" i="16"/>
  <c r="AL18" i="16"/>
  <c r="AL17" i="16"/>
  <c r="AL16" i="16"/>
  <c r="AL15" i="16"/>
  <c r="AL14" i="16"/>
  <c r="AL12" i="16"/>
  <c r="AL11" i="16"/>
  <c r="AL10" i="16"/>
  <c r="AL9" i="16"/>
  <c r="AL8" i="16"/>
  <c r="AL7" i="16"/>
  <c r="AL6" i="16"/>
  <c r="AM7" i="18" l="1"/>
  <c r="AQ20" i="18" l="1"/>
  <c r="AQ19" i="18"/>
  <c r="AQ18" i="18"/>
  <c r="AQ17" i="18"/>
  <c r="AQ16" i="18"/>
  <c r="AQ15" i="18"/>
  <c r="AQ14" i="18"/>
  <c r="AQ13" i="18"/>
  <c r="AQ12" i="18"/>
  <c r="AQ11" i="18"/>
  <c r="AQ10" i="18"/>
  <c r="AQ9" i="18"/>
  <c r="AP20" i="18"/>
  <c r="AP19" i="18"/>
  <c r="AP18" i="18"/>
  <c r="AP17" i="18"/>
  <c r="AP16" i="18"/>
  <c r="AP15" i="18"/>
  <c r="AP14" i="18"/>
  <c r="AP13" i="18"/>
  <c r="AP12" i="18"/>
  <c r="AP11" i="18"/>
  <c r="AP10" i="18"/>
  <c r="AP9" i="18"/>
  <c r="AK22" i="16" l="1"/>
  <c r="AK21" i="16"/>
  <c r="AK20" i="16"/>
  <c r="AK19" i="16"/>
  <c r="AK18" i="16"/>
  <c r="AK17" i="16"/>
  <c r="AK16" i="16"/>
  <c r="AK15" i="16"/>
  <c r="AK14" i="16"/>
  <c r="AK13" i="16"/>
  <c r="AK12" i="16"/>
  <c r="AK11" i="16"/>
  <c r="AK10" i="16"/>
  <c r="AK9" i="16"/>
  <c r="AK8" i="16"/>
  <c r="AK7" i="16"/>
  <c r="AK6" i="16"/>
  <c r="E8" i="21"/>
  <c r="E7" i="21"/>
  <c r="E6" i="21"/>
  <c r="E5" i="21"/>
  <c r="E4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AO4" authorId="0" shapeId="0" xr:uid="{00000000-0006-0000-0000-000001000000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Q4" authorId="0" shapeId="0" xr:uid="{00000000-0006-0000-0000-000002000000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J5" authorId="0" shapeId="0" xr:uid="{00000000-0006-0000-0000-00000800000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AO43" authorId="0" shapeId="0" xr:uid="{06F3231B-94BB-49C8-9F4C-DC586231478A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Q43" authorId="0" shapeId="0" xr:uid="{8665A56B-AD80-484E-9EA0-FEA0F2B8C415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J44" authorId="0" shapeId="0" xr:uid="{EF74BA77-B7FB-4D73-B9D4-84185DF49218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Gary Goldstein</author>
    <author>Alessandro Chiodi</author>
  </authors>
  <commentList>
    <comment ref="AT7" authorId="0" shapeId="0" xr:uid="{12FD16F9-F81A-4344-8BC5-DD5F5FC107B1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V7" authorId="0" shapeId="0" xr:uid="{D6FC1886-C210-430A-A8C7-2F347583C0E5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X7" authorId="1" shapeId="0" xr:uid="{BF2496D6-E57D-4619-BDB3-2D9C2AA886BF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Possible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BB7" authorId="0" shapeId="0" xr:uid="{B42B104A-1270-4F66-97B1-D6601017704B}">
      <text>
        <r>
          <rPr>
            <sz val="8"/>
            <color indexed="81"/>
            <rFont val="Tahoma"/>
            <family val="2"/>
          </rPr>
          <t>Possible Lim Type</t>
        </r>
        <r>
          <rPr>
            <b/>
            <sz val="8"/>
            <color indexed="81"/>
            <rFont val="Tahoma"/>
            <family val="2"/>
          </rPr>
          <t xml:space="preserve">
UP</t>
        </r>
        <r>
          <rPr>
            <sz val="8"/>
            <color indexed="81"/>
            <rFont val="Tahoma"/>
            <family val="2"/>
          </rPr>
          <t xml:space="preserve"> (upper for &gt;=)</t>
        </r>
        <r>
          <rPr>
            <b/>
            <sz val="8"/>
            <color indexed="81"/>
            <rFont val="Tahoma"/>
            <family val="2"/>
          </rPr>
          <t xml:space="preserve">
LO</t>
        </r>
        <r>
          <rPr>
            <sz val="8"/>
            <color indexed="81"/>
            <rFont val="Tahoma"/>
            <family val="2"/>
          </rPr>
          <t xml:space="preserve"> (Lower for &lt;=)</t>
        </r>
        <r>
          <rPr>
            <b/>
            <sz val="8"/>
            <color indexed="81"/>
            <rFont val="Tahoma"/>
            <family val="2"/>
          </rPr>
          <t xml:space="preserve">
FX</t>
        </r>
        <r>
          <rPr>
            <sz val="8"/>
            <color indexed="81"/>
            <rFont val="Tahoma"/>
            <family val="2"/>
          </rPr>
          <t xml:space="preserve"> (Fix for =)</t>
        </r>
      </text>
    </comment>
    <comment ref="BC7" authorId="0" shapeId="0" xr:uid="{2EBD69CC-B620-4CFE-B992-394306276CDC}">
      <text>
        <r>
          <rPr>
            <sz val="8"/>
            <color indexed="81"/>
            <rFont val="Tahoma"/>
            <family val="2"/>
          </rPr>
          <t>Possible CTSLvl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BD7" authorId="0" shapeId="0" xr:uid="{E3C49B11-C5BD-441A-B2A0-AB0734EEDF15}">
      <text>
        <r>
          <rPr>
            <sz val="8"/>
            <color indexed="81"/>
            <rFont val="Tahoma"/>
            <family val="2"/>
          </rPr>
          <t>Possible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BE7" authorId="0" shapeId="0" xr:uid="{D33962D3-322E-4D2B-8744-67C61A533BEC}">
      <text>
        <r>
          <rPr>
            <sz val="8"/>
            <color indexed="81"/>
            <rFont val="Tahoma"/>
            <family val="2"/>
          </rPr>
          <t xml:space="preserve">Possible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L8" authorId="2" shapeId="0" xr:uid="{E61415E8-B824-4F58-9AD2-1CAF6AD3417B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Plant + Pipeline + Storage</t>
        </r>
      </text>
    </comment>
    <comment ref="V8" authorId="2" shapeId="0" xr:uid="{2B51B894-C0F5-4C85-97AA-A9E3773FF99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Plant + Pipeline + Storage</t>
        </r>
      </text>
    </comment>
    <comment ref="AO8" authorId="0" shapeId="0" xr:uid="{222ACFC5-B47D-4259-BC83-D962E273C7AB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<sst xmlns="http://schemas.openxmlformats.org/spreadsheetml/2006/main" count="13447" uniqueCount="2851">
  <si>
    <t>Unit</t>
  </si>
  <si>
    <t>Max. capacity factor</t>
  </si>
  <si>
    <t>GW</t>
  </si>
  <si>
    <t>Commercial solar PV system 0.1-2 MW</t>
  </si>
  <si>
    <t>Commercial solar PV &gt;2 MW without tracking</t>
  </si>
  <si>
    <t>Commercial solar PV &gt;2 MW with tracking</t>
  </si>
  <si>
    <t>Hydropower dam and reservoir, &gt;100 MW</t>
  </si>
  <si>
    <t>Hydropower dam and reservoir, 10-100 MW</t>
  </si>
  <si>
    <t>Hydropower dam and reservoir, &lt;10 MW</t>
  </si>
  <si>
    <t>Hydropower run-of-a-river</t>
  </si>
  <si>
    <t>Flash power plant extracting fluid from hydrothermal system at 2.5 km depth</t>
  </si>
  <si>
    <t>Organic Rankine Cycle hydrothermal system.</t>
  </si>
  <si>
    <t>Organic Rankine Cycle Enhanced Geothermal System at 5.5 km depth</t>
  </si>
  <si>
    <t>Wave energy</t>
  </si>
  <si>
    <t>Tidal energy</t>
  </si>
  <si>
    <t>Open-Cycle Gas Turbine conventional</t>
  </si>
  <si>
    <t>Open Cycle Gas Turbine advanced</t>
  </si>
  <si>
    <t>TechName</t>
  </si>
  <si>
    <t>*TechDesc</t>
  </si>
  <si>
    <t>Comm-IN</t>
  </si>
  <si>
    <t>Comm-OUT</t>
  </si>
  <si>
    <t>INVCOST</t>
  </si>
  <si>
    <t>INVCOST~2020</t>
  </si>
  <si>
    <t>INVCOST~2030</t>
  </si>
  <si>
    <t>FIXOM</t>
  </si>
  <si>
    <t>FIXOM~2020</t>
  </si>
  <si>
    <t>FIXOM~2030</t>
  </si>
  <si>
    <t>VAROM</t>
  </si>
  <si>
    <t>VAROM~2020</t>
  </si>
  <si>
    <t>VAROM~2030</t>
  </si>
  <si>
    <t>LIFE</t>
  </si>
  <si>
    <t>Start</t>
  </si>
  <si>
    <t>Cap2Act</t>
  </si>
  <si>
    <t>*Technology Name</t>
  </si>
  <si>
    <t>Technology Description</t>
  </si>
  <si>
    <t>Input Commodity</t>
  </si>
  <si>
    <t>Output Commodity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</si>
  <si>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</si>
  <si>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</si>
  <si>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</si>
  <si>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</si>
  <si>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</si>
  <si>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</si>
  <si>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</si>
  <si>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</si>
  <si>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</si>
  <si>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</si>
  <si>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Activity Unit</t>
  </si>
  <si>
    <t>Capacity Unit</t>
  </si>
  <si>
    <t>Primary CommGrp</t>
  </si>
  <si>
    <t>Vintage Tracking</t>
  </si>
  <si>
    <t>Csets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</si>
  <si>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</si>
  <si>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</si>
  <si>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</si>
  <si>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</si>
  <si>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</si>
  <si>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</si>
  <si>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</si>
  <si>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Commodity Name</t>
  </si>
  <si>
    <t>Commodity Description</t>
  </si>
  <si>
    <t>Balance Equ Type Override</t>
  </si>
  <si>
    <t>Timeslice Tracking Level</t>
  </si>
  <si>
    <t>Peak Monitoring</t>
  </si>
  <si>
    <t>Electricity Indicator</t>
  </si>
  <si>
    <t>~FI_Comm</t>
  </si>
  <si>
    <t>INVCOST~2040</t>
  </si>
  <si>
    <t>INVCOST~2050</t>
  </si>
  <si>
    <t>FIXOM~2040</t>
  </si>
  <si>
    <t>FIXOM~2050</t>
  </si>
  <si>
    <t>VAROM~2040</t>
  </si>
  <si>
    <t>VAROM~2050</t>
  </si>
  <si>
    <t>LIFE~2020</t>
  </si>
  <si>
    <t>LIFE~2030</t>
  </si>
  <si>
    <t>~FI_T: EUR13</t>
  </si>
  <si>
    <t>Technical life</t>
  </si>
  <si>
    <t>EFF</t>
  </si>
  <si>
    <t>EFF~2020</t>
  </si>
  <si>
    <t>EFF~2030</t>
  </si>
  <si>
    <t>EFF~2040</t>
  </si>
  <si>
    <t>EFF~2050</t>
  </si>
  <si>
    <t>Efficiency</t>
  </si>
  <si>
    <t>Solar thermal electricity power plants without thermal storage (power/heat=0.38)</t>
  </si>
  <si>
    <t>ELCC</t>
  </si>
  <si>
    <t>ELCD</t>
  </si>
  <si>
    <t>ELE</t>
  </si>
  <si>
    <t>PJ</t>
  </si>
  <si>
    <t>TimeSlice Level</t>
  </si>
  <si>
    <t>Electricity Generators Database</t>
  </si>
  <si>
    <t>Offshore wind</t>
  </si>
  <si>
    <t>CAPEX REF (€2013/kW)</t>
  </si>
  <si>
    <t>FOM (€2013/kW)</t>
  </si>
  <si>
    <t>VOM (€2013/GJ)</t>
  </si>
  <si>
    <t>DAYNITE</t>
  </si>
  <si>
    <t>\I: Process Set Membership</t>
  </si>
  <si>
    <t>Timeslice Operational Level</t>
  </si>
  <si>
    <t>Operational Commodity Group</t>
  </si>
  <si>
    <t>Electricity Generators Database - CCS options</t>
  </si>
  <si>
    <t>Techno-economic data: ETRI 2014 (https://setis.ec.europa.eu/publications/jrc-setis-reports/etri-2014 )</t>
  </si>
  <si>
    <t xml:space="preserve">Sources: </t>
  </si>
  <si>
    <t>ENV</t>
  </si>
  <si>
    <t>Sink_ELCCO2N</t>
  </si>
  <si>
    <t>kt</t>
  </si>
  <si>
    <t>Captured CO2 (ELC)</t>
  </si>
  <si>
    <t>Process options: Irish TIMES v1.0 (using Fionn's analysis)</t>
  </si>
  <si>
    <t>ENVACT_ELCCO2N</t>
  </si>
  <si>
    <t>kt/PJ</t>
  </si>
  <si>
    <t xml:space="preserve">Pulverised coal supercritical CCS post-combustion_Moneypoint Kinsale </t>
  </si>
  <si>
    <t xml:space="preserve">Pulverised coal supercritical CCS post-combustion_Moneypoint Spanish Point </t>
  </si>
  <si>
    <t>CCGT advanced CCS post combustion_Cork Kinsale</t>
  </si>
  <si>
    <t>CCGT advanced CCS post combustion_Cork Spanish Point</t>
  </si>
  <si>
    <t>CCGT advanced CCS post combustion_Dublin East Irish Sea</t>
  </si>
  <si>
    <t>CCGT advanced CCS post combustion_Dublin Central Irish Sea</t>
  </si>
  <si>
    <t>IGCC peat CCS pre combustion_Offaly Kinsale</t>
  </si>
  <si>
    <t>IGCC peat CCS pre combustion_Offaly East Irish Sea</t>
  </si>
  <si>
    <t>IGCC peat CCS pre combustion_Offaly Central Irish Sea</t>
  </si>
  <si>
    <t>Pulverised coal supercritical CCS post-combustion_Kilroot Portpatrick</t>
  </si>
  <si>
    <t xml:space="preserve">Pipeline </t>
  </si>
  <si>
    <t>Storage</t>
  </si>
  <si>
    <t>*VAROM</t>
  </si>
  <si>
    <t>*INVCOST</t>
  </si>
  <si>
    <t>Overall CAPEX (€2013/kW)</t>
  </si>
  <si>
    <t>Overall VOM (€2013/GJ)</t>
  </si>
  <si>
    <t>Combined Cycle Gas Turbine advanced</t>
  </si>
  <si>
    <t>2000-2012 CPI</t>
  </si>
  <si>
    <t>-&gt;</t>
  </si>
  <si>
    <t>(source Eurostat)</t>
  </si>
  <si>
    <t xml:space="preserve">IGCC coal CCS pre-combustion_Moneypoint Spanish Point </t>
  </si>
  <si>
    <t xml:space="preserve">IGCC coal CCS pre-combustion_Moneypoint Kinsale </t>
  </si>
  <si>
    <t>New Power Plant - Hydrogen Combined Cycle Gas Turbine</t>
  </si>
  <si>
    <t>New Power Plant - Hydrogen Open Cycle Gas Turbine</t>
  </si>
  <si>
    <t xml:space="preserve">Source: ETRI 2014 (https://setis.ec.europa.eu/publications/jrc-setis-reports/etri-2014 ) </t>
  </si>
  <si>
    <t>~FI_T: EUR12</t>
  </si>
  <si>
    <t>Source: UK TIMES (for H2)</t>
  </si>
  <si>
    <t>CAPEX REF (€2012/kW)</t>
  </si>
  <si>
    <t>AFA</t>
    <phoneticPr fontId="15" type="noConversion"/>
  </si>
  <si>
    <t>AFA~2020</t>
    <phoneticPr fontId="15" type="noConversion"/>
  </si>
  <si>
    <t>AFA~2030</t>
    <phoneticPr fontId="15" type="noConversion"/>
  </si>
  <si>
    <t>AFA~2040</t>
    <phoneticPr fontId="15" type="noConversion"/>
  </si>
  <si>
    <t>AFA~2050</t>
    <phoneticPr fontId="15" type="noConversion"/>
  </si>
  <si>
    <t>ELCC</t>
    <phoneticPr fontId="15" type="noConversion"/>
  </si>
  <si>
    <t>New Power Plant - Biomass grate furnace steam turbine</t>
  </si>
  <si>
    <t>Biomass grate furnace steam turbine</t>
  </si>
  <si>
    <t>New Power Plant - Fluidised bed boiler (circulating or bubbling) plus steam turbine</t>
  </si>
  <si>
    <t>Fluidised bed boiler (circulating or bubbling) plus steam turbine</t>
  </si>
  <si>
    <t>New Power Plant - Biomass IGCC</t>
  </si>
  <si>
    <t>SEASON</t>
  </si>
  <si>
    <t>Biomass IGCC</t>
  </si>
  <si>
    <t>New Power Plant - Anaerobic digestion</t>
  </si>
  <si>
    <t>Anaerobic digestion</t>
  </si>
  <si>
    <t>New Power Plant - Municipal solid waste incinerator</t>
  </si>
  <si>
    <t>Municipal solid waste incinerator</t>
  </si>
  <si>
    <t>AFA</t>
  </si>
  <si>
    <t>AFA~2020</t>
  </si>
  <si>
    <t>AFA~2030</t>
  </si>
  <si>
    <t>AFA~2040</t>
  </si>
  <si>
    <t>AFA~2050</t>
  </si>
  <si>
    <t>New Power Plant - Onshore Wind - Connection Cost Level  01</t>
  </si>
  <si>
    <t>New Power Plant - Onshore Wind - Connection Cost Level  02</t>
  </si>
  <si>
    <t>New Power Plant - Onshore Wind - Connection Cost Level  03</t>
  </si>
  <si>
    <t>New Power Plant - Onshore Wind - Connection Cost Level  04</t>
  </si>
  <si>
    <t>New Power Plant - Onshore Wind - Connection Cost Level  05</t>
  </si>
  <si>
    <t>fid</t>
  </si>
  <si>
    <t>Merged_ID</t>
  </si>
  <si>
    <t>Parcel</t>
  </si>
  <si>
    <t>COUNTY - 1</t>
  </si>
  <si>
    <t>COUNTY - 2</t>
  </si>
  <si>
    <t>Station ID</t>
  </si>
  <si>
    <t>name</t>
  </si>
  <si>
    <t>operator</t>
  </si>
  <si>
    <t>voltage</t>
  </si>
  <si>
    <t>voltage_pr</t>
  </si>
  <si>
    <t>voltage_te</t>
  </si>
  <si>
    <t>Distance</t>
  </si>
  <si>
    <t>Round Up Distance</t>
  </si>
  <si>
    <t>Area_km_2_</t>
  </si>
  <si>
    <t>Class</t>
  </si>
  <si>
    <r>
      <t>Area With Packing Density Applied(km</t>
    </r>
    <r>
      <rPr>
        <vertAlign val="superscript"/>
        <sz val="11"/>
        <color theme="1"/>
        <rFont val="宋体"/>
        <family val="2"/>
        <scheme val="minor"/>
      </rPr>
      <t>2</t>
    </r>
    <r>
      <rPr>
        <sz val="11"/>
        <color theme="1"/>
        <rFont val="宋体"/>
        <family val="2"/>
        <scheme val="minor"/>
      </rPr>
      <t>)</t>
    </r>
  </si>
  <si>
    <t>Rationalised Output Per Parcel (MW)</t>
  </si>
  <si>
    <t>Cost (€)</t>
  </si>
  <si>
    <t>PS</t>
  </si>
  <si>
    <t>Cost Per MW</t>
  </si>
  <si>
    <t>Watt per Euro</t>
  </si>
  <si>
    <t>CL1-001</t>
  </si>
  <si>
    <t>KERRY</t>
  </si>
  <si>
    <t>SS-636</t>
  </si>
  <si>
    <t>Garranebane 38kV Substation</t>
  </si>
  <si>
    <t>ESB Networks</t>
  </si>
  <si>
    <t>CL1-002</t>
  </si>
  <si>
    <t>CL1-003</t>
  </si>
  <si>
    <t>GALWAY</t>
  </si>
  <si>
    <t>SS-106</t>
  </si>
  <si>
    <t>Clifden 38kV Substation</t>
  </si>
  <si>
    <t>low</t>
  </si>
  <si>
    <t>CL1-004</t>
  </si>
  <si>
    <t>DONEGAL</t>
  </si>
  <si>
    <t>SS-250</t>
  </si>
  <si>
    <t>Kilcar 38kV Substation</t>
  </si>
  <si>
    <t>CL1-005</t>
  </si>
  <si>
    <t>SS-138</t>
  </si>
  <si>
    <t>Creeslough 38kV Substation</t>
  </si>
  <si>
    <t>CL1-006</t>
  </si>
  <si>
    <t>SS-119</t>
  </si>
  <si>
    <t>Drumlough Hill (1) 38kV Substation</t>
  </si>
  <si>
    <t>CL1-007</t>
  </si>
  <si>
    <t>CLARE</t>
  </si>
  <si>
    <t>SS-708</t>
  </si>
  <si>
    <t>EirGrid</t>
  </si>
  <si>
    <t>medium</t>
  </si>
  <si>
    <t>CL1-008</t>
  </si>
  <si>
    <t>DUBLIN</t>
  </si>
  <si>
    <t>SS-014</t>
  </si>
  <si>
    <t>Ballyboden 38kV Substation</t>
  </si>
  <si>
    <t>CL1-009</t>
  </si>
  <si>
    <t>CL1-010</t>
  </si>
  <si>
    <t>WICKLOW</t>
  </si>
  <si>
    <t>SS-010</t>
  </si>
  <si>
    <t>Fassaroe 110kV Substation</t>
  </si>
  <si>
    <t>CL1-011</t>
  </si>
  <si>
    <t>CL1-012</t>
  </si>
  <si>
    <t>SS-597</t>
  </si>
  <si>
    <t>Kilmartin 38kV Substation</t>
  </si>
  <si>
    <t>CL1-013</t>
  </si>
  <si>
    <t>CORK</t>
  </si>
  <si>
    <t>SS-253</t>
  </si>
  <si>
    <t>Ballydehob 38kV Substation</t>
  </si>
  <si>
    <t>CL1-014</t>
  </si>
  <si>
    <t>SS-037</t>
  </si>
  <si>
    <t>Ballybeg 110kV Substation</t>
  </si>
  <si>
    <t>CL1-015</t>
  </si>
  <si>
    <t>SS-635</t>
  </si>
  <si>
    <t>Dingle 38kV Substation</t>
  </si>
  <si>
    <t>CL1-016</t>
  </si>
  <si>
    <t>SS-273</t>
  </si>
  <si>
    <t>Castletownbere 38kV Substation</t>
  </si>
  <si>
    <t>CL1-017</t>
  </si>
  <si>
    <t>SS-610</t>
  </si>
  <si>
    <t>Milford (North) 38kV Substation</t>
  </si>
  <si>
    <t>CL1-018</t>
  </si>
  <si>
    <t>SS-117</t>
  </si>
  <si>
    <t>Crockahenny 38kV Substation</t>
  </si>
  <si>
    <t>CL1-019</t>
  </si>
  <si>
    <t>MAYO</t>
  </si>
  <si>
    <t>SS-642</t>
  </si>
  <si>
    <t>Achill 38kV Substation</t>
  </si>
  <si>
    <t>CL1-020</t>
  </si>
  <si>
    <t>SS-123</t>
  </si>
  <si>
    <t>Derrybeg 38kV Substation</t>
  </si>
  <si>
    <t>CL1-021</t>
  </si>
  <si>
    <t>CL1-022</t>
  </si>
  <si>
    <t>SS-209</t>
  </si>
  <si>
    <t>Blessington 38kV Substation</t>
  </si>
  <si>
    <t>CL1-023</t>
  </si>
  <si>
    <t>CL1-024</t>
  </si>
  <si>
    <t>SS-617</t>
  </si>
  <si>
    <t>Mulreavy 110kV Substation</t>
  </si>
  <si>
    <t>CL1-025</t>
  </si>
  <si>
    <t>CAVAN</t>
  </si>
  <si>
    <t>SS-110</t>
  </si>
  <si>
    <t>Corraclassy 110kV Substation</t>
  </si>
  <si>
    <t>CL1-026</t>
  </si>
  <si>
    <t>LOUTH</t>
  </si>
  <si>
    <t>SS-650</t>
  </si>
  <si>
    <t>Ballymascanlan 38kV Substation</t>
  </si>
  <si>
    <t>CL1-027</t>
  </si>
  <si>
    <t>SS-362</t>
  </si>
  <si>
    <t>Glengarriff 38kV Substation</t>
  </si>
  <si>
    <t>CL1-028</t>
  </si>
  <si>
    <t>CL1-029</t>
  </si>
  <si>
    <t>CL1-030</t>
  </si>
  <si>
    <t>SS-337</t>
  </si>
  <si>
    <t>Knockaneden 38kV Substation</t>
  </si>
  <si>
    <t>CL1-031</t>
  </si>
  <si>
    <t>SS-151</t>
  </si>
  <si>
    <t>Kenmare 38kV Substation</t>
  </si>
  <si>
    <t>CL1-032</t>
  </si>
  <si>
    <t>CL1-033</t>
  </si>
  <si>
    <t>SS-321</t>
  </si>
  <si>
    <t>Milltown 38kV Substation</t>
  </si>
  <si>
    <t>CL1-034</t>
  </si>
  <si>
    <t>SS-387</t>
  </si>
  <si>
    <t>Coolcorcoran 38kV Substation</t>
  </si>
  <si>
    <t>CL1-035</t>
  </si>
  <si>
    <t>CL1-036</t>
  </si>
  <si>
    <t>CL1-037</t>
  </si>
  <si>
    <t>CL1-038</t>
  </si>
  <si>
    <t>CL1-039</t>
  </si>
  <si>
    <t>CL1-040</t>
  </si>
  <si>
    <t>CL1-041</t>
  </si>
  <si>
    <t>CL1-042</t>
  </si>
  <si>
    <t>CL1-043</t>
  </si>
  <si>
    <t>CL1-044</t>
  </si>
  <si>
    <t>CL1-045</t>
  </si>
  <si>
    <t>SS-637</t>
  </si>
  <si>
    <t>Kilgarvan 38kV Substation</t>
  </si>
  <si>
    <t>CL1-046</t>
  </si>
  <si>
    <t>CL1-047</t>
  </si>
  <si>
    <t>CL1-048</t>
  </si>
  <si>
    <t>SS-634</t>
  </si>
  <si>
    <t>Inch 38kV Substation</t>
  </si>
  <si>
    <t>CL1-049</t>
  </si>
  <si>
    <t>SS-140</t>
  </si>
  <si>
    <t>Ballyard 38kV Substation</t>
  </si>
  <si>
    <t>CL1-050</t>
  </si>
  <si>
    <t>SS-595</t>
  </si>
  <si>
    <t>Kilkee 38kV Substation</t>
  </si>
  <si>
    <t>CL1-051</t>
  </si>
  <si>
    <t>SS-134</t>
  </si>
  <si>
    <t>Ennistymon 38kV Substation</t>
  </si>
  <si>
    <t>CL1-052</t>
  </si>
  <si>
    <t>SS-105</t>
  </si>
  <si>
    <t>Garroman 38kV Substation</t>
  </si>
  <si>
    <t>CL1-053</t>
  </si>
  <si>
    <t>CL1-054</t>
  </si>
  <si>
    <t>CL1-055</t>
  </si>
  <si>
    <t>CL1-056</t>
  </si>
  <si>
    <t>CL1-057</t>
  </si>
  <si>
    <t>SS-461</t>
  </si>
  <si>
    <t>Westport 38kV Substation</t>
  </si>
  <si>
    <t>CL1-058</t>
  </si>
  <si>
    <t>SS-638</t>
  </si>
  <si>
    <t>Oughterard 38kV Substation</t>
  </si>
  <si>
    <t>CL1-059</t>
  </si>
  <si>
    <t>CL1-060</t>
  </si>
  <si>
    <t>SS-073</t>
  </si>
  <si>
    <t>Carrowbeg 110kV Substation</t>
  </si>
  <si>
    <t>CL1-061</t>
  </si>
  <si>
    <t>CL1-062</t>
  </si>
  <si>
    <t>CL1-063</t>
  </si>
  <si>
    <t>CL1-064</t>
  </si>
  <si>
    <t>CL1-065</t>
  </si>
  <si>
    <t>SS-317</t>
  </si>
  <si>
    <t>Newport 38kV Substation</t>
  </si>
  <si>
    <t>CL1-066</t>
  </si>
  <si>
    <t>SS-133</t>
  </si>
  <si>
    <t>Bellacorrick 110kV Substation</t>
  </si>
  <si>
    <t>CL1-067</t>
  </si>
  <si>
    <t>SS-419</t>
  </si>
  <si>
    <t>Bangor 38kV Substation</t>
  </si>
  <si>
    <t>CL1-068</t>
  </si>
  <si>
    <t>CL1-069</t>
  </si>
  <si>
    <t>CL1-070</t>
  </si>
  <si>
    <t>CL1-071</t>
  </si>
  <si>
    <t>CL1-072</t>
  </si>
  <si>
    <t>CL1-073</t>
  </si>
  <si>
    <t>SS-234</t>
  </si>
  <si>
    <t>Crossmolina 38kV Substation</t>
  </si>
  <si>
    <t>CL1-074</t>
  </si>
  <si>
    <t>CL1-075</t>
  </si>
  <si>
    <t>SS-710</t>
  </si>
  <si>
    <t>Tawnaghmore 110kV Substation</t>
  </si>
  <si>
    <t>CL1-076</t>
  </si>
  <si>
    <t>CL1-077</t>
  </si>
  <si>
    <t>CL1-078</t>
  </si>
  <si>
    <t>SLIGO</t>
  </si>
  <si>
    <t>SS-075</t>
  </si>
  <si>
    <t>Cunghill 110kV Substation</t>
  </si>
  <si>
    <t>CL1-079</t>
  </si>
  <si>
    <t>CL1-080</t>
  </si>
  <si>
    <t>LEITRIM</t>
  </si>
  <si>
    <t>SS-042</t>
  </si>
  <si>
    <t>Ballytivnan 38kV Substation</t>
  </si>
  <si>
    <t>CL1-081</t>
  </si>
  <si>
    <t>CL1-082</t>
  </si>
  <si>
    <t>CL1-083</t>
  </si>
  <si>
    <t>CL1-084</t>
  </si>
  <si>
    <t>CL1-085</t>
  </si>
  <si>
    <t>SS-090</t>
  </si>
  <si>
    <t>Corkermore 38kV Substation</t>
  </si>
  <si>
    <t>CL1-086</t>
  </si>
  <si>
    <t>CL1-087</t>
  </si>
  <si>
    <t>CL1-088</t>
  </si>
  <si>
    <t>CL1-089</t>
  </si>
  <si>
    <t>SS-252</t>
  </si>
  <si>
    <t>Killybegs 38kV Substation</t>
  </si>
  <si>
    <t>CL1-090</t>
  </si>
  <si>
    <t>SS-684</t>
  </si>
  <si>
    <t>Tievebrack 110kV Substation</t>
  </si>
  <si>
    <t>CL1-091</t>
  </si>
  <si>
    <t>CL1-092</t>
  </si>
  <si>
    <t>CL1-093</t>
  </si>
  <si>
    <t>CL1-094</t>
  </si>
  <si>
    <t>SS-239</t>
  </si>
  <si>
    <t>Moville 38kV Substation</t>
  </si>
  <si>
    <t>CL1-095</t>
  </si>
  <si>
    <t>SS-689</t>
  </si>
  <si>
    <t>CL1-096</t>
  </si>
  <si>
    <t>CL1-097</t>
  </si>
  <si>
    <t>CARLOW</t>
  </si>
  <si>
    <t>SS-481</t>
  </si>
  <si>
    <t>Castledockrell 110kV Substation</t>
  </si>
  <si>
    <t>CL1-098</t>
  </si>
  <si>
    <t>WEXFORD</t>
  </si>
  <si>
    <t>CL1-099</t>
  </si>
  <si>
    <t>SS-494</t>
  </si>
  <si>
    <t>Bunclody 38kV Substation</t>
  </si>
  <si>
    <t>CL1-100</t>
  </si>
  <si>
    <t>SS-062</t>
  </si>
  <si>
    <t>Stratford 110kV Substation</t>
  </si>
  <si>
    <t>CL1-101</t>
  </si>
  <si>
    <t>CL1-102</t>
  </si>
  <si>
    <t>SS-600</t>
  </si>
  <si>
    <t>Rathdrum 38kV Substation</t>
  </si>
  <si>
    <t>CL1-103</t>
  </si>
  <si>
    <t>CL1-104</t>
  </si>
  <si>
    <t>CL1-105</t>
  </si>
  <si>
    <t>SS-018</t>
  </si>
  <si>
    <t>Old Bawn 38kV Substation</t>
  </si>
  <si>
    <t>CL1-106</t>
  </si>
  <si>
    <t>SS-017</t>
  </si>
  <si>
    <t>Sandyford 38kV Substation</t>
  </si>
  <si>
    <t>CL1-107</t>
  </si>
  <si>
    <t>CL1-108</t>
  </si>
  <si>
    <t>CL1-109</t>
  </si>
  <si>
    <t>SS-077</t>
  </si>
  <si>
    <t>Curraglass 38kV Substation</t>
  </si>
  <si>
    <t>CL1-110</t>
  </si>
  <si>
    <t>CL1-111</t>
  </si>
  <si>
    <t>TIPPERARY</t>
  </si>
  <si>
    <t>SS-645</t>
  </si>
  <si>
    <t>Toomevara 38kV Substation</t>
  </si>
  <si>
    <t>CL1-112</t>
  </si>
  <si>
    <t>CL1-113</t>
  </si>
  <si>
    <t>SS-686</t>
  </si>
  <si>
    <t>Dungloe 38kV Substation</t>
  </si>
  <si>
    <t>CL1-114</t>
  </si>
  <si>
    <t>SS-195</t>
  </si>
  <si>
    <t>Cark 110kV Substation</t>
  </si>
  <si>
    <t>CL1-115</t>
  </si>
  <si>
    <t>CL1-116</t>
  </si>
  <si>
    <t>SS-304</t>
  </si>
  <si>
    <t>Arigna 110kV Substation</t>
  </si>
  <si>
    <t>CL1-117</t>
  </si>
  <si>
    <t>SS-078</t>
  </si>
  <si>
    <t>Glenree 110kV Substation</t>
  </si>
  <si>
    <t>CL1-118</t>
  </si>
  <si>
    <t>CL1-119</t>
  </si>
  <si>
    <t>SS-643</t>
  </si>
  <si>
    <t>Donegal 38kV Substation</t>
  </si>
  <si>
    <t>CL1-120</t>
  </si>
  <si>
    <t>SS-688</t>
  </si>
  <si>
    <t>Clogher 110kV Substation</t>
  </si>
  <si>
    <t>CL1-121</t>
  </si>
  <si>
    <t>SS-083</t>
  </si>
  <si>
    <t>Golagh 110kV Substation</t>
  </si>
  <si>
    <t>CL1-122</t>
  </si>
  <si>
    <t>CL1-123</t>
  </si>
  <si>
    <t>CL1-124</t>
  </si>
  <si>
    <t>SS-207</t>
  </si>
  <si>
    <t>Screeb 110kV Substation</t>
  </si>
  <si>
    <t>CL1-125</t>
  </si>
  <si>
    <t>SS-662</t>
  </si>
  <si>
    <t>Cloosh 110kV Substation</t>
  </si>
  <si>
    <t>CL1-126</t>
  </si>
  <si>
    <t>SS-623</t>
  </si>
  <si>
    <t>Uggool 110kV Substation</t>
  </si>
  <si>
    <t>CL1-127</t>
  </si>
  <si>
    <t>CL1-128</t>
  </si>
  <si>
    <t>WATERFORD</t>
  </si>
  <si>
    <t>SS-455</t>
  </si>
  <si>
    <t>Ardfinnan 38kV Substation</t>
  </si>
  <si>
    <t>CL1-129</t>
  </si>
  <si>
    <t>SS-659</t>
  </si>
  <si>
    <t>Spa Road 38kV Substation</t>
  </si>
  <si>
    <t>CL1-130</t>
  </si>
  <si>
    <t>SS-205</t>
  </si>
  <si>
    <t>Dungarvan 110kV Substation</t>
  </si>
  <si>
    <t>CL1-131</t>
  </si>
  <si>
    <t>SS-257</t>
  </si>
  <si>
    <t>Kilshanny 38kV Substation</t>
  </si>
  <si>
    <t>CL1-132</t>
  </si>
  <si>
    <t>SS-315</t>
  </si>
  <si>
    <t>Cahir 38kV Substation</t>
  </si>
  <si>
    <t>CL1-133</t>
  </si>
  <si>
    <t>SS-585</t>
  </si>
  <si>
    <t>Kilross Road 38kV Substation</t>
  </si>
  <si>
    <t>CL1-134</t>
  </si>
  <si>
    <t>SS-492</t>
  </si>
  <si>
    <t>Graigue 38kV Substation</t>
  </si>
  <si>
    <t>CL1-135</t>
  </si>
  <si>
    <t>CL1-136</t>
  </si>
  <si>
    <t>CL1-137</t>
  </si>
  <si>
    <t>CL1-138</t>
  </si>
  <si>
    <t>CL1-139</t>
  </si>
  <si>
    <t>SS-616</t>
  </si>
  <si>
    <t>Ballinvally 38kV Substation</t>
  </si>
  <si>
    <t>CL1-140</t>
  </si>
  <si>
    <t>SS-562</t>
  </si>
  <si>
    <t>Bantry 38kV Substation</t>
  </si>
  <si>
    <t>CL1-141</t>
  </si>
  <si>
    <t>CL1-142</t>
  </si>
  <si>
    <t>SS-261</t>
  </si>
  <si>
    <t>Milane Hill 38kV Station</t>
  </si>
  <si>
    <t>CL1-143</t>
  </si>
  <si>
    <t>SS-107</t>
  </si>
  <si>
    <t>Gort 38kV Substation</t>
  </si>
  <si>
    <t>CL1-144</t>
  </si>
  <si>
    <t>KILKENNY</t>
  </si>
  <si>
    <t>CL1-145</t>
  </si>
  <si>
    <t>SS-591</t>
  </si>
  <si>
    <t>Shillelagh 38kV Substation</t>
  </si>
  <si>
    <t>CL1-146</t>
  </si>
  <si>
    <t>SS-503</t>
  </si>
  <si>
    <t>Scariff 38kV Substation</t>
  </si>
  <si>
    <t>CL1-147</t>
  </si>
  <si>
    <t>CL1-148</t>
  </si>
  <si>
    <t>SS-355</t>
  </si>
  <si>
    <t>Carrigcannon 38kV Substation</t>
  </si>
  <si>
    <t>CL1-149</t>
  </si>
  <si>
    <t>CL1-150</t>
  </si>
  <si>
    <t>SS-570</t>
  </si>
  <si>
    <t>Kilcoole 38kV Substation</t>
  </si>
  <si>
    <t>CL1-151</t>
  </si>
  <si>
    <t>CL1-152</t>
  </si>
  <si>
    <t>CL1-153</t>
  </si>
  <si>
    <t>CL1-154</t>
  </si>
  <si>
    <t>CL1-155</t>
  </si>
  <si>
    <t>CL1-156</t>
  </si>
  <si>
    <t>CL1-157</t>
  </si>
  <si>
    <t>CL1-158</t>
  </si>
  <si>
    <t>CL1-159</t>
  </si>
  <si>
    <t>CL1-160</t>
  </si>
  <si>
    <t>SS-178</t>
  </si>
  <si>
    <t>Manorhamilton 38kV Substation</t>
  </si>
  <si>
    <t>CL1-161</t>
  </si>
  <si>
    <t>SS-206</t>
  </si>
  <si>
    <t>Boyle 38kV Substation</t>
  </si>
  <si>
    <t>CL1-162</t>
  </si>
  <si>
    <t>SS-068</t>
  </si>
  <si>
    <t>Ballymote 38kV Substation</t>
  </si>
  <si>
    <t>CL1-163</t>
  </si>
  <si>
    <t>CL1-164</t>
  </si>
  <si>
    <t>SS-203</t>
  </si>
  <si>
    <t>Foxford 38kV Substation</t>
  </si>
  <si>
    <t>CL1-165</t>
  </si>
  <si>
    <t>CL1-166</t>
  </si>
  <si>
    <t>CL1-167</t>
  </si>
  <si>
    <t>CL1-168</t>
  </si>
  <si>
    <t>CL1-169</t>
  </si>
  <si>
    <t>SS-272</t>
  </si>
  <si>
    <t>Carndonagh 38kV</t>
  </si>
  <si>
    <t>CL1-170</t>
  </si>
  <si>
    <t>CL1-171</t>
  </si>
  <si>
    <t>CL1-172</t>
  </si>
  <si>
    <t>MEATH</t>
  </si>
  <si>
    <t>CL1-173</t>
  </si>
  <si>
    <t>SS-651</t>
  </si>
  <si>
    <t>Grange 38kV Substation</t>
  </si>
  <si>
    <t>CL1-174</t>
  </si>
  <si>
    <t>CL1-175</t>
  </si>
  <si>
    <t>CL1-176</t>
  </si>
  <si>
    <t>CL1-177</t>
  </si>
  <si>
    <t>CL1-178</t>
  </si>
  <si>
    <t>CL1-179</t>
  </si>
  <si>
    <t>CL1-180</t>
  </si>
  <si>
    <t>CL1-181</t>
  </si>
  <si>
    <t>CL1-182</t>
  </si>
  <si>
    <t>CL1-183</t>
  </si>
  <si>
    <t>CL1-184</t>
  </si>
  <si>
    <t>CL1-185</t>
  </si>
  <si>
    <t>CL1-186</t>
  </si>
  <si>
    <t>CL1-187</t>
  </si>
  <si>
    <t>CL1-188</t>
  </si>
  <si>
    <t>CL1-189</t>
  </si>
  <si>
    <t>CL1-190</t>
  </si>
  <si>
    <t>CL1-191</t>
  </si>
  <si>
    <t>CL1-192</t>
  </si>
  <si>
    <t>CL1-193</t>
  </si>
  <si>
    <t>CL1-194</t>
  </si>
  <si>
    <t>CL1-195</t>
  </si>
  <si>
    <t>CL1-196</t>
  </si>
  <si>
    <t>CL1-197</t>
  </si>
  <si>
    <t>SS-072</t>
  </si>
  <si>
    <t>Clonkeen 110kV Substation</t>
  </si>
  <si>
    <t>CL1-198</t>
  </si>
  <si>
    <t>CL1-199</t>
  </si>
  <si>
    <t>CL1-200</t>
  </si>
  <si>
    <t>CL1-201</t>
  </si>
  <si>
    <t>CL1-202</t>
  </si>
  <si>
    <t>CL1-203</t>
  </si>
  <si>
    <t>CL1-204</t>
  </si>
  <si>
    <t>CL1-205</t>
  </si>
  <si>
    <t>CL1-206</t>
  </si>
  <si>
    <t>CL1-207</t>
  </si>
  <si>
    <t>CL1-208</t>
  </si>
  <si>
    <t>CL1-209</t>
  </si>
  <si>
    <t>CL1-210</t>
  </si>
  <si>
    <t>CL1-211</t>
  </si>
  <si>
    <t>SS-667</t>
  </si>
  <si>
    <t>Ballyrickard 38kV Substation</t>
  </si>
  <si>
    <t>CL1-212</t>
  </si>
  <si>
    <t>CL1-213</t>
  </si>
  <si>
    <t>CL1-214</t>
  </si>
  <si>
    <t>CL1-215</t>
  </si>
  <si>
    <t>CL1-216</t>
  </si>
  <si>
    <t>CL1-217</t>
  </si>
  <si>
    <t>CL1-218</t>
  </si>
  <si>
    <t>CL1-219</t>
  </si>
  <si>
    <t>CL1-220</t>
  </si>
  <si>
    <t>CL1-221</t>
  </si>
  <si>
    <t>CL1-222</t>
  </si>
  <si>
    <t>CL1-223</t>
  </si>
  <si>
    <t>CL1-224</t>
  </si>
  <si>
    <t>SS-233</t>
  </si>
  <si>
    <t>Cong 38kV station</t>
  </si>
  <si>
    <t>CL1-225</t>
  </si>
  <si>
    <t>CL1-226</t>
  </si>
  <si>
    <t>CL1-227</t>
  </si>
  <si>
    <t>CL1-228</t>
  </si>
  <si>
    <t>CL1-229</t>
  </si>
  <si>
    <t>CL1-230</t>
  </si>
  <si>
    <t>CL1-231</t>
  </si>
  <si>
    <t>CL1-232</t>
  </si>
  <si>
    <t>CL1-233</t>
  </si>
  <si>
    <t>CL1-234</t>
  </si>
  <si>
    <t>CL1-235</t>
  </si>
  <si>
    <t>CL1-236</t>
  </si>
  <si>
    <t>CL1-237</t>
  </si>
  <si>
    <t>CL1-238</t>
  </si>
  <si>
    <t>CL1-239</t>
  </si>
  <si>
    <t>CL1-240</t>
  </si>
  <si>
    <t>CL1-241</t>
  </si>
  <si>
    <t>CL1-242</t>
  </si>
  <si>
    <t>CL1-243</t>
  </si>
  <si>
    <t>CL1-244</t>
  </si>
  <si>
    <t>CL1-245</t>
  </si>
  <si>
    <t>CL1-246</t>
  </si>
  <si>
    <t>CL1-247</t>
  </si>
  <si>
    <t>CL1-248</t>
  </si>
  <si>
    <t>CL1-249</t>
  </si>
  <si>
    <t>CL1-250</t>
  </si>
  <si>
    <t>SS-498</t>
  </si>
  <si>
    <t>Belmullet 38kV Substation</t>
  </si>
  <si>
    <t>CL1-251</t>
  </si>
  <si>
    <t>CL1-252</t>
  </si>
  <si>
    <t>CL1-253</t>
  </si>
  <si>
    <t>CL1-254</t>
  </si>
  <si>
    <t>CL1-255</t>
  </si>
  <si>
    <t>SS-170</t>
  </si>
  <si>
    <t>Derrynadivva 38kV Substation</t>
  </si>
  <si>
    <t>CL1-256</t>
  </si>
  <si>
    <t>CL1-257</t>
  </si>
  <si>
    <t>CL1-258</t>
  </si>
  <si>
    <t>CL1-259</t>
  </si>
  <si>
    <t>CL1-260</t>
  </si>
  <si>
    <t>CL1-261</t>
  </si>
  <si>
    <t>CL1-262</t>
  </si>
  <si>
    <t>CL1-263</t>
  </si>
  <si>
    <t>CL1-264</t>
  </si>
  <si>
    <t>CL1-265</t>
  </si>
  <si>
    <t>CL1-266</t>
  </si>
  <si>
    <t>CL1-267</t>
  </si>
  <si>
    <t>CL1-268</t>
  </si>
  <si>
    <t>CL1-269</t>
  </si>
  <si>
    <t>SS-302</t>
  </si>
  <si>
    <t>Carrowleagh 38kV Substation</t>
  </si>
  <si>
    <t>CL1-270</t>
  </si>
  <si>
    <t>CL1-271</t>
  </si>
  <si>
    <t>CL1-272</t>
  </si>
  <si>
    <t>CL1-273</t>
  </si>
  <si>
    <t>SS-227</t>
  </si>
  <si>
    <t>Bundoran 38kV Substation</t>
  </si>
  <si>
    <t>CL1-274</t>
  </si>
  <si>
    <t>CL1-275</t>
  </si>
  <si>
    <t>CL1-276</t>
  </si>
  <si>
    <t>CL1-277</t>
  </si>
  <si>
    <t>CL1-278</t>
  </si>
  <si>
    <t>CL1-279</t>
  </si>
  <si>
    <t>CL1-280</t>
  </si>
  <si>
    <t>CL1-281</t>
  </si>
  <si>
    <t>CL1-282</t>
  </si>
  <si>
    <t>CL1-283</t>
  </si>
  <si>
    <t>CL1-284</t>
  </si>
  <si>
    <t>CL1-285</t>
  </si>
  <si>
    <t>CL1-286</t>
  </si>
  <si>
    <t>CL1-287</t>
  </si>
  <si>
    <t>CL1-288</t>
  </si>
  <si>
    <t>CL1-289</t>
  </si>
  <si>
    <t>CL1-290</t>
  </si>
  <si>
    <t>CL1-291</t>
  </si>
  <si>
    <t>CL1-292</t>
  </si>
  <si>
    <t>CL1-293</t>
  </si>
  <si>
    <t>CL1-294</t>
  </si>
  <si>
    <t>CL1-295</t>
  </si>
  <si>
    <t>CL1-296</t>
  </si>
  <si>
    <t>SS-125</t>
  </si>
  <si>
    <t>Drumlough Hill (2) 38kV Substation</t>
  </si>
  <si>
    <t>CL1-297</t>
  </si>
  <si>
    <t>CL1-298</t>
  </si>
  <si>
    <t>CL1-299</t>
  </si>
  <si>
    <t>CL1-300</t>
  </si>
  <si>
    <t>SS-687</t>
  </si>
  <si>
    <t>Gweedore Wind Farm 38kV Substation</t>
  </si>
  <si>
    <t>CL1-301</t>
  </si>
  <si>
    <t>CL1-302</t>
  </si>
  <si>
    <t>CL1-303</t>
  </si>
  <si>
    <t>CL1-304</t>
  </si>
  <si>
    <t>CL1-305</t>
  </si>
  <si>
    <t>CL1-306</t>
  </si>
  <si>
    <t>CL1-307</t>
  </si>
  <si>
    <t>CL1-308</t>
  </si>
  <si>
    <t>CL1-309</t>
  </si>
  <si>
    <t>CL1-311</t>
  </si>
  <si>
    <t>CL1-312</t>
  </si>
  <si>
    <t>CL1-313</t>
  </si>
  <si>
    <t>CL1-314</t>
  </si>
  <si>
    <t>SS-222</t>
  </si>
  <si>
    <t>Poulaphouca 110kV Substation</t>
  </si>
  <si>
    <t>CL1-315</t>
  </si>
  <si>
    <t>CL1-316</t>
  </si>
  <si>
    <t>CL1-317</t>
  </si>
  <si>
    <t>CL1-318</t>
  </si>
  <si>
    <t>CL1-319</t>
  </si>
  <si>
    <t>SS-699</t>
  </si>
  <si>
    <t>Ballycumber 38kV Substation</t>
  </si>
  <si>
    <t>CL1-320</t>
  </si>
  <si>
    <t>CL1-321</t>
  </si>
  <si>
    <t>CL1-322</t>
  </si>
  <si>
    <t>CL1-323</t>
  </si>
  <si>
    <t>CL1-324</t>
  </si>
  <si>
    <t>CL1-325</t>
  </si>
  <si>
    <t>SS-668</t>
  </si>
  <si>
    <t>Coomataggart 110 kV Substation</t>
  </si>
  <si>
    <t>CL1-326</t>
  </si>
  <si>
    <t>CL1-327</t>
  </si>
  <si>
    <t>CL1-328</t>
  </si>
  <si>
    <t>CL1-329</t>
  </si>
  <si>
    <t>SS-162</t>
  </si>
  <si>
    <t>Garrow 110kV Substation</t>
  </si>
  <si>
    <t>CL1-330</t>
  </si>
  <si>
    <t>CL1-331</t>
  </si>
  <si>
    <t>CL1-332</t>
  </si>
  <si>
    <t>SS-161</t>
  </si>
  <si>
    <t>Gneeves 38kV Substation</t>
  </si>
  <si>
    <t>CL1-333</t>
  </si>
  <si>
    <t>SS-615</t>
  </si>
  <si>
    <t>Knockduff 110kv Substation</t>
  </si>
  <si>
    <t>CL1-334</t>
  </si>
  <si>
    <t>CL1-335</t>
  </si>
  <si>
    <t>SS-333</t>
  </si>
  <si>
    <t>Clady 38kV Substation</t>
  </si>
  <si>
    <t>CL1-336</t>
  </si>
  <si>
    <t>CL1-337</t>
  </si>
  <si>
    <t>CL1-338</t>
  </si>
  <si>
    <t>CL1-339</t>
  </si>
  <si>
    <t>CL1-340</t>
  </si>
  <si>
    <t>CL1-341</t>
  </si>
  <si>
    <t>CL1-342</t>
  </si>
  <si>
    <t>CL1-343</t>
  </si>
  <si>
    <t>CL1-344</t>
  </si>
  <si>
    <t>CL1-345</t>
  </si>
  <si>
    <t>CL1-346</t>
  </si>
  <si>
    <t>CL1-347</t>
  </si>
  <si>
    <t>CL1-348</t>
  </si>
  <si>
    <t>SS-102</t>
  </si>
  <si>
    <t>Binbane 110kV Substation</t>
  </si>
  <si>
    <t>CL1-349</t>
  </si>
  <si>
    <t>CL1-350</t>
  </si>
  <si>
    <t>CL1-351</t>
  </si>
  <si>
    <t>CL1-352</t>
  </si>
  <si>
    <t>SS-196</t>
  </si>
  <si>
    <t>Culliagh 110kV Substation</t>
  </si>
  <si>
    <t>CL1-353</t>
  </si>
  <si>
    <t>CL1-354</t>
  </si>
  <si>
    <t>CL1-355</t>
  </si>
  <si>
    <t>CL1-356</t>
  </si>
  <si>
    <t>CL1-357</t>
  </si>
  <si>
    <t>CL1-358</t>
  </si>
  <si>
    <t>CL1-359</t>
  </si>
  <si>
    <t>CL1-360</t>
  </si>
  <si>
    <t>CL1-361</t>
  </si>
  <si>
    <t>SS-192</t>
  </si>
  <si>
    <t>Ballylickey 110kV Station</t>
  </si>
  <si>
    <t>CL1-362</t>
  </si>
  <si>
    <t>CL1-363</t>
  </si>
  <si>
    <t>CL1-364</t>
  </si>
  <si>
    <t>CL1-365</t>
  </si>
  <si>
    <t>SS-622</t>
  </si>
  <si>
    <t>Barranafaddock 38kV Substation</t>
  </si>
  <si>
    <t>CL1-366</t>
  </si>
  <si>
    <t>SS-505</t>
  </si>
  <si>
    <t>Kilmacthomas 38kV Substation</t>
  </si>
  <si>
    <t>CL1-367</t>
  </si>
  <si>
    <t>LIMERICK</t>
  </si>
  <si>
    <t>SS-695</t>
  </si>
  <si>
    <t>Castlepook 38kV Substation</t>
  </si>
  <si>
    <t>CL1-368</t>
  </si>
  <si>
    <t>CL1-369</t>
  </si>
  <si>
    <t>CL1-370</t>
  </si>
  <si>
    <t>CL1-371</t>
  </si>
  <si>
    <t>SS-064</t>
  </si>
  <si>
    <t>Ballydine 110kV Substation</t>
  </si>
  <si>
    <t>CL1-372</t>
  </si>
  <si>
    <t>CL1-373</t>
  </si>
  <si>
    <t>CL1-374</t>
  </si>
  <si>
    <t>CL1-375</t>
  </si>
  <si>
    <t>CL1-376</t>
  </si>
  <si>
    <t>CL1-377</t>
  </si>
  <si>
    <t>CL1-378</t>
  </si>
  <si>
    <t>CL1-379</t>
  </si>
  <si>
    <t>CL1-380</t>
  </si>
  <si>
    <t>CL1-381</t>
  </si>
  <si>
    <t>CL1-382</t>
  </si>
  <si>
    <t>CL1-383</t>
  </si>
  <si>
    <t>CL1-384</t>
  </si>
  <si>
    <t>CL1-385</t>
  </si>
  <si>
    <t>CL1-386</t>
  </si>
  <si>
    <t>CL2-001</t>
  </si>
  <si>
    <t>SS-118</t>
  </si>
  <si>
    <t>Sorne Hill 110kV Substation</t>
  </si>
  <si>
    <t>CL2-002</t>
  </si>
  <si>
    <t>CL2-003</t>
  </si>
  <si>
    <t>CL2-004</t>
  </si>
  <si>
    <t>SS-237</t>
  </si>
  <si>
    <t>Carnsore 38kV Substation</t>
  </si>
  <si>
    <t>CL2-005</t>
  </si>
  <si>
    <t>CL2-006</t>
  </si>
  <si>
    <t>CL2-007</t>
  </si>
  <si>
    <t>CL2-008</t>
  </si>
  <si>
    <t>CL2-009</t>
  </si>
  <si>
    <t>CL2-010</t>
  </si>
  <si>
    <t>CL2-011</t>
  </si>
  <si>
    <t>CL2-012</t>
  </si>
  <si>
    <t>CL2-013</t>
  </si>
  <si>
    <t>CL2-014</t>
  </si>
  <si>
    <t>CL2-015</t>
  </si>
  <si>
    <t>CL2-016</t>
  </si>
  <si>
    <t>CL2-017</t>
  </si>
  <si>
    <t>SS-670</t>
  </si>
  <si>
    <t>Acres 38kV Substation</t>
  </si>
  <si>
    <t>CL2-018</t>
  </si>
  <si>
    <t>SS-697</t>
  </si>
  <si>
    <t>Clogheravaddy 38kV Substation</t>
  </si>
  <si>
    <t>CL2-019</t>
  </si>
  <si>
    <t>CL2-020</t>
  </si>
  <si>
    <t>CL2-021</t>
  </si>
  <si>
    <t>CL2-022</t>
  </si>
  <si>
    <t>CL2-023</t>
  </si>
  <si>
    <t>CL2-024</t>
  </si>
  <si>
    <t>SS-702</t>
  </si>
  <si>
    <t>CL2-025</t>
  </si>
  <si>
    <t>CL2-026</t>
  </si>
  <si>
    <t>CL2-027</t>
  </si>
  <si>
    <t>CL2-028</t>
  </si>
  <si>
    <t>CL2-029</t>
  </si>
  <si>
    <t>CL2-030</t>
  </si>
  <si>
    <t>CL2-031</t>
  </si>
  <si>
    <t>CL2-032</t>
  </si>
  <si>
    <t>SS-070</t>
  </si>
  <si>
    <t>Glanlee 110kV Substation</t>
  </si>
  <si>
    <t>CL2-033</t>
  </si>
  <si>
    <t>CL2-034</t>
  </si>
  <si>
    <t>CL2-035</t>
  </si>
  <si>
    <t>SS-096</t>
  </si>
  <si>
    <t>Boggeragh 110kV Substation</t>
  </si>
  <si>
    <t>CL2-036</t>
  </si>
  <si>
    <t>SS-378</t>
  </si>
  <si>
    <t>Foynes 38kV Substation</t>
  </si>
  <si>
    <t>CL2-037</t>
  </si>
  <si>
    <t>CL2-038</t>
  </si>
  <si>
    <t>ROSCOMMON</t>
  </si>
  <si>
    <t>SS-384</t>
  </si>
  <si>
    <t>Largan Hill 38kV Substation</t>
  </si>
  <si>
    <t>CL2-039</t>
  </si>
  <si>
    <t>CL2-040</t>
  </si>
  <si>
    <t>CL2-041</t>
  </si>
  <si>
    <t>CL2-042</t>
  </si>
  <si>
    <t>SS-690</t>
  </si>
  <si>
    <t>Stranrolar 38kV Substation</t>
  </si>
  <si>
    <t>CL2-043</t>
  </si>
  <si>
    <t>CL2-044</t>
  </si>
  <si>
    <t>SS-347</t>
  </si>
  <si>
    <t>Glengoole 38kV Substation</t>
  </si>
  <si>
    <t>CL2-045</t>
  </si>
  <si>
    <t>SS-251</t>
  </si>
  <si>
    <t>Ballybrennan 38kV Substation</t>
  </si>
  <si>
    <t>CL2-046</t>
  </si>
  <si>
    <t>SS-372</t>
  </si>
  <si>
    <t>Ballyconra 38kV Substation</t>
  </si>
  <si>
    <t>CL2-047</t>
  </si>
  <si>
    <t>CL2-048</t>
  </si>
  <si>
    <t>SS-131</t>
  </si>
  <si>
    <t>Ros a Mh├¡l 38kV Substation</t>
  </si>
  <si>
    <t>CL2-049</t>
  </si>
  <si>
    <t>SS-660</t>
  </si>
  <si>
    <t>Nenagh 38kV Substation</t>
  </si>
  <si>
    <t>CL2-050</t>
  </si>
  <si>
    <t>SS-397</t>
  </si>
  <si>
    <t>Glenough 38kV Substation</t>
  </si>
  <si>
    <t>CL2-051</t>
  </si>
  <si>
    <t>OFFALY</t>
  </si>
  <si>
    <t>SS-537</t>
  </si>
  <si>
    <t>Monaincha 38kV Substation</t>
  </si>
  <si>
    <t>CL2-052</t>
  </si>
  <si>
    <t>CL2-053</t>
  </si>
  <si>
    <t>CL2-054</t>
  </si>
  <si>
    <t>SS-057</t>
  </si>
  <si>
    <t>Galway 110kV Substation</t>
  </si>
  <si>
    <t>CL2-055</t>
  </si>
  <si>
    <t>SS-038</t>
  </si>
  <si>
    <t>Salthill 110kV Substation</t>
  </si>
  <si>
    <t>CL2-056</t>
  </si>
  <si>
    <t>CL2-057</t>
  </si>
  <si>
    <t>CL2-058</t>
  </si>
  <si>
    <t>CL2-059</t>
  </si>
  <si>
    <t>CL2-060</t>
  </si>
  <si>
    <t>CL2-061</t>
  </si>
  <si>
    <t>CL2-062</t>
  </si>
  <si>
    <t>CL2-063</t>
  </si>
  <si>
    <t>SS-607</t>
  </si>
  <si>
    <t>CL2-064</t>
  </si>
  <si>
    <t>SS-596</t>
  </si>
  <si>
    <t>Cappamore 38kV Substation</t>
  </si>
  <si>
    <t>CL2-065</t>
  </si>
  <si>
    <t>CL2-066</t>
  </si>
  <si>
    <t>CL2-067</t>
  </si>
  <si>
    <t>SS-536</t>
  </si>
  <si>
    <t>Knockacummer 110kV Substation</t>
  </si>
  <si>
    <t>CL2-068</t>
  </si>
  <si>
    <t>CL2-069</t>
  </si>
  <si>
    <t>SS-646</t>
  </si>
  <si>
    <t>Oranmore 38kV Substation</t>
  </si>
  <si>
    <t>CL2-070</t>
  </si>
  <si>
    <t>SS-033</t>
  </si>
  <si>
    <t>Ballywater 110kV Substation</t>
  </si>
  <si>
    <t>CL2-071</t>
  </si>
  <si>
    <t>SS-535</t>
  </si>
  <si>
    <t>Garracummer 38kV Substation</t>
  </si>
  <si>
    <t>CL2-072</t>
  </si>
  <si>
    <t>SS-703</t>
  </si>
  <si>
    <t>CL2-073</t>
  </si>
  <si>
    <t>CL2-074</t>
  </si>
  <si>
    <t>CL2-075</t>
  </si>
  <si>
    <t>SS-263</t>
  </si>
  <si>
    <t>Lake 38kV Station</t>
  </si>
  <si>
    <t>CL2-076</t>
  </si>
  <si>
    <t>SS-189</t>
  </si>
  <si>
    <t>Knockearagh 110kV Substation</t>
  </si>
  <si>
    <t>CL2-077</t>
  </si>
  <si>
    <t>SS-532</t>
  </si>
  <si>
    <t>Woodhouse 110kV Substation</t>
  </si>
  <si>
    <t>CL2-078</t>
  </si>
  <si>
    <t>CL2-079</t>
  </si>
  <si>
    <t>SS-640</t>
  </si>
  <si>
    <t>Ballinrobe 38kV Substation</t>
  </si>
  <si>
    <t>CL2-080</t>
  </si>
  <si>
    <t>SS-431</t>
  </si>
  <si>
    <t>Knockaphunta 38kV Substation</t>
  </si>
  <si>
    <t>CL2-081</t>
  </si>
  <si>
    <t>SS-095</t>
  </si>
  <si>
    <t>Collooney 38kV Substation</t>
  </si>
  <si>
    <t>CL2-082</t>
  </si>
  <si>
    <t>CL2-083</t>
  </si>
  <si>
    <t>SS-201</t>
  </si>
  <si>
    <t>Swinford 38kV Station</t>
  </si>
  <si>
    <t>CL2-084</t>
  </si>
  <si>
    <t>CL2-085</t>
  </si>
  <si>
    <t>SS-598</t>
  </si>
  <si>
    <t>Glennamaddy 38kV Substation</t>
  </si>
  <si>
    <t>CL2-086</t>
  </si>
  <si>
    <t>CL2-087</t>
  </si>
  <si>
    <t>CL2-088</t>
  </si>
  <si>
    <t>CL2-089</t>
  </si>
  <si>
    <t>CL2-090</t>
  </si>
  <si>
    <t>SS-549</t>
  </si>
  <si>
    <t>Tuam North 38kV Substation</t>
  </si>
  <si>
    <t>CL2-091</t>
  </si>
  <si>
    <t>SS-639</t>
  </si>
  <si>
    <t>Tonroe 38kV Substation</t>
  </si>
  <si>
    <t>CL2-092</t>
  </si>
  <si>
    <t>CL2-093</t>
  </si>
  <si>
    <t>CL2-094</t>
  </si>
  <si>
    <t>CL2-095</t>
  </si>
  <si>
    <t>CL2-096</t>
  </si>
  <si>
    <t>CL2-097</t>
  </si>
  <si>
    <t>CL2-098</t>
  </si>
  <si>
    <t>CL2-099</t>
  </si>
  <si>
    <t>CL2-100</t>
  </si>
  <si>
    <t>CL2-101</t>
  </si>
  <si>
    <t>SS-109</t>
  </si>
  <si>
    <t>Cloon 110kV Substation</t>
  </si>
  <si>
    <t>CL2-102</t>
  </si>
  <si>
    <t>CL2-103</t>
  </si>
  <si>
    <t>CL2-104</t>
  </si>
  <si>
    <t>CL2-105</t>
  </si>
  <si>
    <t>CL2-106</t>
  </si>
  <si>
    <t>CL2-107</t>
  </si>
  <si>
    <t>CL2-108</t>
  </si>
  <si>
    <t>CL2-109</t>
  </si>
  <si>
    <t>CL2-110</t>
  </si>
  <si>
    <t>CL2-111</t>
  </si>
  <si>
    <t>CL2-112</t>
  </si>
  <si>
    <t>CL2-113</t>
  </si>
  <si>
    <t>CL2-114</t>
  </si>
  <si>
    <t>CL2-115</t>
  </si>
  <si>
    <t>CL2-116</t>
  </si>
  <si>
    <t>CL2-117</t>
  </si>
  <si>
    <t>CL2-118</t>
  </si>
  <si>
    <t>CL2-119</t>
  </si>
  <si>
    <t>CL2-120</t>
  </si>
  <si>
    <t>CL2-121</t>
  </si>
  <si>
    <t>CL2-122</t>
  </si>
  <si>
    <t>CL2-123</t>
  </si>
  <si>
    <t>CL2-124</t>
  </si>
  <si>
    <t>CL2-125</t>
  </si>
  <si>
    <t>CL2-126</t>
  </si>
  <si>
    <t>CL2-127</t>
  </si>
  <si>
    <t>CL2-128</t>
  </si>
  <si>
    <t>CL2-129</t>
  </si>
  <si>
    <t>CL2-130</t>
  </si>
  <si>
    <t>CL2-131</t>
  </si>
  <si>
    <t>CL2-132</t>
  </si>
  <si>
    <t>CL2-133</t>
  </si>
  <si>
    <t>CL2-134</t>
  </si>
  <si>
    <t>CL2-135</t>
  </si>
  <si>
    <t>CL2-136</t>
  </si>
  <si>
    <t>CL2-137</t>
  </si>
  <si>
    <t>CL2-138</t>
  </si>
  <si>
    <t>CL2-139</t>
  </si>
  <si>
    <t>CL2-140</t>
  </si>
  <si>
    <t>CL2-141</t>
  </si>
  <si>
    <t>SS-555</t>
  </si>
  <si>
    <t>Ballybunion 38kV Substation</t>
  </si>
  <si>
    <t>CL2-142</t>
  </si>
  <si>
    <t>CL2-143</t>
  </si>
  <si>
    <t>CL2-144</t>
  </si>
  <si>
    <t>CL2-145</t>
  </si>
  <si>
    <t>CL2-146</t>
  </si>
  <si>
    <t>CL2-147</t>
  </si>
  <si>
    <t>CL2-148</t>
  </si>
  <si>
    <t>CL2-149</t>
  </si>
  <si>
    <t>CL2-150</t>
  </si>
  <si>
    <t>CL2-151</t>
  </si>
  <si>
    <t>CL2-152</t>
  </si>
  <si>
    <t>CL2-153</t>
  </si>
  <si>
    <t>CL2-154</t>
  </si>
  <si>
    <t>CL2-155</t>
  </si>
  <si>
    <t>CL2-156</t>
  </si>
  <si>
    <t>CL2-157</t>
  </si>
  <si>
    <t>CL2-158</t>
  </si>
  <si>
    <t>CL2-159</t>
  </si>
  <si>
    <t>CL2-160</t>
  </si>
  <si>
    <t>CL2-161</t>
  </si>
  <si>
    <t>CL2-162</t>
  </si>
  <si>
    <t>CL2-163</t>
  </si>
  <si>
    <t>CL2-164</t>
  </si>
  <si>
    <t>CL2-165</t>
  </si>
  <si>
    <t>CL2-166</t>
  </si>
  <si>
    <t>CL2-167</t>
  </si>
  <si>
    <t>CL2-168</t>
  </si>
  <si>
    <t>CL2-169</t>
  </si>
  <si>
    <t>CL2-170</t>
  </si>
  <si>
    <t>CL2-171</t>
  </si>
  <si>
    <t>CL2-172</t>
  </si>
  <si>
    <t>CL2-173</t>
  </si>
  <si>
    <t>CL2-174</t>
  </si>
  <si>
    <t>CL2-175</t>
  </si>
  <si>
    <t>SS-198</t>
  </si>
  <si>
    <t>Enniscrone 38kV Substation</t>
  </si>
  <si>
    <t>CL2-176</t>
  </si>
  <si>
    <t>CL2-177</t>
  </si>
  <si>
    <t>CL2-178</t>
  </si>
  <si>
    <t>CL2-179</t>
  </si>
  <si>
    <t>CL2-180</t>
  </si>
  <si>
    <t>CL2-181</t>
  </si>
  <si>
    <t>CL2-182</t>
  </si>
  <si>
    <t>CL2-183</t>
  </si>
  <si>
    <t>CL2-184</t>
  </si>
  <si>
    <t>CL2-185</t>
  </si>
  <si>
    <t>CL2-186</t>
  </si>
  <si>
    <t>CL2-187</t>
  </si>
  <si>
    <t>CL2-188</t>
  </si>
  <si>
    <t>CL2-189</t>
  </si>
  <si>
    <t>CL2-190</t>
  </si>
  <si>
    <t>CL2-191</t>
  </si>
  <si>
    <t>CL2-192</t>
  </si>
  <si>
    <t>CL2-193</t>
  </si>
  <si>
    <t>CL2-194</t>
  </si>
  <si>
    <t>CL2-195</t>
  </si>
  <si>
    <t>CL2-196</t>
  </si>
  <si>
    <t>CL2-197</t>
  </si>
  <si>
    <t>CL2-198</t>
  </si>
  <si>
    <t>CL2-199</t>
  </si>
  <si>
    <t>CL2-200</t>
  </si>
  <si>
    <t>CL2-201</t>
  </si>
  <si>
    <t>CL2-202</t>
  </si>
  <si>
    <t>SS-534</t>
  </si>
  <si>
    <t>Garvagh Glebe 110kV Substation Extension</t>
  </si>
  <si>
    <t>CL2-203</t>
  </si>
  <si>
    <t>CL2-204</t>
  </si>
  <si>
    <t>CL2-205</t>
  </si>
  <si>
    <t>CL2-206</t>
  </si>
  <si>
    <t>CL2-207</t>
  </si>
  <si>
    <t>CL2-208</t>
  </si>
  <si>
    <t>CL2-209</t>
  </si>
  <si>
    <t>CL2-210</t>
  </si>
  <si>
    <t>CL2-211</t>
  </si>
  <si>
    <t>SS-091</t>
  </si>
  <si>
    <t>Whitestown 38kV Substation</t>
  </si>
  <si>
    <t>CL2-212</t>
  </si>
  <si>
    <t>CL2-213</t>
  </si>
  <si>
    <t>CL2-214</t>
  </si>
  <si>
    <t>CL2-215</t>
  </si>
  <si>
    <t>CL2-216</t>
  </si>
  <si>
    <t>CL2-217</t>
  </si>
  <si>
    <t>CL2-218</t>
  </si>
  <si>
    <t>CL2-219</t>
  </si>
  <si>
    <t>CL2-220</t>
  </si>
  <si>
    <t>CL2-221</t>
  </si>
  <si>
    <t>CL2-222</t>
  </si>
  <si>
    <t>CL2-223</t>
  </si>
  <si>
    <t>CL2-224</t>
  </si>
  <si>
    <t>SS-495</t>
  </si>
  <si>
    <t>New Ross (West) 38kV Substation</t>
  </si>
  <si>
    <t>CL2-225</t>
  </si>
  <si>
    <t>SS-069</t>
  </si>
  <si>
    <t>Garryspillane 38kV Substation</t>
  </si>
  <si>
    <t>CL2-226</t>
  </si>
  <si>
    <t>CL2-227</t>
  </si>
  <si>
    <t>CL2-228</t>
  </si>
  <si>
    <t>CL2-229</t>
  </si>
  <si>
    <t>SS-540</t>
  </si>
  <si>
    <t>Templemore 38kV Substation</t>
  </si>
  <si>
    <t>CL2-230</t>
  </si>
  <si>
    <t>CL2-231</t>
  </si>
  <si>
    <t>CL2-232</t>
  </si>
  <si>
    <t>CL2-233</t>
  </si>
  <si>
    <t>SS-097</t>
  </si>
  <si>
    <t>Corderry 110kV Substation</t>
  </si>
  <si>
    <t>CL2-234</t>
  </si>
  <si>
    <t>CL2-235</t>
  </si>
  <si>
    <t>CL2-236</t>
  </si>
  <si>
    <t>SS-698</t>
  </si>
  <si>
    <t>Binbane 38kV Substation</t>
  </si>
  <si>
    <t>CL2-237</t>
  </si>
  <si>
    <t>CL2-238</t>
  </si>
  <si>
    <t>CL2-239</t>
  </si>
  <si>
    <t>CL2-240</t>
  </si>
  <si>
    <t>SS-354</t>
  </si>
  <si>
    <t>Twomilebridge 38kV Substation</t>
  </si>
  <si>
    <t>CL2-241</t>
  </si>
  <si>
    <t>CL2-242</t>
  </si>
  <si>
    <t>CL2-243</t>
  </si>
  <si>
    <t>CL2-244</t>
  </si>
  <si>
    <t>SS-256</t>
  </si>
  <si>
    <t>Mitchelstown West 38kV Substation</t>
  </si>
  <si>
    <t>CL2-245</t>
  </si>
  <si>
    <t>CL2-246</t>
  </si>
  <si>
    <t>SS-016</t>
  </si>
  <si>
    <t>Portlaw 38kV Substation</t>
  </si>
  <si>
    <t>CL2-247</t>
  </si>
  <si>
    <t>SS-692</t>
  </si>
  <si>
    <t>Hollyford 38kV Substation</t>
  </si>
  <si>
    <t>CL2-248</t>
  </si>
  <si>
    <t>SS-368</t>
  </si>
  <si>
    <t>Gortahile 38kV Substation</t>
  </si>
  <si>
    <t>CL2-249</t>
  </si>
  <si>
    <t>SS-084</t>
  </si>
  <si>
    <t>Birr 38kV Substation</t>
  </si>
  <si>
    <t>CL2-250</t>
  </si>
  <si>
    <t>CL2-251</t>
  </si>
  <si>
    <t>CL2-252</t>
  </si>
  <si>
    <t>CL2-253</t>
  </si>
  <si>
    <t>CL2-254</t>
  </si>
  <si>
    <t>CL2-255</t>
  </si>
  <si>
    <t>SS-197</t>
  </si>
  <si>
    <t>Midleton 110kV Substation</t>
  </si>
  <si>
    <t>CL2-256</t>
  </si>
  <si>
    <t>CL2-257</t>
  </si>
  <si>
    <t>SS-489</t>
  </si>
  <si>
    <t>Ballyhale 38kV Substation</t>
  </si>
  <si>
    <t>CL2-258</t>
  </si>
  <si>
    <t>CL2-259</t>
  </si>
  <si>
    <t>CL2-260</t>
  </si>
  <si>
    <t>SS-406</t>
  </si>
  <si>
    <t>Kanturk 38kV Substation</t>
  </si>
  <si>
    <t>CL2-261</t>
  </si>
  <si>
    <t>LAOIS</t>
  </si>
  <si>
    <t>SS-486</t>
  </si>
  <si>
    <t>Castlecomer 38kV Substation</t>
  </si>
  <si>
    <t>CL2-262</t>
  </si>
  <si>
    <t>CL2-263</t>
  </si>
  <si>
    <t>CL2-264</t>
  </si>
  <si>
    <t>CL2-265</t>
  </si>
  <si>
    <t>CL2-266</t>
  </si>
  <si>
    <t>CL2-267</t>
  </si>
  <si>
    <t>CL2-268</t>
  </si>
  <si>
    <t>CL2-269</t>
  </si>
  <si>
    <t>CL2-270</t>
  </si>
  <si>
    <t>CL2-271</t>
  </si>
  <si>
    <t>CL2-272</t>
  </si>
  <si>
    <t>CL2-273</t>
  </si>
  <si>
    <t>CL2-274</t>
  </si>
  <si>
    <t>CL2-275</t>
  </si>
  <si>
    <t>CL2-276</t>
  </si>
  <si>
    <t>CL2-277</t>
  </si>
  <si>
    <t>CL2-278</t>
  </si>
  <si>
    <t>CL2-279</t>
  </si>
  <si>
    <t>WESTMEATH</t>
  </si>
  <si>
    <t>SS-246</t>
  </si>
  <si>
    <t>Loughanalla 38kV Substation</t>
  </si>
  <si>
    <t>CL2-280</t>
  </si>
  <si>
    <t>SS-517</t>
  </si>
  <si>
    <t>Delvin 38kV Substation</t>
  </si>
  <si>
    <t>CL2-281</t>
  </si>
  <si>
    <t>SS-388</t>
  </si>
  <si>
    <t>Oldcastle 38kV Substation</t>
  </si>
  <si>
    <t>CL2-282</t>
  </si>
  <si>
    <t>CL2-283</t>
  </si>
  <si>
    <t>CL2-284</t>
  </si>
  <si>
    <t>CL2-285</t>
  </si>
  <si>
    <t>CL2-286</t>
  </si>
  <si>
    <t>CL2-287</t>
  </si>
  <si>
    <t>CL2-288</t>
  </si>
  <si>
    <t>CL2-289</t>
  </si>
  <si>
    <t>CL2-290</t>
  </si>
  <si>
    <t>CL2-291</t>
  </si>
  <si>
    <t>CL2-292</t>
  </si>
  <si>
    <t>CL2-293</t>
  </si>
  <si>
    <t>CL2-294</t>
  </si>
  <si>
    <t>CL2-295</t>
  </si>
  <si>
    <t>SS-087</t>
  </si>
  <si>
    <t>Cliff 110kV Substation</t>
  </si>
  <si>
    <t>CL2-296</t>
  </si>
  <si>
    <t>CL2-297</t>
  </si>
  <si>
    <t>CL2-298</t>
  </si>
  <si>
    <t>CL2-299</t>
  </si>
  <si>
    <t>CL2-300</t>
  </si>
  <si>
    <t>CL2-301</t>
  </si>
  <si>
    <t>CL2-302</t>
  </si>
  <si>
    <t>CL2-303</t>
  </si>
  <si>
    <t>SS-111</t>
  </si>
  <si>
    <t>Gortawee 110kV Station</t>
  </si>
  <si>
    <t>CL2-304</t>
  </si>
  <si>
    <t>CL2-305</t>
  </si>
  <si>
    <t>CL2-306</t>
  </si>
  <si>
    <t>CL2-307</t>
  </si>
  <si>
    <t>CL2-308</t>
  </si>
  <si>
    <t>SS-314</t>
  </si>
  <si>
    <t>Richfield 38kV Substation</t>
  </si>
  <si>
    <t>CL2-309</t>
  </si>
  <si>
    <t>CL2-310</t>
  </si>
  <si>
    <t>SS-254</t>
  </si>
  <si>
    <t>Glanta Commons 38kV Station</t>
  </si>
  <si>
    <t>CL2-311</t>
  </si>
  <si>
    <t>CL2-312</t>
  </si>
  <si>
    <t>CL2-313</t>
  </si>
  <si>
    <t>CL2-314</t>
  </si>
  <si>
    <t>CL2-315</t>
  </si>
  <si>
    <t>CL2-316</t>
  </si>
  <si>
    <t>CL2-317</t>
  </si>
  <si>
    <t>CL2-318</t>
  </si>
  <si>
    <t>CL2-319</t>
  </si>
  <si>
    <t>CL2-320</t>
  </si>
  <si>
    <t>CL2-321</t>
  </si>
  <si>
    <t>CL2-322</t>
  </si>
  <si>
    <t>CL2-323</t>
  </si>
  <si>
    <t>CL2-324</t>
  </si>
  <si>
    <t>CL2-325</t>
  </si>
  <si>
    <t>CL2-326</t>
  </si>
  <si>
    <t>CL2-327</t>
  </si>
  <si>
    <t>CL2-328</t>
  </si>
  <si>
    <t>CL2-329</t>
  </si>
  <si>
    <t>CL2-330</t>
  </si>
  <si>
    <t>CL2-331</t>
  </si>
  <si>
    <t>CL2-332</t>
  </si>
  <si>
    <t>CL2-333</t>
  </si>
  <si>
    <t>CL2-334</t>
  </si>
  <si>
    <t>CL2-335</t>
  </si>
  <si>
    <t>CL2-336</t>
  </si>
  <si>
    <t>CL2-337</t>
  </si>
  <si>
    <t>CL2-338</t>
  </si>
  <si>
    <t>CL2-339</t>
  </si>
  <si>
    <t>CL2-340</t>
  </si>
  <si>
    <t>CL2-341</t>
  </si>
  <si>
    <t>CL2-342</t>
  </si>
  <si>
    <t>CL2-343</t>
  </si>
  <si>
    <t>SS-157</t>
  </si>
  <si>
    <t>Oughtragh 110kV Substation</t>
  </si>
  <si>
    <t>CL2-344</t>
  </si>
  <si>
    <t>CL2-345</t>
  </si>
  <si>
    <t>CL2-346</t>
  </si>
  <si>
    <t>CL2-347</t>
  </si>
  <si>
    <t>CL2-348</t>
  </si>
  <si>
    <t>CL2-349</t>
  </si>
  <si>
    <t>CL2-350</t>
  </si>
  <si>
    <t>CL2-351</t>
  </si>
  <si>
    <t>CL2-352</t>
  </si>
  <si>
    <t>CL2-353</t>
  </si>
  <si>
    <t>CL2-354</t>
  </si>
  <si>
    <t>CL2-355</t>
  </si>
  <si>
    <t>CL2-356</t>
  </si>
  <si>
    <t>CL2-357</t>
  </si>
  <si>
    <t>CL2-358</t>
  </si>
  <si>
    <t>CL2-359</t>
  </si>
  <si>
    <t>CL2-360</t>
  </si>
  <si>
    <t>CL2-361</t>
  </si>
  <si>
    <t>CL2-362</t>
  </si>
  <si>
    <t>CL2-363</t>
  </si>
  <si>
    <t>CL2-364</t>
  </si>
  <si>
    <t>CL2-365</t>
  </si>
  <si>
    <t>CL2-366</t>
  </si>
  <si>
    <t>CL2-367</t>
  </si>
  <si>
    <t>CL2-368</t>
  </si>
  <si>
    <t>CL2-369</t>
  </si>
  <si>
    <t>CL2-370</t>
  </si>
  <si>
    <t>CL2-371</t>
  </si>
  <si>
    <t>CL2-372</t>
  </si>
  <si>
    <t>CL2-373</t>
  </si>
  <si>
    <t>CL2-374</t>
  </si>
  <si>
    <t>CL2-375</t>
  </si>
  <si>
    <t>CL2-376</t>
  </si>
  <si>
    <t>CL2-377</t>
  </si>
  <si>
    <t>CL2-378</t>
  </si>
  <si>
    <t>CL2-379</t>
  </si>
  <si>
    <t>CL2-380</t>
  </si>
  <si>
    <t>CL2-381</t>
  </si>
  <si>
    <t>CL2-382</t>
  </si>
  <si>
    <t>CL2-383</t>
  </si>
  <si>
    <t>SS-147</t>
  </si>
  <si>
    <t>Smearla 38kV Substation</t>
  </si>
  <si>
    <t>CL2-384</t>
  </si>
  <si>
    <t>CL2-385</t>
  </si>
  <si>
    <t>CL2-386</t>
  </si>
  <si>
    <t>CL2-387</t>
  </si>
  <si>
    <t>CL2-388</t>
  </si>
  <si>
    <t>CL2-389</t>
  </si>
  <si>
    <t>CL2-390</t>
  </si>
  <si>
    <t>CL2-391</t>
  </si>
  <si>
    <t>CL2-392</t>
  </si>
  <si>
    <t>CL2-393</t>
  </si>
  <si>
    <t>CL2-394</t>
  </si>
  <si>
    <t>CL2-395</t>
  </si>
  <si>
    <t>CL2-396</t>
  </si>
  <si>
    <t>CL2-397</t>
  </si>
  <si>
    <t>CL2-398</t>
  </si>
  <si>
    <t>CL2-399</t>
  </si>
  <si>
    <t>CL2-400</t>
  </si>
  <si>
    <t>CL2-401</t>
  </si>
  <si>
    <t>CL2-402</t>
  </si>
  <si>
    <t>CL2-403</t>
  </si>
  <si>
    <t>CL2-404</t>
  </si>
  <si>
    <t>CL2-405</t>
  </si>
  <si>
    <t>CL2-406</t>
  </si>
  <si>
    <t>CL2-407</t>
  </si>
  <si>
    <t>CL2-408</t>
  </si>
  <si>
    <t>CL2-409</t>
  </si>
  <si>
    <t>CL2-410</t>
  </si>
  <si>
    <t>CL2-411</t>
  </si>
  <si>
    <t>CL2-412</t>
  </si>
  <si>
    <t>CL2-413</t>
  </si>
  <si>
    <t>CL2-414</t>
  </si>
  <si>
    <t>CL2-415</t>
  </si>
  <si>
    <t>CL2-416</t>
  </si>
  <si>
    <t>CL2-417</t>
  </si>
  <si>
    <t>CL2-418</t>
  </si>
  <si>
    <t>CL2-419</t>
  </si>
  <si>
    <t>CL2-420</t>
  </si>
  <si>
    <t>CL2-421</t>
  </si>
  <si>
    <t>CL2-422</t>
  </si>
  <si>
    <t>CL2-423</t>
  </si>
  <si>
    <t>CL2-424</t>
  </si>
  <si>
    <t>CL2-425</t>
  </si>
  <si>
    <t>CL2-426</t>
  </si>
  <si>
    <t>CL2-427</t>
  </si>
  <si>
    <t>CL2-428</t>
  </si>
  <si>
    <t>CL2-429</t>
  </si>
  <si>
    <t>CL2-430</t>
  </si>
  <si>
    <t>CL2-431</t>
  </si>
  <si>
    <t>CL2-432</t>
  </si>
  <si>
    <t>CL2-433</t>
  </si>
  <si>
    <t>CL2-434</t>
  </si>
  <si>
    <t>CL2-435</t>
  </si>
  <si>
    <t>CL2-436</t>
  </si>
  <si>
    <t>CL2-437</t>
  </si>
  <si>
    <t>CL2-438</t>
  </si>
  <si>
    <t>CL2-439</t>
  </si>
  <si>
    <t>CL2-440</t>
  </si>
  <si>
    <t>CL2-441</t>
  </si>
  <si>
    <t>CL2-442</t>
  </si>
  <si>
    <t>CL2-443</t>
  </si>
  <si>
    <t>CL2-444</t>
  </si>
  <si>
    <t>CL2-445</t>
  </si>
  <si>
    <t>CL2-446</t>
  </si>
  <si>
    <t>CL2-447</t>
  </si>
  <si>
    <t>CL2-448</t>
  </si>
  <si>
    <t>CL2-449</t>
  </si>
  <si>
    <t>CL2-450</t>
  </si>
  <si>
    <t>CL2-451</t>
  </si>
  <si>
    <t>CL2-452</t>
  </si>
  <si>
    <t>CL2-453</t>
  </si>
  <si>
    <t>CL2-454</t>
  </si>
  <si>
    <t>CL2-455</t>
  </si>
  <si>
    <t>CL2-456</t>
  </si>
  <si>
    <t>CL2-457</t>
  </si>
  <si>
    <t>CL2-458</t>
  </si>
  <si>
    <t>CL2-459</t>
  </si>
  <si>
    <t>CL2-460</t>
  </si>
  <si>
    <t>CL2-461</t>
  </si>
  <si>
    <t>CL2-462</t>
  </si>
  <si>
    <t>CL2-463</t>
  </si>
  <si>
    <t>CL2-464</t>
  </si>
  <si>
    <t>CL2-465</t>
  </si>
  <si>
    <t>CL2-466</t>
  </si>
  <si>
    <t>CL2-467</t>
  </si>
  <si>
    <t>CL2-468</t>
  </si>
  <si>
    <t>CL2-469</t>
  </si>
  <si>
    <t>CL2-470</t>
  </si>
  <si>
    <t>CL2-471</t>
  </si>
  <si>
    <t>CL2-472</t>
  </si>
  <si>
    <t>CL2-473</t>
  </si>
  <si>
    <t>CL2-474</t>
  </si>
  <si>
    <t>CL2-475</t>
  </si>
  <si>
    <t>CL2-476</t>
  </si>
  <si>
    <t>CL2-477</t>
  </si>
  <si>
    <t>CL2-478</t>
  </si>
  <si>
    <t>CL2-479</t>
  </si>
  <si>
    <t>CL2-480</t>
  </si>
  <si>
    <t>CL2-481</t>
  </si>
  <si>
    <t>CL2-482</t>
  </si>
  <si>
    <t>CL2-483</t>
  </si>
  <si>
    <t>CL2-484</t>
  </si>
  <si>
    <t>CL2-485</t>
  </si>
  <si>
    <t>CL2-486</t>
  </si>
  <si>
    <t>CL2-487</t>
  </si>
  <si>
    <t>SS-074</t>
  </si>
  <si>
    <t>Tobercurry 38kV Substation</t>
  </si>
  <si>
    <t>CL2-488</t>
  </si>
  <si>
    <t>CL2-489</t>
  </si>
  <si>
    <t>CL2-490</t>
  </si>
  <si>
    <t>CL2-491</t>
  </si>
  <si>
    <t>CL2-492</t>
  </si>
  <si>
    <t>CL2-493</t>
  </si>
  <si>
    <t>CL2-494</t>
  </si>
  <si>
    <t>CL2-495</t>
  </si>
  <si>
    <t>SS-031</t>
  </si>
  <si>
    <t>Sligo 110kV Substation</t>
  </si>
  <si>
    <t>CL2-496</t>
  </si>
  <si>
    <t>CL2-497</t>
  </si>
  <si>
    <t>CL2-498</t>
  </si>
  <si>
    <t>CL2-499</t>
  </si>
  <si>
    <t>CL2-500</t>
  </si>
  <si>
    <t>CL2-501</t>
  </si>
  <si>
    <t>CL2-502</t>
  </si>
  <si>
    <t>CL2-503</t>
  </si>
  <si>
    <t>CL2-504</t>
  </si>
  <si>
    <t>CL2-505</t>
  </si>
  <si>
    <t>CL2-506</t>
  </si>
  <si>
    <t>CL2-507</t>
  </si>
  <si>
    <t>CL2-509</t>
  </si>
  <si>
    <t>CL2-510</t>
  </si>
  <si>
    <t>SS-089</t>
  </si>
  <si>
    <t>Loughderryduff 38kV Substation</t>
  </si>
  <si>
    <t>CL2-511</t>
  </si>
  <si>
    <t>CL2-512</t>
  </si>
  <si>
    <t>CL2-513</t>
  </si>
  <si>
    <t>CL2-514</t>
  </si>
  <si>
    <t>CL2-515</t>
  </si>
  <si>
    <t>CL2-516</t>
  </si>
  <si>
    <t>CL2-517</t>
  </si>
  <si>
    <t>CL2-518</t>
  </si>
  <si>
    <t>CL2-519</t>
  </si>
  <si>
    <t>CL2-520</t>
  </si>
  <si>
    <t>CL2-521</t>
  </si>
  <si>
    <t>CL2-522</t>
  </si>
  <si>
    <t>CL2-523</t>
  </si>
  <si>
    <t>CL2-524</t>
  </si>
  <si>
    <t>CL2-525</t>
  </si>
  <si>
    <t>CL2-526</t>
  </si>
  <si>
    <t>CL2-527</t>
  </si>
  <si>
    <t>CL2-528</t>
  </si>
  <si>
    <t>CL2-529</t>
  </si>
  <si>
    <t>CL2-530</t>
  </si>
  <si>
    <t>CL2-531</t>
  </si>
  <si>
    <t>CL2-532</t>
  </si>
  <si>
    <t>CL2-533</t>
  </si>
  <si>
    <t>CL2-534</t>
  </si>
  <si>
    <t>SS-289</t>
  </si>
  <si>
    <t>Gweedore 38kV Substation</t>
  </si>
  <si>
    <t>CL2-535</t>
  </si>
  <si>
    <t>CL2-536</t>
  </si>
  <si>
    <t>CL2-537</t>
  </si>
  <si>
    <t>CL2-538</t>
  </si>
  <si>
    <t>CL2-539</t>
  </si>
  <si>
    <t>CL2-540</t>
  </si>
  <si>
    <t>CL2-541</t>
  </si>
  <si>
    <t>CL2-542</t>
  </si>
  <si>
    <t>CL2-543</t>
  </si>
  <si>
    <t>CL2-544</t>
  </si>
  <si>
    <t>CL2-545</t>
  </si>
  <si>
    <t>CL2-546</t>
  </si>
  <si>
    <t>CL2-547</t>
  </si>
  <si>
    <t>CL2-548</t>
  </si>
  <si>
    <t>CL2-549</t>
  </si>
  <si>
    <t>SS-128</t>
  </si>
  <si>
    <t>Garvagh Glebe 110kV Substation</t>
  </si>
  <si>
    <t>CL2-550</t>
  </si>
  <si>
    <t>CL2-551</t>
  </si>
  <si>
    <t>CL2-552</t>
  </si>
  <si>
    <t>CL2-553</t>
  </si>
  <si>
    <t>CL2-554</t>
  </si>
  <si>
    <t>SS-487</t>
  </si>
  <si>
    <t>Bagenalstown 38kV Substation</t>
  </si>
  <si>
    <t>CL2-555</t>
  </si>
  <si>
    <t>CL2-556</t>
  </si>
  <si>
    <t>CL2-557</t>
  </si>
  <si>
    <t>CL2-558</t>
  </si>
  <si>
    <t>CL2-559</t>
  </si>
  <si>
    <t>CL2-560</t>
  </si>
  <si>
    <t>CL2-561</t>
  </si>
  <si>
    <t>CL2-562</t>
  </si>
  <si>
    <t>CL2-563</t>
  </si>
  <si>
    <t>CL2-564</t>
  </si>
  <si>
    <t>CL2-565</t>
  </si>
  <si>
    <t>CL2-566</t>
  </si>
  <si>
    <t>CL2-567</t>
  </si>
  <si>
    <t>CL2-568</t>
  </si>
  <si>
    <t>CL2-569</t>
  </si>
  <si>
    <t>CL2-570</t>
  </si>
  <si>
    <t>CL2-571</t>
  </si>
  <si>
    <t>CL2-572</t>
  </si>
  <si>
    <t>CL2-573</t>
  </si>
  <si>
    <t>CL2-574</t>
  </si>
  <si>
    <t>CL2-575</t>
  </si>
  <si>
    <t>CL2-576</t>
  </si>
  <si>
    <t>CL2-577</t>
  </si>
  <si>
    <t>CL2-578</t>
  </si>
  <si>
    <t>CL2-579</t>
  </si>
  <si>
    <t>CL2-580</t>
  </si>
  <si>
    <t>CL2-581</t>
  </si>
  <si>
    <t>CL2-582</t>
  </si>
  <si>
    <t>SS-071</t>
  </si>
  <si>
    <t>Coomagearlahy Substation</t>
  </si>
  <si>
    <t>medium-low</t>
  </si>
  <si>
    <t>CL2-583</t>
  </si>
  <si>
    <t>CL2-584</t>
  </si>
  <si>
    <t>CL2-585</t>
  </si>
  <si>
    <t>CL2-586</t>
  </si>
  <si>
    <t>CL2-587</t>
  </si>
  <si>
    <t>CL2-588</t>
  </si>
  <si>
    <t>CL2-589</t>
  </si>
  <si>
    <t>CL2-590</t>
  </si>
  <si>
    <t>CL2-591</t>
  </si>
  <si>
    <t>CL2-592</t>
  </si>
  <si>
    <t>SS-394</t>
  </si>
  <si>
    <t>Kilberrihert 38kV Substation</t>
  </si>
  <si>
    <t>CL2-593</t>
  </si>
  <si>
    <t>CL2-594</t>
  </si>
  <si>
    <t>CL2-595</t>
  </si>
  <si>
    <t>CL2-596</t>
  </si>
  <si>
    <t>CL2-597</t>
  </si>
  <si>
    <t>SS-116</t>
  </si>
  <si>
    <t>Ardnacrusha 110kV Substation</t>
  </si>
  <si>
    <t>CL2-598</t>
  </si>
  <si>
    <t>CL2-599</t>
  </si>
  <si>
    <t>CL2-600</t>
  </si>
  <si>
    <t>SS-155</t>
  </si>
  <si>
    <t>Booltiagh 110kV Substation</t>
  </si>
  <si>
    <t>CL2-601</t>
  </si>
  <si>
    <t>SS-700</t>
  </si>
  <si>
    <t>Letteragh 38kV Substation</t>
  </si>
  <si>
    <t>CL2-602</t>
  </si>
  <si>
    <t>CL2-603</t>
  </si>
  <si>
    <t>CL2-604</t>
  </si>
  <si>
    <t>CL2-605</t>
  </si>
  <si>
    <t>CL2-606</t>
  </si>
  <si>
    <t>CL2-607</t>
  </si>
  <si>
    <t>CL2-608</t>
  </si>
  <si>
    <t>CL2-609</t>
  </si>
  <si>
    <t>CL2-610</t>
  </si>
  <si>
    <t>CL2-611</t>
  </si>
  <si>
    <t>CL2-612</t>
  </si>
  <si>
    <t>CL2-613</t>
  </si>
  <si>
    <t>CL2-614</t>
  </si>
  <si>
    <t>CL2-615</t>
  </si>
  <si>
    <t>CL2-616</t>
  </si>
  <si>
    <t>CL2-617</t>
  </si>
  <si>
    <t>CL2-618</t>
  </si>
  <si>
    <t>CL2-619</t>
  </si>
  <si>
    <t>CL2-620</t>
  </si>
  <si>
    <t>CL2-621</t>
  </si>
  <si>
    <t>CL2-622</t>
  </si>
  <si>
    <t>CL2-623</t>
  </si>
  <si>
    <t>CL2-624</t>
  </si>
  <si>
    <t>CL2-625</t>
  </si>
  <si>
    <t>CL2-626</t>
  </si>
  <si>
    <t>CL2-627</t>
  </si>
  <si>
    <t>CL2-628</t>
  </si>
  <si>
    <t>CL2-629</t>
  </si>
  <si>
    <t>CL2-630</t>
  </si>
  <si>
    <t>CL2-631</t>
  </si>
  <si>
    <t>CL2-632</t>
  </si>
  <si>
    <t>CL2-633</t>
  </si>
  <si>
    <t>CL2-634</t>
  </si>
  <si>
    <t>CL2-635</t>
  </si>
  <si>
    <t>CL2-636</t>
  </si>
  <si>
    <t>CL2-637</t>
  </si>
  <si>
    <t>CL2-638</t>
  </si>
  <si>
    <t>CL2-639</t>
  </si>
  <si>
    <t>CL2-640</t>
  </si>
  <si>
    <t>CL2-641</t>
  </si>
  <si>
    <t>SS-572</t>
  </si>
  <si>
    <t>Glenties 38kV Substation</t>
  </si>
  <si>
    <t>CL2-642</t>
  </si>
  <si>
    <t>CL2-643</t>
  </si>
  <si>
    <t>CL2-644</t>
  </si>
  <si>
    <t>CL2-645</t>
  </si>
  <si>
    <t>CL2-646</t>
  </si>
  <si>
    <t>SS-015</t>
  </si>
  <si>
    <t>Letterkenny 110kV Station</t>
  </si>
  <si>
    <t>CL2-647</t>
  </si>
  <si>
    <t>CL2-648</t>
  </si>
  <si>
    <t>CL2-649</t>
  </si>
  <si>
    <t>CL2-650</t>
  </si>
  <si>
    <t>CL2-651</t>
  </si>
  <si>
    <t>CL2-652</t>
  </si>
  <si>
    <t>CL2-653</t>
  </si>
  <si>
    <t>CL2-654</t>
  </si>
  <si>
    <t>CL2-655</t>
  </si>
  <si>
    <t>SS-130</t>
  </si>
  <si>
    <t>An Spid├®al 38kV Substation</t>
  </si>
  <si>
    <t>CL2-656</t>
  </si>
  <si>
    <t>CL2-657</t>
  </si>
  <si>
    <t>CL2-658</t>
  </si>
  <si>
    <t>CL2-659</t>
  </si>
  <si>
    <t>CL2-660</t>
  </si>
  <si>
    <t>SS-661</t>
  </si>
  <si>
    <t>Knockranny 110kV Substation</t>
  </si>
  <si>
    <t>CL2-661</t>
  </si>
  <si>
    <t>CL2-662</t>
  </si>
  <si>
    <t>CL2-663</t>
  </si>
  <si>
    <t>CL2-664</t>
  </si>
  <si>
    <t>CL2-665</t>
  </si>
  <si>
    <t>CL2-666</t>
  </si>
  <si>
    <t>CL2-667</t>
  </si>
  <si>
    <t>CL2-668</t>
  </si>
  <si>
    <t>CL2-669</t>
  </si>
  <si>
    <t>CL2-670</t>
  </si>
  <si>
    <t>SS-507</t>
  </si>
  <si>
    <t>Kilcloher 38kV Substation</t>
  </si>
  <si>
    <t>CL2-671</t>
  </si>
  <si>
    <t>CL2-672</t>
  </si>
  <si>
    <t>CL2-673</t>
  </si>
  <si>
    <t>CL2-674</t>
  </si>
  <si>
    <t>CL2-675</t>
  </si>
  <si>
    <t>CL2-676</t>
  </si>
  <si>
    <t>CL2-677</t>
  </si>
  <si>
    <t>CL2-678</t>
  </si>
  <si>
    <t>CL2-679</t>
  </si>
  <si>
    <t>CL2-680</t>
  </si>
  <si>
    <t>CL2-681</t>
  </si>
  <si>
    <t>CL2-682</t>
  </si>
  <si>
    <t>SS-583</t>
  </si>
  <si>
    <t>Castletownroche 38kV Substation</t>
  </si>
  <si>
    <t>CL2-683</t>
  </si>
  <si>
    <t>CL2-684</t>
  </si>
  <si>
    <t>CL2-685</t>
  </si>
  <si>
    <t>CL2-686</t>
  </si>
  <si>
    <t>CL2-687</t>
  </si>
  <si>
    <t>CL2-688</t>
  </si>
  <si>
    <t>CL2-689</t>
  </si>
  <si>
    <t>CL2-690</t>
  </si>
  <si>
    <t>SS-295</t>
  </si>
  <si>
    <t>Doon 110kV Substation</t>
  </si>
  <si>
    <t>CL2-691</t>
  </si>
  <si>
    <t>CL2-692</t>
  </si>
  <si>
    <t>CL2-693</t>
  </si>
  <si>
    <t>CL2-694</t>
  </si>
  <si>
    <t>CL2-695</t>
  </si>
  <si>
    <t>SS-433</t>
  </si>
  <si>
    <t>Lee Bridge 38kV Substation</t>
  </si>
  <si>
    <t>CL2-696</t>
  </si>
  <si>
    <t>SS-538</t>
  </si>
  <si>
    <t>Galmoy 38kV Substation</t>
  </si>
  <si>
    <t>CL2-697</t>
  </si>
  <si>
    <t>CL2-698</t>
  </si>
  <si>
    <t>CL2-699</t>
  </si>
  <si>
    <t>CL2-700</t>
  </si>
  <si>
    <t>CL2-701</t>
  </si>
  <si>
    <t>SS-103</t>
  </si>
  <si>
    <t>Claregalway 38kV Substation</t>
  </si>
  <si>
    <t>CL2-702</t>
  </si>
  <si>
    <t>CL2-703</t>
  </si>
  <si>
    <t>CL2-704</t>
  </si>
  <si>
    <t>CL2-705</t>
  </si>
  <si>
    <t>CL2-706</t>
  </si>
  <si>
    <t>CL2-707</t>
  </si>
  <si>
    <t>CL2-708</t>
  </si>
  <si>
    <t>CL2-709</t>
  </si>
  <si>
    <t>CL2-710</t>
  </si>
  <si>
    <t>CL2-711</t>
  </si>
  <si>
    <t>CL2-712</t>
  </si>
  <si>
    <t>CL2-713</t>
  </si>
  <si>
    <t>CL2-714</t>
  </si>
  <si>
    <t>CL2-715</t>
  </si>
  <si>
    <t>CL2-716</t>
  </si>
  <si>
    <t>CL2-717</t>
  </si>
  <si>
    <t>CL2-718</t>
  </si>
  <si>
    <t>CL2-719</t>
  </si>
  <si>
    <t>CL2-720</t>
  </si>
  <si>
    <t>CL2-721</t>
  </si>
  <si>
    <t>CL2-722</t>
  </si>
  <si>
    <t>CL2-723</t>
  </si>
  <si>
    <t>SS-032</t>
  </si>
  <si>
    <t>Mallow 110kV Substation</t>
  </si>
  <si>
    <t>CL2-724</t>
  </si>
  <si>
    <t>SS-034</t>
  </si>
  <si>
    <t>Athy 110kV Substation</t>
  </si>
  <si>
    <t>CL2-725</t>
  </si>
  <si>
    <t>SS-483</t>
  </si>
  <si>
    <t>Birdhill 38kV Substation</t>
  </si>
  <si>
    <t>CL2-726</t>
  </si>
  <si>
    <t>SS-602</t>
  </si>
  <si>
    <t>Avoca 38kV Substation</t>
  </si>
  <si>
    <t>CL2-727</t>
  </si>
  <si>
    <t>CL2-728</t>
  </si>
  <si>
    <t>CL2-729</t>
  </si>
  <si>
    <t>CL2-730</t>
  </si>
  <si>
    <t>SS-669</t>
  </si>
  <si>
    <t>38kV Substation</t>
  </si>
  <si>
    <t>CL2-731</t>
  </si>
  <si>
    <t>CL2-732</t>
  </si>
  <si>
    <t>CL2-733</t>
  </si>
  <si>
    <t>CL2-734</t>
  </si>
  <si>
    <t>CL2-735</t>
  </si>
  <si>
    <t>CL2-736</t>
  </si>
  <si>
    <t>CL2-737</t>
  </si>
  <si>
    <t>CL2-738</t>
  </si>
  <si>
    <t>CL2-739</t>
  </si>
  <si>
    <t>CL2-740</t>
  </si>
  <si>
    <t>CL2-741</t>
  </si>
  <si>
    <t>CL2-742</t>
  </si>
  <si>
    <t>CL2-743</t>
  </si>
  <si>
    <t>CL2-744</t>
  </si>
  <si>
    <t>CL2-745</t>
  </si>
  <si>
    <t>CL2-746</t>
  </si>
  <si>
    <t>CL2-747</t>
  </si>
  <si>
    <t>CL2-748</t>
  </si>
  <si>
    <t>CL2-749</t>
  </si>
  <si>
    <t>CL2-750</t>
  </si>
  <si>
    <t>CL2-751</t>
  </si>
  <si>
    <t>CL2-752</t>
  </si>
  <si>
    <t>SS-173</t>
  </si>
  <si>
    <t>Charlestown 38kV Substation</t>
  </si>
  <si>
    <t>CL2-753</t>
  </si>
  <si>
    <t>CL2-754</t>
  </si>
  <si>
    <t>CL2-755</t>
  </si>
  <si>
    <t>CL2-756</t>
  </si>
  <si>
    <t>CL2-757</t>
  </si>
  <si>
    <t>CL2-758</t>
  </si>
  <si>
    <t>CL2-759</t>
  </si>
  <si>
    <t>CL2-760</t>
  </si>
  <si>
    <t>SS-574</t>
  </si>
  <si>
    <t>Convoy 38kV Substation</t>
  </si>
  <si>
    <t>CL2-761</t>
  </si>
  <si>
    <t>CL2-762</t>
  </si>
  <si>
    <t>SS-139</t>
  </si>
  <si>
    <t>Gortlee 38kV Substation</t>
  </si>
  <si>
    <t>CL2-763</t>
  </si>
  <si>
    <t>CL2-764</t>
  </si>
  <si>
    <t>CL2-765</t>
  </si>
  <si>
    <t>CL2-766</t>
  </si>
  <si>
    <t>CL2-767</t>
  </si>
  <si>
    <t>CL3-001</t>
  </si>
  <si>
    <t>CL3-002</t>
  </si>
  <si>
    <t>CL3-003</t>
  </si>
  <si>
    <t>SS-493</t>
  </si>
  <si>
    <t>Enniscorthy 38kV Substation</t>
  </si>
  <si>
    <t>CL3-005</t>
  </si>
  <si>
    <t>CL3-006</t>
  </si>
  <si>
    <t>CL3-007</t>
  </si>
  <si>
    <t>CL3-008</t>
  </si>
  <si>
    <t>SS-144</t>
  </si>
  <si>
    <t>Monateen 110kV Substation</t>
  </si>
  <si>
    <t>CL3-009</t>
  </si>
  <si>
    <t>SS-176</t>
  </si>
  <si>
    <t>Shannon 38kV Substation</t>
  </si>
  <si>
    <t>CL3-010</t>
  </si>
  <si>
    <t>SS-673</t>
  </si>
  <si>
    <t>Drumquin 38kV Substation</t>
  </si>
  <si>
    <t>CL3-011</t>
  </si>
  <si>
    <t>CL3-012</t>
  </si>
  <si>
    <t>SS-300</t>
  </si>
  <si>
    <t>Lisheen 110kV Substation</t>
  </si>
  <si>
    <t>CL3-013</t>
  </si>
  <si>
    <t>CL3-014</t>
  </si>
  <si>
    <t>CL3-015</t>
  </si>
  <si>
    <t>SS-590</t>
  </si>
  <si>
    <t>Bruff 38kV Substation</t>
  </si>
  <si>
    <t>CL3-016</t>
  </si>
  <si>
    <t>CL3-017</t>
  </si>
  <si>
    <t>SS-141</t>
  </si>
  <si>
    <t>Ennis North 38kV Substation</t>
  </si>
  <si>
    <t>CL3-018</t>
  </si>
  <si>
    <t>SS-012</t>
  </si>
  <si>
    <t>Ennis 110kV Substation</t>
  </si>
  <si>
    <t>CL3-019</t>
  </si>
  <si>
    <t>CL3-020</t>
  </si>
  <si>
    <t>SS-439</t>
  </si>
  <si>
    <t>Loughrea 38kV Substation</t>
  </si>
  <si>
    <t>CL3-021</t>
  </si>
  <si>
    <t>SS-502</t>
  </si>
  <si>
    <t>Ballinasloe 38kV Substation</t>
  </si>
  <si>
    <t>CL3-022</t>
  </si>
  <si>
    <t>SS-269</t>
  </si>
  <si>
    <t>Shannonbridge 110kV Substation</t>
  </si>
  <si>
    <t>CL3-023</t>
  </si>
  <si>
    <t>CL3-024</t>
  </si>
  <si>
    <t>CL3-025</t>
  </si>
  <si>
    <t>CL3-026</t>
  </si>
  <si>
    <t>CL3-027</t>
  </si>
  <si>
    <t>SS-701</t>
  </si>
  <si>
    <t>Clarkstown 38kV Substation</t>
  </si>
  <si>
    <t>CL3-028</t>
  </si>
  <si>
    <t>LONGFORD</t>
  </si>
  <si>
    <t>SS-575</t>
  </si>
  <si>
    <t>Aghamore 38kV Substation</t>
  </si>
  <si>
    <t>CL3-029</t>
  </si>
  <si>
    <t>CL3-030</t>
  </si>
  <si>
    <t>KILDARE</t>
  </si>
  <si>
    <t>SS-657</t>
  </si>
  <si>
    <t>Edenderry 38kV Substation</t>
  </si>
  <si>
    <t>CL3-031</t>
  </si>
  <si>
    <t>SS-216</t>
  </si>
  <si>
    <t>Blake 110kV Substation</t>
  </si>
  <si>
    <t>CL3-032</t>
  </si>
  <si>
    <t>CL3-033</t>
  </si>
  <si>
    <t>SS-530</t>
  </si>
  <si>
    <t>Esker 110kV Substation</t>
  </si>
  <si>
    <t>CL3-034</t>
  </si>
  <si>
    <t>SS-168</t>
  </si>
  <si>
    <t>Derryiron 110kV Substation</t>
  </si>
  <si>
    <t>CL3-035</t>
  </si>
  <si>
    <t>CL3-036</t>
  </si>
  <si>
    <t>CL3-037</t>
  </si>
  <si>
    <t>SS-053</t>
  </si>
  <si>
    <t>Ikerrin 110kV Substation</t>
  </si>
  <si>
    <t>CL3-038</t>
  </si>
  <si>
    <t>SS-228</t>
  </si>
  <si>
    <t>Dunfierth 110kV Substation</t>
  </si>
  <si>
    <t>CL3-039</t>
  </si>
  <si>
    <t>CL3-040</t>
  </si>
  <si>
    <t>SS-544</t>
  </si>
  <si>
    <t>Ballybailie 38kV Substation</t>
  </si>
  <si>
    <t>CL3-041</t>
  </si>
  <si>
    <t>CL3-042</t>
  </si>
  <si>
    <t>CL3-043</t>
  </si>
  <si>
    <t>SS-175</t>
  </si>
  <si>
    <t>Ballygar 38kV Substation</t>
  </si>
  <si>
    <t>CL3-044</t>
  </si>
  <si>
    <t>SS-229</t>
  </si>
  <si>
    <t>Mullingar 110kV Substation</t>
  </si>
  <si>
    <t>CL3-045</t>
  </si>
  <si>
    <t>CL3-046</t>
  </si>
  <si>
    <t>CL3-047</t>
  </si>
  <si>
    <t>CL3-048</t>
  </si>
  <si>
    <t>CL3-049</t>
  </si>
  <si>
    <t>CL3-050</t>
  </si>
  <si>
    <t>SS-551</t>
  </si>
  <si>
    <t>Dallow 110kV Substation</t>
  </si>
  <si>
    <t>CL3-051</t>
  </si>
  <si>
    <t>CL3-052</t>
  </si>
  <si>
    <t>SS-652</t>
  </si>
  <si>
    <t>Garrycastle 38kV Substation</t>
  </si>
  <si>
    <t>CL3-053</t>
  </si>
  <si>
    <t>CL3-054</t>
  </si>
  <si>
    <t>CL3-055</t>
  </si>
  <si>
    <t>CL3-056</t>
  </si>
  <si>
    <t>CL3-057</t>
  </si>
  <si>
    <t>CL3-058</t>
  </si>
  <si>
    <t>SS-098</t>
  </si>
  <si>
    <t>Callan 38kV Substation</t>
  </si>
  <si>
    <t>CL3-059</t>
  </si>
  <si>
    <t>CL3-060</t>
  </si>
  <si>
    <t>SS-459</t>
  </si>
  <si>
    <t>Ballycrossaun 38kV Substation</t>
  </si>
  <si>
    <t>CL3-061</t>
  </si>
  <si>
    <t>SS-325</t>
  </si>
  <si>
    <t>Kyleeragh 38kV Substation</t>
  </si>
  <si>
    <t>CL3-062</t>
  </si>
  <si>
    <t>CL3-063</t>
  </si>
  <si>
    <t>CL3-064</t>
  </si>
  <si>
    <t>CL3-065</t>
  </si>
  <si>
    <t>CL3-066</t>
  </si>
  <si>
    <t>SS-236</t>
  </si>
  <si>
    <t>Creagh 38kV Substation</t>
  </si>
  <si>
    <t>CL3-067</t>
  </si>
  <si>
    <t>SS-594</t>
  </si>
  <si>
    <t>Kill Hill 110kV Substation</t>
  </si>
  <si>
    <t>CL3-068</t>
  </si>
  <si>
    <t>CL3-069</t>
  </si>
  <si>
    <t>CL3-070</t>
  </si>
  <si>
    <t>SS-464</t>
  </si>
  <si>
    <t>Rathdowney 38kV Substation</t>
  </si>
  <si>
    <t>CL3-071</t>
  </si>
  <si>
    <t>CL3-072</t>
  </si>
  <si>
    <t>CL3-073</t>
  </si>
  <si>
    <t>SS-231</t>
  </si>
  <si>
    <t>Lumcloon 38kV Substation</t>
  </si>
  <si>
    <t>CL3-074</t>
  </si>
  <si>
    <t>CL3-075</t>
  </si>
  <si>
    <t>SS-104</t>
  </si>
  <si>
    <t>Athenry 38kV Substation</t>
  </si>
  <si>
    <t>CL3-076</t>
  </si>
  <si>
    <t>CL3-077</t>
  </si>
  <si>
    <t>SS-402</t>
  </si>
  <si>
    <t>Rathgoggan 38kV Substation</t>
  </si>
  <si>
    <t>CL3-078</t>
  </si>
  <si>
    <t>CL3-079</t>
  </si>
  <si>
    <t>CL3-080</t>
  </si>
  <si>
    <t>CL3-081</t>
  </si>
  <si>
    <t>SS-235</t>
  </si>
  <si>
    <t>Lisheeny 38kV Substation</t>
  </si>
  <si>
    <t>CL3-082</t>
  </si>
  <si>
    <t>SS-052</t>
  </si>
  <si>
    <t>Moate 38kV Substation</t>
  </si>
  <si>
    <t>CL3-083</t>
  </si>
  <si>
    <t>CL3-084</t>
  </si>
  <si>
    <t>CL3-085</t>
  </si>
  <si>
    <t>CL3-086</t>
  </si>
  <si>
    <t>SS-149</t>
  </si>
  <si>
    <t>Tulla 38kV Substation</t>
  </si>
  <si>
    <t>CL3-087</t>
  </si>
  <si>
    <t>CL3-088</t>
  </si>
  <si>
    <t>CL3-089</t>
  </si>
  <si>
    <t>SS-581</t>
  </si>
  <si>
    <t>Coolcarron 38kV Substation</t>
  </si>
  <si>
    <t>CL3-090</t>
  </si>
  <si>
    <t>CL3-091</t>
  </si>
  <si>
    <t>SS-541</t>
  </si>
  <si>
    <t>Roscrea 38kV Substation</t>
  </si>
  <si>
    <t>CL3-092</t>
  </si>
  <si>
    <t>CL3-093</t>
  </si>
  <si>
    <t>SS-468</t>
  </si>
  <si>
    <t>Clara 38kV Substation</t>
  </si>
  <si>
    <t>CL3-094</t>
  </si>
  <si>
    <t>SS-606</t>
  </si>
  <si>
    <t>Castlelyons 38kV Substation</t>
  </si>
  <si>
    <t>CL3-095</t>
  </si>
  <si>
    <t>CL3-096</t>
  </si>
  <si>
    <t>SS-666</t>
  </si>
  <si>
    <t>CL3-097</t>
  </si>
  <si>
    <t>CL3-098</t>
  </si>
  <si>
    <t>SS-469</t>
  </si>
  <si>
    <t>Portarlington 38kV Substation</t>
  </si>
  <si>
    <t>CL3-099</t>
  </si>
  <si>
    <t>CL3-100</t>
  </si>
  <si>
    <t>SS-035</t>
  </si>
  <si>
    <t>Athy South 38kV Substation</t>
  </si>
  <si>
    <t>CL3-101</t>
  </si>
  <si>
    <t>CL3-102</t>
  </si>
  <si>
    <t>CL3-103</t>
  </si>
  <si>
    <t>SS-311</t>
  </si>
  <si>
    <t>Clonminch 38kV Substation</t>
  </si>
  <si>
    <t>CL3-104</t>
  </si>
  <si>
    <t>CL3-105</t>
  </si>
  <si>
    <t>CL3-106</t>
  </si>
  <si>
    <t>CL3-107</t>
  </si>
  <si>
    <t>CL3-108</t>
  </si>
  <si>
    <t>CL3-109</t>
  </si>
  <si>
    <t>SS-255</t>
  </si>
  <si>
    <t>Cloonlough 38kV Substation</t>
  </si>
  <si>
    <t>CL3-110</t>
  </si>
  <si>
    <t>SS-320</t>
  </si>
  <si>
    <t>CL3-111</t>
  </si>
  <si>
    <t>CL3-112</t>
  </si>
  <si>
    <t>CL3-113</t>
  </si>
  <si>
    <t>CL3-114</t>
  </si>
  <si>
    <t>CL3-115</t>
  </si>
  <si>
    <t>CL3-116</t>
  </si>
  <si>
    <t>CL3-117</t>
  </si>
  <si>
    <t>CL3-118</t>
  </si>
  <si>
    <t>SS-683</t>
  </si>
  <si>
    <t>Monksland 38kV Substation</t>
  </si>
  <si>
    <t>CL3-119</t>
  </si>
  <si>
    <t>SS-066</t>
  </si>
  <si>
    <t>Thornsberry 110kV Substation</t>
  </si>
  <si>
    <t>CL3-120</t>
  </si>
  <si>
    <t>CL3-121</t>
  </si>
  <si>
    <t>CL3-122</t>
  </si>
  <si>
    <t>CL3-123</t>
  </si>
  <si>
    <t>SS-217</t>
  </si>
  <si>
    <t>Port Laoise 110kV Substation</t>
  </si>
  <si>
    <t>CL3-124</t>
  </si>
  <si>
    <t>SS-275</t>
  </si>
  <si>
    <t>Mountrath ESB Telecoms 38kV Radio Site</t>
  </si>
  <si>
    <t>CL3-125</t>
  </si>
  <si>
    <t>CL3-126</t>
  </si>
  <si>
    <t>SS-244</t>
  </si>
  <si>
    <t>Cartrontroy 38kV Substation</t>
  </si>
  <si>
    <t>CL3-127</t>
  </si>
  <si>
    <t>CL3-128</t>
  </si>
  <si>
    <t>CL3-129</t>
  </si>
  <si>
    <t>CL3-130</t>
  </si>
  <si>
    <t>CL3-131</t>
  </si>
  <si>
    <t>SS-340</t>
  </si>
  <si>
    <t>Milford 38kV Substation</t>
  </si>
  <si>
    <t>CL3-132</t>
  </si>
  <si>
    <t>CL3-133</t>
  </si>
  <si>
    <t>CL3-134</t>
  </si>
  <si>
    <t>CL3-135</t>
  </si>
  <si>
    <t>SS-348</t>
  </si>
  <si>
    <t>Furle 38kV Substation</t>
  </si>
  <si>
    <t>CL3-136</t>
  </si>
  <si>
    <t>SS-040</t>
  </si>
  <si>
    <t>Deerpark 38kV Substation</t>
  </si>
  <si>
    <t>CL3-137</t>
  </si>
  <si>
    <t>CL3-138</t>
  </si>
  <si>
    <t>CL3-139</t>
  </si>
  <si>
    <t>CL3-140</t>
  </si>
  <si>
    <t>CL3-141</t>
  </si>
  <si>
    <t>SS-706</t>
  </si>
  <si>
    <t>Scartaglin 38kV Substation</t>
  </si>
  <si>
    <t>CL3-142</t>
  </si>
  <si>
    <t>CL3-143</t>
  </si>
  <si>
    <t>CL3-144</t>
  </si>
  <si>
    <t>CL3-145</t>
  </si>
  <si>
    <t>CL3-146</t>
  </si>
  <si>
    <t>CL3-147</t>
  </si>
  <si>
    <t>CL3-148</t>
  </si>
  <si>
    <t>CL3-149</t>
  </si>
  <si>
    <t>CL3-150</t>
  </si>
  <si>
    <t>CL3-151</t>
  </si>
  <si>
    <t>CL3-152</t>
  </si>
  <si>
    <t>SS-171</t>
  </si>
  <si>
    <t>Castlerea 38kV Substation</t>
  </si>
  <si>
    <t>CL3-153</t>
  </si>
  <si>
    <t>CL3-154</t>
  </si>
  <si>
    <t>SS-048</t>
  </si>
  <si>
    <t>Roosky 38kV Substation</t>
  </si>
  <si>
    <t>CL3-155</t>
  </si>
  <si>
    <t>SS-158</t>
  </si>
  <si>
    <t>Gilra 110kV Substation</t>
  </si>
  <si>
    <t>CL3-156</t>
  </si>
  <si>
    <t>CL3-157</t>
  </si>
  <si>
    <t>CL3-158</t>
  </si>
  <si>
    <t>SS-202</t>
  </si>
  <si>
    <t>Kiltimagh 38kV Substation</t>
  </si>
  <si>
    <t>CL3-159</t>
  </si>
  <si>
    <t>CL3-160</t>
  </si>
  <si>
    <t>CL3-161</t>
  </si>
  <si>
    <t>SS-208</t>
  </si>
  <si>
    <t>Ballyhaunis 38kV Substation</t>
  </si>
  <si>
    <t>CL3-162</t>
  </si>
  <si>
    <t>CL3-163</t>
  </si>
  <si>
    <t>SS-563</t>
  </si>
  <si>
    <t>Ballymahon 38kV Substation</t>
  </si>
  <si>
    <t>CL3-164</t>
  </si>
  <si>
    <t>CL3-165</t>
  </si>
  <si>
    <t>CL3-166</t>
  </si>
  <si>
    <t>CL3-167</t>
  </si>
  <si>
    <t>CL3-168</t>
  </si>
  <si>
    <t>SS-124</t>
  </si>
  <si>
    <t>Roscommon 38kV Substation</t>
  </si>
  <si>
    <t>CL3-169</t>
  </si>
  <si>
    <t>CL3-170</t>
  </si>
  <si>
    <t>SS-247</t>
  </si>
  <si>
    <t>Edgeworthstown 38kV Substation</t>
  </si>
  <si>
    <t>CL3-171</t>
  </si>
  <si>
    <t>CL3-172</t>
  </si>
  <si>
    <t>CL3-173</t>
  </si>
  <si>
    <t>CL3-174</t>
  </si>
  <si>
    <t>SS-067</t>
  </si>
  <si>
    <t>Finnea 38kV Substation</t>
  </si>
  <si>
    <t>CL3-175</t>
  </si>
  <si>
    <t>CL3-176</t>
  </si>
  <si>
    <t>CL3-177</t>
  </si>
  <si>
    <t>CL3-178</t>
  </si>
  <si>
    <t>CL3-179</t>
  </si>
  <si>
    <t>CL3-180</t>
  </si>
  <si>
    <t>SS-543</t>
  </si>
  <si>
    <t>Lisnamuck 38kV Substation</t>
  </si>
  <si>
    <t>CL3-181</t>
  </si>
  <si>
    <t>SS-081</t>
  </si>
  <si>
    <t>Killeshandra 38kV Substation</t>
  </si>
  <si>
    <t>CL3-182</t>
  </si>
  <si>
    <t>MONAGHAN</t>
  </si>
  <si>
    <t>SS-428</t>
  </si>
  <si>
    <t>Clones 38kV Substation</t>
  </si>
  <si>
    <t>CL3-183</t>
  </si>
  <si>
    <t>SS-526</t>
  </si>
  <si>
    <t>Newbrook 38kV Substation</t>
  </si>
  <si>
    <t>CL3-184</t>
  </si>
  <si>
    <t>CL3-185</t>
  </si>
  <si>
    <t>CL3-186</t>
  </si>
  <si>
    <t>SS-375</t>
  </si>
  <si>
    <t>Kells Business Park 38kV Substation</t>
  </si>
  <si>
    <t>CL3-187</t>
  </si>
  <si>
    <t>SS-521</t>
  </si>
  <si>
    <t>Kingscourt 38kV Substation</t>
  </si>
  <si>
    <t>CL3-188</t>
  </si>
  <si>
    <t>CL3-189</t>
  </si>
  <si>
    <t>SS-460</t>
  </si>
  <si>
    <t>Julianstown 38kV Substation</t>
  </si>
  <si>
    <t>CL3-190</t>
  </si>
  <si>
    <t>SS-518</t>
  </si>
  <si>
    <t>Athboy 38kV Substation</t>
  </si>
  <si>
    <t>CL3-191</t>
  </si>
  <si>
    <t>SS-044</t>
  </si>
  <si>
    <t>Richmond 110kV Substation</t>
  </si>
  <si>
    <t>CL3-192</t>
  </si>
  <si>
    <t>CL3-193</t>
  </si>
  <si>
    <t>CL3-194</t>
  </si>
  <si>
    <t>CL3-195</t>
  </si>
  <si>
    <t>CL3-196</t>
  </si>
  <si>
    <t>CL3-197</t>
  </si>
  <si>
    <t>SS-268</t>
  </si>
  <si>
    <t>Lanesborough 110kV Substation</t>
  </si>
  <si>
    <t>CL3-198</t>
  </si>
  <si>
    <t>SS-547</t>
  </si>
  <si>
    <t>Emyvale 38kV Substation</t>
  </si>
  <si>
    <t>CL3-199</t>
  </si>
  <si>
    <t>CL3-200</t>
  </si>
  <si>
    <t>CL3-201</t>
  </si>
  <si>
    <t>CL3-202</t>
  </si>
  <si>
    <t>CL3-203</t>
  </si>
  <si>
    <t>CL3-204</t>
  </si>
  <si>
    <t>CL3-205</t>
  </si>
  <si>
    <t>CL3-206</t>
  </si>
  <si>
    <t>CL3-207</t>
  </si>
  <si>
    <t>CL3-208</t>
  </si>
  <si>
    <t>CL3-209</t>
  </si>
  <si>
    <t>CL3-210</t>
  </si>
  <si>
    <t>CL3-211</t>
  </si>
  <si>
    <t>CL3-212</t>
  </si>
  <si>
    <t>CL3-213</t>
  </si>
  <si>
    <t>CL3-214</t>
  </si>
  <si>
    <t>CL3-215</t>
  </si>
  <si>
    <t>SS-232</t>
  </si>
  <si>
    <t>Bushfield 38kV Substation</t>
  </si>
  <si>
    <t>CL3-216</t>
  </si>
  <si>
    <t>CL3-217</t>
  </si>
  <si>
    <t>CL3-218</t>
  </si>
  <si>
    <t>CL3-219</t>
  </si>
  <si>
    <t>CL3-220</t>
  </si>
  <si>
    <t>CL3-221</t>
  </si>
  <si>
    <t>CL3-222</t>
  </si>
  <si>
    <t>CL3-223</t>
  </si>
  <si>
    <t>CL3-224</t>
  </si>
  <si>
    <t>CL3-225</t>
  </si>
  <si>
    <t>CL3-226</t>
  </si>
  <si>
    <t>CL3-227</t>
  </si>
  <si>
    <t>CL3-228</t>
  </si>
  <si>
    <t>CL3-229</t>
  </si>
  <si>
    <t>CL3-230</t>
  </si>
  <si>
    <t>CL3-231</t>
  </si>
  <si>
    <t>CL3-232</t>
  </si>
  <si>
    <t>CL3-233</t>
  </si>
  <si>
    <t>CL3-234</t>
  </si>
  <si>
    <t>CL3-235</t>
  </si>
  <si>
    <t>CL3-236</t>
  </si>
  <si>
    <t>CL3-237</t>
  </si>
  <si>
    <t>CL3-238</t>
  </si>
  <si>
    <t>CL3-239</t>
  </si>
  <si>
    <t>CL3-240</t>
  </si>
  <si>
    <t>CL3-241</t>
  </si>
  <si>
    <t>CL3-242</t>
  </si>
  <si>
    <t>CL3-243</t>
  </si>
  <si>
    <t>CL3-244</t>
  </si>
  <si>
    <t>CL3-245</t>
  </si>
  <si>
    <t>CL3-246</t>
  </si>
  <si>
    <t>CL3-247</t>
  </si>
  <si>
    <t>CL3-248</t>
  </si>
  <si>
    <t>CL3-249</t>
  </si>
  <si>
    <t>CL3-250</t>
  </si>
  <si>
    <t>CL3-251</t>
  </si>
  <si>
    <t>CL3-252</t>
  </si>
  <si>
    <t>CL3-253</t>
  </si>
  <si>
    <t>CL3-254</t>
  </si>
  <si>
    <t>CL3-255</t>
  </si>
  <si>
    <t>CL3-256</t>
  </si>
  <si>
    <t>CL3-257</t>
  </si>
  <si>
    <t>CL3-258</t>
  </si>
  <si>
    <t>CL3-259</t>
  </si>
  <si>
    <t>CL3-260</t>
  </si>
  <si>
    <t>CL3-261</t>
  </si>
  <si>
    <t>CL3-262</t>
  </si>
  <si>
    <t>CL3-263</t>
  </si>
  <si>
    <t>CL3-264</t>
  </si>
  <si>
    <t>CL3-265</t>
  </si>
  <si>
    <t>CL3-266</t>
  </si>
  <si>
    <t>CL3-267</t>
  </si>
  <si>
    <t>CL3-268</t>
  </si>
  <si>
    <t>CL3-269</t>
  </si>
  <si>
    <t>CL3-270</t>
  </si>
  <si>
    <t>CL3-271</t>
  </si>
  <si>
    <t>CL3-272</t>
  </si>
  <si>
    <t>CL3-273</t>
  </si>
  <si>
    <t>CL3-274</t>
  </si>
  <si>
    <t>CL3-275</t>
  </si>
  <si>
    <t>CL3-276</t>
  </si>
  <si>
    <t>CL3-277</t>
  </si>
  <si>
    <t>CL3-278</t>
  </si>
  <si>
    <t>CL3-279</t>
  </si>
  <si>
    <t>CL3-280</t>
  </si>
  <si>
    <t>CL3-281</t>
  </si>
  <si>
    <t>CL3-282</t>
  </si>
  <si>
    <t>CL3-283</t>
  </si>
  <si>
    <t>CL3-284</t>
  </si>
  <si>
    <t>CL3-285</t>
  </si>
  <si>
    <t>CL3-286</t>
  </si>
  <si>
    <t>CL3-287</t>
  </si>
  <si>
    <t>CL3-288</t>
  </si>
  <si>
    <t>CL3-289</t>
  </si>
  <si>
    <t>CL3-290</t>
  </si>
  <si>
    <t>CL3-291</t>
  </si>
  <si>
    <t>CL3-292</t>
  </si>
  <si>
    <t>CL3-293</t>
  </si>
  <si>
    <t>CL3-294</t>
  </si>
  <si>
    <t>CL3-295</t>
  </si>
  <si>
    <t>CL3-296</t>
  </si>
  <si>
    <t>CL3-297</t>
  </si>
  <si>
    <t>CL3-298</t>
  </si>
  <si>
    <t>CL3-299</t>
  </si>
  <si>
    <t>CL3-300</t>
  </si>
  <si>
    <t>CL3-301</t>
  </si>
  <si>
    <t>CL3-302</t>
  </si>
  <si>
    <t>CL3-303</t>
  </si>
  <si>
    <t>CL3-304</t>
  </si>
  <si>
    <t>CL3-305</t>
  </si>
  <si>
    <t>CL3-306</t>
  </si>
  <si>
    <t>CL3-307</t>
  </si>
  <si>
    <t>CL3-308</t>
  </si>
  <si>
    <t>CL3-309</t>
  </si>
  <si>
    <t>CL3-310</t>
  </si>
  <si>
    <t>CL3-311</t>
  </si>
  <si>
    <t>CL3-312</t>
  </si>
  <si>
    <t>CL3-313</t>
  </si>
  <si>
    <t>CL3-314</t>
  </si>
  <si>
    <t>CL3-315</t>
  </si>
  <si>
    <t>CL3-316</t>
  </si>
  <si>
    <t>CL3-317</t>
  </si>
  <si>
    <t>CL3-318</t>
  </si>
  <si>
    <t>CL3-319</t>
  </si>
  <si>
    <t>CL3-320</t>
  </si>
  <si>
    <t>CL3-321</t>
  </si>
  <si>
    <t>CL3-322</t>
  </si>
  <si>
    <t>CL3-323</t>
  </si>
  <si>
    <t>CL3-324</t>
  </si>
  <si>
    <t>CL3-325</t>
  </si>
  <si>
    <t>CL3-326</t>
  </si>
  <si>
    <t>CL3-327</t>
  </si>
  <si>
    <t>CL3-328</t>
  </si>
  <si>
    <t>CL3-329</t>
  </si>
  <si>
    <t>CL3-330</t>
  </si>
  <si>
    <t>CL3-331</t>
  </si>
  <si>
    <t>CL3-332</t>
  </si>
  <si>
    <t>CL3-333</t>
  </si>
  <si>
    <t>CL3-334</t>
  </si>
  <si>
    <t>CL3-335</t>
  </si>
  <si>
    <t>CL3-336</t>
  </si>
  <si>
    <t>CL3-337</t>
  </si>
  <si>
    <t>CL3-338</t>
  </si>
  <si>
    <t>CL3-339</t>
  </si>
  <si>
    <t>CL3-340</t>
  </si>
  <si>
    <t>CL3-341</t>
  </si>
  <si>
    <t>CL3-342</t>
  </si>
  <si>
    <t>CL3-343</t>
  </si>
  <si>
    <t>CL3-344</t>
  </si>
  <si>
    <t>CL3-345</t>
  </si>
  <si>
    <t>SS-086</t>
  </si>
  <si>
    <t>Meentycat 110kV Substation</t>
  </si>
  <si>
    <t>CL3-346</t>
  </si>
  <si>
    <t>CL3-347</t>
  </si>
  <si>
    <t>CL3-348</t>
  </si>
  <si>
    <t>CL3-349</t>
  </si>
  <si>
    <t>CL3-350</t>
  </si>
  <si>
    <t>CL3-351</t>
  </si>
  <si>
    <t>CL3-352</t>
  </si>
  <si>
    <t>CL3-353</t>
  </si>
  <si>
    <t>CL3-354</t>
  </si>
  <si>
    <t>CL3-355</t>
  </si>
  <si>
    <t>CL3-356</t>
  </si>
  <si>
    <t>CL3-357</t>
  </si>
  <si>
    <t>CL3-358</t>
  </si>
  <si>
    <t>CL3-359</t>
  </si>
  <si>
    <t>CL3-360</t>
  </si>
  <si>
    <t>CL3-361</t>
  </si>
  <si>
    <t>CL3-362</t>
  </si>
  <si>
    <t>CL3-363</t>
  </si>
  <si>
    <t>CL3-364</t>
  </si>
  <si>
    <t>CL3-365</t>
  </si>
  <si>
    <t>CL3-366</t>
  </si>
  <si>
    <t>CL3-367</t>
  </si>
  <si>
    <t>CL3-368</t>
  </si>
  <si>
    <t>CL3-369</t>
  </si>
  <si>
    <t>CL3-370</t>
  </si>
  <si>
    <t>CL3-371</t>
  </si>
  <si>
    <t>CL3-372</t>
  </si>
  <si>
    <t>CL3-373</t>
  </si>
  <si>
    <t>CL3-374</t>
  </si>
  <si>
    <t>CL3-375</t>
  </si>
  <si>
    <t>SS-653</t>
  </si>
  <si>
    <t>Cranny 38kV Substation</t>
  </si>
  <si>
    <t>CL3-376</t>
  </si>
  <si>
    <t>CL3-377</t>
  </si>
  <si>
    <t>CL3-378</t>
  </si>
  <si>
    <t>CL3-379</t>
  </si>
  <si>
    <t>CL3-380</t>
  </si>
  <si>
    <t>CL3-381</t>
  </si>
  <si>
    <t>CL3-382</t>
  </si>
  <si>
    <t>CL3-383</t>
  </si>
  <si>
    <t>CL3-384</t>
  </si>
  <si>
    <t>CL3-385</t>
  </si>
  <si>
    <t>CL3-386</t>
  </si>
  <si>
    <t>CL3-387</t>
  </si>
  <si>
    <t>CL3-388</t>
  </si>
  <si>
    <t>CL3-389</t>
  </si>
  <si>
    <t>CL3-390</t>
  </si>
  <si>
    <t>SS-470</t>
  </si>
  <si>
    <t>Mountmellick 38kV Substation</t>
  </si>
  <si>
    <t>CL3-391</t>
  </si>
  <si>
    <t>CL3-392</t>
  </si>
  <si>
    <t>CL3-393</t>
  </si>
  <si>
    <t>CL3-394</t>
  </si>
  <si>
    <t>CL3-395</t>
  </si>
  <si>
    <t>CL3-396</t>
  </si>
  <si>
    <t>CL3-397</t>
  </si>
  <si>
    <t>SS-194</t>
  </si>
  <si>
    <t>Kilkenny 38kV Substation</t>
  </si>
  <si>
    <t>CL3-398</t>
  </si>
  <si>
    <t>CL3-399</t>
  </si>
  <si>
    <t>CL3-400</t>
  </si>
  <si>
    <t>CL3-401</t>
  </si>
  <si>
    <t>CL3-402</t>
  </si>
  <si>
    <t>CL3-403</t>
  </si>
  <si>
    <t>CL3-404</t>
  </si>
  <si>
    <t>CL3-405</t>
  </si>
  <si>
    <t>CL3-406</t>
  </si>
  <si>
    <t>SS-467</t>
  </si>
  <si>
    <t>20000;10000</t>
  </si>
  <si>
    <t>CL3-407</t>
  </si>
  <si>
    <t>CL3-408</t>
  </si>
  <si>
    <t>CL3-409</t>
  </si>
  <si>
    <t>CL3-410</t>
  </si>
  <si>
    <t>CL3-411</t>
  </si>
  <si>
    <t>CL3-412</t>
  </si>
  <si>
    <t>CL3-413</t>
  </si>
  <si>
    <t>CL3-414</t>
  </si>
  <si>
    <t>CL3-415</t>
  </si>
  <si>
    <t>SS-059</t>
  </si>
  <si>
    <t>Kinnegad 110kV</t>
  </si>
  <si>
    <t>CL3-416</t>
  </si>
  <si>
    <t>SS-457</t>
  </si>
  <si>
    <t>Cloondara 38kV Substation</t>
  </si>
  <si>
    <t>CL3-417</t>
  </si>
  <si>
    <t>CL3-418</t>
  </si>
  <si>
    <t>CL3-419</t>
  </si>
  <si>
    <t>CL3-420</t>
  </si>
  <si>
    <t>CL3-421</t>
  </si>
  <si>
    <t>CL3-422</t>
  </si>
  <si>
    <t>CL3-423</t>
  </si>
  <si>
    <t>CL3-424</t>
  </si>
  <si>
    <t>CL3-425</t>
  </si>
  <si>
    <t>CL3-426</t>
  </si>
  <si>
    <t>CL3-427</t>
  </si>
  <si>
    <t>CL3-428</t>
  </si>
  <si>
    <t>CL3-429</t>
  </si>
  <si>
    <t>CL3-430</t>
  </si>
  <si>
    <t>CL3-431</t>
  </si>
  <si>
    <t>CL3-432</t>
  </si>
  <si>
    <t>CL3-433</t>
  </si>
  <si>
    <t>CL3-434</t>
  </si>
  <si>
    <t>CL3-435</t>
  </si>
  <si>
    <t>CL3-436</t>
  </si>
  <si>
    <t>CL3-437</t>
  </si>
  <si>
    <t>CL3-438</t>
  </si>
  <si>
    <t>CL3-439</t>
  </si>
  <si>
    <t>CL3-440</t>
  </si>
  <si>
    <t>CL3-441</t>
  </si>
  <si>
    <t>CL3-442</t>
  </si>
  <si>
    <t>CL3-443</t>
  </si>
  <si>
    <t>CL3-444</t>
  </si>
  <si>
    <t>CL3-445</t>
  </si>
  <si>
    <t>CL3-446</t>
  </si>
  <si>
    <t>CL3-447</t>
  </si>
  <si>
    <t>CL3-448</t>
  </si>
  <si>
    <t>CL3-449</t>
  </si>
  <si>
    <t>CL3-450</t>
  </si>
  <si>
    <t>CL3-451</t>
  </si>
  <si>
    <t>CL3-452</t>
  </si>
  <si>
    <t>CL3-453</t>
  </si>
  <si>
    <t>CL3-454</t>
  </si>
  <si>
    <t>CL3-455</t>
  </si>
  <si>
    <t>CL3-456</t>
  </si>
  <si>
    <t>CL3-457</t>
  </si>
  <si>
    <t>CL3-458</t>
  </si>
  <si>
    <t>CL3-459</t>
  </si>
  <si>
    <t>CL3-460</t>
  </si>
  <si>
    <t>CL3-461</t>
  </si>
  <si>
    <t>CL3-462</t>
  </si>
  <si>
    <t>CL3-463</t>
  </si>
  <si>
    <t>CL3-464</t>
  </si>
  <si>
    <t>CL3-465</t>
  </si>
  <si>
    <t>CL3-466</t>
  </si>
  <si>
    <t>CL3-467</t>
  </si>
  <si>
    <t>CL3-468</t>
  </si>
  <si>
    <t>CL3-469</t>
  </si>
  <si>
    <t>CL3-470</t>
  </si>
  <si>
    <t>CL3-471</t>
  </si>
  <si>
    <t>CL3-472</t>
  </si>
  <si>
    <t>CL3-473</t>
  </si>
  <si>
    <t>CL3-474</t>
  </si>
  <si>
    <t>CL3-475</t>
  </si>
  <si>
    <t>CL3-476</t>
  </si>
  <si>
    <t>CL3-477</t>
  </si>
  <si>
    <t>CL3-478</t>
  </si>
  <si>
    <t>CL3-479</t>
  </si>
  <si>
    <t>CL3-480</t>
  </si>
  <si>
    <t>CL3-481</t>
  </si>
  <si>
    <t>SS-160</t>
  </si>
  <si>
    <t>Woodford 38kV Substation</t>
  </si>
  <si>
    <t>CL3-482</t>
  </si>
  <si>
    <t>CL3-483</t>
  </si>
  <si>
    <t>CL3-484</t>
  </si>
  <si>
    <t>CL3-485</t>
  </si>
  <si>
    <t>CL3-486</t>
  </si>
  <si>
    <t>CL3-487</t>
  </si>
  <si>
    <t>CL3-488</t>
  </si>
  <si>
    <t>CL3-489</t>
  </si>
  <si>
    <t>CL3-490</t>
  </si>
  <si>
    <t>CL3-491</t>
  </si>
  <si>
    <t>CL3-492</t>
  </si>
  <si>
    <t>CL3-493</t>
  </si>
  <si>
    <t>CL3-494</t>
  </si>
  <si>
    <t>CL3-495</t>
  </si>
  <si>
    <t>CL3-496</t>
  </si>
  <si>
    <t>CL3-497</t>
  </si>
  <si>
    <t>CL3-498</t>
  </si>
  <si>
    <t>CL3-499</t>
  </si>
  <si>
    <t>CL3-500</t>
  </si>
  <si>
    <t>CL3-501</t>
  </si>
  <si>
    <t>CL3-502</t>
  </si>
  <si>
    <t>CL3-503</t>
  </si>
  <si>
    <t>CL3-504</t>
  </si>
  <si>
    <t>CL3-505</t>
  </si>
  <si>
    <t>CL3-506</t>
  </si>
  <si>
    <t>CL3-507</t>
  </si>
  <si>
    <t>CL3-508</t>
  </si>
  <si>
    <t>CL3-509</t>
  </si>
  <si>
    <t>CL3-510</t>
  </si>
  <si>
    <t>CL3-511</t>
  </si>
  <si>
    <t>CL3-512</t>
  </si>
  <si>
    <t>CL3-513</t>
  </si>
  <si>
    <t>CL3-514</t>
  </si>
  <si>
    <t>CL3-515</t>
  </si>
  <si>
    <t>CL3-516</t>
  </si>
  <si>
    <t>CL3-517</t>
  </si>
  <si>
    <t>CL3-518</t>
  </si>
  <si>
    <t>SS-283</t>
  </si>
  <si>
    <t>Mungret</t>
  </si>
  <si>
    <t>CL3-519</t>
  </si>
  <si>
    <t>CL3-520</t>
  </si>
  <si>
    <t>CL3-521</t>
  </si>
  <si>
    <t>CL3-522</t>
  </si>
  <si>
    <t>CL3-523</t>
  </si>
  <si>
    <t>CL3-524</t>
  </si>
  <si>
    <t>CL3-525</t>
  </si>
  <si>
    <t>CL3-526</t>
  </si>
  <si>
    <t>CL3-527</t>
  </si>
  <si>
    <t>CL3-528</t>
  </si>
  <si>
    <t>CL3-529</t>
  </si>
  <si>
    <t>CL3-530</t>
  </si>
  <si>
    <t>CL3-531</t>
  </si>
  <si>
    <t>CL3-532</t>
  </si>
  <si>
    <t>CL3-533</t>
  </si>
  <si>
    <t>CL3-534</t>
  </si>
  <si>
    <t>CL3-535</t>
  </si>
  <si>
    <t>CL3-536</t>
  </si>
  <si>
    <t>CL3-537</t>
  </si>
  <si>
    <t>CL3-538</t>
  </si>
  <si>
    <t>CL3-539</t>
  </si>
  <si>
    <t>CL3-540</t>
  </si>
  <si>
    <t>CL3-541</t>
  </si>
  <si>
    <t>CL3-542</t>
  </si>
  <si>
    <t>CL3-543</t>
  </si>
  <si>
    <t>CL3-544</t>
  </si>
  <si>
    <t>CL3-545</t>
  </si>
  <si>
    <t>CL3-546</t>
  </si>
  <si>
    <t>CL3-547</t>
  </si>
  <si>
    <t>CL3-548</t>
  </si>
  <si>
    <t>CL3-549</t>
  </si>
  <si>
    <t>CL3-550</t>
  </si>
  <si>
    <t>CL3-551</t>
  </si>
  <si>
    <t>CL3-552</t>
  </si>
  <si>
    <t>CL3-553</t>
  </si>
  <si>
    <t>CL3-554</t>
  </si>
  <si>
    <t>CL3-555</t>
  </si>
  <si>
    <t>CL3-556</t>
  </si>
  <si>
    <t>CL3-557</t>
  </si>
  <si>
    <t>CL3-558</t>
  </si>
  <si>
    <t>CL3-559</t>
  </si>
  <si>
    <t>CL3-560</t>
  </si>
  <si>
    <t>CL3-561</t>
  </si>
  <si>
    <t>CL3-562</t>
  </si>
  <si>
    <t>CL3-563</t>
  </si>
  <si>
    <t>CL3-564</t>
  </si>
  <si>
    <t>SS-166</t>
  </si>
  <si>
    <t>Tonroe 110kV Substation</t>
  </si>
  <si>
    <t>CL3-565</t>
  </si>
  <si>
    <t>CL3-566</t>
  </si>
  <si>
    <t>CL3-567</t>
  </si>
  <si>
    <t>CL3-568</t>
  </si>
  <si>
    <t>CL3-569</t>
  </si>
  <si>
    <t>CL3-570</t>
  </si>
  <si>
    <t>CL3-571</t>
  </si>
  <si>
    <t>CL3-572</t>
  </si>
  <si>
    <t>CL3-573</t>
  </si>
  <si>
    <t>CL3-574</t>
  </si>
  <si>
    <t>CL3-575</t>
  </si>
  <si>
    <t>CL3-576</t>
  </si>
  <si>
    <t>CL3-577</t>
  </si>
  <si>
    <t>CL3-578</t>
  </si>
  <si>
    <t>CL3-579</t>
  </si>
  <si>
    <t>CL3-580</t>
  </si>
  <si>
    <t>CL3-581</t>
  </si>
  <si>
    <t>CL3-582</t>
  </si>
  <si>
    <t>CL3-583</t>
  </si>
  <si>
    <t>CL3-584</t>
  </si>
  <si>
    <t>CL3-585</t>
  </si>
  <si>
    <t>CL3-586</t>
  </si>
  <si>
    <t>CL3-587</t>
  </si>
  <si>
    <t>SS-327</t>
  </si>
  <si>
    <t>Rathmore 38kV Substation</t>
  </si>
  <si>
    <t>CL3-588</t>
  </si>
  <si>
    <t>CL3-589</t>
  </si>
  <si>
    <t>CL3-590</t>
  </si>
  <si>
    <t>CL3-591</t>
  </si>
  <si>
    <t>CL3-592</t>
  </si>
  <si>
    <t>CL3-593</t>
  </si>
  <si>
    <t>CL3-594</t>
  </si>
  <si>
    <t>CL3-595</t>
  </si>
  <si>
    <t>CL3-596</t>
  </si>
  <si>
    <t>CL3-597</t>
  </si>
  <si>
    <t>CL3-598</t>
  </si>
  <si>
    <t>CL3-599</t>
  </si>
  <si>
    <t>CL3-600</t>
  </si>
  <si>
    <t>CL3-601</t>
  </si>
  <si>
    <t>CL3-602</t>
  </si>
  <si>
    <t>CL3-603</t>
  </si>
  <si>
    <t>CL3-604</t>
  </si>
  <si>
    <t>SS-338</t>
  </si>
  <si>
    <t>Banagher 38kV Substation</t>
  </si>
  <si>
    <t>CL3-605</t>
  </si>
  <si>
    <t>CL3-606</t>
  </si>
  <si>
    <t>CL3-607</t>
  </si>
  <si>
    <t>CL3-608</t>
  </si>
  <si>
    <t>CL3-609</t>
  </si>
  <si>
    <t>SS-376</t>
  </si>
  <si>
    <t>Kells 38kV Substation</t>
  </si>
  <si>
    <t>CL3-610</t>
  </si>
  <si>
    <t>CL3-611</t>
  </si>
  <si>
    <t>CL3-612</t>
  </si>
  <si>
    <t>CL3-613</t>
  </si>
  <si>
    <t>CL3-614</t>
  </si>
  <si>
    <t>CL3-615</t>
  </si>
  <si>
    <t>CL3-616</t>
  </si>
  <si>
    <t>CL3-617</t>
  </si>
  <si>
    <t>SS-167</t>
  </si>
  <si>
    <t>Cushaling 110kV Substation</t>
  </si>
  <si>
    <t>CL3-618</t>
  </si>
  <si>
    <t>CL3-619</t>
  </si>
  <si>
    <t>CL3-620</t>
  </si>
  <si>
    <t>CL3-621</t>
  </si>
  <si>
    <t>CL3-622</t>
  </si>
  <si>
    <t>CL3-623</t>
  </si>
  <si>
    <t>CL3-624</t>
  </si>
  <si>
    <t>CL3-625</t>
  </si>
  <si>
    <t>CL3-626</t>
  </si>
  <si>
    <t>CL3-627</t>
  </si>
  <si>
    <t>CL3-628</t>
  </si>
  <si>
    <t>CL3-629</t>
  </si>
  <si>
    <t>CL3-630</t>
  </si>
  <si>
    <t>CL3-631</t>
  </si>
  <si>
    <t>CL3-632</t>
  </si>
  <si>
    <t>CL3-633</t>
  </si>
  <si>
    <t>CL3-634</t>
  </si>
  <si>
    <t>CL3-635</t>
  </si>
  <si>
    <t>CL3-636</t>
  </si>
  <si>
    <t>CL3-637</t>
  </si>
  <si>
    <t>CL3-638</t>
  </si>
  <si>
    <t>CL3-639</t>
  </si>
  <si>
    <t>CL3-640</t>
  </si>
  <si>
    <t>CL3-641</t>
  </si>
  <si>
    <t>CL3-642</t>
  </si>
  <si>
    <t>CL3-643</t>
  </si>
  <si>
    <t>CL3-644</t>
  </si>
  <si>
    <t>CL3-645</t>
  </si>
  <si>
    <t>CL3-646</t>
  </si>
  <si>
    <t>CL3-647</t>
  </si>
  <si>
    <t>CL3-648</t>
  </si>
  <si>
    <t>CL3-649</t>
  </si>
  <si>
    <t>CL3-650</t>
  </si>
  <si>
    <t>CL3-651</t>
  </si>
  <si>
    <t>CL3-652</t>
  </si>
  <si>
    <t>CL3-653</t>
  </si>
  <si>
    <t>SS-630</t>
  </si>
  <si>
    <t>Lismore 38kV Substation</t>
  </si>
  <si>
    <t>CL3-654</t>
  </si>
  <si>
    <t>CL3-655</t>
  </si>
  <si>
    <t>CL3-656</t>
  </si>
  <si>
    <t>CL3-657</t>
  </si>
  <si>
    <t>CL3-658</t>
  </si>
  <si>
    <t>CL3-659</t>
  </si>
  <si>
    <t>CL3-660</t>
  </si>
  <si>
    <t>CL3-661</t>
  </si>
  <si>
    <t>CL3-662</t>
  </si>
  <si>
    <t>CL3-663</t>
  </si>
  <si>
    <t>CL3-664</t>
  </si>
  <si>
    <t>CL3-665</t>
  </si>
  <si>
    <t>CL3-666</t>
  </si>
  <si>
    <t>CL3-667</t>
  </si>
  <si>
    <t>CL3-668</t>
  </si>
  <si>
    <t>CL3-669</t>
  </si>
  <si>
    <t>CL3-670</t>
  </si>
  <si>
    <t>CL3-671</t>
  </si>
  <si>
    <t>CL3-672</t>
  </si>
  <si>
    <t>SS-193</t>
  </si>
  <si>
    <t>Charleville 110kV Substation</t>
  </si>
  <si>
    <t>CL3-673</t>
  </si>
  <si>
    <t>CL3-674</t>
  </si>
  <si>
    <t>CL3-675</t>
  </si>
  <si>
    <t>CL3-676</t>
  </si>
  <si>
    <t>CL3-677</t>
  </si>
  <si>
    <t>CL3-678</t>
  </si>
  <si>
    <t>SS-127</t>
  </si>
  <si>
    <t>Tipperary 110kV Substation</t>
  </si>
  <si>
    <t>CL3-679</t>
  </si>
  <si>
    <t>CL3-680</t>
  </si>
  <si>
    <t>CL3-681</t>
  </si>
  <si>
    <t>CL3-682</t>
  </si>
  <si>
    <t>CL3-683</t>
  </si>
  <si>
    <t>CL3-684</t>
  </si>
  <si>
    <t>CL3-685</t>
  </si>
  <si>
    <t>CL3-686</t>
  </si>
  <si>
    <t>CL3-687</t>
  </si>
  <si>
    <t>CL3-688</t>
  </si>
  <si>
    <t>CL3-689</t>
  </si>
  <si>
    <t>CL3-690</t>
  </si>
  <si>
    <t>CL3-691</t>
  </si>
  <si>
    <t>CL3-692</t>
  </si>
  <si>
    <t>CL3-693</t>
  </si>
  <si>
    <t>CL3-694</t>
  </si>
  <si>
    <t>CL3-695</t>
  </si>
  <si>
    <t>CL3-696</t>
  </si>
  <si>
    <t>CL3-697</t>
  </si>
  <si>
    <t>CL3-698</t>
  </si>
  <si>
    <t>SS-120</t>
  </si>
  <si>
    <t>Carhoon 110kV Substation</t>
  </si>
  <si>
    <t>CL3-699</t>
  </si>
  <si>
    <t>CL3-700</t>
  </si>
  <si>
    <t>SS-185</t>
  </si>
  <si>
    <t>Anner 110kV Substation</t>
  </si>
  <si>
    <t>CL3-701</t>
  </si>
  <si>
    <t>CL3-702</t>
  </si>
  <si>
    <t>SS-092</t>
  </si>
  <si>
    <t>Crane 110kV Substation</t>
  </si>
  <si>
    <t>CL3-703</t>
  </si>
  <si>
    <t>CL3-704</t>
  </si>
  <si>
    <t>CL3-705</t>
  </si>
  <si>
    <t>CL3-706</t>
  </si>
  <si>
    <t>CL3-707</t>
  </si>
  <si>
    <t>CL3-708</t>
  </si>
  <si>
    <t>CL3-709</t>
  </si>
  <si>
    <t>CL3-710</t>
  </si>
  <si>
    <t>CL3-711</t>
  </si>
  <si>
    <t>CL3-712</t>
  </si>
  <si>
    <t>CL3-713</t>
  </si>
  <si>
    <t>CL3-714</t>
  </si>
  <si>
    <t>CL3-715</t>
  </si>
  <si>
    <t>CL3-716</t>
  </si>
  <si>
    <t>CL3-717</t>
  </si>
  <si>
    <t>CL3-718</t>
  </si>
  <si>
    <t>CL3-719</t>
  </si>
  <si>
    <t>CL3-720</t>
  </si>
  <si>
    <t>CL3-721</t>
  </si>
  <si>
    <t>CL3-722</t>
  </si>
  <si>
    <t>CL3-723</t>
  </si>
  <si>
    <t>CL3-724</t>
  </si>
  <si>
    <t>SS-588</t>
  </si>
  <si>
    <t>Kilmallock 38kV Substation</t>
  </si>
  <si>
    <t>CL3-725</t>
  </si>
  <si>
    <t>CL3-726</t>
  </si>
  <si>
    <t>CL3-727</t>
  </si>
  <si>
    <t>CL3-728</t>
  </si>
  <si>
    <t>CL3-729</t>
  </si>
  <si>
    <t>CL3-730</t>
  </si>
  <si>
    <t>CL3-731</t>
  </si>
  <si>
    <t>CL3-732</t>
  </si>
  <si>
    <t>SS-527</t>
  </si>
  <si>
    <t>Rathkeale 38kV Substation</t>
  </si>
  <si>
    <t>CL3-733</t>
  </si>
  <si>
    <t>SS-043</t>
  </si>
  <si>
    <t>Thurles 110kV Substation</t>
  </si>
  <si>
    <t>CL3-734</t>
  </si>
  <si>
    <t>CL3-735</t>
  </si>
  <si>
    <t>SS-577</t>
  </si>
  <si>
    <t>Whitechurch 38kV Substation</t>
  </si>
  <si>
    <t>CL3-736</t>
  </si>
  <si>
    <t>CL3-737</t>
  </si>
  <si>
    <t>CL3-738</t>
  </si>
  <si>
    <t>CL3-739</t>
  </si>
  <si>
    <t>CL3-740</t>
  </si>
  <si>
    <t>CL3-741</t>
  </si>
  <si>
    <t>CL3-742</t>
  </si>
  <si>
    <t>SS-482</t>
  </si>
  <si>
    <t>Foxhole 38kV Substation</t>
  </si>
  <si>
    <t>CL3-743</t>
  </si>
  <si>
    <t>CL3-744</t>
  </si>
  <si>
    <t>CL3-745</t>
  </si>
  <si>
    <t>CL3-746</t>
  </si>
  <si>
    <t>CL3-747</t>
  </si>
  <si>
    <t>CL3-748</t>
  </si>
  <si>
    <t>CL3-749</t>
  </si>
  <si>
    <t>CL3-750</t>
  </si>
  <si>
    <t>CL3-751</t>
  </si>
  <si>
    <t>CL3-752</t>
  </si>
  <si>
    <t>CL3-753</t>
  </si>
  <si>
    <t>CL3-754</t>
  </si>
  <si>
    <t>CL3-755</t>
  </si>
  <si>
    <t>SS-508</t>
  </si>
  <si>
    <t>Ballyconnell 38kV Substation</t>
  </si>
  <si>
    <t>CL3-756</t>
  </si>
  <si>
    <t>CL3-757</t>
  </si>
  <si>
    <t>CL3-758</t>
  </si>
  <si>
    <t>CL3-759</t>
  </si>
  <si>
    <t>CL3-760</t>
  </si>
  <si>
    <t>CL3-761</t>
  </si>
  <si>
    <t>CL3-762</t>
  </si>
  <si>
    <t>CL3-763</t>
  </si>
  <si>
    <t>CL3-764</t>
  </si>
  <si>
    <t>CL3-765</t>
  </si>
  <si>
    <t>CL3-766</t>
  </si>
  <si>
    <t>CL3-767</t>
  </si>
  <si>
    <t>SS-696</t>
  </si>
  <si>
    <t>Sliabh Bawn 110kV Substation</t>
  </si>
  <si>
    <t>CL3-768</t>
  </si>
  <si>
    <t>CL3-769</t>
  </si>
  <si>
    <t>CL3-770</t>
  </si>
  <si>
    <t>CL3-771</t>
  </si>
  <si>
    <t>CL3-772</t>
  </si>
  <si>
    <t>CL3-773</t>
  </si>
  <si>
    <t>CL3-774</t>
  </si>
  <si>
    <t>CL3-775</t>
  </si>
  <si>
    <t>CL3-776</t>
  </si>
  <si>
    <t>CL3-777</t>
  </si>
  <si>
    <t>CL3-778</t>
  </si>
  <si>
    <t>CL3-779</t>
  </si>
  <si>
    <t>CL3-780</t>
  </si>
  <si>
    <t>CL3-781</t>
  </si>
  <si>
    <t>CL3-782</t>
  </si>
  <si>
    <t>CL3-783</t>
  </si>
  <si>
    <t>CL3-784</t>
  </si>
  <si>
    <t>CL3-785</t>
  </si>
  <si>
    <t>SS-466</t>
  </si>
  <si>
    <t>Cootehill 38kV Substation</t>
  </si>
  <si>
    <t>CL3-786</t>
  </si>
  <si>
    <t>Connection Cost Million E/Kw</t>
  </si>
  <si>
    <t>Capacity</t>
  </si>
  <si>
    <t>Total Connection Cost</t>
  </si>
  <si>
    <t>Cost Range</t>
  </si>
  <si>
    <t>Connection Cost (Euro/kW)</t>
  </si>
  <si>
    <t>Investment Cost</t>
  </si>
  <si>
    <t>Pulverised coal supercritical</t>
  </si>
  <si>
    <t>Pulverised peat supercritical</t>
  </si>
  <si>
    <t>Supercritical fluidized bed peat</t>
  </si>
  <si>
    <t>Integrated Gasification Combined Cycle coal</t>
  </si>
  <si>
    <t>Integrated Gasification Combined Cycle peat</t>
  </si>
  <si>
    <t>CCGT advanced CCS post combustion</t>
  </si>
  <si>
    <t>Pulverised coal supercritical CCS post-combustion</t>
  </si>
  <si>
    <t>Fluidised bed peat CCS post combustion</t>
  </si>
  <si>
    <t>Pulverised coal supercritical CCS oxyfuel</t>
  </si>
  <si>
    <t>IGCC coal CCS pre-combustion</t>
  </si>
  <si>
    <t>IGCC peat CCS pre combustion</t>
  </si>
  <si>
    <t>P-TH-OCGT-GAS01</t>
    <phoneticPr fontId="15" type="noConversion"/>
  </si>
  <si>
    <t>P-TH-OCGT-GAS02</t>
  </si>
  <si>
    <t>P-TH-CCGT-GAS03</t>
    <phoneticPr fontId="15" type="noConversion"/>
  </si>
  <si>
    <t>P-RNW-SOL-PV02</t>
    <phoneticPr fontId="15" type="noConversion"/>
  </si>
  <si>
    <t>P-RNW-SOL-PV01</t>
    <phoneticPr fontId="15" type="noConversion"/>
  </si>
  <si>
    <t>P-RNW-SOL-PV03</t>
  </si>
  <si>
    <t>P-RNW-SOL-CSP04</t>
  </si>
  <si>
    <t>P-RNW-HYD-DAM01</t>
  </si>
  <si>
    <t>P-RNW-HYD-DAM02</t>
  </si>
  <si>
    <t>P-RNW-HYD-DAM03</t>
  </si>
  <si>
    <t>P-RNW-HYD-ROR04</t>
  </si>
  <si>
    <t>P-RNW-GEO01</t>
  </si>
  <si>
    <t>P-RNW-GEO02</t>
  </si>
  <si>
    <t>P-RNW-GEO03</t>
  </si>
  <si>
    <t>P-RNW-OCE-WAV01</t>
  </si>
  <si>
    <t>P-RNW-OCE-TID02</t>
  </si>
  <si>
    <t>P-TH-SC-COA01</t>
    <phoneticPr fontId="15" type="noConversion"/>
  </si>
  <si>
    <t>P-TH-SC-PEA02</t>
  </si>
  <si>
    <t>P-TH-FB-PEA01</t>
    <phoneticPr fontId="15" type="noConversion"/>
  </si>
  <si>
    <t>P-TH-IGCC-COA03</t>
    <phoneticPr fontId="15" type="noConversion"/>
  </si>
  <si>
    <t>P-TH-IGCC-PEA03</t>
    <phoneticPr fontId="15" type="noConversion"/>
  </si>
  <si>
    <t>P-RNW-ST-BIO02</t>
  </si>
  <si>
    <t>P-RNW-FB-BIO01</t>
    <phoneticPr fontId="15" type="noConversion"/>
  </si>
  <si>
    <t>P-RNW-IGCC-BIO03</t>
    <phoneticPr fontId="15" type="noConversion"/>
  </si>
  <si>
    <t>P-RNW-AB-BIO04</t>
    <phoneticPr fontId="15" type="noConversion"/>
  </si>
  <si>
    <t>P-RNW-ST-MSW04</t>
    <phoneticPr fontId="15" type="noConversion"/>
  </si>
  <si>
    <t>P-RNW-WIN-ON01</t>
    <phoneticPr fontId="15" type="noConversion"/>
  </si>
  <si>
    <t>P-RNW-WIN-ON02</t>
  </si>
  <si>
    <t>P-RNW-WIN-ON03</t>
  </si>
  <si>
    <t>P-RNW-WIN-ON04</t>
  </si>
  <si>
    <t>P-RNW-WIN-ON05</t>
  </si>
  <si>
    <t>P-RNW-WIN-OF02</t>
    <phoneticPr fontId="15" type="noConversion"/>
  </si>
  <si>
    <t>*P-TH-CCGT-GAS-CCS04</t>
    <phoneticPr fontId="15" type="noConversion"/>
  </si>
  <si>
    <t>*P-TH-SC-COA-CCS04</t>
    <phoneticPr fontId="15" type="noConversion"/>
  </si>
  <si>
    <t>*P-TH-FB-PEA-CCS04</t>
    <phoneticPr fontId="15" type="noConversion"/>
  </si>
  <si>
    <t>*P-TH-SC-COA-CCS05</t>
    <phoneticPr fontId="15" type="noConversion"/>
  </si>
  <si>
    <t>*P-TH-IGCC-COA-CCS06</t>
    <phoneticPr fontId="15" type="noConversion"/>
  </si>
  <si>
    <t>*P-TH-IGCC-PEA-CCS05</t>
    <phoneticPr fontId="15" type="noConversion"/>
  </si>
  <si>
    <t>P-TH-CCGT-GAS-CCS04-Cork1</t>
    <phoneticPr fontId="15" type="noConversion"/>
  </si>
  <si>
    <t>P-TH-CCGT-GAS-CCS04-Cork2</t>
    <phoneticPr fontId="15" type="noConversion"/>
  </si>
  <si>
    <t>P-TH-IGCC-PEA-CCS05-Offaly1</t>
    <phoneticPr fontId="15" type="noConversion"/>
  </si>
  <si>
    <t>P-TH-IGCC-PEA-CCS05-Offaly2</t>
    <phoneticPr fontId="15" type="noConversion"/>
  </si>
  <si>
    <t>P-TH-IGCC-PEA-CCS05-Offaly3</t>
    <phoneticPr fontId="15" type="noConversion"/>
  </si>
  <si>
    <t>P-TH-CCGT-GAS-CCS04Dublin1</t>
    <phoneticPr fontId="15" type="noConversion"/>
  </si>
  <si>
    <t>P-TH-CCGT-GAS-CCS04-Dublin2</t>
    <phoneticPr fontId="15" type="noConversion"/>
  </si>
  <si>
    <t>P-TH-SC-COA-CCS04-Kilroot1</t>
    <phoneticPr fontId="15" type="noConversion"/>
  </si>
  <si>
    <t>P-TH-SC-COA-CCS04-MP1</t>
    <phoneticPr fontId="15" type="noConversion"/>
  </si>
  <si>
    <t>P-TH-IGCC-COA-CCS06-MP1</t>
    <phoneticPr fontId="15" type="noConversion"/>
  </si>
  <si>
    <t>P-TH-SC-COA-CCS04-MP2</t>
    <phoneticPr fontId="15" type="noConversion"/>
  </si>
  <si>
    <t>P-TH-IGCC-COA-CCS06-MP2</t>
    <phoneticPr fontId="15" type="noConversion"/>
  </si>
  <si>
    <t>PWRWIN</t>
  </si>
  <si>
    <t>PWRSOL</t>
  </si>
  <si>
    <t>PWRHYD</t>
  </si>
  <si>
    <t>PWRGEO</t>
  </si>
  <si>
    <t>PWROCE</t>
  </si>
  <si>
    <t>PWRGAS</t>
  </si>
  <si>
    <t>PWRCOA</t>
  </si>
  <si>
    <t>PWRPEA</t>
  </si>
  <si>
    <t>PWRBIO</t>
  </si>
  <si>
    <t>PWRMSW</t>
  </si>
  <si>
    <t>PWRH2G</t>
  </si>
  <si>
    <t>PWRWIN</t>
    <phoneticPr fontId="15" type="noConversion"/>
  </si>
  <si>
    <t>P-TH-OCGT-H2-01</t>
    <phoneticPr fontId="15" type="noConversion"/>
  </si>
  <si>
    <t>P-TH-CCGT-H2-02</t>
    <phoneticPr fontId="15" type="noConversion"/>
  </si>
  <si>
    <t>ELCD</t>
    <phoneticPr fontId="15" type="noConversion"/>
  </si>
  <si>
    <t>~FI_T</t>
  </si>
  <si>
    <t>Comm-Out</t>
  </si>
  <si>
    <t>Year</t>
  </si>
  <si>
    <t>START</t>
  </si>
  <si>
    <t>Life</t>
  </si>
  <si>
    <t>AF</t>
  </si>
  <si>
    <t>CAP2ACT</t>
  </si>
  <si>
    <t>NCAP_DRATE</t>
  </si>
  <si>
    <t>Source: JRC-EU-TIMES model documentation 2013 (p. 87 Biomass with carbon sequestration)</t>
  </si>
  <si>
    <t>Steam Turbine Biomass WOO with CO2seq</t>
  </si>
  <si>
    <t>ENVACT_Sink_ELCCO2N</t>
  </si>
  <si>
    <t>P-RNW-ST-BIO-CCS05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</si>
</sst>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1" formatCode="_ * #,##0_ ;_ * \-#,##0_ ;_ * &quot;-&quot;_ ;_ @_ "/>
    <numFmt numFmtId="43" formatCode="_ * #,##0.00_ ;_ * \-#,##0.00_ ;_ * &quot;-&quot;??_ ;_ @_ "/>
    <numFmt numFmtId="176" formatCode="\Te\x\t"/>
    <numFmt numFmtId="177" formatCode="0.0"/>
    <numFmt numFmtId="178" formatCode="_-* #,##0_-;\-* #,##0_-;_-* &quot;-&quot;_-;_-@_-"/>
    <numFmt numFmtId="179" formatCode="_-* #,##0.00_-;\-* #,##0.00_-;_-* &quot;-&quot;??_-;_-@_-"/>
    <numFmt numFmtId="180" formatCode="0.0%"/>
    <numFmt numFmtId="181" formatCode="_([$€]* #,##0.00_);_([$€]* \(#,##0.00\);_([$€]* &quot;-&quot;??_);_(@_)"/>
    <numFmt numFmtId="182" formatCode="_-[$€-2]\ * #,##0.00_-;\-[$€-2]\ * #,##0.00_-;_-[$€-2]\ * &quot;-&quot;??_-"/>
    <numFmt numFmtId="183" formatCode="#,##0;\-\ #,##0;_-\ &quot;- &quot;"/>
    <numFmt numFmtId="184" formatCode="_ &quot;kr&quot;\ * #,##0_ ;_ &quot;kr&quot;\ * \-#,##0_ ;_ &quot;kr&quot;\ * &quot;-&quot;_ ;_ @_ "/>
    <numFmt numFmtId="185" formatCode="_ &quot;kr&quot;\ * #,##0.00_ ;_ &quot;kr&quot;\ * \-#,##0.00_ ;_ &quot;kr&quot;\ * &quot;-&quot;??_ ;_ @_ "/>
    <numFmt numFmtId="186" formatCode="_([$€-2]* #,##0.00_);_([$€-2]* \(#,##0.00\);_([$€-2]* &quot;-&quot;??_)"/>
    <numFmt numFmtId="187" formatCode="\(##\);\(##\)"/>
    <numFmt numFmtId="188" formatCode="#,##0.0"/>
    <numFmt numFmtId="189" formatCode="_-&quot;€&quot;\ * #,##0.00_-;\-&quot;€&quot;\ * #,##0.00_-;_-&quot;€&quot;\ * &quot;-&quot;??_-;_-@_-"/>
    <numFmt numFmtId="190" formatCode="0.000"/>
    <numFmt numFmtId="191" formatCode="&quot;€&quot;#,##0"/>
    <numFmt numFmtId="192" formatCode="_-&quot;£&quot;* #,##0.00_-;\-&quot;£&quot;* #,##0.00_-;_-&quot;£&quot;* &quot;-&quot;??_-;_-@_-"/>
    <numFmt numFmtId="193" formatCode="&quot;$&quot;#,##0_);\(&quot;$&quot;#,##0\)"/>
    <numFmt numFmtId="194" formatCode="_(&quot;$&quot;* #,##0.00_);_(&quot;$&quot;* \(#,##0.00\);_(&quot;$&quot;* &quot;-&quot;??_);_(@_)"/>
    <numFmt numFmtId="195" formatCode="_-&quot;$&quot;* #,##0.00_-;\-&quot;$&quot;* #,##0.00_-;_-&quot;$&quot;* &quot;-&quot;??_-;_-@_-"/>
    <numFmt numFmtId="196" formatCode="General_)"/>
    <numFmt numFmtId="197" formatCode="_-* #,##0.00\ &quot;€&quot;_-;\-* #,##0.00\ &quot;€&quot;_-;_-* &quot;-&quot;??\ &quot;€&quot;_-;_-@_-"/>
    <numFmt numFmtId="198" formatCode="_-* #,##0.00\ _€_-;\-* #,##0.00\ _€_-;_-* &quot;-&quot;??\ _€_-;_-@_-"/>
    <numFmt numFmtId="199" formatCode="#,##0.0000"/>
    <numFmt numFmtId="200" formatCode="_-[$€]* #,##0.00_-;\-[$€]* #,##0.00_-;_-[$€]* &quot;-&quot;??_-;_-@_-"/>
    <numFmt numFmtId="201" formatCode="_-[$€-2]* #,##0.00_-;\-[$€-2]* #,##0.00_-;_-[$€-2]* &quot;-&quot;??_-"/>
    <numFmt numFmtId="202" formatCode="[&gt;0.5]#,##0;[&lt;-0.5]\-#,##0;\-"/>
    <numFmt numFmtId="203" formatCode="_-* #,##0\ _F_-;\-* #,##0\ _F_-;_-* &quot;-&quot;\ _F_-;_-@_-"/>
    <numFmt numFmtId="204" formatCode="_-* #,##0.00\ _F_-;\-* #,##0.00\ _F_-;_-* &quot;-&quot;??\ _F_-;_-@_-"/>
    <numFmt numFmtId="205" formatCode="_-* #,##0\ &quot;F&quot;_-;\-* #,##0\ &quot;F&quot;_-;_-* &quot;-&quot;\ &quot;F&quot;_-;_-@_-"/>
    <numFmt numFmtId="206" formatCode="_-* #,##0.00\ &quot;F&quot;_-;\-* #,##0.00\ &quot;F&quot;_-;_-* &quot;-&quot;??\ &quot;F&quot;_-;_-@_-"/>
    <numFmt numFmtId="207" formatCode="&quot; &quot;General"/>
    <numFmt numFmtId="208" formatCode="#,##0.0;\-#,##0.0;&quot;-&quot;"/>
    <numFmt numFmtId="209" formatCode="&quot;L.&quot;\ #,##0;[Red]\-&quot;L.&quot;\ #,##0"/>
  </numFmts>
  <fonts count="150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0"/>
      <name val="宋体"/>
      <family val="2"/>
      <scheme val="minor"/>
    </font>
    <font>
      <b/>
      <sz val="10"/>
      <color indexed="12"/>
      <name val="宋体"/>
      <family val="2"/>
      <scheme val="minor"/>
    </font>
    <font>
      <b/>
      <sz val="10"/>
      <name val="宋体"/>
      <family val="2"/>
      <scheme val="minor"/>
    </font>
    <font>
      <i/>
      <sz val="10"/>
      <name val="宋体"/>
      <family val="2"/>
      <scheme val="minor"/>
    </font>
    <font>
      <sz val="10"/>
      <name val="宋体"/>
      <family val="2"/>
      <scheme val="minor"/>
    </font>
    <font>
      <sz val="11"/>
      <color theme="7" tint="-0.499984740745262"/>
      <name val="宋体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0"/>
      <name val="宋体"/>
      <family val="2"/>
      <scheme val="minor"/>
    </font>
    <font>
      <b/>
      <sz val="10"/>
      <color indexed="12"/>
      <name val="Arial"/>
      <family val="2"/>
    </font>
    <font>
      <sz val="9"/>
      <name val="宋体"/>
      <family val="3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57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sz val="10"/>
      <color indexed="8"/>
      <name val="Arial"/>
      <family val="2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4"/>
      <color indexed="9"/>
      <name val="Arial"/>
      <family val="2"/>
    </font>
    <font>
      <b/>
      <sz val="10"/>
      <color theme="4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10"/>
      <name val="Myriad Pro"/>
      <family val="2"/>
    </font>
    <font>
      <sz val="11"/>
      <color theme="1"/>
      <name val="宋体"/>
      <family val="2"/>
      <charset val="186"/>
      <scheme val="minor"/>
    </font>
    <font>
      <u/>
      <sz val="12"/>
      <color indexed="20"/>
      <name val="宋体"/>
      <family val="3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Verdana"/>
      <family val="2"/>
    </font>
    <font>
      <sz val="12"/>
      <name val="Arial"/>
      <family val="2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8"/>
      <name val="Tahoma"/>
      <family val="2"/>
    </font>
    <font>
      <vertAlign val="superscript"/>
      <sz val="11"/>
      <color theme="1"/>
      <name val="宋体"/>
      <family val="2"/>
      <scheme val="minor"/>
    </font>
    <font>
      <sz val="1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indexed="10"/>
      <name val="Calibri"/>
      <family val="2"/>
    </font>
    <font>
      <b/>
      <sz val="11"/>
      <color indexed="62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sz val="8"/>
      <name val="Arial"/>
      <family val="2"/>
    </font>
    <font>
      <i/>
      <sz val="10"/>
      <name val="Arial"/>
      <family val="2"/>
    </font>
    <font>
      <sz val="10"/>
      <name val="Calibri"/>
      <family val="2"/>
    </font>
    <font>
      <sz val="11"/>
      <color rgb="FF9C0006"/>
      <name val="宋体"/>
      <family val="2"/>
      <scheme val="minor"/>
    </font>
    <font>
      <b/>
      <sz val="11"/>
      <color theme="3"/>
      <name val="宋体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0"/>
      <color theme="1"/>
      <name val="宋体"/>
      <family val="2"/>
      <scheme val="minor"/>
    </font>
    <font>
      <u/>
      <sz val="12"/>
      <color indexed="20"/>
      <name val="??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1"/>
      <name val="Arial"/>
      <family val="2"/>
    </font>
    <font>
      <sz val="10"/>
      <name val="Times New Roman"/>
      <family val="1"/>
    </font>
    <font>
      <sz val="11"/>
      <color rgb="FF9C6500"/>
      <name val="宋体"/>
      <family val="2"/>
      <charset val="161"/>
      <scheme val="minor"/>
    </font>
    <font>
      <sz val="18"/>
      <color theme="3"/>
      <name val="宋体"/>
      <family val="2"/>
      <scheme val="major"/>
    </font>
    <font>
      <sz val="11"/>
      <color rgb="FF006100"/>
      <name val="宋体"/>
      <family val="2"/>
      <scheme val="minor"/>
    </font>
    <font>
      <sz val="11"/>
      <color rgb="FFFA7D00"/>
      <name val="宋体"/>
      <family val="2"/>
      <scheme val="minor"/>
    </font>
    <font>
      <sz val="12"/>
      <color theme="1"/>
      <name val="Myriad Pro"/>
      <family val="2"/>
    </font>
    <font>
      <u/>
      <sz val="9.9"/>
      <color theme="10"/>
      <name val="Calibri"/>
      <family val="2"/>
    </font>
    <font>
      <sz val="11"/>
      <color indexed="60"/>
      <name val="Calibri"/>
      <family val="2"/>
      <charset val="161"/>
    </font>
    <font>
      <sz val="11"/>
      <color rgb="FF9C6500"/>
      <name val="宋体"/>
      <family val="2"/>
      <scheme val="minor"/>
    </font>
    <font>
      <b/>
      <sz val="11"/>
      <color indexed="12"/>
      <name val="宋体"/>
      <family val="2"/>
      <scheme val="minor"/>
    </font>
    <font>
      <sz val="10"/>
      <name val="Arial Cyr"/>
    </font>
    <font>
      <b/>
      <i/>
      <sz val="11"/>
      <color rgb="FFFF0000"/>
      <name val="宋体"/>
      <family val="2"/>
      <scheme val="minor"/>
    </font>
    <font>
      <b/>
      <sz val="10"/>
      <color rgb="FFFA7D00"/>
      <name val="宋体"/>
      <family val="2"/>
      <scheme val="minor"/>
    </font>
    <font>
      <b/>
      <sz val="12.6"/>
      <color indexed="8"/>
      <name val="Times New Roman"/>
      <family val="1"/>
    </font>
    <font>
      <b/>
      <i/>
      <sz val="10"/>
      <name val="Arial"/>
      <family val="2"/>
    </font>
    <font>
      <sz val="11"/>
      <color indexed="8"/>
      <name val="Arial"/>
      <family val="2"/>
    </font>
    <font>
      <sz val="10"/>
      <name val="Arial"/>
      <family val="2"/>
      <charset val="161"/>
    </font>
    <font>
      <sz val="14"/>
      <name val="Arial"/>
      <family val="2"/>
    </font>
    <font>
      <u/>
      <sz val="10"/>
      <color indexed="12"/>
      <name val="Tahoma"/>
      <family val="2"/>
    </font>
    <font>
      <u/>
      <sz val="7.5"/>
      <color indexed="12"/>
      <name val="Arial"/>
      <family val="2"/>
    </font>
    <font>
      <u/>
      <sz val="11"/>
      <color theme="10"/>
      <name val="宋体"/>
      <family val="2"/>
      <scheme val="minor"/>
    </font>
    <font>
      <sz val="10"/>
      <color rgb="FFFA7D00"/>
      <name val="宋体"/>
      <family val="2"/>
      <scheme val="minor"/>
    </font>
    <font>
      <sz val="10"/>
      <color indexed="8"/>
      <name val="MS Sans Serif"/>
      <family val="2"/>
    </font>
    <font>
      <sz val="9"/>
      <name val="Arial"/>
      <family val="2"/>
    </font>
    <font>
      <sz val="11"/>
      <color theme="1"/>
      <name val="宋体"/>
      <family val="3"/>
      <charset val="128"/>
      <scheme val="minor"/>
    </font>
    <font>
      <sz val="10"/>
      <color rgb="FF000000"/>
      <name val="Courier"/>
      <family val="3"/>
    </font>
    <font>
      <sz val="10"/>
      <color theme="1"/>
      <name val="OfficinaSansITCPro Book"/>
      <family val="2"/>
    </font>
    <font>
      <sz val="8"/>
      <name val="Helvetica"/>
      <family val="2"/>
    </font>
    <font>
      <b/>
      <sz val="16"/>
      <name val="Arial"/>
      <family val="2"/>
    </font>
    <font>
      <b/>
      <sz val="18"/>
      <color indexed="56"/>
      <name val="Cambria"/>
      <family val="1"/>
    </font>
    <font>
      <b/>
      <sz val="11"/>
      <name val="宋体"/>
      <family val="2"/>
      <scheme val="minor"/>
    </font>
  </fonts>
  <fills count="9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1B429A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2D69A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7" tint="-0.499984740745262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5230">
    <xf numFmtId="0" fontId="0" fillId="0" borderId="0"/>
    <xf numFmtId="9" fontId="1" fillId="0" borderId="0" applyFont="0" applyFill="0" applyBorder="0" applyAlignment="0" applyProtection="0"/>
    <xf numFmtId="0" fontId="5" fillId="5" borderId="0" applyNumberFormat="0" applyBorder="0" applyAlignment="0" applyProtection="0"/>
    <xf numFmtId="0" fontId="16" fillId="0" borderId="0" applyNumberFormat="0" applyFill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15" applyNumberFormat="0" applyAlignment="0" applyProtection="0">
      <alignment vertical="center"/>
    </xf>
    <xf numFmtId="0" fontId="24" fillId="12" borderId="16" applyNumberFormat="0" applyAlignment="0" applyProtection="0">
      <alignment vertical="center"/>
    </xf>
    <xf numFmtId="0" fontId="25" fillId="12" borderId="15" applyNumberFormat="0" applyAlignment="0" applyProtection="0">
      <alignment vertical="center"/>
    </xf>
    <xf numFmtId="0" fontId="26" fillId="0" borderId="17" applyNumberFormat="0" applyFill="0" applyAlignment="0" applyProtection="0">
      <alignment vertical="center"/>
    </xf>
    <xf numFmtId="0" fontId="27" fillId="13" borderId="1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9" applyNumberFormat="0" applyFill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1" fillId="0" borderId="0"/>
    <xf numFmtId="0" fontId="2" fillId="0" borderId="0"/>
    <xf numFmtId="0" fontId="1" fillId="0" borderId="0"/>
    <xf numFmtId="17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5" borderId="0" applyNumberFormat="0" applyBorder="0" applyAlignment="0" applyProtection="0"/>
    <xf numFmtId="0" fontId="33" fillId="40" borderId="0" applyNumberFormat="0" applyBorder="0" applyAlignment="0" applyProtection="0"/>
    <xf numFmtId="0" fontId="33" fillId="43" borderId="0" applyNumberFormat="0" applyBorder="0" applyAlignment="0" applyProtection="0"/>
    <xf numFmtId="0" fontId="33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5" fillId="42" borderId="21" applyNumberFormat="0" applyAlignment="0" applyProtection="0"/>
    <xf numFmtId="0" fontId="36" fillId="0" borderId="0" applyNumberFormat="0" applyFill="0" applyBorder="0" applyAlignment="0" applyProtection="0"/>
    <xf numFmtId="0" fontId="37" fillId="0" borderId="22" applyNumberFormat="0" applyFill="0" applyAlignment="0" applyProtection="0"/>
    <xf numFmtId="0" fontId="38" fillId="0" borderId="23" applyNumberFormat="0" applyFill="0" applyAlignment="0" applyProtection="0"/>
    <xf numFmtId="0" fontId="39" fillId="0" borderId="24" applyNumberFormat="0" applyFill="0" applyAlignment="0" applyProtection="0"/>
    <xf numFmtId="0" fontId="39" fillId="0" borderId="0" applyNumberFormat="0" applyFill="0" applyBorder="0" applyAlignment="0" applyProtection="0"/>
    <xf numFmtId="0" fontId="40" fillId="51" borderId="25" applyNumberFormat="0" applyAlignment="0" applyProtection="0"/>
    <xf numFmtId="179" fontId="2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6" applyNumberFormat="0" applyFill="0" applyAlignment="0" applyProtection="0"/>
    <xf numFmtId="0" fontId="33" fillId="52" borderId="27" applyNumberFormat="0" applyFont="0" applyAlignment="0" applyProtection="0"/>
    <xf numFmtId="0" fontId="34" fillId="53" borderId="0" applyNumberFormat="0" applyBorder="0" applyAlignment="0" applyProtection="0"/>
    <xf numFmtId="0" fontId="34" fillId="54" borderId="0" applyNumberFormat="0" applyBorder="0" applyAlignment="0" applyProtection="0"/>
    <xf numFmtId="0" fontId="34" fillId="55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6" borderId="0" applyNumberFormat="0" applyBorder="0" applyAlignment="0" applyProtection="0"/>
    <xf numFmtId="0" fontId="43" fillId="39" borderId="0" applyNumberFormat="0" applyBorder="0" applyAlignment="0" applyProtection="0"/>
    <xf numFmtId="0" fontId="44" fillId="57" borderId="28" applyNumberFormat="0" applyAlignment="0" applyProtection="0"/>
    <xf numFmtId="0" fontId="45" fillId="0" borderId="0" applyNumberFormat="0" applyFill="0" applyBorder="0" applyAlignment="0" applyProtection="0"/>
    <xf numFmtId="0" fontId="46" fillId="0" borderId="0"/>
    <xf numFmtId="0" fontId="2" fillId="0" borderId="0"/>
    <xf numFmtId="0" fontId="47" fillId="0" borderId="0"/>
    <xf numFmtId="0" fontId="48" fillId="0" borderId="29" applyNumberFormat="0" applyFill="0" applyAlignment="0" applyProtection="0"/>
    <xf numFmtId="0" fontId="49" fillId="38" borderId="0" applyNumberFormat="0" applyBorder="0" applyAlignment="0" applyProtection="0"/>
    <xf numFmtId="0" fontId="50" fillId="58" borderId="0" applyNumberFormat="0" applyBorder="0" applyAlignment="0" applyProtection="0"/>
    <xf numFmtId="0" fontId="51" fillId="57" borderId="21" applyNumberFormat="0" applyAlignment="0" applyProtection="0"/>
    <xf numFmtId="0" fontId="52" fillId="2" borderId="0">
      <alignment horizontal="left"/>
    </xf>
    <xf numFmtId="0" fontId="53" fillId="0" borderId="0"/>
    <xf numFmtId="0" fontId="2" fillId="0" borderId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4" fontId="73" fillId="59" borderId="20">
      <alignment horizontal="right" vertical="center"/>
    </xf>
    <xf numFmtId="4" fontId="73" fillId="59" borderId="20">
      <alignment horizontal="right" vertical="center"/>
    </xf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74" fillId="0" borderId="30">
      <alignment horizontal="left" vertical="center" wrapText="1" indent="2"/>
    </xf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0" applyBorder="0">
      <alignment horizontal="right" vertical="center"/>
    </xf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7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2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74" fillId="0" borderId="20" applyFill="0" applyBorder="0" applyProtection="0">
      <alignment horizontal="right" vertical="center"/>
    </xf>
    <xf numFmtId="0" fontId="75" fillId="0" borderId="0" applyNumberFormat="0" applyFill="0" applyBorder="0" applyProtection="0">
      <alignment horizontal="left" vertical="center"/>
    </xf>
    <xf numFmtId="0" fontId="2" fillId="60" borderId="0" applyNumberFormat="0" applyFont="0" applyBorder="0" applyAlignment="0" applyProtection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83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0" fillId="0" borderId="0" applyFont="0" applyFill="0" applyBorder="0" applyAlignment="0" applyProtection="0"/>
    <xf numFmtId="43" fontId="76" fillId="0" borderId="0" applyFont="0" applyFill="0" applyBorder="0" applyAlignment="0" applyProtection="0"/>
    <xf numFmtId="41" fontId="76" fillId="0" borderId="0" applyFont="0" applyFill="0" applyBorder="0" applyAlignment="0" applyProtection="0"/>
    <xf numFmtId="184" fontId="76" fillId="0" borderId="0" applyFont="0" applyFill="0" applyBorder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77" fillId="61" borderId="0" applyNumberFormat="0" applyBorder="0" applyProtection="0">
      <alignment horizontal="lef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8" fillId="62" borderId="0" applyNumberFormat="0" applyBorder="0" applyProtection="0">
      <alignment horizontal="left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185" fontId="76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49" fontId="2" fillId="63" borderId="32">
      <alignment vertical="top" wrapText="1"/>
    </xf>
    <xf numFmtId="3" fontId="82" fillId="0" borderId="32">
      <alignment horizontal="right" vertical="top"/>
    </xf>
    <xf numFmtId="0" fontId="54" fillId="64" borderId="20">
      <alignment horizontal="centerContinuous" vertical="top" wrapText="1"/>
    </xf>
    <xf numFmtId="0" fontId="83" fillId="0" borderId="0">
      <alignment vertical="top" wrapText="1"/>
    </xf>
    <xf numFmtId="182" fontId="2" fillId="0" borderId="0" applyFont="0" applyFill="0" applyBorder="0" applyAlignment="0" applyProtection="0"/>
    <xf numFmtId="0" fontId="8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52" borderId="27" applyNumberFormat="0" applyFont="0" applyAlignment="0" applyProtection="0"/>
    <xf numFmtId="187" fontId="85" fillId="0" borderId="0">
      <alignment horizontal="right"/>
    </xf>
    <xf numFmtId="0" fontId="83" fillId="0" borderId="0">
      <alignment vertical="top" wrapText="1"/>
    </xf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0" fontId="90" fillId="0" borderId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81" fillId="0" borderId="0" applyNumberFormat="0" applyFill="0" applyBorder="0" applyAlignment="0" applyProtection="0">
      <alignment vertical="center"/>
    </xf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9" fontId="2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74" fillId="0" borderId="20" applyFill="0" applyBorder="0" applyProtection="0">
      <alignment horizontal="right" vertical="center"/>
    </xf>
    <xf numFmtId="0" fontId="2" fillId="0" borderId="0"/>
    <xf numFmtId="0" fontId="1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9" fontId="1" fillId="0" borderId="0" applyFont="0" applyFill="0" applyBorder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0" fontId="2" fillId="0" borderId="0"/>
    <xf numFmtId="0" fontId="91" fillId="0" borderId="0"/>
    <xf numFmtId="0" fontId="92" fillId="73" borderId="35"/>
    <xf numFmtId="0" fontId="93" fillId="0" borderId="36"/>
    <xf numFmtId="179" fontId="2" fillId="0" borderId="0" applyFont="0" applyFill="0" applyBorder="0" applyAlignment="0" applyProtection="0"/>
    <xf numFmtId="0" fontId="2" fillId="0" borderId="0"/>
    <xf numFmtId="0" fontId="35" fillId="42" borderId="21" applyNumberFormat="0" applyAlignment="0" applyProtection="0"/>
    <xf numFmtId="0" fontId="33" fillId="52" borderId="27" applyNumberFormat="0" applyFont="0" applyAlignment="0" applyProtection="0"/>
    <xf numFmtId="0" fontId="44" fillId="57" borderId="28" applyNumberFormat="0" applyAlignment="0" applyProtection="0"/>
    <xf numFmtId="0" fontId="48" fillId="0" borderId="29" applyNumberFormat="0" applyFill="0" applyAlignment="0" applyProtection="0"/>
    <xf numFmtId="0" fontId="51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49" fontId="74" fillId="0" borderId="20" applyNumberFormat="0" applyFont="0" applyFill="0" applyBorder="0" applyProtection="0">
      <alignment horizontal="left" vertical="center" indent="2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49" fontId="2" fillId="63" borderId="32">
      <alignment vertical="top" wrapText="1"/>
    </xf>
    <xf numFmtId="0" fontId="56" fillId="52" borderId="27" applyNumberFormat="0" applyFont="0" applyAlignment="0" applyProtection="0"/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179" fontId="1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49" fontId="74" fillId="0" borderId="20" applyNumberFormat="0" applyFont="0" applyFill="0" applyBorder="0" applyProtection="0">
      <alignment horizontal="left" vertical="center" indent="2"/>
    </xf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9" fillId="57" borderId="21" applyNumberFormat="0" applyAlignment="0" applyProtection="0"/>
    <xf numFmtId="0" fontId="67" fillId="0" borderId="26" applyNumberFormat="0" applyFill="0" applyAlignment="0" applyProtection="0"/>
    <xf numFmtId="0" fontId="60" fillId="51" borderId="25" applyNumberFormat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68" fillId="58" borderId="0" applyNumberFormat="0" applyBorder="0" applyAlignment="0" applyProtection="0"/>
    <xf numFmtId="0" fontId="94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183" fontId="2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58" fillId="38" borderId="0" applyNumberFormat="0" applyBorder="0" applyAlignment="0" applyProtection="0"/>
    <xf numFmtId="0" fontId="62" fillId="39" borderId="0" applyNumberFormat="0" applyBorder="0" applyAlignment="0" applyProtection="0"/>
    <xf numFmtId="0" fontId="2" fillId="0" borderId="0"/>
    <xf numFmtId="179" fontId="2" fillId="0" borderId="0" applyFont="0" applyFill="0" applyBorder="0" applyAlignment="0" applyProtection="0"/>
    <xf numFmtId="0" fontId="2" fillId="0" borderId="0"/>
    <xf numFmtId="0" fontId="71" fillId="0" borderId="29" applyNumberFormat="0" applyFill="0" applyAlignment="0" applyProtection="0"/>
    <xf numFmtId="179" fontId="2" fillId="0" borderId="0" applyFont="0" applyFill="0" applyBorder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4" fontId="74" fillId="0" borderId="20" applyFill="0" applyBorder="0" applyProtection="0">
      <alignment horizontal="right" vertical="center"/>
    </xf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1" fillId="57" borderId="21" applyNumberFormat="0" applyAlignment="0" applyProtection="0"/>
    <xf numFmtId="0" fontId="48" fillId="0" borderId="29" applyNumberFormat="0" applyFill="0" applyAlignment="0" applyProtection="0"/>
    <xf numFmtId="0" fontId="44" fillId="57" borderId="28" applyNumberFormat="0" applyAlignment="0" applyProtection="0"/>
    <xf numFmtId="0" fontId="33" fillId="52" borderId="27" applyNumberFormat="0" applyFont="0" applyAlignment="0" applyProtection="0"/>
    <xf numFmtId="0" fontId="35" fillId="42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35" fillId="42" borderId="21" applyNumberFormat="0" applyAlignment="0" applyProtection="0"/>
    <xf numFmtId="0" fontId="44" fillId="57" borderId="28" applyNumberFormat="0" applyAlignment="0" applyProtection="0"/>
    <xf numFmtId="0" fontId="48" fillId="0" borderId="29" applyNumberFormat="0" applyFill="0" applyAlignment="0" applyProtection="0"/>
    <xf numFmtId="0" fontId="51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49" fontId="74" fillId="0" borderId="20" applyNumberFormat="0" applyFont="0" applyFill="0" applyBorder="0" applyProtection="0">
      <alignment horizontal="left" vertical="center" indent="2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9" fontId="2" fillId="63" borderId="32">
      <alignment vertical="top" wrapText="1"/>
    </xf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179" fontId="1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59" fillId="57" borderId="21" applyNumberFormat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2" fillId="74" borderId="8">
      <alignment horizontal="center" vertical="center" wrapText="1"/>
    </xf>
    <xf numFmtId="0" fontId="56" fillId="59" borderId="2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9" fontId="2" fillId="63" borderId="32">
      <alignment vertical="top" wrapText="1"/>
    </xf>
    <xf numFmtId="0" fontId="56" fillId="52" borderId="27" applyNumberFormat="0" applyFont="0" applyAlignment="0" applyProtection="0"/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49" fontId="74" fillId="0" borderId="20" applyNumberFormat="0" applyFont="0" applyFill="0" applyBorder="0" applyProtection="0">
      <alignment horizontal="left" vertical="center" indent="2"/>
    </xf>
    <xf numFmtId="0" fontId="59" fillId="57" borderId="21" applyNumberFormat="0" applyAlignment="0" applyProtection="0"/>
    <xf numFmtId="0" fontId="2" fillId="52" borderId="27" applyNumberFormat="0" applyFont="0" applyAlignment="0" applyProtection="0"/>
    <xf numFmtId="0" fontId="71" fillId="0" borderId="29" applyNumberFormat="0" applyFill="0" applyAlignment="0" applyProtection="0"/>
    <xf numFmtId="0" fontId="2" fillId="74" borderId="8">
      <alignment horizontal="center" vertical="center" wrapText="1"/>
    </xf>
    <xf numFmtId="0" fontId="56" fillId="59" borderId="20"/>
    <xf numFmtId="0" fontId="2" fillId="0" borderId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109" fillId="9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60" fillId="51" borderId="25" applyNumberFormat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95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11" fillId="0" borderId="0" applyNumberFormat="0" applyFill="0" applyBorder="0" applyAlignment="0" applyProtection="0">
      <alignment vertical="top"/>
      <protection locked="0"/>
    </xf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193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6" fontId="104" fillId="0" borderId="0">
      <alignment vertical="center"/>
    </xf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114" fillId="0" borderId="0" applyNumberFormat="0" applyFill="0" applyBorder="0" applyAlignment="0" applyProtection="0">
      <alignment vertical="center"/>
    </xf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1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56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6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3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1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44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48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78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6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6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79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4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75" fillId="63" borderId="0" applyBorder="0" applyAlignment="0"/>
    <xf numFmtId="0" fontId="74" fillId="63" borderId="0" applyBorder="0">
      <alignment horizontal="right" vertical="center"/>
    </xf>
    <xf numFmtId="0" fontId="74" fillId="4" borderId="0" applyBorder="0">
      <alignment horizontal="right" vertical="center"/>
    </xf>
    <xf numFmtId="0" fontId="74" fillId="4" borderId="0" applyBorder="0">
      <alignment horizontal="right" vertical="center"/>
    </xf>
    <xf numFmtId="0" fontId="73" fillId="4" borderId="20">
      <alignment horizontal="right" vertical="center"/>
    </xf>
    <xf numFmtId="0" fontId="115" fillId="4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50">
      <alignment horizontal="right" vertical="center"/>
    </xf>
    <xf numFmtId="0" fontId="73" fillId="59" borderId="51">
      <alignment horizontal="right" vertical="center"/>
    </xf>
    <xf numFmtId="0" fontId="73" fillId="59" borderId="52">
      <alignment horizontal="right" vertical="center"/>
    </xf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69" fillId="57" borderId="28" applyNumberFormat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40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4" fontId="75" fillId="0" borderId="53" applyFill="0" applyBorder="0" applyProtection="0">
      <alignment horizontal="right" vertical="center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73" fillId="0" borderId="0" applyNumberFormat="0">
      <alignment horizontal="right"/>
    </xf>
    <xf numFmtId="194" fontId="2" fillId="0" borderId="0" applyFont="0" applyFill="0" applyBorder="0" applyAlignment="0" applyProtection="0"/>
    <xf numFmtId="0" fontId="74" fillId="59" borderId="30">
      <alignment horizontal="left" vertical="center" wrapText="1" indent="2"/>
    </xf>
    <xf numFmtId="0" fontId="74" fillId="4" borderId="51">
      <alignment horizontal="left" vertical="center"/>
    </xf>
    <xf numFmtId="0" fontId="73" fillId="0" borderId="54">
      <alignment horizontal="left" vertical="top" wrapText="1"/>
    </xf>
    <xf numFmtId="0" fontId="66" fillId="42" borderId="21" applyNumberFormat="0" applyAlignment="0" applyProtection="0"/>
    <xf numFmtId="0" fontId="116" fillId="0" borderId="48"/>
    <xf numFmtId="0" fontId="71" fillId="0" borderId="29" applyNumberFormat="0" applyFill="0" applyAlignment="0" applyProtection="0"/>
    <xf numFmtId="0" fontId="61" fillId="0" borderId="0" applyNumberFormat="0" applyFill="0" applyBorder="0" applyAlignment="0" applyProtection="0"/>
    <xf numFmtId="0" fontId="47" fillId="0" borderId="0">
      <alignment vertical="top"/>
    </xf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97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97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41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101" fillId="0" borderId="4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102" fillId="0" borderId="4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74" fillId="0" borderId="20">
      <alignment horizontal="right" vertical="center"/>
    </xf>
    <xf numFmtId="1" fontId="117" fillId="4" borderId="0" applyBorder="0">
      <alignment horizontal="right" vertical="center"/>
    </xf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72" fillId="0" borderId="45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03" fillId="58" borderId="0" applyNumberFormat="0" applyBorder="0" applyAlignment="0" applyProtection="0"/>
    <xf numFmtId="0" fontId="120" fillId="10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56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193" fontId="104" fillId="0" borderId="0">
      <alignment vertical="center"/>
    </xf>
    <xf numFmtId="180" fontId="104" fillId="0" borderId="0">
      <alignment vertical="center"/>
    </xf>
    <xf numFmtId="0" fontId="56" fillId="0" borderId="0"/>
    <xf numFmtId="0" fontId="1" fillId="0" borderId="0"/>
    <xf numFmtId="0" fontId="56" fillId="0" borderId="0"/>
    <xf numFmtId="180" fontId="104" fillId="0" borderId="0">
      <alignment vertical="center"/>
    </xf>
    <xf numFmtId="0" fontId="56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56" fillId="0" borderId="0"/>
    <xf numFmtId="0" fontId="2" fillId="0" borderId="0"/>
    <xf numFmtId="0" fontId="118" fillId="0" borderId="0"/>
    <xf numFmtId="0" fontId="2" fillId="0" borderId="0"/>
    <xf numFmtId="0" fontId="56" fillId="0" borderId="0"/>
    <xf numFmtId="0" fontId="1" fillId="0" borderId="0"/>
    <xf numFmtId="0" fontId="2" fillId="0" borderId="0">
      <alignment vertical="top"/>
    </xf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10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196" fontId="104" fillId="0" borderId="0">
      <alignment vertical="center"/>
    </xf>
    <xf numFmtId="0" fontId="56" fillId="0" borderId="0"/>
    <xf numFmtId="0" fontId="119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56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56" fillId="0" borderId="0"/>
    <xf numFmtId="0" fontId="74" fillId="0" borderId="20" applyNumberFormat="0" applyFill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199" fontId="74" fillId="82" borderId="20" applyNumberFormat="0" applyFont="0" applyBorder="0" applyAlignment="0" applyProtection="0">
      <alignment horizontal="right" vertical="center"/>
    </xf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4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83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17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7" fillId="61" borderId="0" applyNumberFormat="0" applyBorder="0" applyProtection="0">
      <alignment horizontal="left"/>
    </xf>
    <xf numFmtId="0" fontId="78" fillId="62" borderId="0" applyNumberFormat="0" applyBorder="0" applyProtection="0">
      <alignment horizontal="left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125" fillId="0" borderId="0" applyNumberFormat="0" applyFill="0" applyBorder="0" applyAlignment="0" applyProtection="0">
      <alignment vertical="top"/>
      <protection locked="0"/>
    </xf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0" fontId="126" fillId="58" borderId="0" applyNumberFormat="0" applyBorder="0" applyAlignment="0" applyProtection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56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56" fillId="0" borderId="0"/>
    <xf numFmtId="0" fontId="56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6" fontId="2" fillId="0" borderId="0" applyFont="0" applyFill="0" applyBorder="0" applyAlignment="0" applyProtection="0"/>
    <xf numFmtId="0" fontId="80" fillId="0" borderId="0"/>
    <xf numFmtId="0" fontId="1" fillId="0" borderId="0"/>
    <xf numFmtId="9" fontId="1" fillId="0" borderId="0" applyFont="0" applyFill="0" applyBorder="0" applyAlignment="0" applyProtection="0"/>
    <xf numFmtId="9" fontId="80" fillId="0" borderId="0" applyFont="0" applyFill="0" applyBorder="0" applyAlignment="0" applyProtection="0"/>
    <xf numFmtId="0" fontId="1" fillId="0" borderId="0"/>
    <xf numFmtId="0" fontId="1" fillId="0" borderId="0"/>
    <xf numFmtId="0" fontId="56" fillId="52" borderId="27" applyNumberFormat="0" applyFont="0" applyAlignment="0" applyProtection="0"/>
    <xf numFmtId="0" fontId="83" fillId="0" borderId="0">
      <alignment vertical="top" wrapText="1"/>
    </xf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0" fontId="90" fillId="0" borderId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9" fontId="1" fillId="0" borderId="0" applyFont="0" applyFill="0" applyBorder="0" applyAlignment="0" applyProtection="0"/>
    <xf numFmtId="189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0" fontId="91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56" fillId="52" borderId="27" applyNumberFormat="0" applyFont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52" borderId="27" applyNumberFormat="0" applyFon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1" fillId="14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1" fillId="1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1" fillId="2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1" fillId="26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1" fillId="34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56" fillId="41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38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1" fillId="2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116" fillId="0" borderId="0" applyNumberFormat="0" applyFont="0" applyFill="0" applyBorder="0" applyProtection="0">
      <alignment horizontal="left" vertical="center" indent="5"/>
    </xf>
    <xf numFmtId="0" fontId="129" fillId="0" borderId="0" applyNumberFormat="0" applyFont="0" applyFill="0" applyBorder="0" applyProtection="0">
      <alignment horizontal="left" vertical="center" indent="5"/>
    </xf>
    <xf numFmtId="0" fontId="129" fillId="0" borderId="0" applyNumberFormat="0" applyFont="0" applyFill="0" applyBorder="0" applyProtection="0">
      <alignment horizontal="left" vertical="center" indent="5"/>
    </xf>
    <xf numFmtId="49" fontId="74" fillId="0" borderId="51" applyNumberFormat="0" applyFont="0" applyFill="0" applyBorder="0" applyProtection="0">
      <alignment horizontal="left" vertical="center"/>
    </xf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" fillId="24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" fillId="28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" fillId="36" borderId="0" applyNumberFormat="0" applyBorder="0" applyAlignment="0" applyProtection="0"/>
    <xf numFmtId="0" fontId="57" fillId="44" borderId="0" applyNumberFormat="0" applyBorder="0" applyAlignment="0" applyProtection="0"/>
    <xf numFmtId="0" fontId="2" fillId="85" borderId="0" applyNumberFormat="0" applyFon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74" fillId="4" borderId="0" applyBorder="0">
      <alignment horizontal="right" vertical="center"/>
    </xf>
    <xf numFmtId="0" fontId="74" fillId="4" borderId="0" applyBorder="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54" fillId="0" borderId="0">
      <alignment horizontal="center" vertical="center"/>
    </xf>
    <xf numFmtId="0" fontId="130" fillId="84" borderId="0"/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2" fillId="74" borderId="8">
      <alignment horizontal="center" vertical="center" wrapText="1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72" fillId="0" borderId="0" applyNumberFormat="0" applyFill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109" fillId="9" borderId="0" applyNumberFormat="0" applyBorder="0" applyAlignment="0" applyProtection="0"/>
    <xf numFmtId="0" fontId="109" fillId="9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4" fontId="75" fillId="0" borderId="56" applyFill="0" applyBorder="0" applyProtection="0">
      <alignment horizontal="right" vertical="center"/>
    </xf>
    <xf numFmtId="4" fontId="75" fillId="0" borderId="56" applyFill="0" applyBorder="0" applyProtection="0">
      <alignment horizontal="right" vertical="center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6" fillId="81" borderId="20"/>
    <xf numFmtId="0" fontId="56" fillId="81" borderId="2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123" fillId="12" borderId="15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131" fillId="12" borderId="15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72" fillId="0" borderId="45" applyNumberFormat="0" applyFill="0" applyAlignment="0" applyProtection="0"/>
    <xf numFmtId="1" fontId="1" fillId="86" borderId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47" fillId="0" borderId="0" applyFont="0" applyFill="0" applyBorder="0" applyAlignment="0" applyProtection="0"/>
    <xf numFmtId="179" fontId="47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47" fillId="0" borderId="0" applyFont="0" applyFill="0" applyBorder="0" applyAlignment="0" applyProtection="0"/>
    <xf numFmtId="179" fontId="47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91" fillId="0" borderId="0" applyFont="0" applyFill="0" applyBorder="0" applyAlignment="0" applyProtection="0"/>
    <xf numFmtId="179" fontId="9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91" fillId="0" borderId="0" applyFont="0" applyFill="0" applyBorder="0" applyAlignment="0" applyProtection="0"/>
    <xf numFmtId="179" fontId="9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40" fontId="100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92" fontId="56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4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4" fontId="2" fillId="0" borderId="0" applyFont="0" applyFill="0" applyBorder="0" applyAlignment="0" applyProtection="0"/>
    <xf numFmtId="0" fontId="74" fillId="59" borderId="30">
      <alignment horizontal="left" vertical="center" wrapText="1" indent="2"/>
    </xf>
    <xf numFmtId="0" fontId="74" fillId="59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2" fontId="1" fillId="87" borderId="0"/>
    <xf numFmtId="2" fontId="1" fillId="87" borderId="0"/>
    <xf numFmtId="0" fontId="2" fillId="88" borderId="0"/>
    <xf numFmtId="0" fontId="2" fillId="88" borderId="0"/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47">
      <alignment horizontal="center" vertical="center" wrapText="1"/>
    </xf>
    <xf numFmtId="0" fontId="2" fillId="83" borderId="47">
      <alignment horizontal="center" vertical="center" wrapText="1"/>
    </xf>
    <xf numFmtId="0" fontId="2" fillId="83" borderId="4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133" fillId="0" borderId="0"/>
    <xf numFmtId="0" fontId="134" fillId="89" borderId="57">
      <alignment horizontal="center" vertical="center" wrapText="1"/>
    </xf>
    <xf numFmtId="0" fontId="2" fillId="0" borderId="55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1" fontId="2" fillId="0" borderId="0" applyFont="0" applyFill="0" applyBorder="0" applyAlignment="0" applyProtection="0"/>
    <xf numFmtId="20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97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1" fontId="135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1" fontId="135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0" fontId="56" fillId="0" borderId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35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35" fillId="0" borderId="0" applyFont="0" applyFill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122" fillId="8" borderId="0" applyNumberFormat="0" applyBorder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2" fillId="2" borderId="0">
      <alignment horizontal="left"/>
    </xf>
    <xf numFmtId="202" fontId="136" fillId="0" borderId="0">
      <alignment horizontal="left" vertical="center"/>
    </xf>
    <xf numFmtId="202" fontId="136" fillId="0" borderId="0">
      <alignment horizontal="left" vertical="center"/>
    </xf>
    <xf numFmtId="0" fontId="137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138" fillId="0" borderId="0" applyNumberFormat="0" applyFill="0" applyBorder="0" applyAlignment="0" applyProtection="0">
      <alignment vertical="top"/>
      <protection locked="0"/>
    </xf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199" fontId="74" fillId="0" borderId="0" applyBorder="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4" fontId="74" fillId="0" borderId="58">
      <alignment horizontal="right" vertical="center"/>
    </xf>
    <xf numFmtId="0" fontId="58" fillId="40" borderId="0" applyNumberFormat="0" applyBorder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140" fillId="0" borderId="17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38" fontId="100" fillId="0" borderId="0" applyFont="0" applyFill="0" applyBorder="0" applyAlignment="0" applyProtection="0"/>
    <xf numFmtId="203" fontId="2" fillId="0" borderId="0" applyFont="0" applyFill="0" applyBorder="0" applyAlignment="0" applyProtection="0"/>
    <xf numFmtId="204" fontId="2" fillId="0" borderId="0" applyFont="0" applyFill="0" applyBorder="0" applyAlignment="0" applyProtection="0"/>
    <xf numFmtId="205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20" fillId="10" borderId="0" applyNumberFormat="0" applyBorder="0" applyAlignment="0" applyProtection="0"/>
    <xf numFmtId="0" fontId="127" fillId="10" borderId="0" applyNumberFormat="0" applyBorder="0" applyAlignment="0" applyProtection="0"/>
    <xf numFmtId="0" fontId="103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08" fillId="0" borderId="0"/>
    <xf numFmtId="0" fontId="2" fillId="0" borderId="0"/>
    <xf numFmtId="0" fontId="1" fillId="0" borderId="0"/>
    <xf numFmtId="0" fontId="2" fillId="0" borderId="0"/>
    <xf numFmtId="0" fontId="90" fillId="0" borderId="0"/>
    <xf numFmtId="0" fontId="2" fillId="0" borderId="0"/>
    <xf numFmtId="0" fontId="90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24" fillId="0" borderId="0"/>
    <xf numFmtId="0" fontId="2" fillId="0" borderId="0"/>
    <xf numFmtId="0" fontId="1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06" fillId="0" borderId="0"/>
    <xf numFmtId="0" fontId="1" fillId="0" borderId="0"/>
    <xf numFmtId="0" fontId="1" fillId="0" borderId="0"/>
    <xf numFmtId="0" fontId="106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>
      <alignment vertical="top"/>
    </xf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24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6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6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1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06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43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2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1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80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79" fillId="0" borderId="0"/>
    <xf numFmtId="0" fontId="1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2" fillId="0" borderId="0"/>
    <xf numFmtId="0" fontId="79" fillId="0" borderId="0"/>
    <xf numFmtId="0" fontId="1" fillId="0" borderId="0"/>
    <xf numFmtId="0" fontId="1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2" fillId="0" borderId="0"/>
    <xf numFmtId="0" fontId="112" fillId="0" borderId="0"/>
    <xf numFmtId="0" fontId="1" fillId="0" borderId="0"/>
    <xf numFmtId="207" fontId="144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2" fillId="60" borderId="0" applyNumberFormat="0" applyFont="0" applyBorder="0" applyAlignment="0" applyProtection="0"/>
    <xf numFmtId="0" fontId="129" fillId="60" borderId="0" applyNumberFormat="0" applyFont="0" applyBorder="0" applyAlignment="0" applyProtection="0"/>
    <xf numFmtId="0" fontId="2" fillId="60" borderId="0" applyNumberFormat="0" applyFont="0" applyBorder="0" applyAlignment="0" applyProtection="0"/>
    <xf numFmtId="0" fontId="129" fillId="60" borderId="0" applyNumberFormat="0" applyFont="0" applyBorder="0" applyAlignment="0" applyProtection="0"/>
    <xf numFmtId="0" fontId="146" fillId="90" borderId="0" applyNumberFormat="0" applyFont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135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135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208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199" fontId="74" fillId="82" borderId="20" applyNumberFormat="0" applyFont="0" applyBorder="0" applyAlignment="0" applyProtection="0">
      <alignment horizontal="right" vertical="center"/>
    </xf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13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13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9" fontId="80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202" fontId="119" fillId="0" borderId="0" applyFill="0" applyBorder="0" applyAlignment="0" applyProtection="0"/>
    <xf numFmtId="0" fontId="2" fillId="0" borderId="0"/>
    <xf numFmtId="0" fontId="2" fillId="0" borderId="0"/>
    <xf numFmtId="0" fontId="62" fillId="4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2" fillId="0" borderId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2" fillId="0" borderId="0"/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77" fillId="61" borderId="0" applyNumberFormat="0" applyBorder="0" applyProtection="0">
      <alignment horizontal="left"/>
    </xf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2" fillId="0" borderId="0"/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78" fillId="62" borderId="0" applyNumberFormat="0" applyBorder="0" applyProtection="0">
      <alignment horizontal="left"/>
    </xf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147" fillId="0" borderId="5" applyProtection="0">
      <alignment horizontal="left" vertical="center"/>
    </xf>
    <xf numFmtId="0" fontId="53" fillId="0" borderId="0"/>
    <xf numFmtId="188" fontId="86" fillId="65" borderId="33">
      <alignment vertical="center"/>
    </xf>
    <xf numFmtId="188" fontId="86" fillId="65" borderId="33">
      <alignment vertical="center"/>
    </xf>
    <xf numFmtId="0" fontId="2" fillId="0" borderId="0"/>
    <xf numFmtId="188" fontId="86" fillId="65" borderId="33">
      <alignment vertical="center"/>
    </xf>
    <xf numFmtId="188" fontId="86" fillId="65" borderId="33">
      <alignment vertical="center"/>
    </xf>
    <xf numFmtId="0" fontId="2" fillId="0" borderId="0"/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0" fontId="2" fillId="0" borderId="0"/>
    <xf numFmtId="180" fontId="87" fillId="65" borderId="33">
      <alignment vertical="center"/>
    </xf>
    <xf numFmtId="180" fontId="87" fillId="65" borderId="33">
      <alignment vertical="center"/>
    </xf>
    <xf numFmtId="0" fontId="2" fillId="0" borderId="0"/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0" fontId="2" fillId="0" borderId="0"/>
    <xf numFmtId="188" fontId="88" fillId="66" borderId="33">
      <alignment vertical="center"/>
    </xf>
    <xf numFmtId="188" fontId="88" fillId="66" borderId="33">
      <alignment vertical="center"/>
    </xf>
    <xf numFmtId="0" fontId="2" fillId="0" borderId="0"/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0" borderId="0"/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0" borderId="0"/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0" borderId="0"/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0" borderId="0"/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0" borderId="0"/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0" borderId="0"/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0" borderId="0"/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0" borderId="0"/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0" borderId="0"/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0" borderId="0"/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61" fillId="0" borderId="0" applyNumberFormat="0" applyFill="0" applyBorder="0" applyAlignment="0" applyProtection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1" fillId="0" borderId="0"/>
    <xf numFmtId="0" fontId="148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 applyNumberFormat="0" applyFill="0" applyBorder="0" applyAlignment="0" applyProtection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105" fillId="0" borderId="0" applyNumberFormat="0" applyFill="0" applyBorder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7" fillId="91" borderId="47">
      <alignment vertical="center" wrapText="1"/>
    </xf>
    <xf numFmtId="0" fontId="107" fillId="91" borderId="47">
      <alignment vertical="center" wrapText="1"/>
    </xf>
    <xf numFmtId="0" fontId="107" fillId="91" borderId="47">
      <alignment vertical="center" wrapText="1"/>
    </xf>
    <xf numFmtId="209" fontId="100" fillId="0" borderId="0" applyFont="0" applyFill="0" applyBorder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207">
    <xf numFmtId="0" fontId="0" fillId="0" borderId="0" xfId="0"/>
    <xf numFmtId="0" fontId="0" fillId="0" borderId="0" xfId="0" applyFon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176" fontId="5" fillId="5" borderId="0" xfId="2" applyNumberFormat="1" applyFont="1" applyAlignment="1">
      <alignment vertical="center"/>
    </xf>
    <xf numFmtId="0" fontId="7" fillId="3" borderId="1" xfId="0" applyFont="1" applyFill="1" applyBorder="1" applyAlignment="1">
      <alignment vertical="center"/>
    </xf>
    <xf numFmtId="176" fontId="7" fillId="3" borderId="2" xfId="0" applyNumberFormat="1" applyFont="1" applyFill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0" fillId="0" borderId="0" xfId="0" applyFont="1" applyFill="1"/>
    <xf numFmtId="176" fontId="6" fillId="0" borderId="0" xfId="0" applyNumberFormat="1" applyFont="1" applyAlignment="1">
      <alignment vertical="center"/>
    </xf>
    <xf numFmtId="176" fontId="0" fillId="0" borderId="0" xfId="0" applyNumberFormat="1" applyFont="1" applyAlignment="1">
      <alignment vertical="center"/>
    </xf>
    <xf numFmtId="176" fontId="8" fillId="4" borderId="2" xfId="0" applyNumberFormat="1" applyFont="1" applyFill="1" applyBorder="1" applyAlignment="1">
      <alignment horizontal="left" vertical="center" wrapText="1"/>
    </xf>
    <xf numFmtId="176" fontId="9" fillId="0" borderId="0" xfId="0" applyNumberFormat="1" applyFont="1" applyAlignment="1">
      <alignment vertical="center"/>
    </xf>
    <xf numFmtId="176" fontId="7" fillId="3" borderId="1" xfId="0" applyNumberFormat="1" applyFont="1" applyFill="1" applyBorder="1" applyAlignment="1">
      <alignment vertical="center"/>
    </xf>
    <xf numFmtId="176" fontId="7" fillId="3" borderId="1" xfId="0" applyNumberFormat="1" applyFont="1" applyFill="1" applyBorder="1" applyAlignment="1">
      <alignment horizontal="left" vertical="center"/>
    </xf>
    <xf numFmtId="0" fontId="13" fillId="2" borderId="0" xfId="0" applyFont="1" applyFill="1" applyAlignment="1">
      <alignment vertical="center"/>
    </xf>
    <xf numFmtId="0" fontId="5" fillId="2" borderId="0" xfId="0" applyFont="1" applyFill="1"/>
    <xf numFmtId="0" fontId="8" fillId="4" borderId="4" xfId="0" applyFont="1" applyFill="1" applyBorder="1" applyAlignment="1">
      <alignment vertical="center"/>
    </xf>
    <xf numFmtId="9" fontId="0" fillId="0" borderId="0" xfId="1" applyFont="1" applyBorder="1"/>
    <xf numFmtId="0" fontId="10" fillId="0" borderId="0" xfId="0" applyFont="1" applyBorder="1" applyAlignment="1">
      <alignment vertical="center"/>
    </xf>
    <xf numFmtId="0" fontId="0" fillId="0" borderId="0" xfId="0"/>
    <xf numFmtId="0" fontId="0" fillId="0" borderId="0" xfId="0" applyFont="1"/>
    <xf numFmtId="0" fontId="0" fillId="0" borderId="5" xfId="0" applyBorder="1" applyAlignment="1">
      <alignment vertical="center"/>
    </xf>
    <xf numFmtId="9" fontId="0" fillId="0" borderId="5" xfId="1" applyFont="1" applyBorder="1"/>
    <xf numFmtId="0" fontId="8" fillId="4" borderId="3" xfId="0" applyFont="1" applyFill="1" applyBorder="1" applyAlignment="1">
      <alignment horizontal="left" vertical="center" wrapText="1"/>
    </xf>
    <xf numFmtId="0" fontId="8" fillId="4" borderId="3" xfId="0" applyFont="1" applyFill="1" applyBorder="1" applyAlignment="1">
      <alignment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0" fillId="0" borderId="6" xfId="0" applyFont="1" applyFill="1" applyBorder="1"/>
    <xf numFmtId="0" fontId="10" fillId="0" borderId="6" xfId="0" applyFont="1" applyFill="1" applyBorder="1" applyAlignment="1">
      <alignment vertical="center"/>
    </xf>
    <xf numFmtId="9" fontId="0" fillId="0" borderId="6" xfId="1" applyFont="1" applyBorder="1"/>
    <xf numFmtId="0" fontId="0" fillId="0" borderId="6" xfId="0" applyFont="1" applyBorder="1"/>
    <xf numFmtId="0" fontId="0" fillId="0" borderId="6" xfId="0" applyFont="1" applyBorder="1" applyAlignment="1">
      <alignment horizontal="center" vertical="center"/>
    </xf>
    <xf numFmtId="0" fontId="9" fillId="0" borderId="6" xfId="0" applyFont="1" applyBorder="1"/>
    <xf numFmtId="0" fontId="10" fillId="0" borderId="6" xfId="0" applyFont="1" applyFill="1" applyBorder="1"/>
    <xf numFmtId="0" fontId="10" fillId="0" borderId="6" xfId="0" applyFont="1" applyBorder="1" applyAlignment="1">
      <alignment vertical="center"/>
    </xf>
    <xf numFmtId="0" fontId="8" fillId="4" borderId="7" xfId="0" applyFont="1" applyFill="1" applyBorder="1" applyAlignment="1">
      <alignment vertical="center"/>
    </xf>
    <xf numFmtId="0" fontId="8" fillId="4" borderId="7" xfId="0" applyFont="1" applyFill="1" applyBorder="1" applyAlignment="1">
      <alignment horizontal="left" vertical="center"/>
    </xf>
    <xf numFmtId="1" fontId="0" fillId="0" borderId="6" xfId="0" applyNumberFormat="1" applyFont="1" applyBorder="1"/>
    <xf numFmtId="0" fontId="0" fillId="0" borderId="0" xfId="0" applyFont="1" applyBorder="1"/>
    <xf numFmtId="0" fontId="0" fillId="0" borderId="0" xfId="0" applyFont="1"/>
    <xf numFmtId="0" fontId="7" fillId="3" borderId="2" xfId="0" applyFont="1" applyFill="1" applyBorder="1" applyAlignment="1">
      <alignment horizontal="center" vertical="center" wrapText="1"/>
    </xf>
    <xf numFmtId="0" fontId="0" fillId="0" borderId="0" xfId="0"/>
    <xf numFmtId="0" fontId="14" fillId="0" borderId="0" xfId="0" applyFont="1" applyAlignment="1">
      <alignment horizontal="left"/>
    </xf>
    <xf numFmtId="0" fontId="14" fillId="0" borderId="0" xfId="0" applyFont="1"/>
    <xf numFmtId="0" fontId="14" fillId="0" borderId="0" xfId="0" applyFont="1" applyFill="1"/>
    <xf numFmtId="0" fontId="2" fillId="0" borderId="0" xfId="0" applyFont="1"/>
    <xf numFmtId="176" fontId="14" fillId="0" borderId="0" xfId="0" applyNumberFormat="1" applyFont="1"/>
    <xf numFmtId="176" fontId="0" fillId="0" borderId="0" xfId="0" applyNumberFormat="1"/>
    <xf numFmtId="176" fontId="0" fillId="0" borderId="0" xfId="0" applyNumberFormat="1" applyFill="1"/>
    <xf numFmtId="0" fontId="8" fillId="4" borderId="8" xfId="0" applyFont="1" applyFill="1" applyBorder="1" applyAlignment="1">
      <alignment horizontal="left" vertical="center" wrapText="1"/>
    </xf>
    <xf numFmtId="0" fontId="8" fillId="4" borderId="8" xfId="0" applyFont="1" applyFill="1" applyBorder="1" applyAlignment="1">
      <alignment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vertical="center"/>
    </xf>
    <xf numFmtId="0" fontId="8" fillId="4" borderId="8" xfId="0" applyFont="1" applyFill="1" applyBorder="1" applyAlignment="1">
      <alignment horizontal="left" vertical="center"/>
    </xf>
    <xf numFmtId="0" fontId="8" fillId="4" borderId="8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2" fontId="0" fillId="0" borderId="6" xfId="0" applyNumberFormat="1" applyFont="1" applyBorder="1"/>
    <xf numFmtId="2" fontId="0" fillId="0" borderId="9" xfId="0" applyNumberFormat="1" applyFont="1" applyBorder="1"/>
    <xf numFmtId="0" fontId="0" fillId="0" borderId="9" xfId="0" applyFont="1" applyFill="1" applyBorder="1"/>
    <xf numFmtId="0" fontId="10" fillId="0" borderId="9" xfId="0" applyFont="1" applyBorder="1" applyAlignment="1">
      <alignment vertical="center"/>
    </xf>
    <xf numFmtId="9" fontId="0" fillId="0" borderId="9" xfId="1" applyFont="1" applyBorder="1"/>
    <xf numFmtId="0" fontId="0" fillId="0" borderId="9" xfId="0" applyFont="1" applyBorder="1"/>
    <xf numFmtId="1" fontId="0" fillId="0" borderId="9" xfId="0" applyNumberFormat="1" applyFont="1" applyBorder="1"/>
    <xf numFmtId="0" fontId="0" fillId="0" borderId="9" xfId="0" applyFont="1" applyBorder="1" applyAlignment="1">
      <alignment horizontal="center" vertical="center"/>
    </xf>
    <xf numFmtId="0" fontId="0" fillId="0" borderId="0" xfId="0" quotePrefix="1"/>
    <xf numFmtId="0" fontId="0" fillId="0" borderId="0" xfId="0" applyFont="1" applyFill="1" applyBorder="1"/>
    <xf numFmtId="0" fontId="0" fillId="0" borderId="10" xfId="0" applyFont="1" applyFill="1" applyBorder="1"/>
    <xf numFmtId="0" fontId="10" fillId="0" borderId="10" xfId="0" applyFont="1" applyBorder="1" applyAlignment="1">
      <alignment vertical="center"/>
    </xf>
    <xf numFmtId="9" fontId="0" fillId="0" borderId="10" xfId="1" applyFont="1" applyBorder="1"/>
    <xf numFmtId="0" fontId="0" fillId="0" borderId="10" xfId="0" applyFont="1" applyBorder="1"/>
    <xf numFmtId="1" fontId="0" fillId="0" borderId="10" xfId="0" applyNumberFormat="1" applyFont="1" applyBorder="1"/>
    <xf numFmtId="2" fontId="0" fillId="0" borderId="10" xfId="0" applyNumberFormat="1" applyFont="1" applyBorder="1"/>
    <xf numFmtId="0" fontId="0" fillId="0" borderId="10" xfId="0" applyFont="1" applyBorder="1" applyAlignment="1">
      <alignment horizontal="center" vertical="center"/>
    </xf>
    <xf numFmtId="1" fontId="0" fillId="0" borderId="0" xfId="0" applyNumberFormat="1" applyFont="1" applyBorder="1"/>
    <xf numFmtId="2" fontId="0" fillId="0" borderId="0" xfId="0" applyNumberFormat="1" applyFont="1" applyBorder="1"/>
    <xf numFmtId="0" fontId="0" fillId="0" borderId="0" xfId="0" applyFont="1" applyBorder="1" applyAlignment="1">
      <alignment horizontal="center" vertical="center"/>
    </xf>
    <xf numFmtId="0" fontId="0" fillId="0" borderId="11" xfId="0" applyFont="1" applyFill="1" applyBorder="1"/>
    <xf numFmtId="0" fontId="10" fillId="0" borderId="11" xfId="0" applyFont="1" applyBorder="1" applyAlignment="1">
      <alignment vertical="center"/>
    </xf>
    <xf numFmtId="9" fontId="0" fillId="0" borderId="11" xfId="1" applyFont="1" applyBorder="1"/>
    <xf numFmtId="0" fontId="0" fillId="0" borderId="11" xfId="0" applyFont="1" applyBorder="1"/>
    <xf numFmtId="1" fontId="0" fillId="0" borderId="11" xfId="0" applyNumberFormat="1" applyFont="1" applyBorder="1"/>
    <xf numFmtId="2" fontId="0" fillId="0" borderId="11" xfId="0" applyNumberFormat="1" applyFont="1" applyBorder="1"/>
    <xf numFmtId="0" fontId="0" fillId="0" borderId="11" xfId="0" applyFont="1" applyBorder="1" applyAlignment="1">
      <alignment horizontal="center" vertical="center"/>
    </xf>
    <xf numFmtId="0" fontId="8" fillId="4" borderId="7" xfId="0" applyFont="1" applyFill="1" applyBorder="1" applyAlignment="1">
      <alignment horizontal="left" vertical="center" wrapText="1"/>
    </xf>
    <xf numFmtId="0" fontId="8" fillId="4" borderId="7" xfId="0" applyFont="1" applyFill="1" applyBorder="1" applyAlignment="1">
      <alignment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/>
    <xf numFmtId="0" fontId="0" fillId="0" borderId="0" xfId="0" applyFont="1"/>
    <xf numFmtId="0" fontId="0" fillId="0" borderId="0" xfId="0" applyFont="1" applyFill="1"/>
    <xf numFmtId="0" fontId="0" fillId="0" borderId="6" xfId="0" applyFont="1" applyFill="1" applyBorder="1"/>
    <xf numFmtId="9" fontId="0" fillId="0" borderId="6" xfId="1" applyFont="1" applyBorder="1"/>
    <xf numFmtId="0" fontId="0" fillId="0" borderId="6" xfId="0" applyFont="1" applyBorder="1"/>
    <xf numFmtId="0" fontId="0" fillId="0" borderId="6" xfId="0" applyFont="1" applyBorder="1" applyAlignment="1">
      <alignment horizontal="center" vertical="center"/>
    </xf>
    <xf numFmtId="0" fontId="10" fillId="0" borderId="6" xfId="0" applyFont="1" applyBorder="1" applyAlignment="1">
      <alignment vertical="center"/>
    </xf>
    <xf numFmtId="1" fontId="0" fillId="0" borderId="6" xfId="0" applyNumberFormat="1" applyFont="1" applyBorder="1"/>
    <xf numFmtId="0" fontId="0" fillId="0" borderId="0" xfId="0" applyFont="1" applyBorder="1"/>
    <xf numFmtId="2" fontId="0" fillId="0" borderId="6" xfId="0" applyNumberFormat="1" applyFont="1" applyBorder="1"/>
    <xf numFmtId="0" fontId="0" fillId="0" borderId="0" xfId="0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176" fontId="5" fillId="5" borderId="0" xfId="2" applyNumberFormat="1" applyFont="1" applyAlignment="1">
      <alignment vertical="center"/>
    </xf>
    <xf numFmtId="0" fontId="7" fillId="3" borderId="8" xfId="0" applyFont="1" applyFill="1" applyBorder="1" applyAlignment="1">
      <alignment vertical="center"/>
    </xf>
    <xf numFmtId="176" fontId="7" fillId="3" borderId="7" xfId="0" applyNumberFormat="1" applyFont="1" applyFill="1" applyBorder="1" applyAlignment="1">
      <alignment vertical="center"/>
    </xf>
    <xf numFmtId="0" fontId="7" fillId="3" borderId="8" xfId="0" applyFont="1" applyFill="1" applyBorder="1" applyAlignment="1">
      <alignment horizontal="center" vertical="center"/>
    </xf>
    <xf numFmtId="0" fontId="0" fillId="0" borderId="0" xfId="0" applyFont="1" applyFill="1"/>
    <xf numFmtId="176" fontId="6" fillId="0" borderId="0" xfId="0" applyNumberFormat="1" applyFont="1" applyAlignment="1">
      <alignment vertical="center"/>
    </xf>
    <xf numFmtId="176" fontId="0" fillId="0" borderId="0" xfId="0" applyNumberFormat="1" applyFont="1" applyAlignment="1">
      <alignment vertical="center"/>
    </xf>
    <xf numFmtId="176" fontId="8" fillId="4" borderId="7" xfId="0" applyNumberFormat="1" applyFont="1" applyFill="1" applyBorder="1" applyAlignment="1">
      <alignment horizontal="left" vertical="center" wrapText="1"/>
    </xf>
    <xf numFmtId="0" fontId="8" fillId="4" borderId="4" xfId="0" applyFont="1" applyFill="1" applyBorder="1" applyAlignment="1">
      <alignment vertical="center"/>
    </xf>
    <xf numFmtId="0" fontId="8" fillId="4" borderId="8" xfId="0" applyFont="1" applyFill="1" applyBorder="1" applyAlignment="1">
      <alignment horizontal="left" vertical="center" wrapText="1"/>
    </xf>
    <xf numFmtId="0" fontId="8" fillId="4" borderId="8" xfId="0" applyFont="1" applyFill="1" applyBorder="1" applyAlignment="1">
      <alignment vertical="center" wrapText="1"/>
    </xf>
    <xf numFmtId="0" fontId="8" fillId="4" borderId="7" xfId="0" applyFont="1" applyFill="1" applyBorder="1" applyAlignment="1">
      <alignment vertical="center"/>
    </xf>
    <xf numFmtId="0" fontId="8" fillId="4" borderId="7" xfId="0" applyFont="1" applyFill="1" applyBorder="1" applyAlignment="1">
      <alignment horizontal="left" vertical="center"/>
    </xf>
    <xf numFmtId="0" fontId="0" fillId="0" borderId="0" xfId="0" applyFont="1" applyBorder="1"/>
    <xf numFmtId="0" fontId="0" fillId="0" borderId="0" xfId="0" applyFont="1"/>
    <xf numFmtId="0" fontId="7" fillId="3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8" fillId="4" borderId="8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vertical="center"/>
    </xf>
    <xf numFmtId="1" fontId="0" fillId="0" borderId="0" xfId="0" applyNumberFormat="1"/>
    <xf numFmtId="190" fontId="0" fillId="0" borderId="0" xfId="0" applyNumberFormat="1"/>
    <xf numFmtId="190" fontId="0" fillId="75" borderId="0" xfId="0" applyNumberFormat="1" applyFill="1" applyAlignment="1">
      <alignment wrapText="1"/>
    </xf>
    <xf numFmtId="190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0" fillId="75" borderId="0" xfId="0" applyNumberFormat="1" applyFill="1" applyAlignment="1">
      <alignment horizontal="center" wrapText="1"/>
    </xf>
    <xf numFmtId="191" fontId="0" fillId="75" borderId="0" xfId="0" applyNumberFormat="1" applyFill="1" applyAlignment="1">
      <alignment horizontal="center" wrapText="1"/>
    </xf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wrapText="1"/>
    </xf>
    <xf numFmtId="1" fontId="96" fillId="0" borderId="0" xfId="0" applyNumberFormat="1" applyFont="1"/>
    <xf numFmtId="0" fontId="96" fillId="0" borderId="0" xfId="0" applyFont="1"/>
    <xf numFmtId="190" fontId="96" fillId="0" borderId="0" xfId="0" applyNumberFormat="1" applyFont="1"/>
    <xf numFmtId="190" fontId="96" fillId="75" borderId="0" xfId="0" applyNumberFormat="1" applyFont="1" applyFill="1"/>
    <xf numFmtId="0" fontId="96" fillId="0" borderId="0" xfId="0" applyFont="1" applyAlignment="1">
      <alignment wrapText="1"/>
    </xf>
    <xf numFmtId="191" fontId="96" fillId="75" borderId="0" xfId="0" applyNumberFormat="1" applyFont="1" applyFill="1" applyAlignment="1">
      <alignment wrapText="1"/>
    </xf>
    <xf numFmtId="191" fontId="0" fillId="75" borderId="0" xfId="0" applyNumberFormat="1" applyFill="1"/>
    <xf numFmtId="2" fontId="0" fillId="0" borderId="0" xfId="0" applyNumberFormat="1"/>
    <xf numFmtId="1" fontId="0" fillId="76" borderId="0" xfId="0" applyNumberFormat="1" applyFill="1"/>
    <xf numFmtId="0" fontId="0" fillId="76" borderId="0" xfId="0" applyFill="1"/>
    <xf numFmtId="190" fontId="0" fillId="76" borderId="0" xfId="0" applyNumberFormat="1" applyFill="1"/>
    <xf numFmtId="190" fontId="96" fillId="76" borderId="0" xfId="0" applyNumberFormat="1" applyFont="1" applyFill="1"/>
    <xf numFmtId="0" fontId="96" fillId="76" borderId="0" xfId="0" applyFont="1" applyFill="1" applyAlignment="1">
      <alignment wrapText="1"/>
    </xf>
    <xf numFmtId="0" fontId="0" fillId="76" borderId="0" xfId="0" applyFill="1" applyAlignment="1">
      <alignment vertical="center"/>
    </xf>
    <xf numFmtId="191" fontId="0" fillId="76" borderId="0" xfId="0" applyNumberFormat="1" applyFill="1"/>
    <xf numFmtId="2" fontId="0" fillId="76" borderId="0" xfId="0" applyNumberFormat="1" applyFill="1"/>
    <xf numFmtId="0" fontId="0" fillId="0" borderId="40" xfId="0" applyBorder="1"/>
    <xf numFmtId="190" fontId="96" fillId="0" borderId="39" xfId="0" applyNumberFormat="1" applyFont="1" applyFill="1" applyBorder="1"/>
    <xf numFmtId="1" fontId="97" fillId="0" borderId="31" xfId="0" applyNumberFormat="1" applyFont="1" applyFill="1" applyBorder="1" applyAlignment="1">
      <alignment horizontal="center" wrapText="1"/>
    </xf>
    <xf numFmtId="0" fontId="97" fillId="0" borderId="41" xfId="0" applyFont="1" applyBorder="1" applyAlignment="1">
      <alignment wrapText="1"/>
    </xf>
    <xf numFmtId="0" fontId="0" fillId="0" borderId="0" xfId="0"/>
    <xf numFmtId="0" fontId="97" fillId="0" borderId="37" xfId="0" applyFont="1" applyBorder="1"/>
    <xf numFmtId="0" fontId="97" fillId="0" borderId="8" xfId="0" applyFont="1" applyBorder="1"/>
    <xf numFmtId="0" fontId="97" fillId="0" borderId="38" xfId="0" applyFont="1" applyBorder="1" applyAlignment="1">
      <alignment wrapText="1"/>
    </xf>
    <xf numFmtId="0" fontId="0" fillId="0" borderId="0" xfId="0"/>
    <xf numFmtId="0" fontId="97" fillId="0" borderId="0" xfId="0" applyFont="1"/>
    <xf numFmtId="0" fontId="0" fillId="0" borderId="39" xfId="0" applyBorder="1"/>
    <xf numFmtId="0" fontId="0" fillId="0" borderId="37" xfId="0" applyBorder="1"/>
    <xf numFmtId="0" fontId="0" fillId="0" borderId="8" xfId="0" applyBorder="1"/>
    <xf numFmtId="0" fontId="0" fillId="0" borderId="38" xfId="0" applyBorder="1"/>
    <xf numFmtId="0" fontId="0" fillId="0" borderId="6" xfId="0" applyBorder="1"/>
    <xf numFmtId="1" fontId="0" fillId="0" borderId="6" xfId="0" applyNumberFormat="1" applyBorder="1"/>
    <xf numFmtId="2" fontId="0" fillId="0" borderId="6" xfId="0" applyNumberFormat="1" applyBorder="1"/>
    <xf numFmtId="0" fontId="0" fillId="0" borderId="6" xfId="0" applyBorder="1" applyAlignment="1">
      <alignment horizontal="center" vertical="center"/>
    </xf>
    <xf numFmtId="0" fontId="0" fillId="77" borderId="6" xfId="0" applyFill="1" applyBorder="1"/>
    <xf numFmtId="0" fontId="10" fillId="77" borderId="6" xfId="0" applyFont="1" applyFill="1" applyBorder="1" applyAlignment="1">
      <alignment vertical="center"/>
    </xf>
    <xf numFmtId="9" fontId="0" fillId="77" borderId="6" xfId="1" applyFont="1" applyFill="1" applyBorder="1"/>
    <xf numFmtId="1" fontId="0" fillId="77" borderId="6" xfId="0" applyNumberFormat="1" applyFill="1" applyBorder="1"/>
    <xf numFmtId="2" fontId="0" fillId="77" borderId="6" xfId="0" applyNumberFormat="1" applyFill="1" applyBorder="1"/>
    <xf numFmtId="0" fontId="0" fillId="77" borderId="6" xfId="0" applyFill="1" applyBorder="1" applyAlignment="1">
      <alignment horizontal="center" vertical="center"/>
    </xf>
    <xf numFmtId="1" fontId="0" fillId="6" borderId="6" xfId="0" applyNumberFormat="1" applyFill="1" applyBorder="1"/>
    <xf numFmtId="2" fontId="0" fillId="6" borderId="6" xfId="0" applyNumberFormat="1" applyFill="1" applyBorder="1"/>
    <xf numFmtId="1" fontId="0" fillId="7" borderId="6" xfId="0" applyNumberFormat="1" applyFill="1" applyBorder="1"/>
    <xf numFmtId="177" fontId="0" fillId="7" borderId="6" xfId="0" applyNumberFormat="1" applyFill="1" applyBorder="1"/>
    <xf numFmtId="177" fontId="0" fillId="0" borderId="6" xfId="0" applyNumberFormat="1" applyBorder="1"/>
    <xf numFmtId="0" fontId="0" fillId="0" borderId="5" xfId="0" applyBorder="1"/>
    <xf numFmtId="1" fontId="0" fillId="6" borderId="9" xfId="0" applyNumberFormat="1" applyFill="1" applyBorder="1"/>
    <xf numFmtId="1" fontId="0" fillId="6" borderId="5" xfId="0" applyNumberFormat="1" applyFill="1" applyBorder="1"/>
    <xf numFmtId="2" fontId="0" fillId="6" borderId="9" xfId="0" applyNumberFormat="1" applyFill="1" applyBorder="1"/>
    <xf numFmtId="1" fontId="0" fillId="7" borderId="5" xfId="0" applyNumberFormat="1" applyFill="1" applyBorder="1"/>
    <xf numFmtId="177" fontId="0" fillId="7" borderId="5" xfId="0" applyNumberFormat="1" applyFill="1" applyBorder="1"/>
    <xf numFmtId="0" fontId="0" fillId="0" borderId="5" xfId="0" applyBorder="1" applyAlignment="1">
      <alignment horizontal="center" vertical="center"/>
    </xf>
    <xf numFmtId="177" fontId="0" fillId="0" borderId="9" xfId="0" applyNumberFormat="1" applyBorder="1"/>
    <xf numFmtId="0" fontId="0" fillId="0" borderId="0" xfId="0" applyAlignment="1">
      <alignment vertical="center"/>
    </xf>
    <xf numFmtId="0" fontId="0" fillId="0" borderId="0" xfId="0"/>
    <xf numFmtId="0" fontId="0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0" fontId="110" fillId="0" borderId="0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2" fontId="0" fillId="0" borderId="0" xfId="0" applyNumberFormat="1" applyFont="1" applyAlignment="1">
      <alignment vertical="center"/>
    </xf>
    <xf numFmtId="1" fontId="0" fillId="0" borderId="0" xfId="0" applyNumberFormat="1" applyFont="1" applyAlignment="1">
      <alignment vertical="center"/>
    </xf>
    <xf numFmtId="0" fontId="0" fillId="0" borderId="8" xfId="0" applyFont="1" applyFill="1" applyBorder="1" applyAlignment="1">
      <alignment vertical="center"/>
    </xf>
    <xf numFmtId="176" fontId="0" fillId="0" borderId="0" xfId="0" applyNumberFormat="1" applyFont="1" applyAlignment="1">
      <alignment vertical="center"/>
    </xf>
    <xf numFmtId="0" fontId="96" fillId="3" borderId="7" xfId="6545" applyFont="1" applyFill="1" applyBorder="1" applyAlignment="1">
      <alignment horizontal="left" vertical="center" wrapText="1"/>
    </xf>
    <xf numFmtId="0" fontId="96" fillId="3" borderId="7" xfId="6545" applyFont="1" applyFill="1" applyBorder="1" applyAlignment="1">
      <alignment horizontal="center" vertical="center" wrapText="1"/>
    </xf>
    <xf numFmtId="176" fontId="128" fillId="0" borderId="0" xfId="0" applyNumberFormat="1" applyFont="1" applyAlignment="1">
      <alignment vertical="center"/>
    </xf>
    <xf numFmtId="176" fontId="149" fillId="3" borderId="31" xfId="0" applyNumberFormat="1" applyFont="1" applyFill="1" applyBorder="1" applyAlignment="1">
      <alignment vertical="center"/>
    </xf>
    <xf numFmtId="176" fontId="149" fillId="3" borderId="7" xfId="0" applyNumberFormat="1" applyFont="1" applyFill="1" applyBorder="1" applyAlignment="1">
      <alignment vertical="center"/>
    </xf>
    <xf numFmtId="176" fontId="149" fillId="3" borderId="49" xfId="0" applyNumberFormat="1" applyFont="1" applyFill="1" applyBorder="1" applyAlignment="1">
      <alignment vertical="center"/>
    </xf>
    <xf numFmtId="0" fontId="8" fillId="4" borderId="3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97" fillId="0" borderId="8" xfId="0" applyFont="1" applyBorder="1" applyAlignment="1">
      <alignment horizontal="center"/>
    </xf>
  </cellXfs>
  <cellStyles count="45230">
    <cellStyle name="???????" xfId="6943" xr:uid="{FBDF4F9E-937E-42FB-820C-9A9C9FBF7D67}"/>
    <cellStyle name="20 % - Accent1" xfId="11972" xr:uid="{747C7331-BE14-4EFB-91C0-3778364FD06F}"/>
    <cellStyle name="20 % - Accent2" xfId="11973" xr:uid="{D41EA4EA-6283-4B9F-9A74-BE122919C566}"/>
    <cellStyle name="20 % - Accent3" xfId="11974" xr:uid="{55FE3E26-5B9E-4C8E-BF5F-2EFD1B237F28}"/>
    <cellStyle name="20 % - Accent4" xfId="11975" xr:uid="{4AC173BA-C503-422F-85C2-F8D0C3D18CB6}"/>
    <cellStyle name="20 % - Accent5" xfId="11976" xr:uid="{A6D3BD36-322C-449B-99EA-CC01850B494F}"/>
    <cellStyle name="20 % - Accent6" xfId="11977" xr:uid="{5C98AE01-F722-48DD-9A08-4089C8A3F6BE}"/>
    <cellStyle name="20% - 1. jelölőszín" xfId="49" xr:uid="{4D51EB10-E6BF-4DBD-9BB1-EBE7238A3FA9}"/>
    <cellStyle name="20% - 2. jelölőszín" xfId="50" xr:uid="{31952B04-5D80-4660-A6E0-A62AAC0300C8}"/>
    <cellStyle name="20% - 3. jelölőszín" xfId="51" xr:uid="{D17EEC19-6A33-4882-877D-AAEF58175391}"/>
    <cellStyle name="20% - 4. jelölőszín" xfId="52" xr:uid="{7FE548BB-0410-4C0E-B12B-14E109A11C7D}"/>
    <cellStyle name="20% - 5. jelölőszín" xfId="53" xr:uid="{7718F7A1-8F36-4FB4-B2F0-F95998A730B8}"/>
    <cellStyle name="20% - 6. jelölőszín" xfId="54" xr:uid="{14F67766-25BF-4122-86C3-AD6382DBB22D}"/>
    <cellStyle name="20% - Accent1" xfId="19" builtinId="30" customBuiltin="1"/>
    <cellStyle name="20% - Accent1 10" xfId="97" xr:uid="{4AE860EE-1A16-497B-9808-44B6819419CA}"/>
    <cellStyle name="20% - Accent1 10 2" xfId="6944" xr:uid="{06195308-6F35-4377-B369-A266163DAC22}"/>
    <cellStyle name="20% - Accent1 11" xfId="6945" xr:uid="{1644E1D7-AFCC-47E7-A825-282D6DC211E1}"/>
    <cellStyle name="20% - Accent1 11 2" xfId="6946" xr:uid="{B02413A0-966C-4AEF-BA6C-796C3F778996}"/>
    <cellStyle name="20% - Accent1 12" xfId="6947" xr:uid="{EC237DF6-3858-4DB5-B71B-30AE419FEA4F}"/>
    <cellStyle name="20% - Accent1 13" xfId="6948" xr:uid="{267730D1-0849-4FBB-9839-4FDCC1F5CFDF}"/>
    <cellStyle name="20% - Accent1 14" xfId="6949" xr:uid="{6555A7EF-8F67-4A82-8F06-A1D77A2927B7}"/>
    <cellStyle name="20% - Accent1 15" xfId="6950" xr:uid="{43B8F6EA-1200-4E58-937A-AD1A82EA119D}"/>
    <cellStyle name="20% - Accent1 16" xfId="6951" xr:uid="{F683E2D9-15AF-45F7-8401-DD6232CA3235}"/>
    <cellStyle name="20% - Accent1 17" xfId="6952" xr:uid="{A77443AF-74D9-4D01-ABF6-689241325D9A}"/>
    <cellStyle name="20% - Accent1 18" xfId="6953" xr:uid="{417BDA5B-0D02-469D-8CC6-37ED3FF3EE41}"/>
    <cellStyle name="20% - Accent1 19" xfId="6954" xr:uid="{AA1988A2-57F2-4638-9D39-A0548EACBEFF}"/>
    <cellStyle name="20% - Accent1 2" xfId="98" xr:uid="{742E7142-219C-4907-880A-789199D9B068}"/>
    <cellStyle name="20% - Accent1 2 10" xfId="99" xr:uid="{02418C56-143B-404E-B113-9A66CE4BEC7D}"/>
    <cellStyle name="20% - Accent1 2 10 2" xfId="9754" xr:uid="{A8FBA639-D9E5-4450-981F-87A011868D77}"/>
    <cellStyle name="20% - Accent1 2 10 3" xfId="11978" xr:uid="{F99D6292-DAC5-468E-BD2F-964C54107A19}"/>
    <cellStyle name="20% - Accent1 2 10 4" xfId="9753" xr:uid="{0A873552-28BD-4C65-A634-5CCBAD0C34AB}"/>
    <cellStyle name="20% - Accent1 2 10 5" xfId="5551" xr:uid="{EC33C714-84F4-4914-BF45-04234E4DA7DD}"/>
    <cellStyle name="20% - Accent1 2 11" xfId="100" xr:uid="{02860592-8C18-4DB2-8BCA-CB46E3BDA7FC}"/>
    <cellStyle name="20% - Accent1 2 11 2" xfId="9756" xr:uid="{E6D51A4B-C8E4-4B01-9D51-5CB824F4E0C5}"/>
    <cellStyle name="20% - Accent1 2 11 3" xfId="11979" xr:uid="{6E116DC4-38E9-4B75-AE5C-07E92424754A}"/>
    <cellStyle name="20% - Accent1 2 11 4" xfId="9755" xr:uid="{C11B80E6-60C3-4826-B387-E7911E86EE28}"/>
    <cellStyle name="20% - Accent1 2 11 5" xfId="5552" xr:uid="{01DB8DD0-3607-479C-847B-82D843C6242E}"/>
    <cellStyle name="20% - Accent1 2 12" xfId="5553" xr:uid="{A4FA7417-4FBC-40B9-A08E-8BA966A7D7E7}"/>
    <cellStyle name="20% - Accent1 2 12 2" xfId="11980" xr:uid="{FBBEB951-3D59-4DBD-9110-4AB09E3AC560}"/>
    <cellStyle name="20% - Accent1 2 12 3" xfId="11981" xr:uid="{1D75A0B3-6018-4F91-9B6F-926D54E7698E}"/>
    <cellStyle name="20% - Accent1 2 12 4" xfId="9757" xr:uid="{2BEAB288-4C44-4B24-9B9E-9F2E94CDF94A}"/>
    <cellStyle name="20% - Accent1 2 13" xfId="5554" xr:uid="{72BBACE9-420B-4ACE-9523-C1750AA22B3B}"/>
    <cellStyle name="20% - Accent1 2 13 2" xfId="11982" xr:uid="{4E0643AC-AED6-48C2-A505-B50DCD2C0D7F}"/>
    <cellStyle name="20% - Accent1 2 14" xfId="5555" xr:uid="{C7B0A6C3-3CDE-4DC9-8DAE-2DEBEA18B01F}"/>
    <cellStyle name="20% - Accent1 2 15" xfId="5556" xr:uid="{A86303C3-676A-4176-A4B0-E98CF8677F34}"/>
    <cellStyle name="20% - Accent1 2 16" xfId="6955" xr:uid="{3EB99835-BB31-461F-B17A-8483F7AE563C}"/>
    <cellStyle name="20% - Accent1 2 2" xfId="101" xr:uid="{44799762-FB7B-4E1D-AF79-582ACADCAD80}"/>
    <cellStyle name="20% - Accent1 2 2 2" xfId="9759" xr:uid="{389C8A2F-60A6-497C-B1B1-1420E2FDA95D}"/>
    <cellStyle name="20% - Accent1 2 2 3" xfId="11983" xr:uid="{614E9111-DDA7-4883-B4B0-BD34715C6DC7}"/>
    <cellStyle name="20% - Accent1 2 2 4" xfId="9758" xr:uid="{6DE20351-1138-445A-A8F4-A147BE643552}"/>
    <cellStyle name="20% - Accent1 2 2 5" xfId="5557" xr:uid="{E3E0DCBC-E5FE-4CFD-B208-2A96796B2E90}"/>
    <cellStyle name="20% - Accent1 2 3" xfId="102" xr:uid="{B2F0A62B-9D98-4F3C-9680-5F3D843772FD}"/>
    <cellStyle name="20% - Accent1 2 3 2" xfId="9761" xr:uid="{14FB0EB2-0FB5-4256-A9AF-00E2A5A96E04}"/>
    <cellStyle name="20% - Accent1 2 3 3" xfId="11984" xr:uid="{E2954C8F-2ECE-4C1A-AA27-9C434D3114EC}"/>
    <cellStyle name="20% - Accent1 2 3 4" xfId="9760" xr:uid="{33C14E01-C3FB-4A67-905B-CB9743904CB5}"/>
    <cellStyle name="20% - Accent1 2 3 5" xfId="5558" xr:uid="{4840BEBE-CFA5-4AA5-9A0F-940835F434CF}"/>
    <cellStyle name="20% - Accent1 2 4" xfId="103" xr:uid="{1EDC38BC-918B-4C11-9B1B-22605F8D0C2E}"/>
    <cellStyle name="20% - Accent1 2 4 2" xfId="9763" xr:uid="{1E71BB5F-BD7C-4F05-AEA6-76ED25868AD7}"/>
    <cellStyle name="20% - Accent1 2 4 3" xfId="11985" xr:uid="{78540038-CB11-449D-AD52-EC2D79CCFBF9}"/>
    <cellStyle name="20% - Accent1 2 4 4" xfId="9762" xr:uid="{766A1715-FE39-4842-8927-1317CFE1A0A8}"/>
    <cellStyle name="20% - Accent1 2 4 5" xfId="5559" xr:uid="{BF822FCC-CAEF-49F2-94BD-30F8F9812AFE}"/>
    <cellStyle name="20% - Accent1 2 5" xfId="104" xr:uid="{5C813B1A-C62A-40AB-9E3E-B3CB70C6F22C}"/>
    <cellStyle name="20% - Accent1 2 5 2" xfId="9765" xr:uid="{7295D1FE-592D-4478-9AB9-756FE121090B}"/>
    <cellStyle name="20% - Accent1 2 5 3" xfId="11986" xr:uid="{22F538E6-4126-4AF7-BC23-399465F165DC}"/>
    <cellStyle name="20% - Accent1 2 5 4" xfId="9764" xr:uid="{98F20729-AF28-4755-8002-B86600196E4F}"/>
    <cellStyle name="20% - Accent1 2 5 5" xfId="5560" xr:uid="{45B0C6F8-B73D-4E25-A686-71AF570411CA}"/>
    <cellStyle name="20% - Accent1 2 6" xfId="105" xr:uid="{8931490B-6A67-4912-95E6-8B39D9BBE07C}"/>
    <cellStyle name="20% - Accent1 2 6 2" xfId="9767" xr:uid="{44278F6C-4643-41EF-9237-C75CA8E7CD40}"/>
    <cellStyle name="20% - Accent1 2 6 3" xfId="11987" xr:uid="{BF6466D4-88FA-4EB0-A9C4-538BB6031573}"/>
    <cellStyle name="20% - Accent1 2 6 4" xfId="9766" xr:uid="{5A2B3F96-8DC0-4560-A0BB-D8F6DC9B5290}"/>
    <cellStyle name="20% - Accent1 2 6 5" xfId="5561" xr:uid="{29FC257B-F014-4D30-8086-A99C59615029}"/>
    <cellStyle name="20% - Accent1 2 7" xfId="106" xr:uid="{F7F949CB-C93A-4476-AA33-347CE518EE04}"/>
    <cellStyle name="20% - Accent1 2 7 2" xfId="9769" xr:uid="{A081C51D-4953-49DC-8944-EEC48A4EA983}"/>
    <cellStyle name="20% - Accent1 2 7 3" xfId="11988" xr:uid="{A7099635-1E5A-44ED-86EE-EDB64F5596BD}"/>
    <cellStyle name="20% - Accent1 2 7 4" xfId="9768" xr:uid="{A13C92B6-2214-4F49-A17B-D27B6C2AEA5D}"/>
    <cellStyle name="20% - Accent1 2 7 5" xfId="5562" xr:uid="{57F4EF98-B299-41B0-948D-82DA96EB43C1}"/>
    <cellStyle name="20% - Accent1 2 8" xfId="107" xr:uid="{13C2292A-E47C-4DD6-B1ED-6D45ED16ABA8}"/>
    <cellStyle name="20% - Accent1 2 8 2" xfId="9771" xr:uid="{C5B5DCB7-EF1C-495D-A970-9B339912DC30}"/>
    <cellStyle name="20% - Accent1 2 8 3" xfId="11989" xr:uid="{AF495BE5-BC55-4946-BA22-FCC6CD4E83F4}"/>
    <cellStyle name="20% - Accent1 2 8 4" xfId="9770" xr:uid="{EFC4531D-FE60-4FD7-B382-654A86BC4A77}"/>
    <cellStyle name="20% - Accent1 2 8 5" xfId="5563" xr:uid="{3DD67757-A470-460F-BC47-B73570F9692E}"/>
    <cellStyle name="20% - Accent1 2 9" xfId="108" xr:uid="{3109DF6E-A42D-44DB-81BB-9A12E590AA96}"/>
    <cellStyle name="20% - Accent1 2 9 2" xfId="9773" xr:uid="{47401DF4-0FA8-40B8-BC85-F3268B2262DE}"/>
    <cellStyle name="20% - Accent1 2 9 3" xfId="11990" xr:uid="{2AC042D6-2486-419B-8A72-D7F1D5D24F8D}"/>
    <cellStyle name="20% - Accent1 2 9 4" xfId="9772" xr:uid="{DEE4D42A-090C-418E-8CDC-06B94C06AE81}"/>
    <cellStyle name="20% - Accent1 2 9 5" xfId="5564" xr:uid="{2659FF6F-5991-4753-A400-7126047F9F57}"/>
    <cellStyle name="20% - Accent1 20" xfId="6956" xr:uid="{D9DFEAB6-D4A2-4837-86EA-760EB042E7A0}"/>
    <cellStyle name="20% - Accent1 21" xfId="6957" xr:uid="{B8F644F9-A2FB-4095-B3F3-8CACBA4539DF}"/>
    <cellStyle name="20% - Accent1 22" xfId="6958" xr:uid="{825A5681-E789-4234-AA6A-6D4409078A19}"/>
    <cellStyle name="20% - Accent1 23" xfId="6959" xr:uid="{9B634394-5F48-4A52-B089-606D84DA5091}"/>
    <cellStyle name="20% - Accent1 24" xfId="6960" xr:uid="{11F473A3-4E90-43E3-8DE0-8331E46D9DD7}"/>
    <cellStyle name="20% - Accent1 25" xfId="6961" xr:uid="{25E42767-4B9C-419E-B73D-2EBFA6C9B3D9}"/>
    <cellStyle name="20% - Accent1 26" xfId="6962" xr:uid="{C9AD10B9-0B1B-496E-83A3-8FA92DD7B3A2}"/>
    <cellStyle name="20% - Accent1 27" xfId="6963" xr:uid="{F5D196D8-E635-4AE2-9B81-F06DD55AB16C}"/>
    <cellStyle name="20% - Accent1 28" xfId="6964" xr:uid="{0697143E-2DF3-4462-9A24-E36973908D1A}"/>
    <cellStyle name="20% - Accent1 29" xfId="6965" xr:uid="{ACDFD0AB-0181-4777-AFE2-581B17D4CB7D}"/>
    <cellStyle name="20% - Accent1 3" xfId="109" xr:uid="{9501EC31-52B8-4F78-8731-1B1EDC72BEBD}"/>
    <cellStyle name="20% - Accent1 3 10" xfId="110" xr:uid="{6FE9BC0C-95E7-4F1A-917A-E46BD6E4CDB8}"/>
    <cellStyle name="20% - Accent1 3 10 2" xfId="9774" xr:uid="{75AD19F0-647F-42C1-B6B7-848178D4C1ED}"/>
    <cellStyle name="20% - Accent1 3 11" xfId="111" xr:uid="{922B296E-9E0A-415F-8F0A-5BD8C9F9E5BF}"/>
    <cellStyle name="20% - Accent1 3 11 2" xfId="9775" xr:uid="{D43BCDF2-A1CC-4B11-B164-248DF4FD6D63}"/>
    <cellStyle name="20% - Accent1 3 12" xfId="9776" xr:uid="{A233E2FC-498E-4F42-AF41-9FE3F78D9AB3}"/>
    <cellStyle name="20% - Accent1 3 13" xfId="11991" xr:uid="{FB4A487E-C038-453C-95EA-F88F0958C311}"/>
    <cellStyle name="20% - Accent1 3 14" xfId="11992" xr:uid="{0FA06EA2-31CC-42F5-8B37-13326A96B3A4}"/>
    <cellStyle name="20% - Accent1 3 15" xfId="5565" xr:uid="{2811C2F0-C82C-4640-9544-86C03BA10C78}"/>
    <cellStyle name="20% - Accent1 3 2" xfId="112" xr:uid="{16DC8CFE-CECA-420B-8B2F-9EC2D0246906}"/>
    <cellStyle name="20% - Accent1 3 2 2" xfId="9778" xr:uid="{B400294C-9679-4D63-A335-0FF4D90A342F}"/>
    <cellStyle name="20% - Accent1 3 2 3" xfId="11993" xr:uid="{7BE79227-FBB8-481D-BC49-4E4066A759D6}"/>
    <cellStyle name="20% - Accent1 3 2 4" xfId="9777" xr:uid="{22599C0E-C0B3-4A6E-BA87-F8DF37E61E9F}"/>
    <cellStyle name="20% - Accent1 3 2 5" xfId="6966" xr:uid="{B5ADD2FA-8214-4CBF-84D9-F068A37739FE}"/>
    <cellStyle name="20% - Accent1 3 3" xfId="113" xr:uid="{A84A9399-7571-44A1-86CF-398660A35309}"/>
    <cellStyle name="20% - Accent1 3 3 2" xfId="9779" xr:uid="{B753BC0A-A03C-402B-A876-F23EDA970C2E}"/>
    <cellStyle name="20% - Accent1 3 4" xfId="114" xr:uid="{C65AA921-1972-46FF-96E1-FBF8062CC91D}"/>
    <cellStyle name="20% - Accent1 3 4 2" xfId="9780" xr:uid="{1341CF15-7671-4AC8-B95B-9E2F8F06426C}"/>
    <cellStyle name="20% - Accent1 3 5" xfId="115" xr:uid="{99985E38-DD15-413B-813D-74FF9AD5C1FB}"/>
    <cellStyle name="20% - Accent1 3 5 2" xfId="9781" xr:uid="{FC5342D2-689F-4EB7-BF39-6A65410D024E}"/>
    <cellStyle name="20% - Accent1 3 6" xfId="116" xr:uid="{5BCCE369-9E58-411C-BF68-3E04328FAD41}"/>
    <cellStyle name="20% - Accent1 3 6 2" xfId="9782" xr:uid="{983605F0-50E3-44E2-992A-10E214B56C1D}"/>
    <cellStyle name="20% - Accent1 3 7" xfId="117" xr:uid="{FF565015-B863-4B9B-9549-C95A1C53B1BB}"/>
    <cellStyle name="20% - Accent1 3 7 2" xfId="9783" xr:uid="{B41DF838-B1A6-447E-A8AC-B5E92B0F0854}"/>
    <cellStyle name="20% - Accent1 3 8" xfId="118" xr:uid="{28623EED-079A-4FF2-A709-3EBC35AA9E39}"/>
    <cellStyle name="20% - Accent1 3 8 2" xfId="9784" xr:uid="{C55DF09C-5514-4E5D-9D96-529875083582}"/>
    <cellStyle name="20% - Accent1 3 9" xfId="119" xr:uid="{225FEBB9-31D9-48CD-B399-C33D17CA0EC0}"/>
    <cellStyle name="20% - Accent1 3 9 2" xfId="9785" xr:uid="{62673013-6D65-44AA-B687-0A2EBF0A599E}"/>
    <cellStyle name="20% - Accent1 30" xfId="6967" xr:uid="{DD1156DF-83D6-4F34-87C4-85BDA4EA9801}"/>
    <cellStyle name="20% - Accent1 31" xfId="6968" xr:uid="{96518868-D387-4249-AA00-D96ABA51A1E8}"/>
    <cellStyle name="20% - Accent1 32" xfId="6969" xr:uid="{F759C369-A808-4F36-9CC1-5CA0E49A2F88}"/>
    <cellStyle name="20% - Accent1 33" xfId="6970" xr:uid="{EEB60FAD-A29A-4FA4-BECE-6983DCF9A617}"/>
    <cellStyle name="20% - Accent1 34" xfId="6971" xr:uid="{07F88585-005E-4439-9D12-AFDAA7E68912}"/>
    <cellStyle name="20% - Accent1 35" xfId="6972" xr:uid="{BEB16C8F-4F1F-4ACF-94B4-F878BCFE7ACE}"/>
    <cellStyle name="20% - Accent1 36" xfId="6973" xr:uid="{580554A0-3360-47EE-8A40-EB690BF1DD89}"/>
    <cellStyle name="20% - Accent1 37" xfId="6974" xr:uid="{C7F039E6-A992-444F-B23D-88E923B6DD73}"/>
    <cellStyle name="20% - Accent1 38" xfId="6975" xr:uid="{E3412641-CFE9-49EE-B39D-05CF8CBE3EF2}"/>
    <cellStyle name="20% - Accent1 39" xfId="6976" xr:uid="{69DA2012-A7FC-466F-B566-19B36FCF168C}"/>
    <cellStyle name="20% - Accent1 4" xfId="120" xr:uid="{3AF62E27-D4AF-4D15-BEA7-32556AD34860}"/>
    <cellStyle name="20% - Accent1 4 10" xfId="121" xr:uid="{81BF412B-4AF3-403B-8177-8738709179BA}"/>
    <cellStyle name="20% - Accent1 4 10 2" xfId="9786" xr:uid="{84301287-CBAF-4734-B51F-1DCE12E9035B}"/>
    <cellStyle name="20% - Accent1 4 11" xfId="122" xr:uid="{6077DFD0-F2D0-45EC-A14C-5DABD406ADEB}"/>
    <cellStyle name="20% - Accent1 4 11 2" xfId="9787" xr:uid="{DEBB3E57-043A-412A-A15B-B1C2D23A72EE}"/>
    <cellStyle name="20% - Accent1 4 12" xfId="9788" xr:uid="{D753C530-2322-4067-9D7F-6B74756FBC2B}"/>
    <cellStyle name="20% - Accent1 4 13" xfId="11994" xr:uid="{BEE421E0-A169-4A8F-AE0D-DAF82D20DF0D}"/>
    <cellStyle name="20% - Accent1 4 14" xfId="5566" xr:uid="{9FE78DBC-E620-42D2-AB69-63632182D637}"/>
    <cellStyle name="20% - Accent1 4 2" xfId="123" xr:uid="{772DCECF-3F2F-41B5-B014-BC8156BA505B}"/>
    <cellStyle name="20% - Accent1 4 2 2" xfId="9790" xr:uid="{03572755-F898-4018-89F3-0DCC1D0A9ABA}"/>
    <cellStyle name="20% - Accent1 4 2 3" xfId="11995" xr:uid="{23AB8BC3-923E-4225-8713-71CC575FCE0C}"/>
    <cellStyle name="20% - Accent1 4 2 4" xfId="9789" xr:uid="{C29DC349-1414-4942-AB37-59C74662D5DF}"/>
    <cellStyle name="20% - Accent1 4 2 5" xfId="6977" xr:uid="{463A71F5-D8F9-4DAF-B879-B99417A31BE1}"/>
    <cellStyle name="20% - Accent1 4 3" xfId="124" xr:uid="{65BD8AEF-9B38-46D7-9D98-2AE5AA125AB5}"/>
    <cellStyle name="20% - Accent1 4 3 2" xfId="9791" xr:uid="{5F6DDB86-34FA-4C62-B058-8C4B416171C5}"/>
    <cellStyle name="20% - Accent1 4 4" xfId="125" xr:uid="{FBD0CFC4-C27C-4DDB-9BA2-357A23C824B2}"/>
    <cellStyle name="20% - Accent1 4 4 2" xfId="9792" xr:uid="{3BBE115A-A4F1-4F41-80B1-84B24B79EDF8}"/>
    <cellStyle name="20% - Accent1 4 5" xfId="126" xr:uid="{60CE6DF5-871A-4088-8954-B3D0FABF7F12}"/>
    <cellStyle name="20% - Accent1 4 5 2" xfId="9793" xr:uid="{7BD0C74E-E173-4D46-8082-2E161B7B4824}"/>
    <cellStyle name="20% - Accent1 4 6" xfId="127" xr:uid="{C54708B0-8928-42BD-9509-44E925FE06EF}"/>
    <cellStyle name="20% - Accent1 4 6 2" xfId="9794" xr:uid="{ACAB57AD-0BD6-4E99-B150-08A93942E444}"/>
    <cellStyle name="20% - Accent1 4 7" xfId="128" xr:uid="{DF65E94E-6739-4C14-8E47-AC9C7908BF64}"/>
    <cellStyle name="20% - Accent1 4 7 2" xfId="9795" xr:uid="{34C4837F-D044-4A38-9D53-2CE3692CD1F5}"/>
    <cellStyle name="20% - Accent1 4 8" xfId="129" xr:uid="{29B393B8-F87B-4683-AB6E-93D0021CA739}"/>
    <cellStyle name="20% - Accent1 4 8 2" xfId="9796" xr:uid="{98AE1623-7EB6-40A6-809A-B74D382BD961}"/>
    <cellStyle name="20% - Accent1 4 9" xfId="130" xr:uid="{C4AE6743-B1D6-4D88-842B-9BD64AA975E9}"/>
    <cellStyle name="20% - Accent1 4 9 2" xfId="9797" xr:uid="{BFB7CDA8-49A7-49C6-AFFB-F0647C74A9AE}"/>
    <cellStyle name="20% - Accent1 40" xfId="6978" xr:uid="{EB6561CF-A72B-4E32-BA46-736F4FDBA49F}"/>
    <cellStyle name="20% - Accent1 41" xfId="6979" xr:uid="{311980AC-2245-49E3-BE00-2D5C7681D470}"/>
    <cellStyle name="20% - Accent1 42" xfId="6980" xr:uid="{DDDD5A47-EAC4-4C42-946A-EB5250B3A7F0}"/>
    <cellStyle name="20% - Accent1 43" xfId="6981" xr:uid="{1F7090B3-CA14-4356-A3FF-69E833D865BF}"/>
    <cellStyle name="20% - Accent1 5" xfId="131" xr:uid="{9189D920-9639-4BF8-AF25-FF603F5E8A46}"/>
    <cellStyle name="20% - Accent1 5 10" xfId="132" xr:uid="{BA89EE04-41CF-42F9-AC4A-2D7A4C50939B}"/>
    <cellStyle name="20% - Accent1 5 10 2" xfId="9798" xr:uid="{19915E8D-FE37-47F2-8518-1FC1C18E53D5}"/>
    <cellStyle name="20% - Accent1 5 11" xfId="133" xr:uid="{18CD9882-A18C-428B-9AF8-6D26AE9C3B94}"/>
    <cellStyle name="20% - Accent1 5 11 2" xfId="9799" xr:uid="{F790C6F3-D41C-4D39-AAF1-AA9F5C264F64}"/>
    <cellStyle name="20% - Accent1 5 12" xfId="9800" xr:uid="{0EC1B4E9-AB03-4ADC-A7B2-ED4D070F4BEB}"/>
    <cellStyle name="20% - Accent1 5 13" xfId="11996" xr:uid="{39A68547-1AFA-4900-AC80-443160A74096}"/>
    <cellStyle name="20% - Accent1 5 14" xfId="5567" xr:uid="{C922A574-7236-4D08-9E78-2B70E5943260}"/>
    <cellStyle name="20% - Accent1 5 2" xfId="134" xr:uid="{B2FC18D3-87E3-4073-B629-8FDC09E020DC}"/>
    <cellStyle name="20% - Accent1 5 2 2" xfId="9802" xr:uid="{DF8E1C0C-8CD1-469D-9E63-631FB367A97E}"/>
    <cellStyle name="20% - Accent1 5 2 3" xfId="11997" xr:uid="{C98EE036-CEE9-4675-B29E-5BEEB9CA51FE}"/>
    <cellStyle name="20% - Accent1 5 2 4" xfId="9801" xr:uid="{57B94259-ACA8-4959-B8D6-4E625391D29F}"/>
    <cellStyle name="20% - Accent1 5 2 5" xfId="6982" xr:uid="{B21ABE1C-9B57-45EB-BCFC-C22190FFFCDC}"/>
    <cellStyle name="20% - Accent1 5 3" xfId="135" xr:uid="{A191085E-3F51-4852-8ED2-80CAB4358BBF}"/>
    <cellStyle name="20% - Accent1 5 3 2" xfId="9803" xr:uid="{843C3BC3-A9A6-448A-B411-77612304379F}"/>
    <cellStyle name="20% - Accent1 5 4" xfId="136" xr:uid="{E2D7C2B7-C75F-48A9-8AC4-AC3E995C4B8C}"/>
    <cellStyle name="20% - Accent1 5 4 2" xfId="9804" xr:uid="{7F9755A7-2437-4F4C-AD6F-F1CA849E5800}"/>
    <cellStyle name="20% - Accent1 5 5" xfId="137" xr:uid="{4310FC76-BD13-479E-A9A4-289B6DB16293}"/>
    <cellStyle name="20% - Accent1 5 5 2" xfId="9805" xr:uid="{09E9EE1F-E6AD-4053-8EB7-F7226CF379B0}"/>
    <cellStyle name="20% - Accent1 5 6" xfId="138" xr:uid="{FDB68D64-5ADB-42E6-8B64-384101F60E10}"/>
    <cellStyle name="20% - Accent1 5 6 2" xfId="9806" xr:uid="{3A31E54A-F131-477D-B07B-5C53E38AB60E}"/>
    <cellStyle name="20% - Accent1 5 7" xfId="139" xr:uid="{371D69B5-A5CE-4D5B-8EE9-7CCD8AE0FE62}"/>
    <cellStyle name="20% - Accent1 5 7 2" xfId="9807" xr:uid="{3DE80A6F-492D-45B2-96B2-141E180F1BDF}"/>
    <cellStyle name="20% - Accent1 5 8" xfId="140" xr:uid="{2BAAE1C3-C3A4-444B-B975-DFBF5EFB7FFF}"/>
    <cellStyle name="20% - Accent1 5 8 2" xfId="9808" xr:uid="{86E6D87E-80AC-40D1-90D6-D743263A8A14}"/>
    <cellStyle name="20% - Accent1 5 9" xfId="141" xr:uid="{9A2331B8-8364-4DA1-A38C-B19C56D9280C}"/>
    <cellStyle name="20% - Accent1 5 9 2" xfId="9809" xr:uid="{9262BDAC-7759-48B3-800D-F58FB4313452}"/>
    <cellStyle name="20% - Accent1 6" xfId="142" xr:uid="{287A599D-D678-450C-B9A0-2AB9732B54A6}"/>
    <cellStyle name="20% - Accent1 6 10" xfId="143" xr:uid="{1703853C-5BAB-4F68-82F4-DCB06ADB839B}"/>
    <cellStyle name="20% - Accent1 6 10 2" xfId="9810" xr:uid="{35A47D28-6EF1-4C7C-A656-A5F368C2975A}"/>
    <cellStyle name="20% - Accent1 6 11" xfId="144" xr:uid="{1D09A719-4E1A-41B5-9707-01D8001CAA12}"/>
    <cellStyle name="20% - Accent1 6 11 2" xfId="9811" xr:uid="{CD3F3B04-38E6-4864-80E3-62E565B4C511}"/>
    <cellStyle name="20% - Accent1 6 12" xfId="9812" xr:uid="{47DC32F7-2ABF-449D-A04D-36D684643084}"/>
    <cellStyle name="20% - Accent1 6 13" xfId="11998" xr:uid="{C1755944-1774-4D58-8E3E-8E23B5158099}"/>
    <cellStyle name="20% - Accent1 6 14" xfId="5568" xr:uid="{90D7E63B-74F8-4AFC-BA96-F4CCF83E0F66}"/>
    <cellStyle name="20% - Accent1 6 2" xfId="145" xr:uid="{EBAE088C-7404-45AF-BA09-369DB13101F2}"/>
    <cellStyle name="20% - Accent1 6 2 2" xfId="9814" xr:uid="{89478AFB-1AEC-4625-985D-4D30DBCA9D8B}"/>
    <cellStyle name="20% - Accent1 6 2 3" xfId="11999" xr:uid="{3C590919-5622-4EC3-A583-D5E24234BEE7}"/>
    <cellStyle name="20% - Accent1 6 2 4" xfId="9813" xr:uid="{D0FCFABD-2F92-43FF-A7C3-A6833F3E67D5}"/>
    <cellStyle name="20% - Accent1 6 2 5" xfId="6983" xr:uid="{FE2CF2A5-9AD8-4D14-89FC-40854A60BC52}"/>
    <cellStyle name="20% - Accent1 6 3" xfId="146" xr:uid="{32F14356-F2F8-404C-80AC-810449C60EB4}"/>
    <cellStyle name="20% - Accent1 6 3 2" xfId="9815" xr:uid="{FB2EE444-F1F0-4987-B317-7D0D8FC6F919}"/>
    <cellStyle name="20% - Accent1 6 4" xfId="147" xr:uid="{0C78BA3E-11C6-4528-8D05-EF0BC214689B}"/>
    <cellStyle name="20% - Accent1 6 4 2" xfId="9816" xr:uid="{D3D80A37-D644-4EC2-85B0-8F32C2742CFB}"/>
    <cellStyle name="20% - Accent1 6 5" xfId="148" xr:uid="{777EF9FB-B499-4566-8057-0FD19FF738A8}"/>
    <cellStyle name="20% - Accent1 6 5 2" xfId="9817" xr:uid="{F1B06413-79E3-4F28-B8D3-16FDD5B6AAC9}"/>
    <cellStyle name="20% - Accent1 6 6" xfId="149" xr:uid="{E981D7E6-3AAB-4C71-93DA-071FB687D0DF}"/>
    <cellStyle name="20% - Accent1 6 6 2" xfId="9818" xr:uid="{3047C656-CF51-48EE-B6D9-BAE7FB4C7C89}"/>
    <cellStyle name="20% - Accent1 6 7" xfId="150" xr:uid="{1BAFBF3E-DBDB-46B8-8817-2A72E6DFF5B6}"/>
    <cellStyle name="20% - Accent1 6 7 2" xfId="9819" xr:uid="{3EF1285A-C581-4F85-A76F-5E9D56FF9500}"/>
    <cellStyle name="20% - Accent1 6 8" xfId="151" xr:uid="{A068D44E-A54A-4A46-9D16-81B0EA071A48}"/>
    <cellStyle name="20% - Accent1 6 8 2" xfId="9820" xr:uid="{CAA0402E-7139-4871-833B-083DFABDC8D0}"/>
    <cellStyle name="20% - Accent1 6 9" xfId="152" xr:uid="{B7FFE304-7A35-419D-9D72-CAA3FB48FCD7}"/>
    <cellStyle name="20% - Accent1 6 9 2" xfId="9821" xr:uid="{4A89404B-BD42-4469-9CE0-B662A49DB34C}"/>
    <cellStyle name="20% - Accent1 7" xfId="153" xr:uid="{A0286CD1-3767-4910-A827-C339BA9D7FB1}"/>
    <cellStyle name="20% - Accent1 7 2" xfId="6985" xr:uid="{56488D40-F2B4-465C-9064-922E0E319874}"/>
    <cellStyle name="20% - Accent1 7 2 2" xfId="12000" xr:uid="{164D99B5-CBDB-4206-8ECE-B9930DDBAF6D}"/>
    <cellStyle name="20% - Accent1 7 2 3" xfId="9822" xr:uid="{49F3BCEA-7B8A-4AA5-807F-9C1BC040A2D2}"/>
    <cellStyle name="20% - Accent1 7 3" xfId="6984" xr:uid="{A6DE6550-6CDF-495E-8D91-5CDB4F49A5A7}"/>
    <cellStyle name="20% - Accent1 7 3 2" xfId="12002" xr:uid="{678C0426-F386-4CF1-B3AA-AA6C4A64E840}"/>
    <cellStyle name="20% - Accent1 7 3 3" xfId="12001" xr:uid="{41D9C4F0-857C-42C5-8478-640F5BED7962}"/>
    <cellStyle name="20% - Accent1 7 4" xfId="5569" xr:uid="{BB31EAFE-6A8B-4D21-9AC7-601785E77BE0}"/>
    <cellStyle name="20% - Accent1 8" xfId="154" xr:uid="{F4DAEB8B-25A9-4289-809A-35DF0EA9F335}"/>
    <cellStyle name="20% - Accent1 8 2" xfId="6987" xr:uid="{93B93CF6-F722-4D83-9B99-0F45939AE687}"/>
    <cellStyle name="20% - Accent1 8 2 2" xfId="12003" xr:uid="{127CBC7A-B062-444A-8789-342152B89EC2}"/>
    <cellStyle name="20% - Accent1 8 2 3" xfId="9823" xr:uid="{448BD04E-52DF-4F5E-9929-0399FA66162D}"/>
    <cellStyle name="20% - Accent1 8 3" xfId="6986" xr:uid="{466D5E50-6F97-4C88-BC98-15D888D189FB}"/>
    <cellStyle name="20% - Accent1 8 3 2" xfId="12005" xr:uid="{9B607530-799F-4DA9-8639-0479EACC5992}"/>
    <cellStyle name="20% - Accent1 8 3 3" xfId="12004" xr:uid="{5C04C8F0-606F-44E7-B01E-F8AB7743D479}"/>
    <cellStyle name="20% - Accent1 8 4" xfId="5570" xr:uid="{60157C6A-367F-4599-95D4-EA6C720CC3F4}"/>
    <cellStyle name="20% - Accent1 9" xfId="155" xr:uid="{CC654C8B-ABBE-4FCF-BC10-B0468935D1AD}"/>
    <cellStyle name="20% - Accent1 9 2" xfId="6988" xr:uid="{2CA38888-D117-4A8D-864E-C25CFC3D5D65}"/>
    <cellStyle name="20% - Accent2" xfId="23" builtinId="34" customBuiltin="1"/>
    <cellStyle name="20% - Accent2 10" xfId="156" xr:uid="{C1A8BA10-1EFB-4813-A858-15FBA34D9EBB}"/>
    <cellStyle name="20% - Accent2 10 2" xfId="6989" xr:uid="{97DBA46B-4C07-4E90-AC2C-FC6BEC5D0A12}"/>
    <cellStyle name="20% - Accent2 11" xfId="6990" xr:uid="{5D39D980-E62C-4535-A79C-92B515ED49CE}"/>
    <cellStyle name="20% - Accent2 11 2" xfId="6991" xr:uid="{22A8CEAE-CB96-4349-BFBE-AE50E8656C3A}"/>
    <cellStyle name="20% - Accent2 12" xfId="6992" xr:uid="{DA380C1C-CE0B-4F11-A661-43FD6C0A8E04}"/>
    <cellStyle name="20% - Accent2 13" xfId="6993" xr:uid="{DF02D65E-DB4D-4C5D-883B-7CC89E1455AF}"/>
    <cellStyle name="20% - Accent2 14" xfId="6994" xr:uid="{6808BB86-D093-4033-9259-06C2FBEDCD53}"/>
    <cellStyle name="20% - Accent2 15" xfId="6995" xr:uid="{0EDC32E2-EF0E-451F-B0EC-8856AA3203F2}"/>
    <cellStyle name="20% - Accent2 16" xfId="6996" xr:uid="{872E9B3B-B492-4899-A0BA-5DD1EE30B6B5}"/>
    <cellStyle name="20% - Accent2 17" xfId="6997" xr:uid="{297B2473-5672-48E7-866D-DAB44D0D3AB6}"/>
    <cellStyle name="20% - Accent2 18" xfId="6998" xr:uid="{CD01FD85-6AD3-4615-8FAB-178FAF0A0BF2}"/>
    <cellStyle name="20% - Accent2 19" xfId="6999" xr:uid="{7F5AB8EA-7641-499B-AC97-F39D6F46BE05}"/>
    <cellStyle name="20% - Accent2 2" xfId="157" xr:uid="{9AB44D2F-2FBD-4564-A895-E0566ED1633B}"/>
    <cellStyle name="20% - Accent2 2 10" xfId="158" xr:uid="{78DDD9EA-2D67-49E7-8706-2C33130A4EF5}"/>
    <cellStyle name="20% - Accent2 2 10 2" xfId="9825" xr:uid="{660C2A0A-0561-453C-89AA-9EC6DD563C74}"/>
    <cellStyle name="20% - Accent2 2 10 3" xfId="12006" xr:uid="{5FA37F33-8941-4655-9CFA-ED297A005222}"/>
    <cellStyle name="20% - Accent2 2 10 4" xfId="9824" xr:uid="{2EEDE5AE-94D7-42F2-B402-3106FD670B3C}"/>
    <cellStyle name="20% - Accent2 2 10 5" xfId="5571" xr:uid="{D324A912-E695-427C-B081-F1D896CA1678}"/>
    <cellStyle name="20% - Accent2 2 11" xfId="159" xr:uid="{2C606FA1-E66D-43AC-9367-F97F83E04401}"/>
    <cellStyle name="20% - Accent2 2 11 2" xfId="9827" xr:uid="{7CA6EF0F-A407-4E35-BA6B-5ABE29991D06}"/>
    <cellStyle name="20% - Accent2 2 11 3" xfId="12007" xr:uid="{2E0F5AD9-D843-4B55-9184-84859B56A0D4}"/>
    <cellStyle name="20% - Accent2 2 11 4" xfId="9826" xr:uid="{761CBE09-B27C-4026-9365-C64F5BE06E72}"/>
    <cellStyle name="20% - Accent2 2 11 5" xfId="5572" xr:uid="{1A790976-145B-4611-A96F-22127031C296}"/>
    <cellStyle name="20% - Accent2 2 12" xfId="5573" xr:uid="{D0BC70FD-03F7-4416-844B-D68B54A1E5AC}"/>
    <cellStyle name="20% - Accent2 2 12 2" xfId="12008" xr:uid="{8E7F507C-A97A-48A7-AB95-3DB1C9BAED28}"/>
    <cellStyle name="20% - Accent2 2 12 3" xfId="12009" xr:uid="{9D2FBC30-8997-48B5-8645-4BA0296813E8}"/>
    <cellStyle name="20% - Accent2 2 12 4" xfId="9828" xr:uid="{889EECB1-CBAC-476A-A094-23103FC2EFC2}"/>
    <cellStyle name="20% - Accent2 2 13" xfId="5574" xr:uid="{02F8939D-33B4-4CCB-AE74-D5F846898FD2}"/>
    <cellStyle name="20% - Accent2 2 13 2" xfId="12010" xr:uid="{61A7D573-4719-42DB-B3EE-D38435CAB226}"/>
    <cellStyle name="20% - Accent2 2 14" xfId="5575" xr:uid="{CC74F8D0-4C08-4472-B23B-697AFBF80718}"/>
    <cellStyle name="20% - Accent2 2 15" xfId="5576" xr:uid="{87615337-0D5C-4E77-97D9-DF1CEFD2550B}"/>
    <cellStyle name="20% - Accent2 2 16" xfId="7000" xr:uid="{0FD9AD5C-03F1-494C-AD57-409C458A8D3E}"/>
    <cellStyle name="20% - Accent2 2 2" xfId="160" xr:uid="{B75BF47A-CA11-432B-A5A0-A0089E0CE2C8}"/>
    <cellStyle name="20% - Accent2 2 2 2" xfId="9830" xr:uid="{64FF7770-2A21-4B1D-8FE5-672DB574C76C}"/>
    <cellStyle name="20% - Accent2 2 2 3" xfId="12011" xr:uid="{0B19C94A-94F3-49A1-A476-FBD53BB39D72}"/>
    <cellStyle name="20% - Accent2 2 2 4" xfId="9829" xr:uid="{DE1CAAEA-45A7-4686-8E41-7C6E4C49C0E4}"/>
    <cellStyle name="20% - Accent2 2 2 5" xfId="5577" xr:uid="{066D6986-1FF4-4207-8D13-B444F7026779}"/>
    <cellStyle name="20% - Accent2 2 3" xfId="161" xr:uid="{89BBFDE2-6BD4-469D-9F60-4E30B9BC1714}"/>
    <cellStyle name="20% - Accent2 2 3 2" xfId="9832" xr:uid="{781B10C9-C245-4FFF-890E-5E17E57E54FD}"/>
    <cellStyle name="20% - Accent2 2 3 3" xfId="12012" xr:uid="{81B532BD-27E3-4FDE-905A-19593ECDC760}"/>
    <cellStyle name="20% - Accent2 2 3 4" xfId="9831" xr:uid="{5F1F353C-4C0D-4EA9-BA94-7E93029701AB}"/>
    <cellStyle name="20% - Accent2 2 3 5" xfId="5578" xr:uid="{570E0A6E-79FD-4B59-8509-F9E9BBF7A524}"/>
    <cellStyle name="20% - Accent2 2 4" xfId="162" xr:uid="{54F71BFB-7E2A-439C-88B4-CF97F6806C56}"/>
    <cellStyle name="20% - Accent2 2 4 2" xfId="9834" xr:uid="{41ECE821-8F4E-47CD-94D9-60AD95F7699D}"/>
    <cellStyle name="20% - Accent2 2 4 3" xfId="12013" xr:uid="{375247C3-6EF1-48E5-B06F-4A9974512299}"/>
    <cellStyle name="20% - Accent2 2 4 4" xfId="9833" xr:uid="{6385F75D-C2B1-4DF6-895A-E4E4589C64A5}"/>
    <cellStyle name="20% - Accent2 2 4 5" xfId="5579" xr:uid="{D688A516-30B9-47C8-9E66-5CB7BB762A5C}"/>
    <cellStyle name="20% - Accent2 2 5" xfId="163" xr:uid="{9E96E133-8AD2-406D-BF6E-99326E14C788}"/>
    <cellStyle name="20% - Accent2 2 5 2" xfId="9836" xr:uid="{068A78B9-985E-46FA-BD0C-F850D48339EA}"/>
    <cellStyle name="20% - Accent2 2 5 3" xfId="12014" xr:uid="{E2B21D20-C567-4FE9-BA02-3BEB88165493}"/>
    <cellStyle name="20% - Accent2 2 5 4" xfId="9835" xr:uid="{B295E01F-67DB-4C8F-902C-E142A4D81CA6}"/>
    <cellStyle name="20% - Accent2 2 5 5" xfId="5580" xr:uid="{8BF0A9A3-E524-4EFC-82CF-0B2DBC3D682D}"/>
    <cellStyle name="20% - Accent2 2 6" xfId="164" xr:uid="{D78E6A94-998D-4892-AC71-0D69412F286D}"/>
    <cellStyle name="20% - Accent2 2 6 2" xfId="9838" xr:uid="{E47EF69D-3635-4F5D-8695-A3A627787D18}"/>
    <cellStyle name="20% - Accent2 2 6 3" xfId="12015" xr:uid="{BD02865F-1C0D-4D31-A9AA-E0E0D3AC4B75}"/>
    <cellStyle name="20% - Accent2 2 6 4" xfId="9837" xr:uid="{8C99506B-E786-462E-892D-7F4C2231EC6C}"/>
    <cellStyle name="20% - Accent2 2 6 5" xfId="5581" xr:uid="{8194E458-8E79-48B9-B9EE-629BF31D04A1}"/>
    <cellStyle name="20% - Accent2 2 7" xfId="165" xr:uid="{05C78587-2CC4-4960-AD1C-366EF6D52B77}"/>
    <cellStyle name="20% - Accent2 2 7 2" xfId="9840" xr:uid="{9215B091-DF96-4740-950D-665BD9FA1AE1}"/>
    <cellStyle name="20% - Accent2 2 7 3" xfId="12016" xr:uid="{1646B584-8C55-417E-8D06-F61A4AF415C3}"/>
    <cellStyle name="20% - Accent2 2 7 4" xfId="9839" xr:uid="{732012ED-ABEA-4ACE-BED7-E1A5E3510C44}"/>
    <cellStyle name="20% - Accent2 2 7 5" xfId="5582" xr:uid="{F1DED709-2419-4404-93B0-F3248D401059}"/>
    <cellStyle name="20% - Accent2 2 8" xfId="166" xr:uid="{02506C54-DF72-44AC-B38F-376F5CBD05E3}"/>
    <cellStyle name="20% - Accent2 2 8 2" xfId="9842" xr:uid="{9911A8DA-704D-49C2-A90F-73E937A5B972}"/>
    <cellStyle name="20% - Accent2 2 8 3" xfId="12017" xr:uid="{3D2498E9-B159-4900-AAD7-8BF1A386C633}"/>
    <cellStyle name="20% - Accent2 2 8 4" xfId="9841" xr:uid="{F588B8DB-66BB-49FA-A591-03B138BE5FFC}"/>
    <cellStyle name="20% - Accent2 2 8 5" xfId="5583" xr:uid="{A31009C8-729E-463E-9EF3-47B7316DBC2A}"/>
    <cellStyle name="20% - Accent2 2 9" xfId="167" xr:uid="{86DD0831-2394-4E99-8524-658007CAEA58}"/>
    <cellStyle name="20% - Accent2 2 9 2" xfId="9844" xr:uid="{CB6FD024-B129-4FC2-99DF-545F8EAEB9A5}"/>
    <cellStyle name="20% - Accent2 2 9 3" xfId="12018" xr:uid="{68A00C4F-7F88-44A6-8345-61D98B1C7111}"/>
    <cellStyle name="20% - Accent2 2 9 4" xfId="9843" xr:uid="{AABA4304-5D72-48BD-A031-F7FCB9F866C9}"/>
    <cellStyle name="20% - Accent2 2 9 5" xfId="5584" xr:uid="{B9741FB7-E1D4-4F96-A01C-DDDF47931BCE}"/>
    <cellStyle name="20% - Accent2 20" xfId="7001" xr:uid="{2B89F516-1AE3-4439-92CB-C2FA1620C890}"/>
    <cellStyle name="20% - Accent2 21" xfId="7002" xr:uid="{B9322C93-BEF0-4175-8BE5-EDCB3A2ADCC4}"/>
    <cellStyle name="20% - Accent2 22" xfId="7003" xr:uid="{368623E9-B7C5-4C92-B9DA-66F02934AFEA}"/>
    <cellStyle name="20% - Accent2 23" xfId="7004" xr:uid="{4752862F-008F-46BF-8661-2ACA3099CDD5}"/>
    <cellStyle name="20% - Accent2 24" xfId="7005" xr:uid="{68E020AB-3FF8-4B91-8D0C-E16ABC9069E5}"/>
    <cellStyle name="20% - Accent2 25" xfId="7006" xr:uid="{E233D27A-D076-4EDF-9B46-B1482B463AB3}"/>
    <cellStyle name="20% - Accent2 26" xfId="7007" xr:uid="{E9DF80EF-8757-48E2-B40A-E0B0B26E413F}"/>
    <cellStyle name="20% - Accent2 27" xfId="7008" xr:uid="{F580A928-95E0-4B6E-8724-2C6FA5566CF4}"/>
    <cellStyle name="20% - Accent2 28" xfId="7009" xr:uid="{85AD73FC-3D5F-4B5E-A835-0E1A8394A6D1}"/>
    <cellStyle name="20% - Accent2 29" xfId="7010" xr:uid="{EA26B099-0557-4717-BC9D-30B8703B527A}"/>
    <cellStyle name="20% - Accent2 3" xfId="168" xr:uid="{202C7984-6345-471A-9A4D-B9C60E865BA0}"/>
    <cellStyle name="20% - Accent2 3 10" xfId="169" xr:uid="{5497739D-0E44-41E3-95C3-080830DD95F7}"/>
    <cellStyle name="20% - Accent2 3 10 2" xfId="9845" xr:uid="{1C816115-8AD8-4CA9-899B-FA5737CA01B0}"/>
    <cellStyle name="20% - Accent2 3 11" xfId="170" xr:uid="{6F2DBC8E-E6C7-4B8A-A4F4-0439D965A73F}"/>
    <cellStyle name="20% - Accent2 3 11 2" xfId="9846" xr:uid="{51248D7F-3793-4D44-B045-F5D9D34508D1}"/>
    <cellStyle name="20% - Accent2 3 12" xfId="9847" xr:uid="{1C29612E-BDE1-4001-9C80-4B61A5F076F3}"/>
    <cellStyle name="20% - Accent2 3 13" xfId="12019" xr:uid="{E77E2D59-255D-445B-A082-24CDA915B4EB}"/>
    <cellStyle name="20% - Accent2 3 14" xfId="12020" xr:uid="{5477817F-0DDA-4AB5-A6FE-545590425DAB}"/>
    <cellStyle name="20% - Accent2 3 15" xfId="5585" xr:uid="{3FEAB77D-CBF2-429F-8E76-D1D2B09F4449}"/>
    <cellStyle name="20% - Accent2 3 2" xfId="171" xr:uid="{15CBA517-8DFB-44CB-B6A9-82EE4CE37408}"/>
    <cellStyle name="20% - Accent2 3 2 2" xfId="9849" xr:uid="{A75288A6-7F3D-4553-97D8-FE173EB80052}"/>
    <cellStyle name="20% - Accent2 3 2 3" xfId="12021" xr:uid="{F4F8E79F-04A1-4B17-8F4A-8FE23AE50A62}"/>
    <cellStyle name="20% - Accent2 3 2 4" xfId="9848" xr:uid="{58C2A51F-3292-4D0A-93F9-1319BDC8C670}"/>
    <cellStyle name="20% - Accent2 3 2 5" xfId="7011" xr:uid="{DB6EF9AE-A651-4880-A972-7910EB4EC0FD}"/>
    <cellStyle name="20% - Accent2 3 3" xfId="172" xr:uid="{05D60941-ADDE-4157-BED0-95DDB5E9B741}"/>
    <cellStyle name="20% - Accent2 3 3 2" xfId="9850" xr:uid="{AD2FE5A6-ACCE-4716-A5B6-944A24704684}"/>
    <cellStyle name="20% - Accent2 3 4" xfId="173" xr:uid="{3F6FCB44-D137-404D-8C34-5BC794CF9EF9}"/>
    <cellStyle name="20% - Accent2 3 4 2" xfId="9851" xr:uid="{36BB2536-F448-455C-B18F-71B02DC472AA}"/>
    <cellStyle name="20% - Accent2 3 5" xfId="174" xr:uid="{700DDF56-B299-4101-971D-6617D4F4EEA5}"/>
    <cellStyle name="20% - Accent2 3 5 2" xfId="9852" xr:uid="{B5EC7669-8B0D-48A4-8E21-797D4230DA26}"/>
    <cellStyle name="20% - Accent2 3 6" xfId="175" xr:uid="{D175C25D-C0DE-4C9E-B190-CBEE18D2F6DD}"/>
    <cellStyle name="20% - Accent2 3 6 2" xfId="9853" xr:uid="{A4F86FA4-1B27-415F-AF2A-380A4A8CCE0A}"/>
    <cellStyle name="20% - Accent2 3 7" xfId="176" xr:uid="{CE5BA8E7-71BD-47B3-A011-A30A36894950}"/>
    <cellStyle name="20% - Accent2 3 7 2" xfId="9854" xr:uid="{5FBF8018-8FE4-4385-A6BF-548EEE6E2E11}"/>
    <cellStyle name="20% - Accent2 3 8" xfId="177" xr:uid="{40E1C438-7F8D-4F2D-AB65-7E258575DC67}"/>
    <cellStyle name="20% - Accent2 3 8 2" xfId="9855" xr:uid="{4AB2C375-00D7-4540-BAE6-FAECDC56D063}"/>
    <cellStyle name="20% - Accent2 3 9" xfId="178" xr:uid="{7A633D27-B14D-4233-B425-02C9FDEFC485}"/>
    <cellStyle name="20% - Accent2 3 9 2" xfId="9856" xr:uid="{361C40C8-6D8B-471C-B8B5-6BBB4D55CAB3}"/>
    <cellStyle name="20% - Accent2 30" xfId="7012" xr:uid="{B3879A63-FA01-4957-BE69-B19BBE4D3766}"/>
    <cellStyle name="20% - Accent2 31" xfId="7013" xr:uid="{E675B73A-258D-41BE-B5B8-117897DACC2F}"/>
    <cellStyle name="20% - Accent2 32" xfId="7014" xr:uid="{20586146-C09E-402A-BE9F-65C9A7AA6D1A}"/>
    <cellStyle name="20% - Accent2 33" xfId="7015" xr:uid="{66BC4F91-4083-4C45-8417-5D82CE1FAA6C}"/>
    <cellStyle name="20% - Accent2 34" xfId="7016" xr:uid="{415D0333-B81F-45B6-B97E-4471AA0364F7}"/>
    <cellStyle name="20% - Accent2 35" xfId="7017" xr:uid="{F4F26F30-6283-424A-854F-93B9913071BA}"/>
    <cellStyle name="20% - Accent2 36" xfId="7018" xr:uid="{1BAA0B3F-150C-4AA1-BF50-A389A8E38DB3}"/>
    <cellStyle name="20% - Accent2 37" xfId="7019" xr:uid="{AD0A7678-AE3B-4F0C-8CBB-E9430E941FA7}"/>
    <cellStyle name="20% - Accent2 38" xfId="7020" xr:uid="{E89AA274-B899-47F6-91F1-10B48782AB3B}"/>
    <cellStyle name="20% - Accent2 39" xfId="7021" xr:uid="{BE9AD45E-535F-4740-B3B8-0F679D768F21}"/>
    <cellStyle name="20% - Accent2 4" xfId="179" xr:uid="{6FEE26E8-0308-4507-BE26-8FC50FF387CC}"/>
    <cellStyle name="20% - Accent2 4 10" xfId="180" xr:uid="{D7132D93-08B5-4807-BA99-2F929AFF9EB6}"/>
    <cellStyle name="20% - Accent2 4 10 2" xfId="9857" xr:uid="{C2BECA05-BFEB-46E4-9EA8-9BE4285BF907}"/>
    <cellStyle name="20% - Accent2 4 11" xfId="181" xr:uid="{5836B0AD-1652-49D2-B24D-0DCE1745BD8A}"/>
    <cellStyle name="20% - Accent2 4 11 2" xfId="9858" xr:uid="{B72073EC-74E8-4775-A03F-1E09DEB59285}"/>
    <cellStyle name="20% - Accent2 4 12" xfId="9859" xr:uid="{14E20B33-2384-4D91-B4A3-DBF9799342F0}"/>
    <cellStyle name="20% - Accent2 4 13" xfId="12022" xr:uid="{75B150B0-7535-4D0F-9580-E6BECD14178C}"/>
    <cellStyle name="20% - Accent2 4 14" xfId="5586" xr:uid="{394CE677-E33B-490A-A8ED-E9AB664F87E6}"/>
    <cellStyle name="20% - Accent2 4 2" xfId="182" xr:uid="{8871F1F6-E391-41B5-8922-81CD27F21B10}"/>
    <cellStyle name="20% - Accent2 4 2 2" xfId="9861" xr:uid="{207A42ED-0CCB-4EE3-B56D-25899F3D8A57}"/>
    <cellStyle name="20% - Accent2 4 2 3" xfId="12023" xr:uid="{C8840E3F-2919-4FCC-817D-8DA171EBC75B}"/>
    <cellStyle name="20% - Accent2 4 2 4" xfId="9860" xr:uid="{20E22638-ADE7-4CDA-B4F3-ABC49E5AA641}"/>
    <cellStyle name="20% - Accent2 4 2 5" xfId="7022" xr:uid="{0AF908A4-6905-4E21-B9D1-A1D303C12DBB}"/>
    <cellStyle name="20% - Accent2 4 3" xfId="183" xr:uid="{CDE8FC05-DFBA-4D9C-A046-3528E6C5A441}"/>
    <cellStyle name="20% - Accent2 4 3 2" xfId="9862" xr:uid="{7095F4F7-26F9-4672-AF4F-8C06B9379BC5}"/>
    <cellStyle name="20% - Accent2 4 4" xfId="184" xr:uid="{336F05B4-1188-413F-AB5C-EAD01CA6AC49}"/>
    <cellStyle name="20% - Accent2 4 4 2" xfId="9863" xr:uid="{9BF14DA7-2FE8-4FCE-A94D-EBCC95B16BEE}"/>
    <cellStyle name="20% - Accent2 4 5" xfId="185" xr:uid="{02AE0E1E-F420-4364-B9CA-0B34761E2D5A}"/>
    <cellStyle name="20% - Accent2 4 5 2" xfId="9864" xr:uid="{56A71FCB-C1FF-40F7-A833-A56ED994FD86}"/>
    <cellStyle name="20% - Accent2 4 6" xfId="186" xr:uid="{395D8445-5778-4477-86CC-05DA5C7E3139}"/>
    <cellStyle name="20% - Accent2 4 6 2" xfId="9865" xr:uid="{AAD8DB5C-8D36-4028-B4C9-EC850F2C4B14}"/>
    <cellStyle name="20% - Accent2 4 7" xfId="187" xr:uid="{AB842808-9C32-4236-92CF-1A0ACCBD99EB}"/>
    <cellStyle name="20% - Accent2 4 7 2" xfId="9866" xr:uid="{C1293099-28EF-4B49-BDED-163A5ED9E7BB}"/>
    <cellStyle name="20% - Accent2 4 8" xfId="188" xr:uid="{DAF089C8-2B9B-46BA-A3A2-1871A399406B}"/>
    <cellStyle name="20% - Accent2 4 8 2" xfId="9867" xr:uid="{951D10C8-8C08-4777-AD91-09116B946116}"/>
    <cellStyle name="20% - Accent2 4 9" xfId="189" xr:uid="{49ADDF9C-FDBD-4F72-809F-525D6432316D}"/>
    <cellStyle name="20% - Accent2 4 9 2" xfId="9868" xr:uid="{6024CD9C-D760-44FE-8E20-63B3B5E98B61}"/>
    <cellStyle name="20% - Accent2 40" xfId="7023" xr:uid="{BB3EE04E-BDF2-415F-A4BA-ED428D679BC6}"/>
    <cellStyle name="20% - Accent2 41" xfId="7024" xr:uid="{EF25CC1D-ED0F-4FEE-90E4-158BD8B9279C}"/>
    <cellStyle name="20% - Accent2 42" xfId="7025" xr:uid="{2066B464-AF7B-4B29-934B-25F7AACB911E}"/>
    <cellStyle name="20% - Accent2 43" xfId="7026" xr:uid="{34E69A52-AB6D-4C41-946A-1625FBEECCF2}"/>
    <cellStyle name="20% - Accent2 5" xfId="190" xr:uid="{98134BDB-699A-4607-A42E-DEC76B57242F}"/>
    <cellStyle name="20% - Accent2 5 10" xfId="191" xr:uid="{1EE5C22D-23B5-4754-90F0-0A9758AA8845}"/>
    <cellStyle name="20% - Accent2 5 10 2" xfId="9869" xr:uid="{72027D0B-384A-4A95-8935-030D05E25B40}"/>
    <cellStyle name="20% - Accent2 5 11" xfId="192" xr:uid="{C029772E-C99C-4A67-B6FF-3D124D84CEEC}"/>
    <cellStyle name="20% - Accent2 5 11 2" xfId="9870" xr:uid="{BC161B34-6D7D-4751-A293-0A90985F8FDF}"/>
    <cellStyle name="20% - Accent2 5 12" xfId="9871" xr:uid="{7F9D0C9D-2AD0-4B34-B22D-FA4530658ADC}"/>
    <cellStyle name="20% - Accent2 5 13" xfId="12024" xr:uid="{B542140B-84F3-41BE-A87E-770FCE9ADD46}"/>
    <cellStyle name="20% - Accent2 5 14" xfId="5587" xr:uid="{0837D450-DFF5-451D-B564-596D1683ED03}"/>
    <cellStyle name="20% - Accent2 5 2" xfId="193" xr:uid="{8033A945-796E-4561-8B49-4FEFEAAC4D2F}"/>
    <cellStyle name="20% - Accent2 5 2 2" xfId="9873" xr:uid="{77F058F1-C4EB-4D09-B2D0-709173C88F4B}"/>
    <cellStyle name="20% - Accent2 5 2 3" xfId="12025" xr:uid="{04A12BE7-11A9-460D-B1A0-7232106B7457}"/>
    <cellStyle name="20% - Accent2 5 2 4" xfId="9872" xr:uid="{83A22B44-81FA-4F52-BCA5-C7D234BD76A0}"/>
    <cellStyle name="20% - Accent2 5 2 5" xfId="7027" xr:uid="{D8725648-A9DA-4876-B6F9-21EB039324CA}"/>
    <cellStyle name="20% - Accent2 5 3" xfId="194" xr:uid="{A0CFDDED-E216-4C65-AB13-7076905677FA}"/>
    <cellStyle name="20% - Accent2 5 3 2" xfId="9874" xr:uid="{78E2B0DC-0CC6-4BB4-9D4B-BD1588E1FF35}"/>
    <cellStyle name="20% - Accent2 5 4" xfId="195" xr:uid="{D62BF0A1-1320-4B85-BB39-51D167C36701}"/>
    <cellStyle name="20% - Accent2 5 4 2" xfId="9875" xr:uid="{7ED4DCF9-B06A-4592-92C3-6EC95E82E968}"/>
    <cellStyle name="20% - Accent2 5 5" xfId="196" xr:uid="{DA7AE900-7EB1-4899-9836-010BDF82C6CD}"/>
    <cellStyle name="20% - Accent2 5 5 2" xfId="9876" xr:uid="{022DD490-DB00-4C50-A62B-870DD3477356}"/>
    <cellStyle name="20% - Accent2 5 6" xfId="197" xr:uid="{58AB35ED-BD40-46D0-8980-8D9903450184}"/>
    <cellStyle name="20% - Accent2 5 6 2" xfId="9877" xr:uid="{B59E6AFB-269B-4CA8-A8F0-2A0B622CFB3C}"/>
    <cellStyle name="20% - Accent2 5 7" xfId="198" xr:uid="{51307531-80A8-4958-ABF9-78F2F0CDB467}"/>
    <cellStyle name="20% - Accent2 5 7 2" xfId="9878" xr:uid="{E16AD257-8895-404F-BF61-3CEB913734AD}"/>
    <cellStyle name="20% - Accent2 5 8" xfId="199" xr:uid="{D5B9E5CF-08C0-42FC-8A03-2BEC9B8451A5}"/>
    <cellStyle name="20% - Accent2 5 8 2" xfId="9879" xr:uid="{F5554560-7EB5-449C-996D-CD73FD980C12}"/>
    <cellStyle name="20% - Accent2 5 9" xfId="200" xr:uid="{DB86A08E-3EA8-4DB4-AB05-7CDAA774EA68}"/>
    <cellStyle name="20% - Accent2 5 9 2" xfId="9880" xr:uid="{26CF8A21-CEDE-4FD0-9D4D-832AD17B194F}"/>
    <cellStyle name="20% - Accent2 6" xfId="201" xr:uid="{BFE03B32-6C1E-4EDD-B658-34D183ACA233}"/>
    <cellStyle name="20% - Accent2 6 10" xfId="202" xr:uid="{77968324-3679-4B29-9958-7E50E224234E}"/>
    <cellStyle name="20% - Accent2 6 10 2" xfId="9881" xr:uid="{895D9F55-29DC-422D-9DED-07990BA35FEF}"/>
    <cellStyle name="20% - Accent2 6 11" xfId="203" xr:uid="{F7724FBF-3323-494A-9E6D-D2D1D43952FA}"/>
    <cellStyle name="20% - Accent2 6 11 2" xfId="9882" xr:uid="{DB14F2BE-AEB4-4A7D-A558-A40971F87310}"/>
    <cellStyle name="20% - Accent2 6 12" xfId="9883" xr:uid="{FF5CBD75-E195-40CA-A2A3-AF84376CCA9E}"/>
    <cellStyle name="20% - Accent2 6 13" xfId="12026" xr:uid="{EFB27063-BA05-4E1B-A8D4-1034E0A11DBE}"/>
    <cellStyle name="20% - Accent2 6 14" xfId="5588" xr:uid="{6C115ED0-BF32-4B85-8D7F-CB4E0783BF2E}"/>
    <cellStyle name="20% - Accent2 6 2" xfId="204" xr:uid="{237C29B8-D8BF-4F99-99A0-1CA84BA5BE2E}"/>
    <cellStyle name="20% - Accent2 6 2 2" xfId="9885" xr:uid="{D1A82D2A-1801-4779-A48F-BD31EE1E06C2}"/>
    <cellStyle name="20% - Accent2 6 2 3" xfId="12027" xr:uid="{12F9C562-96F7-4CDA-8D74-4CF6CAEBAB22}"/>
    <cellStyle name="20% - Accent2 6 2 4" xfId="9884" xr:uid="{659EBAE9-A900-40FB-A578-E6CD3D7F4539}"/>
    <cellStyle name="20% - Accent2 6 2 5" xfId="7028" xr:uid="{F74D6582-F4B4-4CF6-B32E-BD5DAD32041B}"/>
    <cellStyle name="20% - Accent2 6 3" xfId="205" xr:uid="{948151CB-90D4-4EF7-A888-6B527DC2D2AB}"/>
    <cellStyle name="20% - Accent2 6 3 2" xfId="9886" xr:uid="{3C96C4D8-32B1-4AA7-B779-8648C894488D}"/>
    <cellStyle name="20% - Accent2 6 4" xfId="206" xr:uid="{841C422E-D86B-442D-847A-DABA70836D04}"/>
    <cellStyle name="20% - Accent2 6 4 2" xfId="9887" xr:uid="{31ADA5A7-3773-43BD-A3FC-4BF1B84A539C}"/>
    <cellStyle name="20% - Accent2 6 5" xfId="207" xr:uid="{0BD5F12E-0846-4688-9DA3-A65D644B6FEB}"/>
    <cellStyle name="20% - Accent2 6 5 2" xfId="9888" xr:uid="{404F5F5C-5EDE-4816-9F55-23AAE1040C28}"/>
    <cellStyle name="20% - Accent2 6 6" xfId="208" xr:uid="{686987C6-F348-48CB-8268-EFF0DC249E6A}"/>
    <cellStyle name="20% - Accent2 6 6 2" xfId="9889" xr:uid="{330201D4-48B7-411D-A932-27DAA1EFE874}"/>
    <cellStyle name="20% - Accent2 6 7" xfId="209" xr:uid="{84822469-EE86-4FFA-A78D-45D62925805F}"/>
    <cellStyle name="20% - Accent2 6 7 2" xfId="9890" xr:uid="{61362E62-6AB0-480D-814D-50D81AD77E85}"/>
    <cellStyle name="20% - Accent2 6 8" xfId="210" xr:uid="{D8088ABE-7E02-4980-BBBC-F54178903E4E}"/>
    <cellStyle name="20% - Accent2 6 8 2" xfId="9891" xr:uid="{303DF55B-2C5A-47FA-9221-3DA1FD56FD42}"/>
    <cellStyle name="20% - Accent2 6 9" xfId="211" xr:uid="{720E5685-4AE7-460A-903F-01A8B1AC2E61}"/>
    <cellStyle name="20% - Accent2 6 9 2" xfId="9892" xr:uid="{B8D12589-F77E-428D-82A2-8DEFBD6EC245}"/>
    <cellStyle name="20% - Accent2 7" xfId="212" xr:uid="{A6134106-B50C-40F4-BA93-0777E78348AA}"/>
    <cellStyle name="20% - Accent2 7 2" xfId="7030" xr:uid="{1AB9B565-CEB9-4C47-AD42-31EA65E93F27}"/>
    <cellStyle name="20% - Accent2 7 2 2" xfId="12028" xr:uid="{360B4B2C-360A-4B21-8017-4B574D630C3A}"/>
    <cellStyle name="20% - Accent2 7 2 3" xfId="9893" xr:uid="{F7616236-BF9D-4590-AF86-1B391FEE066D}"/>
    <cellStyle name="20% - Accent2 7 3" xfId="7029" xr:uid="{A1A02EF0-6111-41DA-8E0F-8F47C8581EC0}"/>
    <cellStyle name="20% - Accent2 7 3 2" xfId="12030" xr:uid="{22481447-A592-45FA-80E9-D96E9D893405}"/>
    <cellStyle name="20% - Accent2 7 3 3" xfId="12029" xr:uid="{6F2281D8-F6EF-4896-A152-06D64E8BEA55}"/>
    <cellStyle name="20% - Accent2 7 4" xfId="5589" xr:uid="{DBDFA0E3-E19D-424E-8869-7E3254673F38}"/>
    <cellStyle name="20% - Accent2 8" xfId="213" xr:uid="{6F5C2522-3FD9-4129-B0A3-E0E4DDBE2466}"/>
    <cellStyle name="20% - Accent2 8 2" xfId="7032" xr:uid="{253FE32A-AFE0-4C29-9682-91F36AEAF80B}"/>
    <cellStyle name="20% - Accent2 8 2 2" xfId="12031" xr:uid="{EF226532-1C51-4DF4-A915-50BD457E023C}"/>
    <cellStyle name="20% - Accent2 8 2 3" xfId="9894" xr:uid="{6214F5CB-7C85-4751-8A33-04B32F534541}"/>
    <cellStyle name="20% - Accent2 8 3" xfId="7031" xr:uid="{C1C61BB6-A3CC-4165-9EC7-4A9FE4345B59}"/>
    <cellStyle name="20% - Accent2 8 3 2" xfId="12033" xr:uid="{FAB6EFF5-2DB2-4EDC-AA31-3F0A1C1E631C}"/>
    <cellStyle name="20% - Accent2 8 3 3" xfId="12032" xr:uid="{524A7F3E-E8CA-48A7-B027-7A4B8AC81927}"/>
    <cellStyle name="20% - Accent2 8 4" xfId="5590" xr:uid="{AD1A6CE2-CA0D-499A-9C24-7722D5D6F43F}"/>
    <cellStyle name="20% - Accent2 9" xfId="214" xr:uid="{550E2427-D90C-4F11-9351-AEB62BC385E6}"/>
    <cellStyle name="20% - Accent2 9 2" xfId="7033" xr:uid="{7140A523-0EDB-45E9-B6E1-28796EAF552F}"/>
    <cellStyle name="20% - Accent3" xfId="27" builtinId="38" customBuiltin="1"/>
    <cellStyle name="20% - Accent3 10" xfId="215" xr:uid="{5906F24C-E38E-46F1-940D-573EF90F3B39}"/>
    <cellStyle name="20% - Accent3 10 2" xfId="7034" xr:uid="{925E8315-2951-40BF-9A61-D52D71AB925A}"/>
    <cellStyle name="20% - Accent3 11" xfId="7035" xr:uid="{845C2A45-4B57-4781-8F5F-40E0889BA2B4}"/>
    <cellStyle name="20% - Accent3 11 2" xfId="7036" xr:uid="{01B75C68-E0DB-4C84-B1B8-0BE6EC8F14C6}"/>
    <cellStyle name="20% - Accent3 12" xfId="7037" xr:uid="{179899BF-1B7E-45E4-9281-B4A7ED82F461}"/>
    <cellStyle name="20% - Accent3 13" xfId="7038" xr:uid="{217E492B-0257-42B9-AE15-DC3A42E7D950}"/>
    <cellStyle name="20% - Accent3 14" xfId="7039" xr:uid="{BE3C7CD8-8BB3-4A66-AFFB-2A10CAAB6C95}"/>
    <cellStyle name="20% - Accent3 15" xfId="7040" xr:uid="{90F93D32-FA0F-4243-AC92-82E915371378}"/>
    <cellStyle name="20% - Accent3 16" xfId="7041" xr:uid="{43917B1B-685A-4DF0-830B-FCD0F589A9D1}"/>
    <cellStyle name="20% - Accent3 17" xfId="7042" xr:uid="{4EEF21A6-A92A-4BB5-8B11-A066C47D8C94}"/>
    <cellStyle name="20% - Accent3 18" xfId="7043" xr:uid="{F8E1FF88-0DEF-46F5-819E-6EC86B1EFD52}"/>
    <cellStyle name="20% - Accent3 19" xfId="7044" xr:uid="{AA8B915D-2C12-4C6F-869B-F7E5126F7C11}"/>
    <cellStyle name="20% - Accent3 2" xfId="216" xr:uid="{2541E4F2-50DD-441B-911F-82942FA1293F}"/>
    <cellStyle name="20% - Accent3 2 10" xfId="217" xr:uid="{6E025099-6EB6-46AD-866C-EEAC646B4546}"/>
    <cellStyle name="20% - Accent3 2 10 2" xfId="9896" xr:uid="{644BFD3D-BE71-4A2F-BEEA-A44604D65DE8}"/>
    <cellStyle name="20% - Accent3 2 10 3" xfId="12034" xr:uid="{C6521B4F-DA33-46BD-BF2F-F8ACB5BFB0DD}"/>
    <cellStyle name="20% - Accent3 2 10 4" xfId="9895" xr:uid="{A3891E25-9AEA-45FA-A11F-D60554822BD5}"/>
    <cellStyle name="20% - Accent3 2 10 5" xfId="5591" xr:uid="{7CBCDF0D-AF7F-47AE-933F-BA92AFF4D243}"/>
    <cellStyle name="20% - Accent3 2 11" xfId="218" xr:uid="{720FEFCA-D146-4B6C-94BD-619A432E0E16}"/>
    <cellStyle name="20% - Accent3 2 11 2" xfId="9898" xr:uid="{ED9C4986-70C3-43E5-A98F-851E78F8600B}"/>
    <cellStyle name="20% - Accent3 2 11 3" xfId="12035" xr:uid="{8E62185D-D7FD-477E-B260-8A109E7CAB47}"/>
    <cellStyle name="20% - Accent3 2 11 4" xfId="9897" xr:uid="{46337086-FF71-4EA8-9A22-349AE676AB9C}"/>
    <cellStyle name="20% - Accent3 2 11 5" xfId="5592" xr:uid="{8EA5D377-DEBC-4A8C-B8D1-013CC9DC6F68}"/>
    <cellStyle name="20% - Accent3 2 12" xfId="5593" xr:uid="{BE93D92D-69E1-4B04-9741-A1F7BFD5EB9E}"/>
    <cellStyle name="20% - Accent3 2 12 2" xfId="12036" xr:uid="{997F2E8C-1FE4-49F8-959C-316D6C4B24CC}"/>
    <cellStyle name="20% - Accent3 2 12 3" xfId="12037" xr:uid="{1F57A0E3-6160-450F-87FF-519B02FCC77B}"/>
    <cellStyle name="20% - Accent3 2 12 4" xfId="9899" xr:uid="{3AEE4B5C-71BD-4992-B127-3A0CD029E625}"/>
    <cellStyle name="20% - Accent3 2 13" xfId="5594" xr:uid="{932756C3-F0CE-4516-8042-00084682DD65}"/>
    <cellStyle name="20% - Accent3 2 13 2" xfId="12038" xr:uid="{EB3454CC-C6D6-4F3E-A8E4-546F11190BA3}"/>
    <cellStyle name="20% - Accent3 2 14" xfId="5595" xr:uid="{3FE6CA7C-C62D-4E05-9A95-673DB086F0AF}"/>
    <cellStyle name="20% - Accent3 2 15" xfId="5596" xr:uid="{1287A9BF-B20E-43D5-B133-DD2FB110BF07}"/>
    <cellStyle name="20% - Accent3 2 16" xfId="7045" xr:uid="{7742A1E1-468D-4619-9566-DA77898138B3}"/>
    <cellStyle name="20% - Accent3 2 2" xfId="219" xr:uid="{54626C14-BF84-43A3-B9EE-EBC43552881B}"/>
    <cellStyle name="20% - Accent3 2 2 2" xfId="9901" xr:uid="{1053F3F1-F681-4351-9C00-5CD39DC70E18}"/>
    <cellStyle name="20% - Accent3 2 2 3" xfId="12039" xr:uid="{5EB8E5C8-6D59-4D2D-BAD1-E86509C2A895}"/>
    <cellStyle name="20% - Accent3 2 2 4" xfId="9900" xr:uid="{2AFE0648-9BBA-45EC-BC51-45B22CA44FF2}"/>
    <cellStyle name="20% - Accent3 2 2 5" xfId="5597" xr:uid="{75094F35-D301-42CE-8216-A67BEBC23EDE}"/>
    <cellStyle name="20% - Accent3 2 3" xfId="220" xr:uid="{A8B9B967-A618-496D-974E-B2ED5DF51BF0}"/>
    <cellStyle name="20% - Accent3 2 3 2" xfId="9903" xr:uid="{94954862-0730-43F1-B91B-49AC4A060A13}"/>
    <cellStyle name="20% - Accent3 2 3 3" xfId="12040" xr:uid="{DC9A1B93-F3A8-4416-8A17-963CB3E96F0F}"/>
    <cellStyle name="20% - Accent3 2 3 4" xfId="9902" xr:uid="{50E059EB-9745-420A-84C5-09163C88285F}"/>
    <cellStyle name="20% - Accent3 2 3 5" xfId="5598" xr:uid="{3F0CF3C9-A36A-4CB8-9007-2BBBB2EE96C9}"/>
    <cellStyle name="20% - Accent3 2 4" xfId="221" xr:uid="{5BF215A7-19FA-44A2-8599-23005C4556B5}"/>
    <cellStyle name="20% - Accent3 2 4 2" xfId="9905" xr:uid="{5FD1C8C4-7268-40BA-8D08-328060AD1D14}"/>
    <cellStyle name="20% - Accent3 2 4 3" xfId="12041" xr:uid="{244FFA67-D410-472B-9E51-39FDB4C6629E}"/>
    <cellStyle name="20% - Accent3 2 4 4" xfId="9904" xr:uid="{00AA6186-C2B0-4BD8-8F08-FFBE0E5D00A9}"/>
    <cellStyle name="20% - Accent3 2 4 5" xfId="5599" xr:uid="{5539DD24-0EAE-42DB-AB1B-EFCECDD7BC6D}"/>
    <cellStyle name="20% - Accent3 2 5" xfId="222" xr:uid="{D7BB5230-57D1-4602-9078-FC0F32A2E8C7}"/>
    <cellStyle name="20% - Accent3 2 5 2" xfId="9907" xr:uid="{07505231-E2A2-4322-9413-B722D5C944E6}"/>
    <cellStyle name="20% - Accent3 2 5 3" xfId="12042" xr:uid="{CE157C71-5C14-4540-A7EB-4E7FD4E74D8D}"/>
    <cellStyle name="20% - Accent3 2 5 4" xfId="9906" xr:uid="{47721F49-AE9B-410C-AF13-520C50B7EB82}"/>
    <cellStyle name="20% - Accent3 2 5 5" xfId="5600" xr:uid="{BE8AF678-9232-4BCD-803E-B71B31B9E527}"/>
    <cellStyle name="20% - Accent3 2 6" xfId="223" xr:uid="{E31D3A55-83AE-4ABE-ACD8-B31672663863}"/>
    <cellStyle name="20% - Accent3 2 6 2" xfId="9909" xr:uid="{886328AE-B10E-4B6A-B743-B9B59196691E}"/>
    <cellStyle name="20% - Accent3 2 6 3" xfId="12043" xr:uid="{62D98D52-F201-4594-B9BA-8712BDB5E322}"/>
    <cellStyle name="20% - Accent3 2 6 4" xfId="9908" xr:uid="{77250E4B-6C3C-40ED-885A-AC3BDF46281B}"/>
    <cellStyle name="20% - Accent3 2 6 5" xfId="5601" xr:uid="{FDCBB70D-277F-4AD1-8314-233BC9FBF8A0}"/>
    <cellStyle name="20% - Accent3 2 7" xfId="224" xr:uid="{144D0D9B-68D2-45C6-9A89-7E28BD53B0B4}"/>
    <cellStyle name="20% - Accent3 2 7 2" xfId="9911" xr:uid="{C56EEF9C-2F00-475C-B0F0-412C9167C1EA}"/>
    <cellStyle name="20% - Accent3 2 7 3" xfId="12044" xr:uid="{CF45C909-3EA3-44DD-9CA3-850B92432661}"/>
    <cellStyle name="20% - Accent3 2 7 4" xfId="9910" xr:uid="{41B683E6-94FF-42A7-9DBE-46DEE651B188}"/>
    <cellStyle name="20% - Accent3 2 7 5" xfId="5602" xr:uid="{EAD680DA-D6C9-48BD-ABA3-375EC00DCF69}"/>
    <cellStyle name="20% - Accent3 2 8" xfId="225" xr:uid="{1A88374F-6CB4-4E2F-B1D4-987A13B74313}"/>
    <cellStyle name="20% - Accent3 2 8 2" xfId="9913" xr:uid="{C794BC20-8230-4A46-89C4-50D619F1ECE3}"/>
    <cellStyle name="20% - Accent3 2 8 3" xfId="12045" xr:uid="{65141140-1627-4E08-894D-C8C08179ECC6}"/>
    <cellStyle name="20% - Accent3 2 8 4" xfId="9912" xr:uid="{605B6AD1-0989-4469-9DD5-C813EFFD8F11}"/>
    <cellStyle name="20% - Accent3 2 8 5" xfId="5603" xr:uid="{922E10C0-D03D-435E-B85D-934490F023A2}"/>
    <cellStyle name="20% - Accent3 2 9" xfId="226" xr:uid="{D7BE10C8-6740-4B81-B9AB-51244A81F584}"/>
    <cellStyle name="20% - Accent3 2 9 2" xfId="9915" xr:uid="{3F7081C3-23D9-417D-98FF-DE41D7A10AC8}"/>
    <cellStyle name="20% - Accent3 2 9 3" xfId="12046" xr:uid="{3DD42B7B-78F1-45A3-B7BF-ADA04B777CF3}"/>
    <cellStyle name="20% - Accent3 2 9 4" xfId="9914" xr:uid="{24A133A8-06D7-4AC3-9883-421E7CF75565}"/>
    <cellStyle name="20% - Accent3 2 9 5" xfId="5604" xr:uid="{632AB238-6234-4163-8B4F-C21F58AC9AF3}"/>
    <cellStyle name="20% - Accent3 20" xfId="7046" xr:uid="{A930AB70-390A-42AA-8832-BF9CC0D1EE55}"/>
    <cellStyle name="20% - Accent3 21" xfId="7047" xr:uid="{F1294BF7-1DD4-4F29-B760-ABA6C359454C}"/>
    <cellStyle name="20% - Accent3 22" xfId="7048" xr:uid="{7A597D7F-A672-425A-ADEB-A141D333C256}"/>
    <cellStyle name="20% - Accent3 23" xfId="7049" xr:uid="{8EF2E6D7-27C7-41C7-AC14-2D2F9303DEFF}"/>
    <cellStyle name="20% - Accent3 24" xfId="7050" xr:uid="{1C7946E5-D628-42BC-A2F3-A289F3D63A6C}"/>
    <cellStyle name="20% - Accent3 25" xfId="7051" xr:uid="{9A95264A-E5E0-4B53-B757-87FEFF677601}"/>
    <cellStyle name="20% - Accent3 26" xfId="7052" xr:uid="{E113134C-53B0-4F1A-8B47-A51032867F77}"/>
    <cellStyle name="20% - Accent3 27" xfId="7053" xr:uid="{5F4ED100-EB91-419C-A046-9D9F73847281}"/>
    <cellStyle name="20% - Accent3 28" xfId="7054" xr:uid="{1537FBD3-FF6A-4A52-8BA9-7DC0F0B446DF}"/>
    <cellStyle name="20% - Accent3 29" xfId="7055" xr:uid="{97C133CE-2633-4BF6-B587-DD7B21669D97}"/>
    <cellStyle name="20% - Accent3 3" xfId="227" xr:uid="{23209F10-EAF4-411A-A542-FCC16DCC86AA}"/>
    <cellStyle name="20% - Accent3 3 10" xfId="228" xr:uid="{B02CEA33-8523-4EAA-8162-A7BE1571FAA0}"/>
    <cellStyle name="20% - Accent3 3 10 2" xfId="9916" xr:uid="{45E50F45-8F49-48CE-A47A-0D5E438FAC8B}"/>
    <cellStyle name="20% - Accent3 3 11" xfId="229" xr:uid="{D0F8EDE8-D86B-47B0-AA7F-BCD0853B7E5C}"/>
    <cellStyle name="20% - Accent3 3 11 2" xfId="9917" xr:uid="{35B9B931-2044-4517-8C68-D3E13F3977B5}"/>
    <cellStyle name="20% - Accent3 3 12" xfId="9918" xr:uid="{E3CFB21E-CD21-4024-95DD-6E7B93E8D732}"/>
    <cellStyle name="20% - Accent3 3 13" xfId="12047" xr:uid="{FAAB3B42-C7ED-4B5D-B4B4-0BD5FC052AB5}"/>
    <cellStyle name="20% - Accent3 3 14" xfId="12048" xr:uid="{A50363CF-A63B-488F-A4BE-CDAC92B3ADCB}"/>
    <cellStyle name="20% - Accent3 3 15" xfId="5605" xr:uid="{B9FFFAE5-A710-4B14-AD45-8BFD8961C512}"/>
    <cellStyle name="20% - Accent3 3 2" xfId="230" xr:uid="{EFE6444D-0EFD-4FC5-8222-DC9D0CD7486B}"/>
    <cellStyle name="20% - Accent3 3 2 2" xfId="9920" xr:uid="{ECE0BF78-6F7E-47E9-9DCD-8079E6BAF8E8}"/>
    <cellStyle name="20% - Accent3 3 2 3" xfId="12049" xr:uid="{1B98DDC2-B8BF-4C87-A1CD-D011FDDABA43}"/>
    <cellStyle name="20% - Accent3 3 2 4" xfId="9919" xr:uid="{928BB59D-B10E-4006-823F-EDA3F3131007}"/>
    <cellStyle name="20% - Accent3 3 2 5" xfId="7056" xr:uid="{9E3320A1-AD8C-456D-AB23-B6D9E71AFD4A}"/>
    <cellStyle name="20% - Accent3 3 3" xfId="231" xr:uid="{622ED0E4-EA85-4BBB-B084-C57B0FCE6029}"/>
    <cellStyle name="20% - Accent3 3 3 2" xfId="9921" xr:uid="{005D3F22-6907-4BC3-AFE6-4DABF825B1D6}"/>
    <cellStyle name="20% - Accent3 3 4" xfId="232" xr:uid="{547FBDFF-CCC4-42AE-8A73-66A774BAE009}"/>
    <cellStyle name="20% - Accent3 3 4 2" xfId="9922" xr:uid="{704FF088-D413-4E79-92F5-4B1A4E84D953}"/>
    <cellStyle name="20% - Accent3 3 5" xfId="233" xr:uid="{BCF41301-5F28-4782-A061-67798BD5DBF0}"/>
    <cellStyle name="20% - Accent3 3 5 2" xfId="9923" xr:uid="{54D06581-A8C1-4DED-91E8-F0612BFF465A}"/>
    <cellStyle name="20% - Accent3 3 6" xfId="234" xr:uid="{EC7D1003-5629-478D-B520-7EB8A3CCEE91}"/>
    <cellStyle name="20% - Accent3 3 6 2" xfId="9924" xr:uid="{EE4DA607-6413-4B5B-A7BC-6D83B51E8CEE}"/>
    <cellStyle name="20% - Accent3 3 7" xfId="235" xr:uid="{01088D8D-7AF9-4A4F-9CF1-CECC56B5076C}"/>
    <cellStyle name="20% - Accent3 3 7 2" xfId="9925" xr:uid="{E4F8C1A1-862A-451C-8B16-06869BDC2242}"/>
    <cellStyle name="20% - Accent3 3 8" xfId="236" xr:uid="{CFE63765-463A-4B00-B0A0-5091EB214465}"/>
    <cellStyle name="20% - Accent3 3 8 2" xfId="9926" xr:uid="{E77371EE-FFC9-4772-B41C-B9BF1883EA6A}"/>
    <cellStyle name="20% - Accent3 3 9" xfId="237" xr:uid="{29E41278-7232-4EE3-9B47-81ECE13F7CD7}"/>
    <cellStyle name="20% - Accent3 3 9 2" xfId="9927" xr:uid="{9A2B6809-3787-40E5-8DA2-BDE59EABB02F}"/>
    <cellStyle name="20% - Accent3 30" xfId="7057" xr:uid="{DF8523C9-A1BB-4060-A677-BE7FFF26E7CD}"/>
    <cellStyle name="20% - Accent3 31" xfId="7058" xr:uid="{B4F2B54D-14CC-40C8-AAA8-6885BFF217BE}"/>
    <cellStyle name="20% - Accent3 32" xfId="7059" xr:uid="{3F0B19AC-69FD-446D-A63D-3E7A08649C53}"/>
    <cellStyle name="20% - Accent3 33" xfId="7060" xr:uid="{B6B3741E-A60A-47B4-8210-839D267F5F95}"/>
    <cellStyle name="20% - Accent3 34" xfId="7061" xr:uid="{445A25B3-A8BB-4924-9A47-529FB46B723E}"/>
    <cellStyle name="20% - Accent3 35" xfId="7062" xr:uid="{43A7D90E-AC32-4970-9595-AA2639DA9137}"/>
    <cellStyle name="20% - Accent3 36" xfId="7063" xr:uid="{48028B42-654A-4FF7-96AD-4B35969708B6}"/>
    <cellStyle name="20% - Accent3 37" xfId="7064" xr:uid="{988341EB-CACF-48F4-9B13-08AB7307DE8E}"/>
    <cellStyle name="20% - Accent3 38" xfId="7065" xr:uid="{109F9CD5-F8B6-49D3-BDF0-6096DA4283EC}"/>
    <cellStyle name="20% - Accent3 39" xfId="7066" xr:uid="{1EA194CB-3B88-4541-9350-62068CC1CD4C}"/>
    <cellStyle name="20% - Accent3 4" xfId="238" xr:uid="{24C06A81-3E6D-47C4-87D0-D3213CB8FA28}"/>
    <cellStyle name="20% - Accent3 4 10" xfId="239" xr:uid="{162444A6-1A75-4D2F-94B8-AC291D4FAE1C}"/>
    <cellStyle name="20% - Accent3 4 10 2" xfId="9928" xr:uid="{853538C8-44FA-4D82-8351-1A5C69B5BC3B}"/>
    <cellStyle name="20% - Accent3 4 11" xfId="240" xr:uid="{C9FC727A-A0DF-4258-86B2-47CA559A7B4B}"/>
    <cellStyle name="20% - Accent3 4 11 2" xfId="9929" xr:uid="{D5B41D11-DA44-4382-942C-4C3C5AAC20AA}"/>
    <cellStyle name="20% - Accent3 4 12" xfId="9930" xr:uid="{035F639B-6157-45E4-A4E5-0779909C0373}"/>
    <cellStyle name="20% - Accent3 4 13" xfId="12050" xr:uid="{CAC21FA5-EBA4-4E1B-BE20-74EB780ACDA6}"/>
    <cellStyle name="20% - Accent3 4 14" xfId="5606" xr:uid="{2DAC0C4C-695B-4342-B1E7-7E6797B1AB70}"/>
    <cellStyle name="20% - Accent3 4 2" xfId="241" xr:uid="{E25786C4-7F82-4763-BA21-82232FEBF266}"/>
    <cellStyle name="20% - Accent3 4 2 2" xfId="9932" xr:uid="{C7AD51D1-13BE-4DD0-BA35-CB253F167297}"/>
    <cellStyle name="20% - Accent3 4 2 3" xfId="12051" xr:uid="{D6556646-4ECE-4C59-B744-9D147628F7F7}"/>
    <cellStyle name="20% - Accent3 4 2 4" xfId="9931" xr:uid="{BFA479EF-986F-478A-9A7A-9E178329DDF1}"/>
    <cellStyle name="20% - Accent3 4 2 5" xfId="7067" xr:uid="{1931C757-48E3-434A-B430-1DEFD3DB07AF}"/>
    <cellStyle name="20% - Accent3 4 3" xfId="242" xr:uid="{3A9176D0-EDAB-4291-A283-B12873D2D4CA}"/>
    <cellStyle name="20% - Accent3 4 3 2" xfId="9933" xr:uid="{0457A34A-F13B-47F5-9EA8-106653268498}"/>
    <cellStyle name="20% - Accent3 4 4" xfId="243" xr:uid="{BF84078D-215A-4F93-96F0-58565402438E}"/>
    <cellStyle name="20% - Accent3 4 4 2" xfId="9934" xr:uid="{EAFE15B4-5F0C-41BE-A10E-AE14202CE15B}"/>
    <cellStyle name="20% - Accent3 4 5" xfId="244" xr:uid="{EF323A81-9946-4097-9C90-B29EE8E48CD1}"/>
    <cellStyle name="20% - Accent3 4 5 2" xfId="9935" xr:uid="{8B836A5C-D9BB-4614-8240-634BDEF3E249}"/>
    <cellStyle name="20% - Accent3 4 6" xfId="245" xr:uid="{38BFBF86-6C1A-4810-9F61-C9EA5170A153}"/>
    <cellStyle name="20% - Accent3 4 6 2" xfId="9936" xr:uid="{B6D52686-A3F5-4C95-A971-811E0AE9B324}"/>
    <cellStyle name="20% - Accent3 4 7" xfId="246" xr:uid="{8159AA30-4D45-416F-8F9B-4D2C546A9CDB}"/>
    <cellStyle name="20% - Accent3 4 7 2" xfId="9937" xr:uid="{323FA9AE-F398-4F49-8BDB-588E51B2C786}"/>
    <cellStyle name="20% - Accent3 4 8" xfId="247" xr:uid="{C44D9276-EDCC-4D22-9535-A35EEE2118A0}"/>
    <cellStyle name="20% - Accent3 4 8 2" xfId="9938" xr:uid="{57D491C8-53F1-4AD3-B0D4-A78F6B003B3B}"/>
    <cellStyle name="20% - Accent3 4 9" xfId="248" xr:uid="{A7CDCEDA-9916-4BF7-BCF9-2B66358B1D8B}"/>
    <cellStyle name="20% - Accent3 4 9 2" xfId="9939" xr:uid="{D897C7BF-8F08-4C5B-A647-C74247D01F0D}"/>
    <cellStyle name="20% - Accent3 40" xfId="7068" xr:uid="{66E90F11-4E24-43BD-A19B-072947EEC5DC}"/>
    <cellStyle name="20% - Accent3 41" xfId="7069" xr:uid="{B557F813-0A45-47DD-A4F3-8E45C2037235}"/>
    <cellStyle name="20% - Accent3 42" xfId="7070" xr:uid="{593E7929-58AB-4AF9-901B-02196BC3FA94}"/>
    <cellStyle name="20% - Accent3 43" xfId="7071" xr:uid="{4B1E114E-E660-4E08-9391-1BFAC661A2F3}"/>
    <cellStyle name="20% - Accent3 5" xfId="249" xr:uid="{02D3D1FB-7494-4D1B-96D5-7C26623113F3}"/>
    <cellStyle name="20% - Accent3 5 10" xfId="250" xr:uid="{8D41C904-052A-4FF1-B1B2-EFC1780CB28C}"/>
    <cellStyle name="20% - Accent3 5 10 2" xfId="9940" xr:uid="{54192DE2-AB52-4A7B-8576-84D98B1BD161}"/>
    <cellStyle name="20% - Accent3 5 11" xfId="251" xr:uid="{93E9F336-A33A-4705-9481-5369320B204E}"/>
    <cellStyle name="20% - Accent3 5 11 2" xfId="9941" xr:uid="{8FDBFF5A-8866-4DC7-B755-E53840038DF2}"/>
    <cellStyle name="20% - Accent3 5 12" xfId="9942" xr:uid="{ED04270A-448E-4B63-9721-008C84329B07}"/>
    <cellStyle name="20% - Accent3 5 13" xfId="12052" xr:uid="{FF5DBF8C-C0AB-45D9-9BD9-6CE33D932178}"/>
    <cellStyle name="20% - Accent3 5 14" xfId="5607" xr:uid="{27CB54E1-62FF-43A7-A785-604F9288CC01}"/>
    <cellStyle name="20% - Accent3 5 2" xfId="252" xr:uid="{3A782FFA-F0D8-4870-9DA5-8B667FA06D57}"/>
    <cellStyle name="20% - Accent3 5 2 2" xfId="9944" xr:uid="{0138B598-D15E-461B-8029-6962BF9D9FC0}"/>
    <cellStyle name="20% - Accent3 5 2 3" xfId="12053" xr:uid="{C21DF989-C86A-4773-BC05-483676E5A71B}"/>
    <cellStyle name="20% - Accent3 5 2 4" xfId="9943" xr:uid="{16897755-4106-41E5-A1D2-FF45342ECE1F}"/>
    <cellStyle name="20% - Accent3 5 2 5" xfId="7072" xr:uid="{9589DBD9-6396-4D25-949C-44C062C0C1B2}"/>
    <cellStyle name="20% - Accent3 5 3" xfId="253" xr:uid="{B6A6510E-3ABA-4F40-95BD-2D3C450BBA00}"/>
    <cellStyle name="20% - Accent3 5 3 2" xfId="9945" xr:uid="{C9D8B9E0-FE4A-4997-B6D6-DB4AFE2CCC6E}"/>
    <cellStyle name="20% - Accent3 5 4" xfId="254" xr:uid="{7FAD2BDD-F7DD-4492-A2B5-C3CBBA3FD851}"/>
    <cellStyle name="20% - Accent3 5 4 2" xfId="9946" xr:uid="{EBC6B42B-AF7E-4A54-A56A-27E5235600D6}"/>
    <cellStyle name="20% - Accent3 5 5" xfId="255" xr:uid="{9F6316D1-9100-4EF9-BC57-45A7D0B3506D}"/>
    <cellStyle name="20% - Accent3 5 5 2" xfId="9947" xr:uid="{D9F8ED4A-08A7-483F-BFBD-8B0374310E41}"/>
    <cellStyle name="20% - Accent3 5 6" xfId="256" xr:uid="{D853E67B-0F05-40E1-8550-AD321652E414}"/>
    <cellStyle name="20% - Accent3 5 6 2" xfId="9948" xr:uid="{9ADBEBC4-84A5-463F-8778-3E5507826E2E}"/>
    <cellStyle name="20% - Accent3 5 7" xfId="257" xr:uid="{BFD0FFD2-4570-4FD9-8977-43B4CD23863D}"/>
    <cellStyle name="20% - Accent3 5 7 2" xfId="9949" xr:uid="{E7B9D338-B6F0-4EE9-84A5-B974EBB6D370}"/>
    <cellStyle name="20% - Accent3 5 8" xfId="258" xr:uid="{DDBF410D-3A74-4BAF-B2D2-FF5E3E34C95A}"/>
    <cellStyle name="20% - Accent3 5 8 2" xfId="9950" xr:uid="{CDB720A7-9626-42EF-A4CB-5902B449B5C9}"/>
    <cellStyle name="20% - Accent3 5 9" xfId="259" xr:uid="{2AE546F8-AF2A-4DCD-BF2E-1AC3EAFE70EF}"/>
    <cellStyle name="20% - Accent3 5 9 2" xfId="9951" xr:uid="{EA3945B9-6CDD-4129-A78B-8D53DCC1004E}"/>
    <cellStyle name="20% - Accent3 6" xfId="260" xr:uid="{931D0AAB-D8A5-4D4C-B2DB-C6C3EA68F5ED}"/>
    <cellStyle name="20% - Accent3 6 10" xfId="261" xr:uid="{69E3C948-2A2B-49BB-9081-1BFCAC7CAAA6}"/>
    <cellStyle name="20% - Accent3 6 10 2" xfId="9952" xr:uid="{D4574192-C780-404B-84F3-D80C839D4FD0}"/>
    <cellStyle name="20% - Accent3 6 11" xfId="262" xr:uid="{36D754AD-09B6-4D95-903F-ECDB8AD76D2E}"/>
    <cellStyle name="20% - Accent3 6 11 2" xfId="9953" xr:uid="{F9D89792-DAAF-409D-BF62-F6F2755CF983}"/>
    <cellStyle name="20% - Accent3 6 12" xfId="9954" xr:uid="{0BB34774-1B6D-45D5-95FF-94323BE30B8A}"/>
    <cellStyle name="20% - Accent3 6 13" xfId="12054" xr:uid="{DFD808B0-D953-4F78-8ACB-8FE1F86C2830}"/>
    <cellStyle name="20% - Accent3 6 14" xfId="5608" xr:uid="{32DE5223-D733-4104-845D-84EBD6501CDC}"/>
    <cellStyle name="20% - Accent3 6 2" xfId="263" xr:uid="{F5FAFF77-3420-4AFD-892A-CD1C343A032C}"/>
    <cellStyle name="20% - Accent3 6 2 2" xfId="9956" xr:uid="{36AB291D-1DE4-419F-9B6F-3112A632DEDF}"/>
    <cellStyle name="20% - Accent3 6 2 3" xfId="12055" xr:uid="{86DE71CB-61CC-4B15-9013-4B4F20EF8B63}"/>
    <cellStyle name="20% - Accent3 6 2 4" xfId="9955" xr:uid="{CDF1AFF0-9E43-436C-A4CA-C99DDF2EDF6C}"/>
    <cellStyle name="20% - Accent3 6 2 5" xfId="7073" xr:uid="{3A473ACC-097B-4100-A85C-2E899E22930D}"/>
    <cellStyle name="20% - Accent3 6 3" xfId="264" xr:uid="{651476AF-A10E-4970-900F-EFBB80BF1973}"/>
    <cellStyle name="20% - Accent3 6 3 2" xfId="9957" xr:uid="{2F4BD95E-9CD9-4949-BD80-46CA508E9A11}"/>
    <cellStyle name="20% - Accent3 6 4" xfId="265" xr:uid="{ABD3F800-9120-42AC-95EA-B8C9F63B14BF}"/>
    <cellStyle name="20% - Accent3 6 4 2" xfId="9958" xr:uid="{60950397-EF92-4320-8CE0-16BB695C3FA5}"/>
    <cellStyle name="20% - Accent3 6 5" xfId="266" xr:uid="{52A6321F-71C4-418B-ADBD-99EA13ED03C2}"/>
    <cellStyle name="20% - Accent3 6 5 2" xfId="9959" xr:uid="{44F6F748-2D7F-4287-B630-61D24DCEF82C}"/>
    <cellStyle name="20% - Accent3 6 6" xfId="267" xr:uid="{F6672D65-4F5A-4C09-A633-F5326BDCF427}"/>
    <cellStyle name="20% - Accent3 6 6 2" xfId="9960" xr:uid="{666AB592-0890-495D-9001-0C4E4E0745AC}"/>
    <cellStyle name="20% - Accent3 6 7" xfId="268" xr:uid="{CBF4680F-DFC0-4F01-848F-188BB91D3BE0}"/>
    <cellStyle name="20% - Accent3 6 7 2" xfId="9961" xr:uid="{2F223CE1-4C94-4956-B33F-74C04F9B20AC}"/>
    <cellStyle name="20% - Accent3 6 8" xfId="269" xr:uid="{52E18CBE-C3F5-4BDB-8AC9-E33386B1CEF9}"/>
    <cellStyle name="20% - Accent3 6 8 2" xfId="9962" xr:uid="{5B6C90BF-01F6-4854-883F-F347816D4108}"/>
    <cellStyle name="20% - Accent3 6 9" xfId="270" xr:uid="{28C297B5-2588-47DF-B8EE-03164EAAB939}"/>
    <cellStyle name="20% - Accent3 6 9 2" xfId="9963" xr:uid="{CA4A9E0A-44D0-4CED-BB01-540F09404B39}"/>
    <cellStyle name="20% - Accent3 7" xfId="271" xr:uid="{498B382C-0C87-47F3-9127-04B83F9EAA0D}"/>
    <cellStyle name="20% - Accent3 7 2" xfId="7075" xr:uid="{02C154D8-5E64-47C9-A3C4-295AB96E65E0}"/>
    <cellStyle name="20% - Accent3 7 2 2" xfId="12056" xr:uid="{C37FCBC9-6888-4B51-935B-66BC4DC467AA}"/>
    <cellStyle name="20% - Accent3 7 2 3" xfId="9964" xr:uid="{86B9D355-A1BF-432F-AE92-983E9D0664D0}"/>
    <cellStyle name="20% - Accent3 7 3" xfId="7074" xr:uid="{30B3AA2E-3957-4ED3-B56F-3D2B84BA1389}"/>
    <cellStyle name="20% - Accent3 7 3 2" xfId="12058" xr:uid="{28B2B45C-A911-4B2C-A196-6B9FD636673F}"/>
    <cellStyle name="20% - Accent3 7 3 3" xfId="12057" xr:uid="{186860DC-D1A3-43E7-9723-440BD44D3CEE}"/>
    <cellStyle name="20% - Accent3 7 4" xfId="5609" xr:uid="{AB2955AA-7B13-43F5-87DA-BB90AC3F4B40}"/>
    <cellStyle name="20% - Accent3 8" xfId="272" xr:uid="{9E5E8575-2B5F-4EAE-895D-767D57801BD9}"/>
    <cellStyle name="20% - Accent3 8 2" xfId="7077" xr:uid="{19B0E9FF-C0B1-4CE1-809C-3CA6305CED8E}"/>
    <cellStyle name="20% - Accent3 8 2 2" xfId="12059" xr:uid="{8F0E08F1-AB12-427E-8B69-A199EF2BCC11}"/>
    <cellStyle name="20% - Accent3 8 2 3" xfId="9965" xr:uid="{0E675486-FFF2-4D3C-8166-C972A9DB6082}"/>
    <cellStyle name="20% - Accent3 8 3" xfId="7076" xr:uid="{EC06EED8-69F0-41E7-90A7-0F314E9D1BC3}"/>
    <cellStyle name="20% - Accent3 8 3 2" xfId="12061" xr:uid="{73F6DE92-D715-4FFA-8B97-43B1216A468B}"/>
    <cellStyle name="20% - Accent3 8 3 3" xfId="12060" xr:uid="{B700D963-97E3-4DFA-B9A0-E367B54407BC}"/>
    <cellStyle name="20% - Accent3 8 4" xfId="5610" xr:uid="{28AD01E7-BAFC-4D55-908C-4A175080AE72}"/>
    <cellStyle name="20% - Accent3 9" xfId="273" xr:uid="{A49762BD-E421-4411-AEA8-06A1B2F1FE06}"/>
    <cellStyle name="20% - Accent3 9 2" xfId="7078" xr:uid="{1F0DA908-0547-4169-8CD8-E19C1C314285}"/>
    <cellStyle name="20% - Accent4" xfId="31" builtinId="42" customBuiltin="1"/>
    <cellStyle name="20% - Accent4 10" xfId="274" xr:uid="{6194F951-4F47-4C47-B08C-31993C83730D}"/>
    <cellStyle name="20% - Accent4 10 2" xfId="7079" xr:uid="{FEC6C54F-8FE3-40FC-A26E-2C8139BA4F44}"/>
    <cellStyle name="20% - Accent4 11" xfId="7080" xr:uid="{172C346D-8871-4133-BB97-9778A48E0F5F}"/>
    <cellStyle name="20% - Accent4 11 2" xfId="7081" xr:uid="{B0A7F440-63F6-4F20-AE2D-98EB9D5C6AD3}"/>
    <cellStyle name="20% - Accent4 12" xfId="7082" xr:uid="{3BDFA38F-FACF-46F2-BDAB-52B27BC10DBE}"/>
    <cellStyle name="20% - Accent4 13" xfId="7083" xr:uid="{204BCF5D-6BB4-4F1E-AF2A-C030AE825F40}"/>
    <cellStyle name="20% - Accent4 14" xfId="7084" xr:uid="{2665878E-278E-44EE-B952-002E97D6E500}"/>
    <cellStyle name="20% - Accent4 15" xfId="7085" xr:uid="{D101709A-D5E2-42E5-B9FC-F388CE55A8D1}"/>
    <cellStyle name="20% - Accent4 16" xfId="7086" xr:uid="{891C9F89-6CA7-45AD-8B33-BCA052E1080D}"/>
    <cellStyle name="20% - Accent4 17" xfId="7087" xr:uid="{E056DA96-E7EA-4B64-B401-7D4F885CC091}"/>
    <cellStyle name="20% - Accent4 18" xfId="7088" xr:uid="{3286A4B4-6287-46AF-A66C-B684EA90DE3E}"/>
    <cellStyle name="20% - Accent4 19" xfId="7089" xr:uid="{CFE2DCDC-C23C-40D9-B516-6F74CEDEEA83}"/>
    <cellStyle name="20% - Accent4 2" xfId="275" xr:uid="{A0791170-28A8-4B77-9707-71010D215F5D}"/>
    <cellStyle name="20% - Accent4 2 10" xfId="276" xr:uid="{82E0810E-42B3-43EB-9C17-73A174D18665}"/>
    <cellStyle name="20% - Accent4 2 10 2" xfId="9967" xr:uid="{190D91FC-482B-42E6-A46B-8F01A608465A}"/>
    <cellStyle name="20% - Accent4 2 10 3" xfId="12062" xr:uid="{3047342D-55F4-42DC-ADB7-E7C8B678B8F0}"/>
    <cellStyle name="20% - Accent4 2 10 4" xfId="9966" xr:uid="{792B59CF-9651-428A-BE44-7CFD7664D6A9}"/>
    <cellStyle name="20% - Accent4 2 10 5" xfId="5611" xr:uid="{827ADA46-5CEC-4CEF-B665-D9C0CACF4033}"/>
    <cellStyle name="20% - Accent4 2 11" xfId="277" xr:uid="{01A967E8-3DEF-4339-B7D2-66EA9C7C2655}"/>
    <cellStyle name="20% - Accent4 2 11 2" xfId="9969" xr:uid="{FEF014FF-F392-4341-9B32-E89750816ADF}"/>
    <cellStyle name="20% - Accent4 2 11 3" xfId="12063" xr:uid="{93F95BB6-9B61-4CB8-8986-154C5D975F57}"/>
    <cellStyle name="20% - Accent4 2 11 4" xfId="9968" xr:uid="{EA2631B0-0332-4B91-8014-9D1ACCA1A2BD}"/>
    <cellStyle name="20% - Accent4 2 11 5" xfId="5612" xr:uid="{FB5CFBA0-A017-4949-8327-483DB680C15D}"/>
    <cellStyle name="20% - Accent4 2 12" xfId="5613" xr:uid="{2ACD192C-F702-46AC-BC90-0388375BDB25}"/>
    <cellStyle name="20% - Accent4 2 12 2" xfId="12064" xr:uid="{C836E2A0-F744-417C-B413-555D8571DC2F}"/>
    <cellStyle name="20% - Accent4 2 12 3" xfId="12065" xr:uid="{3F93AF29-E132-4D3B-911A-F1F4BADFD6B0}"/>
    <cellStyle name="20% - Accent4 2 12 4" xfId="9970" xr:uid="{F3ECB03D-5A3E-48D6-B84B-7040378E555F}"/>
    <cellStyle name="20% - Accent4 2 13" xfId="5614" xr:uid="{4F8064EF-9ACD-449C-BEC5-416A974E1F7C}"/>
    <cellStyle name="20% - Accent4 2 13 2" xfId="12066" xr:uid="{D613A2BC-4C81-4359-804D-4BE4F93C1956}"/>
    <cellStyle name="20% - Accent4 2 14" xfId="5615" xr:uid="{DEF4897C-1EE1-4218-A858-E4DB0E3ACF24}"/>
    <cellStyle name="20% - Accent4 2 15" xfId="5616" xr:uid="{86E24325-1399-45D0-AC5D-1A373B3771D1}"/>
    <cellStyle name="20% - Accent4 2 16" xfId="7090" xr:uid="{C0B0EB34-B3D8-4B7E-BC96-E7C84E29AFFF}"/>
    <cellStyle name="20% - Accent4 2 2" xfId="278" xr:uid="{EE81D78A-B76F-4303-BF49-5A233E9D859F}"/>
    <cellStyle name="20% - Accent4 2 2 2" xfId="9972" xr:uid="{71A3F614-3B9A-4EC9-92A1-129A16706833}"/>
    <cellStyle name="20% - Accent4 2 2 3" xfId="12067" xr:uid="{F53E151D-30D4-4EE6-8B22-655A5B54156C}"/>
    <cellStyle name="20% - Accent4 2 2 4" xfId="9971" xr:uid="{1562C944-7F6C-42DF-AD1C-B3A7E7CED389}"/>
    <cellStyle name="20% - Accent4 2 2 5" xfId="5617" xr:uid="{C5A48EE2-7109-475C-BED2-C4BBD791B47D}"/>
    <cellStyle name="20% - Accent4 2 3" xfId="279" xr:uid="{6B62E960-7229-489C-8809-6A846052DB90}"/>
    <cellStyle name="20% - Accent4 2 3 2" xfId="9974" xr:uid="{798DF984-2DB8-4714-A745-E1B27F4B45A9}"/>
    <cellStyle name="20% - Accent4 2 3 3" xfId="12068" xr:uid="{D374152D-7D11-415F-A520-6E01B5A9D804}"/>
    <cellStyle name="20% - Accent4 2 3 4" xfId="9973" xr:uid="{0619BA84-0290-4671-9D19-31F23AE5B8BB}"/>
    <cellStyle name="20% - Accent4 2 3 5" xfId="5618" xr:uid="{2D4540E7-59B2-417F-8F47-DBAF397EB311}"/>
    <cellStyle name="20% - Accent4 2 4" xfId="280" xr:uid="{07789F83-3B3C-4406-A6AD-2C1512729B7F}"/>
    <cellStyle name="20% - Accent4 2 4 2" xfId="9976" xr:uid="{92F340A5-10DB-4B5E-99E0-F4FBCD092E01}"/>
    <cellStyle name="20% - Accent4 2 4 3" xfId="12069" xr:uid="{CC7FE562-7A4C-40A3-BF74-F24C42D34A86}"/>
    <cellStyle name="20% - Accent4 2 4 4" xfId="9975" xr:uid="{7D73F457-9A6E-4B61-A803-FB160C4F80E4}"/>
    <cellStyle name="20% - Accent4 2 4 5" xfId="5619" xr:uid="{379BC38C-8178-4618-A66F-A08D5CFDA8DC}"/>
    <cellStyle name="20% - Accent4 2 5" xfId="281" xr:uid="{9F2CAB5A-2EB8-4672-A4F0-38F0B4E86B3D}"/>
    <cellStyle name="20% - Accent4 2 5 2" xfId="9978" xr:uid="{661F4F21-BFC5-4919-8FDB-4E6100607822}"/>
    <cellStyle name="20% - Accent4 2 5 3" xfId="12070" xr:uid="{4CEAF3EC-58C4-49BB-B3F1-B4747B6864C2}"/>
    <cellStyle name="20% - Accent4 2 5 4" xfId="9977" xr:uid="{2115D318-3631-4373-A962-31F7B365E0CE}"/>
    <cellStyle name="20% - Accent4 2 5 5" xfId="5620" xr:uid="{36E3068E-E1A6-4288-B6BB-D7A26FA7FD33}"/>
    <cellStyle name="20% - Accent4 2 6" xfId="282" xr:uid="{02C2B978-F57C-4113-A7E5-F611D3559D97}"/>
    <cellStyle name="20% - Accent4 2 6 2" xfId="9980" xr:uid="{ED95A9C7-47C5-486E-891A-850C3D6130D1}"/>
    <cellStyle name="20% - Accent4 2 6 3" xfId="12071" xr:uid="{B9D1B731-1E2D-44AE-9627-DF2DADD6849C}"/>
    <cellStyle name="20% - Accent4 2 6 4" xfId="9979" xr:uid="{B0922DA8-329B-4048-B32C-1A2A3FEEA0FA}"/>
    <cellStyle name="20% - Accent4 2 6 5" xfId="5621" xr:uid="{8E8E9C9E-EE07-4261-A8A5-253FCAAFD79D}"/>
    <cellStyle name="20% - Accent4 2 7" xfId="283" xr:uid="{8F962C31-72AC-4432-BF1E-10F32B237492}"/>
    <cellStyle name="20% - Accent4 2 7 2" xfId="9982" xr:uid="{EFB90700-A3DC-4E0E-9FCD-26E0451551BE}"/>
    <cellStyle name="20% - Accent4 2 7 3" xfId="12072" xr:uid="{885BEC76-9CAF-4393-83CC-EB15A2956713}"/>
    <cellStyle name="20% - Accent4 2 7 4" xfId="9981" xr:uid="{D826A397-2C6F-4F57-9A72-784B4DE2BE2F}"/>
    <cellStyle name="20% - Accent4 2 7 5" xfId="5622" xr:uid="{1F2DA967-1C1B-46ED-B683-C9B86DA129A9}"/>
    <cellStyle name="20% - Accent4 2 8" xfId="284" xr:uid="{DDE8429C-24F6-472A-8616-2E5551B1909D}"/>
    <cellStyle name="20% - Accent4 2 8 2" xfId="9984" xr:uid="{122A2CC1-94A4-43A9-A726-435080C17F6B}"/>
    <cellStyle name="20% - Accent4 2 8 3" xfId="12073" xr:uid="{2EBFD7B5-A32B-4469-8E1B-7F38E9D4EA38}"/>
    <cellStyle name="20% - Accent4 2 8 4" xfId="9983" xr:uid="{510EB51F-4E80-4FA0-B44C-A51D7D878719}"/>
    <cellStyle name="20% - Accent4 2 8 5" xfId="5623" xr:uid="{A255FD35-0887-4985-8AD1-4AF68F0DC089}"/>
    <cellStyle name="20% - Accent4 2 9" xfId="285" xr:uid="{186EE176-4A4C-4B83-9685-0F29D9B81EF0}"/>
    <cellStyle name="20% - Accent4 2 9 2" xfId="9986" xr:uid="{396FDDDE-6671-4C06-BE86-97372F7A3703}"/>
    <cellStyle name="20% - Accent4 2 9 3" xfId="12074" xr:uid="{2603F8B4-15C7-4BBA-A80B-3AC4C245A75C}"/>
    <cellStyle name="20% - Accent4 2 9 4" xfId="9985" xr:uid="{BB8FC59B-755F-40D5-8C6A-9586D65AB09C}"/>
    <cellStyle name="20% - Accent4 2 9 5" xfId="5624" xr:uid="{768BB7F5-0931-48C4-ADCF-470B2F829AB7}"/>
    <cellStyle name="20% - Accent4 20" xfId="7091" xr:uid="{D41BD3BA-4F15-4E7C-9E8D-EF20CACC9A6E}"/>
    <cellStyle name="20% - Accent4 21" xfId="7092" xr:uid="{BB4A0963-186B-4A81-A3CE-3240B8CA0F61}"/>
    <cellStyle name="20% - Accent4 22" xfId="7093" xr:uid="{70FFD034-335B-4CD3-9B45-5F24C5727581}"/>
    <cellStyle name="20% - Accent4 23" xfId="7094" xr:uid="{369B77F9-398B-40CC-8619-7E081777AF93}"/>
    <cellStyle name="20% - Accent4 24" xfId="7095" xr:uid="{DA75D0ED-2E97-441B-A41B-EEEBAF54861D}"/>
    <cellStyle name="20% - Accent4 25" xfId="7096" xr:uid="{9EBFBA30-C8C1-4BA8-8B9F-58797F3533FF}"/>
    <cellStyle name="20% - Accent4 26" xfId="7097" xr:uid="{D3748F2A-C2D7-47A9-893D-2C2A5AEA7346}"/>
    <cellStyle name="20% - Accent4 27" xfId="7098" xr:uid="{A91B242B-4A6C-426E-97BA-38F36128DB32}"/>
    <cellStyle name="20% - Accent4 28" xfId="7099" xr:uid="{2B3806B9-BB49-464A-B799-03E368FDB62D}"/>
    <cellStyle name="20% - Accent4 29" xfId="7100" xr:uid="{0B5385D4-8C10-4BA8-9B97-25634F3948F3}"/>
    <cellStyle name="20% - Accent4 3" xfId="286" xr:uid="{695D7EF1-3106-490E-A8CD-5716AB06A572}"/>
    <cellStyle name="20% - Accent4 3 10" xfId="287" xr:uid="{D0A52061-2901-49A6-94E5-FB0D152D8F70}"/>
    <cellStyle name="20% - Accent4 3 10 2" xfId="9987" xr:uid="{288EE6C3-B5D7-44EB-B5F1-C3FAA292B79F}"/>
    <cellStyle name="20% - Accent4 3 11" xfId="288" xr:uid="{A647159D-056C-496E-B81B-DD22F0F1598F}"/>
    <cellStyle name="20% - Accent4 3 11 2" xfId="9988" xr:uid="{FD419609-C2A5-4BD5-B6EC-9F20BCCF387A}"/>
    <cellStyle name="20% - Accent4 3 12" xfId="9989" xr:uid="{5CE8549C-BFF4-4493-B7B9-C810234EDDED}"/>
    <cellStyle name="20% - Accent4 3 13" xfId="12075" xr:uid="{90CD0CF0-B7AD-4DF1-A5E4-B5E2074306FA}"/>
    <cellStyle name="20% - Accent4 3 14" xfId="12076" xr:uid="{386FDD36-B843-4FB6-AB4E-7CD0B2CB871B}"/>
    <cellStyle name="20% - Accent4 3 15" xfId="5625" xr:uid="{907D70B2-D693-4FA3-AFA3-157D2A557C38}"/>
    <cellStyle name="20% - Accent4 3 2" xfId="289" xr:uid="{39C5C836-FDD8-4877-A7A9-BE6750D05B0D}"/>
    <cellStyle name="20% - Accent4 3 2 2" xfId="9991" xr:uid="{B0017D15-E10A-4E4C-B4F3-6A8D504FC6F9}"/>
    <cellStyle name="20% - Accent4 3 2 3" xfId="12077" xr:uid="{A0BD0A31-71FE-4358-BAC8-340933E2834A}"/>
    <cellStyle name="20% - Accent4 3 2 4" xfId="9990" xr:uid="{EB005AD5-0762-46F3-944A-A1B864031398}"/>
    <cellStyle name="20% - Accent4 3 2 5" xfId="7101" xr:uid="{61F0EC53-3519-41BC-9F3D-6B06817B7348}"/>
    <cellStyle name="20% - Accent4 3 3" xfId="290" xr:uid="{187D380F-6C13-4F4B-AA3B-E87809D34E83}"/>
    <cellStyle name="20% - Accent4 3 3 2" xfId="9992" xr:uid="{E467CE40-A620-4892-B55E-C1A9DED2DD2D}"/>
    <cellStyle name="20% - Accent4 3 4" xfId="291" xr:uid="{D7219B56-6800-4216-AA6F-00142CE8E3D6}"/>
    <cellStyle name="20% - Accent4 3 4 2" xfId="9993" xr:uid="{72E21677-FEC7-4278-A4F4-183D5B10DB79}"/>
    <cellStyle name="20% - Accent4 3 5" xfId="292" xr:uid="{BB6C8FD7-8089-4CB0-8814-0C7D6658FABD}"/>
    <cellStyle name="20% - Accent4 3 5 2" xfId="9994" xr:uid="{0F8E39D6-2AAE-4AF2-8C35-D3E06100559F}"/>
    <cellStyle name="20% - Accent4 3 6" xfId="293" xr:uid="{C6210CBA-6E42-4287-97AE-A79C25FA0821}"/>
    <cellStyle name="20% - Accent4 3 6 2" xfId="9995" xr:uid="{8059D3D3-31E5-4B13-9A30-36E7A503FA20}"/>
    <cellStyle name="20% - Accent4 3 7" xfId="294" xr:uid="{6AE04FD1-C678-4A90-B217-5C62F8FA5CE6}"/>
    <cellStyle name="20% - Accent4 3 7 2" xfId="9996" xr:uid="{F2352354-FEF1-4B63-809F-96EE97C5FCFE}"/>
    <cellStyle name="20% - Accent4 3 8" xfId="295" xr:uid="{F74A58FF-4409-49FC-9EAE-C8B812D4B78E}"/>
    <cellStyle name="20% - Accent4 3 8 2" xfId="9997" xr:uid="{9458C1D0-B4F5-4F2A-B288-0E708139694E}"/>
    <cellStyle name="20% - Accent4 3 9" xfId="296" xr:uid="{F9C85256-EBDC-4066-A919-8C8B1D436AC6}"/>
    <cellStyle name="20% - Accent4 3 9 2" xfId="9998" xr:uid="{8447F1A8-D208-4A14-86E9-C2CD0B8F4DF3}"/>
    <cellStyle name="20% - Accent4 30" xfId="7102" xr:uid="{F30FE8BE-2FE9-46E1-85E4-6947018A3EB7}"/>
    <cellStyle name="20% - Accent4 31" xfId="7103" xr:uid="{C17CBAEB-A136-487B-8101-DB2A9BC28738}"/>
    <cellStyle name="20% - Accent4 32" xfId="7104" xr:uid="{655F1B4B-AA3C-432E-B182-4DA7E8B2934D}"/>
    <cellStyle name="20% - Accent4 33" xfId="7105" xr:uid="{7D07A93E-E868-4F9F-8EB3-D5BD89AF1C47}"/>
    <cellStyle name="20% - Accent4 34" xfId="7106" xr:uid="{5EA636C7-E9EC-46C3-A93A-390BC9A6D563}"/>
    <cellStyle name="20% - Accent4 35" xfId="7107" xr:uid="{604A9868-E365-4287-BD00-AA85263BA03E}"/>
    <cellStyle name="20% - Accent4 36" xfId="7108" xr:uid="{BD07CFD9-6319-4399-94FA-A88871C50435}"/>
    <cellStyle name="20% - Accent4 37" xfId="7109" xr:uid="{5C799469-E545-485F-A8B6-0FD3640043B1}"/>
    <cellStyle name="20% - Accent4 38" xfId="7110" xr:uid="{5A538406-3933-4A26-BD87-9BCB903485F3}"/>
    <cellStyle name="20% - Accent4 39" xfId="7111" xr:uid="{2B77EC9D-4851-4D6F-A7D3-2E90EF407533}"/>
    <cellStyle name="20% - Accent4 4" xfId="297" xr:uid="{C36CF4E5-8530-4177-8AC8-9F32CE29F96D}"/>
    <cellStyle name="20% - Accent4 4 10" xfId="298" xr:uid="{A8438CC7-5056-47A6-8D34-71519467CA09}"/>
    <cellStyle name="20% - Accent4 4 10 2" xfId="9999" xr:uid="{D5DCDABF-B2A8-4B09-8418-B24D251AC6F6}"/>
    <cellStyle name="20% - Accent4 4 11" xfId="299" xr:uid="{5D3E95FA-8404-410B-9297-A28662434EEA}"/>
    <cellStyle name="20% - Accent4 4 11 2" xfId="10000" xr:uid="{E1F8C6FA-E95F-456F-BD8B-6C300EDD3EFE}"/>
    <cellStyle name="20% - Accent4 4 12" xfId="10001" xr:uid="{E5E701D0-5DA8-4E53-B219-07444482B770}"/>
    <cellStyle name="20% - Accent4 4 13" xfId="12078" xr:uid="{7D0D2F4E-8C60-4E0A-B9DA-B97E905FFC8C}"/>
    <cellStyle name="20% - Accent4 4 14" xfId="5626" xr:uid="{A4F4E37C-DA2B-40EF-A639-9A69F2809077}"/>
    <cellStyle name="20% - Accent4 4 2" xfId="300" xr:uid="{C30CE3B2-9829-4969-8E41-5D44ED30E62D}"/>
    <cellStyle name="20% - Accent4 4 2 2" xfId="10003" xr:uid="{DC357163-8FAE-45DE-A214-E9A01924B217}"/>
    <cellStyle name="20% - Accent4 4 2 3" xfId="12079" xr:uid="{B67455ED-6663-4349-94D2-E0B84ED09CB4}"/>
    <cellStyle name="20% - Accent4 4 2 4" xfId="10002" xr:uid="{020381C0-6BD0-4DB5-B319-B0CC012B987D}"/>
    <cellStyle name="20% - Accent4 4 2 5" xfId="7112" xr:uid="{D7BE6732-66CD-47D6-8614-7F5EF4F84285}"/>
    <cellStyle name="20% - Accent4 4 3" xfId="301" xr:uid="{F4DE53B0-4E7F-459A-A5E1-A2A290A4EA34}"/>
    <cellStyle name="20% - Accent4 4 3 2" xfId="10004" xr:uid="{9A9B8545-33A2-4CCB-85BA-8F041F24E32B}"/>
    <cellStyle name="20% - Accent4 4 4" xfId="302" xr:uid="{EF9DE13C-E675-4F59-8DB0-41EFDC0393F3}"/>
    <cellStyle name="20% - Accent4 4 4 2" xfId="10005" xr:uid="{522A4A58-BF1C-4360-AAEB-A0232C5B65DA}"/>
    <cellStyle name="20% - Accent4 4 5" xfId="303" xr:uid="{E5D45191-A5AD-456D-98CA-BFBAA41F7F09}"/>
    <cellStyle name="20% - Accent4 4 5 2" xfId="10006" xr:uid="{4E4B0A4C-F9AB-4181-B801-4081C318F9DB}"/>
    <cellStyle name="20% - Accent4 4 6" xfId="304" xr:uid="{F66B8362-6617-4D7F-A17F-FD58751A584E}"/>
    <cellStyle name="20% - Accent4 4 6 2" xfId="10007" xr:uid="{AF0E4D2C-1EF3-44D7-BC44-563421D4D9B4}"/>
    <cellStyle name="20% - Accent4 4 7" xfId="305" xr:uid="{C2683BB5-E6CD-4A86-A2B1-714452FE990D}"/>
    <cellStyle name="20% - Accent4 4 7 2" xfId="10008" xr:uid="{BB9D1589-FA46-4C10-AD19-87E0DB7D09CB}"/>
    <cellStyle name="20% - Accent4 4 8" xfId="306" xr:uid="{D99D3098-9EBD-48D9-923A-FBC120C70FF3}"/>
    <cellStyle name="20% - Accent4 4 8 2" xfId="10009" xr:uid="{CD8081A0-59DA-4774-B530-2F0E98473B13}"/>
    <cellStyle name="20% - Accent4 4 9" xfId="307" xr:uid="{69DDE6AE-7CDB-4E91-AF78-AA36E16809F7}"/>
    <cellStyle name="20% - Accent4 4 9 2" xfId="10010" xr:uid="{D8C12901-6099-45C3-9684-BA1A3EA7E4DB}"/>
    <cellStyle name="20% - Accent4 40" xfId="7113" xr:uid="{D4AC53D2-2508-4A2C-8E4E-78E78279C257}"/>
    <cellStyle name="20% - Accent4 41" xfId="7114" xr:uid="{37DC03F9-577B-4FC1-90AB-6F6C35CDA6B2}"/>
    <cellStyle name="20% - Accent4 42" xfId="7115" xr:uid="{2848B9E0-EE03-4872-A181-D46EFCD890E6}"/>
    <cellStyle name="20% - Accent4 43" xfId="7116" xr:uid="{FCF97042-88FD-4B82-AC64-AFB195F32482}"/>
    <cellStyle name="20% - Accent4 5" xfId="308" xr:uid="{1F8287F2-EC44-4359-9FDF-EFBB353955DF}"/>
    <cellStyle name="20% - Accent4 5 10" xfId="309" xr:uid="{FAE0287B-6C84-41F5-A64B-68A5E3BF0C42}"/>
    <cellStyle name="20% - Accent4 5 10 2" xfId="10011" xr:uid="{30289ED2-C597-4461-8BAC-A3D3706665C6}"/>
    <cellStyle name="20% - Accent4 5 11" xfId="310" xr:uid="{15293FE4-7D97-43DF-94AD-1731C8B49220}"/>
    <cellStyle name="20% - Accent4 5 11 2" xfId="10012" xr:uid="{319B2920-5F2C-48C0-BD9C-B2E441DE4A86}"/>
    <cellStyle name="20% - Accent4 5 12" xfId="10013" xr:uid="{0170342C-6508-4F6E-A3CB-D8DB9640CC6D}"/>
    <cellStyle name="20% - Accent4 5 13" xfId="12080" xr:uid="{39FD4D43-7021-4BE2-BAA6-5E8808BA721A}"/>
    <cellStyle name="20% - Accent4 5 14" xfId="5627" xr:uid="{257E7108-B82E-4094-9EEF-D64412D04E4A}"/>
    <cellStyle name="20% - Accent4 5 2" xfId="311" xr:uid="{50A1C2E4-829E-4B27-B435-4B7CF0B57D81}"/>
    <cellStyle name="20% - Accent4 5 2 2" xfId="10015" xr:uid="{6FFC1645-0541-4472-9548-706A4CF29727}"/>
    <cellStyle name="20% - Accent4 5 2 3" xfId="12081" xr:uid="{880CC749-6BFD-4DDD-91F3-DA6E6B5FD5CD}"/>
    <cellStyle name="20% - Accent4 5 2 4" xfId="10014" xr:uid="{336BF62E-8DAC-4883-A067-717182F1C159}"/>
    <cellStyle name="20% - Accent4 5 2 5" xfId="7117" xr:uid="{DFD79E31-A0A9-4AFD-8357-7AD57341ED69}"/>
    <cellStyle name="20% - Accent4 5 3" xfId="312" xr:uid="{96F63F76-1390-4F05-9EB8-5D46CC18B896}"/>
    <cellStyle name="20% - Accent4 5 3 2" xfId="10016" xr:uid="{E8976578-2AEE-4243-A234-0E181FC9DE5E}"/>
    <cellStyle name="20% - Accent4 5 4" xfId="313" xr:uid="{A23E8AEA-562C-4E16-8518-492E813EF6EC}"/>
    <cellStyle name="20% - Accent4 5 4 2" xfId="10017" xr:uid="{ECEC281E-6D69-44E9-BE03-C2E63B0F88E4}"/>
    <cellStyle name="20% - Accent4 5 5" xfId="314" xr:uid="{035C88E7-299E-4100-8214-02AA91108F8F}"/>
    <cellStyle name="20% - Accent4 5 5 2" xfId="10018" xr:uid="{29C51430-FBC7-4F46-AA90-7500489ED982}"/>
    <cellStyle name="20% - Accent4 5 6" xfId="315" xr:uid="{4A7BC093-BF44-489C-B1F9-FB57CEA91CBC}"/>
    <cellStyle name="20% - Accent4 5 6 2" xfId="10019" xr:uid="{597D974B-6F18-47DA-BC4B-CD7D5040E8F2}"/>
    <cellStyle name="20% - Accent4 5 7" xfId="316" xr:uid="{14B1C2EB-3BB4-42BD-B24C-628526703CB9}"/>
    <cellStyle name="20% - Accent4 5 7 2" xfId="10020" xr:uid="{EF0CCF17-C602-4936-A4D7-870F1F01F8B0}"/>
    <cellStyle name="20% - Accent4 5 8" xfId="317" xr:uid="{7A3B0B28-04C8-4232-8625-045140855934}"/>
    <cellStyle name="20% - Accent4 5 8 2" xfId="10021" xr:uid="{EEBC2922-92A0-42C1-A5BC-E3EC3DC43919}"/>
    <cellStyle name="20% - Accent4 5 9" xfId="318" xr:uid="{F116D10C-1C26-4859-ACC8-5E89BB932A19}"/>
    <cellStyle name="20% - Accent4 5 9 2" xfId="10022" xr:uid="{3D5BC753-5FD0-4D66-B59F-AF821E3D79DA}"/>
    <cellStyle name="20% - Accent4 6" xfId="319" xr:uid="{F6D60997-58B3-442A-BBE7-459DDE20BD01}"/>
    <cellStyle name="20% - Accent4 6 10" xfId="320" xr:uid="{3820083D-D3E7-4238-89F8-CA88A4DBE848}"/>
    <cellStyle name="20% - Accent4 6 10 2" xfId="10023" xr:uid="{DC1CEFDB-58BA-4AAC-9535-ACD40BA22104}"/>
    <cellStyle name="20% - Accent4 6 11" xfId="321" xr:uid="{B8C5F1B6-0AC2-42E2-AECF-58DC77EB5E35}"/>
    <cellStyle name="20% - Accent4 6 11 2" xfId="10024" xr:uid="{CB730CE4-F87F-4039-87AB-8DC4065DF263}"/>
    <cellStyle name="20% - Accent4 6 12" xfId="10025" xr:uid="{198596A6-5642-4929-9C99-11A3E51086D8}"/>
    <cellStyle name="20% - Accent4 6 13" xfId="12082" xr:uid="{C1E55F3C-31D8-46F7-8300-982E93463392}"/>
    <cellStyle name="20% - Accent4 6 14" xfId="5628" xr:uid="{9180A389-CA87-441F-8174-8A766C596891}"/>
    <cellStyle name="20% - Accent4 6 2" xfId="322" xr:uid="{235B0326-1AF8-427B-B635-E8C3AD9CA622}"/>
    <cellStyle name="20% - Accent4 6 2 2" xfId="10027" xr:uid="{C5C01C64-2782-4839-B9E0-5CD2B17862A0}"/>
    <cellStyle name="20% - Accent4 6 2 3" xfId="12083" xr:uid="{69F8BFCC-1E0D-415D-B617-86EA87C1D708}"/>
    <cellStyle name="20% - Accent4 6 2 4" xfId="10026" xr:uid="{91F73F91-CC3B-4F75-A564-1496F8211643}"/>
    <cellStyle name="20% - Accent4 6 2 5" xfId="7118" xr:uid="{17BCE428-01BB-495F-8C97-B45057A161EF}"/>
    <cellStyle name="20% - Accent4 6 3" xfId="323" xr:uid="{38FD6EC3-E6C1-4288-816D-ADB8BA6F9857}"/>
    <cellStyle name="20% - Accent4 6 3 2" xfId="10028" xr:uid="{323ACB4B-CD61-4759-82F8-2E9EA82DDB4B}"/>
    <cellStyle name="20% - Accent4 6 4" xfId="324" xr:uid="{6BA684CF-71A6-4E75-96FC-C03136F93C83}"/>
    <cellStyle name="20% - Accent4 6 4 2" xfId="10029" xr:uid="{E43A3752-BE85-4896-BC34-C16FD5525FB7}"/>
    <cellStyle name="20% - Accent4 6 5" xfId="325" xr:uid="{5B51DC9D-6061-48DB-BBB0-254A416B93D1}"/>
    <cellStyle name="20% - Accent4 6 5 2" xfId="10030" xr:uid="{4D9106D8-D4E6-4221-BC54-1DBBA21E0127}"/>
    <cellStyle name="20% - Accent4 6 6" xfId="326" xr:uid="{2D41C02A-47C7-47E9-9714-8D53886D96A2}"/>
    <cellStyle name="20% - Accent4 6 6 2" xfId="10031" xr:uid="{D09CE026-2085-4ECB-9643-E8473C359004}"/>
    <cellStyle name="20% - Accent4 6 7" xfId="327" xr:uid="{3B7D7BC4-469D-45EE-B07F-8EB56613135E}"/>
    <cellStyle name="20% - Accent4 6 7 2" xfId="10032" xr:uid="{821666DF-96DD-40D5-BF84-535729DC7711}"/>
    <cellStyle name="20% - Accent4 6 8" xfId="328" xr:uid="{ED2DE61E-E7D4-4698-916C-4A0A58B18016}"/>
    <cellStyle name="20% - Accent4 6 8 2" xfId="10033" xr:uid="{58174742-72E2-4C8C-AE0D-904F20FD655B}"/>
    <cellStyle name="20% - Accent4 6 9" xfId="329" xr:uid="{50097C80-BD8B-4C0A-9EEE-3FAEAEBA6A5D}"/>
    <cellStyle name="20% - Accent4 6 9 2" xfId="10034" xr:uid="{95546462-4548-4DCD-8AF3-3F64848E15A9}"/>
    <cellStyle name="20% - Accent4 7" xfId="330" xr:uid="{5C6A6E36-B685-41B8-B5EB-C7A54E8D0459}"/>
    <cellStyle name="20% - Accent4 7 2" xfId="7120" xr:uid="{39B6EC05-6E89-4940-A73D-6C743D7B9901}"/>
    <cellStyle name="20% - Accent4 7 2 2" xfId="12084" xr:uid="{6C4D9E96-8E3A-4E52-A8BB-868F320F9D5A}"/>
    <cellStyle name="20% - Accent4 7 2 3" xfId="10035" xr:uid="{4FA1519C-FF19-4D27-A235-3C03EE3DD10D}"/>
    <cellStyle name="20% - Accent4 7 3" xfId="7119" xr:uid="{557F2110-D0D6-4045-B12E-78A17E92320F}"/>
    <cellStyle name="20% - Accent4 7 3 2" xfId="12086" xr:uid="{A7A679CC-00F0-4603-9566-C7971B3F46E0}"/>
    <cellStyle name="20% - Accent4 7 3 3" xfId="12085" xr:uid="{DD597162-A632-4054-941A-C536698BE5DD}"/>
    <cellStyle name="20% - Accent4 7 4" xfId="5629" xr:uid="{9A40B272-B969-4801-89AD-86950D369C82}"/>
    <cellStyle name="20% - Accent4 8" xfId="331" xr:uid="{A725A0F1-2F5F-4EEF-ABD7-39EBC0077224}"/>
    <cellStyle name="20% - Accent4 8 2" xfId="7122" xr:uid="{F091435C-F33E-4011-8D2D-17C78EE554D9}"/>
    <cellStyle name="20% - Accent4 8 2 2" xfId="12087" xr:uid="{E47399B9-8D4C-45A8-8D30-D23F33085C43}"/>
    <cellStyle name="20% - Accent4 8 2 3" xfId="10036" xr:uid="{44C3AD75-614D-4BDF-86AE-3F3683D847C5}"/>
    <cellStyle name="20% - Accent4 8 3" xfId="7121" xr:uid="{322BECC1-C0AE-4C0E-A4E7-67A54B2B5C90}"/>
    <cellStyle name="20% - Accent4 8 3 2" xfId="12089" xr:uid="{EDFED508-471A-4C56-9771-08BC352557D8}"/>
    <cellStyle name="20% - Accent4 8 3 3" xfId="12088" xr:uid="{A7AA7114-FC93-442A-8CC4-14414587835C}"/>
    <cellStyle name="20% - Accent4 8 4" xfId="5630" xr:uid="{37EDBA14-7AC6-400E-BDA7-245867E7FDF0}"/>
    <cellStyle name="20% - Accent4 9" xfId="332" xr:uid="{372F45CA-20C2-430F-84B2-0AEC7C4256D7}"/>
    <cellStyle name="20% - Accent4 9 2" xfId="7123" xr:uid="{9D362DF1-21DF-4166-A8BA-C0097988B26D}"/>
    <cellStyle name="20% - Accent5" xfId="35" builtinId="46" customBuiltin="1"/>
    <cellStyle name="20% - Accent5 10" xfId="333" xr:uid="{5EE692C1-4D40-4840-B942-6071314B661C}"/>
    <cellStyle name="20% - Accent5 10 2" xfId="7124" xr:uid="{43212941-DA6A-4ECD-89BC-1E0B5C72104F}"/>
    <cellStyle name="20% - Accent5 11" xfId="7125" xr:uid="{28B258AA-254E-4A0D-8A49-1F94DDE9A195}"/>
    <cellStyle name="20% - Accent5 11 2" xfId="7126" xr:uid="{9EFC5555-1619-4CD3-928C-9D343F1E9581}"/>
    <cellStyle name="20% - Accent5 12" xfId="7127" xr:uid="{FA404D16-15B5-4041-A0A4-B0A98C60FA74}"/>
    <cellStyle name="20% - Accent5 13" xfId="7128" xr:uid="{24C94246-69BB-4EE2-A993-0E58ABBC914A}"/>
    <cellStyle name="20% - Accent5 14" xfId="7129" xr:uid="{1CF54336-6B1F-48BE-9392-AC6B198E0EBF}"/>
    <cellStyle name="20% - Accent5 15" xfId="7130" xr:uid="{C6A577F9-7108-4E75-8A7E-070AF86618D5}"/>
    <cellStyle name="20% - Accent5 16" xfId="7131" xr:uid="{794C1766-A9CC-431A-866D-103183DB5428}"/>
    <cellStyle name="20% - Accent5 17" xfId="7132" xr:uid="{434E9F26-6482-4AE9-B1AF-112A3A69FE83}"/>
    <cellStyle name="20% - Accent5 18" xfId="7133" xr:uid="{6D93ED37-AB86-4FF6-907B-906AE975F865}"/>
    <cellStyle name="20% - Accent5 19" xfId="7134" xr:uid="{0ED9E3C6-9C5B-46B0-AE19-EFD8F2EF2D4E}"/>
    <cellStyle name="20% - Accent5 2" xfId="334" xr:uid="{35FD6AEA-4D14-47B3-B769-B3D8E5F31AFA}"/>
    <cellStyle name="20% - Accent5 2 10" xfId="335" xr:uid="{CE15BD0B-161B-486D-8091-D51379E72225}"/>
    <cellStyle name="20% - Accent5 2 10 2" xfId="10037" xr:uid="{F0BF8687-44EA-4225-B234-687AC6C21EEA}"/>
    <cellStyle name="20% - Accent5 2 11" xfId="336" xr:uid="{402E2094-9E52-47E3-B88A-86940AD558AE}"/>
    <cellStyle name="20% - Accent5 2 11 2" xfId="10038" xr:uid="{BA83E9F4-DD98-4A18-8461-B0BCFE630E22}"/>
    <cellStyle name="20% - Accent5 2 12" xfId="5631" xr:uid="{4C6E5A80-8A2D-49A0-BA88-BAF2F0900711}"/>
    <cellStyle name="20% - Accent5 2 12 2" xfId="12090" xr:uid="{71DBF1FD-D6F2-4F6D-B1D2-C67E62F575F1}"/>
    <cellStyle name="20% - Accent5 2 13" xfId="5632" xr:uid="{81677D28-E405-4599-8438-0B7864CB36D1}"/>
    <cellStyle name="20% - Accent5 2 14" xfId="5633" xr:uid="{00FBBF76-4E3A-4CF8-84DE-4D3C246B5D04}"/>
    <cellStyle name="20% - Accent5 2 15" xfId="5634" xr:uid="{95D3C1CE-978A-46FD-AE71-1D02A06079E2}"/>
    <cellStyle name="20% - Accent5 2 2" xfId="337" xr:uid="{5A1FFAC2-7B37-40A6-82C1-C58C27FAD78F}"/>
    <cellStyle name="20% - Accent5 2 2 2" xfId="10039" xr:uid="{AED1100C-087F-4364-8FF9-DBF6EDDC2DB5}"/>
    <cellStyle name="20% - Accent5 2 3" xfId="338" xr:uid="{B239CFB4-F8C0-4B2A-99AA-420EE873045C}"/>
    <cellStyle name="20% - Accent5 2 3 2" xfId="10040" xr:uid="{70BC286A-D3FA-485E-94DE-33330C64FE13}"/>
    <cellStyle name="20% - Accent5 2 4" xfId="339" xr:uid="{52D12EA8-DEFD-4658-96A4-53F0BF3BA7B2}"/>
    <cellStyle name="20% - Accent5 2 4 2" xfId="10041" xr:uid="{534C5199-5B4C-4D2D-A4A4-266483EB4C49}"/>
    <cellStyle name="20% - Accent5 2 5" xfId="340" xr:uid="{5A45921B-41BC-46F2-90FE-4DB52DD0FD97}"/>
    <cellStyle name="20% - Accent5 2 5 2" xfId="10042" xr:uid="{E12B7A8B-D4E4-4A7E-B88D-76C7D5E965C5}"/>
    <cellStyle name="20% - Accent5 2 6" xfId="341" xr:uid="{0FC8C1BF-C024-45A4-82CE-E0D14E8E2DA6}"/>
    <cellStyle name="20% - Accent5 2 6 2" xfId="10043" xr:uid="{5D015343-4DEE-48F5-9836-30C980E802CA}"/>
    <cellStyle name="20% - Accent5 2 7" xfId="342" xr:uid="{1C189C19-C534-4E0F-A454-A59344A272B8}"/>
    <cellStyle name="20% - Accent5 2 7 2" xfId="10044" xr:uid="{2B62361C-1914-4B4C-B68B-68DC6C323952}"/>
    <cellStyle name="20% - Accent5 2 8" xfId="343" xr:uid="{7330789C-76FD-4700-BA6F-2144837B6C79}"/>
    <cellStyle name="20% - Accent5 2 8 2" xfId="10045" xr:uid="{402B82D6-81D0-4C18-883C-DC04E8B33DE6}"/>
    <cellStyle name="20% - Accent5 2 9" xfId="344" xr:uid="{94E8CDFE-463B-4871-B806-716928F6B197}"/>
    <cellStyle name="20% - Accent5 2 9 2" xfId="10046" xr:uid="{4D59C532-4925-455A-8BB2-7FF9612C61C9}"/>
    <cellStyle name="20% - Accent5 20" xfId="7135" xr:uid="{380BEC1B-DE99-4B01-A231-2C7569BAED1A}"/>
    <cellStyle name="20% - Accent5 21" xfId="7136" xr:uid="{D5F30EC9-D57A-4F57-AB70-0C4128B1A59D}"/>
    <cellStyle name="20% - Accent5 22" xfId="7137" xr:uid="{9D0C6EF9-D0C1-439A-94A4-254EC235FCCB}"/>
    <cellStyle name="20% - Accent5 23" xfId="7138" xr:uid="{874104EE-F137-4839-B45A-2323A979A9A8}"/>
    <cellStyle name="20% - Accent5 24" xfId="7139" xr:uid="{F5B9AC33-1A45-40AA-A02E-D758C226FFBF}"/>
    <cellStyle name="20% - Accent5 25" xfId="7140" xr:uid="{7AA31A16-083E-4461-968A-4DDC6223E0F7}"/>
    <cellStyle name="20% - Accent5 26" xfId="7141" xr:uid="{5EAF2667-3F9A-443C-9CA5-295F17B77065}"/>
    <cellStyle name="20% - Accent5 27" xfId="7142" xr:uid="{FCE5BAB5-635F-48A6-B4B2-887AAB94A3B9}"/>
    <cellStyle name="20% - Accent5 28" xfId="7143" xr:uid="{CB9EFB18-D09B-4A97-B055-7382C99FDDEB}"/>
    <cellStyle name="20% - Accent5 29" xfId="7144" xr:uid="{9DCB78C6-8199-4822-8543-694B89335A9C}"/>
    <cellStyle name="20% - Accent5 3" xfId="345" xr:uid="{880CABFF-3478-4295-87F2-A5E39EC016A0}"/>
    <cellStyle name="20% - Accent5 3 10" xfId="346" xr:uid="{F97C97DA-DA17-45FA-8DD0-5EE2BBB341F9}"/>
    <cellStyle name="20% - Accent5 3 10 2" xfId="10047" xr:uid="{3FD4D256-13EF-478D-9E8A-C1CE6B72F5D2}"/>
    <cellStyle name="20% - Accent5 3 11" xfId="347" xr:uid="{1F88AC6D-2D5A-4A24-BE0F-6200B767CE50}"/>
    <cellStyle name="20% - Accent5 3 11 2" xfId="10048" xr:uid="{755E2ABE-5720-4EC5-9E8F-F63E276DDAA3}"/>
    <cellStyle name="20% - Accent5 3 12" xfId="10049" xr:uid="{F6A0959A-7D48-4EE0-9ED2-4BEA490F1203}"/>
    <cellStyle name="20% - Accent5 3 2" xfId="348" xr:uid="{C400C1C4-4FC2-426E-9930-780BDB6DBF6D}"/>
    <cellStyle name="20% - Accent5 3 2 2" xfId="10050" xr:uid="{07271FE0-BE91-4F3A-BB20-9F1AE38A465C}"/>
    <cellStyle name="20% - Accent5 3 3" xfId="349" xr:uid="{3CBB716D-3A2D-4318-9A33-53D3D412AEC4}"/>
    <cellStyle name="20% - Accent5 3 3 2" xfId="10051" xr:uid="{A789F783-CEB2-4642-9571-8A01C0841769}"/>
    <cellStyle name="20% - Accent5 3 4" xfId="350" xr:uid="{247BCC2B-311B-4273-B26E-BA1BEA9AA28E}"/>
    <cellStyle name="20% - Accent5 3 4 2" xfId="10052" xr:uid="{0371F75E-7F84-4CF6-8568-F914166FB5D5}"/>
    <cellStyle name="20% - Accent5 3 5" xfId="351" xr:uid="{BA96CEF5-8EEC-4535-98BD-3F0368CA4F86}"/>
    <cellStyle name="20% - Accent5 3 5 2" xfId="10053" xr:uid="{399E00C6-513C-426E-A098-7E2B81198E8D}"/>
    <cellStyle name="20% - Accent5 3 6" xfId="352" xr:uid="{A0EFE648-5F6B-43BB-9E37-62C05E054FD8}"/>
    <cellStyle name="20% - Accent5 3 6 2" xfId="10054" xr:uid="{7678CA37-9B5F-4335-9392-9E3AC9DF70C6}"/>
    <cellStyle name="20% - Accent5 3 7" xfId="353" xr:uid="{2D0441B6-5C68-4B10-B3BF-117BBECFDB2C}"/>
    <cellStyle name="20% - Accent5 3 7 2" xfId="10055" xr:uid="{F16FC00F-8A68-4AFE-92D4-F34FA146D366}"/>
    <cellStyle name="20% - Accent5 3 8" xfId="354" xr:uid="{71804B60-8929-4A47-A79E-4D3F7AA71DE1}"/>
    <cellStyle name="20% - Accent5 3 8 2" xfId="10056" xr:uid="{C37C3229-0E4A-46F3-830F-9F043EDE59D1}"/>
    <cellStyle name="20% - Accent5 3 9" xfId="355" xr:uid="{2EFD8637-F2C0-435C-BBBC-3D1294593C7A}"/>
    <cellStyle name="20% - Accent5 3 9 2" xfId="10057" xr:uid="{EBBFF07E-49CD-494A-8C0D-E23D90633B39}"/>
    <cellStyle name="20% - Accent5 30" xfId="7145" xr:uid="{17ADCBB4-E11A-4C7A-8DCB-A0B7F01A860F}"/>
    <cellStyle name="20% - Accent5 31" xfId="7146" xr:uid="{B63D100B-757F-4E19-99EC-B187434EA853}"/>
    <cellStyle name="20% - Accent5 32" xfId="7147" xr:uid="{168EEEE5-8B32-4BC2-B81D-4F991F385090}"/>
    <cellStyle name="20% - Accent5 33" xfId="7148" xr:uid="{144554EF-A7CB-44C9-9CC5-0F493018F39D}"/>
    <cellStyle name="20% - Accent5 34" xfId="7149" xr:uid="{B6814353-1ACC-4466-A314-4702D2A2B47D}"/>
    <cellStyle name="20% - Accent5 35" xfId="7150" xr:uid="{7A8100C8-C0F0-460D-A51C-47708608A174}"/>
    <cellStyle name="20% - Accent5 36" xfId="7151" xr:uid="{ED5EC9E3-CDC8-43C9-9385-5B0665C42631}"/>
    <cellStyle name="20% - Accent5 37" xfId="7152" xr:uid="{65B3CB41-C61D-4D99-BCB0-7E8ECA0F48D1}"/>
    <cellStyle name="20% - Accent5 38" xfId="7153" xr:uid="{C7962FFD-B7B6-4804-9539-85B882547313}"/>
    <cellStyle name="20% - Accent5 39" xfId="7154" xr:uid="{49DFDF3E-DD48-4C54-8CD6-88400D545F3D}"/>
    <cellStyle name="20% - Accent5 4" xfId="356" xr:uid="{B3B629EC-DCB2-4F4F-B639-4797597D2E91}"/>
    <cellStyle name="20% - Accent5 4 10" xfId="357" xr:uid="{DBD1E04C-D77C-4EBE-9F0C-B8DC9F5B4FAC}"/>
    <cellStyle name="20% - Accent5 4 10 2" xfId="10058" xr:uid="{A11B7ACB-047C-478C-9CB9-C4D090FE94C2}"/>
    <cellStyle name="20% - Accent5 4 11" xfId="358" xr:uid="{257F1E96-1DC2-4D39-A59D-A031BB1B2CFF}"/>
    <cellStyle name="20% - Accent5 4 11 2" xfId="10059" xr:uid="{05C58001-7740-4514-9F59-90883909CED4}"/>
    <cellStyle name="20% - Accent5 4 12" xfId="10060" xr:uid="{C26348B4-EEC3-4302-9D79-23F78C1A1227}"/>
    <cellStyle name="20% - Accent5 4 2" xfId="359" xr:uid="{B25D2466-3B9B-4608-96B1-E1AF62382C72}"/>
    <cellStyle name="20% - Accent5 4 2 2" xfId="10061" xr:uid="{A597E7AF-D172-477F-9B31-FC14F1FACF61}"/>
    <cellStyle name="20% - Accent5 4 3" xfId="360" xr:uid="{BB76DE4E-6C9F-4AF4-AA53-5CF105817A37}"/>
    <cellStyle name="20% - Accent5 4 3 2" xfId="10062" xr:uid="{BC5EBC3D-3CD1-433A-85DD-4FDB716BEB91}"/>
    <cellStyle name="20% - Accent5 4 4" xfId="361" xr:uid="{3BC5B3A4-147D-4C3B-8E2B-797AC928BA29}"/>
    <cellStyle name="20% - Accent5 4 4 2" xfId="10063" xr:uid="{23EDB03F-60D3-41F1-BB53-61188C34CA13}"/>
    <cellStyle name="20% - Accent5 4 5" xfId="362" xr:uid="{8DDDF38D-3D77-47FD-A78A-A23C05A2905A}"/>
    <cellStyle name="20% - Accent5 4 5 2" xfId="10064" xr:uid="{67B0EDA7-2B1B-46AC-B1F0-C303D7B5280E}"/>
    <cellStyle name="20% - Accent5 4 6" xfId="363" xr:uid="{19FF4FDB-92AD-4798-ABEC-28C778A73C34}"/>
    <cellStyle name="20% - Accent5 4 6 2" xfId="10065" xr:uid="{E2D2E38A-9A20-48FA-98A2-9061ABA61C86}"/>
    <cellStyle name="20% - Accent5 4 7" xfId="364" xr:uid="{50ED584A-31C0-44D9-B310-BE57E0230C33}"/>
    <cellStyle name="20% - Accent5 4 7 2" xfId="10066" xr:uid="{B007CD15-C78B-43A6-B197-6446F87A45CF}"/>
    <cellStyle name="20% - Accent5 4 8" xfId="365" xr:uid="{FEB98D3A-49C2-4745-954A-B336DE7857AD}"/>
    <cellStyle name="20% - Accent5 4 8 2" xfId="10067" xr:uid="{8E12E7AE-5577-4A40-B939-DAC54EA8262F}"/>
    <cellStyle name="20% - Accent5 4 9" xfId="366" xr:uid="{9D44EAD6-A80D-4ADF-AF01-52402643C9A0}"/>
    <cellStyle name="20% - Accent5 4 9 2" xfId="10068" xr:uid="{64A3E112-6C84-4C9C-834F-5A5629372E90}"/>
    <cellStyle name="20% - Accent5 40" xfId="7155" xr:uid="{858F1F12-6DD4-471B-8663-F6F96402EEC2}"/>
    <cellStyle name="20% - Accent5 41" xfId="7156" xr:uid="{DB851C02-6453-44EA-B359-1BC09F9F9A20}"/>
    <cellStyle name="20% - Accent5 42" xfId="7157" xr:uid="{A1EE25C9-98AA-445B-898F-FFEAAF700FCF}"/>
    <cellStyle name="20% - Accent5 43" xfId="7158" xr:uid="{845299D3-D8B1-4397-8D5C-EB244E2A913A}"/>
    <cellStyle name="20% - Accent5 5" xfId="367" xr:uid="{7BA09F38-90F8-4436-B972-F4E644ABCD65}"/>
    <cellStyle name="20% - Accent5 5 10" xfId="368" xr:uid="{A3A135A3-07E4-4AA4-85DA-19918E084FC3}"/>
    <cellStyle name="20% - Accent5 5 10 2" xfId="10069" xr:uid="{70119B2E-D463-490D-8918-AC9928749723}"/>
    <cellStyle name="20% - Accent5 5 11" xfId="369" xr:uid="{DEA67BB6-64DD-4C8F-A284-EFCA166F9ACE}"/>
    <cellStyle name="20% - Accent5 5 11 2" xfId="10070" xr:uid="{FEBD1998-E243-4C48-A920-E1337A3F515F}"/>
    <cellStyle name="20% - Accent5 5 12" xfId="10071" xr:uid="{EB8D5499-7B87-482C-B147-64A8795E1BB0}"/>
    <cellStyle name="20% - Accent5 5 2" xfId="370" xr:uid="{BB43C74D-2427-4D10-9CCB-613DB7E8FB57}"/>
    <cellStyle name="20% - Accent5 5 2 2" xfId="10072" xr:uid="{5192E94E-9F85-4EF6-976F-4537226908E9}"/>
    <cellStyle name="20% - Accent5 5 3" xfId="371" xr:uid="{AB633CD6-E3D9-43FA-818D-F2CEEACA2DDD}"/>
    <cellStyle name="20% - Accent5 5 3 2" xfId="10073" xr:uid="{994D3239-FF87-4F96-B550-69E93F352499}"/>
    <cellStyle name="20% - Accent5 5 4" xfId="372" xr:uid="{EC6B0810-5EEF-4FAF-8E47-A581D6A31D73}"/>
    <cellStyle name="20% - Accent5 5 4 2" xfId="10074" xr:uid="{AC3DBC28-6625-46B8-A45D-E8122EA1247D}"/>
    <cellStyle name="20% - Accent5 5 5" xfId="373" xr:uid="{6C741A19-6C39-4277-A9C0-7532B2F0D11E}"/>
    <cellStyle name="20% - Accent5 5 5 2" xfId="10075" xr:uid="{1380CB6D-FD54-4434-9815-7629A65DAD16}"/>
    <cellStyle name="20% - Accent5 5 6" xfId="374" xr:uid="{74A6953B-D7A9-4474-9F28-53F79EC371DE}"/>
    <cellStyle name="20% - Accent5 5 6 2" xfId="10076" xr:uid="{19229C5D-8066-41EE-9151-0476DF1BD792}"/>
    <cellStyle name="20% - Accent5 5 7" xfId="375" xr:uid="{0D52A76B-0C6A-4A02-BAD4-23D0731B2527}"/>
    <cellStyle name="20% - Accent5 5 7 2" xfId="10077" xr:uid="{22242A54-0886-4FAD-97AF-3A6B3D5B3783}"/>
    <cellStyle name="20% - Accent5 5 8" xfId="376" xr:uid="{75CCE44F-1998-4410-B3C9-5CFCA58EB070}"/>
    <cellStyle name="20% - Accent5 5 8 2" xfId="10078" xr:uid="{0D7522D6-C148-4EA0-8D62-968482FB3740}"/>
    <cellStyle name="20% - Accent5 5 9" xfId="377" xr:uid="{79DA396F-02B6-4128-9870-569FF7EC86DF}"/>
    <cellStyle name="20% - Accent5 5 9 2" xfId="10079" xr:uid="{F856B457-90B3-4C02-8242-49C41CAFB2FD}"/>
    <cellStyle name="20% - Accent5 6" xfId="378" xr:uid="{5B380335-9FD7-4261-B1EC-EA50659F358C}"/>
    <cellStyle name="20% - Accent5 6 10" xfId="379" xr:uid="{9720B6C5-D597-4A07-B437-4CCCFA66F628}"/>
    <cellStyle name="20% - Accent5 6 10 2" xfId="10080" xr:uid="{81CC33FF-15BE-4942-AA70-817992C70A7E}"/>
    <cellStyle name="20% - Accent5 6 11" xfId="380" xr:uid="{B520F8E5-C246-40C6-B326-A400A0FCE2A1}"/>
    <cellStyle name="20% - Accent5 6 11 2" xfId="10081" xr:uid="{22205D94-18BC-43E8-A6C6-69F53992B9CD}"/>
    <cellStyle name="20% - Accent5 6 12" xfId="10082" xr:uid="{7FED4ED0-CAE1-4C47-A8B0-637381BADFD0}"/>
    <cellStyle name="20% - Accent5 6 2" xfId="381" xr:uid="{5DAC6452-4518-487A-BC53-086F62FAA691}"/>
    <cellStyle name="20% - Accent5 6 2 2" xfId="10083" xr:uid="{BAF7C4E3-72EE-4A98-A912-81F164FDE1EF}"/>
    <cellStyle name="20% - Accent5 6 3" xfId="382" xr:uid="{49E6BE09-3C58-4199-A1D6-39F6DDF920F9}"/>
    <cellStyle name="20% - Accent5 6 3 2" xfId="10084" xr:uid="{E41A6960-9CAD-42F3-88E2-3597349E180B}"/>
    <cellStyle name="20% - Accent5 6 4" xfId="383" xr:uid="{D89614D7-A360-41EC-9F59-05D0B91C7B03}"/>
    <cellStyle name="20% - Accent5 6 4 2" xfId="10085" xr:uid="{1116E6AC-C245-48A5-A8FF-B88AE116AE27}"/>
    <cellStyle name="20% - Accent5 6 5" xfId="384" xr:uid="{AB31B421-6679-4BA6-9DA9-35A92B433A2A}"/>
    <cellStyle name="20% - Accent5 6 5 2" xfId="10086" xr:uid="{48462362-1974-42CA-8AF3-7C4555FF203E}"/>
    <cellStyle name="20% - Accent5 6 6" xfId="385" xr:uid="{87CF0ADE-1C18-4325-87A6-C5F1E2F8E254}"/>
    <cellStyle name="20% - Accent5 6 6 2" xfId="10087" xr:uid="{141AA2FE-41DA-4849-9FAC-301A3CAD036C}"/>
    <cellStyle name="20% - Accent5 6 7" xfId="386" xr:uid="{BEAFA1B7-467E-46EE-88C7-3DD9CE39F8C9}"/>
    <cellStyle name="20% - Accent5 6 7 2" xfId="10088" xr:uid="{57263366-1931-45C6-807B-BB53898388AA}"/>
    <cellStyle name="20% - Accent5 6 8" xfId="387" xr:uid="{22FA513E-9A84-4251-B4FF-3FCA34B6C583}"/>
    <cellStyle name="20% - Accent5 6 8 2" xfId="10089" xr:uid="{4BA95000-A614-4AA8-AC21-18FC4225038D}"/>
    <cellStyle name="20% - Accent5 6 9" xfId="388" xr:uid="{F671DAA4-A61E-441F-9B3B-3FE522B12E86}"/>
    <cellStyle name="20% - Accent5 6 9 2" xfId="10090" xr:uid="{45F2F6AC-AF90-4907-AAA2-751F5F955775}"/>
    <cellStyle name="20% - Accent5 7" xfId="389" xr:uid="{8A9E250D-F690-4783-B9CD-3AA760905969}"/>
    <cellStyle name="20% - Accent5 7 2" xfId="10091" xr:uid="{14914B95-9581-47FE-97F5-E2D330D79DD0}"/>
    <cellStyle name="20% - Accent5 8" xfId="390" xr:uid="{D59DA91D-4B36-4908-92C4-6A08BB3754B8}"/>
    <cellStyle name="20% - Accent5 8 2" xfId="10092" xr:uid="{363C912A-2C17-43D9-824A-6BF3951B3A2A}"/>
    <cellStyle name="20% - Accent5 9" xfId="391" xr:uid="{3B28E518-9E8E-429F-A41F-AAB955A340A4}"/>
    <cellStyle name="20% - Accent5 9 2" xfId="7159" xr:uid="{9962C70B-4CC8-419C-B07D-3AE50B79A284}"/>
    <cellStyle name="20% - Accent6" xfId="39" builtinId="50" customBuiltin="1"/>
    <cellStyle name="20% - Accent6 10" xfId="392" xr:uid="{96662755-99DB-44A8-9FBC-A5C3CCE16ADD}"/>
    <cellStyle name="20% - Accent6 10 2" xfId="7160" xr:uid="{21BC8FB0-EBD4-48DE-B2A8-C9B9931CF885}"/>
    <cellStyle name="20% - Accent6 11" xfId="7161" xr:uid="{EC1D2310-A6E9-45B1-82D0-FC347F5F7189}"/>
    <cellStyle name="20% - Accent6 11 2" xfId="7162" xr:uid="{C436C195-DB92-4067-829B-6DC322330918}"/>
    <cellStyle name="20% - Accent6 12" xfId="7163" xr:uid="{4F5FF9A5-B734-4B27-A640-44868558C565}"/>
    <cellStyle name="20% - Accent6 13" xfId="7164" xr:uid="{6D9D7340-091A-4518-923B-CE945591B302}"/>
    <cellStyle name="20% - Accent6 14" xfId="7165" xr:uid="{A25D2AF7-D572-4CC6-8926-AE33E66D1D86}"/>
    <cellStyle name="20% - Accent6 15" xfId="7166" xr:uid="{B0CE87DC-6E14-4260-A5BA-7456AF6BF349}"/>
    <cellStyle name="20% - Accent6 16" xfId="7167" xr:uid="{22499371-7246-4F87-9564-F434E198D64F}"/>
    <cellStyle name="20% - Accent6 17" xfId="7168" xr:uid="{E9A109F4-9BAC-4E27-9EA5-3253CE0D09F7}"/>
    <cellStyle name="20% - Accent6 18" xfId="7169" xr:uid="{DD5C3551-0A68-4853-8F55-0A76F8FD7C00}"/>
    <cellStyle name="20% - Accent6 19" xfId="7170" xr:uid="{142B8860-C861-4C7D-823B-458DE1D4F351}"/>
    <cellStyle name="20% - Accent6 2" xfId="393" xr:uid="{B9CF37EE-CF79-482A-8670-6AAA60A2C8B1}"/>
    <cellStyle name="20% - Accent6 2 10" xfId="394" xr:uid="{827D503D-CBA9-4931-8A68-1BA1C6DCFD33}"/>
    <cellStyle name="20% - Accent6 2 10 2" xfId="10094" xr:uid="{0F420D5F-A3E8-443A-A069-4DBB6E4B9BF1}"/>
    <cellStyle name="20% - Accent6 2 10 3" xfId="12091" xr:uid="{E24E3B9D-200D-428B-8AA2-7B2D0DC45FE6}"/>
    <cellStyle name="20% - Accent6 2 10 4" xfId="10093" xr:uid="{06181D2D-B63A-476C-81E4-88814342EA78}"/>
    <cellStyle name="20% - Accent6 2 10 5" xfId="5635" xr:uid="{DE209003-9A21-414D-87F4-94D96FC1AD0C}"/>
    <cellStyle name="20% - Accent6 2 11" xfId="395" xr:uid="{7B5412F8-282A-4521-8BAE-42AD55FE96D2}"/>
    <cellStyle name="20% - Accent6 2 11 2" xfId="10096" xr:uid="{8A1EADDA-2330-4D2A-A13C-0A7810772512}"/>
    <cellStyle name="20% - Accent6 2 11 3" xfId="12092" xr:uid="{26DF2666-B74B-432B-BD67-DB00398B196D}"/>
    <cellStyle name="20% - Accent6 2 11 4" xfId="10095" xr:uid="{899D3030-DDBA-49E0-8730-A3DC782BCC17}"/>
    <cellStyle name="20% - Accent6 2 11 5" xfId="5636" xr:uid="{88E8D9C3-648D-4D3B-B981-67D3BCD7EC1A}"/>
    <cellStyle name="20% - Accent6 2 12" xfId="5637" xr:uid="{F83C8D50-150D-4A2F-A62E-BDCAE90450E7}"/>
    <cellStyle name="20% - Accent6 2 12 2" xfId="12093" xr:uid="{6E44DEB8-26EE-4826-9CAC-A2C391B4AD51}"/>
    <cellStyle name="20% - Accent6 2 12 3" xfId="12094" xr:uid="{21FE9755-8E1F-4B5A-B9CA-52B0C932DC19}"/>
    <cellStyle name="20% - Accent6 2 12 4" xfId="10097" xr:uid="{4B22757B-DC88-4B01-AEEB-E09EA9860C6F}"/>
    <cellStyle name="20% - Accent6 2 13" xfId="5638" xr:uid="{06907002-75AE-4A81-B469-9B3748C4D741}"/>
    <cellStyle name="20% - Accent6 2 13 2" xfId="12095" xr:uid="{54168CD7-5C57-44B7-B69C-E87184A677B1}"/>
    <cellStyle name="20% - Accent6 2 14" xfId="5639" xr:uid="{A57F7D61-AC2C-42C1-A1D7-6D8B6764DE61}"/>
    <cellStyle name="20% - Accent6 2 15" xfId="5640" xr:uid="{A784476E-42F0-4EB6-B7D7-2322EB32B125}"/>
    <cellStyle name="20% - Accent6 2 16" xfId="7171" xr:uid="{35888D3F-D152-4027-A627-473A67D63F04}"/>
    <cellStyle name="20% - Accent6 2 2" xfId="396" xr:uid="{6EAB1FE3-60FA-4EC4-9F65-1DC9E1E31A20}"/>
    <cellStyle name="20% - Accent6 2 2 2" xfId="10099" xr:uid="{13A36716-D8DA-4FEF-920A-652BBE965BC5}"/>
    <cellStyle name="20% - Accent6 2 2 3" xfId="12096" xr:uid="{5B075F5C-CC2E-452A-AB97-9026076F11A8}"/>
    <cellStyle name="20% - Accent6 2 2 4" xfId="10098" xr:uid="{412DD3D1-E6E5-4ECC-BF32-C5898742BBFA}"/>
    <cellStyle name="20% - Accent6 2 2 5" xfId="5641" xr:uid="{C5F54616-1E5B-421B-BBF3-8017D6B7363A}"/>
    <cellStyle name="20% - Accent6 2 3" xfId="397" xr:uid="{73FF0D94-CC16-46E4-9CC0-14B353A01F0B}"/>
    <cellStyle name="20% - Accent6 2 3 2" xfId="10101" xr:uid="{35562C51-59F1-4944-81A6-0867F8806094}"/>
    <cellStyle name="20% - Accent6 2 3 3" xfId="12097" xr:uid="{5DAFFA16-5158-4521-81DD-2F4FE786CCA9}"/>
    <cellStyle name="20% - Accent6 2 3 4" xfId="10100" xr:uid="{6C63047A-F2F4-4B68-A7AA-D5292F53C436}"/>
    <cellStyle name="20% - Accent6 2 3 5" xfId="5642" xr:uid="{B709E987-A7D6-4D91-8CEB-D8E3E334B1F6}"/>
    <cellStyle name="20% - Accent6 2 4" xfId="398" xr:uid="{B0DDE27C-4B01-44DC-A17F-8CF7CBB70F1C}"/>
    <cellStyle name="20% - Accent6 2 4 2" xfId="10103" xr:uid="{0012D926-B633-4A8F-A485-1161A68E38F4}"/>
    <cellStyle name="20% - Accent6 2 4 3" xfId="12098" xr:uid="{CA4FAC0C-44FB-4D8B-BD07-6C9BE14312A9}"/>
    <cellStyle name="20% - Accent6 2 4 4" xfId="10102" xr:uid="{4607731D-97EB-4E67-801F-7C216F9D2881}"/>
    <cellStyle name="20% - Accent6 2 4 5" xfId="5643" xr:uid="{A08D9014-9415-44DA-BCB9-C558045B5F69}"/>
    <cellStyle name="20% - Accent6 2 5" xfId="399" xr:uid="{9895CFF4-98CB-4423-A54F-13BCE9028E64}"/>
    <cellStyle name="20% - Accent6 2 5 2" xfId="10105" xr:uid="{3AF54576-66EE-47A2-95A3-C33D2E81CD57}"/>
    <cellStyle name="20% - Accent6 2 5 3" xfId="12099" xr:uid="{8ACFD340-2ED7-4961-B179-45959645BC2A}"/>
    <cellStyle name="20% - Accent6 2 5 4" xfId="10104" xr:uid="{ADDE3718-F1E1-44F1-A16E-DC130BF95232}"/>
    <cellStyle name="20% - Accent6 2 5 5" xfId="5644" xr:uid="{8DA02217-147B-4886-A9EE-A1F59E897D76}"/>
    <cellStyle name="20% - Accent6 2 6" xfId="400" xr:uid="{59E64535-4287-4D36-A8C8-EBDF4B34C909}"/>
    <cellStyle name="20% - Accent6 2 6 2" xfId="10107" xr:uid="{7C3C256F-A92B-45F9-9BD2-D2275E3C113B}"/>
    <cellStyle name="20% - Accent6 2 6 3" xfId="12100" xr:uid="{720E1FB7-0038-4C91-BDD2-0E096510762F}"/>
    <cellStyle name="20% - Accent6 2 6 4" xfId="10106" xr:uid="{2B85D0FC-2A19-4693-AAB2-29DF1C4FA95F}"/>
    <cellStyle name="20% - Accent6 2 6 5" xfId="5645" xr:uid="{9985297F-47CE-4470-A9DD-0D1A9D99FD7D}"/>
    <cellStyle name="20% - Accent6 2 7" xfId="401" xr:uid="{521E268F-95AD-4AA4-926F-891A8E5A6D73}"/>
    <cellStyle name="20% - Accent6 2 7 2" xfId="10109" xr:uid="{AC9DF73F-9725-470E-8518-0E48141B3408}"/>
    <cellStyle name="20% - Accent6 2 7 3" xfId="12101" xr:uid="{AE9A4CF4-392D-4C6E-AA80-AC1A35FC6C64}"/>
    <cellStyle name="20% - Accent6 2 7 4" xfId="10108" xr:uid="{C1229C37-C4E8-47BA-A6A0-5A6239E37964}"/>
    <cellStyle name="20% - Accent6 2 7 5" xfId="5646" xr:uid="{41530548-E10B-4A29-AD66-1B3A3D8155B8}"/>
    <cellStyle name="20% - Accent6 2 8" xfId="402" xr:uid="{779B3413-2444-4F74-9DDD-7835053D98FC}"/>
    <cellStyle name="20% - Accent6 2 8 2" xfId="10111" xr:uid="{5D6B3836-9B04-49CC-B1B0-A9ADD3163FEE}"/>
    <cellStyle name="20% - Accent6 2 8 3" xfId="12102" xr:uid="{5E1501C5-5CB7-45DB-B3BD-F15A87162F69}"/>
    <cellStyle name="20% - Accent6 2 8 4" xfId="10110" xr:uid="{A5DD0282-CF2C-4C94-A670-9079BB6C7FB2}"/>
    <cellStyle name="20% - Accent6 2 8 5" xfId="5647" xr:uid="{490BD139-93E5-4387-9F94-9F3AD317BDC0}"/>
    <cellStyle name="20% - Accent6 2 9" xfId="403" xr:uid="{C5E97AA3-EC62-43CC-B694-AA743B510658}"/>
    <cellStyle name="20% - Accent6 2 9 2" xfId="10113" xr:uid="{1ED6CAF0-CC20-4DED-9E2D-63BBE0A7AB5D}"/>
    <cellStyle name="20% - Accent6 2 9 3" xfId="12103" xr:uid="{DAF3E709-C7AF-4BAF-840D-BAAD10AF4041}"/>
    <cellStyle name="20% - Accent6 2 9 4" xfId="10112" xr:uid="{A28ED27F-5785-445F-858F-5C6CD1672C68}"/>
    <cellStyle name="20% - Accent6 2 9 5" xfId="5648" xr:uid="{6E443784-F189-45C4-9B59-923F934EA082}"/>
    <cellStyle name="20% - Accent6 20" xfId="7172" xr:uid="{B31AEB20-6261-4593-AA0B-7DF78B8CF714}"/>
    <cellStyle name="20% - Accent6 21" xfId="7173" xr:uid="{F63E187E-A727-408B-A4BC-BF2EB84B8552}"/>
    <cellStyle name="20% - Accent6 22" xfId="7174" xr:uid="{04F41222-ACE1-4354-A3C3-3BE81042D94E}"/>
    <cellStyle name="20% - Accent6 23" xfId="7175" xr:uid="{57F6332B-141A-4F5A-AE71-2342C1AF57E4}"/>
    <cellStyle name="20% - Accent6 24" xfId="7176" xr:uid="{0A799712-1B4E-498C-850D-9A374215EE9C}"/>
    <cellStyle name="20% - Accent6 25" xfId="7177" xr:uid="{2C9BEE78-89EB-4FC6-9CA2-ACC3192C466C}"/>
    <cellStyle name="20% - Accent6 26" xfId="7178" xr:uid="{43FC51E9-D6EA-4086-B26E-8759DD8C8E14}"/>
    <cellStyle name="20% - Accent6 27" xfId="7179" xr:uid="{F41FDB2E-1077-46BB-910A-297E4947CB80}"/>
    <cellStyle name="20% - Accent6 28" xfId="7180" xr:uid="{7A4E4BFA-6070-4C90-8B75-AF1706BD0CA4}"/>
    <cellStyle name="20% - Accent6 29" xfId="7181" xr:uid="{C023DE2E-8360-4ACF-9CF2-A337B5FBD2BB}"/>
    <cellStyle name="20% - Accent6 3" xfId="404" xr:uid="{9E5E2AA2-16E6-4EF3-919F-64537A9CAE31}"/>
    <cellStyle name="20% - Accent6 3 10" xfId="405" xr:uid="{11467EBD-FDED-4F22-AD7B-FD85413CF0D0}"/>
    <cellStyle name="20% - Accent6 3 10 2" xfId="10114" xr:uid="{438B20FB-81F5-4C51-A4AC-D5CF1069129A}"/>
    <cellStyle name="20% - Accent6 3 11" xfId="406" xr:uid="{A3384FB7-2A1B-48D9-8048-C6C9899B1A57}"/>
    <cellStyle name="20% - Accent6 3 11 2" xfId="10115" xr:uid="{C9330B80-D17E-4662-B89A-6C76CA1639BD}"/>
    <cellStyle name="20% - Accent6 3 12" xfId="10116" xr:uid="{A304EDDC-F195-42D0-8132-4E7B28A3FE31}"/>
    <cellStyle name="20% - Accent6 3 13" xfId="12104" xr:uid="{8945D0AD-BE93-417A-BF32-26C5167DAB2D}"/>
    <cellStyle name="20% - Accent6 3 14" xfId="5649" xr:uid="{AA7C7D9F-8C58-4DC0-88E3-F06C9FF9CACD}"/>
    <cellStyle name="20% - Accent6 3 2" xfId="407" xr:uid="{62F021BF-2669-4EB5-AAE1-348665E6CF7C}"/>
    <cellStyle name="20% - Accent6 3 2 2" xfId="10118" xr:uid="{3A51B9AC-E1A7-49B7-AE4C-A66199E8F691}"/>
    <cellStyle name="20% - Accent6 3 2 3" xfId="12105" xr:uid="{ED51AB7F-E5A1-4A6E-96A8-518FD6C43303}"/>
    <cellStyle name="20% - Accent6 3 2 4" xfId="10117" xr:uid="{F2DEB1C3-7C1D-44E4-9035-F5255B632EF5}"/>
    <cellStyle name="20% - Accent6 3 2 5" xfId="7182" xr:uid="{2589C23B-E767-4849-A02B-8B46FB5371AC}"/>
    <cellStyle name="20% - Accent6 3 3" xfId="408" xr:uid="{AE3F6AF9-FE84-4A4D-B25A-BBC291AAE54B}"/>
    <cellStyle name="20% - Accent6 3 3 2" xfId="10119" xr:uid="{63EBD7E9-B553-40AF-A6A5-AD00AE667057}"/>
    <cellStyle name="20% - Accent6 3 4" xfId="409" xr:uid="{9F4C96E6-9106-4D5C-A910-940692486080}"/>
    <cellStyle name="20% - Accent6 3 4 2" xfId="10120" xr:uid="{4ED8988B-59A8-43B7-918F-970FAFA9F3E0}"/>
    <cellStyle name="20% - Accent6 3 5" xfId="410" xr:uid="{52C9FBA5-62FC-4C1E-8DDE-BCCFB3457D57}"/>
    <cellStyle name="20% - Accent6 3 5 2" xfId="10121" xr:uid="{75985DB3-D628-4BDB-903A-0CE242471F82}"/>
    <cellStyle name="20% - Accent6 3 6" xfId="411" xr:uid="{AB145004-ADBE-4F67-972D-8CB148CD6877}"/>
    <cellStyle name="20% - Accent6 3 6 2" xfId="10122" xr:uid="{A26BF401-99DC-4430-96BC-353CED169796}"/>
    <cellStyle name="20% - Accent6 3 7" xfId="412" xr:uid="{BD762078-FECD-424A-87BF-D64B5E6F4F22}"/>
    <cellStyle name="20% - Accent6 3 7 2" xfId="10123" xr:uid="{FB0EC454-EBBF-4271-AA98-BC264B875BA1}"/>
    <cellStyle name="20% - Accent6 3 8" xfId="413" xr:uid="{C35287C6-C21A-403B-A4C0-F6BC62C09D7A}"/>
    <cellStyle name="20% - Accent6 3 8 2" xfId="10124" xr:uid="{D86CCC7B-61B4-4B18-AF33-7D43973FB91F}"/>
    <cellStyle name="20% - Accent6 3 9" xfId="414" xr:uid="{1043AF4D-3A16-404E-9987-9B315E5FCE16}"/>
    <cellStyle name="20% - Accent6 3 9 2" xfId="10125" xr:uid="{E1F6F03F-AC51-4456-A4DB-53213F3EDDBF}"/>
    <cellStyle name="20% - Accent6 30" xfId="7183" xr:uid="{BB0558CF-2C1E-4645-BA73-AC2151B16A8F}"/>
    <cellStyle name="20% - Accent6 31" xfId="7184" xr:uid="{A782601E-9FD6-467D-981A-4C05AA2DBCBC}"/>
    <cellStyle name="20% - Accent6 32" xfId="7185" xr:uid="{F281AB5C-2A8C-4B68-ADFF-7CBEBC7E5997}"/>
    <cellStyle name="20% - Accent6 33" xfId="7186" xr:uid="{DA9622D4-AB0E-4C07-A77E-39F1D48F4C20}"/>
    <cellStyle name="20% - Accent6 34" xfId="7187" xr:uid="{4A054CC2-F436-4335-B8F6-F7DBE0D09A09}"/>
    <cellStyle name="20% - Accent6 35" xfId="7188" xr:uid="{63C217AA-0C86-4436-A6FC-508FD8FFCF39}"/>
    <cellStyle name="20% - Accent6 36" xfId="7189" xr:uid="{0F780D75-6597-46DE-B457-BED2FDBDBAB3}"/>
    <cellStyle name="20% - Accent6 37" xfId="7190" xr:uid="{12B8B6DD-8CA2-422A-B1B2-BE6B5F510FCB}"/>
    <cellStyle name="20% - Accent6 38" xfId="7191" xr:uid="{28F9A6F2-EE0C-4728-B4E4-759596AF511B}"/>
    <cellStyle name="20% - Accent6 39" xfId="7192" xr:uid="{8743C13C-E20B-464F-8C5B-C31B5FB3E50E}"/>
    <cellStyle name="20% - Accent6 4" xfId="415" xr:uid="{8AC9239F-5E98-4946-948A-191D3E071E76}"/>
    <cellStyle name="20% - Accent6 4 10" xfId="416" xr:uid="{DE7A2A1A-0E80-4B6A-866E-D597CC4515D6}"/>
    <cellStyle name="20% - Accent6 4 10 2" xfId="10126" xr:uid="{CAE404BB-6E50-497F-B5A2-659490A8E421}"/>
    <cellStyle name="20% - Accent6 4 11" xfId="417" xr:uid="{F6CA4605-FCA5-4F91-8DE3-5DFA5DF941E6}"/>
    <cellStyle name="20% - Accent6 4 11 2" xfId="10127" xr:uid="{6E5A49AD-EDFB-488B-8D3F-3939918F4A34}"/>
    <cellStyle name="20% - Accent6 4 12" xfId="10128" xr:uid="{B0C9B605-7DC9-4618-807A-804A51ADE204}"/>
    <cellStyle name="20% - Accent6 4 13" xfId="12106" xr:uid="{54E8D667-9251-48B8-87AF-753FC8E6E2CA}"/>
    <cellStyle name="20% - Accent6 4 14" xfId="5650" xr:uid="{281B1363-A0DE-4BAF-A181-6D76CDFDE2AE}"/>
    <cellStyle name="20% - Accent6 4 2" xfId="418" xr:uid="{89845138-8FCE-420F-9D43-DFE9D3CD66F3}"/>
    <cellStyle name="20% - Accent6 4 2 2" xfId="10130" xr:uid="{75DAF81D-B43F-46CE-8BAF-6159D6A58691}"/>
    <cellStyle name="20% - Accent6 4 2 3" xfId="12107" xr:uid="{24EC33C2-5FF1-46A3-A681-70762E9C1C83}"/>
    <cellStyle name="20% - Accent6 4 2 4" xfId="10129" xr:uid="{834674DE-08B1-4EAC-8144-743057773A1C}"/>
    <cellStyle name="20% - Accent6 4 2 5" xfId="7193" xr:uid="{4FC285FF-3EE4-4116-AB62-D55B56A1F6CB}"/>
    <cellStyle name="20% - Accent6 4 3" xfId="419" xr:uid="{FEAE1215-AB46-4F19-B06F-63A3FEA28497}"/>
    <cellStyle name="20% - Accent6 4 3 2" xfId="10131" xr:uid="{53523C78-14F3-4FE4-AAB2-42842FF5C4E5}"/>
    <cellStyle name="20% - Accent6 4 4" xfId="420" xr:uid="{F6D752B6-6E61-4AEC-A495-67549559AB9A}"/>
    <cellStyle name="20% - Accent6 4 4 2" xfId="10132" xr:uid="{831E7ADF-B82C-4DFC-8903-31475728ED4A}"/>
    <cellStyle name="20% - Accent6 4 5" xfId="421" xr:uid="{7BC89AC1-2C66-43F9-A4FC-36E329CFAB51}"/>
    <cellStyle name="20% - Accent6 4 5 2" xfId="10133" xr:uid="{2B1CD88B-17D8-4AC8-86DA-B4F01188A88F}"/>
    <cellStyle name="20% - Accent6 4 6" xfId="422" xr:uid="{90A46C11-624D-4F1F-BDE7-6BA203D19086}"/>
    <cellStyle name="20% - Accent6 4 6 2" xfId="10134" xr:uid="{DAE8C168-D35A-4814-B10E-40C5D0BA0610}"/>
    <cellStyle name="20% - Accent6 4 7" xfId="423" xr:uid="{0137A436-4E00-4BB7-BB6B-ED6504606FB2}"/>
    <cellStyle name="20% - Accent6 4 7 2" xfId="10135" xr:uid="{CAD35C56-1306-4B13-A889-3838D52B5C0C}"/>
    <cellStyle name="20% - Accent6 4 8" xfId="424" xr:uid="{AAB54B6D-B682-4BD3-98DE-03296EFC441E}"/>
    <cellStyle name="20% - Accent6 4 8 2" xfId="10136" xr:uid="{C596F35F-D0B2-45F8-A608-E9728ED70B4E}"/>
    <cellStyle name="20% - Accent6 4 9" xfId="425" xr:uid="{E92DF861-9BB6-4AE5-8A4B-32812507BB83}"/>
    <cellStyle name="20% - Accent6 4 9 2" xfId="10137" xr:uid="{C3C9D865-3B42-41CC-8AAC-20346E3DB30B}"/>
    <cellStyle name="20% - Accent6 40" xfId="7194" xr:uid="{D44860FE-4FE5-42ED-A6D4-189DB05050A5}"/>
    <cellStyle name="20% - Accent6 41" xfId="7195" xr:uid="{8AAC7BB2-83A8-4EB0-9032-6327849822BF}"/>
    <cellStyle name="20% - Accent6 42" xfId="7196" xr:uid="{69A4BA7B-999C-49A9-9512-7D78F86EC5CA}"/>
    <cellStyle name="20% - Accent6 43" xfId="7197" xr:uid="{4A9CB5A2-1373-4C83-B421-F3153D29086D}"/>
    <cellStyle name="20% - Accent6 44" xfId="12108" xr:uid="{80A1226B-A695-4804-8132-9DFA394BC1F6}"/>
    <cellStyle name="20% - Accent6 5" xfId="426" xr:uid="{F75FFF23-0840-4BB1-8974-1933506C2F7B}"/>
    <cellStyle name="20% - Accent6 5 10" xfId="427" xr:uid="{175026E5-0951-4A8E-B502-8E219DAB0F32}"/>
    <cellStyle name="20% - Accent6 5 10 2" xfId="10138" xr:uid="{D1655A30-4715-45F2-B950-CDD104537FCA}"/>
    <cellStyle name="20% - Accent6 5 11" xfId="428" xr:uid="{BB40FC80-28A6-4B70-961B-99BB868D2210}"/>
    <cellStyle name="20% - Accent6 5 11 2" xfId="10139" xr:uid="{F0F71B90-BF88-4999-94F5-B06D99CA3422}"/>
    <cellStyle name="20% - Accent6 5 12" xfId="10140" xr:uid="{C4008B01-6A50-43F6-BCFB-04449BF2E22D}"/>
    <cellStyle name="20% - Accent6 5 13" xfId="12109" xr:uid="{586935F9-7EF0-411D-B2C6-63BD4C14078B}"/>
    <cellStyle name="20% - Accent6 5 14" xfId="5651" xr:uid="{D3E43FFF-3859-47A2-81A5-361172CAFC31}"/>
    <cellStyle name="20% - Accent6 5 2" xfId="429" xr:uid="{E6E592E4-41EB-4D7A-8C79-E0F5CBF74C73}"/>
    <cellStyle name="20% - Accent6 5 2 2" xfId="10142" xr:uid="{D7B60AC4-2CF1-451A-B054-DD4D277AE5D9}"/>
    <cellStyle name="20% - Accent6 5 2 3" xfId="12110" xr:uid="{C5941D44-A267-4CCD-BBDC-EB481BF7FBF7}"/>
    <cellStyle name="20% - Accent6 5 2 4" xfId="10141" xr:uid="{F5B8B642-26EE-483A-B2D8-933AD768CA4F}"/>
    <cellStyle name="20% - Accent6 5 2 5" xfId="7198" xr:uid="{398201A0-FB78-4027-9BA0-8736AC869825}"/>
    <cellStyle name="20% - Accent6 5 3" xfId="430" xr:uid="{278A266D-8B92-4052-8FC0-83A9C71A1FDF}"/>
    <cellStyle name="20% - Accent6 5 3 2" xfId="10143" xr:uid="{ADB835C8-E9FF-4258-B453-BDAF51EA82C1}"/>
    <cellStyle name="20% - Accent6 5 4" xfId="431" xr:uid="{6EEAE898-C46D-4FD9-AC3A-FF657CAF69F5}"/>
    <cellStyle name="20% - Accent6 5 4 2" xfId="10144" xr:uid="{C2E67B20-9931-415F-B3D0-07571FC04CF5}"/>
    <cellStyle name="20% - Accent6 5 5" xfId="432" xr:uid="{F9B82ECE-ABEC-43EF-92DE-12D1D23434C2}"/>
    <cellStyle name="20% - Accent6 5 5 2" xfId="10145" xr:uid="{E9091A91-18F8-4181-AFB3-6C162B38C0CF}"/>
    <cellStyle name="20% - Accent6 5 6" xfId="433" xr:uid="{95575681-FAC2-4967-A1A6-B6AD8A781AC9}"/>
    <cellStyle name="20% - Accent6 5 6 2" xfId="10146" xr:uid="{CCCA5DE4-60C0-45B1-9979-AE268C93356F}"/>
    <cellStyle name="20% - Accent6 5 7" xfId="434" xr:uid="{199FDFAD-363D-4307-92AA-808A524B10DD}"/>
    <cellStyle name="20% - Accent6 5 7 2" xfId="10147" xr:uid="{2031C907-2CF8-4B06-BCF7-58642E02C430}"/>
    <cellStyle name="20% - Accent6 5 8" xfId="435" xr:uid="{34B8773B-9B8B-4EC9-9E4E-999E182C45E6}"/>
    <cellStyle name="20% - Accent6 5 8 2" xfId="10148" xr:uid="{57455833-0718-4790-BA9D-82CE95F56A54}"/>
    <cellStyle name="20% - Accent6 5 9" xfId="436" xr:uid="{0B893DC8-B4A2-4D70-AD1F-A62B5DE45B97}"/>
    <cellStyle name="20% - Accent6 5 9 2" xfId="10149" xr:uid="{D125A614-DF73-484D-B21C-6F811D9B3C96}"/>
    <cellStyle name="20% - Accent6 6" xfId="437" xr:uid="{FFB5891C-D4E6-4FFC-A3D3-92E3511D8737}"/>
    <cellStyle name="20% - Accent6 6 10" xfId="438" xr:uid="{1E526C24-A187-4E00-B5D8-DAF1C09115CB}"/>
    <cellStyle name="20% - Accent6 6 10 2" xfId="10150" xr:uid="{FA334A4F-EA4A-4DA3-9572-012EF04799D8}"/>
    <cellStyle name="20% - Accent6 6 11" xfId="439" xr:uid="{6BF0E92B-6464-4127-ACEF-2118FF42933A}"/>
    <cellStyle name="20% - Accent6 6 11 2" xfId="10151" xr:uid="{FEE9F944-4720-4B8E-9FE7-7A1DBBB50940}"/>
    <cellStyle name="20% - Accent6 6 12" xfId="10152" xr:uid="{29DA1739-DB7A-474F-8161-BE4D34B25D3B}"/>
    <cellStyle name="20% - Accent6 6 13" xfId="12111" xr:uid="{38746D75-5E69-437B-A45A-87BC4ECB88AF}"/>
    <cellStyle name="20% - Accent6 6 14" xfId="5652" xr:uid="{616C5D78-41C3-481F-8BCC-70AFE9B309A0}"/>
    <cellStyle name="20% - Accent6 6 2" xfId="440" xr:uid="{36A3363E-131D-47F1-BE0C-951EAE14C2BA}"/>
    <cellStyle name="20% - Accent6 6 2 2" xfId="10154" xr:uid="{E3CFFBF8-84C5-4115-B220-70A51BB2CE89}"/>
    <cellStyle name="20% - Accent6 6 2 3" xfId="12112" xr:uid="{024910DF-10B0-46A8-906A-A2CCC51FE868}"/>
    <cellStyle name="20% - Accent6 6 2 4" xfId="10153" xr:uid="{CA003577-3ADD-4507-9C7C-8876C830E8E7}"/>
    <cellStyle name="20% - Accent6 6 2 5" xfId="7199" xr:uid="{04ABFE70-ED45-4AF9-B9DC-CC1C6C3FF3C6}"/>
    <cellStyle name="20% - Accent6 6 3" xfId="441" xr:uid="{95570AAE-DD9D-482C-9FAD-0A2440E51149}"/>
    <cellStyle name="20% - Accent6 6 3 2" xfId="10155" xr:uid="{3921375B-D8B9-432E-ABCE-B42CABB8A9A2}"/>
    <cellStyle name="20% - Accent6 6 4" xfId="442" xr:uid="{2D1FB1F4-6714-47ED-B86F-BE472701D590}"/>
    <cellStyle name="20% - Accent6 6 4 2" xfId="10156" xr:uid="{653E584A-01D1-4264-8E6D-D252499B5806}"/>
    <cellStyle name="20% - Accent6 6 5" xfId="443" xr:uid="{994AD89E-2394-489D-AD32-4FA961643D17}"/>
    <cellStyle name="20% - Accent6 6 5 2" xfId="10157" xr:uid="{29709333-F82D-4067-802B-D47C7AF1C15E}"/>
    <cellStyle name="20% - Accent6 6 6" xfId="444" xr:uid="{D2DFD2FE-742F-432A-9EC8-65082F204C8A}"/>
    <cellStyle name="20% - Accent6 6 6 2" xfId="10158" xr:uid="{3B1B2D98-CC6F-45D6-8920-D9B611F8CF54}"/>
    <cellStyle name="20% - Accent6 6 7" xfId="445" xr:uid="{4EF1E782-51EB-4E22-9E0F-92BFB9BE3B52}"/>
    <cellStyle name="20% - Accent6 6 7 2" xfId="10159" xr:uid="{E9F6DC75-1A4A-4026-94E2-5D7CC3449041}"/>
    <cellStyle name="20% - Accent6 6 8" xfId="446" xr:uid="{4C2F7BF3-70DC-4AEC-9252-B3C7CA845390}"/>
    <cellStyle name="20% - Accent6 6 8 2" xfId="10160" xr:uid="{8CDF35F6-5AC3-49C6-9B33-8B145B41CB0A}"/>
    <cellStyle name="20% - Accent6 6 9" xfId="447" xr:uid="{97EB326B-A99F-42DF-A9A0-D8E377148220}"/>
    <cellStyle name="20% - Accent6 6 9 2" xfId="10161" xr:uid="{D0BAA84B-CBD2-4667-938A-C50E71221257}"/>
    <cellStyle name="20% - Accent6 7" xfId="448" xr:uid="{C091810F-7446-43DE-82D8-56A5C77CB14A}"/>
    <cellStyle name="20% - Accent6 7 2" xfId="7201" xr:uid="{3C1C7102-FD3E-4D2F-9921-26CB6BBD76B6}"/>
    <cellStyle name="20% - Accent6 7 2 2" xfId="12113" xr:uid="{D3480E66-323F-4930-95EF-0BC63DAAC9E3}"/>
    <cellStyle name="20% - Accent6 7 2 3" xfId="10162" xr:uid="{6B7488D1-36FB-4A88-848A-9C48CFE2A7F5}"/>
    <cellStyle name="20% - Accent6 7 3" xfId="7200" xr:uid="{3BFC57F6-ED4C-42C3-9716-45A110A9C415}"/>
    <cellStyle name="20% - Accent6 7 3 2" xfId="12115" xr:uid="{D968C49D-D0B1-4205-84CB-F2FC9F508633}"/>
    <cellStyle name="20% - Accent6 7 3 3" xfId="12114" xr:uid="{1391B52B-8AFB-44B6-9E2A-6985C8E75291}"/>
    <cellStyle name="20% - Accent6 7 4" xfId="5653" xr:uid="{9749800D-E26B-42BE-A213-BB6EE5437B58}"/>
    <cellStyle name="20% - Accent6 8" xfId="449" xr:uid="{B3FBEABC-04D5-48FC-B554-A3AB1BF35D80}"/>
    <cellStyle name="20% - Accent6 8 2" xfId="7203" xr:uid="{66CDAB98-17A1-4B23-A0D5-2B5CCCF8F284}"/>
    <cellStyle name="20% - Accent6 8 2 2" xfId="12116" xr:uid="{EF21204F-2586-4A35-83A8-37B259EA7E50}"/>
    <cellStyle name="20% - Accent6 8 2 3" xfId="10163" xr:uid="{6540289C-437B-4428-BA39-198DDD8E9795}"/>
    <cellStyle name="20% - Accent6 8 3" xfId="7202" xr:uid="{28BEA443-29B0-4097-89BC-34A42BDED251}"/>
    <cellStyle name="20% - Accent6 8 3 2" xfId="12118" xr:uid="{186D16EC-3FFE-4872-A2BF-D841555C5409}"/>
    <cellStyle name="20% - Accent6 8 3 3" xfId="12117" xr:uid="{2393FD95-946A-4718-8BC1-53B0597057C4}"/>
    <cellStyle name="20% - Accent6 8 4" xfId="5654" xr:uid="{802E30B4-FD40-4C6F-8658-81069E3991B1}"/>
    <cellStyle name="20% - Accent6 9" xfId="450" xr:uid="{67B859EC-813D-4F56-9469-5E4C6CC53069}"/>
    <cellStyle name="20% - Accent6 9 2" xfId="7204" xr:uid="{F5D6435F-922C-4561-8437-19BF1D10F80D}"/>
    <cellStyle name="20% - Akzent1" xfId="7205" xr:uid="{E4BF3453-A6A2-4FA9-B4DA-0BD6E165F377}"/>
    <cellStyle name="20% - Akzent1 2" xfId="12119" xr:uid="{575FDD22-E447-4E6D-9EEA-AF8928287001}"/>
    <cellStyle name="20% - Akzent2" xfId="7206" xr:uid="{35F68547-027E-4995-BA71-1A000AE51ACA}"/>
    <cellStyle name="20% - Akzent2 2" xfId="12120" xr:uid="{FA524E57-39ED-4EA0-A9EF-D71672B870F4}"/>
    <cellStyle name="20% - Akzent3" xfId="7207" xr:uid="{9C12234E-C97D-43AC-9874-FD9709D45AC4}"/>
    <cellStyle name="20% - Akzent3 2" xfId="12121" xr:uid="{D9D3F292-4A6A-4199-A977-F0F5BAB4BFCD}"/>
    <cellStyle name="20% - Akzent4" xfId="7208" xr:uid="{CE25C4C5-DA7C-42FD-A5D4-6F38D618F966}"/>
    <cellStyle name="20% - Akzent4 2" xfId="12122" xr:uid="{0EF71515-067C-40AC-AB26-DE10D87E21EA}"/>
    <cellStyle name="20% - Akzent5" xfId="7209" xr:uid="{5A3D57C0-D0DF-4624-9438-5F44A0066334}"/>
    <cellStyle name="20% - Akzent5 2" xfId="12123" xr:uid="{6DB4E6AC-C851-4250-B1FA-385814B5D6E3}"/>
    <cellStyle name="20% - Akzent6" xfId="7210" xr:uid="{708E8192-221A-4FC7-9056-C7C00A10306C}"/>
    <cellStyle name="20% - Akzent6 2" xfId="12124" xr:uid="{17095DD8-25AC-47BB-A937-F640C49A0E93}"/>
    <cellStyle name="20% - Colore 1" xfId="4325" xr:uid="{4AF83D79-9DBD-4D13-9F7A-1FE77F4B24C2}"/>
    <cellStyle name="20% - Colore 2" xfId="4326" xr:uid="{2F05830D-7CD4-4A6D-8F0E-AAFAAC893B36}"/>
    <cellStyle name="20% - Colore 3" xfId="4327" xr:uid="{7752FD5B-B019-4084-95E4-05F0EF572001}"/>
    <cellStyle name="20% - Colore 4" xfId="4328" xr:uid="{DDC54E87-7624-4735-8A95-2757571B3EC6}"/>
    <cellStyle name="20% - Colore 5" xfId="4329" xr:uid="{A9F67E4D-F09E-4CA5-9155-213A7BD581A1}"/>
    <cellStyle name="20% - Colore 6" xfId="4330" xr:uid="{947D3735-8DC5-4174-9071-71DF10636201}"/>
    <cellStyle name="2x indented GHG Textfiels" xfId="4322" xr:uid="{CFF22DD4-0055-4759-BABA-1D0FC77D14DA}"/>
    <cellStyle name="2x indented GHG Textfiels 10" xfId="12125" xr:uid="{A3DFE0C0-7334-4582-BE3F-3CEA38665FF5}"/>
    <cellStyle name="2x indented GHG Textfiels 10 2" xfId="12126" xr:uid="{4D5E69CA-9DE1-4EE6-B2CE-F43BDE62E727}"/>
    <cellStyle name="2x indented GHG Textfiels 10 3" xfId="12127" xr:uid="{D046FAD6-E5CA-4BD0-A91E-ED1498A4AD03}"/>
    <cellStyle name="2x indented GHG Textfiels 10 4" xfId="12128" xr:uid="{643654EB-20BF-43CA-B551-9DA0BEADA3C5}"/>
    <cellStyle name="2x indented GHG Textfiels 11" xfId="12129" xr:uid="{29650A19-D4B7-4B0E-BDA1-E3223BC1035E}"/>
    <cellStyle name="2x indented GHG Textfiels 11 2" xfId="12130" xr:uid="{3D206A63-03DA-43F5-954D-8E7CC2C53BAE}"/>
    <cellStyle name="2x indented GHG Textfiels 11 3" xfId="12131" xr:uid="{A4648FA6-4890-499B-A9A9-3D906C88A878}"/>
    <cellStyle name="2x indented GHG Textfiels 11 4" xfId="12132" xr:uid="{2A6F0A6C-3DC3-461E-AD64-4499B2B277CC}"/>
    <cellStyle name="2x indented GHG Textfiels 12" xfId="12133" xr:uid="{261C7EDE-9274-4043-A611-71A4C54A32A9}"/>
    <cellStyle name="2x indented GHG Textfiels 12 2" xfId="12134" xr:uid="{70091AE9-4547-4DA9-A03E-CB5179450480}"/>
    <cellStyle name="2x indented GHG Textfiels 12 3" xfId="12135" xr:uid="{5CA8ED1E-7626-4A3A-B6CB-0693C9A965AC}"/>
    <cellStyle name="2x indented GHG Textfiels 13" xfId="12136" xr:uid="{CDD79E67-A758-4CCA-A706-F9CEEBD102B4}"/>
    <cellStyle name="2x indented GHG Textfiels 14" xfId="12137" xr:uid="{E7DA3FD2-3DD0-4F78-94F9-5F7257589E84}"/>
    <cellStyle name="2x indented GHG Textfiels 15" xfId="12138" xr:uid="{3F47E65C-E576-4043-B573-47C3CBCA2DB7}"/>
    <cellStyle name="2x indented GHG Textfiels 2" xfId="3803" xr:uid="{1940A53D-01B5-499F-B7A8-B0D37FF92E72}"/>
    <cellStyle name="2x indented GHG Textfiels 2 10" xfId="12139" xr:uid="{93EE835D-2681-40B3-BD86-A02ED55D8152}"/>
    <cellStyle name="2x indented GHG Textfiels 2 11" xfId="12140" xr:uid="{1DFBA0E1-C2EB-4B04-9B94-FE01CDBE1CC3}"/>
    <cellStyle name="2x indented GHG Textfiels 2 12" xfId="12141" xr:uid="{571D88E1-608D-4E0C-A001-5AEB9B0847E7}"/>
    <cellStyle name="2x indented GHG Textfiels 2 13" xfId="12142" xr:uid="{D8EC43AC-6E6E-4EF0-9E14-4E7759D30CE2}"/>
    <cellStyle name="2x indented GHG Textfiels 2 2" xfId="4680" xr:uid="{A6926201-F935-4EC2-BA7D-AF91B0F21BA1}"/>
    <cellStyle name="2x indented GHG Textfiels 2 2 2" xfId="12143" xr:uid="{8D2D54F0-DB2F-448B-8F69-AF8EFBCE0EE1}"/>
    <cellStyle name="2x indented GHG Textfiels 2 2 3" xfId="12144" xr:uid="{BABA4EFA-16B0-4285-8900-89875CB887ED}"/>
    <cellStyle name="2x indented GHG Textfiels 2 2 4" xfId="12145" xr:uid="{8805E6E5-3C08-43C9-AE68-8F5BEE928CC7}"/>
    <cellStyle name="2x indented GHG Textfiels 2 3" xfId="12146" xr:uid="{C4C8215F-A373-4706-BA63-C28F13F59F29}"/>
    <cellStyle name="2x indented GHG Textfiels 2 3 2" xfId="12147" xr:uid="{FB5C5DFE-E7CA-4571-8E66-AEC8F7F2F8E8}"/>
    <cellStyle name="2x indented GHG Textfiels 2 3 3" xfId="12148" xr:uid="{66FA7968-54BB-435C-8498-77766309AF69}"/>
    <cellStyle name="2x indented GHG Textfiels 2 3 4" xfId="12149" xr:uid="{DD052FD6-4E7D-49DE-84A8-7BBBA813FBCB}"/>
    <cellStyle name="2x indented GHG Textfiels 2 4" xfId="12150" xr:uid="{89B1EEDC-815D-4E05-9755-131198926660}"/>
    <cellStyle name="2x indented GHG Textfiels 2 4 2" xfId="12151" xr:uid="{EAF785CB-7DAC-4808-9B77-D42CAA80D776}"/>
    <cellStyle name="2x indented GHG Textfiels 2 4 3" xfId="12152" xr:uid="{FAD82C48-6A0F-4702-A82B-168C20C6DA01}"/>
    <cellStyle name="2x indented GHG Textfiels 2 4 4" xfId="12153" xr:uid="{B49169FD-D40E-4D6A-ABD0-E2674EA1A7E1}"/>
    <cellStyle name="2x indented GHG Textfiels 2 5" xfId="12154" xr:uid="{30291445-F2B9-433E-B080-B3FDC45EA00E}"/>
    <cellStyle name="2x indented GHG Textfiels 2 5 2" xfId="12155" xr:uid="{11330BA8-5C7B-4D5D-A3C5-08743154D0C0}"/>
    <cellStyle name="2x indented GHG Textfiels 2 5 3" xfId="12156" xr:uid="{A2E13F27-453A-466C-8F89-9D3A508F41B8}"/>
    <cellStyle name="2x indented GHG Textfiels 2 5 4" xfId="12157" xr:uid="{3279CB99-8F71-4126-A313-4EA062AB9A35}"/>
    <cellStyle name="2x indented GHG Textfiels 2 6" xfId="12158" xr:uid="{BCDA9A8A-1B4F-4C2D-B82B-723A433BEBB9}"/>
    <cellStyle name="2x indented GHG Textfiels 2 6 2" xfId="12159" xr:uid="{EB89B366-E32B-4C6E-86CC-A043B0F5896B}"/>
    <cellStyle name="2x indented GHG Textfiels 2 6 3" xfId="12160" xr:uid="{525EDB1B-9CB9-4A2B-8035-2085BF1C99E0}"/>
    <cellStyle name="2x indented GHG Textfiels 2 6 4" xfId="12161" xr:uid="{4F783F2E-BC77-4CA5-9C4D-4CA4877B06FE}"/>
    <cellStyle name="2x indented GHG Textfiels 2 7" xfId="12162" xr:uid="{310A1AF7-669E-465B-B9D4-BD071BE2073A}"/>
    <cellStyle name="2x indented GHG Textfiels 2 7 2" xfId="12163" xr:uid="{96EE754A-372C-439C-B4EE-C1BDBB611948}"/>
    <cellStyle name="2x indented GHG Textfiels 2 7 3" xfId="12164" xr:uid="{EE4BDE7F-7376-4900-AB3B-A8C77D2E9A7C}"/>
    <cellStyle name="2x indented GHG Textfiels 2 7 4" xfId="12165" xr:uid="{8A7AE71E-C978-47BC-BD8A-97C0BF1FAC2F}"/>
    <cellStyle name="2x indented GHG Textfiels 2 8" xfId="12166" xr:uid="{ACE49820-0911-45D0-BF11-B9FB1847574E}"/>
    <cellStyle name="2x indented GHG Textfiels 2 8 2" xfId="12167" xr:uid="{5CEDDADF-75BE-472C-B9F6-1F2E9A703EF6}"/>
    <cellStyle name="2x indented GHG Textfiels 2 8 3" xfId="12168" xr:uid="{537929AA-01FD-40E4-8D89-A173AE3C7F51}"/>
    <cellStyle name="2x indented GHG Textfiels 2 8 4" xfId="12169" xr:uid="{91806386-5DEC-4E9D-92D2-96C43F06C944}"/>
    <cellStyle name="2x indented GHG Textfiels 2 9" xfId="12170" xr:uid="{995D3304-990E-45EC-90FF-46E83D77A53D}"/>
    <cellStyle name="2x indented GHG Textfiels 3" xfId="5544" xr:uid="{8BF5669B-DDB6-473E-8937-92974C67BB4C}"/>
    <cellStyle name="2x indented GHG Textfiels 3 10" xfId="12171" xr:uid="{B10CC761-80FE-48A4-9E36-18039F379A0E}"/>
    <cellStyle name="2x indented GHG Textfiels 3 11" xfId="12172" xr:uid="{FA8FD8D0-0F9D-4BD6-B8BF-356C6566A1A0}"/>
    <cellStyle name="2x indented GHG Textfiels 3 12" xfId="12173" xr:uid="{D1911A62-72F3-4448-B371-10F2388D0E5D}"/>
    <cellStyle name="2x indented GHG Textfiels 3 13" xfId="12174" xr:uid="{AFC2712D-9C77-4337-994A-808C4644ECBC}"/>
    <cellStyle name="2x indented GHG Textfiels 3 2" xfId="12175" xr:uid="{D48A57B4-5FB7-4327-9797-D03385329EC2}"/>
    <cellStyle name="2x indented GHG Textfiels 3 2 2" xfId="12176" xr:uid="{4F7AEC98-92D4-4D4D-B4D1-5A08CFCD1317}"/>
    <cellStyle name="2x indented GHG Textfiels 3 2 3" xfId="12177" xr:uid="{7BB92281-A794-472C-9C50-BAEE0C504C98}"/>
    <cellStyle name="2x indented GHG Textfiels 3 2 4" xfId="12178" xr:uid="{5134FC27-40B5-45E2-9CDC-3CB7DD6D99C6}"/>
    <cellStyle name="2x indented GHG Textfiels 3 3" xfId="12179" xr:uid="{2BDA0EA9-183A-4EB1-A92B-773551CDDCFB}"/>
    <cellStyle name="2x indented GHG Textfiels 3 3 2" xfId="12180" xr:uid="{9BD9483D-24A1-4AC2-A7AF-0DA4F122616D}"/>
    <cellStyle name="2x indented GHG Textfiels 3 3 3" xfId="12181" xr:uid="{C2D3D1C4-5473-4762-9BBC-C6F21108C296}"/>
    <cellStyle name="2x indented GHG Textfiels 3 3 4" xfId="12182" xr:uid="{95B27D03-0D08-46E2-A58C-06735B532D56}"/>
    <cellStyle name="2x indented GHG Textfiels 3 4" xfId="12183" xr:uid="{CAF5CB84-063F-4DEF-A3DC-437EBA4E8EB1}"/>
    <cellStyle name="2x indented GHG Textfiels 3 4 2" xfId="12184" xr:uid="{3C03ED79-991F-438D-9CF1-ACB206896827}"/>
    <cellStyle name="2x indented GHG Textfiels 3 4 3" xfId="12185" xr:uid="{FCB47B8A-32AB-482F-B8A0-D2BB5809FEE5}"/>
    <cellStyle name="2x indented GHG Textfiels 3 4 4" xfId="12186" xr:uid="{8BB0F684-2243-4C2A-B84D-616232A14B3F}"/>
    <cellStyle name="2x indented GHG Textfiels 3 5" xfId="12187" xr:uid="{723B6905-DC7F-4CF3-BFD7-F58D0BE1843F}"/>
    <cellStyle name="2x indented GHG Textfiels 3 5 2" xfId="12188" xr:uid="{3470DF22-5A2A-40F8-ACC8-A586A3345686}"/>
    <cellStyle name="2x indented GHG Textfiels 3 5 3" xfId="12189" xr:uid="{DF33B3C6-A380-42D2-9F64-217ED0756A09}"/>
    <cellStyle name="2x indented GHG Textfiels 3 5 4" xfId="12190" xr:uid="{FF9D9876-665F-47C8-9E82-18FF30B9C82E}"/>
    <cellStyle name="2x indented GHG Textfiels 3 6" xfId="12191" xr:uid="{02661474-6B0D-4553-B390-2C4AB1EF1A72}"/>
    <cellStyle name="2x indented GHG Textfiels 3 6 2" xfId="12192" xr:uid="{5DBFD9A7-21D6-42D0-B977-6E50AF945433}"/>
    <cellStyle name="2x indented GHG Textfiels 3 6 3" xfId="12193" xr:uid="{D3AFDF5A-CAD4-409A-9CD1-ED4BFC2D12D6}"/>
    <cellStyle name="2x indented GHG Textfiels 3 6 4" xfId="12194" xr:uid="{5D1DB05E-18F2-4478-908B-F7EDD5F95658}"/>
    <cellStyle name="2x indented GHG Textfiels 3 7" xfId="12195" xr:uid="{A953B9C6-AF5F-4A2C-B4B4-E5B60C2B0FE9}"/>
    <cellStyle name="2x indented GHG Textfiels 3 7 2" xfId="12196" xr:uid="{DE76A33C-79E8-413E-B0E9-C99855C23C9B}"/>
    <cellStyle name="2x indented GHG Textfiels 3 7 3" xfId="12197" xr:uid="{94249EA7-738F-47B1-BFE5-4CE74A256BE4}"/>
    <cellStyle name="2x indented GHG Textfiels 3 7 4" xfId="12198" xr:uid="{51DEF06E-96B7-48A4-A044-668749ACFC7B}"/>
    <cellStyle name="2x indented GHG Textfiels 3 8" xfId="12199" xr:uid="{372C0346-908E-40AF-BDEA-2CF5681BC1C3}"/>
    <cellStyle name="2x indented GHG Textfiels 3 8 2" xfId="12200" xr:uid="{D413DDF6-7D5B-4B65-A2DB-D2271B39FE68}"/>
    <cellStyle name="2x indented GHG Textfiels 3 8 3" xfId="12201" xr:uid="{D8AAABBE-7882-4D61-A6B7-5D8252D6815C}"/>
    <cellStyle name="2x indented GHG Textfiels 3 8 4" xfId="12202" xr:uid="{FBD6A970-6095-4D8C-BC35-26B6F01DCD05}"/>
    <cellStyle name="2x indented GHG Textfiels 3 9" xfId="12203" xr:uid="{D8B16304-9276-46FC-93BB-3A324ACEE10E}"/>
    <cellStyle name="2x indented GHG Textfiels 3 9 2" xfId="12204" xr:uid="{9D81C964-4DAF-420A-B386-2935F7486D9A}"/>
    <cellStyle name="2x indented GHG Textfiels 3 9 3" xfId="12205" xr:uid="{3A1AA3FA-0A34-4C96-90CC-BEDAC3FD41B9}"/>
    <cellStyle name="2x indented GHG Textfiels 4" xfId="12206" xr:uid="{25903C2F-7C9E-4F6B-8F82-A753AF806346}"/>
    <cellStyle name="2x indented GHG Textfiels 4 2" xfId="12207" xr:uid="{6B9E7A72-E2CD-458F-80E4-EFF3A3C282A5}"/>
    <cellStyle name="2x indented GHG Textfiels 4 2 2" xfId="12208" xr:uid="{9921F191-E45E-440E-A2A8-981B516D0E26}"/>
    <cellStyle name="2x indented GHG Textfiels 4 2 2 2" xfId="12209" xr:uid="{DACEBE35-A608-4685-98B3-47378096E409}"/>
    <cellStyle name="2x indented GHG Textfiels 4 2 3" xfId="12210" xr:uid="{9615C90F-F568-4AD3-B131-4EF0ED5C07E7}"/>
    <cellStyle name="2x indented GHG Textfiels 4 2 4" xfId="12211" xr:uid="{5DBF4F85-DA46-40AB-A193-2643512DB220}"/>
    <cellStyle name="2x indented GHG Textfiels 4 3" xfId="12212" xr:uid="{02C30556-90A7-43F3-82F8-86134360B5DE}"/>
    <cellStyle name="2x indented GHG Textfiels 4 3 2" xfId="12213" xr:uid="{9988AF6C-F9D6-4B4B-98DB-CC82F6D32E05}"/>
    <cellStyle name="2x indented GHG Textfiels 4 4" xfId="12214" xr:uid="{2A033B43-4F41-4470-BE30-655C0A7BDA41}"/>
    <cellStyle name="2x indented GHG Textfiels 4 4 2" xfId="12215" xr:uid="{FA18034D-A5A0-48C8-A9E5-6517D42C62F0}"/>
    <cellStyle name="2x indented GHG Textfiels 4 5" xfId="12216" xr:uid="{4AFB36DF-417A-495A-AC97-76A0652F2F73}"/>
    <cellStyle name="2x indented GHG Textfiels 4 5 2" xfId="12217" xr:uid="{29E412C7-9062-4855-9364-5D2A0191A099}"/>
    <cellStyle name="2x indented GHG Textfiels 4 6" xfId="12218" xr:uid="{7A746246-C6E6-4A4B-B25B-9E2E40878195}"/>
    <cellStyle name="2x indented GHG Textfiels 5" xfId="12219" xr:uid="{E6C2DA8F-43F8-487F-BE4F-546F57C2918F}"/>
    <cellStyle name="2x indented GHG Textfiels 5 2" xfId="12220" xr:uid="{A8F86552-8F4B-444E-803D-F693BE311F72}"/>
    <cellStyle name="2x indented GHG Textfiels 5 2 2" xfId="12221" xr:uid="{59896092-F6CF-4DD2-BBA6-6EA0994F154B}"/>
    <cellStyle name="2x indented GHG Textfiels 5 3" xfId="12222" xr:uid="{4C7DA8B5-5F6E-4A49-A00D-476B668DFA2D}"/>
    <cellStyle name="2x indented GHG Textfiels 5 4" xfId="12223" xr:uid="{84E88E68-50B2-4CF2-B7DB-F7EE7FFE7057}"/>
    <cellStyle name="2x indented GHG Textfiels 6" xfId="12224" xr:uid="{6D42EA58-2185-47F4-B9F1-3F8AD67C5BCE}"/>
    <cellStyle name="2x indented GHG Textfiels 6 2" xfId="12225" xr:uid="{1F53995C-02ED-4532-8B22-248D1599BB69}"/>
    <cellStyle name="2x indented GHG Textfiels 6 3" xfId="12226" xr:uid="{E1320757-4939-4E27-BE02-05C230F45AD4}"/>
    <cellStyle name="2x indented GHG Textfiels 6 4" xfId="12227" xr:uid="{6D9E3E27-4451-449F-AAE8-E1F19BF20A42}"/>
    <cellStyle name="2x indented GHG Textfiels 7" xfId="12228" xr:uid="{C9E631DA-1B72-4190-A4BF-FDC8431DBBAF}"/>
    <cellStyle name="2x indented GHG Textfiels 7 2" xfId="12229" xr:uid="{9A99A63C-75D9-4ACE-B9C4-A1B075C95F8D}"/>
    <cellStyle name="2x indented GHG Textfiels 7 3" xfId="12230" xr:uid="{0ACC63ED-7D43-48F5-A6BE-26DD5DC623E9}"/>
    <cellStyle name="2x indented GHG Textfiels 7 4" xfId="12231" xr:uid="{155E4E0F-8095-4647-8694-F0B95EF99FFF}"/>
    <cellStyle name="2x indented GHG Textfiels 8" xfId="12232" xr:uid="{70AFFB05-C7C1-4EA7-ACD2-EFF7409F3193}"/>
    <cellStyle name="2x indented GHG Textfiels 8 2" xfId="12233" xr:uid="{0D28F5C1-DF4E-44EB-877A-B7F335A7E9C4}"/>
    <cellStyle name="2x indented GHG Textfiels 8 3" xfId="12234" xr:uid="{F4CA16C1-DDF0-4391-A6B4-3AB3C4A7AC51}"/>
    <cellStyle name="2x indented GHG Textfiels 8 4" xfId="12235" xr:uid="{47BE7DF0-06D6-40A3-8DCA-A3BB6C381D60}"/>
    <cellStyle name="2x indented GHG Textfiels 9" xfId="12236" xr:uid="{FE40D25B-073A-47AF-886E-2367826AEBAD}"/>
    <cellStyle name="2x indented GHG Textfiels 9 2" xfId="12237" xr:uid="{EB5A3344-248B-44C3-B757-94F65E47EABB}"/>
    <cellStyle name="2x indented GHG Textfiels 9 3" xfId="12238" xr:uid="{088691B5-CED5-4D70-BB16-800A71AA1515}"/>
    <cellStyle name="2x indented GHG Textfiels 9 4" xfId="12239" xr:uid="{8D6F3DD7-01EE-4BE7-87D0-CCF68E4E96C3}"/>
    <cellStyle name="40 % - Accent1" xfId="12240" xr:uid="{DD747AD8-4BAB-466E-9FC5-3BDD847DF039}"/>
    <cellStyle name="40 % - Accent2" xfId="12241" xr:uid="{293DA85D-61AA-4826-BD89-EDE32D878152}"/>
    <cellStyle name="40 % - Accent3" xfId="12242" xr:uid="{90E9ED77-C817-4786-9EEC-52CDDDCFD0AB}"/>
    <cellStyle name="40 % - Accent4" xfId="12243" xr:uid="{EB98A94D-FD02-4A48-9CAE-F8144799924D}"/>
    <cellStyle name="40 % - Accent5" xfId="12244" xr:uid="{74BE6EA9-E842-4DF9-B786-7EE2068097F5}"/>
    <cellStyle name="40 % - Accent6" xfId="12245" xr:uid="{80F39464-CCD5-4EE8-8A6A-B56FCD8B7ABD}"/>
    <cellStyle name="40% - 1. jelölőszín" xfId="55" xr:uid="{C8962C95-D1A1-4F64-AB59-061A02607C29}"/>
    <cellStyle name="40% - 2. jelölőszín" xfId="56" xr:uid="{DB801F93-DDD4-406D-8ABB-9FE2729BFD00}"/>
    <cellStyle name="40% - 3. jelölőszín" xfId="57" xr:uid="{8AD658FD-D13F-4DD5-A0C5-5EB5549401FC}"/>
    <cellStyle name="40% - 4. jelölőszín" xfId="58" xr:uid="{3659D179-5425-40C8-9796-9107340DEB0D}"/>
    <cellStyle name="40% - 5. jelölőszín" xfId="59" xr:uid="{2305DB9E-4B99-4A59-AF92-10DF76172057}"/>
    <cellStyle name="40% - 6. jelölőszín" xfId="60" xr:uid="{A8480633-DE4D-401A-88E4-A24B9E83B1CE}"/>
    <cellStyle name="40% - Accent1" xfId="20" builtinId="31" customBuiltin="1"/>
    <cellStyle name="40% - Accent1 10" xfId="451" xr:uid="{60EA7EA6-C50B-411B-9537-5FF52015AEE1}"/>
    <cellStyle name="40% - Accent1 10 2" xfId="7211" xr:uid="{E5DCB56E-D919-46D1-9BEF-910231887EA0}"/>
    <cellStyle name="40% - Accent1 11" xfId="7212" xr:uid="{36DC3421-50B6-4A55-B646-EBF9562FF82E}"/>
    <cellStyle name="40% - Accent1 11 2" xfId="7213" xr:uid="{D13AB9C3-7267-42DA-B2A9-B0A0476926BB}"/>
    <cellStyle name="40% - Accent1 12" xfId="7214" xr:uid="{B6271C15-AC81-45C1-BE7C-5B6519E7F55C}"/>
    <cellStyle name="40% - Accent1 13" xfId="7215" xr:uid="{02C247D3-A0FF-48F1-9800-C924DDBCE057}"/>
    <cellStyle name="40% - Accent1 14" xfId="7216" xr:uid="{B966CE7F-4A2E-49C4-B985-B2193D54E916}"/>
    <cellStyle name="40% - Accent1 15" xfId="7217" xr:uid="{B38EDDBA-0B70-45E3-A2C9-D1748992E92D}"/>
    <cellStyle name="40% - Accent1 16" xfId="7218" xr:uid="{DC300E09-D347-4C31-845A-06A960F3E510}"/>
    <cellStyle name="40% - Accent1 17" xfId="7219" xr:uid="{8705A004-DC94-49AD-A6E7-EAC989E48129}"/>
    <cellStyle name="40% - Accent1 18" xfId="7220" xr:uid="{894E2B4C-C70C-4D96-94B8-986B87B93C03}"/>
    <cellStyle name="40% - Accent1 19" xfId="7221" xr:uid="{67AEE849-BBB5-4B84-AF47-2C37D72F9FC7}"/>
    <cellStyle name="40% - Accent1 2" xfId="452" xr:uid="{BCE2B2CC-5F08-4926-992E-CF278E101521}"/>
    <cellStyle name="40% - Accent1 2 10" xfId="453" xr:uid="{DEBC0300-83B9-4C5C-97B6-FE14450A67A2}"/>
    <cellStyle name="40% - Accent1 2 10 2" xfId="10165" xr:uid="{A0274370-BDC3-4006-9066-7E9522C72C0E}"/>
    <cellStyle name="40% - Accent1 2 10 3" xfId="12246" xr:uid="{FB76B6B1-46B9-453E-9CE0-C51FAA068B21}"/>
    <cellStyle name="40% - Accent1 2 10 4" xfId="10164" xr:uid="{1726A838-1E03-46C7-8608-6CAA33BE232E}"/>
    <cellStyle name="40% - Accent1 2 10 5" xfId="5655" xr:uid="{9CE4BB11-57E2-4BC3-8494-E5D4985BB477}"/>
    <cellStyle name="40% - Accent1 2 11" xfId="454" xr:uid="{534493E0-2133-4409-A81B-92218306F2B3}"/>
    <cellStyle name="40% - Accent1 2 11 2" xfId="10167" xr:uid="{384F4201-26D4-4379-96CC-CB0CBB59DD7F}"/>
    <cellStyle name="40% - Accent1 2 11 3" xfId="12247" xr:uid="{56900F1E-2C4B-40CA-8DCC-CFF0ABA1FAC7}"/>
    <cellStyle name="40% - Accent1 2 11 4" xfId="10166" xr:uid="{0F651F6C-591C-4491-BB88-1E4BD76A6DFA}"/>
    <cellStyle name="40% - Accent1 2 11 5" xfId="5656" xr:uid="{3295E9F4-C634-47E1-91E0-2A2F2B07DD8A}"/>
    <cellStyle name="40% - Accent1 2 12" xfId="5657" xr:uid="{716298B6-6BC7-4600-8D79-DBEC8ADC301B}"/>
    <cellStyle name="40% - Accent1 2 12 2" xfId="12248" xr:uid="{4E54EAAE-C7D7-43EA-BDC0-1AC3CF3F6483}"/>
    <cellStyle name="40% - Accent1 2 12 3" xfId="12249" xr:uid="{D95CC111-8D89-459B-9C87-FE8940050CF8}"/>
    <cellStyle name="40% - Accent1 2 12 4" xfId="10168" xr:uid="{EC724684-78D0-4AAC-8DEE-6F0F289DFF9E}"/>
    <cellStyle name="40% - Accent1 2 13" xfId="5658" xr:uid="{B045BA03-F934-4BA6-93DD-7486550EAA93}"/>
    <cellStyle name="40% - Accent1 2 13 2" xfId="12250" xr:uid="{0BD8A4D3-7792-4DEF-B45A-674C07C6E966}"/>
    <cellStyle name="40% - Accent1 2 14" xfId="5659" xr:uid="{1E4A0878-B6BE-41CD-88A9-6106E68C650B}"/>
    <cellStyle name="40% - Accent1 2 15" xfId="5660" xr:uid="{430E2E3A-E455-4B08-BC3D-DFB74077E485}"/>
    <cellStyle name="40% - Accent1 2 16" xfId="7222" xr:uid="{5FEF810A-C1B4-4352-9726-3D62829A9556}"/>
    <cellStyle name="40% - Accent1 2 2" xfId="455" xr:uid="{1E291EF2-D830-4E26-BAC2-F092C57303D9}"/>
    <cellStyle name="40% - Accent1 2 2 2" xfId="10170" xr:uid="{B7AB87A9-27CF-4E2B-BAA4-205DB716B808}"/>
    <cellStyle name="40% - Accent1 2 2 3" xfId="12251" xr:uid="{14C8FA7C-DD7E-43AD-BBE9-B21521CA02E5}"/>
    <cellStyle name="40% - Accent1 2 2 4" xfId="10169" xr:uid="{8A2CD5A9-A2F8-407C-BA5F-840DEC1C293D}"/>
    <cellStyle name="40% - Accent1 2 2 5" xfId="5661" xr:uid="{5DF5E566-F71F-4E02-9A08-17D95285E4D7}"/>
    <cellStyle name="40% - Accent1 2 3" xfId="456" xr:uid="{D9132B17-0A7E-4AE3-B47A-8D1AC0D988F9}"/>
    <cellStyle name="40% - Accent1 2 3 2" xfId="10172" xr:uid="{20CD5CDC-1317-401E-B77E-907D1A9A94E4}"/>
    <cellStyle name="40% - Accent1 2 3 3" xfId="12252" xr:uid="{A8B26D10-0E86-46AF-970F-48301F85EF8C}"/>
    <cellStyle name="40% - Accent1 2 3 4" xfId="10171" xr:uid="{ABF09D59-A41F-4DF1-99AD-DBA94839BF2E}"/>
    <cellStyle name="40% - Accent1 2 3 5" xfId="5662" xr:uid="{53C2FE58-34E6-4CEC-8523-C60B500E23BB}"/>
    <cellStyle name="40% - Accent1 2 4" xfId="457" xr:uid="{EF56E5FD-608B-49BC-9526-998AF064070E}"/>
    <cellStyle name="40% - Accent1 2 4 2" xfId="10174" xr:uid="{7FC661F5-EFD1-4334-933D-3AF0A36C7BEC}"/>
    <cellStyle name="40% - Accent1 2 4 3" xfId="12253" xr:uid="{AB033E0D-F431-4BFB-8EBB-9E01EF3C70A6}"/>
    <cellStyle name="40% - Accent1 2 4 4" xfId="10173" xr:uid="{A8AB0745-B011-473C-83ED-23F5EE6C74AF}"/>
    <cellStyle name="40% - Accent1 2 4 5" xfId="5663" xr:uid="{32317BD0-D0D7-4CFE-8085-4753C1C67121}"/>
    <cellStyle name="40% - Accent1 2 5" xfId="458" xr:uid="{54F2230B-CFD1-4E88-912D-5031DFB51AEF}"/>
    <cellStyle name="40% - Accent1 2 5 2" xfId="10176" xr:uid="{AA64B299-F7F9-4D68-8DD4-93B797AE9AAA}"/>
    <cellStyle name="40% - Accent1 2 5 3" xfId="12254" xr:uid="{8BC24426-8105-4549-ACD4-F43B160B68BE}"/>
    <cellStyle name="40% - Accent1 2 5 4" xfId="10175" xr:uid="{9CCCCEEE-8B29-4764-9D53-0C020405E890}"/>
    <cellStyle name="40% - Accent1 2 5 5" xfId="5664" xr:uid="{3B521727-057F-4993-8C6A-B0DB33642EB9}"/>
    <cellStyle name="40% - Accent1 2 6" xfId="459" xr:uid="{245C2117-A21B-4149-AAB8-36832B398AB5}"/>
    <cellStyle name="40% - Accent1 2 6 2" xfId="10178" xr:uid="{B6E4270E-F964-49CE-9A5F-11FA029E915C}"/>
    <cellStyle name="40% - Accent1 2 6 3" xfId="12255" xr:uid="{4556BCE1-A47C-4CF9-ABA0-46A0F53497F3}"/>
    <cellStyle name="40% - Accent1 2 6 4" xfId="10177" xr:uid="{67EE82FE-6E46-4A97-9744-161DF77AB22C}"/>
    <cellStyle name="40% - Accent1 2 6 5" xfId="5665" xr:uid="{3527B408-5FFA-40A2-B21C-364AB2364DFD}"/>
    <cellStyle name="40% - Accent1 2 7" xfId="460" xr:uid="{2FE5CE8F-2569-4343-B88E-EA07641E801A}"/>
    <cellStyle name="40% - Accent1 2 7 2" xfId="10180" xr:uid="{2E51BF15-1EEE-4F1F-9420-2B84CD4B59F3}"/>
    <cellStyle name="40% - Accent1 2 7 3" xfId="12256" xr:uid="{46E0CF83-B88E-48AB-AD3C-AA301F4A634E}"/>
    <cellStyle name="40% - Accent1 2 7 4" xfId="10179" xr:uid="{3E1DAE3C-875B-44D6-8978-A69925A6E5CD}"/>
    <cellStyle name="40% - Accent1 2 7 5" xfId="5666" xr:uid="{7B6F3F9E-D358-4F0E-8978-13F43BF08607}"/>
    <cellStyle name="40% - Accent1 2 8" xfId="461" xr:uid="{29F7ADBB-DDC9-485A-93C2-39FC6B8CC961}"/>
    <cellStyle name="40% - Accent1 2 8 2" xfId="10182" xr:uid="{FC5BE906-73FE-4487-8A24-D409B7AA3B82}"/>
    <cellStyle name="40% - Accent1 2 8 3" xfId="12257" xr:uid="{ECC3EE16-A741-4399-8EB1-8755C346B359}"/>
    <cellStyle name="40% - Accent1 2 8 4" xfId="10181" xr:uid="{5DE1AAD1-0B22-4ACC-A360-E3212F16728F}"/>
    <cellStyle name="40% - Accent1 2 8 5" xfId="5667" xr:uid="{D4EF2571-8EE3-4C14-8120-6005B10BDA32}"/>
    <cellStyle name="40% - Accent1 2 9" xfId="462" xr:uid="{11CB7AB1-ADC2-439D-9F33-7EC0E6CD42B6}"/>
    <cellStyle name="40% - Accent1 2 9 2" xfId="10184" xr:uid="{59D5C74D-6E52-4A3C-B955-E5D55C8ACA15}"/>
    <cellStyle name="40% - Accent1 2 9 3" xfId="12258" xr:uid="{82BE9584-4B23-41C7-B1C0-AE8E5339752E}"/>
    <cellStyle name="40% - Accent1 2 9 4" xfId="10183" xr:uid="{3B27F152-540E-4886-BD6F-1B19624A8D9A}"/>
    <cellStyle name="40% - Accent1 2 9 5" xfId="5668" xr:uid="{B0B580BB-61B7-440E-90A7-68F6BEABAB03}"/>
    <cellStyle name="40% - Accent1 20" xfId="7223" xr:uid="{67B7F3AC-C2EA-4591-9D62-6AF2B86A320F}"/>
    <cellStyle name="40% - Accent1 21" xfId="7224" xr:uid="{9918A93E-71C7-4593-A3F2-A6BBC423DD3F}"/>
    <cellStyle name="40% - Accent1 22" xfId="7225" xr:uid="{17F55156-4F7B-4900-A2D7-F7400394C80A}"/>
    <cellStyle name="40% - Accent1 23" xfId="7226" xr:uid="{8495ADEE-6D05-4456-A456-F41787E9413B}"/>
    <cellStyle name="40% - Accent1 24" xfId="7227" xr:uid="{34B79E25-71E6-44D8-8EBE-F04E0E18E2C2}"/>
    <cellStyle name="40% - Accent1 25" xfId="7228" xr:uid="{07955E82-6B91-49E3-B77F-5B92D89551A8}"/>
    <cellStyle name="40% - Accent1 26" xfId="7229" xr:uid="{DFEA5686-B7C6-4733-A534-CDBD6D243955}"/>
    <cellStyle name="40% - Accent1 27" xfId="7230" xr:uid="{EFD904FF-EF5E-44E4-BEF2-503B34C26F7F}"/>
    <cellStyle name="40% - Accent1 28" xfId="7231" xr:uid="{12E00E23-4CD2-4A10-9742-D9DD730740E4}"/>
    <cellStyle name="40% - Accent1 29" xfId="7232" xr:uid="{A69CE02C-8CBA-451E-AA97-847EE84B5F7F}"/>
    <cellStyle name="40% - Accent1 3" xfId="463" xr:uid="{62BFD6B8-2077-4A9A-A60F-C6EC2A486C46}"/>
    <cellStyle name="40% - Accent1 3 10" xfId="464" xr:uid="{9CFBB4D4-AD4D-457E-8D51-D031535B520E}"/>
    <cellStyle name="40% - Accent1 3 10 2" xfId="10185" xr:uid="{0971FF47-440D-4F26-8E4D-33995CC74598}"/>
    <cellStyle name="40% - Accent1 3 11" xfId="465" xr:uid="{1953F369-6E3D-4915-8078-084823625426}"/>
    <cellStyle name="40% - Accent1 3 11 2" xfId="10186" xr:uid="{4718C7AC-A838-4B49-9001-E21074BDEB81}"/>
    <cellStyle name="40% - Accent1 3 12" xfId="10187" xr:uid="{27F13912-4DEF-4AE5-BE31-16E132DF4A15}"/>
    <cellStyle name="40% - Accent1 3 13" xfId="12259" xr:uid="{E6A644C4-E2C3-48EE-B261-17BA12D36224}"/>
    <cellStyle name="40% - Accent1 3 14" xfId="5669" xr:uid="{6928602B-FA44-4169-B107-24D0E73E283A}"/>
    <cellStyle name="40% - Accent1 3 2" xfId="466" xr:uid="{BC6DC62F-3856-492E-A2D8-C79C5BEC3AF0}"/>
    <cellStyle name="40% - Accent1 3 2 2" xfId="10189" xr:uid="{0E6BF74E-5220-4384-8C76-FBC3F24E1D34}"/>
    <cellStyle name="40% - Accent1 3 2 3" xfId="12260" xr:uid="{EB653101-F2B9-4ED0-A580-FC1B6DE3C849}"/>
    <cellStyle name="40% - Accent1 3 2 4" xfId="10188" xr:uid="{54C6CB37-72CC-4361-B009-129454C5AD5E}"/>
    <cellStyle name="40% - Accent1 3 2 5" xfId="7233" xr:uid="{4E8CDB85-DEB7-415A-B31F-0C5EB9E8BE2F}"/>
    <cellStyle name="40% - Accent1 3 3" xfId="467" xr:uid="{FD22B744-456C-4982-B4D8-BBF63F638F36}"/>
    <cellStyle name="40% - Accent1 3 3 2" xfId="10190" xr:uid="{01F6016B-F9C3-45BD-9133-A646718A5917}"/>
    <cellStyle name="40% - Accent1 3 4" xfId="468" xr:uid="{38712B2F-F9CB-4461-9C07-C14C1D7767A9}"/>
    <cellStyle name="40% - Accent1 3 4 2" xfId="10191" xr:uid="{013AACB9-57D3-4FF6-80E2-90C7D96B3A2D}"/>
    <cellStyle name="40% - Accent1 3 5" xfId="469" xr:uid="{F80CBD2C-CECF-4B59-9B1A-AFF64D574AB2}"/>
    <cellStyle name="40% - Accent1 3 5 2" xfId="10192" xr:uid="{257C79AE-B1AA-44EA-8B89-8704AE842B1B}"/>
    <cellStyle name="40% - Accent1 3 6" xfId="470" xr:uid="{7DD7F4A4-7E99-423A-9213-E220B920F924}"/>
    <cellStyle name="40% - Accent1 3 6 2" xfId="10193" xr:uid="{D6E3113B-273D-4672-99A7-9E8D84C5D89D}"/>
    <cellStyle name="40% - Accent1 3 7" xfId="471" xr:uid="{2DCB48CE-AFB5-434A-A365-49B155278556}"/>
    <cellStyle name="40% - Accent1 3 7 2" xfId="10194" xr:uid="{4A56A63B-A120-4BB7-B3CC-36601DA5BF63}"/>
    <cellStyle name="40% - Accent1 3 8" xfId="472" xr:uid="{2F4DEE87-2950-42DB-B9B0-F457182F55D0}"/>
    <cellStyle name="40% - Accent1 3 8 2" xfId="10195" xr:uid="{19144BB5-1745-4F8E-931C-329BBD8FCDA8}"/>
    <cellStyle name="40% - Accent1 3 9" xfId="473" xr:uid="{C5C7B08C-1994-4A2A-8AF4-8914E145BC81}"/>
    <cellStyle name="40% - Accent1 3 9 2" xfId="10196" xr:uid="{463FDE19-379F-4717-893C-97B8557B4FAB}"/>
    <cellStyle name="40% - Accent1 30" xfId="7234" xr:uid="{4B0E5EC8-98BA-49E4-9760-786659445BB5}"/>
    <cellStyle name="40% - Accent1 31" xfId="7235" xr:uid="{D251D07D-15C1-4B99-BA7C-1AA173857BAF}"/>
    <cellStyle name="40% - Accent1 32" xfId="7236" xr:uid="{603D920C-C3B3-46E6-A357-7CA4A4A9004C}"/>
    <cellStyle name="40% - Accent1 33" xfId="7237" xr:uid="{76031BDC-9821-4649-A67F-C2FF25A62908}"/>
    <cellStyle name="40% - Accent1 34" xfId="7238" xr:uid="{9B565592-415F-445A-B5FA-FFC25132AC86}"/>
    <cellStyle name="40% - Accent1 35" xfId="7239" xr:uid="{1EBAA036-5535-4A5C-9E0B-1E96A7B79053}"/>
    <cellStyle name="40% - Accent1 36" xfId="7240" xr:uid="{13D00942-C427-447A-B146-F7EABF69E999}"/>
    <cellStyle name="40% - Accent1 37" xfId="7241" xr:uid="{EA2039C6-AF1C-4D5D-816C-D4A28638D4A0}"/>
    <cellStyle name="40% - Accent1 38" xfId="7242" xr:uid="{34AC9515-3A3C-4B91-8062-160CC2EFB000}"/>
    <cellStyle name="40% - Accent1 39" xfId="7243" xr:uid="{C7734EC7-4574-4170-894F-40C2593856C7}"/>
    <cellStyle name="40% - Accent1 4" xfId="474" xr:uid="{B887D461-2149-4A64-A480-B5BA7E604097}"/>
    <cellStyle name="40% - Accent1 4 10" xfId="475" xr:uid="{860CCDE9-B8C7-4460-A70A-4086F6768A33}"/>
    <cellStyle name="40% - Accent1 4 10 2" xfId="10197" xr:uid="{27FEB32F-D430-410B-BD54-8D5079C734C3}"/>
    <cellStyle name="40% - Accent1 4 11" xfId="476" xr:uid="{6F3CFE12-AE82-467F-BC9C-CF7664E18EEE}"/>
    <cellStyle name="40% - Accent1 4 11 2" xfId="10198" xr:uid="{00290A4A-422C-41CD-86D0-F25177D485B7}"/>
    <cellStyle name="40% - Accent1 4 12" xfId="10199" xr:uid="{3FC62421-0A3E-4088-B026-7E47639E8800}"/>
    <cellStyle name="40% - Accent1 4 13" xfId="12261" xr:uid="{139CA290-1D10-4B1D-A403-1D21D533C6D0}"/>
    <cellStyle name="40% - Accent1 4 14" xfId="5670" xr:uid="{13A3C592-51BD-4115-B953-49C2C4EF9742}"/>
    <cellStyle name="40% - Accent1 4 2" xfId="477" xr:uid="{119B874B-B6F1-4E2E-81AA-4D92C8E918A5}"/>
    <cellStyle name="40% - Accent1 4 2 2" xfId="10201" xr:uid="{44434328-86BB-438C-BF64-8903254A1690}"/>
    <cellStyle name="40% - Accent1 4 2 3" xfId="12262" xr:uid="{EC9A41EC-ED3D-4DEC-BC78-6255B43BCAB2}"/>
    <cellStyle name="40% - Accent1 4 2 4" xfId="10200" xr:uid="{4F71DE95-9266-4AD9-B52E-DABEBD874F1F}"/>
    <cellStyle name="40% - Accent1 4 2 5" xfId="7244" xr:uid="{8BE43CA4-570B-488F-BC90-A0C1A195BC8D}"/>
    <cellStyle name="40% - Accent1 4 3" xfId="478" xr:uid="{3749BC9F-17CB-486A-A48F-8495F6A5AD31}"/>
    <cellStyle name="40% - Accent1 4 3 2" xfId="10202" xr:uid="{C1790694-767F-4B37-9039-70E13D5183D2}"/>
    <cellStyle name="40% - Accent1 4 4" xfId="479" xr:uid="{1F385224-4951-4616-85FE-50C20F1FFE63}"/>
    <cellStyle name="40% - Accent1 4 4 2" xfId="10203" xr:uid="{D7A51246-D0A0-44BE-928D-759F2942A8F1}"/>
    <cellStyle name="40% - Accent1 4 5" xfId="480" xr:uid="{2779A8FC-C4C3-4C68-BFB2-7E81AB5A2A2C}"/>
    <cellStyle name="40% - Accent1 4 5 2" xfId="10204" xr:uid="{8A5422B5-CA43-459E-842E-0F4163203AA3}"/>
    <cellStyle name="40% - Accent1 4 6" xfId="481" xr:uid="{1AE771AB-5E6D-4EA5-A0FE-4176F01EC032}"/>
    <cellStyle name="40% - Accent1 4 6 2" xfId="10205" xr:uid="{3BE7C5A5-EFC0-49BB-B061-0780F70752F7}"/>
    <cellStyle name="40% - Accent1 4 7" xfId="482" xr:uid="{374DAE17-FF13-46F6-A944-B180AE2B5DF3}"/>
    <cellStyle name="40% - Accent1 4 7 2" xfId="10206" xr:uid="{3F252E6D-1B27-484D-BDA0-948792BB6BB9}"/>
    <cellStyle name="40% - Accent1 4 8" xfId="483" xr:uid="{C71C29C5-E077-4A50-8030-D9FF9315009C}"/>
    <cellStyle name="40% - Accent1 4 8 2" xfId="10207" xr:uid="{0D761A7D-0355-4A35-8C47-1AC2456403B2}"/>
    <cellStyle name="40% - Accent1 4 9" xfId="484" xr:uid="{28024A36-1541-4F36-981F-DE28E5FEF683}"/>
    <cellStyle name="40% - Accent1 4 9 2" xfId="10208" xr:uid="{EB414CFB-1EB3-4123-9B56-7EBAC9A6E0CB}"/>
    <cellStyle name="40% - Accent1 40" xfId="7245" xr:uid="{6A5EC952-FEAE-4ED4-94A6-C359B21B67F2}"/>
    <cellStyle name="40% - Accent1 41" xfId="7246" xr:uid="{3DB9059B-C69D-4198-8B37-51CCEA502808}"/>
    <cellStyle name="40% - Accent1 42" xfId="7247" xr:uid="{F78B5BA2-84C7-4206-A93A-6C112B101986}"/>
    <cellStyle name="40% - Accent1 43" xfId="7248" xr:uid="{FDAC51D1-1281-4C9F-9026-35E53AE50DCB}"/>
    <cellStyle name="40% - Accent1 5" xfId="485" xr:uid="{FA5C467E-F73F-4315-8154-A3146B4CF55F}"/>
    <cellStyle name="40% - Accent1 5 10" xfId="486" xr:uid="{3D424F10-47D5-454E-9181-199837C0DDA6}"/>
    <cellStyle name="40% - Accent1 5 10 2" xfId="10209" xr:uid="{2EB7662E-B404-42CA-96C3-355C334F9FF8}"/>
    <cellStyle name="40% - Accent1 5 11" xfId="487" xr:uid="{E4543454-0AC0-4890-B504-A28FB58D3932}"/>
    <cellStyle name="40% - Accent1 5 11 2" xfId="10210" xr:uid="{8672FF59-58C7-4FDE-9919-7AB935971E38}"/>
    <cellStyle name="40% - Accent1 5 12" xfId="10211" xr:uid="{83D05428-B842-426D-A2E8-35909685CDD4}"/>
    <cellStyle name="40% - Accent1 5 13" xfId="12263" xr:uid="{026F7BC9-FE74-41D6-86A6-664969CA1538}"/>
    <cellStyle name="40% - Accent1 5 14" xfId="5671" xr:uid="{FCAF3F44-160B-49EA-A4C2-3BB2C77ABCDC}"/>
    <cellStyle name="40% - Accent1 5 2" xfId="488" xr:uid="{E98117D9-7F89-4F41-999B-5812A08EB755}"/>
    <cellStyle name="40% - Accent1 5 2 2" xfId="10213" xr:uid="{6A000AB7-2785-4E8F-8678-8E23C4A6CC8F}"/>
    <cellStyle name="40% - Accent1 5 2 3" xfId="12264" xr:uid="{BDE1C07B-5F88-4961-91ED-0033B6AAEE8F}"/>
    <cellStyle name="40% - Accent1 5 2 4" xfId="10212" xr:uid="{D4E1857B-D984-4130-9CD1-DA6CB88E837A}"/>
    <cellStyle name="40% - Accent1 5 2 5" xfId="7249" xr:uid="{BE7F1BBD-2347-49C8-B52C-D1769B269286}"/>
    <cellStyle name="40% - Accent1 5 3" xfId="489" xr:uid="{B240E156-CCB6-4BB9-A8A2-2116D14EA61D}"/>
    <cellStyle name="40% - Accent1 5 3 2" xfId="10214" xr:uid="{B7577450-C67E-4E0A-8D5E-FF0BC2212E10}"/>
    <cellStyle name="40% - Accent1 5 4" xfId="490" xr:uid="{2AC0491D-2BDE-41D0-B378-45513EE00324}"/>
    <cellStyle name="40% - Accent1 5 4 2" xfId="10215" xr:uid="{9E9F83C2-BC3D-44A0-BEBA-0B7AFFD84E19}"/>
    <cellStyle name="40% - Accent1 5 5" xfId="491" xr:uid="{30868CC3-7984-402D-B995-350E0ABCC697}"/>
    <cellStyle name="40% - Accent1 5 5 2" xfId="10216" xr:uid="{E5295331-D2B4-485C-9337-8B5D13A38FC6}"/>
    <cellStyle name="40% - Accent1 5 6" xfId="492" xr:uid="{D463CBBE-E154-4622-B013-831414BC34D4}"/>
    <cellStyle name="40% - Accent1 5 6 2" xfId="10217" xr:uid="{082B25EE-5FDB-4907-8D38-7D3C33EC8780}"/>
    <cellStyle name="40% - Accent1 5 7" xfId="493" xr:uid="{95473AB5-A67D-4D46-9357-09E477D0B33C}"/>
    <cellStyle name="40% - Accent1 5 7 2" xfId="10218" xr:uid="{B45D8191-6D0B-483C-BF94-8026F54A48DA}"/>
    <cellStyle name="40% - Accent1 5 8" xfId="494" xr:uid="{11DFA561-0FAB-4B0C-B8C9-B28AA3A68DFF}"/>
    <cellStyle name="40% - Accent1 5 8 2" xfId="10219" xr:uid="{476FA0D5-5A0E-43D3-8D03-113F9CBA8FD8}"/>
    <cellStyle name="40% - Accent1 5 9" xfId="495" xr:uid="{6C7B5541-CC7C-47A2-8BE6-931A5F2685CC}"/>
    <cellStyle name="40% - Accent1 5 9 2" xfId="10220" xr:uid="{AF902A31-1790-4E5B-AE3E-E4341F61DA14}"/>
    <cellStyle name="40% - Accent1 6" xfId="496" xr:uid="{65F32104-0A8B-415E-900F-25F6C51519CF}"/>
    <cellStyle name="40% - Accent1 6 10" xfId="497" xr:uid="{72444E94-1475-4C7D-AFF6-39B4B9E0AA9F}"/>
    <cellStyle name="40% - Accent1 6 10 2" xfId="10221" xr:uid="{44DD08AD-D92C-46F2-B034-7C8E2068295F}"/>
    <cellStyle name="40% - Accent1 6 11" xfId="498" xr:uid="{5043B5FA-F9A2-4B14-AB76-6909882836AD}"/>
    <cellStyle name="40% - Accent1 6 11 2" xfId="10222" xr:uid="{E2F48788-777D-4B82-ADAD-30680063D481}"/>
    <cellStyle name="40% - Accent1 6 12" xfId="10223" xr:uid="{3692D17E-921A-46B4-AE91-1C89FFC041DD}"/>
    <cellStyle name="40% - Accent1 6 13" xfId="12265" xr:uid="{D3EB0AED-FE46-4CDD-9C36-33B3DFA56D22}"/>
    <cellStyle name="40% - Accent1 6 14" xfId="5672" xr:uid="{F383ADEC-0E5B-47BF-803A-D33ADEEAEE2A}"/>
    <cellStyle name="40% - Accent1 6 2" xfId="499" xr:uid="{00E4C519-AD5E-4D3D-A92B-1E8C5BF6B3DF}"/>
    <cellStyle name="40% - Accent1 6 2 2" xfId="10225" xr:uid="{CFDAD3E7-4BDE-4264-8DEE-51C9B971C24E}"/>
    <cellStyle name="40% - Accent1 6 2 3" xfId="12266" xr:uid="{3BF7667B-E5F4-4102-A92D-B5F765394CB3}"/>
    <cellStyle name="40% - Accent1 6 2 4" xfId="10224" xr:uid="{BD3E138B-ECAA-47DD-962D-4FCF21EA8129}"/>
    <cellStyle name="40% - Accent1 6 2 5" xfId="7250" xr:uid="{9DDD57DF-9837-4B69-811C-3EA97974C33D}"/>
    <cellStyle name="40% - Accent1 6 3" xfId="500" xr:uid="{61FC2C43-B03A-4D4C-B461-AF6B6F446F0C}"/>
    <cellStyle name="40% - Accent1 6 3 2" xfId="10226" xr:uid="{4A36F50F-BDB0-4CBC-A782-7343DA6A4B7A}"/>
    <cellStyle name="40% - Accent1 6 4" xfId="501" xr:uid="{49B93F3B-8AEF-4B6E-9B6F-5F0ABAB1D13D}"/>
    <cellStyle name="40% - Accent1 6 4 2" xfId="10227" xr:uid="{FF290DED-4AEB-4C02-A41A-2DCC187854B9}"/>
    <cellStyle name="40% - Accent1 6 5" xfId="502" xr:uid="{0DA3869D-4903-4290-9C98-BB84C5B50B37}"/>
    <cellStyle name="40% - Accent1 6 5 2" xfId="10228" xr:uid="{746EAA4B-EB10-4188-A468-F3EC4C64EB74}"/>
    <cellStyle name="40% - Accent1 6 6" xfId="503" xr:uid="{1905351B-7CC7-4D88-8869-8262E1873B9A}"/>
    <cellStyle name="40% - Accent1 6 6 2" xfId="10229" xr:uid="{007F8510-E19A-408D-BA82-2D13822976BE}"/>
    <cellStyle name="40% - Accent1 6 7" xfId="504" xr:uid="{1C95E14B-6557-4D2A-B722-12625735529D}"/>
    <cellStyle name="40% - Accent1 6 7 2" xfId="10230" xr:uid="{ABB9A60B-E7F7-4E49-8BBF-E7602E2F162E}"/>
    <cellStyle name="40% - Accent1 6 8" xfId="505" xr:uid="{83D8A78C-6C94-49B3-B56B-B245C1A7DCE9}"/>
    <cellStyle name="40% - Accent1 6 8 2" xfId="10231" xr:uid="{FF1A8C40-2156-4F91-B9B1-3286F0A4B15F}"/>
    <cellStyle name="40% - Accent1 6 9" xfId="506" xr:uid="{8E396133-C946-4D76-8707-AFCA7A80A2DD}"/>
    <cellStyle name="40% - Accent1 6 9 2" xfId="10232" xr:uid="{D9382AB0-FEFD-4BD6-A751-E92F8F8B5955}"/>
    <cellStyle name="40% - Accent1 7" xfId="507" xr:uid="{AF640856-1D05-437A-A8EB-6F8CDBA25AAA}"/>
    <cellStyle name="40% - Accent1 7 2" xfId="7252" xr:uid="{7FB892FF-4680-4D5C-9871-E3C58E13D009}"/>
    <cellStyle name="40% - Accent1 7 2 2" xfId="12267" xr:uid="{9A2F0B4E-9227-4493-AF53-5E42713008EB}"/>
    <cellStyle name="40% - Accent1 7 2 3" xfId="10233" xr:uid="{900C4773-3B78-4ED1-9975-739DEE39359A}"/>
    <cellStyle name="40% - Accent1 7 3" xfId="7251" xr:uid="{4A6F2B39-3F1C-43F6-A6FC-1953D827A556}"/>
    <cellStyle name="40% - Accent1 7 3 2" xfId="12269" xr:uid="{0B4F6F97-5C2A-421C-9C2A-6FC66D14FB68}"/>
    <cellStyle name="40% - Accent1 7 3 3" xfId="12268" xr:uid="{83C48446-1C8C-4DC4-9BC2-853D320D19BC}"/>
    <cellStyle name="40% - Accent1 7 4" xfId="5673" xr:uid="{82C332A4-4F3D-45E9-B8C6-641F106C80A4}"/>
    <cellStyle name="40% - Accent1 8" xfId="508" xr:uid="{74391B56-1A35-4A02-9D35-CF240D4FA396}"/>
    <cellStyle name="40% - Accent1 8 2" xfId="7254" xr:uid="{C55D1929-AE0B-43C6-BD72-F33D71D13D71}"/>
    <cellStyle name="40% - Accent1 8 2 2" xfId="12270" xr:uid="{1F1E732E-3E68-4C08-BFCC-0083ABADAC4F}"/>
    <cellStyle name="40% - Accent1 8 2 3" xfId="10234" xr:uid="{F5701C59-8A1F-47E3-97F4-4FE80C80208C}"/>
    <cellStyle name="40% - Accent1 8 3" xfId="7253" xr:uid="{EE12CD27-7B90-444C-ACA2-5E1FEC178E3D}"/>
    <cellStyle name="40% - Accent1 8 3 2" xfId="12272" xr:uid="{BD3F451A-7F5D-40A1-9A11-C0A1E0B52CB3}"/>
    <cellStyle name="40% - Accent1 8 3 3" xfId="12271" xr:uid="{6F524ACC-3561-41DB-BE02-1E578540FC4B}"/>
    <cellStyle name="40% - Accent1 8 4" xfId="5674" xr:uid="{E9D3244F-9780-495A-8B5A-7C09CB6750F1}"/>
    <cellStyle name="40% - Accent1 9" xfId="509" xr:uid="{8C2348EB-2960-4210-9CFA-637E066D5D6D}"/>
    <cellStyle name="40% - Accent1 9 2" xfId="7255" xr:uid="{7E3F38DB-E1BC-4A9B-86CD-41B215CA2AF3}"/>
    <cellStyle name="40% - Accent2" xfId="24" builtinId="35" customBuiltin="1"/>
    <cellStyle name="40% - Accent2 10" xfId="510" xr:uid="{113A32F4-CB09-4DB0-8315-969DA79FD45E}"/>
    <cellStyle name="40% - Accent2 10 2" xfId="7256" xr:uid="{1B91A004-B790-400A-9CD0-D45D2AD68862}"/>
    <cellStyle name="40% - Accent2 11" xfId="7257" xr:uid="{D8BDA78C-35CC-4958-9601-7B8A2FB49724}"/>
    <cellStyle name="40% - Accent2 11 2" xfId="7258" xr:uid="{ECF626EB-4FFF-41A9-AD3D-90BD121C069C}"/>
    <cellStyle name="40% - Accent2 12" xfId="7259" xr:uid="{B317F567-A447-4BD6-B240-2CEC80CF0018}"/>
    <cellStyle name="40% - Accent2 13" xfId="7260" xr:uid="{0A18696A-6906-4F98-940A-B11B9F882A43}"/>
    <cellStyle name="40% - Accent2 14" xfId="7261" xr:uid="{4CE51197-8A05-4110-A397-D938389E5554}"/>
    <cellStyle name="40% - Accent2 15" xfId="7262" xr:uid="{0807FDCC-4260-44B4-A533-9C096A29B826}"/>
    <cellStyle name="40% - Accent2 16" xfId="7263" xr:uid="{2C5C9254-91FE-4EED-B373-CF698FD70EF5}"/>
    <cellStyle name="40% - Accent2 17" xfId="7264" xr:uid="{47516CBA-AADB-4A3B-961C-A9B92B50FA30}"/>
    <cellStyle name="40% - Accent2 18" xfId="7265" xr:uid="{E08DE6A4-4B0D-4AD5-82F3-D44319748C0A}"/>
    <cellStyle name="40% - Accent2 19" xfId="7266" xr:uid="{AC9E9E69-3805-4E70-9C29-1883459964EA}"/>
    <cellStyle name="40% - Accent2 2" xfId="511" xr:uid="{CB10B4BF-1001-49BA-9B0A-B654122B99DF}"/>
    <cellStyle name="40% - Accent2 2 10" xfId="512" xr:uid="{A72C5098-EBAB-45A6-880A-2205C61EF244}"/>
    <cellStyle name="40% - Accent2 2 10 2" xfId="10235" xr:uid="{7C2818E2-C0BB-4140-8AC3-0BE77689BBB2}"/>
    <cellStyle name="40% - Accent2 2 11" xfId="513" xr:uid="{AC792778-2324-464D-AD9D-10D03D912B4A}"/>
    <cellStyle name="40% - Accent2 2 11 2" xfId="10236" xr:uid="{EF38F9EE-88B8-42A2-90ED-5B59E9460D01}"/>
    <cellStyle name="40% - Accent2 2 12" xfId="5675" xr:uid="{6CD94EA9-A7E7-4DA5-8DA6-984906A91456}"/>
    <cellStyle name="40% - Accent2 2 12 2" xfId="12273" xr:uid="{0C5BE690-1159-4A7E-80B7-84BA00D0710E}"/>
    <cellStyle name="40% - Accent2 2 13" xfId="5676" xr:uid="{D9A15A7D-9FD6-43E2-B806-ACF96DC06BD5}"/>
    <cellStyle name="40% - Accent2 2 14" xfId="5677" xr:uid="{C81DAC78-02F9-4ECC-81C2-4210B9B76D47}"/>
    <cellStyle name="40% - Accent2 2 15" xfId="5678" xr:uid="{696405BC-269F-4B38-A3CC-61C3A8D3B5F6}"/>
    <cellStyle name="40% - Accent2 2 2" xfId="514" xr:uid="{516FFC31-839D-4F18-92B6-8C8C60295EDD}"/>
    <cellStyle name="40% - Accent2 2 2 2" xfId="10237" xr:uid="{D916A653-ED6F-46C2-864F-9854F82511D4}"/>
    <cellStyle name="40% - Accent2 2 3" xfId="515" xr:uid="{9A36AD9D-1E2E-4030-9E96-B0C796DF4019}"/>
    <cellStyle name="40% - Accent2 2 3 2" xfId="10238" xr:uid="{47EB3E5A-E7B8-459D-8FB7-2F22EE14194C}"/>
    <cellStyle name="40% - Accent2 2 4" xfId="516" xr:uid="{EAE663F0-95C3-4760-9DB6-A966F9BC54DD}"/>
    <cellStyle name="40% - Accent2 2 4 2" xfId="10239" xr:uid="{829B1423-E28C-43AD-BCAA-BD5B93E140B9}"/>
    <cellStyle name="40% - Accent2 2 5" xfId="517" xr:uid="{25E1EB8B-2D38-4534-A412-20C6A7D5B2C8}"/>
    <cellStyle name="40% - Accent2 2 5 2" xfId="10240" xr:uid="{B84634A2-F4D9-4AA1-81A7-1E39ED38FDBE}"/>
    <cellStyle name="40% - Accent2 2 6" xfId="518" xr:uid="{7E1F1DA5-DFC0-4BAC-BA1F-AB2C58F42FB1}"/>
    <cellStyle name="40% - Accent2 2 6 2" xfId="10241" xr:uid="{8155A596-D00D-4F1B-B4A2-6D14A23BD1D3}"/>
    <cellStyle name="40% - Accent2 2 7" xfId="519" xr:uid="{A68FDFB4-0A14-4D6A-AF91-8936A3D95D6F}"/>
    <cellStyle name="40% - Accent2 2 7 2" xfId="10242" xr:uid="{753477C0-A397-43F8-B6D1-726B8ED28710}"/>
    <cellStyle name="40% - Accent2 2 8" xfId="520" xr:uid="{3FCB96EB-3749-45A9-A2D2-AF6336267304}"/>
    <cellStyle name="40% - Accent2 2 8 2" xfId="10243" xr:uid="{EA43662A-184A-4DBF-8D6B-CCCC52FA2CEF}"/>
    <cellStyle name="40% - Accent2 2 9" xfId="521" xr:uid="{E025F0C6-EDC9-4792-A7A4-B680BFB61F62}"/>
    <cellStyle name="40% - Accent2 2 9 2" xfId="10244" xr:uid="{0F209697-99AF-43F0-B2AF-995A75DFF9A7}"/>
    <cellStyle name="40% - Accent2 20" xfId="7267" xr:uid="{052AD679-8E0F-470A-8699-6FC0EF971D7A}"/>
    <cellStyle name="40% - Accent2 21" xfId="7268" xr:uid="{E7311294-E68F-4B20-8BE7-8D672B3AB3F8}"/>
    <cellStyle name="40% - Accent2 22" xfId="7269" xr:uid="{25C777F8-D9D3-472D-9E17-9013B6AA3B8F}"/>
    <cellStyle name="40% - Accent2 23" xfId="7270" xr:uid="{52B6ED9D-FB81-4902-9EAF-5B42978FAD4C}"/>
    <cellStyle name="40% - Accent2 24" xfId="7271" xr:uid="{9531E5B9-3660-48CC-9C5F-60C78FA2ED96}"/>
    <cellStyle name="40% - Accent2 25" xfId="7272" xr:uid="{56B6EA42-2D9D-46B7-B058-001CF61B0F50}"/>
    <cellStyle name="40% - Accent2 26" xfId="7273" xr:uid="{06794E11-956B-48DB-8017-E4928A851248}"/>
    <cellStyle name="40% - Accent2 27" xfId="7274" xr:uid="{8F20BD09-91EE-4CFC-8D0B-C43D39998591}"/>
    <cellStyle name="40% - Accent2 28" xfId="7275" xr:uid="{987ED0EF-2B2C-4494-8E4B-1E9F7EDFC56B}"/>
    <cellStyle name="40% - Accent2 29" xfId="7276" xr:uid="{2D7268D1-AF9A-4322-AF3D-A9F2618508C3}"/>
    <cellStyle name="40% - Accent2 3" xfId="522" xr:uid="{12461D89-C4E6-4BBD-A652-C50133B5A964}"/>
    <cellStyle name="40% - Accent2 3 10" xfId="523" xr:uid="{6FA95ABD-3908-4528-94E0-A385FF067718}"/>
    <cellStyle name="40% - Accent2 3 10 2" xfId="10245" xr:uid="{4BA5F4D4-3289-45BC-B740-29728F657440}"/>
    <cellStyle name="40% - Accent2 3 11" xfId="524" xr:uid="{36388BB9-B7CA-471B-84EE-CB684E872680}"/>
    <cellStyle name="40% - Accent2 3 11 2" xfId="10246" xr:uid="{B6E355D9-9716-41AD-896A-C6973A30764F}"/>
    <cellStyle name="40% - Accent2 3 12" xfId="10247" xr:uid="{4BAB54EB-EE03-4C52-9543-3079971B0CF1}"/>
    <cellStyle name="40% - Accent2 3 2" xfId="525" xr:uid="{CE5E89EE-CA92-48B4-A3F8-2D0A47892C6B}"/>
    <cellStyle name="40% - Accent2 3 2 2" xfId="10248" xr:uid="{E88C7AB4-15E4-42C0-8AB6-87E7C9FE8716}"/>
    <cellStyle name="40% - Accent2 3 3" xfId="526" xr:uid="{B555AF37-6842-49C5-9952-34076AD6403D}"/>
    <cellStyle name="40% - Accent2 3 3 2" xfId="10249" xr:uid="{28990224-4268-480F-9A6C-15AED7914704}"/>
    <cellStyle name="40% - Accent2 3 4" xfId="527" xr:uid="{D83DB221-3D30-4AB3-99B8-255A5FD572F6}"/>
    <cellStyle name="40% - Accent2 3 4 2" xfId="10250" xr:uid="{75CDFE18-58D5-4299-876A-4E111D2DF7F1}"/>
    <cellStyle name="40% - Accent2 3 5" xfId="528" xr:uid="{FF71F865-E521-479C-AF40-7526749B3C0F}"/>
    <cellStyle name="40% - Accent2 3 5 2" xfId="10251" xr:uid="{4812B0BD-558C-4CDA-9828-919FD4EF7239}"/>
    <cellStyle name="40% - Accent2 3 6" xfId="529" xr:uid="{12C0F4F8-B1ED-4056-8224-13EBE7D364E3}"/>
    <cellStyle name="40% - Accent2 3 6 2" xfId="10252" xr:uid="{C5AC3E0C-1D56-4F7F-820A-E61D2C38CF64}"/>
    <cellStyle name="40% - Accent2 3 7" xfId="530" xr:uid="{20938FDD-FAD4-43A8-94D2-A307242EAD38}"/>
    <cellStyle name="40% - Accent2 3 7 2" xfId="10253" xr:uid="{09D7C7A1-390E-4466-93CD-9AC2C946B292}"/>
    <cellStyle name="40% - Accent2 3 8" xfId="531" xr:uid="{6194F4B0-9D02-4A2F-8931-AB041E233F11}"/>
    <cellStyle name="40% - Accent2 3 8 2" xfId="10254" xr:uid="{3E4B48F9-0BE5-4B95-9BF1-5DBE2251597D}"/>
    <cellStyle name="40% - Accent2 3 9" xfId="532" xr:uid="{2F257F22-9B0D-43F1-9360-8478EA1FE3EC}"/>
    <cellStyle name="40% - Accent2 3 9 2" xfId="10255" xr:uid="{C11CE215-FAC1-417B-BC6C-947E11288376}"/>
    <cellStyle name="40% - Accent2 30" xfId="7277" xr:uid="{35B0B66B-CBB8-4513-9674-5FD9190A319A}"/>
    <cellStyle name="40% - Accent2 31" xfId="7278" xr:uid="{190272AE-A238-43EC-B95F-D44BB7ECBF35}"/>
    <cellStyle name="40% - Accent2 32" xfId="7279" xr:uid="{7C3DBD95-7AEF-4B82-BBD2-53F100EA1581}"/>
    <cellStyle name="40% - Accent2 33" xfId="7280" xr:uid="{99B8DCCA-8A62-4711-8957-40372DC424F3}"/>
    <cellStyle name="40% - Accent2 34" xfId="7281" xr:uid="{A6FB610E-EBE4-404F-8FB6-5C995D1006C6}"/>
    <cellStyle name="40% - Accent2 35" xfId="7282" xr:uid="{9FB838B8-AB6F-4FE7-B2CC-4A6CAF9CFA6B}"/>
    <cellStyle name="40% - Accent2 36" xfId="7283" xr:uid="{03F83B95-C8CE-4EE0-A975-158F3A870CED}"/>
    <cellStyle name="40% - Accent2 37" xfId="7284" xr:uid="{E9BCA63A-6606-43BC-A7F8-6CA182E52D1B}"/>
    <cellStyle name="40% - Accent2 38" xfId="7285" xr:uid="{ADE2761A-16AB-40E9-962E-69C1264DCDBF}"/>
    <cellStyle name="40% - Accent2 39" xfId="7286" xr:uid="{CC823921-DF42-4EA5-9860-E5053C5E0A4F}"/>
    <cellStyle name="40% - Accent2 4" xfId="533" xr:uid="{F815E32E-1CF8-4F38-8DFD-E5731C5C7944}"/>
    <cellStyle name="40% - Accent2 4 10" xfId="534" xr:uid="{FC5E636E-30CE-476A-9159-D1C5DF4D3780}"/>
    <cellStyle name="40% - Accent2 4 10 2" xfId="10256" xr:uid="{23C2489B-9038-4B47-9B46-C6076E88AE7A}"/>
    <cellStyle name="40% - Accent2 4 11" xfId="535" xr:uid="{4052BA3B-23EE-4E74-B8E1-E59DC68EEBEE}"/>
    <cellStyle name="40% - Accent2 4 11 2" xfId="10257" xr:uid="{33939DEA-F247-4FE6-8368-59FBC43ABF0D}"/>
    <cellStyle name="40% - Accent2 4 12" xfId="10258" xr:uid="{A1EFFC42-7785-476F-99F2-B4CB9AEA575D}"/>
    <cellStyle name="40% - Accent2 4 2" xfId="536" xr:uid="{A3EC63E9-6E1A-4E70-B6D3-3EDC795D95B9}"/>
    <cellStyle name="40% - Accent2 4 2 2" xfId="10259" xr:uid="{8F11367B-1F29-479A-8F2B-1A231CFF14A4}"/>
    <cellStyle name="40% - Accent2 4 3" xfId="537" xr:uid="{18AAFA89-DB5A-4DCA-ADD7-1B1BD62E9B31}"/>
    <cellStyle name="40% - Accent2 4 3 2" xfId="10260" xr:uid="{4A3D60CF-1A76-4F7D-9226-F0FED49E3301}"/>
    <cellStyle name="40% - Accent2 4 4" xfId="538" xr:uid="{1BE0DA46-4A6A-41CF-8D5C-C1FE607BF13D}"/>
    <cellStyle name="40% - Accent2 4 4 2" xfId="10261" xr:uid="{CAC90880-A6F8-4CFF-A2CB-723FFCFD36D0}"/>
    <cellStyle name="40% - Accent2 4 5" xfId="539" xr:uid="{F134A534-FE55-4855-9396-02DDDBA979DF}"/>
    <cellStyle name="40% - Accent2 4 5 2" xfId="10262" xr:uid="{2CA6790B-2B87-4A1A-9FA2-8E04D719A41B}"/>
    <cellStyle name="40% - Accent2 4 6" xfId="540" xr:uid="{3396E0F8-6B41-4B1A-A211-4622805BB8CC}"/>
    <cellStyle name="40% - Accent2 4 6 2" xfId="10263" xr:uid="{359C92CE-A2F8-45C2-8AE5-6EC597A53436}"/>
    <cellStyle name="40% - Accent2 4 7" xfId="541" xr:uid="{A9424363-D050-48BB-88DB-8EE07390F5D2}"/>
    <cellStyle name="40% - Accent2 4 7 2" xfId="10264" xr:uid="{EC29D5D3-474E-4C28-8159-B348FA91952E}"/>
    <cellStyle name="40% - Accent2 4 8" xfId="542" xr:uid="{E7E1ED0F-0B8C-48EA-B26E-07BC22EFE102}"/>
    <cellStyle name="40% - Accent2 4 8 2" xfId="10265" xr:uid="{91C43659-47C3-466A-9C40-8490F16CA9E4}"/>
    <cellStyle name="40% - Accent2 4 9" xfId="543" xr:uid="{93757D6F-38A9-4D4D-975C-D3309528B10C}"/>
    <cellStyle name="40% - Accent2 4 9 2" xfId="10266" xr:uid="{FB117177-09FE-486B-8CB9-0B165AF6DF08}"/>
    <cellStyle name="40% - Accent2 40" xfId="7287" xr:uid="{0CD47095-8539-4E53-88AB-4EBB0053B167}"/>
    <cellStyle name="40% - Accent2 41" xfId="7288" xr:uid="{31A12169-7B09-44F0-9F04-97F2A5A1F8A3}"/>
    <cellStyle name="40% - Accent2 42" xfId="7289" xr:uid="{84DCBD46-DEB6-4D08-A505-3A21EC1516D1}"/>
    <cellStyle name="40% - Accent2 43" xfId="7290" xr:uid="{C5B8AB25-AA0A-403F-91E6-523820F29DAC}"/>
    <cellStyle name="40% - Accent2 5" xfId="544" xr:uid="{844E9312-57D9-41B0-AF66-3C66A17FC0FD}"/>
    <cellStyle name="40% - Accent2 5 10" xfId="545" xr:uid="{D24463F6-852D-4EBA-BCE8-4EECDF7EF851}"/>
    <cellStyle name="40% - Accent2 5 10 2" xfId="10267" xr:uid="{ACC095B3-2AE5-47E7-ACC4-92E1E5376483}"/>
    <cellStyle name="40% - Accent2 5 11" xfId="546" xr:uid="{3CE71305-C11C-48CF-9D5F-72F26F8CA154}"/>
    <cellStyle name="40% - Accent2 5 11 2" xfId="10268" xr:uid="{EA0E4653-6F94-4F80-BE10-3A3251E1FF32}"/>
    <cellStyle name="40% - Accent2 5 12" xfId="10269" xr:uid="{9B65641F-0905-4582-89B4-11C5B837BD22}"/>
    <cellStyle name="40% - Accent2 5 2" xfId="547" xr:uid="{89081FC1-19B8-4EF3-9203-FD9FE7A24EA3}"/>
    <cellStyle name="40% - Accent2 5 2 2" xfId="10270" xr:uid="{CF1C0756-E887-44E8-8CA9-0123209F3064}"/>
    <cellStyle name="40% - Accent2 5 3" xfId="548" xr:uid="{CA44763D-DCB7-41D7-BF81-756C3AF799CE}"/>
    <cellStyle name="40% - Accent2 5 3 2" xfId="10271" xr:uid="{E5FE514F-6A44-42CE-9EC0-105EF2A74FDE}"/>
    <cellStyle name="40% - Accent2 5 4" xfId="549" xr:uid="{EF7059F7-1DEB-4A7E-B27E-2946AD2134E9}"/>
    <cellStyle name="40% - Accent2 5 4 2" xfId="10272" xr:uid="{F99134D6-16D8-49F4-970E-404E2C216A47}"/>
    <cellStyle name="40% - Accent2 5 5" xfId="550" xr:uid="{D2C56040-8C2B-412A-ABEE-A4F5B16F98DA}"/>
    <cellStyle name="40% - Accent2 5 5 2" xfId="10273" xr:uid="{4969DC23-6D78-4395-B155-6A1389896DF8}"/>
    <cellStyle name="40% - Accent2 5 6" xfId="551" xr:uid="{005CC3FB-DE6A-4008-9ADF-00028387B2B1}"/>
    <cellStyle name="40% - Accent2 5 6 2" xfId="10274" xr:uid="{06799438-4DA9-4DFF-B3B5-D2AF88830C0C}"/>
    <cellStyle name="40% - Accent2 5 7" xfId="552" xr:uid="{A2AE46AF-D504-47D6-A532-E9970A755C03}"/>
    <cellStyle name="40% - Accent2 5 7 2" xfId="10275" xr:uid="{D97B8764-0A23-4605-A8BD-E9B8336B5D23}"/>
    <cellStyle name="40% - Accent2 5 8" xfId="553" xr:uid="{AC69EAD2-4EBE-42B0-A0DF-5653ECEDE8BB}"/>
    <cellStyle name="40% - Accent2 5 8 2" xfId="10276" xr:uid="{1C91EAF4-011C-4A17-8316-E3A1C25EA1AD}"/>
    <cellStyle name="40% - Accent2 5 9" xfId="554" xr:uid="{05A13048-22E0-4175-9D09-19AABC0616E3}"/>
    <cellStyle name="40% - Accent2 5 9 2" xfId="10277" xr:uid="{1216C07E-D407-453D-A708-93548F66304A}"/>
    <cellStyle name="40% - Accent2 6" xfId="555" xr:uid="{7F344472-F87E-4563-9E2D-FD3301B83BFD}"/>
    <cellStyle name="40% - Accent2 6 10" xfId="556" xr:uid="{872FB1F5-429E-4356-B2FF-E4B3FDE74E9D}"/>
    <cellStyle name="40% - Accent2 6 10 2" xfId="10278" xr:uid="{2DFDF62E-E154-4D90-AB92-3320C143A5D2}"/>
    <cellStyle name="40% - Accent2 6 11" xfId="557" xr:uid="{A4A53A0A-C6BF-40DB-9F8D-03AA6AE9B78B}"/>
    <cellStyle name="40% - Accent2 6 11 2" xfId="10279" xr:uid="{9AC06EC5-93D3-4B69-B0A0-7002E5719083}"/>
    <cellStyle name="40% - Accent2 6 12" xfId="10280" xr:uid="{55DFE030-A267-463A-84D9-4D1F3D683ECD}"/>
    <cellStyle name="40% - Accent2 6 2" xfId="558" xr:uid="{F41BB39D-1D42-4F7A-A199-D334A875188B}"/>
    <cellStyle name="40% - Accent2 6 2 2" xfId="10281" xr:uid="{473B7366-C724-47A4-B347-526A1D667E24}"/>
    <cellStyle name="40% - Accent2 6 3" xfId="559" xr:uid="{B2049458-AE95-466C-8D12-7975FA69C339}"/>
    <cellStyle name="40% - Accent2 6 3 2" xfId="10282" xr:uid="{48433D58-51AA-48A2-A646-01E354C9E511}"/>
    <cellStyle name="40% - Accent2 6 4" xfId="560" xr:uid="{92A7E955-7C1C-47D4-A184-163E1154C7C6}"/>
    <cellStyle name="40% - Accent2 6 4 2" xfId="10283" xr:uid="{B4FAA465-2427-4412-9EC2-92F7A654B109}"/>
    <cellStyle name="40% - Accent2 6 5" xfId="561" xr:uid="{DF7D6C0D-868D-48BD-87FA-1AEE4E21B6A8}"/>
    <cellStyle name="40% - Accent2 6 5 2" xfId="10284" xr:uid="{7FE21F7B-F6CE-4835-B33A-B86348CDE8DF}"/>
    <cellStyle name="40% - Accent2 6 6" xfId="562" xr:uid="{FF6740B5-DEFF-4E9D-949A-CA7AB701AE38}"/>
    <cellStyle name="40% - Accent2 6 6 2" xfId="10285" xr:uid="{D6949B90-B2C9-44FB-A8BE-AB20CC694281}"/>
    <cellStyle name="40% - Accent2 6 7" xfId="563" xr:uid="{AD65A55B-EF2D-407A-9321-0BCDF1041C5B}"/>
    <cellStyle name="40% - Accent2 6 7 2" xfId="10286" xr:uid="{6CD8CFD7-8573-4526-8612-B4BA236E91AA}"/>
    <cellStyle name="40% - Accent2 6 8" xfId="564" xr:uid="{E54C7A97-272F-4DF3-AF79-4578A04E2F60}"/>
    <cellStyle name="40% - Accent2 6 8 2" xfId="10287" xr:uid="{6D97879B-0BA1-499B-B5B1-3EECEC0B6049}"/>
    <cellStyle name="40% - Accent2 6 9" xfId="565" xr:uid="{46128BE4-9DBB-4841-BB51-16FCD3511411}"/>
    <cellStyle name="40% - Accent2 6 9 2" xfId="10288" xr:uid="{3DA59F11-5EAC-488F-B09E-FD5B6A510AA8}"/>
    <cellStyle name="40% - Accent2 7" xfId="566" xr:uid="{BE650F85-4DC3-445A-B06E-05625B8ADD09}"/>
    <cellStyle name="40% - Accent2 7 2" xfId="10289" xr:uid="{CD1D5168-CDBA-4E10-B6AF-6A1FD08DC240}"/>
    <cellStyle name="40% - Accent2 8" xfId="567" xr:uid="{9039962F-C957-4A51-ADC8-97E2F19CBAEB}"/>
    <cellStyle name="40% - Accent2 8 2" xfId="10290" xr:uid="{41755123-3445-46D6-80FA-64525EA6B436}"/>
    <cellStyle name="40% - Accent2 9" xfId="568" xr:uid="{23777E8D-F6CD-4D79-85F2-4376B5FE722C}"/>
    <cellStyle name="40% - Accent2 9 2" xfId="7291" xr:uid="{E610E4EC-CC1E-47D2-AA4C-C2C4E0057A4F}"/>
    <cellStyle name="40% - Accent3" xfId="28" builtinId="39" customBuiltin="1"/>
    <cellStyle name="40% - Accent3 10" xfId="569" xr:uid="{5A7F0ACA-1A1D-40C8-9154-5EFD5286AC30}"/>
    <cellStyle name="40% - Accent3 10 2" xfId="7292" xr:uid="{DF5D7E77-4B7F-44F9-A77D-FB1F4E5F0EF6}"/>
    <cellStyle name="40% - Accent3 11" xfId="7293" xr:uid="{141F2489-56B1-4D11-8E50-894C409C1527}"/>
    <cellStyle name="40% - Accent3 11 2" xfId="7294" xr:uid="{29CA6ED2-C3A0-474C-AA05-2B47D8291C3D}"/>
    <cellStyle name="40% - Accent3 12" xfId="7295" xr:uid="{652EB156-5F80-4DD1-92EF-2A78BA3E9D73}"/>
    <cellStyle name="40% - Accent3 13" xfId="7296" xr:uid="{0C458C17-CD75-4810-8D1B-A7988EEDB8A3}"/>
    <cellStyle name="40% - Accent3 14" xfId="7297" xr:uid="{9FBBCEE0-A1A2-4DAC-9140-C278FED4749B}"/>
    <cellStyle name="40% - Accent3 15" xfId="7298" xr:uid="{89891338-15B4-4CE0-B9C4-27AD214593CB}"/>
    <cellStyle name="40% - Accent3 16" xfId="7299" xr:uid="{FD951CDC-6C9A-45B4-926A-D9F0E954507F}"/>
    <cellStyle name="40% - Accent3 17" xfId="7300" xr:uid="{8AF35201-2D1E-4F47-8B6F-2950317A7CCB}"/>
    <cellStyle name="40% - Accent3 18" xfId="7301" xr:uid="{1BE90576-23C9-4E92-95FD-9B2B69B63A52}"/>
    <cellStyle name="40% - Accent3 19" xfId="7302" xr:uid="{2098E238-72D4-4803-94ED-B150FCFD81D9}"/>
    <cellStyle name="40% - Accent3 2" xfId="570" xr:uid="{1A0AE3E0-617C-452F-BAFC-C36D13269967}"/>
    <cellStyle name="40% - Accent3 2 10" xfId="571" xr:uid="{AB0F392E-2C16-4CB3-8527-6767024BAAFA}"/>
    <cellStyle name="40% - Accent3 2 10 2" xfId="10292" xr:uid="{CFCC568B-BE72-470A-9703-DF3C3C54BA3B}"/>
    <cellStyle name="40% - Accent3 2 10 3" xfId="12274" xr:uid="{3148362C-9FC9-4C27-8444-15A6169C9573}"/>
    <cellStyle name="40% - Accent3 2 10 4" xfId="10291" xr:uid="{C7A10E6D-04E0-4D39-8E3B-537AA88D0B54}"/>
    <cellStyle name="40% - Accent3 2 10 5" xfId="5679" xr:uid="{B4CF7055-63A0-40E6-BCA5-7FE6D8125F53}"/>
    <cellStyle name="40% - Accent3 2 11" xfId="572" xr:uid="{08B60622-7C25-40DB-8EB7-0F36F6299D9D}"/>
    <cellStyle name="40% - Accent3 2 11 2" xfId="10294" xr:uid="{E5747B00-46B9-44BB-80CE-920E1AB5F355}"/>
    <cellStyle name="40% - Accent3 2 11 3" xfId="12275" xr:uid="{601A87D1-2C26-41A8-AF76-F16B5EA264A7}"/>
    <cellStyle name="40% - Accent3 2 11 4" xfId="10293" xr:uid="{59D4FFC2-6C60-43D8-A0B0-E3D8E2BCA8E7}"/>
    <cellStyle name="40% - Accent3 2 11 5" xfId="5680" xr:uid="{4F2235C6-2853-48E3-B050-7B689198A1E8}"/>
    <cellStyle name="40% - Accent3 2 12" xfId="5681" xr:uid="{20C72724-AFC6-47CB-8272-1DEFD274D789}"/>
    <cellStyle name="40% - Accent3 2 12 2" xfId="12276" xr:uid="{2D6C816F-F4B5-4F8B-94DE-A4AF2F895731}"/>
    <cellStyle name="40% - Accent3 2 12 3" xfId="12277" xr:uid="{3ED47CC8-610D-43D4-9129-25EEEBFCE3F8}"/>
    <cellStyle name="40% - Accent3 2 12 4" xfId="10295" xr:uid="{EE8BC647-B64E-4B54-9030-B9E7643A5071}"/>
    <cellStyle name="40% - Accent3 2 13" xfId="5682" xr:uid="{8DA68074-F4FD-49A4-AF50-9B465CD31060}"/>
    <cellStyle name="40% - Accent3 2 13 2" xfId="12278" xr:uid="{7779DB37-CE14-4184-ACDF-309E32E6DCBD}"/>
    <cellStyle name="40% - Accent3 2 14" xfId="5683" xr:uid="{03298CF7-1153-4DA1-8C2D-58DE6D7A5055}"/>
    <cellStyle name="40% - Accent3 2 15" xfId="5684" xr:uid="{E9931817-BE74-4543-88B9-3ECC31E74CDD}"/>
    <cellStyle name="40% - Accent3 2 16" xfId="7303" xr:uid="{BCD4B052-4A8A-4152-9BB9-8D7E26753AE8}"/>
    <cellStyle name="40% - Accent3 2 2" xfId="573" xr:uid="{8F0FEE04-8DF4-445A-AF8C-FE1CB708AC52}"/>
    <cellStyle name="40% - Accent3 2 2 2" xfId="10297" xr:uid="{FAAB7A95-5B91-4438-8EB1-1F228C274C3D}"/>
    <cellStyle name="40% - Accent3 2 2 3" xfId="12279" xr:uid="{C5039F5A-1E8E-49A6-AA72-247289A4D9DD}"/>
    <cellStyle name="40% - Accent3 2 2 4" xfId="10296" xr:uid="{BDCFCB02-D1B8-488A-8012-A4E03AD65AE2}"/>
    <cellStyle name="40% - Accent3 2 2 5" xfId="5685" xr:uid="{52D07FAA-EF3A-4F73-BBC8-B49821D8C029}"/>
    <cellStyle name="40% - Accent3 2 3" xfId="574" xr:uid="{F16AD51A-2599-4846-8221-163111A03EC4}"/>
    <cellStyle name="40% - Accent3 2 3 2" xfId="10299" xr:uid="{9AB4F19D-9811-4FC6-8101-9501068F6E21}"/>
    <cellStyle name="40% - Accent3 2 3 3" xfId="12280" xr:uid="{1F2770F2-A2BF-4E55-B1E7-360243A8270C}"/>
    <cellStyle name="40% - Accent3 2 3 4" xfId="10298" xr:uid="{9AA425F9-E62C-4DCF-8DFF-F7BA8D98E6DD}"/>
    <cellStyle name="40% - Accent3 2 3 5" xfId="5686" xr:uid="{7704F8E6-02C2-44AC-AD01-8FC68F08A1C4}"/>
    <cellStyle name="40% - Accent3 2 4" xfId="575" xr:uid="{4BB186D5-7089-406E-9450-37637FC33ED4}"/>
    <cellStyle name="40% - Accent3 2 4 2" xfId="10301" xr:uid="{7BD83AD2-886C-47D2-9F3D-C4885EE55EE2}"/>
    <cellStyle name="40% - Accent3 2 4 3" xfId="12281" xr:uid="{D27DFE34-2764-4D36-854E-F3315755D1E8}"/>
    <cellStyle name="40% - Accent3 2 4 4" xfId="10300" xr:uid="{D8B6D643-2D46-48AF-AE03-01C3B23F446B}"/>
    <cellStyle name="40% - Accent3 2 4 5" xfId="5687" xr:uid="{321DA821-1586-4907-9407-DD62B94FE7F6}"/>
    <cellStyle name="40% - Accent3 2 5" xfId="576" xr:uid="{21F84AD6-3592-4370-9521-A9041127FFEF}"/>
    <cellStyle name="40% - Accent3 2 5 2" xfId="10303" xr:uid="{26AE0E11-BEB5-4933-8B8B-9481D6C8BEA3}"/>
    <cellStyle name="40% - Accent3 2 5 3" xfId="12282" xr:uid="{2624B7A3-8BE6-4361-8588-C5B7AB0BBB42}"/>
    <cellStyle name="40% - Accent3 2 5 4" xfId="10302" xr:uid="{6E140979-3118-44A9-937A-BF90AB57E5E7}"/>
    <cellStyle name="40% - Accent3 2 5 5" xfId="5688" xr:uid="{1C547CF2-D981-4FF9-85E2-F7958B70EB25}"/>
    <cellStyle name="40% - Accent3 2 6" xfId="577" xr:uid="{94C53D29-7221-49FE-BC4F-97525B1A5D00}"/>
    <cellStyle name="40% - Accent3 2 6 2" xfId="10305" xr:uid="{D091DA4A-991E-46E0-96FC-1C6739078C7E}"/>
    <cellStyle name="40% - Accent3 2 6 3" xfId="12283" xr:uid="{0B58523C-A6D6-48D8-9540-9B37FFA75AAB}"/>
    <cellStyle name="40% - Accent3 2 6 4" xfId="10304" xr:uid="{333DD9AA-E333-4D81-8CA1-AAF509B20314}"/>
    <cellStyle name="40% - Accent3 2 6 5" xfId="5689" xr:uid="{727728D9-4933-408C-89DE-21DD7404635F}"/>
    <cellStyle name="40% - Accent3 2 7" xfId="578" xr:uid="{54D6DB70-BD41-4BF4-8240-ACE038B6864A}"/>
    <cellStyle name="40% - Accent3 2 7 2" xfId="10307" xr:uid="{523CD068-21D1-4DA9-96CD-41EAF0E1C2E7}"/>
    <cellStyle name="40% - Accent3 2 7 3" xfId="12284" xr:uid="{00DB1BAB-C472-4149-A9DF-9636FEE353CB}"/>
    <cellStyle name="40% - Accent3 2 7 4" xfId="10306" xr:uid="{31D72AB9-FFCB-452F-BB4F-AA1CFD9A23CC}"/>
    <cellStyle name="40% - Accent3 2 7 5" xfId="5690" xr:uid="{9D0D4C24-C78B-459C-96B0-F09CEEACF576}"/>
    <cellStyle name="40% - Accent3 2 8" xfId="579" xr:uid="{11D183EA-F9A5-497E-87CC-D4690D3B5A14}"/>
    <cellStyle name="40% - Accent3 2 8 2" xfId="10309" xr:uid="{8BAB9AE3-8700-4ECE-9DE4-088ACDE4DA69}"/>
    <cellStyle name="40% - Accent3 2 8 3" xfId="12285" xr:uid="{6CF86608-45D8-430C-A9FB-DB82F3CF7B3F}"/>
    <cellStyle name="40% - Accent3 2 8 4" xfId="10308" xr:uid="{547AB343-7690-4ECF-96A1-1D0DF4F3CDB4}"/>
    <cellStyle name="40% - Accent3 2 8 5" xfId="5691" xr:uid="{3F900763-9132-49C2-864F-474EFB1536AA}"/>
    <cellStyle name="40% - Accent3 2 9" xfId="580" xr:uid="{148DC9FC-D939-4F0B-9A96-C441990C615E}"/>
    <cellStyle name="40% - Accent3 2 9 2" xfId="10311" xr:uid="{99C7C533-FA09-49E6-AD3F-270544D1B9DB}"/>
    <cellStyle name="40% - Accent3 2 9 3" xfId="12286" xr:uid="{9CF0386C-B192-4C8A-8FBB-E9E547BC3B17}"/>
    <cellStyle name="40% - Accent3 2 9 4" xfId="10310" xr:uid="{3322858B-DC68-4AA0-9F79-8165562F24B2}"/>
    <cellStyle name="40% - Accent3 2 9 5" xfId="5692" xr:uid="{090F1087-C5E9-4784-807E-7D3951120AB5}"/>
    <cellStyle name="40% - Accent3 20" xfId="7304" xr:uid="{375C904A-E8AE-4613-9D21-D5BFE7EA97E7}"/>
    <cellStyle name="40% - Accent3 21" xfId="7305" xr:uid="{4ACE1035-930C-4938-A1ED-8CB8A04A7116}"/>
    <cellStyle name="40% - Accent3 22" xfId="7306" xr:uid="{A30DC663-9D82-42DB-B9EC-E38F46475726}"/>
    <cellStyle name="40% - Accent3 23" xfId="7307" xr:uid="{35328F45-6DB8-47C0-8634-0C0724E89AE4}"/>
    <cellStyle name="40% - Accent3 24" xfId="7308" xr:uid="{B195521D-01C1-4970-8E7B-EE8CF02DF2CD}"/>
    <cellStyle name="40% - Accent3 25" xfId="7309" xr:uid="{4F451411-2708-425B-96CC-9107C56A2AAA}"/>
    <cellStyle name="40% - Accent3 26" xfId="7310" xr:uid="{FFFFF25D-8041-4A72-B7DB-93B0FA0D2AFA}"/>
    <cellStyle name="40% - Accent3 27" xfId="7311" xr:uid="{722AB51A-6D40-4E85-BE7C-26BCFD86F2DD}"/>
    <cellStyle name="40% - Accent3 28" xfId="7312" xr:uid="{D7E680F2-66BF-4457-8E9A-34ADB452AD5B}"/>
    <cellStyle name="40% - Accent3 29" xfId="7313" xr:uid="{C4FEADEA-E975-4D4C-A085-BB1052DE1067}"/>
    <cellStyle name="40% - Accent3 3" xfId="581" xr:uid="{6498CC32-92DD-4081-956C-7C7C07CD588C}"/>
    <cellStyle name="40% - Accent3 3 10" xfId="582" xr:uid="{659A1599-499C-4EC8-982F-F3328E259804}"/>
    <cellStyle name="40% - Accent3 3 10 2" xfId="10312" xr:uid="{B7336F28-56CA-44A5-A646-A54F9631F67F}"/>
    <cellStyle name="40% - Accent3 3 11" xfId="583" xr:uid="{8458A22E-C1F6-4ED4-BE63-C034752E4DB2}"/>
    <cellStyle name="40% - Accent3 3 11 2" xfId="10313" xr:uid="{A9897985-2513-48AE-8EB0-0541490E0A8D}"/>
    <cellStyle name="40% - Accent3 3 12" xfId="10314" xr:uid="{7EEB6677-E49E-47B4-8E10-438A5DCB257F}"/>
    <cellStyle name="40% - Accent3 3 13" xfId="12287" xr:uid="{602FD136-17F4-4830-8C86-A9F6F2E19FA0}"/>
    <cellStyle name="40% - Accent3 3 14" xfId="12288" xr:uid="{D46DA644-E280-4A6B-BB46-3C4D749FE45B}"/>
    <cellStyle name="40% - Accent3 3 15" xfId="5693" xr:uid="{8FA66054-F77A-4418-9D54-DE6F98337B9D}"/>
    <cellStyle name="40% - Accent3 3 2" xfId="584" xr:uid="{02C9C552-6DD0-489C-ABD5-2FB04761939C}"/>
    <cellStyle name="40% - Accent3 3 2 2" xfId="10316" xr:uid="{8512FD30-867F-43CE-9038-2AA9C7F92735}"/>
    <cellStyle name="40% - Accent3 3 2 3" xfId="12289" xr:uid="{E77A05A1-1172-4E66-883D-771AA3E53F53}"/>
    <cellStyle name="40% - Accent3 3 2 4" xfId="10315" xr:uid="{78FA1825-33C4-4146-97A1-B544438630A2}"/>
    <cellStyle name="40% - Accent3 3 2 5" xfId="7314" xr:uid="{7F3BDF1F-AB4F-49B9-B17B-1263E02F93A7}"/>
    <cellStyle name="40% - Accent3 3 3" xfId="585" xr:uid="{D1538091-4498-4EE5-B2CA-077C90C7F688}"/>
    <cellStyle name="40% - Accent3 3 3 2" xfId="10317" xr:uid="{BD287373-8F11-4EB0-B301-2192B8EE2E46}"/>
    <cellStyle name="40% - Accent3 3 4" xfId="586" xr:uid="{B5AB0EDB-2C31-4237-9ECB-704FED6D53C0}"/>
    <cellStyle name="40% - Accent3 3 4 2" xfId="10318" xr:uid="{764D8803-CFF5-4D23-96AD-8D514FD6F5EF}"/>
    <cellStyle name="40% - Accent3 3 5" xfId="587" xr:uid="{60B091C0-E242-4A30-A996-308FF9F90959}"/>
    <cellStyle name="40% - Accent3 3 5 2" xfId="10319" xr:uid="{255991F2-F6FE-4E05-B5AB-60DA0ECF7085}"/>
    <cellStyle name="40% - Accent3 3 6" xfId="588" xr:uid="{22AA3432-4A5A-496D-B962-64BF540976FB}"/>
    <cellStyle name="40% - Accent3 3 6 2" xfId="10320" xr:uid="{C256C366-7BB9-4874-A8EF-003E38737C5A}"/>
    <cellStyle name="40% - Accent3 3 7" xfId="589" xr:uid="{3B5F2089-2502-4FED-AF53-B96BCAD6828A}"/>
    <cellStyle name="40% - Accent3 3 7 2" xfId="10321" xr:uid="{B5BE5664-CBE0-4154-BE8C-AEB7EA3337B7}"/>
    <cellStyle name="40% - Accent3 3 8" xfId="590" xr:uid="{0E77166E-9E41-4448-B640-AFD7F784346B}"/>
    <cellStyle name="40% - Accent3 3 8 2" xfId="10322" xr:uid="{4EBB801E-D596-4793-8F92-B8CAC6D89985}"/>
    <cellStyle name="40% - Accent3 3 9" xfId="591" xr:uid="{AADBA36F-DAB4-4ED0-B81B-54A8AF50F360}"/>
    <cellStyle name="40% - Accent3 3 9 2" xfId="10323" xr:uid="{58AB1AAF-3CBB-4AC6-BB34-7F2249B05A53}"/>
    <cellStyle name="40% - Accent3 30" xfId="7315" xr:uid="{7DB36D69-9AEF-4768-8A7D-6F28BA7F45C4}"/>
    <cellStyle name="40% - Accent3 31" xfId="7316" xr:uid="{62B7C158-E835-4D4E-ADFF-E0110FB18257}"/>
    <cellStyle name="40% - Accent3 32" xfId="7317" xr:uid="{D64901B3-B544-402A-AFCF-3950D0719D36}"/>
    <cellStyle name="40% - Accent3 33" xfId="7318" xr:uid="{176D2F2F-3EAC-4EE8-BB45-3F4BF01A71CB}"/>
    <cellStyle name="40% - Accent3 34" xfId="7319" xr:uid="{03BA8D99-D6EA-4ECE-A238-3A0C498CF7BD}"/>
    <cellStyle name="40% - Accent3 35" xfId="7320" xr:uid="{24CA095E-DA15-48CA-907E-8D83BF4DAEAA}"/>
    <cellStyle name="40% - Accent3 36" xfId="7321" xr:uid="{EC94CF9D-DC50-46E7-8670-84F625BD0BEE}"/>
    <cellStyle name="40% - Accent3 37" xfId="7322" xr:uid="{11582805-B338-4C21-A40F-C2DCE5EE89DB}"/>
    <cellStyle name="40% - Accent3 38" xfId="7323" xr:uid="{646AC613-DC90-42AE-A064-B0F743127E52}"/>
    <cellStyle name="40% - Accent3 39" xfId="7324" xr:uid="{7656D45C-0E3A-4FC5-8116-1FF8581D7808}"/>
    <cellStyle name="40% - Accent3 4" xfId="592" xr:uid="{A0D48260-3CFA-4669-9368-56A7366F22FE}"/>
    <cellStyle name="40% - Accent3 4 10" xfId="593" xr:uid="{D771C8B8-1C6E-44E4-A33B-2F73B971E3E7}"/>
    <cellStyle name="40% - Accent3 4 10 2" xfId="10324" xr:uid="{A7BA90C5-79CB-4930-90FE-17812E3F663A}"/>
    <cellStyle name="40% - Accent3 4 11" xfId="594" xr:uid="{2964B693-D964-4008-BB16-7D24134784D6}"/>
    <cellStyle name="40% - Accent3 4 11 2" xfId="10325" xr:uid="{4D3C4080-E39F-4FD1-8EDB-EEA20727E25A}"/>
    <cellStyle name="40% - Accent3 4 12" xfId="10326" xr:uid="{0D7D6D5B-1AA0-4E27-9773-CC228B751BFA}"/>
    <cellStyle name="40% - Accent3 4 13" xfId="12290" xr:uid="{6926C005-3928-4073-81AD-7EBE616AAB35}"/>
    <cellStyle name="40% - Accent3 4 14" xfId="5694" xr:uid="{D68B2198-2660-4439-93E8-BF9129C5DEC1}"/>
    <cellStyle name="40% - Accent3 4 2" xfId="595" xr:uid="{B2C991AD-5EFB-4024-96A0-826F351A7D93}"/>
    <cellStyle name="40% - Accent3 4 2 2" xfId="10328" xr:uid="{E4882A1D-EB87-4482-BE3B-07D52B3DDA95}"/>
    <cellStyle name="40% - Accent3 4 2 3" xfId="12291" xr:uid="{AD65D9AF-1925-40D9-8B85-E65F040F00C4}"/>
    <cellStyle name="40% - Accent3 4 2 4" xfId="10327" xr:uid="{0D6EA187-A7BC-430D-8610-14CC04C46729}"/>
    <cellStyle name="40% - Accent3 4 2 5" xfId="7325" xr:uid="{88DA2DCD-7C01-483D-B73D-19FA2EFB18BF}"/>
    <cellStyle name="40% - Accent3 4 3" xfId="596" xr:uid="{ED7AE5F7-DB17-4362-8DF8-CD40FB850C6E}"/>
    <cellStyle name="40% - Accent3 4 3 2" xfId="10329" xr:uid="{4056F522-F3E3-4E39-B1A7-8F058A591EEA}"/>
    <cellStyle name="40% - Accent3 4 4" xfId="597" xr:uid="{41A360FB-4DCA-412C-9E58-8A73F0833A0A}"/>
    <cellStyle name="40% - Accent3 4 4 2" xfId="10330" xr:uid="{DAE90007-92E8-498C-9675-E9F25DAF0F45}"/>
    <cellStyle name="40% - Accent3 4 5" xfId="598" xr:uid="{0EE20259-4907-41D4-8407-CF41261DE114}"/>
    <cellStyle name="40% - Accent3 4 5 2" xfId="10331" xr:uid="{D9388429-0695-4B5C-97F8-898722E46697}"/>
    <cellStyle name="40% - Accent3 4 6" xfId="599" xr:uid="{DBE9B428-9811-4419-AEDB-77398EB4A575}"/>
    <cellStyle name="40% - Accent3 4 6 2" xfId="10332" xr:uid="{80E07CE4-31AB-4249-9C86-70251A9D5274}"/>
    <cellStyle name="40% - Accent3 4 7" xfId="600" xr:uid="{85103DFF-64B2-44A3-8F6D-5A3B8F1511B7}"/>
    <cellStyle name="40% - Accent3 4 7 2" xfId="10333" xr:uid="{7841574A-6B61-483B-B309-0CFDE51FF455}"/>
    <cellStyle name="40% - Accent3 4 8" xfId="601" xr:uid="{372F70E6-0B76-4338-85B6-8E5AC85C6884}"/>
    <cellStyle name="40% - Accent3 4 8 2" xfId="10334" xr:uid="{49568C72-E789-457A-BAC2-89BF8C1E3E7C}"/>
    <cellStyle name="40% - Accent3 4 9" xfId="602" xr:uid="{BEAF0094-F50B-4999-88CB-ADF838D8F614}"/>
    <cellStyle name="40% - Accent3 4 9 2" xfId="10335" xr:uid="{9CD5EF9A-41DA-46EC-A900-2698EC258824}"/>
    <cellStyle name="40% - Accent3 40" xfId="7326" xr:uid="{8D23D53B-09B9-4B94-9496-4BDE3746A371}"/>
    <cellStyle name="40% - Accent3 41" xfId="7327" xr:uid="{8161D5A1-AD92-4907-B147-A76D9C2CB844}"/>
    <cellStyle name="40% - Accent3 42" xfId="7328" xr:uid="{7F9195D6-11F2-4A77-9079-EA02470D1D7B}"/>
    <cellStyle name="40% - Accent3 43" xfId="7329" xr:uid="{55E0D822-11E3-464F-9F40-1C60F07B0643}"/>
    <cellStyle name="40% - Accent3 5" xfId="603" xr:uid="{4FE37D4F-009F-4A17-BBC6-E2A161B227F9}"/>
    <cellStyle name="40% - Accent3 5 10" xfId="604" xr:uid="{4DBD5CE7-DAB2-46A0-B348-628F3BF7DA9A}"/>
    <cellStyle name="40% - Accent3 5 10 2" xfId="10336" xr:uid="{A8A59803-4513-442E-BD41-CF236B103897}"/>
    <cellStyle name="40% - Accent3 5 11" xfId="605" xr:uid="{4C364D9A-BA40-4CCC-B509-12C48DAA621A}"/>
    <cellStyle name="40% - Accent3 5 11 2" xfId="10337" xr:uid="{E1648941-412C-4079-B8B8-7C65AF127C8F}"/>
    <cellStyle name="40% - Accent3 5 12" xfId="10338" xr:uid="{7F0EF079-1D61-4BEF-89E8-1A87C5D2A299}"/>
    <cellStyle name="40% - Accent3 5 13" xfId="12292" xr:uid="{1A049F3B-23DB-4D30-9151-5551C3AD171C}"/>
    <cellStyle name="40% - Accent3 5 14" xfId="5695" xr:uid="{BF4C462D-71A3-4BA0-B713-CC0A1DA39CC3}"/>
    <cellStyle name="40% - Accent3 5 2" xfId="606" xr:uid="{4794D3DC-FA9A-4EC7-9C1A-25AE16DA4A2C}"/>
    <cellStyle name="40% - Accent3 5 2 2" xfId="10340" xr:uid="{E3AB5EC3-5442-4F66-8900-61A1CFDC0A3F}"/>
    <cellStyle name="40% - Accent3 5 2 3" xfId="12293" xr:uid="{79B8F553-1551-4CE7-8534-9DB88BC16670}"/>
    <cellStyle name="40% - Accent3 5 2 4" xfId="10339" xr:uid="{F4803793-73DE-45E3-B0C8-B36620B3262C}"/>
    <cellStyle name="40% - Accent3 5 2 5" xfId="7330" xr:uid="{F0275C48-7BE7-4F04-B82D-FFAE78985DAF}"/>
    <cellStyle name="40% - Accent3 5 3" xfId="607" xr:uid="{DBBF3B26-3A22-4E1E-BF32-86F62E5AB4A1}"/>
    <cellStyle name="40% - Accent3 5 3 2" xfId="10341" xr:uid="{DFE02A8C-7387-4DEC-AFF2-134F3D4CC3AF}"/>
    <cellStyle name="40% - Accent3 5 4" xfId="608" xr:uid="{30770F74-1B8F-497E-AA89-64053BF71891}"/>
    <cellStyle name="40% - Accent3 5 4 2" xfId="10342" xr:uid="{0A86A88B-C272-4D31-806F-CD970013BC16}"/>
    <cellStyle name="40% - Accent3 5 5" xfId="609" xr:uid="{A251A445-3F92-4904-B62B-755527379702}"/>
    <cellStyle name="40% - Accent3 5 5 2" xfId="10343" xr:uid="{DD0213F3-9EBF-45DB-BF3D-AC165E9F44B3}"/>
    <cellStyle name="40% - Accent3 5 6" xfId="610" xr:uid="{72F5836F-B0B1-4570-BA8D-BC9E26B2226F}"/>
    <cellStyle name="40% - Accent3 5 6 2" xfId="10344" xr:uid="{FEF3FCCF-0B30-4E88-BFA5-6D1BD85E677E}"/>
    <cellStyle name="40% - Accent3 5 7" xfId="611" xr:uid="{40FC7029-FC91-42C4-A2A4-AEE4ABC91148}"/>
    <cellStyle name="40% - Accent3 5 7 2" xfId="10345" xr:uid="{2BEBC65C-DEE9-4DE9-A763-C6DB59965F4E}"/>
    <cellStyle name="40% - Accent3 5 8" xfId="612" xr:uid="{A6C046C3-C95B-415F-9A2F-24373D6FE1DF}"/>
    <cellStyle name="40% - Accent3 5 8 2" xfId="10346" xr:uid="{8EE53F69-8BC1-4CCC-AC9F-34165EF10428}"/>
    <cellStyle name="40% - Accent3 5 9" xfId="613" xr:uid="{59E1C9C1-E431-46CB-8CBE-9BAC0BF53DC2}"/>
    <cellStyle name="40% - Accent3 5 9 2" xfId="10347" xr:uid="{89400080-3E6D-48E3-B0C0-EFDC7BF89D5F}"/>
    <cellStyle name="40% - Accent3 6" xfId="614" xr:uid="{C931AC09-E65D-4009-B104-56F996E44414}"/>
    <cellStyle name="40% - Accent3 6 10" xfId="615" xr:uid="{D1ED0AD2-4188-459B-B10E-323FBDF5B38D}"/>
    <cellStyle name="40% - Accent3 6 10 2" xfId="10348" xr:uid="{BFED5CE3-EE13-432F-80F4-7474E7EF058D}"/>
    <cellStyle name="40% - Accent3 6 11" xfId="616" xr:uid="{F3D1A01D-FFFF-4917-9E7D-0DD16F94239C}"/>
    <cellStyle name="40% - Accent3 6 11 2" xfId="10349" xr:uid="{2986C26A-93E5-47AD-9072-EEEBB8122760}"/>
    <cellStyle name="40% - Accent3 6 12" xfId="10350" xr:uid="{579BFB13-6486-4589-966C-FCBB27924775}"/>
    <cellStyle name="40% - Accent3 6 13" xfId="12294" xr:uid="{9DDCF857-CFBA-4035-9F83-A6250526D7C7}"/>
    <cellStyle name="40% - Accent3 6 14" xfId="5696" xr:uid="{534EF8BF-FC98-4EC1-A25C-EA76B0E7F7DF}"/>
    <cellStyle name="40% - Accent3 6 2" xfId="617" xr:uid="{0B8C91E1-BE29-4CE3-9ED8-7EF0CFE9E0A0}"/>
    <cellStyle name="40% - Accent3 6 2 2" xfId="10352" xr:uid="{17CEB1EC-78E5-4D28-ACBF-DA3B62EDEC30}"/>
    <cellStyle name="40% - Accent3 6 2 3" xfId="12295" xr:uid="{B4D080C4-C674-4C81-9191-F756223BF2B7}"/>
    <cellStyle name="40% - Accent3 6 2 4" xfId="10351" xr:uid="{615C114C-659D-45BB-BD57-8D48D798C06D}"/>
    <cellStyle name="40% - Accent3 6 2 5" xfId="7331" xr:uid="{D7591043-7728-4497-BADC-60FDD16C4630}"/>
    <cellStyle name="40% - Accent3 6 3" xfId="618" xr:uid="{FFEAF0FE-6C78-44C1-813D-83063686AD36}"/>
    <cellStyle name="40% - Accent3 6 3 2" xfId="10353" xr:uid="{811F24E3-4663-4025-A609-A25DC8B65629}"/>
    <cellStyle name="40% - Accent3 6 4" xfId="619" xr:uid="{C0959A5F-6D6C-4908-B778-E2BD434CA792}"/>
    <cellStyle name="40% - Accent3 6 4 2" xfId="10354" xr:uid="{E91A606B-A7C7-41CA-BBD2-CD4D0C7FAA14}"/>
    <cellStyle name="40% - Accent3 6 5" xfId="620" xr:uid="{5A101156-82A7-445C-A8E9-5CA88D266693}"/>
    <cellStyle name="40% - Accent3 6 5 2" xfId="10355" xr:uid="{3240CFDB-6276-4CA1-B07B-EA16A5DDAEF0}"/>
    <cellStyle name="40% - Accent3 6 6" xfId="621" xr:uid="{191494BA-5D13-4612-82F6-871092C74D16}"/>
    <cellStyle name="40% - Accent3 6 6 2" xfId="10356" xr:uid="{A186E379-587F-4E3B-98D8-B5ABBC91C0B9}"/>
    <cellStyle name="40% - Accent3 6 7" xfId="622" xr:uid="{FC51BD4A-0336-45EE-97FD-A1D34BA6C5F7}"/>
    <cellStyle name="40% - Accent3 6 7 2" xfId="10357" xr:uid="{30BD28BE-261E-48CD-B15B-BD7B99BCDB1F}"/>
    <cellStyle name="40% - Accent3 6 8" xfId="623" xr:uid="{0B34A5E6-A8A0-4B17-9916-953E88ED723C}"/>
    <cellStyle name="40% - Accent3 6 8 2" xfId="10358" xr:uid="{808A902D-3FF2-4410-8749-36C64AE12908}"/>
    <cellStyle name="40% - Accent3 6 9" xfId="624" xr:uid="{AC236EF5-5103-467E-A46A-26050880A2A8}"/>
    <cellStyle name="40% - Accent3 6 9 2" xfId="10359" xr:uid="{B5596670-AEF7-4F36-9F33-98F5A0C1662D}"/>
    <cellStyle name="40% - Accent3 7" xfId="625" xr:uid="{29116ABD-1C0B-49EC-829F-2F3AF994EDA1}"/>
    <cellStyle name="40% - Accent3 7 2" xfId="7333" xr:uid="{FF9716A2-52C2-41F7-9F54-6455A061F945}"/>
    <cellStyle name="40% - Accent3 7 2 2" xfId="12296" xr:uid="{4858FC1F-063F-4DB9-B0DE-25942932A57D}"/>
    <cellStyle name="40% - Accent3 7 2 3" xfId="10360" xr:uid="{A94F1FFF-B0D6-40A7-A6A6-15FFF20213B8}"/>
    <cellStyle name="40% - Accent3 7 3" xfId="7332" xr:uid="{20402E03-B45C-476F-B208-EA547A71FE56}"/>
    <cellStyle name="40% - Accent3 7 3 2" xfId="12298" xr:uid="{6091D1FD-0890-40B0-B7CB-43B7366CC222}"/>
    <cellStyle name="40% - Accent3 7 3 3" xfId="12297" xr:uid="{54D2096B-B28C-40A6-94CD-85395956BFDA}"/>
    <cellStyle name="40% - Accent3 7 4" xfId="5697" xr:uid="{422FBD85-A177-485F-9246-F0DDB00CAB5C}"/>
    <cellStyle name="40% - Accent3 8" xfId="626" xr:uid="{413B0336-FA85-44BC-A526-128F65386923}"/>
    <cellStyle name="40% - Accent3 8 2" xfId="7335" xr:uid="{83965289-9FFE-49DA-8B09-21A569F52C49}"/>
    <cellStyle name="40% - Accent3 8 2 2" xfId="12299" xr:uid="{F520E419-AA6C-4912-867C-CA04B6D6EA8C}"/>
    <cellStyle name="40% - Accent3 8 2 3" xfId="10361" xr:uid="{2AC3613E-0E9F-4B42-B6C4-2BBE5FE3314B}"/>
    <cellStyle name="40% - Accent3 8 3" xfId="7334" xr:uid="{14A4DE8C-0BF7-436E-83A8-F083D729CA88}"/>
    <cellStyle name="40% - Accent3 8 3 2" xfId="12301" xr:uid="{A4EE39E6-2D22-4281-BBEC-6249C6F5B826}"/>
    <cellStyle name="40% - Accent3 8 3 3" xfId="12300" xr:uid="{1E41F642-2FBD-455A-B4EF-7AEFB3D58866}"/>
    <cellStyle name="40% - Accent3 8 4" xfId="5698" xr:uid="{4643DE18-482B-4E0A-B527-7F11F1789956}"/>
    <cellStyle name="40% - Accent3 9" xfId="627" xr:uid="{1576035B-1DE5-4D28-8A36-AF8E5DE9F330}"/>
    <cellStyle name="40% - Accent3 9 2" xfId="7336" xr:uid="{09D90129-6097-45DB-B851-B92A2A3BF34C}"/>
    <cellStyle name="40% - Accent4" xfId="32" builtinId="43" customBuiltin="1"/>
    <cellStyle name="40% - Accent4 10" xfId="628" xr:uid="{8017A72B-0C37-4CAA-8A43-F46181816993}"/>
    <cellStyle name="40% - Accent4 10 2" xfId="7337" xr:uid="{9643157B-1132-44AB-A11E-AF89DFE473CC}"/>
    <cellStyle name="40% - Accent4 11" xfId="7338" xr:uid="{822475F5-3B0B-40C1-910D-204228973540}"/>
    <cellStyle name="40% - Accent4 11 2" xfId="7339" xr:uid="{E8A7DF61-E183-4DCF-B4EB-D6B134C72574}"/>
    <cellStyle name="40% - Accent4 12" xfId="7340" xr:uid="{248D4BD4-10FF-4BCF-B033-A28A3E8332DE}"/>
    <cellStyle name="40% - Accent4 13" xfId="7341" xr:uid="{D8906BDA-974B-44F2-9888-B3D614CD507F}"/>
    <cellStyle name="40% - Accent4 14" xfId="7342" xr:uid="{91ADF6D7-4AA0-4008-967E-86E724400221}"/>
    <cellStyle name="40% - Accent4 15" xfId="7343" xr:uid="{BC18952A-45A3-409A-9072-D7BD22687A08}"/>
    <cellStyle name="40% - Accent4 16" xfId="7344" xr:uid="{F522EA0D-9036-4C26-938D-560C8C53D9F8}"/>
    <cellStyle name="40% - Accent4 17" xfId="7345" xr:uid="{5759EFE3-0F16-405C-ADC8-076888B81A11}"/>
    <cellStyle name="40% - Accent4 18" xfId="7346" xr:uid="{410BA103-D7F8-4FAA-8AE2-20700D89BEF6}"/>
    <cellStyle name="40% - Accent4 19" xfId="7347" xr:uid="{2EE7A4DD-BAAE-49CD-B051-F70C33F34662}"/>
    <cellStyle name="40% - Accent4 2" xfId="629" xr:uid="{7B9C1582-FB88-4687-90AF-A658ECB7FBB7}"/>
    <cellStyle name="40% - Accent4 2 10" xfId="630" xr:uid="{A48885D3-4A9B-4322-882C-8D785EC4DD58}"/>
    <cellStyle name="40% - Accent4 2 10 2" xfId="10363" xr:uid="{E47F9C6A-E21D-4EA3-B8FB-E575AA5BFF27}"/>
    <cellStyle name="40% - Accent4 2 10 3" xfId="12302" xr:uid="{5699A803-2974-40AB-BFCF-D8A2EDCCC570}"/>
    <cellStyle name="40% - Accent4 2 10 4" xfId="10362" xr:uid="{372AA404-A709-41B6-9CAA-CB74C67A47E1}"/>
    <cellStyle name="40% - Accent4 2 10 5" xfId="5699" xr:uid="{C4D32F5B-D19F-4C71-A6B1-C6E9FCC18B11}"/>
    <cellStyle name="40% - Accent4 2 11" xfId="631" xr:uid="{8314D3D3-6358-4116-856A-18B30E88D443}"/>
    <cellStyle name="40% - Accent4 2 11 2" xfId="10365" xr:uid="{5CB82126-55AF-4748-A65A-490CA73FBC6A}"/>
    <cellStyle name="40% - Accent4 2 11 3" xfId="12303" xr:uid="{36010FDA-AE30-4802-AB49-76056910E01B}"/>
    <cellStyle name="40% - Accent4 2 11 4" xfId="10364" xr:uid="{27FB468E-A660-422A-9BCB-59C16EB25F83}"/>
    <cellStyle name="40% - Accent4 2 11 5" xfId="5700" xr:uid="{82540DBC-6782-482A-A9FD-116F51EF7A9E}"/>
    <cellStyle name="40% - Accent4 2 12" xfId="5701" xr:uid="{F79A051C-480C-4DE9-944E-D334BA1A6AFE}"/>
    <cellStyle name="40% - Accent4 2 12 2" xfId="12304" xr:uid="{6243DEAD-AD17-40A0-947B-27FACE17477D}"/>
    <cellStyle name="40% - Accent4 2 12 3" xfId="12305" xr:uid="{033CCF71-6401-4FBF-9C3B-F8AE4A13915A}"/>
    <cellStyle name="40% - Accent4 2 12 4" xfId="10366" xr:uid="{864356B0-8FB1-411B-8AD3-76360C9120B4}"/>
    <cellStyle name="40% - Accent4 2 13" xfId="5702" xr:uid="{459A8A8F-0287-49EB-B630-B0123AC9DD77}"/>
    <cellStyle name="40% - Accent4 2 13 2" xfId="12306" xr:uid="{F3E478BE-5C73-4045-8ED8-2FA41DA54318}"/>
    <cellStyle name="40% - Accent4 2 14" xfId="5703" xr:uid="{F7D8A0F5-126B-4813-8CF2-FB82C593AA30}"/>
    <cellStyle name="40% - Accent4 2 15" xfId="5704" xr:uid="{ED2E7DEE-52C1-4554-8F26-FC43D6A9354D}"/>
    <cellStyle name="40% - Accent4 2 16" xfId="7348" xr:uid="{EE79CDA4-1FD7-42A7-B443-C8BCFDBE9250}"/>
    <cellStyle name="40% - Accent4 2 2" xfId="632" xr:uid="{2E2B2494-ACD3-4FD8-8E29-D882F47244EF}"/>
    <cellStyle name="40% - Accent4 2 2 2" xfId="10368" xr:uid="{7B2922A9-9742-4C7B-A96E-D0CF56600BD0}"/>
    <cellStyle name="40% - Accent4 2 2 3" xfId="12307" xr:uid="{A5D38B46-29BC-4994-97AD-7B69155AABFC}"/>
    <cellStyle name="40% - Accent4 2 2 4" xfId="10367" xr:uid="{7CAED7A9-E547-4BEA-BEC0-76F6DE03C00A}"/>
    <cellStyle name="40% - Accent4 2 2 5" xfId="5705" xr:uid="{1AD9B1A6-A1A1-466E-851B-B55877DCC413}"/>
    <cellStyle name="40% - Accent4 2 3" xfId="633" xr:uid="{9DBD8BA4-75FD-4F8B-9001-EBFA03DA1FDA}"/>
    <cellStyle name="40% - Accent4 2 3 2" xfId="10370" xr:uid="{7BCC62DA-51CD-4083-A53E-509AB6A55F68}"/>
    <cellStyle name="40% - Accent4 2 3 3" xfId="12308" xr:uid="{19D79996-5DEE-4572-A852-2F8F06341112}"/>
    <cellStyle name="40% - Accent4 2 3 4" xfId="10369" xr:uid="{E7C8510B-95D0-4795-A548-2425FF4ED28A}"/>
    <cellStyle name="40% - Accent4 2 3 5" xfId="5706" xr:uid="{3C15B5C5-FFFB-43D5-842E-E9D81F22D9A5}"/>
    <cellStyle name="40% - Accent4 2 4" xfId="634" xr:uid="{974A93B7-B2F4-4C07-97E3-E8D83385D2A1}"/>
    <cellStyle name="40% - Accent4 2 4 2" xfId="10372" xr:uid="{844B2284-A87C-4F79-AA23-0A845959C077}"/>
    <cellStyle name="40% - Accent4 2 4 3" xfId="12309" xr:uid="{14A6E753-2D52-4577-AA2F-54031BCE1310}"/>
    <cellStyle name="40% - Accent4 2 4 4" xfId="10371" xr:uid="{1D46C0A0-3635-4AAE-8C69-9575185D1E99}"/>
    <cellStyle name="40% - Accent4 2 4 5" xfId="5707" xr:uid="{26E793AE-C863-4F55-BB74-0116702CBCEF}"/>
    <cellStyle name="40% - Accent4 2 5" xfId="635" xr:uid="{6E92A9C6-BEC8-4220-B229-A457A4748733}"/>
    <cellStyle name="40% - Accent4 2 5 2" xfId="10374" xr:uid="{123CBC6F-F1C9-4EC7-A945-8BF0F493E9ED}"/>
    <cellStyle name="40% - Accent4 2 5 3" xfId="12310" xr:uid="{1B29763F-CF51-4B9D-B185-4B761EA1EE19}"/>
    <cellStyle name="40% - Accent4 2 5 4" xfId="10373" xr:uid="{68A01773-66E5-4D9F-AA8A-0A742F41F82C}"/>
    <cellStyle name="40% - Accent4 2 5 5" xfId="5708" xr:uid="{2C4B67AD-1A13-452C-A72E-D3AB77F7A457}"/>
    <cellStyle name="40% - Accent4 2 6" xfId="636" xr:uid="{9431EF44-C593-419F-A265-CE01EFC02D7D}"/>
    <cellStyle name="40% - Accent4 2 6 2" xfId="10376" xr:uid="{68105D77-40BB-4018-8591-96B88EC35565}"/>
    <cellStyle name="40% - Accent4 2 6 3" xfId="12311" xr:uid="{30E6E9EF-11B6-4D6F-8908-EF43ED3AF6EF}"/>
    <cellStyle name="40% - Accent4 2 6 4" xfId="10375" xr:uid="{19268EFB-45E7-4E87-95B9-B95895EF700C}"/>
    <cellStyle name="40% - Accent4 2 6 5" xfId="5709" xr:uid="{67F7BE89-4476-4A76-AA21-104614FD3B7A}"/>
    <cellStyle name="40% - Accent4 2 7" xfId="637" xr:uid="{D805BD6E-44F4-4D00-8789-FD99DEC28320}"/>
    <cellStyle name="40% - Accent4 2 7 2" xfId="10378" xr:uid="{2FF05075-70BE-4C85-B08E-5C8315BACD5E}"/>
    <cellStyle name="40% - Accent4 2 7 3" xfId="12312" xr:uid="{B1507830-7547-4C7F-AE13-EA2194511440}"/>
    <cellStyle name="40% - Accent4 2 7 4" xfId="10377" xr:uid="{87437D4B-8FC4-41C6-B64E-9AB133753BAE}"/>
    <cellStyle name="40% - Accent4 2 7 5" xfId="5710" xr:uid="{6A97B1E2-2821-4BBD-98B0-305AEA06A9BB}"/>
    <cellStyle name="40% - Accent4 2 8" xfId="638" xr:uid="{2E9D2877-05FB-4B8D-9871-F7F31B9F0710}"/>
    <cellStyle name="40% - Accent4 2 8 2" xfId="10380" xr:uid="{A0D602B2-63BA-498E-BF22-A2E20C7EEC96}"/>
    <cellStyle name="40% - Accent4 2 8 3" xfId="12313" xr:uid="{A24A6F03-86A5-41B2-B128-84B08E5BC70B}"/>
    <cellStyle name="40% - Accent4 2 8 4" xfId="10379" xr:uid="{7E4B9165-351D-4C94-9381-60024517CBF1}"/>
    <cellStyle name="40% - Accent4 2 8 5" xfId="5711" xr:uid="{40D6682E-A50A-4C7E-BA09-3BA887D82A18}"/>
    <cellStyle name="40% - Accent4 2 9" xfId="639" xr:uid="{7B0EA67A-AC37-42B8-994F-278275BAF040}"/>
    <cellStyle name="40% - Accent4 2 9 2" xfId="10382" xr:uid="{E30CEE49-D977-42BF-9455-0D2FBD8F8B3D}"/>
    <cellStyle name="40% - Accent4 2 9 3" xfId="12314" xr:uid="{C5C6B8BB-3251-41A1-A294-7503113E9004}"/>
    <cellStyle name="40% - Accent4 2 9 4" xfId="10381" xr:uid="{4D074009-C0BC-458E-992D-7057067C935C}"/>
    <cellStyle name="40% - Accent4 2 9 5" xfId="5712" xr:uid="{83C35657-9694-40EF-A924-A340CB5B4CDB}"/>
    <cellStyle name="40% - Accent4 20" xfId="7349" xr:uid="{B8678326-A8F9-4D03-A73D-97F5955E5B55}"/>
    <cellStyle name="40% - Accent4 21" xfId="7350" xr:uid="{3D2EFB7E-4D2A-4E97-8B64-F80F73C31CF0}"/>
    <cellStyle name="40% - Accent4 22" xfId="7351" xr:uid="{E7B090B8-7D97-4E50-B233-DE2DF6AAEA41}"/>
    <cellStyle name="40% - Accent4 23" xfId="7352" xr:uid="{1E7E1E7C-AAA2-44C9-92B9-C49D0BF3366F}"/>
    <cellStyle name="40% - Accent4 24" xfId="7353" xr:uid="{B3D2B662-7542-4338-A324-7BBAC85866C1}"/>
    <cellStyle name="40% - Accent4 25" xfId="7354" xr:uid="{A9782BC0-F6EE-41D9-BCE8-0CADE3011362}"/>
    <cellStyle name="40% - Accent4 26" xfId="7355" xr:uid="{2AA51BEF-689D-44F6-A8EA-DC83C207E6D6}"/>
    <cellStyle name="40% - Accent4 27" xfId="7356" xr:uid="{E950FE62-7801-43E1-975D-876C7DB563A1}"/>
    <cellStyle name="40% - Accent4 28" xfId="7357" xr:uid="{3B67EFB2-0EFF-4C09-AA7F-E08737BB638B}"/>
    <cellStyle name="40% - Accent4 29" xfId="7358" xr:uid="{328FB684-EE99-4085-9F44-11A35AE47822}"/>
    <cellStyle name="40% - Accent4 3" xfId="640" xr:uid="{4A139590-F6D8-4CE1-907B-5FCA98070D6A}"/>
    <cellStyle name="40% - Accent4 3 10" xfId="641" xr:uid="{DCCD053D-9AC3-4000-88A5-EFBD01D7D66C}"/>
    <cellStyle name="40% - Accent4 3 10 2" xfId="10383" xr:uid="{274F3EEA-EF97-48A9-8894-F0F1645B65AB}"/>
    <cellStyle name="40% - Accent4 3 11" xfId="642" xr:uid="{15157FFD-051E-4496-A125-E1D55CE78BFD}"/>
    <cellStyle name="40% - Accent4 3 11 2" xfId="10384" xr:uid="{EB0DD3DC-A263-4992-BF0A-90F381671460}"/>
    <cellStyle name="40% - Accent4 3 12" xfId="10385" xr:uid="{5546A5A2-DCB6-4EF9-A794-E446CEB41242}"/>
    <cellStyle name="40% - Accent4 3 13" xfId="12315" xr:uid="{BA95D80E-EC75-479A-99B4-7E55DE96285C}"/>
    <cellStyle name="40% - Accent4 3 14" xfId="5713" xr:uid="{2B32A73F-CCF7-4DC2-B86D-5179B76A838D}"/>
    <cellStyle name="40% - Accent4 3 2" xfId="643" xr:uid="{4EE35422-B9D1-4242-B784-2F8819ABE5E3}"/>
    <cellStyle name="40% - Accent4 3 2 2" xfId="10387" xr:uid="{B7365725-7DC7-428F-AE07-04DB45AB2664}"/>
    <cellStyle name="40% - Accent4 3 2 3" xfId="12316" xr:uid="{7776BE2E-9FE8-44B4-99A6-07F5C406E5DF}"/>
    <cellStyle name="40% - Accent4 3 2 4" xfId="10386" xr:uid="{9E84359E-F15F-43C0-BB3A-16A0BE47CB3B}"/>
    <cellStyle name="40% - Accent4 3 2 5" xfId="7359" xr:uid="{BF5FD4CB-A211-48BA-A173-CFCDA4D69CD4}"/>
    <cellStyle name="40% - Accent4 3 3" xfId="644" xr:uid="{DAAA4862-95EF-408A-8E9C-6CC897E9510A}"/>
    <cellStyle name="40% - Accent4 3 3 2" xfId="10388" xr:uid="{42A1E536-5C09-48BE-938A-604E455F008F}"/>
    <cellStyle name="40% - Accent4 3 4" xfId="645" xr:uid="{1579EA40-2EA0-400C-A5D3-FB718E6F1CD1}"/>
    <cellStyle name="40% - Accent4 3 4 2" xfId="10389" xr:uid="{08701BFD-7F04-4C6A-82F7-BADBB2103249}"/>
    <cellStyle name="40% - Accent4 3 5" xfId="646" xr:uid="{90AFCBA7-8CD2-4B86-9B7B-2CBAE0B3A329}"/>
    <cellStyle name="40% - Accent4 3 5 2" xfId="10390" xr:uid="{AB2CE392-86B6-42E6-BA0A-F899A30DF99B}"/>
    <cellStyle name="40% - Accent4 3 6" xfId="647" xr:uid="{72CDB8D8-68E6-4A67-815D-23015AE2C5AF}"/>
    <cellStyle name="40% - Accent4 3 6 2" xfId="10391" xr:uid="{39D95014-B061-44F0-8F28-B4C7A07C4CFE}"/>
    <cellStyle name="40% - Accent4 3 7" xfId="648" xr:uid="{E3E06D7D-6381-4FDB-91A5-93DBC046FF5B}"/>
    <cellStyle name="40% - Accent4 3 7 2" xfId="10392" xr:uid="{D8DB1AA9-74C8-4CC7-AE34-803BC5207D96}"/>
    <cellStyle name="40% - Accent4 3 8" xfId="649" xr:uid="{20181DAD-E32B-498F-93E6-BB486CF8947A}"/>
    <cellStyle name="40% - Accent4 3 8 2" xfId="10393" xr:uid="{A4D63BE8-154B-46E5-9823-F4AC41601F31}"/>
    <cellStyle name="40% - Accent4 3 9" xfId="650" xr:uid="{B85F92F6-54EE-480B-8F8D-4E1760B2640F}"/>
    <cellStyle name="40% - Accent4 3 9 2" xfId="10394" xr:uid="{4A712BB0-2907-4EFF-A8BA-99D84DCD6A8A}"/>
    <cellStyle name="40% - Accent4 30" xfId="7360" xr:uid="{B102A3EA-DD3D-4B62-9364-6DF2CB10FBB8}"/>
    <cellStyle name="40% - Accent4 31" xfId="7361" xr:uid="{012D87F2-FC7D-4C13-B10B-EF15A38A94EB}"/>
    <cellStyle name="40% - Accent4 32" xfId="7362" xr:uid="{5B59902C-66F5-45AF-91AF-FA54BCAC3209}"/>
    <cellStyle name="40% - Accent4 33" xfId="7363" xr:uid="{3C0E85BD-4CB1-4A06-91E3-F175BFFEBD7D}"/>
    <cellStyle name="40% - Accent4 34" xfId="7364" xr:uid="{58D4E98E-40D9-45C3-9716-DDA539BC6BBC}"/>
    <cellStyle name="40% - Accent4 35" xfId="7365" xr:uid="{D4D36619-255E-46D0-9390-1C7FC093DA2D}"/>
    <cellStyle name="40% - Accent4 36" xfId="7366" xr:uid="{E894E6F5-E21E-4A61-8B49-C2002E31CDD7}"/>
    <cellStyle name="40% - Accent4 37" xfId="7367" xr:uid="{2A9498F6-6034-454A-BC60-EC7EA42333D5}"/>
    <cellStyle name="40% - Accent4 38" xfId="7368" xr:uid="{606171AA-0338-41E2-9A39-F50643F1B07E}"/>
    <cellStyle name="40% - Accent4 39" xfId="7369" xr:uid="{8BCE45E3-CA99-479A-90FC-27FE7F330956}"/>
    <cellStyle name="40% - Accent4 4" xfId="651" xr:uid="{0C03D690-3CBB-4EBC-ABC8-D9B294228139}"/>
    <cellStyle name="40% - Accent4 4 10" xfId="652" xr:uid="{72620552-19F0-48B4-87F4-4E6342190FE7}"/>
    <cellStyle name="40% - Accent4 4 10 2" xfId="10395" xr:uid="{97F670C0-72CF-4061-AAED-C027557BC1F9}"/>
    <cellStyle name="40% - Accent4 4 11" xfId="653" xr:uid="{B0D08315-C5CF-43AF-A34E-C27497E98FFC}"/>
    <cellStyle name="40% - Accent4 4 11 2" xfId="10396" xr:uid="{8748FDFA-1E21-4E2E-83EA-49110EAEAEA2}"/>
    <cellStyle name="40% - Accent4 4 12" xfId="10397" xr:uid="{73136889-F7C4-43AF-9B45-6278AD5CBB62}"/>
    <cellStyle name="40% - Accent4 4 13" xfId="12317" xr:uid="{DC907707-35B2-4265-9B5E-3339CA7DC340}"/>
    <cellStyle name="40% - Accent4 4 14" xfId="5714" xr:uid="{C070ADDE-308D-4C56-8766-78D73809661F}"/>
    <cellStyle name="40% - Accent4 4 2" xfId="654" xr:uid="{9C5474AF-0382-41CB-85C8-E6ADDE1C9724}"/>
    <cellStyle name="40% - Accent4 4 2 2" xfId="10399" xr:uid="{20ECB057-DC2E-48AC-A5E0-55B9CEC53C31}"/>
    <cellStyle name="40% - Accent4 4 2 3" xfId="12318" xr:uid="{A6389CE1-2D92-420B-941D-11F504727B79}"/>
    <cellStyle name="40% - Accent4 4 2 4" xfId="10398" xr:uid="{E3403BC5-21D5-478E-B345-86A33686042B}"/>
    <cellStyle name="40% - Accent4 4 2 5" xfId="7370" xr:uid="{699B6E5F-4CA3-4EB0-A063-29C99FDB3330}"/>
    <cellStyle name="40% - Accent4 4 3" xfId="655" xr:uid="{69D77272-0DEF-4ECF-856C-400825EAE172}"/>
    <cellStyle name="40% - Accent4 4 3 2" xfId="10400" xr:uid="{14B48EA1-85BA-4F8F-B09E-3221D93B63AC}"/>
    <cellStyle name="40% - Accent4 4 4" xfId="656" xr:uid="{4AB20A78-AE50-4691-874A-13A3F1777B47}"/>
    <cellStyle name="40% - Accent4 4 4 2" xfId="10401" xr:uid="{791C619F-E47A-437F-9EA6-0F16F4F65B92}"/>
    <cellStyle name="40% - Accent4 4 5" xfId="657" xr:uid="{7ACFEDE4-570C-48E6-BF4E-A7A7BB3D9B92}"/>
    <cellStyle name="40% - Accent4 4 5 2" xfId="10402" xr:uid="{D75359BC-5F84-4660-8233-38F0F0F390F3}"/>
    <cellStyle name="40% - Accent4 4 6" xfId="658" xr:uid="{13663DA6-62FA-4E3D-A22B-7EB7AD6BBD8C}"/>
    <cellStyle name="40% - Accent4 4 6 2" xfId="10403" xr:uid="{0D207225-B078-4875-A711-A61FBEFDD57E}"/>
    <cellStyle name="40% - Accent4 4 7" xfId="659" xr:uid="{83229CAD-9F1B-4539-83F3-378B2DFC5048}"/>
    <cellStyle name="40% - Accent4 4 7 2" xfId="10404" xr:uid="{37E023F5-D226-4818-B368-4EB046CB7B71}"/>
    <cellStyle name="40% - Accent4 4 8" xfId="660" xr:uid="{7A79DA77-D1EE-43CD-8344-BC2B3DA734FB}"/>
    <cellStyle name="40% - Accent4 4 8 2" xfId="10405" xr:uid="{40C5014C-276E-42BE-823F-2AE926FA3025}"/>
    <cellStyle name="40% - Accent4 4 9" xfId="661" xr:uid="{0F945E92-D6B9-40AB-BAB5-2CA21C40FC3A}"/>
    <cellStyle name="40% - Accent4 4 9 2" xfId="10406" xr:uid="{F7ACBAAA-C07E-43E4-8E74-E5125D9CADCA}"/>
    <cellStyle name="40% - Accent4 40" xfId="7371" xr:uid="{A658970C-03CA-41C8-A1D3-CB595000644D}"/>
    <cellStyle name="40% - Accent4 41" xfId="7372" xr:uid="{932DEB24-B813-4B5E-A258-97C73D4C0237}"/>
    <cellStyle name="40% - Accent4 42" xfId="7373" xr:uid="{26A36330-2D6B-4B4A-B48F-57ABC0FC6971}"/>
    <cellStyle name="40% - Accent4 43" xfId="7374" xr:uid="{EA917F5A-BD44-44A2-889C-69FFC7575C2E}"/>
    <cellStyle name="40% - Accent4 5" xfId="662" xr:uid="{EB83768E-BC48-43D1-8E0B-2EB47645C18F}"/>
    <cellStyle name="40% - Accent4 5 10" xfId="663" xr:uid="{63B52205-CFBF-428C-AF49-A66752E90F13}"/>
    <cellStyle name="40% - Accent4 5 10 2" xfId="10407" xr:uid="{6E8B38BC-12F7-4187-AD2A-C5D077575096}"/>
    <cellStyle name="40% - Accent4 5 11" xfId="664" xr:uid="{5D526B32-E22A-43FE-983E-1D243E43C77C}"/>
    <cellStyle name="40% - Accent4 5 11 2" xfId="10408" xr:uid="{E91440D1-9C7A-4E0D-8F0A-B188AE8E254D}"/>
    <cellStyle name="40% - Accent4 5 12" xfId="10409" xr:uid="{4F1FBF07-2EB3-42F5-A0DC-5491B9F3D92A}"/>
    <cellStyle name="40% - Accent4 5 13" xfId="12319" xr:uid="{DBF579E6-5E81-407E-9A4B-ADBCC7A913C2}"/>
    <cellStyle name="40% - Accent4 5 14" xfId="5715" xr:uid="{8FCA5055-04FA-4EA1-9CF7-69F6968FAA7F}"/>
    <cellStyle name="40% - Accent4 5 2" xfId="665" xr:uid="{EA01835B-D84B-4F19-AEDB-8B1C924CAA51}"/>
    <cellStyle name="40% - Accent4 5 2 2" xfId="10411" xr:uid="{A63215F7-D8FA-4F96-8E09-8C248A72F2BB}"/>
    <cellStyle name="40% - Accent4 5 2 3" xfId="12320" xr:uid="{7766C857-C4E5-4F83-8E18-860A772611BF}"/>
    <cellStyle name="40% - Accent4 5 2 4" xfId="10410" xr:uid="{048BCB22-2448-459E-83AF-89F72FC6BAB6}"/>
    <cellStyle name="40% - Accent4 5 2 5" xfId="7375" xr:uid="{D78FE3F9-4986-4A88-9B2D-61D2BE190873}"/>
    <cellStyle name="40% - Accent4 5 3" xfId="666" xr:uid="{B478CFDD-5535-4AB9-A9A4-58387FB05D42}"/>
    <cellStyle name="40% - Accent4 5 3 2" xfId="10412" xr:uid="{C797DC84-C470-472A-AB6E-9427E8C209C1}"/>
    <cellStyle name="40% - Accent4 5 4" xfId="667" xr:uid="{A9784B12-F77F-4827-88A8-1799BF1A5F7E}"/>
    <cellStyle name="40% - Accent4 5 4 2" xfId="10413" xr:uid="{DC9D5B22-613A-47D3-A1C7-ADD78D5ECDB3}"/>
    <cellStyle name="40% - Accent4 5 5" xfId="668" xr:uid="{8C5D1C67-A973-4525-80CB-ED05223E11E4}"/>
    <cellStyle name="40% - Accent4 5 5 2" xfId="10414" xr:uid="{0925FCAB-F763-45DE-AB06-CC8934D44D7E}"/>
    <cellStyle name="40% - Accent4 5 6" xfId="669" xr:uid="{07A2740E-C428-4377-A76F-5D4B88A2BFF5}"/>
    <cellStyle name="40% - Accent4 5 6 2" xfId="10415" xr:uid="{0FB0EB0B-AD87-489B-8B05-B573335569CE}"/>
    <cellStyle name="40% - Accent4 5 7" xfId="670" xr:uid="{EC0B966C-64F2-47C6-BA2D-C370CA3AAC11}"/>
    <cellStyle name="40% - Accent4 5 7 2" xfId="10416" xr:uid="{72507B73-6C79-4A11-BD07-92583D04F16D}"/>
    <cellStyle name="40% - Accent4 5 8" xfId="671" xr:uid="{C95C43C1-3219-4AC6-A5DF-0851E5193DF9}"/>
    <cellStyle name="40% - Accent4 5 8 2" xfId="10417" xr:uid="{0F4A6180-EC04-4FFB-B26B-BDEBCC76BC22}"/>
    <cellStyle name="40% - Accent4 5 9" xfId="672" xr:uid="{E8A3F8E9-CC05-422B-BC60-9385139CF60F}"/>
    <cellStyle name="40% - Accent4 5 9 2" xfId="10418" xr:uid="{7E94231E-46BF-4ECB-8BD9-7683A8600BBC}"/>
    <cellStyle name="40% - Accent4 6" xfId="673" xr:uid="{81FBD2E1-654E-4D87-8D72-8613D25110AC}"/>
    <cellStyle name="40% - Accent4 6 10" xfId="674" xr:uid="{275C4381-0599-4204-9A1C-4324E06CA499}"/>
    <cellStyle name="40% - Accent4 6 10 2" xfId="10419" xr:uid="{1CC80624-1EB0-45DD-98A0-0F7A01D99759}"/>
    <cellStyle name="40% - Accent4 6 11" xfId="675" xr:uid="{352CF069-3FEB-4C8D-BC2A-D6061DF8C233}"/>
    <cellStyle name="40% - Accent4 6 11 2" xfId="10420" xr:uid="{93E58E7A-AECC-4D50-9400-AEAF8F21C3B0}"/>
    <cellStyle name="40% - Accent4 6 12" xfId="10421" xr:uid="{8B0D9F39-B980-4491-BB27-8231C7197A9A}"/>
    <cellStyle name="40% - Accent4 6 13" xfId="12321" xr:uid="{669B9D6A-0338-4547-9D25-75FF7161BDA2}"/>
    <cellStyle name="40% - Accent4 6 14" xfId="5716" xr:uid="{94C46111-2190-4E18-8FB6-ECE9699DF0CD}"/>
    <cellStyle name="40% - Accent4 6 2" xfId="676" xr:uid="{42207B0C-8994-4440-9C25-DF614243AAB8}"/>
    <cellStyle name="40% - Accent4 6 2 2" xfId="10423" xr:uid="{E9B20569-7EE9-4B95-90FD-052F27E078C3}"/>
    <cellStyle name="40% - Accent4 6 2 3" xfId="12322" xr:uid="{5D00C1E0-25E0-4ED4-BF0D-32BE09AEEF1A}"/>
    <cellStyle name="40% - Accent4 6 2 4" xfId="10422" xr:uid="{B3F931E4-6754-4A47-93E1-9E04B8FDF922}"/>
    <cellStyle name="40% - Accent4 6 2 5" xfId="7376" xr:uid="{BEEF66F1-F4CE-4C0B-A80C-3562CFB6CEA7}"/>
    <cellStyle name="40% - Accent4 6 3" xfId="677" xr:uid="{D0846D59-B143-41E1-8B2F-8384EDA7A161}"/>
    <cellStyle name="40% - Accent4 6 3 2" xfId="10424" xr:uid="{EA78012B-5781-47FB-9AED-B058611D4494}"/>
    <cellStyle name="40% - Accent4 6 4" xfId="678" xr:uid="{9E6F0E20-78FE-48B7-A8D4-05A3B43D5E54}"/>
    <cellStyle name="40% - Accent4 6 4 2" xfId="10425" xr:uid="{C28E5DA0-E5B5-41B5-AAE7-C9CD74AFF39E}"/>
    <cellStyle name="40% - Accent4 6 5" xfId="679" xr:uid="{4891155F-DD21-439A-B54D-AFFB287CBE75}"/>
    <cellStyle name="40% - Accent4 6 5 2" xfId="10426" xr:uid="{EC394476-EA67-4786-A175-2B53B634A83A}"/>
    <cellStyle name="40% - Accent4 6 6" xfId="680" xr:uid="{2C2DA6D5-0A5A-4E6A-894E-14F6316E3063}"/>
    <cellStyle name="40% - Accent4 6 6 2" xfId="10427" xr:uid="{2F9EF881-E90F-4755-95C9-C2D7646C3302}"/>
    <cellStyle name="40% - Accent4 6 7" xfId="681" xr:uid="{24A8B63E-5BF6-4CB2-A9CA-5AC2606E1DEC}"/>
    <cellStyle name="40% - Accent4 6 7 2" xfId="10428" xr:uid="{4D014FD3-2F95-45DE-A107-7AC39639937D}"/>
    <cellStyle name="40% - Accent4 6 8" xfId="682" xr:uid="{932C0EAD-6A64-42E2-9890-A01370FB834C}"/>
    <cellStyle name="40% - Accent4 6 8 2" xfId="10429" xr:uid="{6FDA8071-0DC2-4A75-834B-D48B3D1597B0}"/>
    <cellStyle name="40% - Accent4 6 9" xfId="683" xr:uid="{FC27E8C2-7D1A-4818-99A9-DAC4A441673A}"/>
    <cellStyle name="40% - Accent4 6 9 2" xfId="10430" xr:uid="{EC701F8B-D2BC-419D-88FA-49C4409D5579}"/>
    <cellStyle name="40% - Accent4 7" xfId="684" xr:uid="{6519FC47-02A5-4823-929C-4F718C080A31}"/>
    <cellStyle name="40% - Accent4 7 2" xfId="7378" xr:uid="{1D024B05-5814-40BD-9A04-C5F7028D965D}"/>
    <cellStyle name="40% - Accent4 7 2 2" xfId="12323" xr:uid="{4353B8FA-0510-4201-A0C9-81C8D3C4C38C}"/>
    <cellStyle name="40% - Accent4 7 2 3" xfId="10431" xr:uid="{4D204F13-1AE3-4F01-AFEB-C59AD9C950AF}"/>
    <cellStyle name="40% - Accent4 7 3" xfId="7377" xr:uid="{2B6CA757-31CF-42FB-AD60-2A01069D4F2A}"/>
    <cellStyle name="40% - Accent4 7 3 2" xfId="12325" xr:uid="{1AB0013F-FC81-425D-8297-DCC255371E3E}"/>
    <cellStyle name="40% - Accent4 7 3 3" xfId="12324" xr:uid="{E9EABA4E-94DE-4AE1-80DF-EDD0D69A5AAE}"/>
    <cellStyle name="40% - Accent4 7 4" xfId="5717" xr:uid="{A66A649C-B393-40D5-807E-299336A4B307}"/>
    <cellStyle name="40% - Accent4 8" xfId="685" xr:uid="{FE089B88-2113-4549-803B-C43D8B6593A1}"/>
    <cellStyle name="40% - Accent4 8 2" xfId="7380" xr:uid="{A403C80F-79C1-45B4-ACA0-780418531798}"/>
    <cellStyle name="40% - Accent4 8 2 2" xfId="12326" xr:uid="{9CE68B4A-2DFB-4C9A-8ACF-3EBA36499173}"/>
    <cellStyle name="40% - Accent4 8 2 3" xfId="10432" xr:uid="{BDDFCFC0-2898-47F0-8B11-4622450B7177}"/>
    <cellStyle name="40% - Accent4 8 3" xfId="7379" xr:uid="{5704E912-32DD-4BD8-8F28-41BE44D1D8BA}"/>
    <cellStyle name="40% - Accent4 8 3 2" xfId="12328" xr:uid="{0729F0EC-919F-47C7-AF77-A428C40C36A0}"/>
    <cellStyle name="40% - Accent4 8 3 3" xfId="12327" xr:uid="{3867A5D8-658F-4FEB-A02A-0F3C71F1015F}"/>
    <cellStyle name="40% - Accent4 8 4" xfId="5718" xr:uid="{FDF3EECC-0A2C-4148-A670-E4810DCB0B6F}"/>
    <cellStyle name="40% - Accent4 9" xfId="686" xr:uid="{5D4AE952-580C-44A0-A46E-28D91B57FB5D}"/>
    <cellStyle name="40% - Accent4 9 2" xfId="7381" xr:uid="{B0EC1817-C55F-4DC8-9279-E536F60928AE}"/>
    <cellStyle name="40% - Accent5" xfId="36" builtinId="47" customBuiltin="1"/>
    <cellStyle name="40% - Accent5 10" xfId="687" xr:uid="{85AB0B4F-7E68-417B-829B-CE0C1B032151}"/>
    <cellStyle name="40% - Accent5 10 2" xfId="7382" xr:uid="{E3ABAA68-0DBB-40E3-8DFA-573B2956588D}"/>
    <cellStyle name="40% - Accent5 11" xfId="7383" xr:uid="{3C4F34DB-7C5D-4A89-8AC8-6BA231BC88EB}"/>
    <cellStyle name="40% - Accent5 11 2" xfId="7384" xr:uid="{5FD2FF0B-1DDE-413D-B147-312670FE0095}"/>
    <cellStyle name="40% - Accent5 12" xfId="7385" xr:uid="{8A9990BD-047D-4D27-B9E9-0A4313EF9FA0}"/>
    <cellStyle name="40% - Accent5 13" xfId="7386" xr:uid="{41F0F26D-1956-41E5-8FAC-FEAD1DE6209C}"/>
    <cellStyle name="40% - Accent5 14" xfId="7387" xr:uid="{F5E9DC8E-EF9B-42E9-85E6-58FC606C4E0A}"/>
    <cellStyle name="40% - Accent5 15" xfId="7388" xr:uid="{401E6E81-8C23-400D-8E78-BFA98BEF6CB5}"/>
    <cellStyle name="40% - Accent5 16" xfId="7389" xr:uid="{DEB672B6-73B3-4DC5-8C0D-26076728A100}"/>
    <cellStyle name="40% - Accent5 17" xfId="7390" xr:uid="{7D0E3EAF-EB35-4E05-B66A-E550C39BD928}"/>
    <cellStyle name="40% - Accent5 18" xfId="7391" xr:uid="{CA87F198-D280-4D25-91C8-F64AA4A7ED69}"/>
    <cellStyle name="40% - Accent5 19" xfId="7392" xr:uid="{1A3380D5-9CD4-4843-A99E-6A37DED9DB4F}"/>
    <cellStyle name="40% - Accent5 2" xfId="688" xr:uid="{D8F14918-FBC5-4013-818E-5546E64909C0}"/>
    <cellStyle name="40% - Accent5 2 10" xfId="689" xr:uid="{362D58E1-8AF5-4F88-A549-760543AD471D}"/>
    <cellStyle name="40% - Accent5 2 10 2" xfId="10434" xr:uid="{FAA6938A-2048-4BC0-BE76-34324A7C6BF6}"/>
    <cellStyle name="40% - Accent5 2 10 3" xfId="12329" xr:uid="{528BA0FB-E0A3-4EDD-A770-705C43A02C3C}"/>
    <cellStyle name="40% - Accent5 2 10 4" xfId="10433" xr:uid="{656ADAE5-2DF5-4C64-84F0-991E4CA17B2F}"/>
    <cellStyle name="40% - Accent5 2 10 5" xfId="5719" xr:uid="{8333444D-3A72-494B-A781-39702AFDBBB1}"/>
    <cellStyle name="40% - Accent5 2 11" xfId="690" xr:uid="{7977CAF6-9EDD-471C-8642-0961C157DC8B}"/>
    <cellStyle name="40% - Accent5 2 11 2" xfId="10436" xr:uid="{18616A5E-C302-4D9F-9CEA-7BA03B768006}"/>
    <cellStyle name="40% - Accent5 2 11 3" xfId="12330" xr:uid="{BE604CE1-6CCE-4196-BB93-F7F1094F5CB6}"/>
    <cellStyle name="40% - Accent5 2 11 4" xfId="10435" xr:uid="{7E9236C2-A370-4120-A242-358830480748}"/>
    <cellStyle name="40% - Accent5 2 11 5" xfId="5720" xr:uid="{35327375-3BC2-4663-92F7-FE5ED6CE605E}"/>
    <cellStyle name="40% - Accent5 2 12" xfId="5721" xr:uid="{2032808B-0E88-4151-9C6D-911E2CAC7FA6}"/>
    <cellStyle name="40% - Accent5 2 12 2" xfId="12331" xr:uid="{A25B30F2-B585-4BD1-9EF0-F661DF68D4B0}"/>
    <cellStyle name="40% - Accent5 2 12 3" xfId="12332" xr:uid="{3DA0A1F7-8294-4CBC-88B7-99E83DF0A185}"/>
    <cellStyle name="40% - Accent5 2 12 4" xfId="10437" xr:uid="{DA634F6E-D585-40D7-846C-FD89ABAD6423}"/>
    <cellStyle name="40% - Accent5 2 13" xfId="5722" xr:uid="{CBCDA4DB-82F5-44FC-ADD9-C9E45CD263C8}"/>
    <cellStyle name="40% - Accent5 2 13 2" xfId="12333" xr:uid="{94A495E1-E4BF-4E59-9543-327C2813E5C6}"/>
    <cellStyle name="40% - Accent5 2 14" xfId="5723" xr:uid="{BDE46D8E-0931-4035-9E6D-055A48A3985E}"/>
    <cellStyle name="40% - Accent5 2 15" xfId="5724" xr:uid="{E38BEE19-EB68-487F-82C0-0A97B27ECF3E}"/>
    <cellStyle name="40% - Accent5 2 16" xfId="7393" xr:uid="{052E54FE-B0C1-4594-A0A2-D00F1457D348}"/>
    <cellStyle name="40% - Accent5 2 2" xfId="691" xr:uid="{11EE027B-A1D3-4852-BA9A-EB96D12AB30F}"/>
    <cellStyle name="40% - Accent5 2 2 2" xfId="10439" xr:uid="{80DB24F7-F014-400D-929B-4B1DEF80C9B1}"/>
    <cellStyle name="40% - Accent5 2 2 3" xfId="12334" xr:uid="{E9BAE9C9-79C0-43C1-856C-2A6E1F3FFB13}"/>
    <cellStyle name="40% - Accent5 2 2 4" xfId="10438" xr:uid="{CE5F3932-00C2-4184-B781-2F71BA29F437}"/>
    <cellStyle name="40% - Accent5 2 2 5" xfId="5725" xr:uid="{16547594-0FE9-43B6-BEEC-EA33E5CDA48B}"/>
    <cellStyle name="40% - Accent5 2 3" xfId="692" xr:uid="{FFA22163-4472-49B3-ACF0-5C3630DD7110}"/>
    <cellStyle name="40% - Accent5 2 3 2" xfId="10441" xr:uid="{A3393A60-DCBA-4247-A8B2-8E9B62026118}"/>
    <cellStyle name="40% - Accent5 2 3 3" xfId="12335" xr:uid="{2A30C7A8-E5AB-4601-A015-75C363157353}"/>
    <cellStyle name="40% - Accent5 2 3 4" xfId="10440" xr:uid="{579B650B-6EAE-4924-A85D-0D6DF419762B}"/>
    <cellStyle name="40% - Accent5 2 3 5" xfId="5726" xr:uid="{A55A50CA-BEA4-4362-A920-B44BD762E71D}"/>
    <cellStyle name="40% - Accent5 2 4" xfId="693" xr:uid="{4F034EF8-628C-4809-859D-A9B171BEAF32}"/>
    <cellStyle name="40% - Accent5 2 4 2" xfId="10443" xr:uid="{17C4E041-A7D4-4AE3-8B25-8193ACE75F5A}"/>
    <cellStyle name="40% - Accent5 2 4 3" xfId="12336" xr:uid="{69AC7E8A-68E8-49B9-B32F-B4E163C52B44}"/>
    <cellStyle name="40% - Accent5 2 4 4" xfId="10442" xr:uid="{607EB5AD-9CD7-4B53-8131-373E484C615B}"/>
    <cellStyle name="40% - Accent5 2 4 5" xfId="5727" xr:uid="{C02EEAF1-05D7-4A1A-A8B1-F8A32C4085C1}"/>
    <cellStyle name="40% - Accent5 2 5" xfId="694" xr:uid="{3D4EB02B-39FF-4BA8-AF27-8627F3DD4869}"/>
    <cellStyle name="40% - Accent5 2 5 2" xfId="10445" xr:uid="{C86B092E-39C5-4480-B06A-42E0841D6454}"/>
    <cellStyle name="40% - Accent5 2 5 3" xfId="12337" xr:uid="{A339FAE1-7FAF-4A3A-8E70-FBC01029918C}"/>
    <cellStyle name="40% - Accent5 2 5 4" xfId="10444" xr:uid="{CE12ECD9-FBAC-4DFC-B641-3F88863F8E22}"/>
    <cellStyle name="40% - Accent5 2 5 5" xfId="5728" xr:uid="{2783564E-AEAC-4F7A-ACC0-C2210FB8ED93}"/>
    <cellStyle name="40% - Accent5 2 6" xfId="695" xr:uid="{5D2DEA37-6575-46BA-9D30-DC6B9FD17E7F}"/>
    <cellStyle name="40% - Accent5 2 6 2" xfId="10447" xr:uid="{9CBEE8D2-F6B3-4E80-B9A5-C510DC45792C}"/>
    <cellStyle name="40% - Accent5 2 6 3" xfId="12338" xr:uid="{0A7004CB-C029-4665-A350-F34BED161C74}"/>
    <cellStyle name="40% - Accent5 2 6 4" xfId="10446" xr:uid="{8644904B-32F1-49EB-9AAA-E2C5A659F32C}"/>
    <cellStyle name="40% - Accent5 2 6 5" xfId="5729" xr:uid="{77208DA3-EEE4-4A8A-8692-D1397AD8D22C}"/>
    <cellStyle name="40% - Accent5 2 7" xfId="696" xr:uid="{D22F1AB6-E91E-472D-85E8-6360DCB4FE8F}"/>
    <cellStyle name="40% - Accent5 2 7 2" xfId="10449" xr:uid="{21615995-8337-42A0-B846-4EB0DE4FBA24}"/>
    <cellStyle name="40% - Accent5 2 7 3" xfId="12339" xr:uid="{6D737EC3-9CC3-4E0E-983D-8F3972520E54}"/>
    <cellStyle name="40% - Accent5 2 7 4" xfId="10448" xr:uid="{2E0A9E55-2ACB-47B8-8389-33CCDC8674D9}"/>
    <cellStyle name="40% - Accent5 2 7 5" xfId="5730" xr:uid="{019573CE-05C5-4C17-B2D1-E7D426FD0FFC}"/>
    <cellStyle name="40% - Accent5 2 8" xfId="697" xr:uid="{BB592F99-D0D1-4216-841F-283A875249FB}"/>
    <cellStyle name="40% - Accent5 2 8 2" xfId="10451" xr:uid="{00CF2BF1-0E26-4C58-B472-22C9DBB5B045}"/>
    <cellStyle name="40% - Accent5 2 8 3" xfId="12340" xr:uid="{8042AD34-8742-4A66-8936-9EB13A35821E}"/>
    <cellStyle name="40% - Accent5 2 8 4" xfId="10450" xr:uid="{9E8D80C7-7F8B-4A04-BD3E-1EEA368790EF}"/>
    <cellStyle name="40% - Accent5 2 8 5" xfId="5731" xr:uid="{034BA0D6-ED3F-47E1-8177-E27F8F1E0223}"/>
    <cellStyle name="40% - Accent5 2 9" xfId="698" xr:uid="{4A128C2A-85FA-4FD9-933F-10D05177A5CC}"/>
    <cellStyle name="40% - Accent5 2 9 2" xfId="10453" xr:uid="{D9BBE935-0514-499F-AE09-DC9D06465EA3}"/>
    <cellStyle name="40% - Accent5 2 9 3" xfId="12341" xr:uid="{E8E54352-AFA7-42E4-9BC4-D590C76B2772}"/>
    <cellStyle name="40% - Accent5 2 9 4" xfId="10452" xr:uid="{6D78923E-66DF-48D1-B489-6FE092597253}"/>
    <cellStyle name="40% - Accent5 2 9 5" xfId="5732" xr:uid="{C7336CC8-3B0A-496F-B385-9BBB900DC2FE}"/>
    <cellStyle name="40% - Accent5 20" xfId="7394" xr:uid="{87B616EF-46A9-4C59-A8AD-0BB9BAADAFE8}"/>
    <cellStyle name="40% - Accent5 21" xfId="7395" xr:uid="{54C5FD59-8E37-4424-A845-5CFE23CFC59D}"/>
    <cellStyle name="40% - Accent5 22" xfId="7396" xr:uid="{8C9D769F-6710-4206-B0F6-77056C77F285}"/>
    <cellStyle name="40% - Accent5 23" xfId="7397" xr:uid="{D7D12218-5D51-4C64-88FB-4EE5A342B0BB}"/>
    <cellStyle name="40% - Accent5 24" xfId="7398" xr:uid="{5CD7AB15-C5B4-48F8-A0BC-70598BB08C8C}"/>
    <cellStyle name="40% - Accent5 25" xfId="7399" xr:uid="{80994807-4338-49DC-8982-EDAE4F62FE24}"/>
    <cellStyle name="40% - Accent5 26" xfId="7400" xr:uid="{218475B2-DDD6-4EFF-8BD7-EA24B292208D}"/>
    <cellStyle name="40% - Accent5 27" xfId="7401" xr:uid="{0F1547C0-E342-48C9-93AE-93505CA65DEA}"/>
    <cellStyle name="40% - Accent5 28" xfId="7402" xr:uid="{DDD33A4E-BFD0-466E-8990-F4D2D88257BB}"/>
    <cellStyle name="40% - Accent5 29" xfId="7403" xr:uid="{12B84C39-6800-400F-838C-427F53FA4C4A}"/>
    <cellStyle name="40% - Accent5 3" xfId="699" xr:uid="{F9FF768D-1033-4B0E-8CA1-23DEAFEFEF15}"/>
    <cellStyle name="40% - Accent5 3 10" xfId="700" xr:uid="{FB951DA1-3728-4D32-8173-1D378804D569}"/>
    <cellStyle name="40% - Accent5 3 10 2" xfId="10454" xr:uid="{17AF17BA-43D1-455A-8FD2-F413277DCDE7}"/>
    <cellStyle name="40% - Accent5 3 11" xfId="701" xr:uid="{EC1EB6A7-CF9B-417F-867B-DED6C0AE982D}"/>
    <cellStyle name="40% - Accent5 3 11 2" xfId="10455" xr:uid="{278D8968-5480-4343-81E7-2B98F96F4D4F}"/>
    <cellStyle name="40% - Accent5 3 12" xfId="10456" xr:uid="{185EB8F2-4A05-46FB-932B-CDF0E62D3056}"/>
    <cellStyle name="40% - Accent5 3 13" xfId="12342" xr:uid="{0323042D-CE07-49D5-92C4-1DFC6CC1A1F3}"/>
    <cellStyle name="40% - Accent5 3 14" xfId="5733" xr:uid="{9BA30DCC-F7A6-4F05-BBFA-C4A164B40340}"/>
    <cellStyle name="40% - Accent5 3 2" xfId="702" xr:uid="{95663240-A95F-4C1D-8FAA-886F7A22E04C}"/>
    <cellStyle name="40% - Accent5 3 2 2" xfId="10458" xr:uid="{0D8EAA96-5CFC-44BE-8793-20EEA5F24A5D}"/>
    <cellStyle name="40% - Accent5 3 2 3" xfId="12343" xr:uid="{20C9C03A-BD17-4D87-AB28-B94BB7AF6FC8}"/>
    <cellStyle name="40% - Accent5 3 2 4" xfId="10457" xr:uid="{FB62BB15-8848-42E5-911E-8ACA7D12A67F}"/>
    <cellStyle name="40% - Accent5 3 2 5" xfId="7404" xr:uid="{FC177EE1-DAA5-4698-86C4-8EAE3E417332}"/>
    <cellStyle name="40% - Accent5 3 3" xfId="703" xr:uid="{6A05EA14-BE64-402F-8FF2-4EDDEDD2C69E}"/>
    <cellStyle name="40% - Accent5 3 3 2" xfId="10459" xr:uid="{81AC05A6-C139-49D8-A6F6-664B6DBD5611}"/>
    <cellStyle name="40% - Accent5 3 4" xfId="704" xr:uid="{6ADF790D-1F17-42E0-8D98-7278F17D21E9}"/>
    <cellStyle name="40% - Accent5 3 4 2" xfId="10460" xr:uid="{0AD09D35-60A4-4D62-A9BC-208513A8DF09}"/>
    <cellStyle name="40% - Accent5 3 5" xfId="705" xr:uid="{4B5DC96B-797C-4B0C-96A1-0530C6D3676F}"/>
    <cellStyle name="40% - Accent5 3 5 2" xfId="10461" xr:uid="{38B70192-0E29-49A8-867F-8F525AD106CB}"/>
    <cellStyle name="40% - Accent5 3 6" xfId="706" xr:uid="{1F87AFF6-40C5-4450-9E42-88EDD1BB0AB2}"/>
    <cellStyle name="40% - Accent5 3 6 2" xfId="10462" xr:uid="{D1DBFBDF-DF07-4776-8B61-F4FAD322ABB5}"/>
    <cellStyle name="40% - Accent5 3 7" xfId="707" xr:uid="{9D1594E3-BBB5-4C70-BCEC-583BF1DAACAE}"/>
    <cellStyle name="40% - Accent5 3 7 2" xfId="10463" xr:uid="{723B3530-EBC4-47B0-A705-F4DDD786D49A}"/>
    <cellStyle name="40% - Accent5 3 8" xfId="708" xr:uid="{A9059235-C42F-4680-B52F-15A8FCE4F62A}"/>
    <cellStyle name="40% - Accent5 3 8 2" xfId="10464" xr:uid="{520E04B9-39D8-43DF-B6ED-F8EFB2875D2D}"/>
    <cellStyle name="40% - Accent5 3 9" xfId="709" xr:uid="{88796D1D-C0CE-4F20-9EAA-A4E185837E50}"/>
    <cellStyle name="40% - Accent5 3 9 2" xfId="10465" xr:uid="{0EED8BE6-A19F-42E1-96F8-B9A6A6FE3E3F}"/>
    <cellStyle name="40% - Accent5 30" xfId="7405" xr:uid="{00567D7E-B9F1-4142-BF28-8A617535DB8A}"/>
    <cellStyle name="40% - Accent5 31" xfId="7406" xr:uid="{1FD0F0A0-8E40-4E9A-A9FB-38E51C58F791}"/>
    <cellStyle name="40% - Accent5 32" xfId="7407" xr:uid="{EB73D32E-8F43-4562-969C-E9C04C1FAB61}"/>
    <cellStyle name="40% - Accent5 33" xfId="7408" xr:uid="{1A3064AC-B672-4AAD-896F-D94258C85010}"/>
    <cellStyle name="40% - Accent5 34" xfId="7409" xr:uid="{D2FAD48A-E87A-4D9E-83C9-3C8D26CEEB95}"/>
    <cellStyle name="40% - Accent5 35" xfId="7410" xr:uid="{9F6829E2-C9C9-4555-B796-6EAAE327B12B}"/>
    <cellStyle name="40% - Accent5 36" xfId="7411" xr:uid="{49E352B9-FED7-4DE6-8267-281DB290A5FD}"/>
    <cellStyle name="40% - Accent5 37" xfId="7412" xr:uid="{7AD56A23-57FD-4917-8DEB-A00A34178165}"/>
    <cellStyle name="40% - Accent5 38" xfId="7413" xr:uid="{B3D5774A-D474-46F3-802A-5DEA5E97AB93}"/>
    <cellStyle name="40% - Accent5 39" xfId="7414" xr:uid="{14BE10B0-2C22-4406-A1AE-A7ED368904BD}"/>
    <cellStyle name="40% - Accent5 4" xfId="710" xr:uid="{A3CC60D1-FEBB-4E9A-A3F1-B048E60BEC17}"/>
    <cellStyle name="40% - Accent5 4 10" xfId="711" xr:uid="{F378594B-53B9-4F04-8713-E7BB9FD4D2E5}"/>
    <cellStyle name="40% - Accent5 4 10 2" xfId="10466" xr:uid="{4D26226E-4698-49CD-8292-CE0AAFE374AE}"/>
    <cellStyle name="40% - Accent5 4 11" xfId="712" xr:uid="{F24D3CE0-34B0-400D-9A9F-6128AC0F5ACB}"/>
    <cellStyle name="40% - Accent5 4 11 2" xfId="10467" xr:uid="{A5760746-102B-4292-9455-0BB8EC961EDC}"/>
    <cellStyle name="40% - Accent5 4 12" xfId="10468" xr:uid="{37519A0C-D1E3-479C-8ECF-88FDBF215FD1}"/>
    <cellStyle name="40% - Accent5 4 13" xfId="12344" xr:uid="{040029AB-6629-4274-9E27-B69DB226C629}"/>
    <cellStyle name="40% - Accent5 4 14" xfId="5734" xr:uid="{DABA0DC3-F3DA-491C-B2FD-0FCEE87046AC}"/>
    <cellStyle name="40% - Accent5 4 2" xfId="713" xr:uid="{783A979C-254C-4F2B-9D9F-A40534514F42}"/>
    <cellStyle name="40% - Accent5 4 2 2" xfId="10470" xr:uid="{B09DBD09-5B2A-46BA-ADC9-5740379187BA}"/>
    <cellStyle name="40% - Accent5 4 2 3" xfId="12345" xr:uid="{06F4921F-24B9-4AA7-A0F3-87643FC60DE8}"/>
    <cellStyle name="40% - Accent5 4 2 4" xfId="10469" xr:uid="{23CBE886-56C3-43B8-9058-BE06F1CAEBEA}"/>
    <cellStyle name="40% - Accent5 4 2 5" xfId="7415" xr:uid="{E6C46301-674D-4703-8037-4FEE226E0C35}"/>
    <cellStyle name="40% - Accent5 4 3" xfId="714" xr:uid="{B4625488-78B6-4A0B-B77F-9456072ABD21}"/>
    <cellStyle name="40% - Accent5 4 3 2" xfId="10471" xr:uid="{2F67F6E6-16CF-4AB1-978F-1C48E4FAFBDE}"/>
    <cellStyle name="40% - Accent5 4 4" xfId="715" xr:uid="{F92551ED-24F2-4733-9614-C84C363DB62A}"/>
    <cellStyle name="40% - Accent5 4 4 2" xfId="10472" xr:uid="{81358FAC-F6DA-46A0-A803-DE62EA61764A}"/>
    <cellStyle name="40% - Accent5 4 5" xfId="716" xr:uid="{69C716D7-A1EE-435E-BBA9-3C0C2D670AE2}"/>
    <cellStyle name="40% - Accent5 4 5 2" xfId="10473" xr:uid="{A5FF634D-788F-43FB-B404-F7DBB6C80C08}"/>
    <cellStyle name="40% - Accent5 4 6" xfId="717" xr:uid="{ABC100BF-3818-4398-B66A-1399570AAE3B}"/>
    <cellStyle name="40% - Accent5 4 6 2" xfId="10474" xr:uid="{06D91F03-261A-426F-88B1-7F41CC1A8901}"/>
    <cellStyle name="40% - Accent5 4 7" xfId="718" xr:uid="{EE879E55-7DF4-473C-B4EE-3CD05B8F14B5}"/>
    <cellStyle name="40% - Accent5 4 7 2" xfId="10475" xr:uid="{98796E0F-1CAB-4B81-9E0C-41BDE840C089}"/>
    <cellStyle name="40% - Accent5 4 8" xfId="719" xr:uid="{EC6892DC-BEFF-42F4-A907-ADF18E42DBA7}"/>
    <cellStyle name="40% - Accent5 4 8 2" xfId="10476" xr:uid="{6559F7E1-3011-462A-BCE4-9677C00D26A1}"/>
    <cellStyle name="40% - Accent5 4 9" xfId="720" xr:uid="{B6BD477C-A0E4-49A1-9BED-30AB24FD95F4}"/>
    <cellStyle name="40% - Accent5 4 9 2" xfId="10477" xr:uid="{2C19DDA6-11DF-46A5-9426-DB83C1E807AF}"/>
    <cellStyle name="40% - Accent5 40" xfId="7416" xr:uid="{316E52F3-B2A0-4152-B3B0-4F463F426646}"/>
    <cellStyle name="40% - Accent5 41" xfId="7417" xr:uid="{62048EDF-AD5B-4A0F-9D80-AE08601497BE}"/>
    <cellStyle name="40% - Accent5 42" xfId="7418" xr:uid="{E7C878DC-2F69-4D1A-B382-396FBBC55977}"/>
    <cellStyle name="40% - Accent5 43" xfId="7419" xr:uid="{FB3CF2A3-BC11-4916-B76E-D2CD51F95D13}"/>
    <cellStyle name="40% - Accent5 5" xfId="721" xr:uid="{B51E4B86-B892-43E3-8543-EC7F769EF0CA}"/>
    <cellStyle name="40% - Accent5 5 10" xfId="722" xr:uid="{DE8CF1F8-9761-4079-BAD4-261EE598639B}"/>
    <cellStyle name="40% - Accent5 5 10 2" xfId="10478" xr:uid="{25638186-33F2-493C-B854-9D21B43AA779}"/>
    <cellStyle name="40% - Accent5 5 11" xfId="723" xr:uid="{A5DB26C0-E5E0-4475-9772-2A80E6AF5885}"/>
    <cellStyle name="40% - Accent5 5 11 2" xfId="10479" xr:uid="{22C774C9-5CAE-4170-B05D-012B706ADEA4}"/>
    <cellStyle name="40% - Accent5 5 12" xfId="10480" xr:uid="{F4E1C861-196C-48DF-B608-D0CFBB4206BF}"/>
    <cellStyle name="40% - Accent5 5 13" xfId="12346" xr:uid="{9B94EE58-8C82-4AC3-9D9E-2726FE98049B}"/>
    <cellStyle name="40% - Accent5 5 14" xfId="5735" xr:uid="{11D7765A-891D-4118-817E-ECE2E63E9209}"/>
    <cellStyle name="40% - Accent5 5 2" xfId="724" xr:uid="{0D010352-3E4E-4F1E-9398-73753CB9D5C0}"/>
    <cellStyle name="40% - Accent5 5 2 2" xfId="10482" xr:uid="{6CED59E1-76C2-468B-A360-E736BF311379}"/>
    <cellStyle name="40% - Accent5 5 2 3" xfId="12347" xr:uid="{47946D95-01CC-45CD-ACCA-CE1F32937E9A}"/>
    <cellStyle name="40% - Accent5 5 2 4" xfId="10481" xr:uid="{00FCF324-8CF7-47FD-9AC0-BE2C5FCA5E00}"/>
    <cellStyle name="40% - Accent5 5 2 5" xfId="7420" xr:uid="{AB1291C7-72F2-4300-B900-F55FACD40DA0}"/>
    <cellStyle name="40% - Accent5 5 3" xfId="725" xr:uid="{BFCF301D-17B2-4D48-883E-DB406C4B2C92}"/>
    <cellStyle name="40% - Accent5 5 3 2" xfId="10483" xr:uid="{4D790D0A-E6D3-4383-A223-6B96B136C833}"/>
    <cellStyle name="40% - Accent5 5 4" xfId="726" xr:uid="{CB39C9EE-7333-4B45-8EB7-2DD8E54D187B}"/>
    <cellStyle name="40% - Accent5 5 4 2" xfId="10484" xr:uid="{C863EBC0-5173-4B52-8C3B-6A997427FDDF}"/>
    <cellStyle name="40% - Accent5 5 5" xfId="727" xr:uid="{930429D6-F65E-4644-8671-39AB8ED82C01}"/>
    <cellStyle name="40% - Accent5 5 5 2" xfId="10485" xr:uid="{22EC5155-D832-42EB-984E-6FAF9F4F0F4D}"/>
    <cellStyle name="40% - Accent5 5 6" xfId="728" xr:uid="{22CCBAA6-64BE-4DA6-BCE5-BA1B0C4566E2}"/>
    <cellStyle name="40% - Accent5 5 6 2" xfId="10486" xr:uid="{33BBBAB5-2B3C-42E9-9182-25199B365042}"/>
    <cellStyle name="40% - Accent5 5 7" xfId="729" xr:uid="{9E857C0E-6236-46BF-B861-1F56AC27201A}"/>
    <cellStyle name="40% - Accent5 5 7 2" xfId="10487" xr:uid="{65978F5E-415E-464E-B8C1-084902C63B27}"/>
    <cellStyle name="40% - Accent5 5 8" xfId="730" xr:uid="{78869CE8-8B19-40F1-8621-473BFA2ECFFE}"/>
    <cellStyle name="40% - Accent5 5 8 2" xfId="10488" xr:uid="{F38CE5E1-7868-4A68-858A-39AAC349158A}"/>
    <cellStyle name="40% - Accent5 5 9" xfId="731" xr:uid="{8CE979F4-25CD-4B6A-9E59-C493B02D4464}"/>
    <cellStyle name="40% - Accent5 5 9 2" xfId="10489" xr:uid="{F3BD4F1F-F719-46D3-AEFD-9817DF7B52F4}"/>
    <cellStyle name="40% - Accent5 6" xfId="732" xr:uid="{6D05FE92-B966-4EEF-A0F3-D28B4ABC13E3}"/>
    <cellStyle name="40% - Accent5 6 10" xfId="733" xr:uid="{4A609700-E63A-45B6-B8EE-3456FADAF936}"/>
    <cellStyle name="40% - Accent5 6 10 2" xfId="10490" xr:uid="{652F55ED-9B39-4C27-B0C9-74DBC0E75542}"/>
    <cellStyle name="40% - Accent5 6 11" xfId="734" xr:uid="{69364DF9-A8B1-4DC8-B2FC-2486ED79D4C9}"/>
    <cellStyle name="40% - Accent5 6 11 2" xfId="10491" xr:uid="{854FE7EF-FBBE-4278-9AE7-04788620CFE0}"/>
    <cellStyle name="40% - Accent5 6 12" xfId="10492" xr:uid="{0C454AF7-5887-4AF6-A22F-DF0A42390C13}"/>
    <cellStyle name="40% - Accent5 6 13" xfId="12348" xr:uid="{7225D682-CC57-44A2-9416-9E3CE0B75DEA}"/>
    <cellStyle name="40% - Accent5 6 14" xfId="5736" xr:uid="{8F98ED77-B883-4064-92D3-037E0FE46C73}"/>
    <cellStyle name="40% - Accent5 6 2" xfId="735" xr:uid="{CA99107E-694F-44F4-B277-EB93207C78DA}"/>
    <cellStyle name="40% - Accent5 6 2 2" xfId="10494" xr:uid="{0220BC99-A287-4140-82E2-54A65BEC92D2}"/>
    <cellStyle name="40% - Accent5 6 2 3" xfId="12349" xr:uid="{72D43E01-A960-4180-B106-5FFBCE70E092}"/>
    <cellStyle name="40% - Accent5 6 2 4" xfId="10493" xr:uid="{5C873A4E-159B-446B-9FFA-F237AD11AEC3}"/>
    <cellStyle name="40% - Accent5 6 2 5" xfId="7421" xr:uid="{6AC24D53-BD3E-4FC3-AF02-819AE45E03CB}"/>
    <cellStyle name="40% - Accent5 6 3" xfId="736" xr:uid="{9952D89C-6111-45B0-9436-5C1D8E6A39C9}"/>
    <cellStyle name="40% - Accent5 6 3 2" xfId="10495" xr:uid="{131C02D7-82EC-47E7-9467-AE724D5C4ED1}"/>
    <cellStyle name="40% - Accent5 6 4" xfId="737" xr:uid="{A488CD06-E8D5-4107-B562-169AC4B5F016}"/>
    <cellStyle name="40% - Accent5 6 4 2" xfId="10496" xr:uid="{BCBB7703-09C0-4590-A1BA-10D994DFED15}"/>
    <cellStyle name="40% - Accent5 6 5" xfId="738" xr:uid="{4D2977B4-124F-4C16-B061-16974AE6EB6E}"/>
    <cellStyle name="40% - Accent5 6 5 2" xfId="10497" xr:uid="{1E4FDE95-1976-4A06-B6FE-13458F405031}"/>
    <cellStyle name="40% - Accent5 6 6" xfId="739" xr:uid="{2FF7F5F7-765C-43F0-ADF5-8D957B64FAC6}"/>
    <cellStyle name="40% - Accent5 6 6 2" xfId="10498" xr:uid="{7687A840-5A03-4B1A-86EB-C6B4F65339EB}"/>
    <cellStyle name="40% - Accent5 6 7" xfId="740" xr:uid="{41D8854A-C033-4E6F-B70D-03B915567D26}"/>
    <cellStyle name="40% - Accent5 6 7 2" xfId="10499" xr:uid="{3DC1B4EF-FE5E-4FD3-8B6E-EFC7B0518930}"/>
    <cellStyle name="40% - Accent5 6 8" xfId="741" xr:uid="{746FFC72-8223-4AEB-B257-0004F377376C}"/>
    <cellStyle name="40% - Accent5 6 8 2" xfId="10500" xr:uid="{09045F60-6C8B-4F05-89CE-97A842B84159}"/>
    <cellStyle name="40% - Accent5 6 9" xfId="742" xr:uid="{8913D443-7F19-477E-A6BE-6D1E0A7DEFAB}"/>
    <cellStyle name="40% - Accent5 6 9 2" xfId="10501" xr:uid="{CF1D467F-E1DE-4B7D-8F5B-69596B4AFA4F}"/>
    <cellStyle name="40% - Accent5 7" xfId="743" xr:uid="{D78CDE3A-0669-4DF3-8289-1AA1CEDE98BA}"/>
    <cellStyle name="40% - Accent5 7 2" xfId="7423" xr:uid="{49A4C901-E48C-4580-9E3D-9BF0C1C21957}"/>
    <cellStyle name="40% - Accent5 7 2 2" xfId="12350" xr:uid="{CF64DE63-D004-4BB1-A1E8-F30B0B8367A1}"/>
    <cellStyle name="40% - Accent5 7 2 3" xfId="10502" xr:uid="{CA2EE7E8-0629-4299-858A-32655BC85AA0}"/>
    <cellStyle name="40% - Accent5 7 3" xfId="7422" xr:uid="{40A7639F-3B54-4755-81A5-8E473D122140}"/>
    <cellStyle name="40% - Accent5 7 3 2" xfId="12352" xr:uid="{220CE575-1940-4E96-BD75-E94AE4CC3B6A}"/>
    <cellStyle name="40% - Accent5 7 3 3" xfId="12351" xr:uid="{98AFA388-51D3-4DE5-A6D6-281573CB622D}"/>
    <cellStyle name="40% - Accent5 7 4" xfId="5737" xr:uid="{420F8B8F-DEFA-4EB5-AFCD-223F6253A203}"/>
    <cellStyle name="40% - Accent5 8" xfId="744" xr:uid="{E3150190-0195-439C-AE44-D8C4B9C46D1C}"/>
    <cellStyle name="40% - Accent5 8 2" xfId="7425" xr:uid="{3389042A-298C-4C02-9AB8-0E28FEA74A3A}"/>
    <cellStyle name="40% - Accent5 8 2 2" xfId="12353" xr:uid="{2083038E-F96E-4DBA-8E26-94BAAEA157EE}"/>
    <cellStyle name="40% - Accent5 8 2 3" xfId="10503" xr:uid="{7AF0255C-5F7B-4536-9144-EB7BCBBEF197}"/>
    <cellStyle name="40% - Accent5 8 3" xfId="7424" xr:uid="{4A2068F9-B9B4-49AD-9E40-385441244281}"/>
    <cellStyle name="40% - Accent5 8 3 2" xfId="12355" xr:uid="{4BE95608-0930-4E36-8EFC-B37A040D9B6A}"/>
    <cellStyle name="40% - Accent5 8 3 3" xfId="12354" xr:uid="{2CCA7B79-3FCA-4BDF-B1B8-CBC1B818DBB7}"/>
    <cellStyle name="40% - Accent5 8 4" xfId="5738" xr:uid="{AB9CFE4B-6455-4517-95EF-0DA367D1A58F}"/>
    <cellStyle name="40% - Accent5 9" xfId="745" xr:uid="{D6BE6637-9854-4B39-AF21-77C82BF108A1}"/>
    <cellStyle name="40% - Accent5 9 2" xfId="7426" xr:uid="{9A4F1E4E-A166-48F6-BDEB-3B1DC9B3F463}"/>
    <cellStyle name="40% - Accent6" xfId="40" builtinId="51" customBuiltin="1"/>
    <cellStyle name="40% - Accent6 10" xfId="746" xr:uid="{F24B62A9-A301-4659-9638-E15DC5260BCC}"/>
    <cellStyle name="40% - Accent6 10 2" xfId="7427" xr:uid="{790BABA2-E5C9-45BE-9F43-DFF72D511763}"/>
    <cellStyle name="40% - Accent6 11" xfId="7428" xr:uid="{8BD0B071-1679-4562-8E33-0743E3B4A052}"/>
    <cellStyle name="40% - Accent6 11 2" xfId="7429" xr:uid="{C5B0F1E7-48BA-400C-A9DB-A2682708F746}"/>
    <cellStyle name="40% - Accent6 12" xfId="7430" xr:uid="{47A1B9F3-7E18-4AE6-8BE5-569CD59DDC9A}"/>
    <cellStyle name="40% - Accent6 13" xfId="7431" xr:uid="{CDF78AA5-004E-4D7D-9A1E-D87631BD82A0}"/>
    <cellStyle name="40% - Accent6 14" xfId="7432" xr:uid="{DE442905-9444-42CC-9C6B-CD58AA53757F}"/>
    <cellStyle name="40% - Accent6 15" xfId="7433" xr:uid="{8B886EF8-4F71-43F2-AD45-88A2272EF9D3}"/>
    <cellStyle name="40% - Accent6 16" xfId="7434" xr:uid="{72F8AB58-F020-4CE3-B169-C9DD0269B436}"/>
    <cellStyle name="40% - Accent6 17" xfId="7435" xr:uid="{71D9D369-985F-4E21-9CC1-ECA026A3FBA5}"/>
    <cellStyle name="40% - Accent6 18" xfId="7436" xr:uid="{C99DF811-F931-42A5-82C2-DE5CAF8B1670}"/>
    <cellStyle name="40% - Accent6 19" xfId="7437" xr:uid="{16F329DA-8D9E-4D35-B514-33A4EED8AD1F}"/>
    <cellStyle name="40% - Accent6 2" xfId="747" xr:uid="{5B0CF46A-E0CD-4302-BCE2-83F5863C2564}"/>
    <cellStyle name="40% - Accent6 2 10" xfId="748" xr:uid="{821BD1D5-2277-406F-828D-E08753504B82}"/>
    <cellStyle name="40% - Accent6 2 10 2" xfId="10505" xr:uid="{8A8A250F-5D39-4E95-895B-D5FB37B6EAA6}"/>
    <cellStyle name="40% - Accent6 2 10 3" xfId="12356" xr:uid="{1BE307D9-4431-45A6-9C42-08D1702E2E61}"/>
    <cellStyle name="40% - Accent6 2 10 4" xfId="10504" xr:uid="{711EA71D-82EF-4CC1-BC54-AC829B000265}"/>
    <cellStyle name="40% - Accent6 2 10 5" xfId="5739" xr:uid="{B62B07A4-5519-4E55-A2D5-DED77073024C}"/>
    <cellStyle name="40% - Accent6 2 11" xfId="749" xr:uid="{7C21139C-96F4-4687-A39F-8E0217CBFD5A}"/>
    <cellStyle name="40% - Accent6 2 11 2" xfId="10507" xr:uid="{B49E8DF8-B3A9-4914-A0DE-185D65EAF03E}"/>
    <cellStyle name="40% - Accent6 2 11 3" xfId="12357" xr:uid="{A210366B-91FC-46BB-A3AA-56B63B7E7B19}"/>
    <cellStyle name="40% - Accent6 2 11 4" xfId="10506" xr:uid="{C72EDA64-7464-4D59-9A7B-D33728513AC7}"/>
    <cellStyle name="40% - Accent6 2 11 5" xfId="5740" xr:uid="{35BD9CB4-23EC-4BB7-ACA6-33ABB1CB0B62}"/>
    <cellStyle name="40% - Accent6 2 12" xfId="5741" xr:uid="{B1047B52-0261-4760-AB44-88A9064EC410}"/>
    <cellStyle name="40% - Accent6 2 12 2" xfId="12358" xr:uid="{8F84CF19-849B-4268-A331-838B64ECE62C}"/>
    <cellStyle name="40% - Accent6 2 12 3" xfId="12359" xr:uid="{5D51F683-4FFC-4268-8726-9B9224C032B3}"/>
    <cellStyle name="40% - Accent6 2 12 4" xfId="10508" xr:uid="{00CC5E06-CABA-49F8-B066-3218880B2FB0}"/>
    <cellStyle name="40% - Accent6 2 13" xfId="5742" xr:uid="{E19E645D-BC9C-472A-A6A3-389DF11740DA}"/>
    <cellStyle name="40% - Accent6 2 13 2" xfId="12360" xr:uid="{15B68EFA-4B6E-436F-848C-F3EB2A5A91EB}"/>
    <cellStyle name="40% - Accent6 2 14" xfId="5743" xr:uid="{F253745C-7260-4FA9-AD56-F90D7AD8BA35}"/>
    <cellStyle name="40% - Accent6 2 15" xfId="5744" xr:uid="{C1DA839C-2537-4D10-9FB7-6757B6A7483A}"/>
    <cellStyle name="40% - Accent6 2 16" xfId="7438" xr:uid="{6CD76737-E8D1-46B5-84CC-95C2B55AD260}"/>
    <cellStyle name="40% - Accent6 2 2" xfId="750" xr:uid="{A8427022-D39F-4822-B3E9-61B9B664E1CF}"/>
    <cellStyle name="40% - Accent6 2 2 2" xfId="10510" xr:uid="{1CC3E938-58E6-4CC2-9554-F7D8A923C751}"/>
    <cellStyle name="40% - Accent6 2 2 3" xfId="12361" xr:uid="{C744D4BC-D3A1-4C75-9712-CF2B5907D8B8}"/>
    <cellStyle name="40% - Accent6 2 2 4" xfId="10509" xr:uid="{3DD1E5B0-E81E-4995-9B61-FBF4D8516918}"/>
    <cellStyle name="40% - Accent6 2 2 5" xfId="5745" xr:uid="{D350F60B-746C-45E2-A972-C3526F113778}"/>
    <cellStyle name="40% - Accent6 2 3" xfId="751" xr:uid="{A3831200-83C1-4F72-80FB-940A1A7C0CA5}"/>
    <cellStyle name="40% - Accent6 2 3 2" xfId="10512" xr:uid="{CDD003F0-460E-4FC1-A365-988344BCE273}"/>
    <cellStyle name="40% - Accent6 2 3 3" xfId="12362" xr:uid="{EBAB9A47-51F8-4CDA-98A2-DE76E7EBEE1F}"/>
    <cellStyle name="40% - Accent6 2 3 4" xfId="10511" xr:uid="{EA99F967-2528-445E-8DCA-72ED091B444B}"/>
    <cellStyle name="40% - Accent6 2 3 5" xfId="5746" xr:uid="{E07AA555-0557-4899-8B26-CA5FD2250D9C}"/>
    <cellStyle name="40% - Accent6 2 4" xfId="752" xr:uid="{348EE2E4-0760-40B6-8133-7736D0CDD497}"/>
    <cellStyle name="40% - Accent6 2 4 2" xfId="10514" xr:uid="{6A003E20-96C4-4667-9762-AB50263E6C31}"/>
    <cellStyle name="40% - Accent6 2 4 3" xfId="12363" xr:uid="{315BB49F-A14E-4BAB-AD1F-FDEA278C120C}"/>
    <cellStyle name="40% - Accent6 2 4 4" xfId="10513" xr:uid="{4C3197F4-5DBE-4356-8326-DF32C35A8B24}"/>
    <cellStyle name="40% - Accent6 2 4 5" xfId="5747" xr:uid="{44A19F15-BAE9-42EA-87FA-D8BCC45EA02C}"/>
    <cellStyle name="40% - Accent6 2 5" xfId="753" xr:uid="{30A20B22-351B-4F2B-B5A6-C8D8B7507ABC}"/>
    <cellStyle name="40% - Accent6 2 5 2" xfId="10516" xr:uid="{F5F0CA22-B17A-4086-97F4-EB75E47C30BF}"/>
    <cellStyle name="40% - Accent6 2 5 3" xfId="12364" xr:uid="{C8596683-5BA9-426D-A7FD-D3D158B1C269}"/>
    <cellStyle name="40% - Accent6 2 5 4" xfId="10515" xr:uid="{6AC35407-6D67-49A4-BF99-097EBFB25D74}"/>
    <cellStyle name="40% - Accent6 2 5 5" xfId="5748" xr:uid="{D1FB4545-F72F-466D-8683-B0AC3F44F202}"/>
    <cellStyle name="40% - Accent6 2 6" xfId="754" xr:uid="{0BE5801D-408C-4C8A-9094-C1D097C8AA5B}"/>
    <cellStyle name="40% - Accent6 2 6 2" xfId="10518" xr:uid="{05B0858C-397A-40C0-B5C9-BD3A62CF2DDB}"/>
    <cellStyle name="40% - Accent6 2 6 3" xfId="12365" xr:uid="{6DE9496C-E2CB-4BC6-8AD4-E615C76CA6A0}"/>
    <cellStyle name="40% - Accent6 2 6 4" xfId="10517" xr:uid="{D281A68B-3126-48FB-A820-E1C680BCBD01}"/>
    <cellStyle name="40% - Accent6 2 6 5" xfId="5749" xr:uid="{BB6F9A8D-C9C0-486A-B326-4303FC3407B8}"/>
    <cellStyle name="40% - Accent6 2 7" xfId="755" xr:uid="{A45A8BCB-1CC9-4742-977A-D944F2C78280}"/>
    <cellStyle name="40% - Accent6 2 7 2" xfId="10520" xr:uid="{EF276C0A-933D-431A-B39E-F05B837EAEE6}"/>
    <cellStyle name="40% - Accent6 2 7 3" xfId="12366" xr:uid="{8E7AE748-C02B-4FA0-B1A8-1503EAF03613}"/>
    <cellStyle name="40% - Accent6 2 7 4" xfId="10519" xr:uid="{D867F9D8-F18F-44D3-87DB-7B66DF021279}"/>
    <cellStyle name="40% - Accent6 2 7 5" xfId="5750" xr:uid="{D4FDA5C9-A309-4E79-A491-DA0D72649C89}"/>
    <cellStyle name="40% - Accent6 2 8" xfId="756" xr:uid="{C63D0252-8FBC-470D-A6F1-8A0C45AFF420}"/>
    <cellStyle name="40% - Accent6 2 8 2" xfId="10522" xr:uid="{18B46DD2-35E8-48C8-AF35-97539409BADA}"/>
    <cellStyle name="40% - Accent6 2 8 3" xfId="12367" xr:uid="{BD3FF37A-0AD8-44BF-AA3F-43E6E4C063BD}"/>
    <cellStyle name="40% - Accent6 2 8 4" xfId="10521" xr:uid="{83B7989E-5060-44BC-9338-A8B6BDF0204D}"/>
    <cellStyle name="40% - Accent6 2 8 5" xfId="5751" xr:uid="{6910C48F-BF59-40D7-BD9A-707952CA6110}"/>
    <cellStyle name="40% - Accent6 2 9" xfId="757" xr:uid="{FF73970D-F615-430F-B98E-DD2E7CB493E7}"/>
    <cellStyle name="40% - Accent6 2 9 2" xfId="10524" xr:uid="{4DDAAA1F-602D-4283-86AC-1C99009DC9C3}"/>
    <cellStyle name="40% - Accent6 2 9 3" xfId="12368" xr:uid="{EEBA4E1E-1707-477C-8A93-E752A22FA5BA}"/>
    <cellStyle name="40% - Accent6 2 9 4" xfId="10523" xr:uid="{E5124C39-A8AC-482D-ACA9-C85C15ABF755}"/>
    <cellStyle name="40% - Accent6 2 9 5" xfId="5752" xr:uid="{49E7EE33-FFD6-4FDD-9994-060E8C0C2E16}"/>
    <cellStyle name="40% - Accent6 20" xfId="7439" xr:uid="{EEC80D0D-D224-41A2-A123-DCF646FDC541}"/>
    <cellStyle name="40% - Accent6 21" xfId="7440" xr:uid="{0BEDEF6E-4CC3-4BF7-B8A9-84EC00B71C83}"/>
    <cellStyle name="40% - Accent6 22" xfId="7441" xr:uid="{16DCECA7-EB38-4C6E-9DD1-1CFFCDF7EC98}"/>
    <cellStyle name="40% - Accent6 23" xfId="7442" xr:uid="{FBA9CD08-9AC0-475B-906A-48F93EB1221D}"/>
    <cellStyle name="40% - Accent6 24" xfId="7443" xr:uid="{F0357297-7765-4886-978B-FB7E060EDB26}"/>
    <cellStyle name="40% - Accent6 25" xfId="7444" xr:uid="{6FA14354-18C3-42A7-9524-004637F09697}"/>
    <cellStyle name="40% - Accent6 26" xfId="7445" xr:uid="{49537F18-1406-4531-B4DF-76B6D704C5DC}"/>
    <cellStyle name="40% - Accent6 27" xfId="7446" xr:uid="{FDA5C104-78FA-4050-A9C4-2D7982D0FE93}"/>
    <cellStyle name="40% - Accent6 28" xfId="7447" xr:uid="{EB23C7C9-8572-4B8C-987F-020C8FD08EEE}"/>
    <cellStyle name="40% - Accent6 29" xfId="7448" xr:uid="{0E25941A-C7E2-4093-9FA4-764411AA6019}"/>
    <cellStyle name="40% - Accent6 3" xfId="758" xr:uid="{5E28E650-CE36-4C32-97FE-EFDAD4E2BD0C}"/>
    <cellStyle name="40% - Accent6 3 10" xfId="759" xr:uid="{14E23B28-6850-41DF-A3F6-A1BE2AC555BA}"/>
    <cellStyle name="40% - Accent6 3 10 2" xfId="10525" xr:uid="{DF318788-1765-4EE7-8CB0-D78A5836FEFE}"/>
    <cellStyle name="40% - Accent6 3 11" xfId="760" xr:uid="{EF644A6A-5853-42EC-8173-8EEEAF21A33D}"/>
    <cellStyle name="40% - Accent6 3 11 2" xfId="10526" xr:uid="{44CE8857-125D-4CAC-AAAA-8BF09716FF83}"/>
    <cellStyle name="40% - Accent6 3 12" xfId="10527" xr:uid="{825708C2-8E63-46C2-8827-34ADAF6D464A}"/>
    <cellStyle name="40% - Accent6 3 13" xfId="12369" xr:uid="{E0F0AA66-B95C-4832-8E02-B1D0C8ACBA2F}"/>
    <cellStyle name="40% - Accent6 3 14" xfId="5753" xr:uid="{6946856A-C85B-4D3F-A5C1-B644CD41A38F}"/>
    <cellStyle name="40% - Accent6 3 2" xfId="761" xr:uid="{862B48CF-BB4A-4ED0-A5F4-EE5C7F85A674}"/>
    <cellStyle name="40% - Accent6 3 2 2" xfId="10529" xr:uid="{24F08CCE-812D-4506-A92E-B823CF0ADC58}"/>
    <cellStyle name="40% - Accent6 3 2 3" xfId="12370" xr:uid="{1BDE3860-4C82-4276-A236-61CC699C50F2}"/>
    <cellStyle name="40% - Accent6 3 2 4" xfId="10528" xr:uid="{341A7EAB-84D0-40B9-B733-8681ED651E76}"/>
    <cellStyle name="40% - Accent6 3 2 5" xfId="7449" xr:uid="{DF62F862-CC22-45CD-BF5E-E691A4772F02}"/>
    <cellStyle name="40% - Accent6 3 3" xfId="762" xr:uid="{997E1950-4D18-4125-972D-F1265EE6EC20}"/>
    <cellStyle name="40% - Accent6 3 3 2" xfId="10530" xr:uid="{2180F7F3-FECC-4D51-9845-06B19A255093}"/>
    <cellStyle name="40% - Accent6 3 4" xfId="763" xr:uid="{886B259D-78A9-4AAC-85FC-5273C81F1D66}"/>
    <cellStyle name="40% - Accent6 3 4 2" xfId="10531" xr:uid="{96E2469E-3536-459D-B426-46E35282FE01}"/>
    <cellStyle name="40% - Accent6 3 5" xfId="764" xr:uid="{061F685E-1B7A-4F3C-9A47-8771161A333D}"/>
    <cellStyle name="40% - Accent6 3 5 2" xfId="10532" xr:uid="{C9308BAA-CD1E-4002-8559-6C312BDECD84}"/>
    <cellStyle name="40% - Accent6 3 6" xfId="765" xr:uid="{3D9E6C49-5089-45C0-85E0-8471CB08A427}"/>
    <cellStyle name="40% - Accent6 3 6 2" xfId="10533" xr:uid="{EAED7A67-E61F-4521-9BC1-56D14D631C9B}"/>
    <cellStyle name="40% - Accent6 3 7" xfId="766" xr:uid="{C89BFC65-D2C6-467A-BDB7-89DAFEE3CD3D}"/>
    <cellStyle name="40% - Accent6 3 7 2" xfId="10534" xr:uid="{5F024CA1-E971-4C64-9117-DD135B67DC67}"/>
    <cellStyle name="40% - Accent6 3 8" xfId="767" xr:uid="{9AB665B4-7C92-4F2D-AA3E-0753745FC1AA}"/>
    <cellStyle name="40% - Accent6 3 8 2" xfId="10535" xr:uid="{2C44FA2C-F586-40B9-9149-39B19D30EA5B}"/>
    <cellStyle name="40% - Accent6 3 9" xfId="768" xr:uid="{A2840B5C-676E-46A1-B222-154A8282F8D2}"/>
    <cellStyle name="40% - Accent6 3 9 2" xfId="10536" xr:uid="{5F22B4D9-A278-40DC-81D3-31F3CFA759DE}"/>
    <cellStyle name="40% - Accent6 30" xfId="7450" xr:uid="{A5F2968C-C103-40A9-AEFB-4BC00EB43C15}"/>
    <cellStyle name="40% - Accent6 31" xfId="7451" xr:uid="{B3ED3427-8521-4645-99E7-81C674937496}"/>
    <cellStyle name="40% - Accent6 32" xfId="7452" xr:uid="{F02EB237-693F-4308-877D-0EB8728EA278}"/>
    <cellStyle name="40% - Accent6 33" xfId="7453" xr:uid="{B0B76B39-3A44-4459-8809-72B0B9A48855}"/>
    <cellStyle name="40% - Accent6 34" xfId="7454" xr:uid="{761A333B-6B4D-4E84-901B-087C42548653}"/>
    <cellStyle name="40% - Accent6 35" xfId="7455" xr:uid="{88E734F2-DF8E-41B4-8AD4-0733EF276903}"/>
    <cellStyle name="40% - Accent6 36" xfId="7456" xr:uid="{BA1CE470-6BA5-4A3E-9BB8-21C529FCE324}"/>
    <cellStyle name="40% - Accent6 37" xfId="7457" xr:uid="{E5A314DE-4A81-4A23-B924-7379348407A0}"/>
    <cellStyle name="40% - Accent6 38" xfId="7458" xr:uid="{26BD1663-EBAD-4226-8165-F83315895830}"/>
    <cellStyle name="40% - Accent6 39" xfId="7459" xr:uid="{6D35367F-73E2-4144-BB50-84413D6E2A1D}"/>
    <cellStyle name="40% - Accent6 4" xfId="769" xr:uid="{56959118-8403-4E6E-A945-8D7C438FFF04}"/>
    <cellStyle name="40% - Accent6 4 10" xfId="770" xr:uid="{6D821724-62AE-49CB-B1CA-BC5782CEEEB0}"/>
    <cellStyle name="40% - Accent6 4 10 2" xfId="10537" xr:uid="{8F93D0CB-8FF5-4E3D-8608-42328EFFE343}"/>
    <cellStyle name="40% - Accent6 4 11" xfId="771" xr:uid="{41FA5D1F-C13B-4ABE-B1FC-2D66B23902E0}"/>
    <cellStyle name="40% - Accent6 4 11 2" xfId="10538" xr:uid="{9AB2AFA0-93BC-4CAB-9765-181B65A436B5}"/>
    <cellStyle name="40% - Accent6 4 12" xfId="10539" xr:uid="{DA2FC8B2-1A13-439E-A2F7-A16555A1ED5B}"/>
    <cellStyle name="40% - Accent6 4 13" xfId="12371" xr:uid="{BB9E8D48-1A37-40DB-A042-4FCD173389BF}"/>
    <cellStyle name="40% - Accent6 4 14" xfId="5754" xr:uid="{AFC8DB93-8781-4AEB-9D8E-5167F05D646B}"/>
    <cellStyle name="40% - Accent6 4 2" xfId="772" xr:uid="{B79DBE6A-2809-4A72-AEC8-B67D1E502BD6}"/>
    <cellStyle name="40% - Accent6 4 2 2" xfId="10541" xr:uid="{5A534676-213D-404F-A351-7FF95010E77D}"/>
    <cellStyle name="40% - Accent6 4 2 3" xfId="12372" xr:uid="{812415DB-03DF-4BE2-942A-B5BB4F3B39EE}"/>
    <cellStyle name="40% - Accent6 4 2 4" xfId="10540" xr:uid="{E37E624C-C1CD-48CB-BBD1-FBEE7DB30313}"/>
    <cellStyle name="40% - Accent6 4 2 5" xfId="7460" xr:uid="{DB39C87E-57DB-4162-8266-1AC8C97707D0}"/>
    <cellStyle name="40% - Accent6 4 3" xfId="773" xr:uid="{DEB94FF5-C2F9-4EAB-8FBA-646DC6A4CB11}"/>
    <cellStyle name="40% - Accent6 4 3 2" xfId="10542" xr:uid="{FE14FABC-7FD0-494E-8CC7-D677E1E60967}"/>
    <cellStyle name="40% - Accent6 4 4" xfId="774" xr:uid="{31194EF1-1203-4908-862D-8AFB55393F51}"/>
    <cellStyle name="40% - Accent6 4 4 2" xfId="10543" xr:uid="{BEFDF792-3169-4500-9EC9-75CEF0A1CD01}"/>
    <cellStyle name="40% - Accent6 4 5" xfId="775" xr:uid="{43808FBA-890F-4C0E-A19A-C7096A6B2F6C}"/>
    <cellStyle name="40% - Accent6 4 5 2" xfId="10544" xr:uid="{37B6666B-3B72-4DE8-BCE2-69AC8D1F66BC}"/>
    <cellStyle name="40% - Accent6 4 6" xfId="776" xr:uid="{2CA0D03B-DCEA-4D30-B54B-CE4A79EA6654}"/>
    <cellStyle name="40% - Accent6 4 6 2" xfId="10545" xr:uid="{B8453B54-F175-4E61-97B4-32DC2E36DE32}"/>
    <cellStyle name="40% - Accent6 4 7" xfId="777" xr:uid="{37BB40F1-4929-4272-8393-B5DD5129B1BC}"/>
    <cellStyle name="40% - Accent6 4 7 2" xfId="10546" xr:uid="{CC9D99C6-DF7D-410B-A623-BEE61FA91D24}"/>
    <cellStyle name="40% - Accent6 4 8" xfId="778" xr:uid="{9794A82B-664E-4F11-8E17-5A6E201D1E3A}"/>
    <cellStyle name="40% - Accent6 4 8 2" xfId="10547" xr:uid="{7EE708E9-3272-43AB-9E0B-C150BF40F259}"/>
    <cellStyle name="40% - Accent6 4 9" xfId="779" xr:uid="{384B1B9D-12F2-4463-83F2-FE057C420F56}"/>
    <cellStyle name="40% - Accent6 4 9 2" xfId="10548" xr:uid="{07E5D140-8FAD-404E-BBF0-B44515C7ED22}"/>
    <cellStyle name="40% - Accent6 40" xfId="7461" xr:uid="{9394BF06-73FB-4E1C-B2BA-C260F281B994}"/>
    <cellStyle name="40% - Accent6 41" xfId="7462" xr:uid="{37A57324-14ED-46BF-9692-0CCD70EA0F2B}"/>
    <cellStyle name="40% - Accent6 42" xfId="7463" xr:uid="{2C61F7DD-E828-46C7-930A-C15678576B46}"/>
    <cellStyle name="40% - Accent6 43" xfId="7464" xr:uid="{475832FE-9437-4793-8649-D6347438DDD3}"/>
    <cellStyle name="40% - Accent6 5" xfId="780" xr:uid="{B9C5E48D-BA5E-4B00-8A2C-8FF574612499}"/>
    <cellStyle name="40% - Accent6 5 10" xfId="781" xr:uid="{4087E612-523B-496F-B999-552DEFEA234A}"/>
    <cellStyle name="40% - Accent6 5 10 2" xfId="10549" xr:uid="{EE3DAFA1-C81D-4900-915B-524B845B48E2}"/>
    <cellStyle name="40% - Accent6 5 11" xfId="782" xr:uid="{D24486EC-BAC5-4880-A6AA-648ADF4F32C9}"/>
    <cellStyle name="40% - Accent6 5 11 2" xfId="10550" xr:uid="{4478D436-EE0C-4A79-8DB5-79ECDAEC744E}"/>
    <cellStyle name="40% - Accent6 5 12" xfId="10551" xr:uid="{4F0C8130-85C4-4FB8-A71C-2E62D9C1D8AA}"/>
    <cellStyle name="40% - Accent6 5 13" xfId="12373" xr:uid="{318C4AC9-E995-4682-BA43-E2DDBF99861F}"/>
    <cellStyle name="40% - Accent6 5 14" xfId="5755" xr:uid="{C42F0215-5EC2-4ED8-B5C2-4E67C6B27AA6}"/>
    <cellStyle name="40% - Accent6 5 2" xfId="783" xr:uid="{5E67FB78-495F-4470-9ABA-A3FE4428190E}"/>
    <cellStyle name="40% - Accent6 5 2 2" xfId="10553" xr:uid="{F829F097-EF60-47B2-A854-D507B5425F64}"/>
    <cellStyle name="40% - Accent6 5 2 3" xfId="12374" xr:uid="{6E5B6CB0-C45A-4579-A41E-2E3C0B308F0E}"/>
    <cellStyle name="40% - Accent6 5 2 4" xfId="10552" xr:uid="{660DB7FF-CD77-4948-B993-F189A647BFC8}"/>
    <cellStyle name="40% - Accent6 5 2 5" xfId="7465" xr:uid="{04F55935-3E20-475E-AB96-6D2534A7EF43}"/>
    <cellStyle name="40% - Accent6 5 3" xfId="784" xr:uid="{EF159F51-35F5-47DB-9701-9338175B67EE}"/>
    <cellStyle name="40% - Accent6 5 3 2" xfId="10554" xr:uid="{1AD1A65B-08A7-4AE6-A4AE-C608BF3CADEE}"/>
    <cellStyle name="40% - Accent6 5 4" xfId="785" xr:uid="{AAE647A5-3742-4551-95BD-2B8F59A281C0}"/>
    <cellStyle name="40% - Accent6 5 4 2" xfId="10555" xr:uid="{7947A43C-C0F2-49E3-9AD2-EBADFE53F1DF}"/>
    <cellStyle name="40% - Accent6 5 5" xfId="786" xr:uid="{201622A5-EFCE-4B2E-9EC3-D4C5DED1A0C1}"/>
    <cellStyle name="40% - Accent6 5 5 2" xfId="10556" xr:uid="{034F1ADD-0C26-4160-B24E-E0F0E3D3E2DE}"/>
    <cellStyle name="40% - Accent6 5 6" xfId="787" xr:uid="{680CC54E-1976-4CB2-93F1-CBC3C799B743}"/>
    <cellStyle name="40% - Accent6 5 6 2" xfId="10557" xr:uid="{0D7D8921-096B-407E-9FD5-75216E914A4F}"/>
    <cellStyle name="40% - Accent6 5 7" xfId="788" xr:uid="{4D93C087-C328-411D-84C6-0E728A832763}"/>
    <cellStyle name="40% - Accent6 5 7 2" xfId="10558" xr:uid="{3B89D9F2-8B72-4AA8-96E3-23484BD1923A}"/>
    <cellStyle name="40% - Accent6 5 8" xfId="789" xr:uid="{E0F44260-FA30-4B8E-9C20-F4F9CC113CCD}"/>
    <cellStyle name="40% - Accent6 5 8 2" xfId="10559" xr:uid="{B9181DE1-6E2A-4FDC-B6C3-F7A661C7D46F}"/>
    <cellStyle name="40% - Accent6 5 9" xfId="790" xr:uid="{C324BB51-90E9-47AC-B84F-58F070D3ECD8}"/>
    <cellStyle name="40% - Accent6 5 9 2" xfId="10560" xr:uid="{1F54F3F8-A23E-4CD9-87C6-0FEBF0AAE1FA}"/>
    <cellStyle name="40% - Accent6 6" xfId="791" xr:uid="{BEC8833E-86CC-43C0-8EB6-86EF7BA82D97}"/>
    <cellStyle name="40% - Accent6 6 10" xfId="792" xr:uid="{9B68C816-4FB6-4DCB-AD80-CCBDB4E978D1}"/>
    <cellStyle name="40% - Accent6 6 10 2" xfId="10561" xr:uid="{3EEC0513-DDB8-4160-BF46-814BC82A1AF4}"/>
    <cellStyle name="40% - Accent6 6 11" xfId="793" xr:uid="{84763009-8978-4B70-9DB9-B452A6B75154}"/>
    <cellStyle name="40% - Accent6 6 11 2" xfId="10562" xr:uid="{DBBF7B5A-5F21-4F91-BE71-9DE2D486E975}"/>
    <cellStyle name="40% - Accent6 6 12" xfId="10563" xr:uid="{21AAD086-68E6-492B-8BEA-319AAD2F160F}"/>
    <cellStyle name="40% - Accent6 6 13" xfId="12375" xr:uid="{0B328FFF-5A4F-440A-B37A-BE42C03E7EFD}"/>
    <cellStyle name="40% - Accent6 6 14" xfId="5756" xr:uid="{9BC7E656-7D61-47B8-B098-329EC8464319}"/>
    <cellStyle name="40% - Accent6 6 2" xfId="794" xr:uid="{791C8711-A038-44A3-BC11-0B23F8876FAB}"/>
    <cellStyle name="40% - Accent6 6 2 2" xfId="10565" xr:uid="{F30E9E29-A596-4B4A-B3D5-9293C9FAD0DD}"/>
    <cellStyle name="40% - Accent6 6 2 3" xfId="12376" xr:uid="{17CD9FDE-4444-4E44-940E-65AE0386DBAD}"/>
    <cellStyle name="40% - Accent6 6 2 4" xfId="10564" xr:uid="{1E014A94-5513-4060-A6DA-9B173E4778BF}"/>
    <cellStyle name="40% - Accent6 6 2 5" xfId="7466" xr:uid="{F265C538-AF96-4C28-989C-5EC0B96E6284}"/>
    <cellStyle name="40% - Accent6 6 3" xfId="795" xr:uid="{77892320-5A14-434B-9A83-ADC5CF3797FE}"/>
    <cellStyle name="40% - Accent6 6 3 2" xfId="10566" xr:uid="{FAB74D90-1FC2-4F57-B9D0-A4899DB1B9D7}"/>
    <cellStyle name="40% - Accent6 6 4" xfId="796" xr:uid="{76A673CA-8D47-4139-A37C-9C34C1B0BCA0}"/>
    <cellStyle name="40% - Accent6 6 4 2" xfId="10567" xr:uid="{66511BD1-DD4D-44B6-AADF-EAF90C55811B}"/>
    <cellStyle name="40% - Accent6 6 5" xfId="797" xr:uid="{789C92C7-795C-45F3-9B8C-3457DF3E0BAF}"/>
    <cellStyle name="40% - Accent6 6 5 2" xfId="10568" xr:uid="{B87F5D96-1B61-4CEB-9330-2E9A77476270}"/>
    <cellStyle name="40% - Accent6 6 6" xfId="798" xr:uid="{3B4692CA-D1E9-4FC1-B181-27CA0A6A2377}"/>
    <cellStyle name="40% - Accent6 6 6 2" xfId="10569" xr:uid="{242159A7-FD99-46A4-AC42-569DB9459D3A}"/>
    <cellStyle name="40% - Accent6 6 7" xfId="799" xr:uid="{AEF87CEE-E6BF-44D7-9E29-270FB67F7B2D}"/>
    <cellStyle name="40% - Accent6 6 7 2" xfId="10570" xr:uid="{12CDC05F-7750-4D41-BB4D-60CDFC0BF4AD}"/>
    <cellStyle name="40% - Accent6 6 8" xfId="800" xr:uid="{AC0A2E73-6F4C-4560-888D-592E41DD4CAD}"/>
    <cellStyle name="40% - Accent6 6 8 2" xfId="10571" xr:uid="{AD23BF0B-126A-4CDB-BE00-84E73F42ED5A}"/>
    <cellStyle name="40% - Accent6 6 9" xfId="801" xr:uid="{DEB98E49-1A0E-448B-8D36-00CF94593DF5}"/>
    <cellStyle name="40% - Accent6 6 9 2" xfId="10572" xr:uid="{C2CD02FA-A258-47AF-95AB-676A4D9C6E5A}"/>
    <cellStyle name="40% - Accent6 7" xfId="802" xr:uid="{8AF10541-AE05-43BC-A51F-620D86C4CABB}"/>
    <cellStyle name="40% - Accent6 7 2" xfId="7468" xr:uid="{FC37DB91-3278-4804-A9A5-BD9922DD47F3}"/>
    <cellStyle name="40% - Accent6 7 2 2" xfId="12377" xr:uid="{84C04344-1B45-42DD-8FDB-EED07297B595}"/>
    <cellStyle name="40% - Accent6 7 2 3" xfId="10573" xr:uid="{5A7CF9B6-2015-47AB-9CB9-C157424C9244}"/>
    <cellStyle name="40% - Accent6 7 3" xfId="7467" xr:uid="{22CAEC02-8EAD-40FA-A37F-4782E69D2A50}"/>
    <cellStyle name="40% - Accent6 7 3 2" xfId="12379" xr:uid="{667B27B5-4CF7-4A09-A02C-D4015CC70D19}"/>
    <cellStyle name="40% - Accent6 7 3 3" xfId="12378" xr:uid="{5CBC10CD-35EF-4459-8A55-58B82B080134}"/>
    <cellStyle name="40% - Accent6 7 4" xfId="5757" xr:uid="{EEF93E69-2091-45A7-AC0B-8638D7B0B1FC}"/>
    <cellStyle name="40% - Accent6 8" xfId="803" xr:uid="{7DF0EF02-2F01-4E7F-B806-0C4EE104EE05}"/>
    <cellStyle name="40% - Accent6 8 2" xfId="7470" xr:uid="{A29A9AEC-D7DE-4442-B894-16C1729D0371}"/>
    <cellStyle name="40% - Accent6 8 2 2" xfId="12380" xr:uid="{DF86AFDA-9018-49D4-82A8-7FE3748045DC}"/>
    <cellStyle name="40% - Accent6 8 2 3" xfId="10574" xr:uid="{DDE57E7E-AFE4-47F0-9EC2-74411E2739CB}"/>
    <cellStyle name="40% - Accent6 8 3" xfId="7469" xr:uid="{77FB59A5-C36E-48D4-BAA1-CC37F776C900}"/>
    <cellStyle name="40% - Accent6 8 3 2" xfId="12382" xr:uid="{49C8785F-FE57-4EE2-8237-FE5BA89B345D}"/>
    <cellStyle name="40% - Accent6 8 3 3" xfId="12381" xr:uid="{B11D150A-7801-4F31-86B9-D9DE8887E143}"/>
    <cellStyle name="40% - Accent6 8 4" xfId="5758" xr:uid="{C9345E2E-4094-4715-A3AB-DE239AA2F7C9}"/>
    <cellStyle name="40% - Accent6 9" xfId="804" xr:uid="{BC691C2F-1948-4F56-902C-AA84CC8F17AD}"/>
    <cellStyle name="40% - Accent6 9 2" xfId="7471" xr:uid="{BFDBBC65-EAA6-4794-B381-83FCD87602F6}"/>
    <cellStyle name="40% - Akzent1" xfId="7472" xr:uid="{EA83F638-6294-45A7-9FB8-3AD0933AA25F}"/>
    <cellStyle name="40% - Akzent1 2" xfId="12383" xr:uid="{E548AA60-A050-4287-9A55-E6256BFA5A75}"/>
    <cellStyle name="40% - Akzent2" xfId="7473" xr:uid="{BEAFD33A-2249-48CE-877D-F1A70D0F3B86}"/>
    <cellStyle name="40% - Akzent2 2" xfId="12384" xr:uid="{737443C9-E674-4B5F-85DE-A02729260896}"/>
    <cellStyle name="40% - Akzent3" xfId="7474" xr:uid="{84A59936-693B-489F-8026-CA17B9034841}"/>
    <cellStyle name="40% - Akzent3 2" xfId="12385" xr:uid="{9654332B-2A48-4883-8A3A-A52D102668D6}"/>
    <cellStyle name="40% - Akzent4" xfId="7475" xr:uid="{D37F4987-CBD9-4336-9F84-377BEBCEA25F}"/>
    <cellStyle name="40% - Akzent4 2" xfId="12386" xr:uid="{420BB994-2559-4CEC-957B-2219F5EC36A2}"/>
    <cellStyle name="40% - Akzent5" xfId="7476" xr:uid="{8DA60149-F060-4DA7-9DE2-DD38FB4BE6A6}"/>
    <cellStyle name="40% - Akzent5 2" xfId="12387" xr:uid="{6042F9A8-F99A-4D89-9C11-BA10875655CD}"/>
    <cellStyle name="40% - Akzent6" xfId="7477" xr:uid="{A76EFA02-F855-48E6-BB36-6BEA3DE70EF8}"/>
    <cellStyle name="40% - Akzent6 2" xfId="12388" xr:uid="{2406B545-C37E-44D2-8F6A-81D9927ECA9E}"/>
    <cellStyle name="40% - Colore 1" xfId="4331" xr:uid="{2DAC024F-4C24-4A29-97F7-9E50938CD859}"/>
    <cellStyle name="40% - Colore 2" xfId="4332" xr:uid="{484C3209-7498-4BF8-8EA7-A3647777E1D1}"/>
    <cellStyle name="40% - Colore 3" xfId="4333" xr:uid="{2259D729-DF9B-4842-B55D-2A7F8275596D}"/>
    <cellStyle name="40% - Colore 4" xfId="4334" xr:uid="{93FC3788-7E19-4578-9439-08F3F3B62946}"/>
    <cellStyle name="40% - Colore 5" xfId="4335" xr:uid="{4574FD0A-7E7A-441E-A131-29FED03B9E8D}"/>
    <cellStyle name="40% - Colore 6" xfId="4336" xr:uid="{EB6B534F-E1B7-454E-B4CF-CFDC01F915C2}"/>
    <cellStyle name="5x indented GHG Textfiels" xfId="805" xr:uid="{FB7C92CD-9F5E-4BCF-8D5D-A9408F02FE75}"/>
    <cellStyle name="5x indented GHG Textfiels 2" xfId="12389" xr:uid="{5287FA9B-99F2-427D-BCED-1FCD26DAF92A}"/>
    <cellStyle name="5x indented GHG Textfiels 2 2" xfId="12390" xr:uid="{44B1C20B-295E-4101-BC94-E6AD0EAA8A51}"/>
    <cellStyle name="5x indented GHG Textfiels 3" xfId="12391" xr:uid="{6D907C1C-B353-44D5-9D15-13FDF0F75D13}"/>
    <cellStyle name="5x indented GHG Textfiels 4" xfId="12392" xr:uid="{D0BC4E9C-AC7D-44D1-B46A-A7C8C5C1921E}"/>
    <cellStyle name="60 % - Accent1" xfId="12393" xr:uid="{E259EE03-FFC1-4432-A4BD-DCF9F28553CF}"/>
    <cellStyle name="60 % - Accent2" xfId="12394" xr:uid="{76184E86-879E-4CD7-86E0-C107C12BDCDB}"/>
    <cellStyle name="60 % - Accent3" xfId="12395" xr:uid="{0E609A67-484A-4650-9DE7-5854C80A2F54}"/>
    <cellStyle name="60 % - Accent4" xfId="12396" xr:uid="{D57A8F1F-8314-4031-9643-117FFB5E891F}"/>
    <cellStyle name="60 % - Accent5" xfId="12397" xr:uid="{CD457129-244F-4673-88E5-97834E83440C}"/>
    <cellStyle name="60 % - Accent6" xfId="12398" xr:uid="{C3D87089-0F81-469A-8BCF-47E4D8EDE72E}"/>
    <cellStyle name="60% - 1. jelölőszín" xfId="61" xr:uid="{B20F37D4-8621-4AA0-8F1E-93329281248E}"/>
    <cellStyle name="60% - 2. jelölőszín" xfId="62" xr:uid="{EF68BAB8-1623-4E7C-A407-D3A3FEA7D600}"/>
    <cellStyle name="60% - 3. jelölőszín" xfId="63" xr:uid="{C27DBE87-DBAB-4E0B-A3A2-6A27602FB9B7}"/>
    <cellStyle name="60% - 4. jelölőszín" xfId="64" xr:uid="{F92EA258-3111-42AD-9069-ED928A4DA4F0}"/>
    <cellStyle name="60% - 5. jelölőszín" xfId="65" xr:uid="{FC0EDE32-AFCD-4D14-8350-EA4BABC409E9}"/>
    <cellStyle name="60% - 6. jelölőszín" xfId="66" xr:uid="{5E8A4B8E-FCBE-4DB6-9A7E-276F35F37EEA}"/>
    <cellStyle name="60% - Accent1" xfId="21" builtinId="32" customBuiltin="1"/>
    <cellStyle name="60% - Accent1 10" xfId="806" xr:uid="{B9F7BABA-9842-496A-956E-49DC127ABDDC}"/>
    <cellStyle name="60% - Accent1 11" xfId="7478" xr:uid="{D6DD4BF8-124B-4038-AD41-3696850A6AA8}"/>
    <cellStyle name="60% - Accent1 12" xfId="7479" xr:uid="{349A9C69-16AF-4C51-AB8D-BC0A5A13D322}"/>
    <cellStyle name="60% - Accent1 13" xfId="7480" xr:uid="{E127105C-C2E1-46F9-B625-96EEB3A8585D}"/>
    <cellStyle name="60% - Accent1 14" xfId="7481" xr:uid="{45138802-199B-4AE9-A456-C18B89BFE1B5}"/>
    <cellStyle name="60% - Accent1 15" xfId="7482" xr:uid="{D258E410-ECDD-4049-A6B2-624E6E2C4C1B}"/>
    <cellStyle name="60% - Accent1 16" xfId="7483" xr:uid="{096BD334-6DF4-4D4F-8B02-E1926EE15879}"/>
    <cellStyle name="60% - Accent1 17" xfId="7484" xr:uid="{61C9E9F7-5AC7-4F20-A858-2BCF9FAE473A}"/>
    <cellStyle name="60% - Accent1 18" xfId="7485" xr:uid="{12B3630C-D0B4-47F3-9B75-B4CF0014A01D}"/>
    <cellStyle name="60% - Accent1 19" xfId="7486" xr:uid="{FBFB5405-4D87-4424-B018-E4C2C17D47D7}"/>
    <cellStyle name="60% - Accent1 2" xfId="807" xr:uid="{22183372-6132-4193-9EE7-FC93537A2CCE}"/>
    <cellStyle name="60% - Accent1 2 10" xfId="808" xr:uid="{AEB9BD1F-BF6B-42FE-BC07-C8D3D48726B1}"/>
    <cellStyle name="60% - Accent1 2 10 2" xfId="12399" xr:uid="{0076A8B4-31D9-42CF-A28E-3BD527596109}"/>
    <cellStyle name="60% - Accent1 2 10 3" xfId="10575" xr:uid="{FD3C9BA6-E8D8-4B18-AD23-E18F4572E350}"/>
    <cellStyle name="60% - Accent1 2 10 4" xfId="5759" xr:uid="{09107AF3-3242-4DB4-866F-81AC346295ED}"/>
    <cellStyle name="60% - Accent1 2 11" xfId="809" xr:uid="{788AEB0A-091A-482C-98EF-20537B0821B9}"/>
    <cellStyle name="60% - Accent1 2 2" xfId="810" xr:uid="{A63DDF98-6C7B-4D51-B261-840CB6BA1E61}"/>
    <cellStyle name="60% - Accent1 2 2 2" xfId="12400" xr:uid="{C694A92B-AA1B-4B04-BD15-4104803F0199}"/>
    <cellStyle name="60% - Accent1 2 2 3" xfId="10576" xr:uid="{81CCCAB7-D82B-493D-8F4B-CAA490E0D438}"/>
    <cellStyle name="60% - Accent1 2 2 4" xfId="5760" xr:uid="{318AA3E1-769A-4771-97AA-2655027EA5DE}"/>
    <cellStyle name="60% - Accent1 2 3" xfId="811" xr:uid="{2E503610-2BF5-4CC9-93B3-2FC745D7F510}"/>
    <cellStyle name="60% - Accent1 2 3 2" xfId="12401" xr:uid="{BB884DE0-9175-4812-9688-ABCEA079D71F}"/>
    <cellStyle name="60% - Accent1 2 3 3" xfId="10577" xr:uid="{46E639D0-9D27-425A-A6E5-ABE2366AF04A}"/>
    <cellStyle name="60% - Accent1 2 3 4" xfId="5761" xr:uid="{32F11C37-7165-4F41-AF1C-76B430D9B56A}"/>
    <cellStyle name="60% - Accent1 2 4" xfId="812" xr:uid="{282BBAA8-6A73-400A-A50C-080DDA0BB5CC}"/>
    <cellStyle name="60% - Accent1 2 4 2" xfId="12402" xr:uid="{5A7433B2-E9B9-4087-AEB3-1D584C48FC69}"/>
    <cellStyle name="60% - Accent1 2 4 3" xfId="10578" xr:uid="{3106BDC4-BA03-4788-811D-0FEAA67D0C4A}"/>
    <cellStyle name="60% - Accent1 2 4 4" xfId="5762" xr:uid="{DFC615F3-8D34-4A2D-B167-6B62B54453F5}"/>
    <cellStyle name="60% - Accent1 2 5" xfId="813" xr:uid="{B31C5D34-D949-443E-9826-69794F189180}"/>
    <cellStyle name="60% - Accent1 2 5 2" xfId="12403" xr:uid="{A880AD81-8BCC-4611-AFCA-ECCBC345D53A}"/>
    <cellStyle name="60% - Accent1 2 5 3" xfId="10579" xr:uid="{79EC5663-08A4-4119-AADA-3F8D7A58E0A2}"/>
    <cellStyle name="60% - Accent1 2 5 4" xfId="5763" xr:uid="{3273CE07-75AC-452F-AF6F-514DB7ED7DE2}"/>
    <cellStyle name="60% - Accent1 2 6" xfId="814" xr:uid="{3E9A6EC5-97D9-4B58-8B16-EDA5FA2EF034}"/>
    <cellStyle name="60% - Accent1 2 6 2" xfId="12404" xr:uid="{16A3DBFE-DAEA-4710-8F9F-839797421618}"/>
    <cellStyle name="60% - Accent1 2 6 3" xfId="10580" xr:uid="{B55B7FBE-FD11-4FFF-9F50-21D3664D7F5D}"/>
    <cellStyle name="60% - Accent1 2 6 4" xfId="5764" xr:uid="{D82AD9E5-59DE-453A-8F73-4DE62112C81B}"/>
    <cellStyle name="60% - Accent1 2 7" xfId="815" xr:uid="{E6802EDB-99C8-49E2-838E-615F813B6E15}"/>
    <cellStyle name="60% - Accent1 2 7 2" xfId="12405" xr:uid="{8275B948-B1B4-4A35-A5E4-68DBFCA5F977}"/>
    <cellStyle name="60% - Accent1 2 7 3" xfId="10581" xr:uid="{B703F014-5FC2-40A0-83FA-64FFBA01AB85}"/>
    <cellStyle name="60% - Accent1 2 7 4" xfId="5765" xr:uid="{3A74BCA0-456E-4A30-A3FD-1B714AE80263}"/>
    <cellStyle name="60% - Accent1 2 8" xfId="816" xr:uid="{6880A64D-E049-4B41-9CB0-2D194F6294A1}"/>
    <cellStyle name="60% - Accent1 2 8 2" xfId="12406" xr:uid="{D61BB44A-B353-4FEC-9D1C-18A61AEC8440}"/>
    <cellStyle name="60% - Accent1 2 8 3" xfId="10582" xr:uid="{D2D2000A-628F-4A89-A2F5-6AC00A7FA795}"/>
    <cellStyle name="60% - Accent1 2 8 4" xfId="5766" xr:uid="{401CA360-58BE-4747-8698-93E7C54D76D7}"/>
    <cellStyle name="60% - Accent1 2 9" xfId="817" xr:uid="{D2330C22-D761-4941-8D87-09DC86E97BDA}"/>
    <cellStyle name="60% - Accent1 2 9 2" xfId="12407" xr:uid="{F016D017-E0A9-4EA1-8C2A-61CA3F4D9B27}"/>
    <cellStyle name="60% - Accent1 2 9 3" xfId="10583" xr:uid="{C5FB6408-FF57-456A-9C2A-4728A8793E5C}"/>
    <cellStyle name="60% - Accent1 2 9 4" xfId="5767" xr:uid="{96A55F9D-79F1-46CD-B489-E3CB041C405E}"/>
    <cellStyle name="60% - Accent1 20" xfId="7487" xr:uid="{3DE021CF-D1DF-46B4-8074-88AE2E75BA07}"/>
    <cellStyle name="60% - Accent1 21" xfId="7488" xr:uid="{EE13E91A-D9BD-4F02-BBA9-762825D4CF0A}"/>
    <cellStyle name="60% - Accent1 22" xfId="7489" xr:uid="{D04B59BC-7C15-4AFF-9441-8B8E6805FAEA}"/>
    <cellStyle name="60% - Accent1 23" xfId="7490" xr:uid="{4A5AE79F-3071-4562-BD50-70D54AABB322}"/>
    <cellStyle name="60% - Accent1 24" xfId="7491" xr:uid="{85EA2FC7-90CE-4D6C-B47C-2D2584DEA56D}"/>
    <cellStyle name="60% - Accent1 25" xfId="7492" xr:uid="{6BC0339E-676B-4E81-8BFC-7B7614843834}"/>
    <cellStyle name="60% - Accent1 26" xfId="7493" xr:uid="{F4901AB1-5851-49D2-9E03-DC65E189A881}"/>
    <cellStyle name="60% - Accent1 27" xfId="7494" xr:uid="{464C7C4A-9453-475C-A820-5B6AFB95FEEC}"/>
    <cellStyle name="60% - Accent1 28" xfId="7495" xr:uid="{7208AC85-E382-40B5-A6D5-1F67C01A71F5}"/>
    <cellStyle name="60% - Accent1 29" xfId="7496" xr:uid="{A3B7B767-0600-4B4C-92D4-F517B3DBCC71}"/>
    <cellStyle name="60% - Accent1 3" xfId="818" xr:uid="{6E768E70-5F65-4BBC-BD28-E9C11A4A991D}"/>
    <cellStyle name="60% - Accent1 3 10" xfId="819" xr:uid="{B86094B0-A0BE-4C3C-A666-4C7D92479D0F}"/>
    <cellStyle name="60% - Accent1 3 11" xfId="820" xr:uid="{8EDD256F-7727-4635-AC9D-1C5395F45F66}"/>
    <cellStyle name="60% - Accent1 3 12" xfId="12408" xr:uid="{0CE11C44-8F3E-4987-8A34-166654B49E7D}"/>
    <cellStyle name="60% - Accent1 3 13" xfId="5768" xr:uid="{11A96750-8266-494C-B829-92F73E2F72CF}"/>
    <cellStyle name="60% - Accent1 3 2" xfId="821" xr:uid="{1E90CA46-8EF5-4ACB-BA61-CAF394CCFE43}"/>
    <cellStyle name="60% - Accent1 3 2 2" xfId="12409" xr:uid="{C46D86F3-518A-4EEF-A740-3F066580FB86}"/>
    <cellStyle name="60% - Accent1 3 2 3" xfId="10584" xr:uid="{8FDD66E2-E9FB-4E4E-9EF9-621B863A41AF}"/>
    <cellStyle name="60% - Accent1 3 2 4" xfId="7497" xr:uid="{C37C4E97-596C-4B35-94AA-756FE8745963}"/>
    <cellStyle name="60% - Accent1 3 3" xfId="822" xr:uid="{4CA13246-2692-46FD-83DC-F818973EFE4F}"/>
    <cellStyle name="60% - Accent1 3 4" xfId="823" xr:uid="{BEA42CD5-2760-4BE2-9DF1-2849FB4C998F}"/>
    <cellStyle name="60% - Accent1 3 5" xfId="824" xr:uid="{275D85BF-3A81-4FA5-A07D-6D374FA42EBE}"/>
    <cellStyle name="60% - Accent1 3 6" xfId="825" xr:uid="{D1612BC8-E493-485E-A5BB-11CD0336628E}"/>
    <cellStyle name="60% - Accent1 3 7" xfId="826" xr:uid="{8BCD8490-608F-497F-855F-81E94F193580}"/>
    <cellStyle name="60% - Accent1 3 8" xfId="827" xr:uid="{8C8A8DAA-BF9C-4256-AA24-BD66903B6346}"/>
    <cellStyle name="60% - Accent1 3 9" xfId="828" xr:uid="{7573B5E4-4B90-4971-842E-3A0E5251ECDA}"/>
    <cellStyle name="60% - Accent1 30" xfId="7498" xr:uid="{961DE95A-C660-49E5-9C22-FB8A22181CD6}"/>
    <cellStyle name="60% - Accent1 31" xfId="7499" xr:uid="{A4B26E1A-1CB4-4273-8667-FA878B8F7E5A}"/>
    <cellStyle name="60% - Accent1 32" xfId="7500" xr:uid="{8F0AB89B-53A3-4707-8136-434A323F2F0C}"/>
    <cellStyle name="60% - Accent1 33" xfId="7501" xr:uid="{100EF248-8451-4DA8-9857-FE732673BCEA}"/>
    <cellStyle name="60% - Accent1 34" xfId="7502" xr:uid="{8F85E8D0-6897-4DBC-9950-F4E9AC59A4CE}"/>
    <cellStyle name="60% - Accent1 35" xfId="7503" xr:uid="{731D886B-94B9-4E86-BDCC-680889A35481}"/>
    <cellStyle name="60% - Accent1 36" xfId="7504" xr:uid="{75663D40-046D-4D39-A8CA-2A712003D064}"/>
    <cellStyle name="60% - Accent1 37" xfId="7505" xr:uid="{E14BDBBD-8325-4E58-BFC9-24721F5898B4}"/>
    <cellStyle name="60% - Accent1 38" xfId="7506" xr:uid="{D54675B4-2F82-42B6-8012-5BE5FB83E8CE}"/>
    <cellStyle name="60% - Accent1 39" xfId="7507" xr:uid="{48D2633C-59CA-4461-8CAD-0C7AAC9DEBC3}"/>
    <cellStyle name="60% - Accent1 4" xfId="829" xr:uid="{99BC5F68-8DB6-492E-B073-82534DDD57ED}"/>
    <cellStyle name="60% - Accent1 4 10" xfId="830" xr:uid="{E769542A-7408-492D-8CED-D0EE00ECAF96}"/>
    <cellStyle name="60% - Accent1 4 11" xfId="831" xr:uid="{F74F4135-246F-49B1-8F92-C1346F66B4F1}"/>
    <cellStyle name="60% - Accent1 4 2" xfId="832" xr:uid="{A8D22382-BA7A-4A4A-82C1-645B120E57C9}"/>
    <cellStyle name="60% - Accent1 4 3" xfId="833" xr:uid="{AF261FAE-E595-47D3-A41B-C908D00FF4C4}"/>
    <cellStyle name="60% - Accent1 4 4" xfId="834" xr:uid="{B45BBF4C-C147-4DE6-AB60-6D079D38D5A2}"/>
    <cellStyle name="60% - Accent1 4 5" xfId="835" xr:uid="{191BFFCB-84B2-4495-A09F-2C0047EEB60A}"/>
    <cellStyle name="60% - Accent1 4 6" xfId="836" xr:uid="{6022D8D6-D834-4780-9423-2457326FDE46}"/>
    <cellStyle name="60% - Accent1 4 7" xfId="837" xr:uid="{2A80F8B4-5065-4D07-AAA6-9C67BE532BC2}"/>
    <cellStyle name="60% - Accent1 4 8" xfId="838" xr:uid="{F55787FD-2080-4BA6-851E-9C77FBCF87D1}"/>
    <cellStyle name="60% - Accent1 4 9" xfId="839" xr:uid="{AA47471A-780C-4340-9AE7-2AD1C6092741}"/>
    <cellStyle name="60% - Accent1 40" xfId="7508" xr:uid="{7DB7C1B8-A267-4E8C-B94A-C87B690BF156}"/>
    <cellStyle name="60% - Accent1 41" xfId="7509" xr:uid="{10E20CFB-1522-4483-BD74-882EBB83F602}"/>
    <cellStyle name="60% - Accent1 42" xfId="7510" xr:uid="{5AC440EC-4662-47D6-88B1-E376E81C757F}"/>
    <cellStyle name="60% - Accent1 43" xfId="7511" xr:uid="{1372DADD-D78C-4F93-B68D-A4E8EE9FCF81}"/>
    <cellStyle name="60% - Accent1 5" xfId="840" xr:uid="{BA17D9BA-F7CA-4F06-B5C6-4966A8B3EF71}"/>
    <cellStyle name="60% - Accent1 5 10" xfId="841" xr:uid="{7598D009-5B8D-4B5C-B514-0379CA2AFF21}"/>
    <cellStyle name="60% - Accent1 5 11" xfId="842" xr:uid="{C8E588CD-D279-4218-8FF2-E4D7C81EA2DC}"/>
    <cellStyle name="60% - Accent1 5 2" xfId="843" xr:uid="{1E21D263-7379-44B2-A6FE-96E642AE0DB3}"/>
    <cellStyle name="60% - Accent1 5 3" xfId="844" xr:uid="{A969C05C-F313-43EB-8413-175FC5DF8839}"/>
    <cellStyle name="60% - Accent1 5 4" xfId="845" xr:uid="{4A01C921-1854-4EF4-BE79-314C5DCF0B8E}"/>
    <cellStyle name="60% - Accent1 5 5" xfId="846" xr:uid="{914E56BF-C67B-49ED-A0F2-81C66D054281}"/>
    <cellStyle name="60% - Accent1 5 6" xfId="847" xr:uid="{D75EB2A4-FEC2-4CD4-9B26-F9F606C17A41}"/>
    <cellStyle name="60% - Accent1 5 7" xfId="848" xr:uid="{30FD27D0-A1DB-48BB-832D-D938F8CA9178}"/>
    <cellStyle name="60% - Accent1 5 8" xfId="849" xr:uid="{ACE1841F-EB47-4BB3-86FB-6DABA2E5CBF6}"/>
    <cellStyle name="60% - Accent1 5 9" xfId="850" xr:uid="{B9902064-76CC-4296-B9C3-01EF6A1BD11B}"/>
    <cellStyle name="60% - Accent1 6" xfId="851" xr:uid="{92E7715B-4C96-44D6-8E25-BB7FB1D99059}"/>
    <cellStyle name="60% - Accent1 6 10" xfId="852" xr:uid="{4D6EF4C5-3B2B-4F6B-82D5-6ABFD01BD571}"/>
    <cellStyle name="60% - Accent1 6 11" xfId="853" xr:uid="{C69E2111-010D-40DD-AD58-8FD9F2AC2D83}"/>
    <cellStyle name="60% - Accent1 6 2" xfId="854" xr:uid="{CC6BB869-93A8-46F2-8305-DB54493483F7}"/>
    <cellStyle name="60% - Accent1 6 3" xfId="855" xr:uid="{EB21241E-38C7-428F-9435-43AA307E9054}"/>
    <cellStyle name="60% - Accent1 6 4" xfId="856" xr:uid="{578FF29A-2166-45BC-B885-B5749782884E}"/>
    <cellStyle name="60% - Accent1 6 5" xfId="857" xr:uid="{E7682227-4123-4E4C-8B9C-016015609207}"/>
    <cellStyle name="60% - Accent1 6 6" xfId="858" xr:uid="{EA862157-C8B5-460C-BCD7-80E8533764C5}"/>
    <cellStyle name="60% - Accent1 6 7" xfId="859" xr:uid="{20744113-C383-4B7A-ACE9-C97DA280D5C1}"/>
    <cellStyle name="60% - Accent1 6 8" xfId="860" xr:uid="{5D82BACF-5B7D-4C53-84FF-90257F43F560}"/>
    <cellStyle name="60% - Accent1 6 9" xfId="861" xr:uid="{E44467A5-8A78-4D92-8B26-ACE6D8145EA0}"/>
    <cellStyle name="60% - Accent1 7" xfId="862" xr:uid="{9850C2A5-384E-42F0-88E7-7CA95D9B36D3}"/>
    <cellStyle name="60% - Accent1 8" xfId="863" xr:uid="{647C8DFC-4680-4582-B02E-BFC0DA8F6ED5}"/>
    <cellStyle name="60% - Accent1 9" xfId="864" xr:uid="{DC7CB0A3-4255-40ED-B9A3-2FB4174A5D7E}"/>
    <cellStyle name="60% - Accent2" xfId="25" builtinId="36" customBuiltin="1"/>
    <cellStyle name="60% - Accent2 10" xfId="865" xr:uid="{97247C3C-BB64-47B9-B6C0-61C8D7ECA20B}"/>
    <cellStyle name="60% - Accent2 11" xfId="7512" xr:uid="{589D1AF2-0DAE-4DE0-8A06-77EBAEAF37B6}"/>
    <cellStyle name="60% - Accent2 12" xfId="7513" xr:uid="{B2E47F92-DA28-42BE-BB1D-08D23A0453DE}"/>
    <cellStyle name="60% - Accent2 13" xfId="7514" xr:uid="{3A3F7A38-833F-4A01-9583-2F0620979639}"/>
    <cellStyle name="60% - Accent2 14" xfId="7515" xr:uid="{E0DA0C19-5DD9-4F88-A2AD-9FB26AB9A686}"/>
    <cellStyle name="60% - Accent2 15" xfId="7516" xr:uid="{19B92D17-83E4-4A58-B38F-FC0C39EF2E96}"/>
    <cellStyle name="60% - Accent2 16" xfId="7517" xr:uid="{EBC773BD-0895-4F4C-99D5-0207EDBEF7F4}"/>
    <cellStyle name="60% - Accent2 17" xfId="7518" xr:uid="{0C22C4BE-3A33-48C3-9356-3623996FEDDE}"/>
    <cellStyle name="60% - Accent2 18" xfId="7519" xr:uid="{E87E1E77-F723-4747-B78B-7A273FA62152}"/>
    <cellStyle name="60% - Accent2 19" xfId="7520" xr:uid="{514CBE4D-E066-4E7C-B9A5-CDE3B58F56AA}"/>
    <cellStyle name="60% - Accent2 2" xfId="866" xr:uid="{42052797-F756-480C-AD11-90F1E97BA80D}"/>
    <cellStyle name="60% - Accent2 2 10" xfId="867" xr:uid="{B901F6EA-85CE-46AE-AA20-4AEFB445EB6C}"/>
    <cellStyle name="60% - Accent2 2 10 2" xfId="12410" xr:uid="{243DA602-C9D7-4E6A-8F42-90AF037217C0}"/>
    <cellStyle name="60% - Accent2 2 10 3" xfId="10585" xr:uid="{A89AC38A-E13F-4665-87E8-E578E909A378}"/>
    <cellStyle name="60% - Accent2 2 10 4" xfId="5769" xr:uid="{348901BD-1815-4B30-BF38-521A114148A6}"/>
    <cellStyle name="60% - Accent2 2 11" xfId="868" xr:uid="{A2E9727A-4C06-4AF3-BB8E-7BB1A3596B5D}"/>
    <cellStyle name="60% - Accent2 2 2" xfId="869" xr:uid="{C2A3E359-82C8-41A6-9DFD-2F75A768E4C1}"/>
    <cellStyle name="60% - Accent2 2 2 2" xfId="12411" xr:uid="{D951BA9B-842E-4685-9FBE-7E7CA8C47022}"/>
    <cellStyle name="60% - Accent2 2 2 3" xfId="10586" xr:uid="{168395BC-50DE-422C-91BB-86C6C95FAFC4}"/>
    <cellStyle name="60% - Accent2 2 2 4" xfId="5770" xr:uid="{6FD4B02A-1A0E-4C51-B0B3-ACF363A61192}"/>
    <cellStyle name="60% - Accent2 2 3" xfId="870" xr:uid="{BBD8C8F0-DA83-4D6C-B962-6ECE97DA001F}"/>
    <cellStyle name="60% - Accent2 2 3 2" xfId="12412" xr:uid="{00BA4A04-2347-49B2-B8F3-2803B756DB3B}"/>
    <cellStyle name="60% - Accent2 2 3 3" xfId="10587" xr:uid="{36FCE4F6-07DC-4D5E-9607-C09F8E20DDBF}"/>
    <cellStyle name="60% - Accent2 2 3 4" xfId="5771" xr:uid="{B0E051D0-DFB2-4B3D-9E10-B3413C3D0193}"/>
    <cellStyle name="60% - Accent2 2 4" xfId="871" xr:uid="{4E798FE8-FF8C-419D-8921-C1FC2467F143}"/>
    <cellStyle name="60% - Accent2 2 4 2" xfId="12413" xr:uid="{767187AB-BFA3-405F-A16D-250BF0568FCA}"/>
    <cellStyle name="60% - Accent2 2 4 3" xfId="10588" xr:uid="{90C985B8-06CF-46AC-B407-001B72039708}"/>
    <cellStyle name="60% - Accent2 2 4 4" xfId="5772" xr:uid="{3731F2B2-7904-4555-9F9C-FA4BB914D4DC}"/>
    <cellStyle name="60% - Accent2 2 5" xfId="872" xr:uid="{74BCD758-7371-4105-8ECD-D779525C420A}"/>
    <cellStyle name="60% - Accent2 2 5 2" xfId="12414" xr:uid="{0257EA0E-88D9-49DB-AC0A-A5A267967932}"/>
    <cellStyle name="60% - Accent2 2 5 3" xfId="10589" xr:uid="{6F1FB3ED-2E22-4605-AF8D-8A145E8DB27D}"/>
    <cellStyle name="60% - Accent2 2 5 4" xfId="5773" xr:uid="{7F914EB7-8EF1-49F3-A374-88666A3A1644}"/>
    <cellStyle name="60% - Accent2 2 6" xfId="873" xr:uid="{A8E78241-D5D1-499E-9B5A-40996E61EA21}"/>
    <cellStyle name="60% - Accent2 2 6 2" xfId="12415" xr:uid="{F6FB6E0E-C036-49AD-B53E-D023CC5DF34C}"/>
    <cellStyle name="60% - Accent2 2 6 3" xfId="10590" xr:uid="{49964AD5-F551-45FC-A5F4-72FCF7BCFCE2}"/>
    <cellStyle name="60% - Accent2 2 6 4" xfId="5774" xr:uid="{10484A15-0249-4AFA-9ED8-B78DF5EA3A81}"/>
    <cellStyle name="60% - Accent2 2 7" xfId="874" xr:uid="{AD0BB3E0-C3B2-4E83-B274-0FECB1C13DC4}"/>
    <cellStyle name="60% - Accent2 2 7 2" xfId="12416" xr:uid="{3A95ECA7-4FB0-468E-9F61-7564CDAB7737}"/>
    <cellStyle name="60% - Accent2 2 7 3" xfId="10591" xr:uid="{7FA36408-D688-426E-9689-7F0FD4BFC961}"/>
    <cellStyle name="60% - Accent2 2 7 4" xfId="5775" xr:uid="{E0912591-F898-45DC-BC78-4470D4840A1E}"/>
    <cellStyle name="60% - Accent2 2 8" xfId="875" xr:uid="{4B64E21F-72DC-4543-85A4-21093861B335}"/>
    <cellStyle name="60% - Accent2 2 8 2" xfId="12417" xr:uid="{14DBECE1-1E3B-4EE6-8B72-FCD86DD94E7B}"/>
    <cellStyle name="60% - Accent2 2 8 3" xfId="10592" xr:uid="{AAD6B206-37DF-41C2-9F3F-495F347C100D}"/>
    <cellStyle name="60% - Accent2 2 8 4" xfId="5776" xr:uid="{7A0A68A7-601A-4EC6-8D49-EE297A3755DD}"/>
    <cellStyle name="60% - Accent2 2 9" xfId="876" xr:uid="{D76F4627-DF88-4606-AB31-3BCBC39562E4}"/>
    <cellStyle name="60% - Accent2 2 9 2" xfId="12418" xr:uid="{DD3A0910-2869-46C1-8B34-C9420B185B21}"/>
    <cellStyle name="60% - Accent2 2 9 3" xfId="10593" xr:uid="{AD3BA557-FC0C-4E78-9A74-3441D279C2E5}"/>
    <cellStyle name="60% - Accent2 2 9 4" xfId="5777" xr:uid="{503994A8-C031-464B-8FB6-822809D8F9CA}"/>
    <cellStyle name="60% - Accent2 20" xfId="7521" xr:uid="{6BD6BC9A-C30E-426C-8B20-EAAE66450E25}"/>
    <cellStyle name="60% - Accent2 21" xfId="7522" xr:uid="{0DC60487-A2BB-4A48-9AD0-0AA4E4592100}"/>
    <cellStyle name="60% - Accent2 22" xfId="7523" xr:uid="{3BEE3280-569E-48C4-87D3-291B966474BE}"/>
    <cellStyle name="60% - Accent2 23" xfId="7524" xr:uid="{4ED74377-4310-4219-9DAC-5CFF04EDE740}"/>
    <cellStyle name="60% - Accent2 24" xfId="7525" xr:uid="{D07419C9-4FA4-4B89-9F49-EB4483A528A9}"/>
    <cellStyle name="60% - Accent2 25" xfId="7526" xr:uid="{F37799C5-D81F-4122-BFC7-396187516B73}"/>
    <cellStyle name="60% - Accent2 26" xfId="7527" xr:uid="{EA53E9DC-5A2A-4D7B-AA36-EEF520DA942D}"/>
    <cellStyle name="60% - Accent2 27" xfId="7528" xr:uid="{3750B0B9-9FAC-42E0-8E85-784D878EA6E0}"/>
    <cellStyle name="60% - Accent2 28" xfId="7529" xr:uid="{084CD91C-BD8B-4867-B446-6A03D564A14B}"/>
    <cellStyle name="60% - Accent2 29" xfId="7530" xr:uid="{8E5F14E9-F1F7-4E89-B2DA-CD6CA00FFEDB}"/>
    <cellStyle name="60% - Accent2 3" xfId="877" xr:uid="{E1CC6C48-9437-4621-A65D-CD5F31FC6DFD}"/>
    <cellStyle name="60% - Accent2 3 10" xfId="878" xr:uid="{53CE4EBD-772A-401A-BE58-83FC5DD18A68}"/>
    <cellStyle name="60% - Accent2 3 11" xfId="879" xr:uid="{1870B6EF-2CCA-4CF2-AEF6-F0FCBA5FCE8C}"/>
    <cellStyle name="60% - Accent2 3 12" xfId="12419" xr:uid="{27E1FFDE-3884-434F-9262-00814824AF02}"/>
    <cellStyle name="60% - Accent2 3 13" xfId="5778" xr:uid="{0768E9C3-9B64-4E45-9B4F-C9CB90011762}"/>
    <cellStyle name="60% - Accent2 3 2" xfId="880" xr:uid="{558EB666-A5AD-4851-A689-5D338C43CFD4}"/>
    <cellStyle name="60% - Accent2 3 2 2" xfId="12420" xr:uid="{3C73AC9E-F6CD-4132-8E8D-E8F94BE6F729}"/>
    <cellStyle name="60% - Accent2 3 2 3" xfId="10594" xr:uid="{FE97F62B-5190-4622-81EE-42A15A66C60D}"/>
    <cellStyle name="60% - Accent2 3 2 4" xfId="7531" xr:uid="{437A35D2-339C-4EA3-87D3-E7A01E3B343D}"/>
    <cellStyle name="60% - Accent2 3 3" xfId="881" xr:uid="{2279D4A1-BC62-47CB-94F7-DE07806162DB}"/>
    <cellStyle name="60% - Accent2 3 4" xfId="882" xr:uid="{3CD2FAB5-A35A-44CA-8E22-803BE3A918ED}"/>
    <cellStyle name="60% - Accent2 3 5" xfId="883" xr:uid="{70A3A215-F587-4322-8C70-8952E1CC9F24}"/>
    <cellStyle name="60% - Accent2 3 6" xfId="884" xr:uid="{A80FA001-41DA-4038-95D9-A38002B4ED1E}"/>
    <cellStyle name="60% - Accent2 3 7" xfId="885" xr:uid="{95118F0E-9702-4A1E-A59F-73DEFE91A1C7}"/>
    <cellStyle name="60% - Accent2 3 8" xfId="886" xr:uid="{05F9C167-EECA-4763-A5B5-D155FFCB210A}"/>
    <cellStyle name="60% - Accent2 3 9" xfId="887" xr:uid="{3E3BF752-853A-4A2F-BD98-D661561AAFF7}"/>
    <cellStyle name="60% - Accent2 30" xfId="7532" xr:uid="{D037C078-BE9A-4C3D-B9DA-734633B2CC57}"/>
    <cellStyle name="60% - Accent2 31" xfId="7533" xr:uid="{D54BAB22-4F02-4520-B1D0-2DFD82491E38}"/>
    <cellStyle name="60% - Accent2 32" xfId="7534" xr:uid="{B3B011A1-36CE-425D-AFBC-3510BF46F672}"/>
    <cellStyle name="60% - Accent2 33" xfId="7535" xr:uid="{3D1D5108-C41E-4614-963D-35434842121F}"/>
    <cellStyle name="60% - Accent2 34" xfId="7536" xr:uid="{80CF380F-2328-48C9-AF45-EEC6ABB0A201}"/>
    <cellStyle name="60% - Accent2 35" xfId="7537" xr:uid="{6DF40B01-CD36-4781-B6BA-EF2B458DA606}"/>
    <cellStyle name="60% - Accent2 36" xfId="7538" xr:uid="{9B72A891-597D-4514-B64F-C4F89406C88D}"/>
    <cellStyle name="60% - Accent2 37" xfId="7539" xr:uid="{6B4437FA-8DD1-4B03-A137-F7FF504457BA}"/>
    <cellStyle name="60% - Accent2 38" xfId="7540" xr:uid="{D307ACBC-40CF-471B-BA8C-6B825DD7FACA}"/>
    <cellStyle name="60% - Accent2 39" xfId="7541" xr:uid="{BD67A1C9-3DA6-42A7-97E4-1A4FFD2C9308}"/>
    <cellStyle name="60% - Accent2 4" xfId="888" xr:uid="{4FC80498-408D-464E-8770-96173E82304F}"/>
    <cellStyle name="60% - Accent2 4 10" xfId="889" xr:uid="{1F4933DA-A230-4390-8AFE-87862B808AD0}"/>
    <cellStyle name="60% - Accent2 4 11" xfId="890" xr:uid="{DD89C36A-807F-45FE-9E6E-E22033580B80}"/>
    <cellStyle name="60% - Accent2 4 2" xfId="891" xr:uid="{CA96264C-3118-4988-9218-7F163EF319EA}"/>
    <cellStyle name="60% - Accent2 4 3" xfId="892" xr:uid="{DAF2129B-FD6B-4EA8-AC09-00C8A2FA41AD}"/>
    <cellStyle name="60% - Accent2 4 4" xfId="893" xr:uid="{B8D385DE-6224-4D92-862F-414BAFA0C42F}"/>
    <cellStyle name="60% - Accent2 4 5" xfId="894" xr:uid="{3DD780C8-807A-447E-B6C4-C11BD2C0E646}"/>
    <cellStyle name="60% - Accent2 4 6" xfId="895" xr:uid="{8637B7C1-4182-438B-AEA6-2E5B73FD7AA7}"/>
    <cellStyle name="60% - Accent2 4 7" xfId="896" xr:uid="{FA8EB5D0-31DC-4E41-81CB-C233EB407DA7}"/>
    <cellStyle name="60% - Accent2 4 8" xfId="897" xr:uid="{99F72BE3-E65E-4D3A-B27D-3C5B12526D08}"/>
    <cellStyle name="60% - Accent2 4 9" xfId="898" xr:uid="{CE566C37-1FDD-4537-BB1A-E597B05D21C3}"/>
    <cellStyle name="60% - Accent2 40" xfId="7542" xr:uid="{297297E7-C49D-4B65-BB0D-B3A49D593561}"/>
    <cellStyle name="60% - Accent2 41" xfId="7543" xr:uid="{F504EC13-20E5-4E54-857A-ABA589CE1569}"/>
    <cellStyle name="60% - Accent2 42" xfId="7544" xr:uid="{E7044DF1-F74F-4E20-915B-B8E44B346107}"/>
    <cellStyle name="60% - Accent2 43" xfId="7545" xr:uid="{C2F8A60F-B449-4F5E-A7D4-96261CAADC99}"/>
    <cellStyle name="60% - Accent2 5" xfId="899" xr:uid="{499FA4A5-720F-4E34-820E-84BB4A157484}"/>
    <cellStyle name="60% - Accent2 5 10" xfId="900" xr:uid="{7DA0858A-1E4A-4539-9410-2E5F30DFD188}"/>
    <cellStyle name="60% - Accent2 5 11" xfId="901" xr:uid="{4C5E1F13-C2F4-4F80-80D2-3F84C2DB7818}"/>
    <cellStyle name="60% - Accent2 5 2" xfId="902" xr:uid="{CA3CE06C-ECAD-40B3-B64C-E473D9754902}"/>
    <cellStyle name="60% - Accent2 5 3" xfId="903" xr:uid="{36121DE9-D9DF-47B4-81E9-7319BAA529C1}"/>
    <cellStyle name="60% - Accent2 5 4" xfId="904" xr:uid="{FC69DAA1-60C3-4E7F-8B37-7444A7549A57}"/>
    <cellStyle name="60% - Accent2 5 5" xfId="905" xr:uid="{42D1FD11-AC26-43E5-835C-423CC1DDA8AD}"/>
    <cellStyle name="60% - Accent2 5 6" xfId="906" xr:uid="{089C64C5-D8E7-47EF-8EF9-73548C6B17BD}"/>
    <cellStyle name="60% - Accent2 5 7" xfId="907" xr:uid="{8E57FF1B-70F0-45D4-83DC-7DC6F5548D48}"/>
    <cellStyle name="60% - Accent2 5 8" xfId="908" xr:uid="{B700E3BD-0C78-4C5B-86E1-DDBC18EBA628}"/>
    <cellStyle name="60% - Accent2 5 9" xfId="909" xr:uid="{B779157A-A810-4848-A868-D8BB6D55259A}"/>
    <cellStyle name="60% - Accent2 6" xfId="910" xr:uid="{A1A59D1E-1DB0-4AF9-91A2-20665253BA37}"/>
    <cellStyle name="60% - Accent2 6 10" xfId="911" xr:uid="{9B51E6E0-0667-41E6-8234-B380DDE6F39D}"/>
    <cellStyle name="60% - Accent2 6 11" xfId="912" xr:uid="{7A922732-0685-492C-BB8F-CBB338A89EC0}"/>
    <cellStyle name="60% - Accent2 6 2" xfId="913" xr:uid="{0DAADD69-A9D2-45B8-8B26-0A7B54D5DDD5}"/>
    <cellStyle name="60% - Accent2 6 3" xfId="914" xr:uid="{277418CC-E23D-481C-9254-CEEA407A4FA8}"/>
    <cellStyle name="60% - Accent2 6 4" xfId="915" xr:uid="{76048FB4-022C-4BA0-86F4-EB02C1C9A5D4}"/>
    <cellStyle name="60% - Accent2 6 5" xfId="916" xr:uid="{465E83AA-0489-4483-8D44-F9104D21619A}"/>
    <cellStyle name="60% - Accent2 6 6" xfId="917" xr:uid="{3D4CA7FB-3BE9-46AB-AF5A-EA96466DFA2E}"/>
    <cellStyle name="60% - Accent2 6 7" xfId="918" xr:uid="{A1CA109B-016F-4394-8679-30DB803E76E8}"/>
    <cellStyle name="60% - Accent2 6 8" xfId="919" xr:uid="{CD3B4223-EDE1-4967-AEA4-0A90ABCDDA43}"/>
    <cellStyle name="60% - Accent2 6 9" xfId="920" xr:uid="{1C690871-CDF7-4ADF-AFBB-F111A760187C}"/>
    <cellStyle name="60% - Accent2 7" xfId="921" xr:uid="{C60D1C7A-A8B2-4C31-87FF-16C3D35A102B}"/>
    <cellStyle name="60% - Accent2 8" xfId="922" xr:uid="{36222915-48D1-4EF6-AE64-8691A8A149CC}"/>
    <cellStyle name="60% - Accent2 9" xfId="923" xr:uid="{34A7A7CE-36DB-43E3-BBFB-AB8993D25025}"/>
    <cellStyle name="60% - Accent3" xfId="29" builtinId="40" customBuiltin="1"/>
    <cellStyle name="60% - Accent3 10" xfId="924" xr:uid="{14081956-7E0E-4699-8448-036944BC548B}"/>
    <cellStyle name="60% - Accent3 11" xfId="7546" xr:uid="{56621F6A-A0A4-4AA0-916B-130A97761CF3}"/>
    <cellStyle name="60% - Accent3 12" xfId="7547" xr:uid="{8D54B781-B928-4600-9A2E-D989099E1A76}"/>
    <cellStyle name="60% - Accent3 13" xfId="7548" xr:uid="{4DED8408-920C-4D13-BA42-C0307193B6E0}"/>
    <cellStyle name="60% - Accent3 14" xfId="7549" xr:uid="{47CCEBF9-DB38-4D66-8DE1-ED8B80CF4048}"/>
    <cellStyle name="60% - Accent3 15" xfId="7550" xr:uid="{C7F32DFD-6107-4426-BA60-DAAE8498809A}"/>
    <cellStyle name="60% - Accent3 16" xfId="7551" xr:uid="{D2132E75-F1A8-4109-80A8-C08972194E7F}"/>
    <cellStyle name="60% - Accent3 17" xfId="7552" xr:uid="{7D7846D9-DA72-491A-94AA-3428AE06060F}"/>
    <cellStyle name="60% - Accent3 18" xfId="7553" xr:uid="{4D9F14F6-25FE-41D3-B281-0A3753457B10}"/>
    <cellStyle name="60% - Accent3 19" xfId="7554" xr:uid="{75337165-5C01-4050-92DE-36463ACE4B41}"/>
    <cellStyle name="60% - Accent3 2" xfId="925" xr:uid="{FEE1D470-DD02-4C05-AA2E-AD595A3B8665}"/>
    <cellStyle name="60% - Accent3 2 10" xfId="926" xr:uid="{B7B5689B-9727-4AE9-BAFE-9A2E5D39C46A}"/>
    <cellStyle name="60% - Accent3 2 10 2" xfId="12421" xr:uid="{0CF6D337-BF78-439E-A494-D6B2BE0388AD}"/>
    <cellStyle name="60% - Accent3 2 10 3" xfId="10595" xr:uid="{BA6AEE60-307C-451A-BCC0-72CA8130808C}"/>
    <cellStyle name="60% - Accent3 2 10 4" xfId="5779" xr:uid="{851D4840-3A22-416C-A18C-D5EB063ECC76}"/>
    <cellStyle name="60% - Accent3 2 11" xfId="927" xr:uid="{97ACC7CA-629C-4BDB-B2F2-3E8AA3007960}"/>
    <cellStyle name="60% - Accent3 2 2" xfId="928" xr:uid="{E368556B-BD9D-4B91-BC3E-E5D6A10FB3B9}"/>
    <cellStyle name="60% - Accent3 2 2 2" xfId="12422" xr:uid="{8CD80CA5-8564-48D1-8313-75503987DB7B}"/>
    <cellStyle name="60% - Accent3 2 2 3" xfId="10596" xr:uid="{F249E8D9-02A9-493D-964D-04448C809362}"/>
    <cellStyle name="60% - Accent3 2 2 4" xfId="5780" xr:uid="{E5BB161C-5634-4C58-BE49-B991441376A9}"/>
    <cellStyle name="60% - Accent3 2 3" xfId="929" xr:uid="{6AD4D695-AA22-4717-9AD5-82823C05A945}"/>
    <cellStyle name="60% - Accent3 2 3 2" xfId="12423" xr:uid="{E0E5AB05-74E1-46EC-A67A-B6A11D4947B1}"/>
    <cellStyle name="60% - Accent3 2 3 3" xfId="10597" xr:uid="{0ECF19E3-EB7A-4CFF-BCF9-63F404D63969}"/>
    <cellStyle name="60% - Accent3 2 3 4" xfId="5781" xr:uid="{04A0637B-F81C-48FF-9222-2129FE648211}"/>
    <cellStyle name="60% - Accent3 2 4" xfId="930" xr:uid="{974C9CFC-6CA3-453B-8B1A-8BEF24662E3A}"/>
    <cellStyle name="60% - Accent3 2 4 2" xfId="12424" xr:uid="{A36D4608-5D8A-4551-A4A9-EFAF1F98F989}"/>
    <cellStyle name="60% - Accent3 2 4 3" xfId="10598" xr:uid="{4FA9E8BE-1E49-440A-B305-F720B42F6DDE}"/>
    <cellStyle name="60% - Accent3 2 4 4" xfId="5782" xr:uid="{C283B832-1ECB-4447-B42C-2D99960C06C8}"/>
    <cellStyle name="60% - Accent3 2 5" xfId="931" xr:uid="{EEECFE6B-78DF-4FD5-A753-27B28F04A0F7}"/>
    <cellStyle name="60% - Accent3 2 5 2" xfId="12425" xr:uid="{3727C387-EED4-47AC-8A89-73B1E36C8D95}"/>
    <cellStyle name="60% - Accent3 2 5 3" xfId="10599" xr:uid="{5628B32B-185C-476B-AFA6-B9467E942541}"/>
    <cellStyle name="60% - Accent3 2 5 4" xfId="5783" xr:uid="{F70F5260-7F96-4889-A99D-5CE09C1E5CFD}"/>
    <cellStyle name="60% - Accent3 2 6" xfId="932" xr:uid="{91DC8311-0F24-4190-AD58-523E64DF8E0C}"/>
    <cellStyle name="60% - Accent3 2 6 2" xfId="12426" xr:uid="{C190F379-251C-40E5-A505-5339C60FA12D}"/>
    <cellStyle name="60% - Accent3 2 6 3" xfId="10600" xr:uid="{D52C9862-ED54-4DCC-BC0D-A4E073F14662}"/>
    <cellStyle name="60% - Accent3 2 6 4" xfId="5784" xr:uid="{8790B78B-691A-4C00-AB7C-D1617692B99D}"/>
    <cellStyle name="60% - Accent3 2 7" xfId="933" xr:uid="{610A8495-E8FD-47F0-8706-5A8F9E376894}"/>
    <cellStyle name="60% - Accent3 2 7 2" xfId="12427" xr:uid="{9B44DA73-8B96-4411-9716-3F45156209CB}"/>
    <cellStyle name="60% - Accent3 2 7 3" xfId="10601" xr:uid="{69F4ACA3-6D36-47C0-89B1-30EE4EB12F65}"/>
    <cellStyle name="60% - Accent3 2 7 4" xfId="5785" xr:uid="{F786AE38-8488-4307-9E72-F6BE4A8E069B}"/>
    <cellStyle name="60% - Accent3 2 8" xfId="934" xr:uid="{EE857E28-7813-4F91-9AE3-E67E827AE7D0}"/>
    <cellStyle name="60% - Accent3 2 8 2" xfId="12428" xr:uid="{CBC245E7-65D2-4ED3-9684-6D5D3ED1BCB8}"/>
    <cellStyle name="60% - Accent3 2 8 3" xfId="10602" xr:uid="{616D40C2-8284-4B56-A9EF-164DE7884590}"/>
    <cellStyle name="60% - Accent3 2 8 4" xfId="5786" xr:uid="{9C4FE306-EF04-472A-BD2D-BAA13A3F4D5D}"/>
    <cellStyle name="60% - Accent3 2 9" xfId="935" xr:uid="{14E0D297-B79B-48BB-B108-24A9DD14CEAE}"/>
    <cellStyle name="60% - Accent3 2 9 2" xfId="12429" xr:uid="{F441D43E-C361-407B-A4B6-F2259C7FCCA5}"/>
    <cellStyle name="60% - Accent3 2 9 3" xfId="10603" xr:uid="{65F9A33B-4FAE-4A6A-8751-FF147202EC16}"/>
    <cellStyle name="60% - Accent3 2 9 4" xfId="5787" xr:uid="{24DA5BB9-6D82-4995-A18B-BB9454AAE494}"/>
    <cellStyle name="60% - Accent3 20" xfId="7555" xr:uid="{3874B872-CDA4-42D3-87EB-8C8F855B8CD8}"/>
    <cellStyle name="60% - Accent3 21" xfId="7556" xr:uid="{88800DA0-0F22-400E-9D48-2A7C731C7642}"/>
    <cellStyle name="60% - Accent3 22" xfId="7557" xr:uid="{2E1F0E20-7F9C-4A9B-B59B-DF9E3A9C5DF2}"/>
    <cellStyle name="60% - Accent3 23" xfId="7558" xr:uid="{F2241FAC-75BA-4D21-BF3B-2347B0AA4457}"/>
    <cellStyle name="60% - Accent3 24" xfId="7559" xr:uid="{056B86E1-A256-4606-8D20-E9461F069405}"/>
    <cellStyle name="60% - Accent3 25" xfId="7560" xr:uid="{43DE02C0-A5A0-4DD5-AB4B-ECD0F16A35DB}"/>
    <cellStyle name="60% - Accent3 26" xfId="7561" xr:uid="{267F02D6-D71F-4CD1-B9FC-F29C6B009F3F}"/>
    <cellStyle name="60% - Accent3 27" xfId="7562" xr:uid="{5912DE29-3ACF-4A2D-895B-ACD17B496CAD}"/>
    <cellStyle name="60% - Accent3 28" xfId="7563" xr:uid="{C85611DE-3DA5-4318-A8D1-79290B64659F}"/>
    <cellStyle name="60% - Accent3 29" xfId="7564" xr:uid="{F9681D0E-9DF1-4A81-8A2E-331B4C083852}"/>
    <cellStyle name="60% - Accent3 3" xfId="936" xr:uid="{D52F80BE-F4EA-48D3-83C8-881FC41E8F31}"/>
    <cellStyle name="60% - Accent3 3 10" xfId="937" xr:uid="{23B0F039-FF3A-431B-850D-63CB1ABD421C}"/>
    <cellStyle name="60% - Accent3 3 11" xfId="938" xr:uid="{EE72BB10-5B37-4B27-8EC9-FFC6DDFDDC67}"/>
    <cellStyle name="60% - Accent3 3 12" xfId="12430" xr:uid="{F5C56DCD-E509-4B5C-BE94-0ECEA6630D36}"/>
    <cellStyle name="60% - Accent3 3 13" xfId="12431" xr:uid="{889181A0-6763-4B8C-B153-8954958D1E75}"/>
    <cellStyle name="60% - Accent3 3 14" xfId="5788" xr:uid="{E08084EA-3C0A-432F-AA36-ED1D8C0CC4B9}"/>
    <cellStyle name="60% - Accent3 3 2" xfId="939" xr:uid="{DF5AA891-7F10-4F8D-9E8D-EBAB36E7B4A9}"/>
    <cellStyle name="60% - Accent3 3 2 2" xfId="12432" xr:uid="{7C3F8195-9C7A-4E56-AD26-C2468EDE13FF}"/>
    <cellStyle name="60% - Accent3 3 2 3" xfId="10604" xr:uid="{85A3FAB9-833E-4622-B7CD-9837F755BC9E}"/>
    <cellStyle name="60% - Accent3 3 2 4" xfId="7565" xr:uid="{342A69F8-DD9D-4399-ADFF-7A3DE8D1B0D2}"/>
    <cellStyle name="60% - Accent3 3 3" xfId="940" xr:uid="{6C037A3C-E390-4B1D-B83F-D1D464DE9E57}"/>
    <cellStyle name="60% - Accent3 3 4" xfId="941" xr:uid="{07722049-E55B-419F-A3EF-8BFF5C525E56}"/>
    <cellStyle name="60% - Accent3 3 5" xfId="942" xr:uid="{FA02067F-A5C5-4932-B331-CC53024348C6}"/>
    <cellStyle name="60% - Accent3 3 6" xfId="943" xr:uid="{10362BE7-33E6-47B1-85B3-F3AAA341702E}"/>
    <cellStyle name="60% - Accent3 3 7" xfId="944" xr:uid="{2EBE54FE-1AC5-4C04-A636-0B5381861106}"/>
    <cellStyle name="60% - Accent3 3 8" xfId="945" xr:uid="{3E58B90A-946B-4608-9708-5736E44F561E}"/>
    <cellStyle name="60% - Accent3 3 9" xfId="946" xr:uid="{E01ADF54-A81E-4AC5-B5E9-D78BFE88A2E9}"/>
    <cellStyle name="60% - Accent3 30" xfId="7566" xr:uid="{E534FD9D-3FC0-425D-B456-BD10AE00F53A}"/>
    <cellStyle name="60% - Accent3 31" xfId="7567" xr:uid="{9780A5A6-830B-41BE-9D0C-A1571F609721}"/>
    <cellStyle name="60% - Accent3 32" xfId="7568" xr:uid="{EE051196-E043-46AA-848F-D345D2218C8F}"/>
    <cellStyle name="60% - Accent3 33" xfId="7569" xr:uid="{63113B63-57D6-4064-9DFC-A341217272D0}"/>
    <cellStyle name="60% - Accent3 34" xfId="7570" xr:uid="{0C4D8963-AC91-4214-990F-DEE270E32E57}"/>
    <cellStyle name="60% - Accent3 35" xfId="7571" xr:uid="{97154D89-B1E8-4A2F-AB4A-1AE856D4F939}"/>
    <cellStyle name="60% - Accent3 36" xfId="7572" xr:uid="{6EAE1962-2BCC-4FEB-8E3B-F61FE099C695}"/>
    <cellStyle name="60% - Accent3 37" xfId="7573" xr:uid="{CA383829-9938-458F-B23B-A482BAE399CC}"/>
    <cellStyle name="60% - Accent3 38" xfId="7574" xr:uid="{444D8AC1-9D11-49AF-AA42-C12E3483132D}"/>
    <cellStyle name="60% - Accent3 39" xfId="7575" xr:uid="{11D9BFE7-3230-46B9-A6C5-D43D6523A39F}"/>
    <cellStyle name="60% - Accent3 4" xfId="947" xr:uid="{EA49355D-16B8-4E1E-81D0-C906A5131976}"/>
    <cellStyle name="60% - Accent3 4 10" xfId="948" xr:uid="{630D0CE9-AEEA-4C1E-8821-EE5ED33D8B59}"/>
    <cellStyle name="60% - Accent3 4 11" xfId="949" xr:uid="{8B067993-A917-4434-8FC0-F8A87942D694}"/>
    <cellStyle name="60% - Accent3 4 2" xfId="950" xr:uid="{B9207931-5975-45A5-A034-7776DA0BBFC5}"/>
    <cellStyle name="60% - Accent3 4 3" xfId="951" xr:uid="{CC27CB49-CC43-4C09-B239-60D2502433F5}"/>
    <cellStyle name="60% - Accent3 4 4" xfId="952" xr:uid="{D3081507-7CA3-47A6-9761-B8889E9F4E05}"/>
    <cellStyle name="60% - Accent3 4 5" xfId="953" xr:uid="{0B94B4B4-0E6A-4E8A-9F9B-8D1CBBDD96A4}"/>
    <cellStyle name="60% - Accent3 4 6" xfId="954" xr:uid="{5371A008-303C-4961-B288-F36D5BEDCBC1}"/>
    <cellStyle name="60% - Accent3 4 7" xfId="955" xr:uid="{9DC1C721-7E26-4DA5-BF6B-E9628F40F325}"/>
    <cellStyle name="60% - Accent3 4 8" xfId="956" xr:uid="{1ABAADFD-BC77-4F33-9CBD-B1D1DC883637}"/>
    <cellStyle name="60% - Accent3 4 9" xfId="957" xr:uid="{3CC0A1D1-FA23-495F-9E88-D9391BEB95B9}"/>
    <cellStyle name="60% - Accent3 40" xfId="7576" xr:uid="{AAD6A2B4-9C67-425D-9A2E-025F4138CBC1}"/>
    <cellStyle name="60% - Accent3 41" xfId="7577" xr:uid="{66A73AAA-8FBB-4BD6-B6B8-6427F12C128B}"/>
    <cellStyle name="60% - Accent3 42" xfId="7578" xr:uid="{9AE7E8E5-BC43-448A-9178-2382043C4B9E}"/>
    <cellStyle name="60% - Accent3 43" xfId="7579" xr:uid="{F8C3ED99-9695-4C73-88FF-5E083F958344}"/>
    <cellStyle name="60% - Accent3 5" xfId="958" xr:uid="{228FF8C5-32C0-42DF-BB6C-9DDF5CA0E5AA}"/>
    <cellStyle name="60% - Accent3 5 10" xfId="959" xr:uid="{0F97460D-D7C3-4830-BD95-FE1CBBD371DC}"/>
    <cellStyle name="60% - Accent3 5 11" xfId="960" xr:uid="{F000DB3E-A02E-4F12-8F57-D7409A35BA75}"/>
    <cellStyle name="60% - Accent3 5 2" xfId="961" xr:uid="{B7006EC0-6A5F-4E80-A517-081772E5F7FE}"/>
    <cellStyle name="60% - Accent3 5 3" xfId="962" xr:uid="{F785A2D7-08C1-4FF7-81E1-93818B008EDE}"/>
    <cellStyle name="60% - Accent3 5 4" xfId="963" xr:uid="{4E844191-D06A-48A4-9616-D0051D772881}"/>
    <cellStyle name="60% - Accent3 5 5" xfId="964" xr:uid="{2A5D9ED5-4D1A-4BD1-95A5-B5688AD45511}"/>
    <cellStyle name="60% - Accent3 5 6" xfId="965" xr:uid="{65C73EFC-EC4F-4804-B529-0C3460BF8B34}"/>
    <cellStyle name="60% - Accent3 5 7" xfId="966" xr:uid="{513FBB68-CB52-4BE9-8EA0-0EE5191EF972}"/>
    <cellStyle name="60% - Accent3 5 8" xfId="967" xr:uid="{BBDBF0DE-77EF-410E-985D-CD957307A1C4}"/>
    <cellStyle name="60% - Accent3 5 9" xfId="968" xr:uid="{F8CA4CFE-9734-4FBD-A335-8DB80819C423}"/>
    <cellStyle name="60% - Accent3 6" xfId="969" xr:uid="{F6F7ECAA-3230-4D5F-B572-967A5AA9BF21}"/>
    <cellStyle name="60% - Accent3 6 10" xfId="970" xr:uid="{930B0704-96CB-46C6-AB6A-28BFCDF268EC}"/>
    <cellStyle name="60% - Accent3 6 11" xfId="971" xr:uid="{AE80AB8F-6A25-453A-BBB9-9740047ADDCC}"/>
    <cellStyle name="60% - Accent3 6 2" xfId="972" xr:uid="{85462F53-108D-4F2B-944C-4A9A8A8C8E20}"/>
    <cellStyle name="60% - Accent3 6 3" xfId="973" xr:uid="{00A50925-9C9C-41E8-944D-A0FFB64BF266}"/>
    <cellStyle name="60% - Accent3 6 4" xfId="974" xr:uid="{127352E4-2645-4DCB-A878-7B3434CC56D7}"/>
    <cellStyle name="60% - Accent3 6 5" xfId="975" xr:uid="{BCD1C64F-FC31-4B41-BA4C-51411D1FADD7}"/>
    <cellStyle name="60% - Accent3 6 6" xfId="976" xr:uid="{F4F93C07-3A5C-47FE-B78A-F49AB5584737}"/>
    <cellStyle name="60% - Accent3 6 7" xfId="977" xr:uid="{66A34F00-016B-4918-B58A-D67C2C2F486C}"/>
    <cellStyle name="60% - Accent3 6 8" xfId="978" xr:uid="{A4F060FF-24B2-4A9A-9573-B4E9F78845B0}"/>
    <cellStyle name="60% - Accent3 6 9" xfId="979" xr:uid="{3297DB86-4045-4ABE-BC70-19438C203E7E}"/>
    <cellStyle name="60% - Accent3 7" xfId="980" xr:uid="{00858BE2-FE0E-4659-B9F8-657FA33FA175}"/>
    <cellStyle name="60% - Accent3 8" xfId="981" xr:uid="{DB7B386E-D210-4AF9-B9D3-580CE861112A}"/>
    <cellStyle name="60% - Accent3 9" xfId="982" xr:uid="{B4A7F0FF-F8E1-4FE7-A7FE-C5C4D0427C1C}"/>
    <cellStyle name="60% - Accent4" xfId="33" builtinId="44" customBuiltin="1"/>
    <cellStyle name="60% - Accent4 10" xfId="983" xr:uid="{E4A866E9-1166-4FDF-92C9-AF8C31C9B491}"/>
    <cellStyle name="60% - Accent4 11" xfId="7580" xr:uid="{37D14A62-12F6-4F3B-B7EE-4A045CB1BB98}"/>
    <cellStyle name="60% - Accent4 12" xfId="7581" xr:uid="{F03E56A6-CBC7-4234-BC66-B415DFCCEA9B}"/>
    <cellStyle name="60% - Accent4 13" xfId="7582" xr:uid="{1A00F023-CCAC-4E3D-80D1-7E1B8BF49367}"/>
    <cellStyle name="60% - Accent4 14" xfId="7583" xr:uid="{0CD43AA7-BD15-46F1-B994-502DE464F805}"/>
    <cellStyle name="60% - Accent4 15" xfId="7584" xr:uid="{75742085-C4F9-47A4-9E20-FE48F338AD7A}"/>
    <cellStyle name="60% - Accent4 16" xfId="7585" xr:uid="{B730ABDE-12A3-4C56-91DE-34DC7A58F746}"/>
    <cellStyle name="60% - Accent4 17" xfId="7586" xr:uid="{6D611F03-E0EB-4F5A-B5BF-12D8F0B065DC}"/>
    <cellStyle name="60% - Accent4 18" xfId="7587" xr:uid="{A73A4296-36FA-43B3-849A-05F8DB57659B}"/>
    <cellStyle name="60% - Accent4 19" xfId="7588" xr:uid="{1BE2BD74-8D29-4AAD-AA2B-703315948A5D}"/>
    <cellStyle name="60% - Accent4 2" xfId="984" xr:uid="{A5B03484-3358-404E-AD92-0611A7A4C284}"/>
    <cellStyle name="60% - Accent4 2 10" xfId="985" xr:uid="{0AC4BB0B-AADD-4F94-8ECE-CD26E9E805D7}"/>
    <cellStyle name="60% - Accent4 2 10 2" xfId="12433" xr:uid="{7400880E-BA30-4A3C-B13B-A2FF01F30BEB}"/>
    <cellStyle name="60% - Accent4 2 10 3" xfId="10605" xr:uid="{09336CF6-86A7-4932-B32D-D5DD346EAB05}"/>
    <cellStyle name="60% - Accent4 2 10 4" xfId="5789" xr:uid="{E6B15F23-8FE3-41A7-AAD3-AF7AAB7D61B3}"/>
    <cellStyle name="60% - Accent4 2 11" xfId="986" xr:uid="{603D1699-FF4A-4FA2-A71B-644D14EFEB9B}"/>
    <cellStyle name="60% - Accent4 2 2" xfId="987" xr:uid="{DE692ABD-2813-4368-A790-8F0CF9DA2D3D}"/>
    <cellStyle name="60% - Accent4 2 2 2" xfId="12434" xr:uid="{A2D09656-BBA8-4F6A-8045-F2F3CF6BECC2}"/>
    <cellStyle name="60% - Accent4 2 2 3" xfId="10606" xr:uid="{B9003EE1-0983-44F3-8DDC-CE5195F36E96}"/>
    <cellStyle name="60% - Accent4 2 2 4" xfId="5790" xr:uid="{55DB0CCE-8C32-45AB-AB60-43038F77424F}"/>
    <cellStyle name="60% - Accent4 2 3" xfId="988" xr:uid="{85ED3F02-8393-4BCA-AD00-06D8AE2C81F7}"/>
    <cellStyle name="60% - Accent4 2 3 2" xfId="12435" xr:uid="{DA23F564-4F66-4678-AE97-46EB771D6DF5}"/>
    <cellStyle name="60% - Accent4 2 3 3" xfId="10607" xr:uid="{ACFBCB87-D8B2-44F3-BC44-2364823AD70E}"/>
    <cellStyle name="60% - Accent4 2 3 4" xfId="5791" xr:uid="{F0C217E8-6FCE-4E1D-9A83-815E42A22025}"/>
    <cellStyle name="60% - Accent4 2 4" xfId="989" xr:uid="{6DB3F339-DDF6-4914-81B7-3D8A90516D40}"/>
    <cellStyle name="60% - Accent4 2 4 2" xfId="12436" xr:uid="{DC6C2CE0-327A-4A88-B433-654F009578FE}"/>
    <cellStyle name="60% - Accent4 2 4 3" xfId="10608" xr:uid="{CC69A7F6-E023-4F79-9379-2F963F98BF0D}"/>
    <cellStyle name="60% - Accent4 2 4 4" xfId="5792" xr:uid="{FAA48CF6-1DBA-4057-BF6F-38337861BE96}"/>
    <cellStyle name="60% - Accent4 2 5" xfId="990" xr:uid="{EDAD7192-184E-438F-8EBF-85AE07DF1E21}"/>
    <cellStyle name="60% - Accent4 2 5 2" xfId="12437" xr:uid="{9A4BE79D-F63A-4D04-97A5-1E8FC484A4DA}"/>
    <cellStyle name="60% - Accent4 2 5 3" xfId="10609" xr:uid="{49B464B7-6744-409D-8E5A-59EBF9126722}"/>
    <cellStyle name="60% - Accent4 2 5 4" xfId="5793" xr:uid="{11D78310-B08B-49AD-A59A-A01BDEC35044}"/>
    <cellStyle name="60% - Accent4 2 6" xfId="991" xr:uid="{177739F7-7147-4B42-9193-1B3B13B9AD6C}"/>
    <cellStyle name="60% - Accent4 2 6 2" xfId="12438" xr:uid="{99916011-3E52-40DA-9238-389493EF4D9A}"/>
    <cellStyle name="60% - Accent4 2 6 3" xfId="10610" xr:uid="{4378F10C-EBE3-45C8-911E-1AF80DCDB594}"/>
    <cellStyle name="60% - Accent4 2 6 4" xfId="5794" xr:uid="{EF23BF07-07C5-48FE-BAD7-0E95589B26F3}"/>
    <cellStyle name="60% - Accent4 2 7" xfId="992" xr:uid="{87ED3788-4050-4526-AB25-363D8D50F38E}"/>
    <cellStyle name="60% - Accent4 2 7 2" xfId="12439" xr:uid="{AC5A90B3-F206-4966-90BF-0012465A874C}"/>
    <cellStyle name="60% - Accent4 2 7 3" xfId="10611" xr:uid="{79E397C1-5B1B-4ADF-9FBA-9E8E1477F2CB}"/>
    <cellStyle name="60% - Accent4 2 7 4" xfId="5795" xr:uid="{CDFC0BF8-13FB-475E-92D5-B3F10C8BE2C8}"/>
    <cellStyle name="60% - Accent4 2 8" xfId="993" xr:uid="{5965E750-B6A2-41CB-9545-5937E7B7BE7C}"/>
    <cellStyle name="60% - Accent4 2 8 2" xfId="12440" xr:uid="{86C94189-90D8-49A4-8C2A-76E5AF86B2AD}"/>
    <cellStyle name="60% - Accent4 2 8 3" xfId="10612" xr:uid="{334F612D-C398-4695-8ABD-3DB6E20AA4FB}"/>
    <cellStyle name="60% - Accent4 2 8 4" xfId="5796" xr:uid="{E981EB6D-BCDD-4DBC-BFD9-BCA111E03D71}"/>
    <cellStyle name="60% - Accent4 2 9" xfId="994" xr:uid="{35B7C86B-37A2-4D83-86E6-39FBBB434450}"/>
    <cellStyle name="60% - Accent4 2 9 2" xfId="12441" xr:uid="{5F662A54-5494-459E-88FE-02C4E34C4F54}"/>
    <cellStyle name="60% - Accent4 2 9 3" xfId="10613" xr:uid="{BE0E8B53-BF60-4ABA-8A8D-24D47929297D}"/>
    <cellStyle name="60% - Accent4 2 9 4" xfId="5797" xr:uid="{9D10D129-CD98-4E0E-9084-2771966E814D}"/>
    <cellStyle name="60% - Accent4 20" xfId="7589" xr:uid="{3B5EEEA1-0B79-45C9-8756-A9A0738D4535}"/>
    <cellStyle name="60% - Accent4 21" xfId="7590" xr:uid="{6253EAFF-D51D-4826-9906-068DE78ABC7A}"/>
    <cellStyle name="60% - Accent4 22" xfId="7591" xr:uid="{6400D631-4C35-4055-8158-22619614E458}"/>
    <cellStyle name="60% - Accent4 23" xfId="7592" xr:uid="{5DA8A18C-BB82-4A8C-8173-3B8F7E822711}"/>
    <cellStyle name="60% - Accent4 24" xfId="7593" xr:uid="{640F9325-4A05-4BAE-9524-A4C2DB3B6AE8}"/>
    <cellStyle name="60% - Accent4 25" xfId="7594" xr:uid="{12EA103D-370E-4322-A781-FD06F3274D04}"/>
    <cellStyle name="60% - Accent4 26" xfId="7595" xr:uid="{DAB0072F-09B3-4519-AA1B-DC4E5BFB4630}"/>
    <cellStyle name="60% - Accent4 27" xfId="7596" xr:uid="{68FE99F3-19DB-416A-8C1F-1005B2AE2221}"/>
    <cellStyle name="60% - Accent4 28" xfId="7597" xr:uid="{DF08F02E-9B75-4F2F-86CE-0A8E1DEF6768}"/>
    <cellStyle name="60% - Accent4 29" xfId="7598" xr:uid="{81C4285A-C539-4A9B-BFB2-6CC7B919D96D}"/>
    <cellStyle name="60% - Accent4 3" xfId="995" xr:uid="{35792886-59F5-4DAE-AA2C-7E3ABC3845C3}"/>
    <cellStyle name="60% - Accent4 3 10" xfId="996" xr:uid="{42A9D957-83F1-48DA-AE6E-980507123F12}"/>
    <cellStyle name="60% - Accent4 3 11" xfId="997" xr:uid="{5977822D-C3D6-4EE3-B450-B7C4A35BA6CD}"/>
    <cellStyle name="60% - Accent4 3 12" xfId="12442" xr:uid="{3DB48671-9EAB-4A42-956C-B770794895A9}"/>
    <cellStyle name="60% - Accent4 3 13" xfId="12443" xr:uid="{570454A1-B641-4FDE-9745-BB19B751520D}"/>
    <cellStyle name="60% - Accent4 3 14" xfId="5798" xr:uid="{A909BABD-EEBC-4BBF-938B-9B130ABFB290}"/>
    <cellStyle name="60% - Accent4 3 2" xfId="998" xr:uid="{46312166-46CB-46C9-B1D4-B75B6B35B258}"/>
    <cellStyle name="60% - Accent4 3 2 2" xfId="12444" xr:uid="{5CA9748A-D9F0-4620-9B50-B04A9252DB69}"/>
    <cellStyle name="60% - Accent4 3 2 3" xfId="10614" xr:uid="{0CEFBC77-F2A8-43E9-AD3A-E05052348670}"/>
    <cellStyle name="60% - Accent4 3 2 4" xfId="7599" xr:uid="{3A71154E-1011-4043-AD9B-AD6FA9D248A2}"/>
    <cellStyle name="60% - Accent4 3 3" xfId="999" xr:uid="{09AFA490-3E8F-4CE4-B5E4-4396E673CC77}"/>
    <cellStyle name="60% - Accent4 3 4" xfId="1000" xr:uid="{AEDD75D5-0BC5-4B43-8E8B-57F30508AB2B}"/>
    <cellStyle name="60% - Accent4 3 5" xfId="1001" xr:uid="{CC79F5D4-7179-42C1-A4C6-C22D602E439F}"/>
    <cellStyle name="60% - Accent4 3 6" xfId="1002" xr:uid="{BC5C73A8-808B-4CA3-8BCC-5D683F6FCC61}"/>
    <cellStyle name="60% - Accent4 3 7" xfId="1003" xr:uid="{AA7BE2B4-0B14-4359-AD70-887FBC853D85}"/>
    <cellStyle name="60% - Accent4 3 8" xfId="1004" xr:uid="{0A244211-0C18-49C4-B185-2B7FE66A5DD7}"/>
    <cellStyle name="60% - Accent4 3 9" xfId="1005" xr:uid="{82C3407E-3F73-4F5B-890B-F44B668AA753}"/>
    <cellStyle name="60% - Accent4 30" xfId="7600" xr:uid="{1C7DF043-BC03-46FF-B7B5-1A13D2B3188E}"/>
    <cellStyle name="60% - Accent4 31" xfId="7601" xr:uid="{9192BA02-052D-41C4-AFE6-4CF2526ECA9B}"/>
    <cellStyle name="60% - Accent4 32" xfId="7602" xr:uid="{11AE1FB0-DB68-4214-8CC5-8135FB970E73}"/>
    <cellStyle name="60% - Accent4 33" xfId="7603" xr:uid="{3AA14A4D-D66C-466B-8C56-CA3A4C7B4601}"/>
    <cellStyle name="60% - Accent4 34" xfId="7604" xr:uid="{7BF78B18-0BFB-4D83-9779-7DE3EACAEE81}"/>
    <cellStyle name="60% - Accent4 35" xfId="7605" xr:uid="{7AB1C575-0AFC-4AEA-9877-42855B249D50}"/>
    <cellStyle name="60% - Accent4 36" xfId="7606" xr:uid="{DC4722D6-15AD-4203-B295-63233225D147}"/>
    <cellStyle name="60% - Accent4 37" xfId="7607" xr:uid="{6DC3484D-4611-41EE-9F7E-564AFE576160}"/>
    <cellStyle name="60% - Accent4 38" xfId="7608" xr:uid="{FC1216B6-90C7-4412-80B4-441667493843}"/>
    <cellStyle name="60% - Accent4 39" xfId="7609" xr:uid="{71A3F292-62D1-4378-8B80-EBECD06BFEE3}"/>
    <cellStyle name="60% - Accent4 4" xfId="1006" xr:uid="{FC95758E-2717-4EE9-806A-498E0B8CDAD6}"/>
    <cellStyle name="60% - Accent4 4 10" xfId="1007" xr:uid="{546622F7-9FB7-468E-BE18-CDBE4D143449}"/>
    <cellStyle name="60% - Accent4 4 11" xfId="1008" xr:uid="{4CEF0808-FEEA-40C0-B1A5-D2EBA46F3E42}"/>
    <cellStyle name="60% - Accent4 4 2" xfId="1009" xr:uid="{70BE6AA5-A912-457D-8D0E-DCCB703AFD09}"/>
    <cellStyle name="60% - Accent4 4 3" xfId="1010" xr:uid="{A4DAB009-5C0E-4B94-8614-F55F19B55697}"/>
    <cellStyle name="60% - Accent4 4 4" xfId="1011" xr:uid="{463DBBD2-1451-4B30-9EF2-0F53F0359C31}"/>
    <cellStyle name="60% - Accent4 4 5" xfId="1012" xr:uid="{B53E81B8-A5F6-429D-BA34-C30551E3BD6B}"/>
    <cellStyle name="60% - Accent4 4 6" xfId="1013" xr:uid="{B5FEEE1D-D959-4911-8E39-3A4B2116C9BF}"/>
    <cellStyle name="60% - Accent4 4 7" xfId="1014" xr:uid="{B52F649D-0CF4-4B3A-820A-036EDA1B8717}"/>
    <cellStyle name="60% - Accent4 4 8" xfId="1015" xr:uid="{2DA51BA9-7BE8-43F6-A053-C09074D4284B}"/>
    <cellStyle name="60% - Accent4 4 9" xfId="1016" xr:uid="{FD834012-4460-46C5-B67F-8BCB07F62E05}"/>
    <cellStyle name="60% - Accent4 40" xfId="7610" xr:uid="{61E471A2-81A9-41C0-89FC-7949393147CC}"/>
    <cellStyle name="60% - Accent4 41" xfId="7611" xr:uid="{79DFC535-A17F-473B-A211-F26B101C2271}"/>
    <cellStyle name="60% - Accent4 42" xfId="7612" xr:uid="{E2074499-ABE3-4FBF-BD12-F40CD4F5D7FB}"/>
    <cellStyle name="60% - Accent4 43" xfId="7613" xr:uid="{59325896-F754-43DB-9860-B5EEA7DD0C83}"/>
    <cellStyle name="60% - Accent4 5" xfId="1017" xr:uid="{6F0E39C6-460B-4B81-9BEB-6C482A9082CB}"/>
    <cellStyle name="60% - Accent4 5 10" xfId="1018" xr:uid="{239F5A40-9046-4CFE-8E58-F984FD93FF64}"/>
    <cellStyle name="60% - Accent4 5 11" xfId="1019" xr:uid="{57DD813A-1E9A-4822-BABF-FB905B5356AD}"/>
    <cellStyle name="60% - Accent4 5 2" xfId="1020" xr:uid="{358C6D72-B78A-43E6-A54C-1D73047E0BC1}"/>
    <cellStyle name="60% - Accent4 5 3" xfId="1021" xr:uid="{73816CCC-D936-4D4F-A4A7-225BBDA1A92F}"/>
    <cellStyle name="60% - Accent4 5 4" xfId="1022" xr:uid="{0DA2934C-99DE-4537-8844-8485E1D93C9E}"/>
    <cellStyle name="60% - Accent4 5 5" xfId="1023" xr:uid="{4188F1E2-C435-4EF0-A963-DB2E2185304F}"/>
    <cellStyle name="60% - Accent4 5 6" xfId="1024" xr:uid="{DF88B6BE-3219-41DA-A31B-FC9F907809BF}"/>
    <cellStyle name="60% - Accent4 5 7" xfId="1025" xr:uid="{B214D40A-9C12-44B8-9D92-1A45F342E351}"/>
    <cellStyle name="60% - Accent4 5 8" xfId="1026" xr:uid="{BE492DE3-32D7-4ABF-8FD3-FEF583D3A43A}"/>
    <cellStyle name="60% - Accent4 5 9" xfId="1027" xr:uid="{4EEE18EC-60FE-4953-BA49-F8ADE2386B61}"/>
    <cellStyle name="60% - Accent4 6" xfId="1028" xr:uid="{A4C77AF9-8DD5-487D-89E5-4F59EBF8D7FD}"/>
    <cellStyle name="60% - Accent4 6 10" xfId="1029" xr:uid="{80FD8784-F695-4D32-90DF-2C3A3AB7E366}"/>
    <cellStyle name="60% - Accent4 6 11" xfId="1030" xr:uid="{09522AE2-CB97-42BA-B5D4-C96C1D340A6C}"/>
    <cellStyle name="60% - Accent4 6 2" xfId="1031" xr:uid="{C4931226-3589-4FE3-86C3-E33C78FAE4C6}"/>
    <cellStyle name="60% - Accent4 6 3" xfId="1032" xr:uid="{B50F778F-70A9-40D4-9E71-DA421C08793B}"/>
    <cellStyle name="60% - Accent4 6 4" xfId="1033" xr:uid="{181C70CB-C592-41F4-87C8-5C009F7EFA41}"/>
    <cellStyle name="60% - Accent4 6 5" xfId="1034" xr:uid="{8908746A-A225-439E-836B-9480A9DD5437}"/>
    <cellStyle name="60% - Accent4 6 6" xfId="1035" xr:uid="{E55FE123-89B8-492C-B6EF-67F59B1D4146}"/>
    <cellStyle name="60% - Accent4 6 7" xfId="1036" xr:uid="{C2542F68-946B-4444-95AD-8B5863D9D759}"/>
    <cellStyle name="60% - Accent4 6 8" xfId="1037" xr:uid="{57490754-EBF9-4A63-AF09-0F098D2949E3}"/>
    <cellStyle name="60% - Accent4 6 9" xfId="1038" xr:uid="{49363AE0-1AC9-445F-A598-2A8E6C9D549F}"/>
    <cellStyle name="60% - Accent4 7" xfId="1039" xr:uid="{EE4A7739-E348-48F1-AE86-013A5CBE1914}"/>
    <cellStyle name="60% - Accent4 8" xfId="1040" xr:uid="{E6E0CFD6-3CDB-43AC-BE0C-D68AF6A95099}"/>
    <cellStyle name="60% - Accent4 9" xfId="1041" xr:uid="{B9FB8E7F-C2F6-4C10-BDB7-6C3BF4B84CB9}"/>
    <cellStyle name="60% - Accent5" xfId="37" builtinId="48" customBuiltin="1"/>
    <cellStyle name="60% - Accent5 10" xfId="1042" xr:uid="{1F2CAA5F-62D4-474D-8605-5A0B6704DEDE}"/>
    <cellStyle name="60% - Accent5 11" xfId="7614" xr:uid="{5C136C6C-CB02-456A-B5BF-77637A678DDA}"/>
    <cellStyle name="60% - Accent5 12" xfId="7615" xr:uid="{B3915A59-4790-4DF5-82A9-3CE7F892971D}"/>
    <cellStyle name="60% - Accent5 13" xfId="7616" xr:uid="{5DF6C735-63FA-4AC6-9C9E-C8DDCD382ACC}"/>
    <cellStyle name="60% - Accent5 14" xfId="7617" xr:uid="{A8BDCB45-C5DD-42D0-A19B-322E401C2071}"/>
    <cellStyle name="60% - Accent5 15" xfId="7618" xr:uid="{9EFA1D54-687D-46E4-A945-E17877621491}"/>
    <cellStyle name="60% - Accent5 16" xfId="7619" xr:uid="{77BCB707-6B61-4060-A306-E36F68B92D46}"/>
    <cellStyle name="60% - Accent5 17" xfId="7620" xr:uid="{46EEDE08-0C4F-4031-B3C3-E0D217C012D5}"/>
    <cellStyle name="60% - Accent5 18" xfId="7621" xr:uid="{F11E2308-3B90-47CE-AE74-4465119B4C5D}"/>
    <cellStyle name="60% - Accent5 19" xfId="7622" xr:uid="{5E6B2208-D27B-458A-A3F4-5FAD71F9CAB1}"/>
    <cellStyle name="60% - Accent5 2" xfId="1043" xr:uid="{C997D9EC-DF23-468F-9AC6-33F2471B10F8}"/>
    <cellStyle name="60% - Accent5 2 10" xfId="1044" xr:uid="{81FEBCAF-0E2B-4EE9-BFDF-4243C6099AB5}"/>
    <cellStyle name="60% - Accent5 2 10 2" xfId="12445" xr:uid="{6A2117B6-1C71-4AB0-956C-DA7526B93483}"/>
    <cellStyle name="60% - Accent5 2 10 3" xfId="10615" xr:uid="{8B36AB85-497C-4545-AC7D-931822608CED}"/>
    <cellStyle name="60% - Accent5 2 10 4" xfId="5799" xr:uid="{83A9DA0E-F79A-4868-8F71-EA17FA93D5F3}"/>
    <cellStyle name="60% - Accent5 2 11" xfId="1045" xr:uid="{9A7706E4-B7C5-4F42-A4B7-4C9B328007BA}"/>
    <cellStyle name="60% - Accent5 2 2" xfId="1046" xr:uid="{05C191E0-E7E7-4BE5-961D-AB7E5FB1E313}"/>
    <cellStyle name="60% - Accent5 2 2 2" xfId="12446" xr:uid="{69496D3D-6D3E-44BD-BA75-5D9AED2919EF}"/>
    <cellStyle name="60% - Accent5 2 2 3" xfId="10616" xr:uid="{18771B2C-70E1-4395-8A1C-10CE8E040368}"/>
    <cellStyle name="60% - Accent5 2 2 4" xfId="5800" xr:uid="{9CAF6FE5-61D2-4EBC-9524-0D251B14284B}"/>
    <cellStyle name="60% - Accent5 2 3" xfId="1047" xr:uid="{19651C6A-1954-4692-8812-B41A2C6F3E73}"/>
    <cellStyle name="60% - Accent5 2 3 2" xfId="12447" xr:uid="{51B29857-8132-48FF-9A72-BC0A6680F6D5}"/>
    <cellStyle name="60% - Accent5 2 3 3" xfId="10617" xr:uid="{B28B214B-B57F-4963-80B3-911D2D86A326}"/>
    <cellStyle name="60% - Accent5 2 3 4" xfId="5801" xr:uid="{73627A7A-CF6D-4CDC-93FC-809802439225}"/>
    <cellStyle name="60% - Accent5 2 4" xfId="1048" xr:uid="{653E0D32-FC09-4A16-BFE9-57E95D4AE89D}"/>
    <cellStyle name="60% - Accent5 2 4 2" xfId="12448" xr:uid="{12E57DD6-DF9B-4894-A6DF-0BBBFC6B9812}"/>
    <cellStyle name="60% - Accent5 2 4 3" xfId="10618" xr:uid="{2BF950F4-2F9F-4E31-883C-77BF5084CC91}"/>
    <cellStyle name="60% - Accent5 2 4 4" xfId="5802" xr:uid="{38E88863-AA7C-4145-800C-6FA29184B3E5}"/>
    <cellStyle name="60% - Accent5 2 5" xfId="1049" xr:uid="{07E1C76A-6F38-4FDD-A7CE-C7DC8F81910B}"/>
    <cellStyle name="60% - Accent5 2 5 2" xfId="12449" xr:uid="{65736641-F187-4746-A066-D3B079D88982}"/>
    <cellStyle name="60% - Accent5 2 5 3" xfId="10619" xr:uid="{EBC5DE0B-780B-4509-A0F4-D38E1DF19505}"/>
    <cellStyle name="60% - Accent5 2 5 4" xfId="5803" xr:uid="{FC8945DE-2D26-4DED-A6C9-DBE62145B3D0}"/>
    <cellStyle name="60% - Accent5 2 6" xfId="1050" xr:uid="{8492F8EE-6082-4CE0-8575-A6BA4468E9D6}"/>
    <cellStyle name="60% - Accent5 2 6 2" xfId="12450" xr:uid="{72AEAC78-BCF8-45E4-9159-356EE4F95ECD}"/>
    <cellStyle name="60% - Accent5 2 6 3" xfId="10620" xr:uid="{595B2F1F-085A-4ED4-95A0-CE4CF03BA510}"/>
    <cellStyle name="60% - Accent5 2 6 4" xfId="5804" xr:uid="{80322ACC-DC04-44D2-82D4-6C61B6D12A19}"/>
    <cellStyle name="60% - Accent5 2 7" xfId="1051" xr:uid="{80063364-07EF-4B61-ABDF-E867AB791E18}"/>
    <cellStyle name="60% - Accent5 2 7 2" xfId="12451" xr:uid="{8E3688AB-26E7-4EF4-9F83-F5C6D7623747}"/>
    <cellStyle name="60% - Accent5 2 7 3" xfId="10621" xr:uid="{C1EF3754-4A00-48AC-803E-D32418D98927}"/>
    <cellStyle name="60% - Accent5 2 7 4" xfId="5805" xr:uid="{D8711A59-412E-420D-B21E-3FDB361ACE7B}"/>
    <cellStyle name="60% - Accent5 2 8" xfId="1052" xr:uid="{469EC111-9C6E-4382-8381-4CB6AC3D16AB}"/>
    <cellStyle name="60% - Accent5 2 8 2" xfId="12452" xr:uid="{CDB1CC86-CCE2-4ECB-A5EF-8A2353CADF75}"/>
    <cellStyle name="60% - Accent5 2 8 3" xfId="10622" xr:uid="{69389DCA-9C33-4425-BA63-4E15178267CF}"/>
    <cellStyle name="60% - Accent5 2 8 4" xfId="5806" xr:uid="{CC3B944B-383C-4DB5-BB92-4B7B90CE8F78}"/>
    <cellStyle name="60% - Accent5 2 9" xfId="1053" xr:uid="{DED6C772-6671-47BD-8B93-B35F73AADDF9}"/>
    <cellStyle name="60% - Accent5 2 9 2" xfId="12453" xr:uid="{2341F072-4BA4-4CAF-89F9-53432BBE2782}"/>
    <cellStyle name="60% - Accent5 2 9 3" xfId="10623" xr:uid="{1D6501DF-DF52-4794-9D82-952BE4A11523}"/>
    <cellStyle name="60% - Accent5 2 9 4" xfId="5807" xr:uid="{BD260756-CF88-42A7-A886-D0F288820C3C}"/>
    <cellStyle name="60% - Accent5 20" xfId="7623" xr:uid="{B411DB64-9914-4172-B402-5931D193B55F}"/>
    <cellStyle name="60% - Accent5 21" xfId="7624" xr:uid="{C6B23937-6F38-4FCB-99B7-6DA73D09BDC3}"/>
    <cellStyle name="60% - Accent5 22" xfId="7625" xr:uid="{6B1A5EC1-BE0B-4F65-ACDA-7E5289132E7B}"/>
    <cellStyle name="60% - Accent5 23" xfId="7626" xr:uid="{BE711D5B-318D-4319-8164-4CC866DC0773}"/>
    <cellStyle name="60% - Accent5 24" xfId="7627" xr:uid="{9AC9970B-B0EC-450E-87BB-F5A36C138B7C}"/>
    <cellStyle name="60% - Accent5 25" xfId="7628" xr:uid="{831F3BE5-63FF-4B66-829A-1AE8B73CA895}"/>
    <cellStyle name="60% - Accent5 26" xfId="7629" xr:uid="{376DB811-B759-4DB3-8361-E427A6F7A6FC}"/>
    <cellStyle name="60% - Accent5 27" xfId="7630" xr:uid="{303FF1E8-04F7-41D8-AFC9-0A3065F865FD}"/>
    <cellStyle name="60% - Accent5 28" xfId="7631" xr:uid="{0A41468D-DCA1-4AC1-B4A8-D0B45B84AF89}"/>
    <cellStyle name="60% - Accent5 29" xfId="7632" xr:uid="{48B12AF1-7044-4643-AED9-00DC4EAA419F}"/>
    <cellStyle name="60% - Accent5 3" xfId="1054" xr:uid="{AA70D642-7CFC-4E1D-9CAB-BEE3040AD208}"/>
    <cellStyle name="60% - Accent5 3 10" xfId="1055" xr:uid="{0FB8A911-10FD-4956-AF80-B35A3306C276}"/>
    <cellStyle name="60% - Accent5 3 11" xfId="1056" xr:uid="{0BCA53D0-9860-4BDC-8305-5F18477755C1}"/>
    <cellStyle name="60% - Accent5 3 12" xfId="12454" xr:uid="{C148F12D-58C1-48ED-BE45-5C62650768B9}"/>
    <cellStyle name="60% - Accent5 3 13" xfId="5808" xr:uid="{04EE7349-2F84-4E24-8E08-DD2693D6FE6F}"/>
    <cellStyle name="60% - Accent5 3 2" xfId="1057" xr:uid="{7829FB1B-F458-49CB-BB78-C4BC15F331D3}"/>
    <cellStyle name="60% - Accent5 3 2 2" xfId="12455" xr:uid="{A88E9E21-CFD9-46AA-A75A-97104DA5BD73}"/>
    <cellStyle name="60% - Accent5 3 2 3" xfId="10624" xr:uid="{B18CE6D6-583E-453A-BA2E-5B61EE2E62DD}"/>
    <cellStyle name="60% - Accent5 3 2 4" xfId="7633" xr:uid="{9005F23B-CC46-40D0-A641-80FD03F707AD}"/>
    <cellStyle name="60% - Accent5 3 3" xfId="1058" xr:uid="{165754CB-15DB-4F4D-B2B1-A12D188DE0C5}"/>
    <cellStyle name="60% - Accent5 3 4" xfId="1059" xr:uid="{E3F53C44-88E4-45F5-B9E0-4E25147F7C87}"/>
    <cellStyle name="60% - Accent5 3 5" xfId="1060" xr:uid="{97992992-FE40-43EA-B9F3-DA85ACE4D5F2}"/>
    <cellStyle name="60% - Accent5 3 6" xfId="1061" xr:uid="{AA525F44-C7E2-4D44-B6D7-67A839AEF9E9}"/>
    <cellStyle name="60% - Accent5 3 7" xfId="1062" xr:uid="{951F0A83-05D4-4129-9FD5-3E92FCDC2423}"/>
    <cellStyle name="60% - Accent5 3 8" xfId="1063" xr:uid="{0ADA9836-6E54-4156-A490-39E647D611CC}"/>
    <cellStyle name="60% - Accent5 3 9" xfId="1064" xr:uid="{990E1275-6FEA-4DA5-9E53-B5744A5EDE0F}"/>
    <cellStyle name="60% - Accent5 30" xfId="7634" xr:uid="{5A5296A7-BC92-4C79-9869-7E754C68AA77}"/>
    <cellStyle name="60% - Accent5 31" xfId="7635" xr:uid="{D2A41382-305D-4F8D-887D-F53A9BB94EC7}"/>
    <cellStyle name="60% - Accent5 32" xfId="7636" xr:uid="{73682B49-56F1-4747-AD3B-7DD9200666CD}"/>
    <cellStyle name="60% - Accent5 33" xfId="7637" xr:uid="{D7E3C01C-6228-4752-9EE7-E404CFB09248}"/>
    <cellStyle name="60% - Accent5 34" xfId="7638" xr:uid="{16CDDA12-202E-4183-95AF-D58FE9D9CF49}"/>
    <cellStyle name="60% - Accent5 35" xfId="7639" xr:uid="{C9AEE826-DBCC-4E1E-8BF1-971695C5A65A}"/>
    <cellStyle name="60% - Accent5 36" xfId="7640" xr:uid="{344581E7-D4DA-464D-B690-F26572A722CA}"/>
    <cellStyle name="60% - Accent5 37" xfId="7641" xr:uid="{5C886D8F-FB35-47E8-8330-610645E2246C}"/>
    <cellStyle name="60% - Accent5 38" xfId="7642" xr:uid="{D23E0E41-A43B-463D-BC62-DE70C9C3C188}"/>
    <cellStyle name="60% - Accent5 39" xfId="7643" xr:uid="{682C454B-D49E-4254-A3E4-0195CF7B6CFE}"/>
    <cellStyle name="60% - Accent5 4" xfId="1065" xr:uid="{51CE44E6-B971-44BC-A1F1-38446F36A5EF}"/>
    <cellStyle name="60% - Accent5 4 10" xfId="1066" xr:uid="{DA4C823F-872C-4E36-A34D-4A80404227E7}"/>
    <cellStyle name="60% - Accent5 4 11" xfId="1067" xr:uid="{F4D8D649-6624-45ED-9F68-CFDAAA30F345}"/>
    <cellStyle name="60% - Accent5 4 2" xfId="1068" xr:uid="{B7E79A80-8F6B-4B69-9C13-3EB63F973071}"/>
    <cellStyle name="60% - Accent5 4 3" xfId="1069" xr:uid="{61EE72C9-F884-410C-81D7-88A5C393E26D}"/>
    <cellStyle name="60% - Accent5 4 4" xfId="1070" xr:uid="{705A9F24-290B-4A7D-AFEF-2C2A5D8C4B6E}"/>
    <cellStyle name="60% - Accent5 4 5" xfId="1071" xr:uid="{36472C9F-4AAC-433C-A847-D7A7B6DE5642}"/>
    <cellStyle name="60% - Accent5 4 6" xfId="1072" xr:uid="{D76686B5-E1C5-4FE7-9780-771E8124D3F3}"/>
    <cellStyle name="60% - Accent5 4 7" xfId="1073" xr:uid="{E246D2D1-76C6-4535-9D9E-2B2797362A13}"/>
    <cellStyle name="60% - Accent5 4 8" xfId="1074" xr:uid="{6583A82E-5FB4-4850-BF3E-121A6A921F3A}"/>
    <cellStyle name="60% - Accent5 4 9" xfId="1075" xr:uid="{DB4ECA1A-97A3-4E7B-A5E4-96AE47CD02E6}"/>
    <cellStyle name="60% - Accent5 40" xfId="7644" xr:uid="{34B89C6D-5512-4117-BDBA-0D53D1D02D88}"/>
    <cellStyle name="60% - Accent5 41" xfId="7645" xr:uid="{5FA5C662-8C6A-44B2-BBCE-319A1F6BFAFA}"/>
    <cellStyle name="60% - Accent5 42" xfId="7646" xr:uid="{513CF42E-5311-4CDD-AA4B-229EC896B0F9}"/>
    <cellStyle name="60% - Accent5 43" xfId="7647" xr:uid="{47F9B503-3C06-423E-ACDE-9218B25C51D4}"/>
    <cellStyle name="60% - Accent5 5" xfId="1076" xr:uid="{85DB55A4-2409-4907-B7EB-1078DCDD5242}"/>
    <cellStyle name="60% - Accent5 5 10" xfId="1077" xr:uid="{FFE2BA98-B1F1-4AF3-B1D7-2ADB4E8E5CC5}"/>
    <cellStyle name="60% - Accent5 5 11" xfId="1078" xr:uid="{535059A1-5B38-4025-95E4-D14D6E7AF829}"/>
    <cellStyle name="60% - Accent5 5 2" xfId="1079" xr:uid="{1AE2F2F4-D6BC-4E64-8F22-4D40C17C435F}"/>
    <cellStyle name="60% - Accent5 5 3" xfId="1080" xr:uid="{C17712E0-3571-400A-A7D5-DFD6E970B2CA}"/>
    <cellStyle name="60% - Accent5 5 4" xfId="1081" xr:uid="{B616539F-41BD-4AF4-B89A-6BD28D2D3A69}"/>
    <cellStyle name="60% - Accent5 5 5" xfId="1082" xr:uid="{893E3BAC-511A-484D-951E-8DEDDB928285}"/>
    <cellStyle name="60% - Accent5 5 6" xfId="1083" xr:uid="{EC65531A-0F9E-43BF-ABA9-B97F59231896}"/>
    <cellStyle name="60% - Accent5 5 7" xfId="1084" xr:uid="{B3D90CD6-9988-4F17-9109-6A9B63F815C9}"/>
    <cellStyle name="60% - Accent5 5 8" xfId="1085" xr:uid="{806DA4EC-CCB1-445C-A5CE-3B366483855F}"/>
    <cellStyle name="60% - Accent5 5 9" xfId="1086" xr:uid="{744C882C-951A-4F9B-A5C2-7CDB3272ECD7}"/>
    <cellStyle name="60% - Accent5 6" xfId="1087" xr:uid="{896C2E4C-8C0A-4178-9DF8-A2DEA5946967}"/>
    <cellStyle name="60% - Accent5 6 10" xfId="1088" xr:uid="{BE23C738-D8E8-40A1-B6AD-2E1C5C8A61FB}"/>
    <cellStyle name="60% - Accent5 6 11" xfId="1089" xr:uid="{BF2F4C68-9C5F-420B-B157-50A3876050ED}"/>
    <cellStyle name="60% - Accent5 6 2" xfId="1090" xr:uid="{6CED8B4E-1D1E-46A1-A2AC-EA5D1E4C00F9}"/>
    <cellStyle name="60% - Accent5 6 3" xfId="1091" xr:uid="{AB765107-5631-4C7A-BB49-F154441189AC}"/>
    <cellStyle name="60% - Accent5 6 4" xfId="1092" xr:uid="{6621A3F3-633B-46A5-B885-2EB98E5CA50B}"/>
    <cellStyle name="60% - Accent5 6 5" xfId="1093" xr:uid="{CE50E0AE-A816-4DC3-8A9E-C942DF54EFA6}"/>
    <cellStyle name="60% - Accent5 6 6" xfId="1094" xr:uid="{14557DCD-361D-4141-9E6D-9170CA6C55EB}"/>
    <cellStyle name="60% - Accent5 6 7" xfId="1095" xr:uid="{D54372FC-8011-4144-97D2-6BD4A0B4E116}"/>
    <cellStyle name="60% - Accent5 6 8" xfId="1096" xr:uid="{E70C2B82-ABF1-4197-9B59-3BB0232CC94C}"/>
    <cellStyle name="60% - Accent5 6 9" xfId="1097" xr:uid="{73589C4F-4D65-4021-9AAD-B1FCCCD45DAE}"/>
    <cellStyle name="60% - Accent5 7" xfId="1098" xr:uid="{06928D9A-2403-4241-954B-6C36A1BA7DF9}"/>
    <cellStyle name="60% - Accent5 8" xfId="1099" xr:uid="{67762433-A844-4111-8095-B048CDE5835A}"/>
    <cellStyle name="60% - Accent5 9" xfId="1100" xr:uid="{00D0FF37-AD47-4B5F-84DA-6589C0959FD0}"/>
    <cellStyle name="60% - Accent6" xfId="41" builtinId="52" customBuiltin="1"/>
    <cellStyle name="60% - Accent6 10" xfId="1101" xr:uid="{6C03638A-F8A8-49B6-AB4B-AA8A2D50D7AA}"/>
    <cellStyle name="60% - Accent6 11" xfId="7648" xr:uid="{E9F283CA-D84B-422B-B1FC-FC6043EA5EFF}"/>
    <cellStyle name="60% - Accent6 12" xfId="7649" xr:uid="{4D148F31-52C3-4DBF-A472-2522F89DA7A2}"/>
    <cellStyle name="60% - Accent6 13" xfId="7650" xr:uid="{6B6155DD-0774-4EE7-9E97-28D6490B1F56}"/>
    <cellStyle name="60% - Accent6 14" xfId="7651" xr:uid="{A1D8BD99-B6BE-4C79-AB12-7D84C4D8C422}"/>
    <cellStyle name="60% - Accent6 15" xfId="7652" xr:uid="{715E2222-070A-4C73-BB12-6113005EEBB7}"/>
    <cellStyle name="60% - Accent6 16" xfId="7653" xr:uid="{48FBDBBC-AB4E-4C02-A305-BC047D0E5020}"/>
    <cellStyle name="60% - Accent6 17" xfId="7654" xr:uid="{CE8CE186-BC91-4E26-89BA-7E4475D10430}"/>
    <cellStyle name="60% - Accent6 18" xfId="7655" xr:uid="{589B8B01-1F93-4C54-97BB-B4224598A428}"/>
    <cellStyle name="60% - Accent6 19" xfId="7656" xr:uid="{7E5496D9-AF76-41B6-BA12-35815FFB015A}"/>
    <cellStyle name="60% - Accent6 2" xfId="1102" xr:uid="{CCEAEC09-9A81-4FC4-9E47-EE87B997E6F8}"/>
    <cellStyle name="60% - Accent6 2 10" xfId="1103" xr:uid="{E7881BF2-5C4F-4581-8CC5-181304E861A1}"/>
    <cellStyle name="60% - Accent6 2 10 2" xfId="12456" xr:uid="{3ED2429A-A286-4D4F-A127-A1F181800E29}"/>
    <cellStyle name="60% - Accent6 2 10 3" xfId="10625" xr:uid="{94B2A3DD-0C2C-479C-A090-870318D891CC}"/>
    <cellStyle name="60% - Accent6 2 10 4" xfId="5809" xr:uid="{25EC78ED-8E9E-46EB-B368-0F208AA0A1F2}"/>
    <cellStyle name="60% - Accent6 2 11" xfId="1104" xr:uid="{A29C0D14-0F54-463A-A47F-57E424EA64EA}"/>
    <cellStyle name="60% - Accent6 2 2" xfId="1105" xr:uid="{ED27D14F-F624-4A47-BAC9-696EA5D6EBB0}"/>
    <cellStyle name="60% - Accent6 2 2 2" xfId="12457" xr:uid="{CF210781-CF83-4C45-90B9-5D01F90294E8}"/>
    <cellStyle name="60% - Accent6 2 2 3" xfId="10626" xr:uid="{A6198958-7924-4CCF-B517-19BC81A2AFE0}"/>
    <cellStyle name="60% - Accent6 2 2 4" xfId="5810" xr:uid="{831D77BC-FA29-48D5-ADD2-EF28163EDAD2}"/>
    <cellStyle name="60% - Accent6 2 3" xfId="1106" xr:uid="{CA482D0A-A73C-4A5A-8C46-AB912F69C828}"/>
    <cellStyle name="60% - Accent6 2 3 2" xfId="12458" xr:uid="{97159EE6-0A1C-424D-AAAA-BBDC33AD82EC}"/>
    <cellStyle name="60% - Accent6 2 3 3" xfId="10627" xr:uid="{D479116B-12C8-4263-82AA-5D2E3EBF4396}"/>
    <cellStyle name="60% - Accent6 2 3 4" xfId="5811" xr:uid="{005EC98B-554A-48DF-A890-13DFA942C660}"/>
    <cellStyle name="60% - Accent6 2 4" xfId="1107" xr:uid="{1125AEBE-5D33-4AA4-9366-4DC4FE742BBD}"/>
    <cellStyle name="60% - Accent6 2 4 2" xfId="12459" xr:uid="{25E3B786-4D81-4885-BDE4-0B123575E96C}"/>
    <cellStyle name="60% - Accent6 2 4 3" xfId="10628" xr:uid="{644B60B7-68C7-4A3D-BB6E-01245B44E7BB}"/>
    <cellStyle name="60% - Accent6 2 4 4" xfId="5812" xr:uid="{7E06BF34-3DCA-4D14-8294-C481A4787EF6}"/>
    <cellStyle name="60% - Accent6 2 5" xfId="1108" xr:uid="{3EC0F91E-5251-4918-8202-094EDDDA9DC8}"/>
    <cellStyle name="60% - Accent6 2 5 2" xfId="12460" xr:uid="{72523587-693F-401E-A5E3-254FCBD24E37}"/>
    <cellStyle name="60% - Accent6 2 5 3" xfId="10629" xr:uid="{1C67EE3B-5257-4450-A54A-88C8C86127C7}"/>
    <cellStyle name="60% - Accent6 2 5 4" xfId="5813" xr:uid="{470BDDBC-6E9A-44DB-A991-7D409994DD6D}"/>
    <cellStyle name="60% - Accent6 2 6" xfId="1109" xr:uid="{F68D68C1-0CE9-47FB-A0E7-A465CAD7C967}"/>
    <cellStyle name="60% - Accent6 2 6 2" xfId="12461" xr:uid="{43C0ACA3-57AE-40CF-B078-A3021AA0CED4}"/>
    <cellStyle name="60% - Accent6 2 6 3" xfId="10630" xr:uid="{97274A74-8694-40D8-9680-0C95A29B0ABB}"/>
    <cellStyle name="60% - Accent6 2 6 4" xfId="5814" xr:uid="{1569097D-AF33-419C-B965-365B04AE2279}"/>
    <cellStyle name="60% - Accent6 2 7" xfId="1110" xr:uid="{9A7F5D21-E083-4194-8C28-4691E689237F}"/>
    <cellStyle name="60% - Accent6 2 7 2" xfId="12462" xr:uid="{DD585773-CE92-4DD8-A98A-65297CF0A213}"/>
    <cellStyle name="60% - Accent6 2 7 3" xfId="10631" xr:uid="{3DE979D5-9E7F-47CB-9F39-B2B583AC8AFD}"/>
    <cellStyle name="60% - Accent6 2 7 4" xfId="5815" xr:uid="{479B54AA-F756-4F31-86EF-A2FE65E34020}"/>
    <cellStyle name="60% - Accent6 2 8" xfId="1111" xr:uid="{AC83AA65-1E29-41DD-AA55-34E1A25368D5}"/>
    <cellStyle name="60% - Accent6 2 8 2" xfId="12463" xr:uid="{620559CC-0DA4-4096-91B1-D79C7E9203E5}"/>
    <cellStyle name="60% - Accent6 2 8 3" xfId="10632" xr:uid="{728BC190-2908-48EE-A9C2-0AF42518D499}"/>
    <cellStyle name="60% - Accent6 2 8 4" xfId="5816" xr:uid="{A7A83937-FD77-4AD2-9511-D5DE5DA153A3}"/>
    <cellStyle name="60% - Accent6 2 9" xfId="1112" xr:uid="{87C45092-E41D-4771-9AA6-D9A0C9A3C6B9}"/>
    <cellStyle name="60% - Accent6 2 9 2" xfId="12464" xr:uid="{58BF7768-0117-4FB9-AB93-3E15E1E523A6}"/>
    <cellStyle name="60% - Accent6 2 9 3" xfId="10633" xr:uid="{C3E9FECE-EBEB-4B7F-99A8-D4B70A775473}"/>
    <cellStyle name="60% - Accent6 2 9 4" xfId="5817" xr:uid="{597EF16A-D3D3-4CF0-BD21-C92E7406DD9F}"/>
    <cellStyle name="60% - Accent6 20" xfId="7657" xr:uid="{71BCEC70-33B3-40EC-8252-5236B497FB3D}"/>
    <cellStyle name="60% - Accent6 21" xfId="7658" xr:uid="{682E2607-19B1-41A9-9353-A6E5A3B75981}"/>
    <cellStyle name="60% - Accent6 22" xfId="7659" xr:uid="{8C240131-7E19-4AEB-AF2F-30ED1F30ADB9}"/>
    <cellStyle name="60% - Accent6 23" xfId="7660" xr:uid="{D8246AB5-7405-48A0-B8F6-DB6756DF31A2}"/>
    <cellStyle name="60% - Accent6 24" xfId="7661" xr:uid="{FA0CB959-C95D-4101-B12F-B3A3E503A475}"/>
    <cellStyle name="60% - Accent6 25" xfId="7662" xr:uid="{65CA411C-95E5-4238-ACDD-F397375F08E3}"/>
    <cellStyle name="60% - Accent6 26" xfId="7663" xr:uid="{4F1FCEE9-AA32-44D3-8BEF-28286F670D3B}"/>
    <cellStyle name="60% - Accent6 27" xfId="7664" xr:uid="{0261D463-1611-4D17-863F-F0B8ACC39AD4}"/>
    <cellStyle name="60% - Accent6 28" xfId="7665" xr:uid="{D026FE1E-B8D3-4B88-86D3-CAB03AE013B9}"/>
    <cellStyle name="60% - Accent6 29" xfId="7666" xr:uid="{BFFABA92-7E85-4641-81FE-EBA52753A2A1}"/>
    <cellStyle name="60% - Accent6 3" xfId="1113" xr:uid="{72D9D15F-61E7-4FC1-8604-8482B1B3BBE8}"/>
    <cellStyle name="60% - Accent6 3 10" xfId="1114" xr:uid="{57E84430-FCBE-488C-BEF7-257A86ED2F35}"/>
    <cellStyle name="60% - Accent6 3 11" xfId="1115" xr:uid="{9B717306-849C-4C24-A6E1-75FA2E617F6A}"/>
    <cellStyle name="60% - Accent6 3 12" xfId="12465" xr:uid="{66F22E41-7D03-4F5B-9C13-0C9FEBE24510}"/>
    <cellStyle name="60% - Accent6 3 13" xfId="12466" xr:uid="{CF6FCF44-1182-450A-8D2B-5BEB9268AF81}"/>
    <cellStyle name="60% - Accent6 3 14" xfId="5818" xr:uid="{F5E42F71-6CA9-4E99-9FEB-4A1E3853A67D}"/>
    <cellStyle name="60% - Accent6 3 2" xfId="1116" xr:uid="{F1533279-EC07-4EA1-A6A2-5045B231D2F3}"/>
    <cellStyle name="60% - Accent6 3 2 2" xfId="12467" xr:uid="{9C7AB8B2-0484-4D9A-84A8-7FFB9046A3C7}"/>
    <cellStyle name="60% - Accent6 3 2 3" xfId="10634" xr:uid="{B689BBEB-9521-4DED-A655-6DC1C6039584}"/>
    <cellStyle name="60% - Accent6 3 2 4" xfId="7667" xr:uid="{6D105D2A-CA57-4CB1-8A69-EFE4299E2559}"/>
    <cellStyle name="60% - Accent6 3 3" xfId="1117" xr:uid="{1BBAEB63-9503-4CAB-B570-DF212F7A9AE5}"/>
    <cellStyle name="60% - Accent6 3 4" xfId="1118" xr:uid="{C1439211-21D1-405E-AE5D-91D5925B51B9}"/>
    <cellStyle name="60% - Accent6 3 5" xfId="1119" xr:uid="{EB82E42F-9391-4F64-85D5-A7306DEB44BE}"/>
    <cellStyle name="60% - Accent6 3 6" xfId="1120" xr:uid="{51BFDD5F-5AAD-4646-A5C9-165E8A00E4FA}"/>
    <cellStyle name="60% - Accent6 3 7" xfId="1121" xr:uid="{9DF0EFDF-28CF-416D-A1AF-F9BDB6548590}"/>
    <cellStyle name="60% - Accent6 3 8" xfId="1122" xr:uid="{43950131-E7E2-4736-B27B-27062F1391F9}"/>
    <cellStyle name="60% - Accent6 3 9" xfId="1123" xr:uid="{CC09E308-105C-4B1B-BBC5-712579EAB95F}"/>
    <cellStyle name="60% - Accent6 30" xfId="7668" xr:uid="{E7EA56C4-7EBF-49C2-9718-7382BFE43030}"/>
    <cellStyle name="60% - Accent6 31" xfId="7669" xr:uid="{D277F379-99E7-459C-9031-A7C321378369}"/>
    <cellStyle name="60% - Accent6 32" xfId="7670" xr:uid="{BC01F459-C768-4771-B290-B27D3792DBF3}"/>
    <cellStyle name="60% - Accent6 33" xfId="7671" xr:uid="{3B0E5F12-B0CB-48A1-808B-4225D67D48E3}"/>
    <cellStyle name="60% - Accent6 34" xfId="7672" xr:uid="{9AE5B4AA-2B34-4BD0-9566-A11894A844DF}"/>
    <cellStyle name="60% - Accent6 35" xfId="7673" xr:uid="{953792F0-1C3E-452B-84F0-AAD7D08251D3}"/>
    <cellStyle name="60% - Accent6 36" xfId="7674" xr:uid="{EF1257FE-6078-4607-A6A3-3080472DFE2D}"/>
    <cellStyle name="60% - Accent6 37" xfId="7675" xr:uid="{A666E284-1C90-485C-AA22-976E0193123E}"/>
    <cellStyle name="60% - Accent6 38" xfId="7676" xr:uid="{ACD8EE66-AE95-47A1-89EC-35215D0A8C17}"/>
    <cellStyle name="60% - Accent6 39" xfId="7677" xr:uid="{A2597414-5A34-4DD4-B29D-C0E23A1FA610}"/>
    <cellStyle name="60% - Accent6 4" xfId="1124" xr:uid="{DFB80805-DE41-455A-A9C0-4DF342DDE46D}"/>
    <cellStyle name="60% - Accent6 4 10" xfId="1125" xr:uid="{E25638D2-CC88-4A23-B0CD-EB1B3FA27977}"/>
    <cellStyle name="60% - Accent6 4 11" xfId="1126" xr:uid="{F08A3BB9-1017-4318-B479-F8A7424045FE}"/>
    <cellStyle name="60% - Accent6 4 2" xfId="1127" xr:uid="{3375BC58-EEBA-4E42-A4E3-F37F7518DE59}"/>
    <cellStyle name="60% - Accent6 4 3" xfId="1128" xr:uid="{20AEC7AD-6709-45BE-9E82-ADC1AD9FCD5B}"/>
    <cellStyle name="60% - Accent6 4 4" xfId="1129" xr:uid="{16ABDBB9-2094-4CC2-83A9-981E3D6A8556}"/>
    <cellStyle name="60% - Accent6 4 5" xfId="1130" xr:uid="{0B25F4CC-12BB-4660-99C2-13482B8BC652}"/>
    <cellStyle name="60% - Accent6 4 6" xfId="1131" xr:uid="{E5887D62-61B6-420F-9DB4-572B12AC5B19}"/>
    <cellStyle name="60% - Accent6 4 7" xfId="1132" xr:uid="{F97EDAED-BE2D-41F0-9D9D-63540CE12ECC}"/>
    <cellStyle name="60% - Accent6 4 8" xfId="1133" xr:uid="{98664FDF-9EBF-4B34-B06B-CAAD028CDA9E}"/>
    <cellStyle name="60% - Accent6 4 9" xfId="1134" xr:uid="{7A335A42-3519-4E40-865F-8F6A9B692B5E}"/>
    <cellStyle name="60% - Accent6 40" xfId="7678" xr:uid="{B3009305-17B4-46BC-A380-03B8322498B2}"/>
    <cellStyle name="60% - Accent6 41" xfId="7679" xr:uid="{A1803A3F-2CBE-4A81-9B7B-B293EC291B14}"/>
    <cellStyle name="60% - Accent6 42" xfId="7680" xr:uid="{5AC1C0C4-140D-40BC-A88D-BED02BA08805}"/>
    <cellStyle name="60% - Accent6 43" xfId="7681" xr:uid="{D332C775-BE79-476B-9F20-186BFE3FC049}"/>
    <cellStyle name="60% - Accent6 5" xfId="1135" xr:uid="{A29BFFD8-4E0B-419F-83BF-04B5D313C53D}"/>
    <cellStyle name="60% - Accent6 5 10" xfId="1136" xr:uid="{C7C5E83A-A973-4CED-B4F6-E60C2B79AC29}"/>
    <cellStyle name="60% - Accent6 5 11" xfId="1137" xr:uid="{BE0BA29B-8406-4CEE-BFFA-D95060F08CB1}"/>
    <cellStyle name="60% - Accent6 5 2" xfId="1138" xr:uid="{E5A9EA2C-9B95-4759-B6FC-EFEE9863990F}"/>
    <cellStyle name="60% - Accent6 5 3" xfId="1139" xr:uid="{0D3F3C96-CF42-4468-9650-3644FD46F24F}"/>
    <cellStyle name="60% - Accent6 5 4" xfId="1140" xr:uid="{A8527635-1B61-4F92-8F2F-1D330DF72EC0}"/>
    <cellStyle name="60% - Accent6 5 5" xfId="1141" xr:uid="{23678A46-C08A-4254-9911-329F8E4962A2}"/>
    <cellStyle name="60% - Accent6 5 6" xfId="1142" xr:uid="{2FCB3BD7-3F9C-4046-923E-EFE80CB8CF6D}"/>
    <cellStyle name="60% - Accent6 5 7" xfId="1143" xr:uid="{4FE33BBD-F150-4210-9DDC-2D0598D63446}"/>
    <cellStyle name="60% - Accent6 5 8" xfId="1144" xr:uid="{9AFE3964-5072-438D-AD02-C46BFFD757DB}"/>
    <cellStyle name="60% - Accent6 5 9" xfId="1145" xr:uid="{AC843DC6-A830-44FF-9734-2039A1B44944}"/>
    <cellStyle name="60% - Accent6 6" xfId="1146" xr:uid="{FE9B6DD5-8DEE-4897-8A9D-035348EBBF37}"/>
    <cellStyle name="60% - Accent6 6 10" xfId="1147" xr:uid="{9C54E426-0F94-4174-8F9E-12FFD25563E9}"/>
    <cellStyle name="60% - Accent6 6 11" xfId="1148" xr:uid="{DB338381-851A-4266-BBCB-C4D0DF3A9FA3}"/>
    <cellStyle name="60% - Accent6 6 2" xfId="1149" xr:uid="{E2BFC47B-0BB1-42A9-8CDA-23D7E1A5CDF1}"/>
    <cellStyle name="60% - Accent6 6 3" xfId="1150" xr:uid="{897D9EFD-23FF-4158-9805-66A8171D6475}"/>
    <cellStyle name="60% - Accent6 6 4" xfId="1151" xr:uid="{CD792414-AAC8-4D48-AE8C-1FF74113EC98}"/>
    <cellStyle name="60% - Accent6 6 5" xfId="1152" xr:uid="{0BB89032-A942-417A-914D-1C0F7388FC54}"/>
    <cellStyle name="60% - Accent6 6 6" xfId="1153" xr:uid="{E4519E94-0BE6-413E-81E8-D614609D1D84}"/>
    <cellStyle name="60% - Accent6 6 7" xfId="1154" xr:uid="{C7B253AC-E005-40E9-9270-743F35E48517}"/>
    <cellStyle name="60% - Accent6 6 8" xfId="1155" xr:uid="{96A45F1D-81C7-4027-9F86-0377D402ED9C}"/>
    <cellStyle name="60% - Accent6 6 9" xfId="1156" xr:uid="{BAD0936F-E772-4CE5-ABF7-2DEB123C5EBD}"/>
    <cellStyle name="60% - Accent6 7" xfId="1157" xr:uid="{D1AFFB0E-D2F0-49B6-B740-9C2D3866C9FE}"/>
    <cellStyle name="60% - Accent6 8" xfId="1158" xr:uid="{086ACA12-DA9A-4B9A-98F3-D236DB0E2145}"/>
    <cellStyle name="60% - Accent6 9" xfId="1159" xr:uid="{4579961D-B623-43CF-B1A4-0BBF3644B628}"/>
    <cellStyle name="60% - Akzent1" xfId="7682" xr:uid="{3542930A-725D-47AA-A232-77AC35DC1C29}"/>
    <cellStyle name="60% - Akzent2" xfId="7683" xr:uid="{14E65D46-2B50-4073-893F-11A6C3184FE5}"/>
    <cellStyle name="60% - Akzent3" xfId="7684" xr:uid="{1EC253F5-AF31-4664-B926-800545251FFE}"/>
    <cellStyle name="60% - Akzent4" xfId="7685" xr:uid="{F2AE17A1-70DF-48ED-B913-8D7B2BF7ACC5}"/>
    <cellStyle name="60% - Akzent5" xfId="7686" xr:uid="{01EF83D8-65B8-4E5F-9906-2090865EC9C4}"/>
    <cellStyle name="60% - Akzent6" xfId="7687" xr:uid="{D3DA007E-0560-46EA-A954-3D00404DD796}"/>
    <cellStyle name="60% - Colore 1" xfId="4337" xr:uid="{E46841FB-E36B-4EA8-ADC0-8F5ED77BF1CF}"/>
    <cellStyle name="60% - Colore 2" xfId="4338" xr:uid="{C1F1232C-737F-4713-85AB-A7FEDE3D09D0}"/>
    <cellStyle name="60% - Colore 3" xfId="4339" xr:uid="{EBFFC023-BAB7-4031-A3DE-643D4AF29A4B}"/>
    <cellStyle name="60% - Colore 4" xfId="4340" xr:uid="{5591B286-3368-47C4-B58E-7AD6E5D74A5B}"/>
    <cellStyle name="60% - Colore 5" xfId="4341" xr:uid="{527CB67C-D945-4C03-ADFD-04442BAE53B9}"/>
    <cellStyle name="60% - Colore 6" xfId="4342" xr:uid="{D34B3DDA-B210-4046-B780-A0A80AD1725A}"/>
    <cellStyle name="60% - Cor4 2" xfId="7688" xr:uid="{97C884E2-32C2-4616-876D-7B61C517D4C8}"/>
    <cellStyle name="a_Calc_Outputs" xfId="12468" xr:uid="{6A7306FE-49E7-4970-B2C0-1C862F952CF7}"/>
    <cellStyle name="Accent1" xfId="2" builtinId="29"/>
    <cellStyle name="Accent1 10" xfId="1160" xr:uid="{6D33EF28-E47A-4B40-8D70-230B0EC0C738}"/>
    <cellStyle name="Accent1 11" xfId="7689" xr:uid="{B71094B6-10E7-451C-BEC3-4B84A0D5F054}"/>
    <cellStyle name="Accent1 12" xfId="7690" xr:uid="{066A9EA5-907C-4AC3-AB17-8CA431E57F0C}"/>
    <cellStyle name="Accent1 13" xfId="7691" xr:uid="{C4C491F1-4A5B-42EB-BD29-09A34B45655E}"/>
    <cellStyle name="Accent1 14" xfId="7692" xr:uid="{117D805A-E752-419A-8C1E-00E016D0F362}"/>
    <cellStyle name="Accent1 15" xfId="7693" xr:uid="{AC6A8892-41BC-4FD0-89E0-D5307DC06F7D}"/>
    <cellStyle name="Accent1 16" xfId="7694" xr:uid="{9FEA3250-EBF9-4771-9C8D-64351DC1B401}"/>
    <cellStyle name="Accent1 17" xfId="7695" xr:uid="{06702C37-92EB-447F-80CB-BB0C26A4F5B7}"/>
    <cellStyle name="Accent1 18" xfId="7696" xr:uid="{BDD3812B-DF9B-4CD0-A31F-A3DD6CA86636}"/>
    <cellStyle name="Accent1 19" xfId="7697" xr:uid="{8E03F986-7551-49E5-89A0-85EC8B3392C8}"/>
    <cellStyle name="Accent1 2" xfId="1161" xr:uid="{221467B0-BE36-4011-9C96-31EE0199F24F}"/>
    <cellStyle name="Accent1 2 10" xfId="1162" xr:uid="{15BF83F4-A1EC-47BA-9D37-95B06CD69084}"/>
    <cellStyle name="Accent1 2 10 2" xfId="12469" xr:uid="{422E4A42-2A9E-4511-B0A1-82DACF7C9F79}"/>
    <cellStyle name="Accent1 2 10 3" xfId="10635" xr:uid="{D23C2FCD-1905-4B17-9B7B-B5CDB8A97E96}"/>
    <cellStyle name="Accent1 2 10 4" xfId="5819" xr:uid="{C26038FC-1228-487D-910E-85F75A5FD62E}"/>
    <cellStyle name="Accent1 2 11" xfId="1163" xr:uid="{0ED77468-A509-4A6F-A728-F2F2FEDF52C5}"/>
    <cellStyle name="Accent1 2 2" xfId="1164" xr:uid="{E5B7B69D-DCB1-4024-9A19-AD976E1952B7}"/>
    <cellStyle name="Accent1 2 2 2" xfId="12470" xr:uid="{D922FDE5-7DAE-4D71-A949-C8A85BD5B718}"/>
    <cellStyle name="Accent1 2 2 3" xfId="10636" xr:uid="{C1A86641-43BA-4CC0-BC2A-C3D81A690C34}"/>
    <cellStyle name="Accent1 2 2 4" xfId="5820" xr:uid="{48715F4E-4995-4BBB-AF17-5C2B3ACC339A}"/>
    <cellStyle name="Accent1 2 3" xfId="1165" xr:uid="{6BF8EDC2-9D30-49BA-A18E-61DD822B1A7A}"/>
    <cellStyle name="Accent1 2 3 2" xfId="12471" xr:uid="{2349A160-1A14-430F-AECE-D3813CE535E0}"/>
    <cellStyle name="Accent1 2 3 3" xfId="10637" xr:uid="{78D59B56-87D9-4BFC-AEFD-DE6942366513}"/>
    <cellStyle name="Accent1 2 3 4" xfId="5821" xr:uid="{50EDF105-2D74-4519-911B-3842C0CA3767}"/>
    <cellStyle name="Accent1 2 4" xfId="1166" xr:uid="{89F6E056-0FD6-496D-BDC9-C1746F0A3E2F}"/>
    <cellStyle name="Accent1 2 4 2" xfId="12472" xr:uid="{9DAFBB26-237D-4D1C-805B-6DFBEB261571}"/>
    <cellStyle name="Accent1 2 4 3" xfId="10638" xr:uid="{F2AAD5AE-C8B5-420F-BEF9-60C65780A862}"/>
    <cellStyle name="Accent1 2 4 4" xfId="5822" xr:uid="{6EE31DDE-8DAD-4370-BE0A-7CC575B5DDED}"/>
    <cellStyle name="Accent1 2 5" xfId="1167" xr:uid="{86AFC443-3232-4138-898D-A41101EFC601}"/>
    <cellStyle name="Accent1 2 5 2" xfId="12473" xr:uid="{0FD3EF68-391C-4397-B2E4-289D6FABE8E2}"/>
    <cellStyle name="Accent1 2 5 3" xfId="10639" xr:uid="{34A58D36-22ED-44E3-8694-20B3FD156C8B}"/>
    <cellStyle name="Accent1 2 5 4" xfId="5823" xr:uid="{02F6A697-1E62-4A39-A294-AA2919FF029D}"/>
    <cellStyle name="Accent1 2 6" xfId="1168" xr:uid="{0E409A48-86F0-4F70-968C-B9CFA9FA6143}"/>
    <cellStyle name="Accent1 2 6 2" xfId="12474" xr:uid="{4BB1E21B-820C-4A3E-BB81-B231E3757FC8}"/>
    <cellStyle name="Accent1 2 6 3" xfId="10640" xr:uid="{59C9ECE6-1C86-4609-B24F-E7E70ED57708}"/>
    <cellStyle name="Accent1 2 6 4" xfId="5824" xr:uid="{7D3E183D-E588-4D62-8CAF-7C64D727A37E}"/>
    <cellStyle name="Accent1 2 7" xfId="1169" xr:uid="{38E2328A-D10F-4DFA-A1AC-0DE63048A061}"/>
    <cellStyle name="Accent1 2 7 2" xfId="12475" xr:uid="{AA77F3DB-A068-4682-A9DD-8759258F5944}"/>
    <cellStyle name="Accent1 2 7 3" xfId="10641" xr:uid="{B8B152AE-7765-4BCF-9735-309C981BC2F1}"/>
    <cellStyle name="Accent1 2 7 4" xfId="5825" xr:uid="{0C27DAE2-1F3D-4D74-B8D8-686CC8E08E15}"/>
    <cellStyle name="Accent1 2 8" xfId="1170" xr:uid="{A62E8921-A6BA-4EDD-AE63-4B8C994C8412}"/>
    <cellStyle name="Accent1 2 8 2" xfId="12476" xr:uid="{5D778746-13BB-4015-AE92-CCC065BA031E}"/>
    <cellStyle name="Accent1 2 8 3" xfId="10642" xr:uid="{8589F08D-3FE8-4D69-A592-94F53027AC5A}"/>
    <cellStyle name="Accent1 2 8 4" xfId="5826" xr:uid="{5C7EE0D8-17D1-4DAD-98FD-C167D4BFF3B4}"/>
    <cellStyle name="Accent1 2 9" xfId="1171" xr:uid="{E3776AAB-5812-4A00-8144-D364D4540017}"/>
    <cellStyle name="Accent1 2 9 2" xfId="12477" xr:uid="{5F793151-9E79-4279-A4EF-394811A23DA2}"/>
    <cellStyle name="Accent1 2 9 3" xfId="10643" xr:uid="{009ADC51-6318-4909-B999-EC80FBAEF426}"/>
    <cellStyle name="Accent1 2 9 4" xfId="5827" xr:uid="{20B8016D-7CDF-456C-A527-9391B9A880CC}"/>
    <cellStyle name="Accent1 20" xfId="7698" xr:uid="{30065375-E138-438E-B857-64BFE20C4924}"/>
    <cellStyle name="Accent1 21" xfId="7699" xr:uid="{69372D44-8B79-4283-A322-1236E9183973}"/>
    <cellStyle name="Accent1 22" xfId="7700" xr:uid="{ED5237A2-EFDB-4C40-8516-24127CB97EB5}"/>
    <cellStyle name="Accent1 23" xfId="7701" xr:uid="{D4B437D0-CEAD-4E46-9886-2441D410EDC7}"/>
    <cellStyle name="Accent1 24" xfId="7702" xr:uid="{AAC3F80E-2D02-464D-A379-6F234F593D90}"/>
    <cellStyle name="Accent1 25" xfId="7703" xr:uid="{BC1A8F7D-806A-4857-BDFB-F38B9BF6F51A}"/>
    <cellStyle name="Accent1 26" xfId="7704" xr:uid="{613B3FC2-BF26-4627-A88D-2A610BFF7B3F}"/>
    <cellStyle name="Accent1 27" xfId="7705" xr:uid="{CF6B14E0-8E17-40EC-9115-79A07EB5F5D5}"/>
    <cellStyle name="Accent1 28" xfId="7706" xr:uid="{BD3EEB64-0AFE-4A7C-833E-5A7DF6BF3B73}"/>
    <cellStyle name="Accent1 29" xfId="7707" xr:uid="{014DE79B-C3A8-40F9-8A45-BB5350540105}"/>
    <cellStyle name="Accent1 3" xfId="1172" xr:uid="{78F428D9-2D2C-43F3-8425-D918230EFD76}"/>
    <cellStyle name="Accent1 3 10" xfId="1173" xr:uid="{8DE763ED-9594-4F8E-87D2-0A916C3B8D2A}"/>
    <cellStyle name="Accent1 3 11" xfId="1174" xr:uid="{9A155D2E-2938-496E-983F-E920A8A2D9A6}"/>
    <cellStyle name="Accent1 3 12" xfId="12478" xr:uid="{BAD1B019-61FC-4641-B17C-1F30C69F0089}"/>
    <cellStyle name="Accent1 3 13" xfId="5828" xr:uid="{3C0B6A8E-B8DB-4410-8AF8-DC82C920ADFB}"/>
    <cellStyle name="Accent1 3 2" xfId="1175" xr:uid="{3CDD73A4-1CDA-44E9-9192-12F040C5DEB9}"/>
    <cellStyle name="Accent1 3 2 2" xfId="12479" xr:uid="{9F363A33-E7E2-45BE-9D80-4D080F624FEF}"/>
    <cellStyle name="Accent1 3 2 3" xfId="10644" xr:uid="{44C6BB1A-34F3-409D-BFFD-091DA695408F}"/>
    <cellStyle name="Accent1 3 2 4" xfId="7708" xr:uid="{0C0D6E77-B1DB-4763-A738-5A446B447F07}"/>
    <cellStyle name="Accent1 3 3" xfId="1176" xr:uid="{115CB18B-46A6-4255-8A43-2A5F69B08217}"/>
    <cellStyle name="Accent1 3 4" xfId="1177" xr:uid="{33642C50-CF3F-4507-A910-970E3C1B0F97}"/>
    <cellStyle name="Accent1 3 5" xfId="1178" xr:uid="{3CC2980B-48ED-4CF0-A8FE-836F705A4AC2}"/>
    <cellStyle name="Accent1 3 6" xfId="1179" xr:uid="{7DB7A709-266F-43DA-A2D6-B8C4F02C96D0}"/>
    <cellStyle name="Accent1 3 7" xfId="1180" xr:uid="{8B571C5D-FBA6-4562-A1C6-D989F6D1E148}"/>
    <cellStyle name="Accent1 3 8" xfId="1181" xr:uid="{1E78B869-90E2-4AEA-8214-794BAC2B7823}"/>
    <cellStyle name="Accent1 3 9" xfId="1182" xr:uid="{9F45461D-66B9-4319-A991-A3C3DDAA1A9E}"/>
    <cellStyle name="Accent1 30" xfId="7709" xr:uid="{898D2093-C148-455A-85BA-8B0DB2C76E25}"/>
    <cellStyle name="Accent1 31" xfId="7710" xr:uid="{830A8CCF-5375-4245-BC87-2AB9B4DC24D0}"/>
    <cellStyle name="Accent1 32" xfId="7711" xr:uid="{1AF2D1CA-7864-4C19-B411-B81C8F8962A1}"/>
    <cellStyle name="Accent1 33" xfId="7712" xr:uid="{D1FF89E9-95C2-47E0-83E9-5E74797A33E5}"/>
    <cellStyle name="Accent1 34" xfId="7713" xr:uid="{2370CC41-74F1-4DF0-945C-F01B49BC0A59}"/>
    <cellStyle name="Accent1 35" xfId="7714" xr:uid="{F9A5E72A-8E90-48DE-BE25-283CDAA8B79E}"/>
    <cellStyle name="Accent1 36" xfId="7715" xr:uid="{8BB9CE22-2A68-4CC2-B51B-C3AC4CB488DA}"/>
    <cellStyle name="Accent1 37" xfId="7716" xr:uid="{8B7F9EB8-377A-4AC9-BEE2-01CE996F3054}"/>
    <cellStyle name="Accent1 38" xfId="7717" xr:uid="{DB71AB60-2ACC-451D-AB8D-166B0D6B4191}"/>
    <cellStyle name="Accent1 39" xfId="7718" xr:uid="{E342B9B7-29EB-4F0B-A7E7-1D3217B44EE8}"/>
    <cellStyle name="Accent1 4" xfId="1183" xr:uid="{0381C3FA-CBB7-48D2-BECB-447F3FF9D41A}"/>
    <cellStyle name="Accent1 4 10" xfId="1184" xr:uid="{3409C756-D9DE-4B78-B46F-BB2A7B749EAC}"/>
    <cellStyle name="Accent1 4 11" xfId="1185" xr:uid="{681F2611-4D68-45D2-83AB-AD340B7BE8FC}"/>
    <cellStyle name="Accent1 4 2" xfId="1186" xr:uid="{0188BD0F-631F-4901-961B-BFABDE440D7C}"/>
    <cellStyle name="Accent1 4 3" xfId="1187" xr:uid="{E7706BBE-B77C-4D60-ACC7-B06FA0E87E4D}"/>
    <cellStyle name="Accent1 4 4" xfId="1188" xr:uid="{7097359E-8224-4BF1-AF6D-A30E78A26517}"/>
    <cellStyle name="Accent1 4 5" xfId="1189" xr:uid="{3EB450CE-6CB6-4D85-A8C1-353B52825B1F}"/>
    <cellStyle name="Accent1 4 6" xfId="1190" xr:uid="{6EBBF6A7-DF40-4FAC-9BC4-D3BC674609B5}"/>
    <cellStyle name="Accent1 4 7" xfId="1191" xr:uid="{F8CC8F5E-78B3-47DB-83A4-3A4C9B2279F6}"/>
    <cellStyle name="Accent1 4 8" xfId="1192" xr:uid="{79C3D7E7-0DF1-4C30-BD12-E6308CD29D17}"/>
    <cellStyle name="Accent1 4 9" xfId="1193" xr:uid="{A63944D5-8A8C-429C-BEF7-FD814BD9D637}"/>
    <cellStyle name="Accent1 40" xfId="7719" xr:uid="{3227CE52-269F-49C6-8DFA-8282D384E9F4}"/>
    <cellStyle name="Accent1 41" xfId="7720" xr:uid="{44B3E9E4-4B82-4E72-B1E5-30D67592B8CD}"/>
    <cellStyle name="Accent1 42" xfId="7721" xr:uid="{D1604C57-D8CD-4A7F-9DFA-626049995297}"/>
    <cellStyle name="Accent1 43" xfId="7722" xr:uid="{1A7FF9B5-A2B6-45B4-B11C-36666667FD58}"/>
    <cellStyle name="Accent1 5" xfId="1194" xr:uid="{538FF45C-8999-4166-9A48-83352886690F}"/>
    <cellStyle name="Accent1 5 10" xfId="1195" xr:uid="{3EBCB87B-9D35-4BDA-AD71-D795DD085EBE}"/>
    <cellStyle name="Accent1 5 11" xfId="1196" xr:uid="{7E6B434E-28AF-4B12-801F-A72BBDE5AD5F}"/>
    <cellStyle name="Accent1 5 2" xfId="1197" xr:uid="{69631CE4-A946-4031-B088-C6F7F710E443}"/>
    <cellStyle name="Accent1 5 3" xfId="1198" xr:uid="{CAE6EF01-E7FF-40AF-BEE4-06675D963B3D}"/>
    <cellStyle name="Accent1 5 4" xfId="1199" xr:uid="{8DB82D0F-C4B3-4A5C-9CC4-32BAD8A2EC0F}"/>
    <cellStyle name="Accent1 5 5" xfId="1200" xr:uid="{B7177699-0DE9-44D3-A079-25393BD13E2C}"/>
    <cellStyle name="Accent1 5 6" xfId="1201" xr:uid="{309B8338-C93B-4F95-979A-C3D346B0EFE1}"/>
    <cellStyle name="Accent1 5 7" xfId="1202" xr:uid="{53121888-038D-41CB-9BCA-CA8688A843B8}"/>
    <cellStyle name="Accent1 5 8" xfId="1203" xr:uid="{1EE288F1-E56D-44F6-B82B-D9D498661793}"/>
    <cellStyle name="Accent1 5 9" xfId="1204" xr:uid="{DC3B07FE-660C-4E0B-95E5-6773C8AB0E63}"/>
    <cellStyle name="Accent1 6" xfId="1205" xr:uid="{F777626E-F2AD-4636-A8CA-14D4251629AA}"/>
    <cellStyle name="Accent1 6 10" xfId="1206" xr:uid="{72B10044-14CF-4803-B95E-F9B8F413E5F4}"/>
    <cellStyle name="Accent1 6 11" xfId="1207" xr:uid="{BA2037FF-6384-4D42-9369-7A7F856FAC49}"/>
    <cellStyle name="Accent1 6 2" xfId="1208" xr:uid="{5B7544DF-416F-4061-9271-7CDE4F65E471}"/>
    <cellStyle name="Accent1 6 3" xfId="1209" xr:uid="{412D230C-7E9D-49A0-9C79-68BBC9D49BD3}"/>
    <cellStyle name="Accent1 6 4" xfId="1210" xr:uid="{5E19E384-8A66-4873-BFC7-F0608E8DC486}"/>
    <cellStyle name="Accent1 6 5" xfId="1211" xr:uid="{7B2F9FFB-0AF1-4293-9867-CF05A49F65D6}"/>
    <cellStyle name="Accent1 6 6" xfId="1212" xr:uid="{88A7B3C1-B4E7-4433-A576-D9DC10D1AE37}"/>
    <cellStyle name="Accent1 6 7" xfId="1213" xr:uid="{63E5BC8F-C487-4BCD-9968-1101CB49A584}"/>
    <cellStyle name="Accent1 6 8" xfId="1214" xr:uid="{030DC118-A7E2-413B-97DA-60ADF8552242}"/>
    <cellStyle name="Accent1 6 9" xfId="1215" xr:uid="{3C9AE999-BDAD-4651-8526-417E60450FB6}"/>
    <cellStyle name="Accent1 7" xfId="1216" xr:uid="{AD1090B3-68F8-4ECB-9CE0-128B400CA479}"/>
    <cellStyle name="Accent1 8" xfId="1217" xr:uid="{FDCF6757-CD6B-4241-BDBE-D6DACE0B1898}"/>
    <cellStyle name="Accent1 9" xfId="1218" xr:uid="{47EE91FE-568D-45A6-8DBA-D669BF3CD6C9}"/>
    <cellStyle name="Accent2" xfId="22" builtinId="33" customBuiltin="1"/>
    <cellStyle name="Accent2 10" xfId="1219" xr:uid="{43072F27-EF76-4090-BFCC-DF1DFB7BABE3}"/>
    <cellStyle name="Accent2 11" xfId="7723" xr:uid="{EEC53DC1-3271-423F-A2C8-B70FDC579C77}"/>
    <cellStyle name="Accent2 12" xfId="7724" xr:uid="{8A1D267C-AE90-443C-AD98-948B0E953E56}"/>
    <cellStyle name="Accent2 13" xfId="7725" xr:uid="{86A88D2C-833B-4CD1-836D-70BAC5C92E6E}"/>
    <cellStyle name="Accent2 14" xfId="7726" xr:uid="{52708726-E6D1-436C-B791-E6E227AAF806}"/>
    <cellStyle name="Accent2 15" xfId="7727" xr:uid="{08FD59CB-E9B0-496D-A72B-49C52A1C966A}"/>
    <cellStyle name="Accent2 16" xfId="7728" xr:uid="{03B3F5ED-2907-4B39-86B2-99B0BD656A42}"/>
    <cellStyle name="Accent2 17" xfId="7729" xr:uid="{BE60C896-DA0E-4F84-9C2D-ADDD2BC45F4C}"/>
    <cellStyle name="Accent2 18" xfId="7730" xr:uid="{3AE65203-EBC6-4A75-AFF2-4FC40E07766A}"/>
    <cellStyle name="Accent2 19" xfId="7731" xr:uid="{297AD40C-B61D-44AD-9295-1EB6D3DD48D5}"/>
    <cellStyle name="Accent2 2" xfId="1220" xr:uid="{740622B2-CCC5-4658-B46B-842776504FE1}"/>
    <cellStyle name="Accent2 2 10" xfId="1221" xr:uid="{9D8B3FDB-9C11-4984-9BB5-1C830033CC0E}"/>
    <cellStyle name="Accent2 2 10 2" xfId="12480" xr:uid="{158740E9-8100-4E1D-9108-EC4AFE29C759}"/>
    <cellStyle name="Accent2 2 10 3" xfId="10645" xr:uid="{6DAC7C7C-5474-44F0-9FFF-7526573F5B72}"/>
    <cellStyle name="Accent2 2 10 4" xfId="5829" xr:uid="{3075716D-4B4A-4809-8A23-4D332982DE7C}"/>
    <cellStyle name="Accent2 2 11" xfId="1222" xr:uid="{2143916B-F513-4B42-B613-3BF221F546A0}"/>
    <cellStyle name="Accent2 2 2" xfId="1223" xr:uid="{133A6604-C27E-4FA0-BF0E-5DE9314A015C}"/>
    <cellStyle name="Accent2 2 2 2" xfId="12481" xr:uid="{71179886-43E1-4739-88BC-83B4945E4D79}"/>
    <cellStyle name="Accent2 2 2 3" xfId="10646" xr:uid="{18EBD00E-6943-43F7-BC61-86BCE503130B}"/>
    <cellStyle name="Accent2 2 2 4" xfId="5830" xr:uid="{0F5AA080-8AB1-4950-B8A1-DD48145CC5F6}"/>
    <cellStyle name="Accent2 2 3" xfId="1224" xr:uid="{9D9CFC24-5BDC-4672-A1E3-A1935E854F9C}"/>
    <cellStyle name="Accent2 2 3 2" xfId="12482" xr:uid="{1331C739-663D-436A-A3EA-14423F52E2DA}"/>
    <cellStyle name="Accent2 2 3 3" xfId="10647" xr:uid="{35BDE4E1-AD88-4EDF-84B5-62A65620003D}"/>
    <cellStyle name="Accent2 2 3 4" xfId="5831" xr:uid="{90DF891A-7C3B-478E-8B15-BE7B4D1B4006}"/>
    <cellStyle name="Accent2 2 4" xfId="1225" xr:uid="{60DA611D-E9C3-49C1-8C98-E212A2A54577}"/>
    <cellStyle name="Accent2 2 4 2" xfId="12483" xr:uid="{1A38F857-85F4-4F37-A0B8-F009B1C96343}"/>
    <cellStyle name="Accent2 2 4 3" xfId="10648" xr:uid="{EBE13FD9-A067-4F6D-8A98-62AC9824505A}"/>
    <cellStyle name="Accent2 2 4 4" xfId="5832" xr:uid="{7CA785D5-F179-473B-928D-E389DDBCB638}"/>
    <cellStyle name="Accent2 2 5" xfId="1226" xr:uid="{04B159C1-EDCF-40CB-89A1-7EAA960AD4E9}"/>
    <cellStyle name="Accent2 2 5 2" xfId="12484" xr:uid="{C5D6FBA1-7385-42A3-879B-E8550A6ABFB2}"/>
    <cellStyle name="Accent2 2 5 3" xfId="10649" xr:uid="{228D5E8F-70FE-4E60-BD0B-DFC9C524DB1E}"/>
    <cellStyle name="Accent2 2 5 4" xfId="5833" xr:uid="{3F01CB33-313C-4534-BA96-7B6362A7CB75}"/>
    <cellStyle name="Accent2 2 6" xfId="1227" xr:uid="{633122E0-272C-4683-9474-C0E257D10A91}"/>
    <cellStyle name="Accent2 2 6 2" xfId="12485" xr:uid="{B2ECBB8D-334A-41C1-81CF-6CD80D7245D4}"/>
    <cellStyle name="Accent2 2 6 3" xfId="10650" xr:uid="{9A78E29C-20CF-4116-AB8E-6E1C9C2DDEAA}"/>
    <cellStyle name="Accent2 2 6 4" xfId="5834" xr:uid="{CB1AE9F6-35DF-4D6E-BC70-1D45C121C8C8}"/>
    <cellStyle name="Accent2 2 7" xfId="1228" xr:uid="{AF1B3A82-A8C8-4668-A874-4704A5DCA897}"/>
    <cellStyle name="Accent2 2 7 2" xfId="12486" xr:uid="{7C44C0EA-083E-41D0-8800-997788470A69}"/>
    <cellStyle name="Accent2 2 7 3" xfId="10651" xr:uid="{E85C8F18-31B5-41DC-8428-9B8B8199F321}"/>
    <cellStyle name="Accent2 2 7 4" xfId="5835" xr:uid="{A875432A-F09D-4E74-A7D8-24D676300FC7}"/>
    <cellStyle name="Accent2 2 8" xfId="1229" xr:uid="{A40D6FE9-F2AA-483E-A722-086861970FBC}"/>
    <cellStyle name="Accent2 2 8 2" xfId="12487" xr:uid="{C2E2ADFF-480D-47B4-AD4C-533328AD786A}"/>
    <cellStyle name="Accent2 2 8 3" xfId="10652" xr:uid="{6192DCCB-3814-469C-88AD-E7A96F180A1D}"/>
    <cellStyle name="Accent2 2 8 4" xfId="5836" xr:uid="{6E784FBD-6328-4209-9B0F-44AFB8F22EAA}"/>
    <cellStyle name="Accent2 2 9" xfId="1230" xr:uid="{60B1B1BD-82C2-4A08-95BA-ED7FEF40D475}"/>
    <cellStyle name="Accent2 2 9 2" xfId="12488" xr:uid="{DAFB072E-BD98-4FA1-8CAB-3EECE6C27CD8}"/>
    <cellStyle name="Accent2 2 9 3" xfId="10653" xr:uid="{D3A6C483-5E1F-42FC-B33B-DDBCA59B332A}"/>
    <cellStyle name="Accent2 2 9 4" xfId="5837" xr:uid="{C6C63E83-CD47-4710-BBA0-B03FFDA2D444}"/>
    <cellStyle name="Accent2 20" xfId="7732" xr:uid="{AEA44B7D-4DDF-4C69-8D12-7899516E1874}"/>
    <cellStyle name="Accent2 21" xfId="7733" xr:uid="{45B0F085-7ED6-4AA0-B0FA-86E53922E800}"/>
    <cellStyle name="Accent2 22" xfId="7734" xr:uid="{0D3D7F27-4330-459F-96EA-10229A6090E2}"/>
    <cellStyle name="Accent2 23" xfId="7735" xr:uid="{9F0E4691-3C84-402E-8B89-F81B7C15D2F0}"/>
    <cellStyle name="Accent2 24" xfId="7736" xr:uid="{0575602D-3A4B-4346-81A4-9CF720E0D00F}"/>
    <cellStyle name="Accent2 25" xfId="7737" xr:uid="{002CAD88-3C4F-49B7-A67C-D1259902942E}"/>
    <cellStyle name="Accent2 26" xfId="7738" xr:uid="{7EF48BCD-5A32-4794-BDFA-A1BFA0FAD088}"/>
    <cellStyle name="Accent2 27" xfId="7739" xr:uid="{BD0FC2F6-FA13-4B11-A558-D07480FF7AB9}"/>
    <cellStyle name="Accent2 28" xfId="7740" xr:uid="{B57634F3-42A1-4A7A-84E6-842B67222116}"/>
    <cellStyle name="Accent2 29" xfId="7741" xr:uid="{69E1E5F1-D04E-46A7-A1C8-62A9BA2D6EA9}"/>
    <cellStyle name="Accent2 3" xfId="1231" xr:uid="{5102C49A-C743-475A-BF09-9A3943250EDD}"/>
    <cellStyle name="Accent2 3 10" xfId="1232" xr:uid="{569DF56F-D529-4713-8846-4C8A484E08B4}"/>
    <cellStyle name="Accent2 3 11" xfId="1233" xr:uid="{05FF0A76-B8F8-4221-9D1F-81DE121BB911}"/>
    <cellStyle name="Accent2 3 12" xfId="12489" xr:uid="{B1B6AA57-7437-4E8F-9C33-6C6968AF5FDC}"/>
    <cellStyle name="Accent2 3 13" xfId="5838" xr:uid="{892B6EDE-3880-4F0A-BC55-B425896218AD}"/>
    <cellStyle name="Accent2 3 2" xfId="1234" xr:uid="{9E5C3046-CB5D-4554-B7CA-D73E3D85C11C}"/>
    <cellStyle name="Accent2 3 2 2" xfId="12490" xr:uid="{FAE1E12C-9D85-4A82-B7A1-A53FA3DBD6B3}"/>
    <cellStyle name="Accent2 3 2 3" xfId="10654" xr:uid="{C3E2299D-4BAD-49E5-9834-48F13C24201E}"/>
    <cellStyle name="Accent2 3 2 4" xfId="7742" xr:uid="{6D571E59-9108-471B-AEC8-9B28186C674C}"/>
    <cellStyle name="Accent2 3 3" xfId="1235" xr:uid="{5B42506B-C7C1-43C4-A150-2B584D526D60}"/>
    <cellStyle name="Accent2 3 4" xfId="1236" xr:uid="{F2A43579-F104-41E5-B403-CAF57A0EC752}"/>
    <cellStyle name="Accent2 3 5" xfId="1237" xr:uid="{F911DBEA-66AE-4D3A-B1EF-30838BF0ED8A}"/>
    <cellStyle name="Accent2 3 6" xfId="1238" xr:uid="{CEA46E05-E489-40A0-BC2E-7E797B52CA4F}"/>
    <cellStyle name="Accent2 3 7" xfId="1239" xr:uid="{4ACE2079-F1B9-4225-9FED-CC4EEACCB293}"/>
    <cellStyle name="Accent2 3 8" xfId="1240" xr:uid="{25CDB30D-350C-4B39-BBA1-A38265A68CCB}"/>
    <cellStyle name="Accent2 3 9" xfId="1241" xr:uid="{4197EC7C-B857-470F-A5E0-532B9FF42CF8}"/>
    <cellStyle name="Accent2 30" xfId="7743" xr:uid="{140ECEDA-CFF4-4EB7-8081-0B4827ECA9F2}"/>
    <cellStyle name="Accent2 31" xfId="7744" xr:uid="{945DEFD9-50FC-4465-A509-55D3C9D01F6F}"/>
    <cellStyle name="Accent2 32" xfId="7745" xr:uid="{768010BF-7BC5-4434-AD56-75848299F7F1}"/>
    <cellStyle name="Accent2 33" xfId="7746" xr:uid="{807AFCFB-9BEA-4FE0-9F39-B3A9264BA928}"/>
    <cellStyle name="Accent2 34" xfId="7747" xr:uid="{587A4084-BD23-417E-8EB6-E7FC0C31262C}"/>
    <cellStyle name="Accent2 35" xfId="7748" xr:uid="{D01D73DD-8FFA-4AA2-B3B1-98DAADE32A87}"/>
    <cellStyle name="Accent2 36" xfId="7749" xr:uid="{8C388802-5837-4689-B397-8DCEA0944238}"/>
    <cellStyle name="Accent2 37" xfId="7750" xr:uid="{1E1A9C87-F5A1-44D2-B283-160D50141BD6}"/>
    <cellStyle name="Accent2 38" xfId="7751" xr:uid="{30C0F7EF-61FB-47EB-B78A-11C361743594}"/>
    <cellStyle name="Accent2 39" xfId="7752" xr:uid="{A900DD4C-E303-4B4D-97AF-C9E8630B9264}"/>
    <cellStyle name="Accent2 4" xfId="1242" xr:uid="{BF8B4269-CF89-496F-9174-7EE2D2F003B6}"/>
    <cellStyle name="Accent2 4 10" xfId="1243" xr:uid="{5B9B2F2A-9515-4DD0-8201-CDE00CB676D3}"/>
    <cellStyle name="Accent2 4 11" xfId="1244" xr:uid="{80C61752-3A66-4D2B-9397-1DA37D2C979D}"/>
    <cellStyle name="Accent2 4 2" xfId="1245" xr:uid="{AE2AAD6E-D526-404F-8C3A-8A4214ADD6BB}"/>
    <cellStyle name="Accent2 4 3" xfId="1246" xr:uid="{0A72B6D1-BD90-4826-A503-D8B4E704AE9C}"/>
    <cellStyle name="Accent2 4 4" xfId="1247" xr:uid="{C7E376D0-614D-4741-8293-055AA5E52E58}"/>
    <cellStyle name="Accent2 4 5" xfId="1248" xr:uid="{7F47AED0-7DA7-4747-AAFC-BB8CD496642A}"/>
    <cellStyle name="Accent2 4 6" xfId="1249" xr:uid="{937C456E-4FC8-4599-AB42-7258F1E50EE2}"/>
    <cellStyle name="Accent2 4 7" xfId="1250" xr:uid="{02F63C5F-7338-42E2-AB94-41F72CCA4BDC}"/>
    <cellStyle name="Accent2 4 8" xfId="1251" xr:uid="{ED268A65-F50A-4E54-A00F-35AA4704269D}"/>
    <cellStyle name="Accent2 4 9" xfId="1252" xr:uid="{34FF17D3-F402-4F64-A6FC-1E1D299CBF7E}"/>
    <cellStyle name="Accent2 40" xfId="7753" xr:uid="{627CB59B-9F34-4FDB-9880-C0B63C60B048}"/>
    <cellStyle name="Accent2 41" xfId="7754" xr:uid="{40BD8CCD-5C0A-47B6-BFC5-1F4F9A53E3E3}"/>
    <cellStyle name="Accent2 42" xfId="7755" xr:uid="{7C87DFFB-5430-48BC-B36B-BEEAF36C8B97}"/>
    <cellStyle name="Accent2 43" xfId="7756" xr:uid="{242E6420-34D8-487F-8138-1FBE2C128843}"/>
    <cellStyle name="Accent2 5" xfId="1253" xr:uid="{381078DD-9EB5-48CD-8B20-F8A5E5A831DA}"/>
    <cellStyle name="Accent2 5 10" xfId="1254" xr:uid="{53A55D61-6274-4E36-8034-846F8F9C6B8E}"/>
    <cellStyle name="Accent2 5 11" xfId="1255" xr:uid="{50445D77-5409-4CB9-B9F6-398586419B7C}"/>
    <cellStyle name="Accent2 5 2" xfId="1256" xr:uid="{30488ED4-9347-434A-B6FA-B9355C4AD69B}"/>
    <cellStyle name="Accent2 5 3" xfId="1257" xr:uid="{E53CFF4C-ABE8-4E1D-A1DC-E035272D73CE}"/>
    <cellStyle name="Accent2 5 4" xfId="1258" xr:uid="{A7982F4F-D248-4F19-9AF0-6A740428B61A}"/>
    <cellStyle name="Accent2 5 5" xfId="1259" xr:uid="{AC290A5E-D821-447A-922F-CCB24C895A05}"/>
    <cellStyle name="Accent2 5 6" xfId="1260" xr:uid="{E040ADEB-4B68-4B17-B1F7-CDB439918C44}"/>
    <cellStyle name="Accent2 5 7" xfId="1261" xr:uid="{754895B0-CBD0-4777-8A56-B0614A23BD56}"/>
    <cellStyle name="Accent2 5 8" xfId="1262" xr:uid="{DE7BA95E-287F-4107-93B6-22F5762134BA}"/>
    <cellStyle name="Accent2 5 9" xfId="1263" xr:uid="{D123E37C-D5F8-4616-89D7-C6C7C283474C}"/>
    <cellStyle name="Accent2 6" xfId="1264" xr:uid="{6996BA69-0FA7-4363-BFEE-39729A72079B}"/>
    <cellStyle name="Accent2 6 10" xfId="1265" xr:uid="{E5B1B551-8005-484A-A3F6-F2E85412D6C9}"/>
    <cellStyle name="Accent2 6 11" xfId="1266" xr:uid="{ED6B6A2D-0CD5-479A-A1F9-0D2E9D8C55BE}"/>
    <cellStyle name="Accent2 6 2" xfId="1267" xr:uid="{168A9122-C237-4F47-9F0B-4A791740E90C}"/>
    <cellStyle name="Accent2 6 3" xfId="1268" xr:uid="{439D1673-1C0C-4196-B53E-03311B19D85F}"/>
    <cellStyle name="Accent2 6 4" xfId="1269" xr:uid="{D79556A9-494F-4B33-A6D5-C9389F1C1FEC}"/>
    <cellStyle name="Accent2 6 5" xfId="1270" xr:uid="{468D5F44-665D-4CDF-9F68-CBD38B5CDF4A}"/>
    <cellStyle name="Accent2 6 6" xfId="1271" xr:uid="{4D09142A-8C00-4516-BCF2-57B82900A1EE}"/>
    <cellStyle name="Accent2 6 7" xfId="1272" xr:uid="{65B5EF91-8D09-4A66-808A-204B0097EC82}"/>
    <cellStyle name="Accent2 6 8" xfId="1273" xr:uid="{EB0EEF25-509E-4DAD-A14B-ABBD36C47001}"/>
    <cellStyle name="Accent2 6 9" xfId="1274" xr:uid="{B1AA670F-10F4-4B70-942A-6E3744598DB9}"/>
    <cellStyle name="Accent2 7" xfId="1275" xr:uid="{34D64246-A1B2-4907-A197-3F1CB0142DD0}"/>
    <cellStyle name="Accent2 8" xfId="1276" xr:uid="{A76174C9-42F4-4996-ADB1-76B163FCC5F3}"/>
    <cellStyle name="Accent2 9" xfId="1277" xr:uid="{AEEC45EB-48E3-418E-8870-89A187DDFFB2}"/>
    <cellStyle name="Accent3" xfId="26" builtinId="37" customBuiltin="1"/>
    <cellStyle name="Accent3 10" xfId="1278" xr:uid="{7607FE51-43F4-4F1A-9F1F-FDF7B05E2837}"/>
    <cellStyle name="Accent3 11" xfId="7757" xr:uid="{EC347B55-AFD0-43BF-A07B-5A734C79E866}"/>
    <cellStyle name="Accent3 12" xfId="7758" xr:uid="{497810F5-62D4-4EF3-BF6D-5639B1D1D066}"/>
    <cellStyle name="Accent3 13" xfId="7759" xr:uid="{2AAD5247-D499-48A8-9772-E9F3ABBA8B51}"/>
    <cellStyle name="Accent3 14" xfId="7760" xr:uid="{27CA9D15-8ADA-418D-8888-414892AE0798}"/>
    <cellStyle name="Accent3 15" xfId="7761" xr:uid="{D2AB6F82-7F40-4E1A-A256-7733E2BE4EFB}"/>
    <cellStyle name="Accent3 16" xfId="7762" xr:uid="{40D9E3F8-E5B0-4AED-9ADD-3E2573AB1F5A}"/>
    <cellStyle name="Accent3 17" xfId="7763" xr:uid="{2194FE87-BCE7-49EC-82A5-A49A9C6D78A9}"/>
    <cellStyle name="Accent3 18" xfId="7764" xr:uid="{1B7F1DBD-E7AF-49C2-AA7C-6182E3B8E11E}"/>
    <cellStyle name="Accent3 19" xfId="7765" xr:uid="{FBCAB1D9-A395-4DC4-B269-8E687289E541}"/>
    <cellStyle name="Accent3 2" xfId="1279" xr:uid="{572A533E-CCF1-4F1F-B299-0278472F2E80}"/>
    <cellStyle name="Accent3 2 10" xfId="1280" xr:uid="{ADD33FF0-3BB0-405C-8791-67D13E11BA83}"/>
    <cellStyle name="Accent3 2 10 2" xfId="12491" xr:uid="{8ABDA6F6-340C-4085-9C89-9934E68DFCE6}"/>
    <cellStyle name="Accent3 2 10 3" xfId="10655" xr:uid="{58145074-261A-4BAC-AFA3-0606E6486CCA}"/>
    <cellStyle name="Accent3 2 10 4" xfId="5839" xr:uid="{440BA982-C4F9-43C2-9710-555548963100}"/>
    <cellStyle name="Accent3 2 11" xfId="1281" xr:uid="{1BECC2C0-B728-46DC-9CED-68CF9A4D3D29}"/>
    <cellStyle name="Accent3 2 2" xfId="1282" xr:uid="{C3FFDFD3-5516-4D03-AA4F-E38F903BACB6}"/>
    <cellStyle name="Accent3 2 2 2" xfId="12492" xr:uid="{2EA2CBD8-2F8E-42DC-A0C7-22471F856F78}"/>
    <cellStyle name="Accent3 2 2 3" xfId="10656" xr:uid="{BC422915-AFDA-475C-B026-0894FDB06D0A}"/>
    <cellStyle name="Accent3 2 2 4" xfId="5840" xr:uid="{4EE50137-7C6C-49D5-8690-98EA4E740D8B}"/>
    <cellStyle name="Accent3 2 3" xfId="1283" xr:uid="{A8BED31F-555F-4DE0-8E38-41AC09B98444}"/>
    <cellStyle name="Accent3 2 3 2" xfId="12493" xr:uid="{7B741FE1-0BF8-416A-9FCF-AF16AD5DF9D5}"/>
    <cellStyle name="Accent3 2 3 3" xfId="10657" xr:uid="{680BA918-1635-402C-BA4C-0CA08C93B163}"/>
    <cellStyle name="Accent3 2 3 4" xfId="5841" xr:uid="{5EC1BC28-951E-41DA-80B7-7F7AD18501BB}"/>
    <cellStyle name="Accent3 2 4" xfId="1284" xr:uid="{653C4C5B-90E3-4FA0-AD1E-E090899D916F}"/>
    <cellStyle name="Accent3 2 4 2" xfId="12494" xr:uid="{6FA453BD-B3ED-4832-AB7C-144E793DC69E}"/>
    <cellStyle name="Accent3 2 4 3" xfId="10658" xr:uid="{E48F870E-327A-48F2-8A38-6FD5A8ABD07E}"/>
    <cellStyle name="Accent3 2 4 4" xfId="5842" xr:uid="{9932FFAF-57D4-4C5F-94D2-46CDF1D9EE3E}"/>
    <cellStyle name="Accent3 2 5" xfId="1285" xr:uid="{C2F70F86-B81C-4B81-97CF-AD3B88EAD32E}"/>
    <cellStyle name="Accent3 2 5 2" xfId="12495" xr:uid="{83A5B458-8477-490A-ACD5-0DBE15C0912F}"/>
    <cellStyle name="Accent3 2 5 3" xfId="10659" xr:uid="{185B71B0-A3C4-46F5-96B3-733651C01065}"/>
    <cellStyle name="Accent3 2 5 4" xfId="5843" xr:uid="{A54EB166-4E7C-468A-9B92-A9828E7F5177}"/>
    <cellStyle name="Accent3 2 6" xfId="1286" xr:uid="{EBFD5F0C-181E-4C81-86DB-5EA6C7A4597B}"/>
    <cellStyle name="Accent3 2 6 2" xfId="12496" xr:uid="{359A4D86-6C9B-4DEE-B43C-6E3F9F77610D}"/>
    <cellStyle name="Accent3 2 6 3" xfId="10660" xr:uid="{53C185F5-C117-4133-BE02-6A96514F18F7}"/>
    <cellStyle name="Accent3 2 6 4" xfId="5844" xr:uid="{2A9CF298-3935-4935-A4A1-05F7CE7B2289}"/>
    <cellStyle name="Accent3 2 7" xfId="1287" xr:uid="{16A61A3C-A585-4708-9178-71DC15600E42}"/>
    <cellStyle name="Accent3 2 7 2" xfId="12497" xr:uid="{FF81DF1D-8053-424E-8FC3-167705536212}"/>
    <cellStyle name="Accent3 2 7 3" xfId="10661" xr:uid="{0B96CFB1-2E6F-4693-AB03-8B5EE5F235D6}"/>
    <cellStyle name="Accent3 2 7 4" xfId="5845" xr:uid="{9D4EE612-41BF-4AF6-9C65-13FFC696612D}"/>
    <cellStyle name="Accent3 2 8" xfId="1288" xr:uid="{69810F62-CB8E-4E2C-BEAE-3DF6A9E2A36A}"/>
    <cellStyle name="Accent3 2 8 2" xfId="12498" xr:uid="{E5D8A52C-EA19-4443-8AF1-A7421C761D4F}"/>
    <cellStyle name="Accent3 2 8 3" xfId="10662" xr:uid="{D62C1407-9FB0-4BE4-AE4C-E91D97A8ED1A}"/>
    <cellStyle name="Accent3 2 8 4" xfId="5846" xr:uid="{22F4D68F-5531-40AA-A449-F383ACB3B660}"/>
    <cellStyle name="Accent3 2 9" xfId="1289" xr:uid="{7D890DA1-A330-4456-AED2-6A18C5EB8DD2}"/>
    <cellStyle name="Accent3 2 9 2" xfId="12499" xr:uid="{D3481F25-352B-4699-AF9D-94586014F2EE}"/>
    <cellStyle name="Accent3 2 9 3" xfId="10663" xr:uid="{E1103D7A-D5BC-4574-83FF-38E169AD1769}"/>
    <cellStyle name="Accent3 2 9 4" xfId="5847" xr:uid="{F45448A6-559D-4E81-BEB7-C5DD1D782ADE}"/>
    <cellStyle name="Accent3 20" xfId="7766" xr:uid="{68589834-3D46-4F3D-8D39-EF2F85AF62D8}"/>
    <cellStyle name="Accent3 21" xfId="7767" xr:uid="{58B1CFB7-7046-4832-B50E-0257F950CEEB}"/>
    <cellStyle name="Accent3 22" xfId="7768" xr:uid="{56155314-48B5-400B-9610-0E86ABF4246A}"/>
    <cellStyle name="Accent3 23" xfId="7769" xr:uid="{1B42D524-5D92-4FDE-8D39-7F432CF1639C}"/>
    <cellStyle name="Accent3 24" xfId="7770" xr:uid="{77B34712-E8CE-45CA-BAA3-6BBDAE355DE1}"/>
    <cellStyle name="Accent3 25" xfId="7771" xr:uid="{749141DC-0C91-4043-B08C-7291CC2F4C17}"/>
    <cellStyle name="Accent3 26" xfId="7772" xr:uid="{3F990AE9-48EB-44EA-A69A-2CB7AE8D1B5B}"/>
    <cellStyle name="Accent3 27" xfId="7773" xr:uid="{901AB7E8-FD30-41EB-921B-71E2FBDDFB0F}"/>
    <cellStyle name="Accent3 28" xfId="7774" xr:uid="{56C65DDC-B1AC-4A36-967F-999D4EA81B7B}"/>
    <cellStyle name="Accent3 29" xfId="7775" xr:uid="{17136E36-E985-43DD-BF90-FEDF6188743E}"/>
    <cellStyle name="Accent3 3" xfId="1290" xr:uid="{20A67DB2-4872-43A2-B42C-6F2416FF4271}"/>
    <cellStyle name="Accent3 3 10" xfId="1291" xr:uid="{C44DB319-6B71-46E2-BA51-FFC477F4D86F}"/>
    <cellStyle name="Accent3 3 11" xfId="1292" xr:uid="{BB19B5FA-CDF6-4982-99D5-D3D325942ABD}"/>
    <cellStyle name="Accent3 3 12" xfId="12500" xr:uid="{4DE6BF80-9E48-4440-9CD7-0444EEDADF86}"/>
    <cellStyle name="Accent3 3 13" xfId="5848" xr:uid="{4F33600E-635D-4451-A2E8-6BFF66466631}"/>
    <cellStyle name="Accent3 3 2" xfId="1293" xr:uid="{B551F691-3859-4B48-9D9A-B638A0BAAD49}"/>
    <cellStyle name="Accent3 3 2 2" xfId="12501" xr:uid="{4C1BD338-C918-45EE-B0DB-58DE507BA97D}"/>
    <cellStyle name="Accent3 3 2 3" xfId="10664" xr:uid="{BFD95B55-DF07-4284-9433-4AB0F8D2F4BF}"/>
    <cellStyle name="Accent3 3 2 4" xfId="7776" xr:uid="{F7DFDD57-9325-40D4-98B2-F4AC73CB4738}"/>
    <cellStyle name="Accent3 3 3" xfId="1294" xr:uid="{A3B650C9-38E0-478D-9F39-467E9DD7B03F}"/>
    <cellStyle name="Accent3 3 4" xfId="1295" xr:uid="{70D00F31-A8B8-4035-BE3D-B09D4A8C8C58}"/>
    <cellStyle name="Accent3 3 5" xfId="1296" xr:uid="{E05E6B9E-650D-4819-B547-376228713D59}"/>
    <cellStyle name="Accent3 3 6" xfId="1297" xr:uid="{FAD1679E-F7D0-4B94-9787-31FE915484F6}"/>
    <cellStyle name="Accent3 3 7" xfId="1298" xr:uid="{1DFE9C08-36D2-406A-A5F2-271878447D74}"/>
    <cellStyle name="Accent3 3 8" xfId="1299" xr:uid="{7230376E-B2C2-4A21-AEA7-7197A7AC4720}"/>
    <cellStyle name="Accent3 3 9" xfId="1300" xr:uid="{7033940A-8E3B-4D01-A4CD-AB015CB54141}"/>
    <cellStyle name="Accent3 30" xfId="7777" xr:uid="{431838EC-3CC2-4A1D-93EE-2569374DDF75}"/>
    <cellStyle name="Accent3 31" xfId="7778" xr:uid="{6339D0FE-6FD3-42CF-9634-47C351940988}"/>
    <cellStyle name="Accent3 32" xfId="7779" xr:uid="{803FD15C-8E1E-4981-9471-9B26BE20365B}"/>
    <cellStyle name="Accent3 33" xfId="7780" xr:uid="{D642CEA1-7703-415A-A233-56AE234AF855}"/>
    <cellStyle name="Accent3 34" xfId="7781" xr:uid="{14D70B82-CBF2-4707-B221-05037FB6C54D}"/>
    <cellStyle name="Accent3 35" xfId="7782" xr:uid="{EE72D01D-3C90-499B-A89B-D6313FBD26C5}"/>
    <cellStyle name="Accent3 36" xfId="7783" xr:uid="{64A10BCF-510D-40F1-84B6-62C5F8C42003}"/>
    <cellStyle name="Accent3 37" xfId="7784" xr:uid="{6BA564E1-9FA7-4C37-9829-1DD3454C2AA6}"/>
    <cellStyle name="Accent3 38" xfId="7785" xr:uid="{65FAC2D2-86C6-479C-A59A-DD6AAA5E30EA}"/>
    <cellStyle name="Accent3 39" xfId="7786" xr:uid="{552B9257-D81F-4331-BD1B-29CC7E86DC87}"/>
    <cellStyle name="Accent3 4" xfId="1301" xr:uid="{D434F05C-8D21-43DB-9584-F0BAFCCC6A09}"/>
    <cellStyle name="Accent3 4 10" xfId="1302" xr:uid="{A12D3CA9-83E3-4943-8587-40859C04FE0F}"/>
    <cellStyle name="Accent3 4 11" xfId="1303" xr:uid="{25762C71-171E-4E6D-B4C7-BA240E9BDDEC}"/>
    <cellStyle name="Accent3 4 2" xfId="1304" xr:uid="{446CA7A3-2DDB-4A17-A5E7-3DA5F697C358}"/>
    <cellStyle name="Accent3 4 3" xfId="1305" xr:uid="{E92A09F1-A5F3-49DE-B838-A1CE7668963E}"/>
    <cellStyle name="Accent3 4 4" xfId="1306" xr:uid="{52FD13E7-A06F-4F4A-8E38-0891942E94B5}"/>
    <cellStyle name="Accent3 4 5" xfId="1307" xr:uid="{FC7FD066-42EF-4567-9634-91507A1F6F07}"/>
    <cellStyle name="Accent3 4 6" xfId="1308" xr:uid="{3E9DB1F8-1003-45A1-B524-F365C8C3261E}"/>
    <cellStyle name="Accent3 4 7" xfId="1309" xr:uid="{E774335F-D40A-4CDA-966B-D56E5AEA7BCB}"/>
    <cellStyle name="Accent3 4 8" xfId="1310" xr:uid="{DC45F041-4072-4734-8708-D3BD7778480E}"/>
    <cellStyle name="Accent3 4 9" xfId="1311" xr:uid="{B652147C-A8D4-47C0-BE22-6B1B1D903A75}"/>
    <cellStyle name="Accent3 40" xfId="7787" xr:uid="{9BE20768-9A25-47E7-AFD4-44C73BCFE5C1}"/>
    <cellStyle name="Accent3 41" xfId="7788" xr:uid="{F8A5EA65-07AA-4805-8BB5-08C349013C2B}"/>
    <cellStyle name="Accent3 42" xfId="7789" xr:uid="{18EAF266-1B4F-430D-B605-2F77A6090353}"/>
    <cellStyle name="Accent3 43" xfId="7790" xr:uid="{13E574C6-C79A-472E-A6B0-BE77B427D221}"/>
    <cellStyle name="Accent3 5" xfId="1312" xr:uid="{50E086D8-0E61-4DC4-8991-9CB8AC008787}"/>
    <cellStyle name="Accent3 5 10" xfId="1313" xr:uid="{2A8AD139-117A-45B2-A704-389AB236F9C0}"/>
    <cellStyle name="Accent3 5 11" xfId="1314" xr:uid="{C0F2DEE3-67E1-408B-81C4-8D64EFFAABBA}"/>
    <cellStyle name="Accent3 5 2" xfId="1315" xr:uid="{EC4A2647-5DA3-471D-85A3-3ED74CEF484F}"/>
    <cellStyle name="Accent3 5 3" xfId="1316" xr:uid="{4AF0B74D-DCEC-470D-8337-84CD64841BEC}"/>
    <cellStyle name="Accent3 5 4" xfId="1317" xr:uid="{6509B896-0A53-4769-AF98-D1E3A5ED9D9D}"/>
    <cellStyle name="Accent3 5 5" xfId="1318" xr:uid="{2B975215-2730-4677-B7AF-D270DC89A1A7}"/>
    <cellStyle name="Accent3 5 6" xfId="1319" xr:uid="{C3490245-90BD-463B-AB5D-9930DB3055D9}"/>
    <cellStyle name="Accent3 5 7" xfId="1320" xr:uid="{6906EE90-5BD0-438D-9E05-3190EF706617}"/>
    <cellStyle name="Accent3 5 8" xfId="1321" xr:uid="{834FFFC3-CD04-45BB-8C80-5D54B9132232}"/>
    <cellStyle name="Accent3 5 9" xfId="1322" xr:uid="{5083B092-6E3C-49BF-A088-E347F4C52238}"/>
    <cellStyle name="Accent3 6" xfId="1323" xr:uid="{05428A83-A981-414C-95AC-E5830C5B5489}"/>
    <cellStyle name="Accent3 6 10" xfId="1324" xr:uid="{5A64A5B9-3B33-4476-A539-F4F2866B6BFA}"/>
    <cellStyle name="Accent3 6 11" xfId="1325" xr:uid="{195ACEFD-B676-4B5E-BE5A-D518DD11F129}"/>
    <cellStyle name="Accent3 6 2" xfId="1326" xr:uid="{9C1FA41A-5A25-492D-AEE6-E515EF0D6208}"/>
    <cellStyle name="Accent3 6 3" xfId="1327" xr:uid="{B812D93C-2D85-4F12-8845-05233589A9C8}"/>
    <cellStyle name="Accent3 6 4" xfId="1328" xr:uid="{CC55608F-3B71-4157-8DE5-9A09DEECE47A}"/>
    <cellStyle name="Accent3 6 5" xfId="1329" xr:uid="{C198B778-9173-4927-B1EB-52CF5C0A6938}"/>
    <cellStyle name="Accent3 6 6" xfId="1330" xr:uid="{F28EF6E5-8BC7-44FF-A324-11CE10C8BDCB}"/>
    <cellStyle name="Accent3 6 7" xfId="1331" xr:uid="{539B5051-71D8-40F0-8AD3-A979856BA2D8}"/>
    <cellStyle name="Accent3 6 8" xfId="1332" xr:uid="{E5C64B30-B3AD-41AC-BC05-BEE6971F1D5D}"/>
    <cellStyle name="Accent3 6 9" xfId="1333" xr:uid="{F5031963-63DE-4AFB-BCE8-02CF33282CE2}"/>
    <cellStyle name="Accent3 7" xfId="1334" xr:uid="{0A7A62E6-7A65-42AC-B685-6EA809BFCDA8}"/>
    <cellStyle name="Accent3 8" xfId="1335" xr:uid="{C8C3CF3F-44F1-4F21-A7CF-7706367E4569}"/>
    <cellStyle name="Accent3 9" xfId="1336" xr:uid="{009356BD-3490-4575-892A-A7B13C07FC28}"/>
    <cellStyle name="Accent4" xfId="30" builtinId="41" customBuiltin="1"/>
    <cellStyle name="Accent4 10" xfId="1337" xr:uid="{329C36A4-B36B-433F-8F92-4E301C955D8F}"/>
    <cellStyle name="Accent4 11" xfId="7791" xr:uid="{3D15EE3D-72AA-466B-B902-B448A773E60C}"/>
    <cellStyle name="Accent4 12" xfId="7792" xr:uid="{3BF5780E-75A4-46FE-B412-0E1FD53FA702}"/>
    <cellStyle name="Accent4 13" xfId="7793" xr:uid="{242E5E86-8285-4DAE-9BB8-62AC090EDF7B}"/>
    <cellStyle name="Accent4 14" xfId="7794" xr:uid="{4873A44F-AB34-4AA7-999B-61FB483F0C43}"/>
    <cellStyle name="Accent4 15" xfId="7795" xr:uid="{F5438A6D-9100-40FB-B3E5-F8A40555D413}"/>
    <cellStyle name="Accent4 16" xfId="7796" xr:uid="{6E8019AE-DC26-499A-A535-A05DF7A64AC4}"/>
    <cellStyle name="Accent4 17" xfId="7797" xr:uid="{F1162A92-555C-4392-B227-6721B28FCA26}"/>
    <cellStyle name="Accent4 18" xfId="7798" xr:uid="{06A09970-E4EB-4C2B-9228-2411F9077EE2}"/>
    <cellStyle name="Accent4 19" xfId="7799" xr:uid="{FB5A18F5-1941-48BD-A74E-E7C56AB6D362}"/>
    <cellStyle name="Accent4 2" xfId="1338" xr:uid="{E09B2068-0340-49AC-8248-7370FBEA1063}"/>
    <cellStyle name="Accent4 2 10" xfId="1339" xr:uid="{5426BFC8-8ADB-41DD-BB73-F9B9E998783A}"/>
    <cellStyle name="Accent4 2 10 2" xfId="12502" xr:uid="{3FDEC149-DF45-4AF6-949F-0780A476C0CA}"/>
    <cellStyle name="Accent4 2 10 3" xfId="10665" xr:uid="{0C02EE25-2229-4731-86A3-97F04C9FEB97}"/>
    <cellStyle name="Accent4 2 10 4" xfId="5849" xr:uid="{42FF2A5D-043B-4821-BF9F-E4DF8A28C92D}"/>
    <cellStyle name="Accent4 2 11" xfId="1340" xr:uid="{DB697BC0-2BA7-4AB1-A89F-4E72480DECCD}"/>
    <cellStyle name="Accent4 2 2" xfId="1341" xr:uid="{0F73B48F-9522-4481-BFB7-037449ED7B88}"/>
    <cellStyle name="Accent4 2 2 2" xfId="12503" xr:uid="{8E49EF77-F793-4A9D-B987-39E9E28D63E0}"/>
    <cellStyle name="Accent4 2 2 3" xfId="10666" xr:uid="{A8CC38F0-3B18-4461-B456-A3E777430C8A}"/>
    <cellStyle name="Accent4 2 2 4" xfId="5850" xr:uid="{D3C0E9DC-25BA-4615-ACE6-3CD416A623BB}"/>
    <cellStyle name="Accent4 2 3" xfId="1342" xr:uid="{00C697A8-EBB0-4A28-AAAE-2D69D53B68EB}"/>
    <cellStyle name="Accent4 2 3 2" xfId="12504" xr:uid="{AE1145B7-5672-454E-B2D4-7F6C2CF92B52}"/>
    <cellStyle name="Accent4 2 3 3" xfId="10667" xr:uid="{ACF5538A-FD54-46C3-ADF1-0400E6EDACDD}"/>
    <cellStyle name="Accent4 2 3 4" xfId="5851" xr:uid="{2887AB1B-4F87-44A6-8DEA-D7D7D0EC1EB8}"/>
    <cellStyle name="Accent4 2 4" xfId="1343" xr:uid="{739E4AD9-40FA-4F0E-BBA4-F3C3F6BB441B}"/>
    <cellStyle name="Accent4 2 4 2" xfId="12505" xr:uid="{01688811-52F2-41F0-B449-6A5426310B5E}"/>
    <cellStyle name="Accent4 2 4 3" xfId="10668" xr:uid="{9ED6F5AC-19BE-489D-AAE6-4A82DA709050}"/>
    <cellStyle name="Accent4 2 4 4" xfId="5852" xr:uid="{ED465671-6437-4CAC-9F34-22E96F2EAD81}"/>
    <cellStyle name="Accent4 2 5" xfId="1344" xr:uid="{DF2BAB74-0991-4956-B021-6304E026B992}"/>
    <cellStyle name="Accent4 2 5 2" xfId="12506" xr:uid="{BD688387-772A-4F2C-AF99-6CD2D61B1CE4}"/>
    <cellStyle name="Accent4 2 5 3" xfId="10669" xr:uid="{4C864A0B-ECD0-4CF2-8FD3-361DC675F6EE}"/>
    <cellStyle name="Accent4 2 5 4" xfId="5853" xr:uid="{C67990E3-0BB1-40C6-A4DC-1468788847B6}"/>
    <cellStyle name="Accent4 2 6" xfId="1345" xr:uid="{C4BE3B76-343A-4518-9E1B-E9FE111A90BD}"/>
    <cellStyle name="Accent4 2 6 2" xfId="12507" xr:uid="{13DF0007-8920-494B-A466-325367C03377}"/>
    <cellStyle name="Accent4 2 6 3" xfId="10670" xr:uid="{5347B31D-553F-4221-99D0-5B854B72C420}"/>
    <cellStyle name="Accent4 2 6 4" xfId="5854" xr:uid="{461B7FDF-384D-4B39-8CFF-8B68D66E6463}"/>
    <cellStyle name="Accent4 2 7" xfId="1346" xr:uid="{21E1C405-A08A-4070-A0B4-36E6A40B04FF}"/>
    <cellStyle name="Accent4 2 7 2" xfId="12508" xr:uid="{DCFFCF5B-0D05-46FB-AE15-C54FABF7280A}"/>
    <cellStyle name="Accent4 2 7 3" xfId="10671" xr:uid="{2E953ED9-3549-43B7-82C8-CC06369D73A0}"/>
    <cellStyle name="Accent4 2 7 4" xfId="5855" xr:uid="{FE25D569-301C-4774-BA87-9FC500876A89}"/>
    <cellStyle name="Accent4 2 8" xfId="1347" xr:uid="{B5AEC4F3-E9C6-4598-91EB-D559797652C4}"/>
    <cellStyle name="Accent4 2 8 2" xfId="12509" xr:uid="{A518CD83-7D7F-41AB-918A-9DFD052F1AFA}"/>
    <cellStyle name="Accent4 2 8 3" xfId="10672" xr:uid="{7C1BE63D-AA35-4088-8D33-F15CBDDE970C}"/>
    <cellStyle name="Accent4 2 8 4" xfId="5856" xr:uid="{33AB673E-E230-4508-ACDF-AEBA9003B649}"/>
    <cellStyle name="Accent4 2 9" xfId="1348" xr:uid="{70655C75-FC03-49D6-8135-CCAAB1E6E0E7}"/>
    <cellStyle name="Accent4 2 9 2" xfId="12510" xr:uid="{00513470-CDF9-4871-B17D-7A0CCC9CE357}"/>
    <cellStyle name="Accent4 2 9 3" xfId="10673" xr:uid="{1ACB8906-2586-44A9-A116-130A8DBA21A4}"/>
    <cellStyle name="Accent4 2 9 4" xfId="5857" xr:uid="{F17D9069-E8E2-43C1-B0A4-81AF1E0C6BC6}"/>
    <cellStyle name="Accent4 20" xfId="7800" xr:uid="{1A96601E-9CB1-45FE-B9CC-2365992BF845}"/>
    <cellStyle name="Accent4 21" xfId="7801" xr:uid="{9F6C74AA-9D01-4A61-ABF2-D5102C854948}"/>
    <cellStyle name="Accent4 22" xfId="7802" xr:uid="{54D6BDF4-87A2-4FA1-B3B8-83AFC19ADFDC}"/>
    <cellStyle name="Accent4 23" xfId="7803" xr:uid="{A491378A-99A4-4E28-A228-C1E4E724E0F6}"/>
    <cellStyle name="Accent4 24" xfId="7804" xr:uid="{07B7F76C-51DD-4302-818A-BC7D0F55C145}"/>
    <cellStyle name="Accent4 25" xfId="7805" xr:uid="{16DA642B-E045-4908-80BE-250D72E8EEF3}"/>
    <cellStyle name="Accent4 26" xfId="7806" xr:uid="{D96B7593-FAD8-4182-ACE0-E7964663881E}"/>
    <cellStyle name="Accent4 27" xfId="7807" xr:uid="{484216A5-E0C4-4786-8B12-31A1D55C14CA}"/>
    <cellStyle name="Accent4 28" xfId="7808" xr:uid="{385B0C4E-154B-4E70-A186-9603331961BB}"/>
    <cellStyle name="Accent4 29" xfId="7809" xr:uid="{439381E4-5BCE-4008-89CC-566FEC672310}"/>
    <cellStyle name="Accent4 3" xfId="1349" xr:uid="{2121823C-7428-4E9C-88D4-CFC4D0799BEC}"/>
    <cellStyle name="Accent4 3 10" xfId="1350" xr:uid="{40636006-21F6-4427-90FE-86795D76FE5F}"/>
    <cellStyle name="Accent4 3 11" xfId="1351" xr:uid="{9DB007CE-ADC6-46AD-A0E9-951C9DDDEBA0}"/>
    <cellStyle name="Accent4 3 12" xfId="12511" xr:uid="{C8B051D2-8B4B-476E-99C7-E328546BF0B7}"/>
    <cellStyle name="Accent4 3 13" xfId="5858" xr:uid="{8E400D11-7A78-4E86-AB1C-F6D42E65D8FB}"/>
    <cellStyle name="Accent4 3 2" xfId="1352" xr:uid="{1DA3CDCA-5294-42FE-8BC9-CECDA34F0775}"/>
    <cellStyle name="Accent4 3 2 2" xfId="12512" xr:uid="{CB131CF7-209E-420C-A7D5-D236EB30730C}"/>
    <cellStyle name="Accent4 3 2 3" xfId="10674" xr:uid="{D27EDD84-8071-4ED0-B730-4A1DD6681FED}"/>
    <cellStyle name="Accent4 3 2 4" xfId="7810" xr:uid="{4A60BB6B-142E-429A-AD37-B912C711049D}"/>
    <cellStyle name="Accent4 3 3" xfId="1353" xr:uid="{2BE836C4-824D-46A5-9CA5-05278F9CD395}"/>
    <cellStyle name="Accent4 3 4" xfId="1354" xr:uid="{D508B828-16C0-4D7C-BA24-B4AC836194E3}"/>
    <cellStyle name="Accent4 3 5" xfId="1355" xr:uid="{0BD81195-27F4-42D8-8F97-CA78F3CB85C8}"/>
    <cellStyle name="Accent4 3 6" xfId="1356" xr:uid="{5E454C4B-8D86-4EF2-B404-FCF5B597A614}"/>
    <cellStyle name="Accent4 3 7" xfId="1357" xr:uid="{8A9002BD-D14B-4A64-A39A-E48378774A09}"/>
    <cellStyle name="Accent4 3 8" xfId="1358" xr:uid="{D100516F-2AC1-4FD2-B7D0-681FC5D13B1B}"/>
    <cellStyle name="Accent4 3 9" xfId="1359" xr:uid="{51694680-36FE-4FF8-9D04-9AF4EC2C530B}"/>
    <cellStyle name="Accent4 30" xfId="7811" xr:uid="{67C57976-5123-4951-83DE-F1C4DFBF62BB}"/>
    <cellStyle name="Accent4 31" xfId="7812" xr:uid="{208B523D-A6D8-4ADA-BFD2-6F6C19777F24}"/>
    <cellStyle name="Accent4 32" xfId="7813" xr:uid="{EFD04681-BCE9-4649-B092-64C28225F37E}"/>
    <cellStyle name="Accent4 33" xfId="7814" xr:uid="{90E00E71-90AF-4712-AF97-8A5F9E3403C8}"/>
    <cellStyle name="Accent4 34" xfId="7815" xr:uid="{6926EE1A-D2F6-4B10-B26F-C57DDB71C77A}"/>
    <cellStyle name="Accent4 35" xfId="7816" xr:uid="{13FD05A2-99A4-4D2E-92AD-4D3BB1B0D53D}"/>
    <cellStyle name="Accent4 36" xfId="7817" xr:uid="{59CAD399-EF3C-4A35-961C-4531CE3F1ED4}"/>
    <cellStyle name="Accent4 37" xfId="7818" xr:uid="{1927E85C-F8D6-42E9-9AA5-ECAB32717362}"/>
    <cellStyle name="Accent4 38" xfId="7819" xr:uid="{0FF67B5B-48B0-4C1B-AA2C-7DFF6B9E3DB4}"/>
    <cellStyle name="Accent4 39" xfId="7820" xr:uid="{11799188-3232-4773-B546-DC8423347762}"/>
    <cellStyle name="Accent4 4" xfId="1360" xr:uid="{EDDD6F4B-D1C5-4749-BEF5-99148F751DC4}"/>
    <cellStyle name="Accent4 4 10" xfId="1361" xr:uid="{E5BCD190-454C-4959-9ADE-DA8792790069}"/>
    <cellStyle name="Accent4 4 11" xfId="1362" xr:uid="{4AFD6D76-5C35-488D-B587-DF8C02367477}"/>
    <cellStyle name="Accent4 4 2" xfId="1363" xr:uid="{BDFAE0C6-2152-4D5B-BA07-F71A68AD030C}"/>
    <cellStyle name="Accent4 4 3" xfId="1364" xr:uid="{1354A5B6-26F3-469E-8E5F-13B90D574CEA}"/>
    <cellStyle name="Accent4 4 4" xfId="1365" xr:uid="{ECA4CBB8-15C3-4CEA-ACD9-CA9DE7A966D4}"/>
    <cellStyle name="Accent4 4 5" xfId="1366" xr:uid="{A4FA5F02-025C-4B80-846C-9AFD43F90DC5}"/>
    <cellStyle name="Accent4 4 6" xfId="1367" xr:uid="{2F585DB6-26E1-4D21-BCD3-465A4C4AFC36}"/>
    <cellStyle name="Accent4 4 7" xfId="1368" xr:uid="{440B2F96-82F4-42C5-B6AC-16316A8DC37E}"/>
    <cellStyle name="Accent4 4 8" xfId="1369" xr:uid="{EA8A39C5-E9AE-431E-B5BF-4F3CD3076D2A}"/>
    <cellStyle name="Accent4 4 9" xfId="1370" xr:uid="{E69A1BC3-6176-446C-BFF4-BD6A30C0816F}"/>
    <cellStyle name="Accent4 40" xfId="7821" xr:uid="{0F60960D-DA16-4B43-AD9B-A50E9516B9C2}"/>
    <cellStyle name="Accent4 41" xfId="7822" xr:uid="{83D0DE86-D001-4BA0-95C1-C265169FA69B}"/>
    <cellStyle name="Accent4 42" xfId="7823" xr:uid="{E637C5E3-4651-4442-A370-5349DD1F76BE}"/>
    <cellStyle name="Accent4 43" xfId="7824" xr:uid="{E284238B-1952-4D67-91A1-2283F3FB6336}"/>
    <cellStyle name="Accent4 5" xfId="1371" xr:uid="{E02A0418-4E6C-40AE-88BB-838A23BEB606}"/>
    <cellStyle name="Accent4 5 10" xfId="1372" xr:uid="{E9F311C5-08DA-4CAA-B4B4-3F6A77F97040}"/>
    <cellStyle name="Accent4 5 11" xfId="1373" xr:uid="{ACB633A7-C18C-4C18-860A-1445EEE489D8}"/>
    <cellStyle name="Accent4 5 2" xfId="1374" xr:uid="{4B80A889-DC48-4F41-A3C9-DDD81E5ECACC}"/>
    <cellStyle name="Accent4 5 3" xfId="1375" xr:uid="{FEB815F5-CEDA-4736-A304-DE1FEFD74B8D}"/>
    <cellStyle name="Accent4 5 4" xfId="1376" xr:uid="{F29EBFDA-17F8-4425-A7CF-5372BBE0F307}"/>
    <cellStyle name="Accent4 5 5" xfId="1377" xr:uid="{E5597B10-2626-40C3-833F-35F6A6E6AF20}"/>
    <cellStyle name="Accent4 5 6" xfId="1378" xr:uid="{57939A74-EA26-42EA-ADD4-7EC0B6BBC8E5}"/>
    <cellStyle name="Accent4 5 7" xfId="1379" xr:uid="{E214C444-6D0D-48BA-8121-CC105A128FB6}"/>
    <cellStyle name="Accent4 5 8" xfId="1380" xr:uid="{7766205F-12A2-4367-A8BC-E8DA67FE83D0}"/>
    <cellStyle name="Accent4 5 9" xfId="1381" xr:uid="{3498973F-013B-4BC6-A2E1-58E658B2A328}"/>
    <cellStyle name="Accent4 6" xfId="1382" xr:uid="{62395D7F-CB7F-4FD8-8EDB-5A16CCE2C108}"/>
    <cellStyle name="Accent4 6 10" xfId="1383" xr:uid="{D216ABC7-7755-4C67-B4CD-8C8B692B6869}"/>
    <cellStyle name="Accent4 6 11" xfId="1384" xr:uid="{015AB418-6049-463A-A6BD-24EC46C371CA}"/>
    <cellStyle name="Accent4 6 2" xfId="1385" xr:uid="{5691941C-10FC-473B-A29D-44AC6413A06C}"/>
    <cellStyle name="Accent4 6 3" xfId="1386" xr:uid="{3B11A322-0CF8-4B6F-804C-898723624E6B}"/>
    <cellStyle name="Accent4 6 4" xfId="1387" xr:uid="{79FC5C4D-D48D-4CAB-9885-8614040D8127}"/>
    <cellStyle name="Accent4 6 5" xfId="1388" xr:uid="{C4ACEAD3-37AD-4F7E-9E22-B9EA918447D4}"/>
    <cellStyle name="Accent4 6 6" xfId="1389" xr:uid="{67243722-D037-4C33-BE31-2AD4D5C83774}"/>
    <cellStyle name="Accent4 6 7" xfId="1390" xr:uid="{238182D7-76F1-43FE-942F-84141F331039}"/>
    <cellStyle name="Accent4 6 8" xfId="1391" xr:uid="{4BF5E243-7358-4919-BB0F-BD8EF1F31069}"/>
    <cellStyle name="Accent4 6 9" xfId="1392" xr:uid="{970EB518-DD2A-4539-99A2-6AC05EAA4B55}"/>
    <cellStyle name="Accent4 7" xfId="1393" xr:uid="{D4D4F4C7-F35F-468F-95A2-950A315518A4}"/>
    <cellStyle name="Accent4 8" xfId="1394" xr:uid="{1596F47B-50A6-4F1F-9928-C665A53C0BE7}"/>
    <cellStyle name="Accent4 9" xfId="1395" xr:uid="{371B8FCE-6B5C-441E-9CA5-6C919C30051A}"/>
    <cellStyle name="Accent5" xfId="34" builtinId="45" customBuiltin="1"/>
    <cellStyle name="Accent5 10" xfId="1396" xr:uid="{30542F2D-A7EC-479A-8971-55E9F4AFDBB8}"/>
    <cellStyle name="Accent5 11" xfId="7825" xr:uid="{A49155BF-A07D-4E14-95EA-FC71C896E9A8}"/>
    <cellStyle name="Accent5 12" xfId="7826" xr:uid="{2094D5F6-3DFC-4110-BCEB-667A742823B2}"/>
    <cellStyle name="Accent5 13" xfId="7827" xr:uid="{04AA26A2-4941-491D-A12A-E2690F867E8D}"/>
    <cellStyle name="Accent5 14" xfId="7828" xr:uid="{D2FD9989-D66C-4B94-A219-9A959BA95C0B}"/>
    <cellStyle name="Accent5 15" xfId="7829" xr:uid="{DDF95952-44FC-4890-AC71-18CAEB642161}"/>
    <cellStyle name="Accent5 16" xfId="7830" xr:uid="{F48FD8D6-939E-47AF-BF08-4DF7E57F8D0E}"/>
    <cellStyle name="Accent5 17" xfId="7831" xr:uid="{5F9B8550-7AC6-4CAE-B9AA-FF9A9D43CCB0}"/>
    <cellStyle name="Accent5 18" xfId="7832" xr:uid="{416516C7-1734-4A75-ACEC-F9C1CE6E7A27}"/>
    <cellStyle name="Accent5 19" xfId="7833" xr:uid="{B0E020AA-7E30-48A2-BCDB-E8C54BE15B44}"/>
    <cellStyle name="Accent5 2" xfId="1397" xr:uid="{428F4AAC-DAE4-4527-99E4-F8452FCC58BD}"/>
    <cellStyle name="Accent5 2 10" xfId="1398" xr:uid="{7E005AD3-0ECB-44EA-BDCE-187E0CF84815}"/>
    <cellStyle name="Accent5 2 11" xfId="1399" xr:uid="{360A6BE1-652F-4D30-A34A-8617FB6D385D}"/>
    <cellStyle name="Accent5 2 2" xfId="1400" xr:uid="{E7943146-50A6-4615-AC56-274A956D5CB9}"/>
    <cellStyle name="Accent5 2 3" xfId="1401" xr:uid="{64410AA6-2FD1-4A63-B3A0-B8FF62370D1C}"/>
    <cellStyle name="Accent5 2 4" xfId="1402" xr:uid="{D92215C2-1BA8-434C-ABCE-E712AE23DC26}"/>
    <cellStyle name="Accent5 2 5" xfId="1403" xr:uid="{43D3BA93-F3B1-41C5-A37B-95D3B629B152}"/>
    <cellStyle name="Accent5 2 6" xfId="1404" xr:uid="{398AEC7B-8B9E-43A5-8767-7C326395389F}"/>
    <cellStyle name="Accent5 2 7" xfId="1405" xr:uid="{070EA652-708F-41A8-B6C4-D367C58C735F}"/>
    <cellStyle name="Accent5 2 8" xfId="1406" xr:uid="{C5BB718C-3C30-40A6-93B0-2A30F0BFD7D3}"/>
    <cellStyle name="Accent5 2 9" xfId="1407" xr:uid="{11CC567C-F99A-4A57-9051-64C5A8FC6BCB}"/>
    <cellStyle name="Accent5 20" xfId="7834" xr:uid="{3EB1B309-92E7-4202-B246-BF886E0107A6}"/>
    <cellStyle name="Accent5 21" xfId="7835" xr:uid="{D76D4FB0-48C6-4A75-88C2-AA3C340FF5D9}"/>
    <cellStyle name="Accent5 22" xfId="7836" xr:uid="{3B8703D7-4575-40BD-9BB8-60189318D1C1}"/>
    <cellStyle name="Accent5 23" xfId="7837" xr:uid="{FBDBB705-544A-4B34-9205-7BA9B4164F91}"/>
    <cellStyle name="Accent5 24" xfId="7838" xr:uid="{A4230EA2-1268-455E-A9B9-2B9C66AF3786}"/>
    <cellStyle name="Accent5 25" xfId="7839" xr:uid="{0F7DC052-BA01-4B76-9A8B-0D4CC4044A34}"/>
    <cellStyle name="Accent5 26" xfId="7840" xr:uid="{B010D10C-8B8C-4B97-9840-56365E22A932}"/>
    <cellStyle name="Accent5 27" xfId="7841" xr:uid="{558AC197-58C5-4851-8B84-EEE8A16E8A27}"/>
    <cellStyle name="Accent5 28" xfId="7842" xr:uid="{EF987F12-83D1-4B1F-A411-8CBA1DBC95F1}"/>
    <cellStyle name="Accent5 29" xfId="7843" xr:uid="{6196D2B4-A765-4517-B5C2-489E16904713}"/>
    <cellStyle name="Accent5 3" xfId="1408" xr:uid="{75FC76A4-D25A-45D8-B7C7-7E1EE660480F}"/>
    <cellStyle name="Accent5 3 10" xfId="1409" xr:uid="{2585B447-D1A0-4AB1-B05B-B8DA8FAB600F}"/>
    <cellStyle name="Accent5 3 11" xfId="1410" xr:uid="{413529E5-12E5-4B85-BF1E-5955C5D198E8}"/>
    <cellStyle name="Accent5 3 2" xfId="1411" xr:uid="{5FF907CC-8D44-46E9-A4A5-A37378292B80}"/>
    <cellStyle name="Accent5 3 3" xfId="1412" xr:uid="{32D60DE1-EB3F-443C-BB5F-D9D7E11E5017}"/>
    <cellStyle name="Accent5 3 4" xfId="1413" xr:uid="{0E819C5A-5F8B-4B69-9007-5FD0FDA630D1}"/>
    <cellStyle name="Accent5 3 5" xfId="1414" xr:uid="{237E7FD7-3852-42D4-8120-A44EC0D78DF5}"/>
    <cellStyle name="Accent5 3 6" xfId="1415" xr:uid="{A0D98F5B-9DD1-4CF5-BE4F-A37A669C8D5A}"/>
    <cellStyle name="Accent5 3 7" xfId="1416" xr:uid="{488291F7-21D2-48C3-98E1-DE7301FA7C8F}"/>
    <cellStyle name="Accent5 3 8" xfId="1417" xr:uid="{F40DEC19-6B7F-4EC8-8EB3-BB04BAF05C70}"/>
    <cellStyle name="Accent5 3 9" xfId="1418" xr:uid="{F9241CAD-1A41-4FD6-8211-ACE25C517769}"/>
    <cellStyle name="Accent5 30" xfId="7844" xr:uid="{9308793C-DFE2-48EB-B1B1-C43894F7E443}"/>
    <cellStyle name="Accent5 31" xfId="7845" xr:uid="{E043BD81-9417-4D52-A65C-8E2AF11112B8}"/>
    <cellStyle name="Accent5 32" xfId="7846" xr:uid="{E1C7C203-30EB-4934-B52B-7E2C65E7F1DE}"/>
    <cellStyle name="Accent5 33" xfId="7847" xr:uid="{DC5EC40C-F959-4642-AD7F-D17F8B6B56CC}"/>
    <cellStyle name="Accent5 34" xfId="7848" xr:uid="{EE7B646C-8F81-4EE2-BD70-8E9769BED264}"/>
    <cellStyle name="Accent5 35" xfId="7849" xr:uid="{C89FD88C-97AC-4F33-9EEA-AC5634685115}"/>
    <cellStyle name="Accent5 36" xfId="7850" xr:uid="{3DE5EBE8-1349-4795-9DB1-659DCD9DEA3A}"/>
    <cellStyle name="Accent5 37" xfId="7851" xr:uid="{144909CD-C759-4CF2-A05E-9C2EC0DF7A8C}"/>
    <cellStyle name="Accent5 38" xfId="7852" xr:uid="{C4699C37-B436-4B62-AC7B-DBA6C23CB464}"/>
    <cellStyle name="Accent5 39" xfId="7853" xr:uid="{723EE7E3-00CD-4667-A937-AC9A663733BE}"/>
    <cellStyle name="Accent5 4" xfId="1419" xr:uid="{AC9D25CE-F359-485C-9396-368D702847C1}"/>
    <cellStyle name="Accent5 4 10" xfId="1420" xr:uid="{0FABCFCA-35DD-4AEA-AC1C-39F472082696}"/>
    <cellStyle name="Accent5 4 11" xfId="1421" xr:uid="{511099F2-1ADD-403B-8B3A-5C04578812B3}"/>
    <cellStyle name="Accent5 4 2" xfId="1422" xr:uid="{CCBCC08A-A0F7-4A36-89D3-4AF13EA95FB8}"/>
    <cellStyle name="Accent5 4 3" xfId="1423" xr:uid="{1397E1ED-65EF-44F1-9617-CEA3331E1C87}"/>
    <cellStyle name="Accent5 4 4" xfId="1424" xr:uid="{6E3D76FA-ACDD-43AE-8E50-696336F70644}"/>
    <cellStyle name="Accent5 4 5" xfId="1425" xr:uid="{42614CF0-D8B1-484A-9354-1F3F89B41972}"/>
    <cellStyle name="Accent5 4 6" xfId="1426" xr:uid="{0F701D6D-14BA-4790-88EA-65CB52917371}"/>
    <cellStyle name="Accent5 4 7" xfId="1427" xr:uid="{E8A4DCFB-D9B4-4571-8B8F-7E25EA69D6D7}"/>
    <cellStyle name="Accent5 4 8" xfId="1428" xr:uid="{DDCEF35D-D353-4A46-AC49-7D5CF59831F7}"/>
    <cellStyle name="Accent5 4 9" xfId="1429" xr:uid="{4BEE3740-4645-464D-B408-E6E4BCC4A7A7}"/>
    <cellStyle name="Accent5 40" xfId="7854" xr:uid="{984E6569-C49C-47AF-B15A-F14656B727CE}"/>
    <cellStyle name="Accent5 41" xfId="7855" xr:uid="{870CEC19-51A2-4D7D-A238-B0CC5E4E0634}"/>
    <cellStyle name="Accent5 42" xfId="7856" xr:uid="{C2311987-43DC-4802-8922-5062AC74820B}"/>
    <cellStyle name="Accent5 43" xfId="7857" xr:uid="{9577A528-E9B4-45A0-8126-2F761C283E35}"/>
    <cellStyle name="Accent5 5" xfId="1430" xr:uid="{98EFE50C-D153-44F4-A813-EA0C1F49DA21}"/>
    <cellStyle name="Accent5 5 10" xfId="1431" xr:uid="{53F7A109-1E0D-4827-ABAA-46933C256725}"/>
    <cellStyle name="Accent5 5 11" xfId="1432" xr:uid="{7E9FB678-1D02-4C96-99CB-6ED468045B69}"/>
    <cellStyle name="Accent5 5 2" xfId="1433" xr:uid="{A1B919C6-64E8-4A9B-8BFA-46AE6EF5E36A}"/>
    <cellStyle name="Accent5 5 3" xfId="1434" xr:uid="{63805784-B0DC-4E88-8D41-D18AA7DACF27}"/>
    <cellStyle name="Accent5 5 4" xfId="1435" xr:uid="{DE3933BC-3A66-40AB-B9E6-57253673367D}"/>
    <cellStyle name="Accent5 5 5" xfId="1436" xr:uid="{79E660BD-9E59-4469-9B3B-292986A7D5DC}"/>
    <cellStyle name="Accent5 5 6" xfId="1437" xr:uid="{2D037BBC-1CF9-44C2-82ED-2B23AFE7F626}"/>
    <cellStyle name="Accent5 5 7" xfId="1438" xr:uid="{D5277691-A0C1-4398-91AE-CB12307D5ED4}"/>
    <cellStyle name="Accent5 5 8" xfId="1439" xr:uid="{F8E7A683-C3D7-4A94-840D-089D0384CF89}"/>
    <cellStyle name="Accent5 5 9" xfId="1440" xr:uid="{FF09E51A-8A83-42FA-B391-06540651D209}"/>
    <cellStyle name="Accent5 6" xfId="1441" xr:uid="{11D80F24-E59F-4460-BD09-FEFAD20557E0}"/>
    <cellStyle name="Accent5 6 10" xfId="1442" xr:uid="{127335AF-7C0C-4100-A2DC-BC1B4FAF0AD5}"/>
    <cellStyle name="Accent5 6 11" xfId="1443" xr:uid="{3C5CB7D6-83DD-4FD5-A793-66E2DC20B6E6}"/>
    <cellStyle name="Accent5 6 2" xfId="1444" xr:uid="{73FCCA7B-97B5-4F1F-B5D6-243A33125AD6}"/>
    <cellStyle name="Accent5 6 3" xfId="1445" xr:uid="{73C32187-E2A3-4131-B66A-80C059171478}"/>
    <cellStyle name="Accent5 6 4" xfId="1446" xr:uid="{0A6B79E3-3951-4100-B01F-EF01A9CF2312}"/>
    <cellStyle name="Accent5 6 5" xfId="1447" xr:uid="{D508C9BC-1AF0-40B4-87C7-597CE6FF007C}"/>
    <cellStyle name="Accent5 6 6" xfId="1448" xr:uid="{89202215-7644-4496-8ECA-81D3474F3A6F}"/>
    <cellStyle name="Accent5 6 7" xfId="1449" xr:uid="{EB9FA2BB-8A15-4E8D-8EEF-E69FB9BA2CC9}"/>
    <cellStyle name="Accent5 6 8" xfId="1450" xr:uid="{4B5FC8EB-D4CF-4B93-BA51-6EBCF91FA3C4}"/>
    <cellStyle name="Accent5 6 9" xfId="1451" xr:uid="{2F3539D1-75DD-4AC7-B878-6A028F404529}"/>
    <cellStyle name="Accent5 7" xfId="1452" xr:uid="{DBE9EF07-9C2D-48E2-8828-E1E37C4CABDF}"/>
    <cellStyle name="Accent5 8" xfId="1453" xr:uid="{EC6BDBF5-F52A-45E0-A85E-A89DDF8FF773}"/>
    <cellStyle name="Accent5 9" xfId="1454" xr:uid="{BC31BF6E-D828-45E4-A9F6-EFA64A140BF4}"/>
    <cellStyle name="Accent6" xfId="38" builtinId="49" customBuiltin="1"/>
    <cellStyle name="Accent6 10" xfId="1455" xr:uid="{161BD24D-CF91-4992-ADAF-19C9BA2AB08C}"/>
    <cellStyle name="Accent6 11" xfId="7858" xr:uid="{A8B92B1D-4F1B-4DBC-AA5B-AEC120EC7992}"/>
    <cellStyle name="Accent6 12" xfId="7859" xr:uid="{5187AED5-7CC6-41FF-8611-B92602EF4C38}"/>
    <cellStyle name="Accent6 13" xfId="7860" xr:uid="{97D82F45-D3E2-41FE-87B7-36206723B768}"/>
    <cellStyle name="Accent6 14" xfId="7861" xr:uid="{AA946074-25AE-4160-B3DB-4265E37DF4A6}"/>
    <cellStyle name="Accent6 15" xfId="7862" xr:uid="{E57D43FB-F452-4B99-86B2-C5F7DA7C4DD4}"/>
    <cellStyle name="Accent6 16" xfId="7863" xr:uid="{BA75CD67-D3D9-4112-AE4B-5C3E0601BD8F}"/>
    <cellStyle name="Accent6 17" xfId="7864" xr:uid="{5C0985B6-C93F-46DD-9253-6BBA8F0EA02C}"/>
    <cellStyle name="Accent6 18" xfId="7865" xr:uid="{74E03E11-1AA9-4BF8-9CCC-AE75D75B5FE4}"/>
    <cellStyle name="Accent6 19" xfId="7866" xr:uid="{E3E9772A-DF41-4C38-BF67-D5E49C613FA4}"/>
    <cellStyle name="Accent6 2" xfId="1456" xr:uid="{6E9E47B3-8362-49C2-A2C2-397B8610ECFC}"/>
    <cellStyle name="Accent6 2 10" xfId="1457" xr:uid="{2ED66722-6FA5-44EF-93F6-4DB71C2CB697}"/>
    <cellStyle name="Accent6 2 10 2" xfId="12513" xr:uid="{D506769A-78F7-47A4-8CC1-A884E8739ED3}"/>
    <cellStyle name="Accent6 2 10 3" xfId="10675" xr:uid="{D344AB14-1554-4B5A-A4EB-EB7518205C1B}"/>
    <cellStyle name="Accent6 2 10 4" xfId="5859" xr:uid="{BDACC1A8-9B22-40D8-BC88-6B1E98B1DB14}"/>
    <cellStyle name="Accent6 2 11" xfId="1458" xr:uid="{E2845AD0-6B4A-47B1-8FEA-1BD895209AE6}"/>
    <cellStyle name="Accent6 2 2" xfId="1459" xr:uid="{5E9CA392-41AE-42AC-93C7-DC00F07E3E88}"/>
    <cellStyle name="Accent6 2 2 2" xfId="12514" xr:uid="{E54EF7AD-D258-49BE-8FE8-AD7B187A63EF}"/>
    <cellStyle name="Accent6 2 2 3" xfId="10676" xr:uid="{DF307512-D199-4BAF-B49D-05EF4ADF5CD0}"/>
    <cellStyle name="Accent6 2 2 4" xfId="5860" xr:uid="{306AE5C4-B956-4239-B148-47A1A0FB929A}"/>
    <cellStyle name="Accent6 2 3" xfId="1460" xr:uid="{FC114A29-A391-45A2-8351-D0235F13AC9F}"/>
    <cellStyle name="Accent6 2 3 2" xfId="12515" xr:uid="{EC1D95E1-F590-4AF4-A3CC-B728E84FB043}"/>
    <cellStyle name="Accent6 2 3 3" xfId="10677" xr:uid="{3EC5B44F-4A1C-41AA-A726-B267D0C244A7}"/>
    <cellStyle name="Accent6 2 3 4" xfId="5861" xr:uid="{CF64746E-4BF1-474E-A65B-17EA78D05458}"/>
    <cellStyle name="Accent6 2 4" xfId="1461" xr:uid="{C88FAD09-F2B3-4B56-96E6-184C830B3A5D}"/>
    <cellStyle name="Accent6 2 4 2" xfId="12516" xr:uid="{B92E4CFE-247D-4B69-A332-BD9560D048A9}"/>
    <cellStyle name="Accent6 2 4 3" xfId="10678" xr:uid="{CAC147DF-C007-43E5-BA8B-F16ECD2F0108}"/>
    <cellStyle name="Accent6 2 4 4" xfId="5862" xr:uid="{7B59312C-3D56-4A29-A697-7C5D70F630CA}"/>
    <cellStyle name="Accent6 2 5" xfId="1462" xr:uid="{9962C06D-7147-4FF3-9416-38247F8363EA}"/>
    <cellStyle name="Accent6 2 5 2" xfId="12517" xr:uid="{3341F0E8-E97B-452B-9312-355E52297BC6}"/>
    <cellStyle name="Accent6 2 5 3" xfId="10679" xr:uid="{63F7D66B-E644-4A0A-B0FB-1EE92C75B751}"/>
    <cellStyle name="Accent6 2 5 4" xfId="5863" xr:uid="{317D822C-80BA-46C6-8933-8A58C25B5052}"/>
    <cellStyle name="Accent6 2 6" xfId="1463" xr:uid="{A7814CC5-B98D-4DA5-AFA5-73CA99793E3B}"/>
    <cellStyle name="Accent6 2 6 2" xfId="12518" xr:uid="{E6FD52D0-E58A-4C07-A46A-6FDC5BC9173D}"/>
    <cellStyle name="Accent6 2 6 3" xfId="10680" xr:uid="{9CE95C2F-FEE6-471E-A7DA-FE463C9C058F}"/>
    <cellStyle name="Accent6 2 6 4" xfId="5864" xr:uid="{8225E518-BEA3-4084-AD87-C6CE8EE50840}"/>
    <cellStyle name="Accent6 2 7" xfId="1464" xr:uid="{3DB99842-C799-44F9-B754-CB437F79A8D0}"/>
    <cellStyle name="Accent6 2 7 2" xfId="12519" xr:uid="{6EBC974B-826E-45B3-A05D-0790F3DE4890}"/>
    <cellStyle name="Accent6 2 7 3" xfId="10681" xr:uid="{00B8033F-39CE-44A8-B68D-1EF3521D5FAF}"/>
    <cellStyle name="Accent6 2 7 4" xfId="5865" xr:uid="{320E03E7-337E-49C1-9352-EEDFDE4EFC50}"/>
    <cellStyle name="Accent6 2 8" xfId="1465" xr:uid="{C55FE5DD-C6A1-45CC-B173-4AC94ED95ECE}"/>
    <cellStyle name="Accent6 2 8 2" xfId="12520" xr:uid="{500ADC07-DFD8-419E-952C-C77C7AE25AFE}"/>
    <cellStyle name="Accent6 2 8 3" xfId="10682" xr:uid="{A2374C47-DAAE-4E8B-9CC0-6F604EB069BF}"/>
    <cellStyle name="Accent6 2 8 4" xfId="5866" xr:uid="{7387DFDD-E17C-4700-AFAC-7ABAD2073154}"/>
    <cellStyle name="Accent6 2 9" xfId="1466" xr:uid="{E963E06F-CF35-4643-865A-67AFFE0AE84F}"/>
    <cellStyle name="Accent6 2 9 2" xfId="12521" xr:uid="{5F9EF6D3-F4A4-4CD4-A3BA-2E0A1A1489E6}"/>
    <cellStyle name="Accent6 2 9 3" xfId="10683" xr:uid="{8FF47282-2EED-4963-966E-5C29B1668878}"/>
    <cellStyle name="Accent6 2 9 4" xfId="5867" xr:uid="{B2B1A4EA-807F-4813-BD10-1687D0C502B3}"/>
    <cellStyle name="Accent6 20" xfId="7867" xr:uid="{84CB8F2B-F424-4E5B-B67D-F4D30CA5168D}"/>
    <cellStyle name="Accent6 21" xfId="7868" xr:uid="{494F0CDD-B46E-4700-A848-2AE6E22A25AE}"/>
    <cellStyle name="Accent6 22" xfId="7869" xr:uid="{965805AA-A8F6-48FB-B139-C0269B9F2E6D}"/>
    <cellStyle name="Accent6 23" xfId="7870" xr:uid="{F2E1CBAC-47D0-431C-8837-B0E3543460CE}"/>
    <cellStyle name="Accent6 24" xfId="7871" xr:uid="{460EAF87-BEA0-428F-94BD-15C68350A36E}"/>
    <cellStyle name="Accent6 25" xfId="7872" xr:uid="{C0AEDC54-EC50-48D6-85F5-4DAC7A642227}"/>
    <cellStyle name="Accent6 26" xfId="7873" xr:uid="{CE326E5D-5C64-4161-A417-D9E45E69B334}"/>
    <cellStyle name="Accent6 27" xfId="7874" xr:uid="{AAA54065-24AF-462E-8349-8656036C5F2B}"/>
    <cellStyle name="Accent6 28" xfId="7875" xr:uid="{EDD5D54A-323A-4AE4-A3C7-579074C2B125}"/>
    <cellStyle name="Accent6 29" xfId="7876" xr:uid="{B259C24F-174A-4D93-8BE7-329C0CF97EF7}"/>
    <cellStyle name="Accent6 3" xfId="1467" xr:uid="{D24CF1F3-B20D-4483-BFC5-9C4F8740187E}"/>
    <cellStyle name="Accent6 3 10" xfId="1468" xr:uid="{D0F95CDE-6C7F-4156-BF01-5B4E400084AA}"/>
    <cellStyle name="Accent6 3 11" xfId="1469" xr:uid="{4706ECC4-BFA7-436F-BE5E-235C57078B4F}"/>
    <cellStyle name="Accent6 3 12" xfId="12522" xr:uid="{C05687D8-96A2-488D-B63F-AE55ED2DD13D}"/>
    <cellStyle name="Accent6 3 13" xfId="5868" xr:uid="{906ADF1E-4333-479F-8015-36D6B340B970}"/>
    <cellStyle name="Accent6 3 2" xfId="1470" xr:uid="{8DAC38B4-7DFF-42B7-A528-02970FDE21A5}"/>
    <cellStyle name="Accent6 3 2 2" xfId="12523" xr:uid="{63B2D9FA-D0A2-45E0-A3E1-7490643DB3AD}"/>
    <cellStyle name="Accent6 3 2 3" xfId="10684" xr:uid="{F7D47294-AF77-45DB-B9F7-EA1D2572B926}"/>
    <cellStyle name="Accent6 3 2 4" xfId="7877" xr:uid="{DE381A5B-6B7A-475B-B4EC-5489BF0D7152}"/>
    <cellStyle name="Accent6 3 3" xfId="1471" xr:uid="{265341DE-8C1C-4157-BFFC-585FF9062FF5}"/>
    <cellStyle name="Accent6 3 4" xfId="1472" xr:uid="{C2A8B57A-8104-471D-A933-5FAB1CEE220C}"/>
    <cellStyle name="Accent6 3 5" xfId="1473" xr:uid="{DC5F0DA1-1A75-4E8A-978D-6490C972BFCA}"/>
    <cellStyle name="Accent6 3 6" xfId="1474" xr:uid="{15B30647-C588-4DEC-A195-D0B37B0A3769}"/>
    <cellStyle name="Accent6 3 7" xfId="1475" xr:uid="{40E0EAEB-CC68-45B6-9480-4C76BE615A78}"/>
    <cellStyle name="Accent6 3 8" xfId="1476" xr:uid="{FD9D02CA-9275-4BA5-8675-B95C223CED10}"/>
    <cellStyle name="Accent6 3 9" xfId="1477" xr:uid="{C7B720D1-285F-4577-9941-41E3F46C9B7C}"/>
    <cellStyle name="Accent6 30" xfId="7878" xr:uid="{6CD632D3-D4E3-45CE-AFC9-FB5F55160F93}"/>
    <cellStyle name="Accent6 31" xfId="7879" xr:uid="{F0EFE0F6-813E-40E8-96E5-0E0E145B1277}"/>
    <cellStyle name="Accent6 32" xfId="7880" xr:uid="{52CFE889-D97A-4B34-9C66-D6F6EF98F775}"/>
    <cellStyle name="Accent6 33" xfId="7881" xr:uid="{7EC1C3D9-8992-48AE-972F-321C466E26ED}"/>
    <cellStyle name="Accent6 34" xfId="7882" xr:uid="{DC45B7FC-D1CF-4ED4-A494-84EFAB089113}"/>
    <cellStyle name="Accent6 35" xfId="7883" xr:uid="{77F4560D-259D-4832-868A-7A0B9E95A9ED}"/>
    <cellStyle name="Accent6 36" xfId="7884" xr:uid="{AD071337-4C14-4FAE-9E80-65CD7441461D}"/>
    <cellStyle name="Accent6 37" xfId="7885" xr:uid="{F0A38ABF-580D-4460-8235-178639775AFC}"/>
    <cellStyle name="Accent6 38" xfId="7886" xr:uid="{580179AC-BCCB-4B97-9D90-B4BE90E0AB45}"/>
    <cellStyle name="Accent6 39" xfId="7887" xr:uid="{3D5136DE-1348-4C6E-8C58-64BBD63CD608}"/>
    <cellStyle name="Accent6 4" xfId="1478" xr:uid="{3903DB2B-DA80-4F80-BB89-073D3270FE9A}"/>
    <cellStyle name="Accent6 4 10" xfId="1479" xr:uid="{49F96769-C2A0-4402-B4C4-1B351828D6A8}"/>
    <cellStyle name="Accent6 4 11" xfId="1480" xr:uid="{C8DC625E-1C93-41B1-9077-84C18FA92771}"/>
    <cellStyle name="Accent6 4 2" xfId="1481" xr:uid="{68A1021C-E10F-4292-AA16-488FA0231866}"/>
    <cellStyle name="Accent6 4 3" xfId="1482" xr:uid="{706A3114-E52C-4035-B115-60168835A1FE}"/>
    <cellStyle name="Accent6 4 4" xfId="1483" xr:uid="{5D66883D-8A11-4CD9-AD74-1025F6A7F82D}"/>
    <cellStyle name="Accent6 4 5" xfId="1484" xr:uid="{AB04BC6D-33FF-4E90-BBEB-59817224B394}"/>
    <cellStyle name="Accent6 4 6" xfId="1485" xr:uid="{8169A986-D9A1-4E92-8958-24AA5A8A8482}"/>
    <cellStyle name="Accent6 4 7" xfId="1486" xr:uid="{6D6D0139-AE3D-491D-AF3A-472AC75EBB29}"/>
    <cellStyle name="Accent6 4 8" xfId="1487" xr:uid="{4F494BED-976F-4835-AE83-996A1D7502B6}"/>
    <cellStyle name="Accent6 4 9" xfId="1488" xr:uid="{679FE966-B066-4DEE-832B-9C9A0FA651D7}"/>
    <cellStyle name="Accent6 40" xfId="7888" xr:uid="{851A939E-75D9-4A84-BF6B-F09F2B4247C0}"/>
    <cellStyle name="Accent6 41" xfId="7889" xr:uid="{7009EAC4-A903-45C2-A8D8-C0F08310B34B}"/>
    <cellStyle name="Accent6 42" xfId="7890" xr:uid="{2488F920-FAD6-431A-833F-1448E73945B7}"/>
    <cellStyle name="Accent6 43" xfId="7891" xr:uid="{7B285E71-0447-4E42-80EB-5E7CF5E7019E}"/>
    <cellStyle name="Accent6 5" xfId="1489" xr:uid="{D8F3A24F-012C-4726-8C82-396978890CDD}"/>
    <cellStyle name="Accent6 5 10" xfId="1490" xr:uid="{1001083B-42C8-4554-B9AB-1EC62712DD5D}"/>
    <cellStyle name="Accent6 5 11" xfId="1491" xr:uid="{FA9C8FA4-7F74-45DF-89E8-D8B942BDD806}"/>
    <cellStyle name="Accent6 5 2" xfId="1492" xr:uid="{B65C59AC-1036-45B5-A886-8B5E6585A754}"/>
    <cellStyle name="Accent6 5 3" xfId="1493" xr:uid="{CED45F43-1C57-40CA-892E-7FCF97E7D14A}"/>
    <cellStyle name="Accent6 5 4" xfId="1494" xr:uid="{C3F7D552-537B-484A-A880-A0B1CA2C29C9}"/>
    <cellStyle name="Accent6 5 5" xfId="1495" xr:uid="{550FA614-85C0-45B7-99EB-97F21AF7538F}"/>
    <cellStyle name="Accent6 5 6" xfId="1496" xr:uid="{708731E2-78C3-4750-90AF-5978AC69DFF8}"/>
    <cellStyle name="Accent6 5 7" xfId="1497" xr:uid="{8A6251E7-CAB6-4EAE-B97C-89CF811A8EAF}"/>
    <cellStyle name="Accent6 5 8" xfId="1498" xr:uid="{86586B51-BF45-44F9-A315-016005E877A2}"/>
    <cellStyle name="Accent6 5 9" xfId="1499" xr:uid="{9AC76489-E388-4119-A7F8-1D05DE6AB5C7}"/>
    <cellStyle name="Accent6 6" xfId="1500" xr:uid="{2175DC50-261A-4617-AED7-E3A5F1B76CEE}"/>
    <cellStyle name="Accent6 6 10" xfId="1501" xr:uid="{0B6D7087-DCB4-4129-83BF-9CACB9655929}"/>
    <cellStyle name="Accent6 6 11" xfId="1502" xr:uid="{C3B929A4-5A0E-4A37-B56D-39186128065B}"/>
    <cellStyle name="Accent6 6 2" xfId="1503" xr:uid="{5F2E4D29-0EC4-4D35-841F-123C81F63D5B}"/>
    <cellStyle name="Accent6 6 3" xfId="1504" xr:uid="{EA4D729F-AD08-4633-905C-575ED5F8C0CE}"/>
    <cellStyle name="Accent6 6 4" xfId="1505" xr:uid="{54DDF75A-C6D4-41F8-B4C3-DA45945763A2}"/>
    <cellStyle name="Accent6 6 5" xfId="1506" xr:uid="{2E84664D-B078-4E71-9F55-E8BDE3F87CDF}"/>
    <cellStyle name="Accent6 6 6" xfId="1507" xr:uid="{EE9D0E7B-844E-4B04-901D-76B58AFADE1A}"/>
    <cellStyle name="Accent6 6 7" xfId="1508" xr:uid="{54760227-B342-4B7A-9BE0-DDB474A51002}"/>
    <cellStyle name="Accent6 6 8" xfId="1509" xr:uid="{C7A68F03-4E9A-4CEB-955C-7389E8E02840}"/>
    <cellStyle name="Accent6 6 9" xfId="1510" xr:uid="{D35E6BEE-A3A0-4793-A625-121B3D9A4A26}"/>
    <cellStyle name="Accent6 7" xfId="1511" xr:uid="{3D12A7DC-690B-4AE9-A54C-05C2A868836E}"/>
    <cellStyle name="Accent6 8" xfId="1512" xr:uid="{23146048-93E5-44DA-B145-70B2E656064B}"/>
    <cellStyle name="Accent6 9" xfId="1513" xr:uid="{2C197081-F7E6-48FD-8A00-6435DA674892}"/>
    <cellStyle name="AggblueBoldCels" xfId="7892" xr:uid="{9C6E5FB1-E1CF-462F-8F61-58D4F72D86B7}"/>
    <cellStyle name="AggblueCels" xfId="7893" xr:uid="{ED0ECE43-9A8E-4E4D-916E-A0466D83EB0F}"/>
    <cellStyle name="AggBoldCells" xfId="7894" xr:uid="{319B04CC-2A8A-4943-A7D8-F0753DD9BD3A}"/>
    <cellStyle name="AggBoldCells 2" xfId="12524" xr:uid="{52B149DF-9C40-454D-8DAA-E3D8FF6F4FA6}"/>
    <cellStyle name="AggCels" xfId="7895" xr:uid="{11482518-B2C3-41C3-A72D-1613887DA141}"/>
    <cellStyle name="AggCels 2" xfId="12525" xr:uid="{5A607C9A-AD79-4330-8028-5EF2F15D5881}"/>
    <cellStyle name="AggGreen" xfId="7896" xr:uid="{C234FDA3-FA0A-4D1D-A9D7-AE05CE6F3292}"/>
    <cellStyle name="AggGreen 2" xfId="12526" xr:uid="{CEE3D75F-057B-4D9C-9704-C396D54B6B81}"/>
    <cellStyle name="AggGreen 2 2" xfId="12527" xr:uid="{695477FD-2439-4BE0-85E3-17B331D6DAD2}"/>
    <cellStyle name="AggGreen 2 2 2" xfId="12528" xr:uid="{8618247A-DBAE-4AEA-A0DC-BAE7D57A6142}"/>
    <cellStyle name="AggGreen 2 3" xfId="12529" xr:uid="{22095F4A-5493-4B53-AEBC-79E87E1E8765}"/>
    <cellStyle name="AggGreen 3" xfId="12530" xr:uid="{C9D106EF-E50A-4E97-8B11-4A73803D5359}"/>
    <cellStyle name="AggGreen 3 2" xfId="12531" xr:uid="{2A5394D5-31B3-42F6-8C7C-67AE244EDE76}"/>
    <cellStyle name="AggGreen 4" xfId="12532" xr:uid="{EBBB5840-AF25-4DBA-82C9-01C5BA8F2BCC}"/>
    <cellStyle name="AggGreen 4 2" xfId="12533" xr:uid="{4466902E-542F-4141-9C7E-0622B27B2809}"/>
    <cellStyle name="AggGreen 5" xfId="12534" xr:uid="{DD40BA5C-43D7-4C41-A727-1AEE63278AD3}"/>
    <cellStyle name="AggGreen 6" xfId="12535" xr:uid="{6EA10AC5-AB35-4A47-9E82-2E244AF2F222}"/>
    <cellStyle name="AggGreen12" xfId="7897" xr:uid="{F3D59016-BEA7-4337-9A14-AFF88E7526E6}"/>
    <cellStyle name="AggGreen12 2" xfId="12536" xr:uid="{4D351156-E866-4E18-ADEA-6BCDEEE0170B}"/>
    <cellStyle name="AggGreen12 2 2" xfId="12537" xr:uid="{23F77F29-270B-4D36-AD42-8866E1EC077C}"/>
    <cellStyle name="AggGreen12 2 2 2" xfId="12538" xr:uid="{1F7FB82B-42DE-41F3-B1AD-B9F0EA93C76D}"/>
    <cellStyle name="AggGreen12 2 3" xfId="12539" xr:uid="{10D87BCE-A746-4C69-8F83-38031273336E}"/>
    <cellStyle name="AggGreen12 3" xfId="12540" xr:uid="{60083EDA-0297-4965-9B84-F4DBDE904536}"/>
    <cellStyle name="AggGreen12 3 2" xfId="12541" xr:uid="{A51302B5-BE1D-4BA3-98C6-3C2B7BAB29C9}"/>
    <cellStyle name="AggGreen12 4" xfId="12542" xr:uid="{C990189A-7CF7-4FC9-A7FA-91CAB8B6E072}"/>
    <cellStyle name="AggGreen12 4 2" xfId="12543" xr:uid="{A85C164F-8CE6-45A2-A73D-55F5F236C00E}"/>
    <cellStyle name="AggGreen12 5" xfId="12544" xr:uid="{82B4C3B6-424E-4C7B-AA29-C42194DFAD17}"/>
    <cellStyle name="AggGreen12 6" xfId="12545" xr:uid="{0530D8AA-98FC-48D0-9AA0-7C6531F46303}"/>
    <cellStyle name="AggOrange" xfId="7898" xr:uid="{B8A63AF6-C3F9-44B2-A332-95048AB0A568}"/>
    <cellStyle name="AggOrange 2" xfId="12546" xr:uid="{9D3C394C-8F0F-42EF-A7E9-5C7E27794D13}"/>
    <cellStyle name="AggOrange 2 2" xfId="12547" xr:uid="{9076A288-ABBF-4238-9C2A-FAF533CF935C}"/>
    <cellStyle name="AggOrange 2 2 2" xfId="12548" xr:uid="{118E5F24-E9FF-45F4-89AF-955F9CA9D615}"/>
    <cellStyle name="AggOrange 2 3" xfId="12549" xr:uid="{936E4DD0-285C-4DEB-A217-27CEE157B520}"/>
    <cellStyle name="AggOrange 3" xfId="12550" xr:uid="{A40BBD6E-A0E7-4A4A-B78E-F27771322B8E}"/>
    <cellStyle name="AggOrange 3 2" xfId="12551" xr:uid="{CDB258D9-863E-419B-88ED-B12E16F00991}"/>
    <cellStyle name="AggOrange 4" xfId="12552" xr:uid="{6076D7E5-3D7C-469E-B952-540751BC546D}"/>
    <cellStyle name="AggOrange 4 2" xfId="12553" xr:uid="{35DDD215-E15B-4872-A85D-D0480B0A0B3B}"/>
    <cellStyle name="AggOrange 5" xfId="12554" xr:uid="{59EF60B3-B11B-461D-8334-D11DC6A0474E}"/>
    <cellStyle name="AggOrange 6" xfId="12555" xr:uid="{0687A6BB-B833-4E99-BF40-58839E331BB6}"/>
    <cellStyle name="AggOrange_CRFReport-template" xfId="1514" xr:uid="{B492C1B0-E7C1-4856-8258-D35FA8ED9909}"/>
    <cellStyle name="AggOrange9" xfId="7899" xr:uid="{623CB745-CAD9-49BA-9A86-48CE8B3E3BD0}"/>
    <cellStyle name="AggOrange9 2" xfId="12556" xr:uid="{5603EACB-37BD-4426-A0EA-B434EC3B3C95}"/>
    <cellStyle name="AggOrange9 2 2" xfId="12557" xr:uid="{573B2534-50FC-488C-9EF6-26FBFC06B18D}"/>
    <cellStyle name="AggOrange9 2 2 2" xfId="12558" xr:uid="{86DB457F-1585-4F59-851B-E453B5D10F10}"/>
    <cellStyle name="AggOrange9 2 3" xfId="12559" xr:uid="{1D92AB8B-52D1-405E-A489-9E107C70A8F0}"/>
    <cellStyle name="AggOrange9 3" xfId="12560" xr:uid="{7B4E38E8-0ABD-4D03-B573-DF9E32DDE1E6}"/>
    <cellStyle name="AggOrange9 3 2" xfId="12561" xr:uid="{C8875E67-AE15-4E4F-9582-0AFD351222BB}"/>
    <cellStyle name="AggOrange9 4" xfId="12562" xr:uid="{4179094B-0B6A-410B-942A-F4E580290F3B}"/>
    <cellStyle name="AggOrange9 4 2" xfId="12563" xr:uid="{D7E216B1-75B5-4CC9-B70F-80A89650AE32}"/>
    <cellStyle name="AggOrange9 5" xfId="12564" xr:uid="{BA8B69CA-8362-4956-8A96-8ACC1966CA97}"/>
    <cellStyle name="AggOrange9 6" xfId="12565" xr:uid="{4E66F25F-8F5F-4D1B-974F-74466A5DEA4B}"/>
    <cellStyle name="AggOrange9_CRFReport-template" xfId="1515" xr:uid="{28CF9E19-B2A5-4F6A-8BFC-A09131BD03EC}"/>
    <cellStyle name="AggOrangeLB_2x" xfId="7900" xr:uid="{ED92A8CC-BF81-4AE4-BBAB-3C40379D5E3A}"/>
    <cellStyle name="AggOrangeLBorder" xfId="7901" xr:uid="{473A5CF0-6EB9-48BF-B05A-1E66D8B84387}"/>
    <cellStyle name="AggOrangeRBorder" xfId="7902" xr:uid="{AB05FFE3-186E-4448-8319-773167210E3F}"/>
    <cellStyle name="AggOrangeRBorder 2" xfId="12566" xr:uid="{A2CEEE5E-06D7-471F-A784-C548F00C8020}"/>
    <cellStyle name="AggOrangeRBorder 2 2" xfId="12567" xr:uid="{6EE84C64-12C6-46CF-B8EB-07D70DFAFCB2}"/>
    <cellStyle name="AggOrangeRBorder 2 2 2" xfId="12568" xr:uid="{ECF98AA6-AA99-47F1-8608-DA0DD96DA3DD}"/>
    <cellStyle name="AggOrangeRBorder 2 3" xfId="12569" xr:uid="{2E576B5F-28D6-4A3C-8907-DDC7E6167164}"/>
    <cellStyle name="AggOrangeRBorder 2 3 2" xfId="12570" xr:uid="{F8F5F66C-1C99-4863-A31C-991D8FA4D155}"/>
    <cellStyle name="AggOrangeRBorder 2 4" xfId="12571" xr:uid="{79398941-BEE1-46BD-875E-B501918C179F}"/>
    <cellStyle name="AggOrangeRBorder 2 4 2" xfId="12572" xr:uid="{5E9869A4-CBD8-4836-8DBF-731C98ECD130}"/>
    <cellStyle name="AggOrangeRBorder 2 5" xfId="12573" xr:uid="{10D345F4-5B53-4DBD-B013-630E52A952AA}"/>
    <cellStyle name="AggOrangeRBorder 3" xfId="12574" xr:uid="{9B20CA52-40A3-4313-AAFC-58B11B706CF0}"/>
    <cellStyle name="AggOrangeRBorder 3 2" xfId="12575" xr:uid="{A9A0DA64-D547-49C5-BF11-4D716363B732}"/>
    <cellStyle name="AggOrangeRBorder 4" xfId="12576" xr:uid="{BCBB95DD-67D3-461B-8CF7-118E719EF5CF}"/>
    <cellStyle name="AggOrangeRBorder 4 2" xfId="12577" xr:uid="{DEB9D188-CB93-4624-82C7-437BD29F94AF}"/>
    <cellStyle name="AggOrangeRBorder 5" xfId="12578" xr:uid="{1B5425D5-AEC3-44B6-A0A8-EF9A47B4CD10}"/>
    <cellStyle name="AggOrangeRBorder 5 2" xfId="12579" xr:uid="{56D1FED8-4566-44D6-9EB3-AEC96A56C755}"/>
    <cellStyle name="AggOrangeRBorder 6" xfId="12580" xr:uid="{800322EE-A695-46C4-A863-2DE060F6F79B}"/>
    <cellStyle name="AggOrangeRBorder 7" xfId="12581" xr:uid="{75B761A5-E861-45B3-8E7C-F3D01FC75862}"/>
    <cellStyle name="AggOrangeRBorder 8" xfId="12582" xr:uid="{9D254AB5-B4D8-46A0-8238-AFB9DA22FC8B}"/>
    <cellStyle name="Akzent1" xfId="7903" xr:uid="{569A7FCD-D0C4-41E6-8F0E-B54AA2C1C713}"/>
    <cellStyle name="Akzent2" xfId="7904" xr:uid="{CB4789FB-0EA9-4202-AE46-5F8AE9DF49A4}"/>
    <cellStyle name="Akzent3" xfId="7905" xr:uid="{269C86B7-2E7D-4FED-81A7-6B1537A28E3E}"/>
    <cellStyle name="Akzent4" xfId="7906" xr:uid="{112AF713-D49E-4D1E-8401-C5EEDF1BCF5D}"/>
    <cellStyle name="Akzent5" xfId="7907" xr:uid="{C9D4F3EC-4BF2-44AB-9245-274EAA75F8F1}"/>
    <cellStyle name="Akzent6" xfId="7908" xr:uid="{65EC59DF-5188-4B3B-B2E0-DF7D6CC3DD66}"/>
    <cellStyle name="Assumption Heading" xfId="12583" xr:uid="{6A8EBB85-5CAB-4D0F-9FFF-307F14FC8E37}"/>
    <cellStyle name="Assumptions" xfId="12584" xr:uid="{094BEE4B-2F9B-4FD3-BE90-412A28A8D53B}"/>
    <cellStyle name="Attrib" xfId="5074" xr:uid="{F896BB52-5F24-429E-8E18-CFD4DFA4DBD6}"/>
    <cellStyle name="Attrib 2" xfId="5548" xr:uid="{3C562457-BC6D-4A2E-BA07-16667C00C866}"/>
    <cellStyle name="Attrib 2 2" xfId="12585" xr:uid="{A6991EAA-07F4-4301-8786-7138743C2A19}"/>
    <cellStyle name="Attrib 2 2 2" xfId="12586" xr:uid="{53144F0F-C648-4536-8546-DDAB6402606E}"/>
    <cellStyle name="Attrib 2 2 2 2" xfId="12587" xr:uid="{DEC4C690-C90E-48CC-8413-9A1AFF8A6597}"/>
    <cellStyle name="Attrib 2 2 3" xfId="12588" xr:uid="{87CEE35F-81A2-4D5F-BFEF-94F3D20CCEA0}"/>
    <cellStyle name="Attrib 2 2 3 2" xfId="12589" xr:uid="{A4BA2049-F37F-4B14-A45F-C63AE239EBBB}"/>
    <cellStyle name="Attrib 2 2 4" xfId="12590" xr:uid="{1C20A66B-C7D5-4BF0-A3BC-C26557948282}"/>
    <cellStyle name="Attrib 2 2 4 2" xfId="12591" xr:uid="{942D7264-F3E9-4A20-8EC0-8C00FE97F0E3}"/>
    <cellStyle name="Attrib 2 2 5" xfId="12592" xr:uid="{EDBC62FA-F437-4FF7-B6CD-F3EE6BD199F9}"/>
    <cellStyle name="Attrib 2 3" xfId="12593" xr:uid="{C5053D52-B2E2-4FA8-A632-D99E4A27368C}"/>
    <cellStyle name="Attrib 2 3 2" xfId="12594" xr:uid="{F4BD6C24-4077-415E-AFE8-DB22E0A3D7FF}"/>
    <cellStyle name="Attrib 2 3 2 2" xfId="12595" xr:uid="{C7EAF89D-0DF4-4C49-9285-BC7600478201}"/>
    <cellStyle name="Attrib 2 3 3" xfId="12596" xr:uid="{C6BCBCC2-8425-4AB2-8737-EF8EBD4B948F}"/>
    <cellStyle name="Attrib 2 3 3 2" xfId="12597" xr:uid="{8674B2BA-40FE-43A7-A330-90925EBD2207}"/>
    <cellStyle name="Attrib 2 3 4" xfId="12598" xr:uid="{D6402A9C-2FD5-4653-8DA2-8CE388680750}"/>
    <cellStyle name="Attrib 2 3 4 2" xfId="12599" xr:uid="{55B34739-355E-4122-91AF-9E0CCC6502D3}"/>
    <cellStyle name="Attrib 2 3 5" xfId="12600" xr:uid="{4FC313A4-B4C9-42F3-B789-74145242D1C2}"/>
    <cellStyle name="Attrib 2 4" xfId="12601" xr:uid="{7C803A18-5ED6-455C-8FA4-F49560F1461F}"/>
    <cellStyle name="Attrib 2 4 2" xfId="12602" xr:uid="{4BF9C336-7C03-4D64-A203-91F4523A69D1}"/>
    <cellStyle name="Attrib 2 5" xfId="12603" xr:uid="{35BDA597-E5C4-466E-BC46-E75CF73B4956}"/>
    <cellStyle name="Attrib 2 5 2" xfId="12604" xr:uid="{0CD4F1B5-A624-4A8D-B89E-6C7DE3145F11}"/>
    <cellStyle name="Attrib 2 6" xfId="12605" xr:uid="{DA6B5A02-72D1-415C-96B1-FA0585B9DC1C}"/>
    <cellStyle name="Attrib 2 6 2" xfId="12606" xr:uid="{0504DBBA-33A3-4DC5-B91B-58EC65F505BF}"/>
    <cellStyle name="Attrib 2 7" xfId="12607" xr:uid="{3196F737-1D41-4706-867A-536D3D3561C5}"/>
    <cellStyle name="Attrib 2 8" xfId="12608" xr:uid="{C9433DBF-D561-4700-ACCC-32EC4994B1A3}"/>
    <cellStyle name="Attrib 3" xfId="12609" xr:uid="{553223A6-6E77-4697-96D3-3EB179264A16}"/>
    <cellStyle name="Attrib 3 2" xfId="12610" xr:uid="{10EB4514-A577-42F2-9EC1-7EFCCA0F56B4}"/>
    <cellStyle name="Attrib 4" xfId="12611" xr:uid="{FD2E0F64-B85F-4C01-ADB3-DD8A18FEA502}"/>
    <cellStyle name="Attrib 4 2" xfId="12612" xr:uid="{0C2BFCBF-16C7-4A6F-AF88-B1A5380D85FB}"/>
    <cellStyle name="Attrib 5" xfId="12613" xr:uid="{24F5D77D-8C9C-477F-BD9F-054EC3642CCD}"/>
    <cellStyle name="Attrib 5 2" xfId="12614" xr:uid="{6035F475-7BCC-48CC-A8B4-9B253F5058FD}"/>
    <cellStyle name="Attrib 6" xfId="12615" xr:uid="{E9B10EE7-2FF8-4ADB-A251-5745CB39788D}"/>
    <cellStyle name="Attrib 7" xfId="12616" xr:uid="{7FD9D88F-355F-42E7-AA5D-8C3D928DFD9C}"/>
    <cellStyle name="Ausgabe" xfId="7909" xr:uid="{80BD5AC6-DD6D-4C36-9782-D6377EC04658}"/>
    <cellStyle name="Ausgabe 2" xfId="12617" xr:uid="{D630184C-4E94-49A4-B585-315344A81A52}"/>
    <cellStyle name="Ausgabe 2 2" xfId="12618" xr:uid="{C0712C2F-5841-4CCD-84A9-447E48281E0A}"/>
    <cellStyle name="Ausgabe 3" xfId="12619" xr:uid="{7E36A9DD-910C-44DA-8A6E-F2EEFFC2AC18}"/>
    <cellStyle name="Ausgabe 4" xfId="12620" xr:uid="{8E47E975-1DF2-402B-99B4-98BF331AD6BE}"/>
    <cellStyle name="Avertissement" xfId="12621" xr:uid="{65F6CE8B-DCB8-416B-A91A-CB12E293C507}"/>
    <cellStyle name="Bad" xfId="9" builtinId="27" customBuiltin="1"/>
    <cellStyle name="Bad 10" xfId="1516" xr:uid="{37F1B803-4109-4273-9EC0-84D0A5ECF01B}"/>
    <cellStyle name="Bad 11" xfId="7910" xr:uid="{2DA6F36B-E5EA-4A7E-98B6-BAC3AAF6D935}"/>
    <cellStyle name="Bad 12" xfId="7911" xr:uid="{33A87430-2008-44A6-BD1C-28C9E33C641D}"/>
    <cellStyle name="Bad 13" xfId="7912" xr:uid="{64029800-49D0-462A-BB2A-7D2C549072ED}"/>
    <cellStyle name="Bad 14" xfId="7913" xr:uid="{07421842-586F-4C6A-9294-A4D2365378DD}"/>
    <cellStyle name="Bad 15" xfId="7914" xr:uid="{76223608-0275-439A-BBB8-F1C32F323C59}"/>
    <cellStyle name="Bad 16" xfId="7915" xr:uid="{9B6B1BB1-3622-4F4C-901F-BAF926C2C351}"/>
    <cellStyle name="Bad 17" xfId="7916" xr:uid="{E2F8D6DC-AE84-405E-B2B8-9B21C9470C79}"/>
    <cellStyle name="Bad 18" xfId="7917" xr:uid="{56CA3B85-CD00-4032-87E1-966D57FD951E}"/>
    <cellStyle name="Bad 19" xfId="7918" xr:uid="{3E493C80-FC6B-45FF-BBDB-40B632871A7E}"/>
    <cellStyle name="Bad 2" xfId="1517" xr:uid="{48C02514-F6EE-4A74-8D1D-43841FDF905B}"/>
    <cellStyle name="Bad 2 10" xfId="1518" xr:uid="{6F5B0FF9-F9F5-45B4-8F8C-24D987898C80}"/>
    <cellStyle name="Bad 2 10 2" xfId="12622" xr:uid="{DF5FE771-342B-442E-9452-AE6F02331FDD}"/>
    <cellStyle name="Bad 2 10 3" xfId="10685" xr:uid="{694A799C-24EF-4852-93BE-60022B3CB33E}"/>
    <cellStyle name="Bad 2 10 4" xfId="5870" xr:uid="{49EEEED7-98EC-4C66-97A9-495FB20C1D46}"/>
    <cellStyle name="Bad 2 11" xfId="1519" xr:uid="{ED97E261-6285-4707-AE74-C711CA1CDCD1}"/>
    <cellStyle name="Bad 2 2" xfId="1520" xr:uid="{32988E84-61D5-4F1F-A232-4B506DEABF5C}"/>
    <cellStyle name="Bad 2 2 2" xfId="12623" xr:uid="{45D903E2-F671-4A89-B526-AFEEABA303AC}"/>
    <cellStyle name="Bad 2 2 3" xfId="10686" xr:uid="{EE9CF5E3-966A-4177-8732-0ADEF153CCF0}"/>
    <cellStyle name="Bad 2 2 4" xfId="5871" xr:uid="{7E23AC09-4189-4E99-BD90-961A45B09965}"/>
    <cellStyle name="Bad 2 3" xfId="1521" xr:uid="{0F19F1F6-8434-4F07-99E5-0E7C9C3E658E}"/>
    <cellStyle name="Bad 2 3 2" xfId="12624" xr:uid="{69804973-9BC4-4910-8342-BB7285FF7765}"/>
    <cellStyle name="Bad 2 3 3" xfId="10687" xr:uid="{ACE2CB0B-E8B2-49C1-9C57-721D3CD3A104}"/>
    <cellStyle name="Bad 2 3 4" xfId="5872" xr:uid="{1899E92D-B35B-4ABC-8682-4A92C6CF581B}"/>
    <cellStyle name="Bad 2 4" xfId="1522" xr:uid="{F0D8F688-4D9C-499F-B91F-AF2702F5E5E2}"/>
    <cellStyle name="Bad 2 4 2" xfId="12625" xr:uid="{1B496443-CF19-4ECC-9F99-1B3AD38AE4C9}"/>
    <cellStyle name="Bad 2 4 3" xfId="10688" xr:uid="{A01532BA-83EC-4100-BC51-5DCAC7F2C727}"/>
    <cellStyle name="Bad 2 4 4" xfId="5873" xr:uid="{FA3028C1-D508-4224-AFB4-1EF59FA62306}"/>
    <cellStyle name="Bad 2 5" xfId="1523" xr:uid="{557D4611-68B4-4B67-B26F-64B54B316A05}"/>
    <cellStyle name="Bad 2 5 2" xfId="12626" xr:uid="{9398B419-C805-47CA-94AB-A80B0554AADB}"/>
    <cellStyle name="Bad 2 5 3" xfId="10689" xr:uid="{B2C0864B-0A1A-476E-B6E2-A6882ABF5633}"/>
    <cellStyle name="Bad 2 5 4" xfId="5874" xr:uid="{EC59EEF5-944E-4EDB-9AF5-F4BDD2C7D0D5}"/>
    <cellStyle name="Bad 2 6" xfId="1524" xr:uid="{E8DAABA3-FD44-4587-95D0-8A939BB93F28}"/>
    <cellStyle name="Bad 2 6 2" xfId="12627" xr:uid="{28C7688B-D802-4E27-89C4-2FEFB39D0956}"/>
    <cellStyle name="Bad 2 6 3" xfId="10690" xr:uid="{08E749A3-07E2-4868-98CD-173A9D67C1F2}"/>
    <cellStyle name="Bad 2 6 4" xfId="5875" xr:uid="{07912783-3AFC-4A08-9819-F2AB89403146}"/>
    <cellStyle name="Bad 2 7" xfId="1525" xr:uid="{4E325850-99D3-4278-BEFF-77DC41E613A5}"/>
    <cellStyle name="Bad 2 7 2" xfId="12628" xr:uid="{C6B5CC3F-3334-4E47-989B-1595B6446973}"/>
    <cellStyle name="Bad 2 7 3" xfId="10691" xr:uid="{63FD9213-DD48-4D3E-AEF0-C0F27E8B7A14}"/>
    <cellStyle name="Bad 2 7 4" xfId="5876" xr:uid="{37C9A0DB-76A5-4A9C-94DC-D9F9497480D0}"/>
    <cellStyle name="Bad 2 8" xfId="1526" xr:uid="{697635F9-C75A-4AFF-9ED5-44E949AE41F5}"/>
    <cellStyle name="Bad 2 8 2" xfId="12629" xr:uid="{E29C8588-099E-4DAD-AAE5-C305B3BB7BC3}"/>
    <cellStyle name="Bad 2 8 3" xfId="10692" xr:uid="{C9470874-8070-4226-A983-112001982C90}"/>
    <cellStyle name="Bad 2 8 4" xfId="5877" xr:uid="{49512FDF-C709-4EF8-8219-742E892B9FAA}"/>
    <cellStyle name="Bad 2 9" xfId="1527" xr:uid="{C0E33185-7E35-4497-9F1E-30FBAAB2DFC7}"/>
    <cellStyle name="Bad 2 9 2" xfId="12630" xr:uid="{8B6E31BF-BABB-4621-BEAE-4D9CEDCE6C5B}"/>
    <cellStyle name="Bad 2 9 3" xfId="10693" xr:uid="{0E17C336-FB26-4946-9C27-AE0E0C5C6D56}"/>
    <cellStyle name="Bad 2 9 4" xfId="5878" xr:uid="{783ED38F-067A-4DAB-8606-9C59C11404BD}"/>
    <cellStyle name="Bad 20" xfId="7919" xr:uid="{98B1BF94-EA34-4FA9-91C2-84AB2076476D}"/>
    <cellStyle name="Bad 21" xfId="7920" xr:uid="{605654B8-7450-4B6F-B99C-BBC1E3219715}"/>
    <cellStyle name="Bad 22" xfId="7921" xr:uid="{3CD8B27E-59DC-4687-BF49-30D66176687D}"/>
    <cellStyle name="Bad 23" xfId="7922" xr:uid="{C5057DBD-9603-4C85-B965-F5912824B5A9}"/>
    <cellStyle name="Bad 24" xfId="7923" xr:uid="{CCF036BD-EFB0-46FE-8182-0BB38402D34C}"/>
    <cellStyle name="Bad 25" xfId="7924" xr:uid="{2BE53E59-FDE3-4231-A39A-6555B0246CC9}"/>
    <cellStyle name="Bad 26" xfId="7925" xr:uid="{31A93B65-14E8-4C33-BA2A-F6F0775DCBCD}"/>
    <cellStyle name="Bad 27" xfId="7926" xr:uid="{93C0FA92-C6F9-45AB-A869-6A4780987B77}"/>
    <cellStyle name="Bad 28" xfId="7927" xr:uid="{586D80DF-263B-43F6-8861-F6587B0E3AEE}"/>
    <cellStyle name="Bad 29" xfId="7928" xr:uid="{4FD9BCA4-9521-461B-9F28-2B33788A6CCE}"/>
    <cellStyle name="Bad 3" xfId="1528" xr:uid="{219FCD75-0717-40B5-81E1-1D2C92A1F4F6}"/>
    <cellStyle name="Bad 3 10" xfId="1529" xr:uid="{991155EE-F258-4869-BA03-6626A10569E3}"/>
    <cellStyle name="Bad 3 11" xfId="1530" xr:uid="{7D55024C-822F-41A1-8E76-4C23E189FAB0}"/>
    <cellStyle name="Bad 3 12" xfId="12631" xr:uid="{A6881FAE-CB4F-49AD-B0FF-4AB94508B219}"/>
    <cellStyle name="Bad 3 13" xfId="5879" xr:uid="{BE78B892-0249-49D9-A769-7AC6443F29FA}"/>
    <cellStyle name="Bad 3 2" xfId="1531" xr:uid="{43A96139-CC56-4ECB-B6EB-BA81721AE5CA}"/>
    <cellStyle name="Bad 3 2 2" xfId="12632" xr:uid="{D7F1E2A9-4E5F-4A8C-96E8-95B994DFDE44}"/>
    <cellStyle name="Bad 3 2 3" xfId="10694" xr:uid="{5CFE073B-FC77-4658-BB3F-18CBDD65C9FF}"/>
    <cellStyle name="Bad 3 2 4" xfId="7929" xr:uid="{A13AF508-0577-4B9F-B9D0-ADEEC0C62752}"/>
    <cellStyle name="Bad 3 3" xfId="1532" xr:uid="{9A72BBB3-5C12-4944-BD62-D4081C7C61B4}"/>
    <cellStyle name="Bad 3 4" xfId="1533" xr:uid="{3AB8760E-04E8-4B54-9A45-2F62F79D39FC}"/>
    <cellStyle name="Bad 3 5" xfId="1534" xr:uid="{CB99CEE8-8B3F-43FA-A40F-B474D3332146}"/>
    <cellStyle name="Bad 3 6" xfId="1535" xr:uid="{778D91DC-C304-4F73-83E8-5C79D32C5493}"/>
    <cellStyle name="Bad 3 7" xfId="1536" xr:uid="{8918CE2A-124C-4673-B304-B701D3589EC9}"/>
    <cellStyle name="Bad 3 8" xfId="1537" xr:uid="{A5C6407D-660E-4327-97B8-D3D0D3B58C23}"/>
    <cellStyle name="Bad 3 9" xfId="1538" xr:uid="{4DACEED4-E9D5-414E-8680-7888D9395783}"/>
    <cellStyle name="Bad 30" xfId="7930" xr:uid="{649F96E1-E904-4BA6-A13B-8821CD9666C5}"/>
    <cellStyle name="Bad 31" xfId="7931" xr:uid="{C364511B-82DE-4B44-AA85-3CBF26C728BF}"/>
    <cellStyle name="Bad 32" xfId="7932" xr:uid="{4100AD12-D6AF-4106-84C5-E35C6C512F10}"/>
    <cellStyle name="Bad 33" xfId="7933" xr:uid="{F4ECE7ED-A326-49F8-916A-CC39FFEB69EF}"/>
    <cellStyle name="Bad 34" xfId="7934" xr:uid="{F423938E-5FDB-4EDE-8E8A-32F538648834}"/>
    <cellStyle name="Bad 35" xfId="7935" xr:uid="{04F8995B-411B-4AD7-A253-EFBD49CCB606}"/>
    <cellStyle name="Bad 36" xfId="7936" xr:uid="{63840515-4B32-43C4-8A1A-5C670BB08AAB}"/>
    <cellStyle name="Bad 37" xfId="7937" xr:uid="{B234E7F3-5C36-4084-9C14-723FA3325EBC}"/>
    <cellStyle name="Bad 38" xfId="7938" xr:uid="{C7DEEFE5-25DC-4A90-8A31-722B1801EEA5}"/>
    <cellStyle name="Bad 39" xfId="7939" xr:uid="{5B5DEA33-DC5D-41AC-8EC6-3B249DD9EC08}"/>
    <cellStyle name="Bad 4" xfId="1539" xr:uid="{3FB11428-40BA-4CA5-826C-90B80A89C06D}"/>
    <cellStyle name="Bad 4 10" xfId="1540" xr:uid="{474B31B2-9188-4A78-8E2C-3173A2F01EF2}"/>
    <cellStyle name="Bad 4 11" xfId="1541" xr:uid="{86EF08C7-F880-4B49-A740-EA608A3815FE}"/>
    <cellStyle name="Bad 4 2" xfId="1542" xr:uid="{DE855A5C-AE3A-4B6A-80C1-CDCAEF9C0426}"/>
    <cellStyle name="Bad 4 3" xfId="1543" xr:uid="{8CF8CBE5-9B56-418B-A61C-BE3E709AD4B4}"/>
    <cellStyle name="Bad 4 4" xfId="1544" xr:uid="{C70D5B9B-7416-4015-BB55-50733DEA3839}"/>
    <cellStyle name="Bad 4 5" xfId="1545" xr:uid="{6E285BBA-ABF6-4D87-8C3D-93298D3A748F}"/>
    <cellStyle name="Bad 4 6" xfId="1546" xr:uid="{643234DD-1826-4232-BC32-73A087040A20}"/>
    <cellStyle name="Bad 4 7" xfId="1547" xr:uid="{EB2D4BF0-5761-4859-BA6C-71D5718A0E39}"/>
    <cellStyle name="Bad 4 8" xfId="1548" xr:uid="{810E0EF4-04DF-4021-9ACE-DE6E60C957D4}"/>
    <cellStyle name="Bad 4 9" xfId="1549" xr:uid="{9EAE4044-6D72-4049-B703-A4CE1AEB66FC}"/>
    <cellStyle name="Bad 40" xfId="7940" xr:uid="{E6747226-085A-4CBE-9BBF-95D26142606E}"/>
    <cellStyle name="Bad 41" xfId="7941" xr:uid="{1E93B4A3-859D-417C-94A6-2C3FC677604D}"/>
    <cellStyle name="Bad 42" xfId="7942" xr:uid="{36AF4067-F92E-43B3-87BD-45BE1215D391}"/>
    <cellStyle name="Bad 43" xfId="7943" xr:uid="{D4205B28-39AA-4424-98BE-DEA87A8F898D}"/>
    <cellStyle name="Bad 44" xfId="12633" xr:uid="{2148F519-E603-40AA-84D6-BD0ED4CE5662}"/>
    <cellStyle name="Bad 45" xfId="12634" xr:uid="{3BEBE4E9-D733-4FE6-9218-24657D531598}"/>
    <cellStyle name="Bad 46" xfId="5869" xr:uid="{EF1EDFE2-9F11-46E9-8CC9-86A418BF4836}"/>
    <cellStyle name="Bad 5" xfId="1550" xr:uid="{4EADDC48-E390-478A-B000-24C49563AF02}"/>
    <cellStyle name="Bad 5 10" xfId="1551" xr:uid="{872CFB8C-7119-4C69-B771-2250D21C3770}"/>
    <cellStyle name="Bad 5 11" xfId="1552" xr:uid="{D6994C65-80BB-4174-B80F-42542C0CD1F4}"/>
    <cellStyle name="Bad 5 2" xfId="1553" xr:uid="{39BA3E29-1275-4191-82F8-B1F432A9CE82}"/>
    <cellStyle name="Bad 5 3" xfId="1554" xr:uid="{896AA0BC-FBA1-41A1-A947-A8217D8C8A4E}"/>
    <cellStyle name="Bad 5 4" xfId="1555" xr:uid="{49877881-901F-4F2C-B47B-F43030A0517E}"/>
    <cellStyle name="Bad 5 5" xfId="1556" xr:uid="{C8A10979-A377-4B57-A685-7AE9E500416C}"/>
    <cellStyle name="Bad 5 6" xfId="1557" xr:uid="{6602AC78-211E-4ECC-A7AA-A1FB1A4480EA}"/>
    <cellStyle name="Bad 5 7" xfId="1558" xr:uid="{80C0D993-D741-403F-B10E-D389C4E2DACA}"/>
    <cellStyle name="Bad 5 8" xfId="1559" xr:uid="{6508E873-49B5-480F-BBCF-79E7CDDAF332}"/>
    <cellStyle name="Bad 5 9" xfId="1560" xr:uid="{AF532172-2D08-49CF-9317-B47F119173B5}"/>
    <cellStyle name="Bad 6" xfId="1561" xr:uid="{B7B6A2C0-5F37-4F90-8A55-60213334E124}"/>
    <cellStyle name="Bad 6 10" xfId="1562" xr:uid="{67558BDA-B9C8-45C9-A354-9BB1544ACFD3}"/>
    <cellStyle name="Bad 6 11" xfId="1563" xr:uid="{59F5301F-CA9B-485F-AB50-7D948DA3C2E1}"/>
    <cellStyle name="Bad 6 2" xfId="1564" xr:uid="{1DCF631A-CD19-4A57-A02B-47479BFBBE13}"/>
    <cellStyle name="Bad 6 3" xfId="1565" xr:uid="{859DBC8B-7489-4793-A7F6-71FBB926EC76}"/>
    <cellStyle name="Bad 6 4" xfId="1566" xr:uid="{11E01815-5BED-49C4-8644-924C4FEBB4E1}"/>
    <cellStyle name="Bad 6 5" xfId="1567" xr:uid="{C01AAF1C-5F42-4F41-8BD0-A3C63049259B}"/>
    <cellStyle name="Bad 6 6" xfId="1568" xr:uid="{C3846732-0E2D-4D45-BA7C-F8C5E6A5B8F4}"/>
    <cellStyle name="Bad 6 7" xfId="1569" xr:uid="{29F76447-3D76-4E16-8DAE-496880E9A399}"/>
    <cellStyle name="Bad 6 8" xfId="1570" xr:uid="{9FC6D7FA-6D5B-4AFF-96AC-F8A840AEF6AF}"/>
    <cellStyle name="Bad 6 9" xfId="1571" xr:uid="{729001ED-4FFB-4A74-B50B-76872AFE41EE}"/>
    <cellStyle name="Bad 7" xfId="1572" xr:uid="{1FB65A12-BFB1-432C-B342-971996651F22}"/>
    <cellStyle name="Bad 8" xfId="1573" xr:uid="{347F6A71-F337-438C-8E38-584F04DBE043}"/>
    <cellStyle name="Bad 9" xfId="1574" xr:uid="{EF43B884-8234-43E1-85E8-9D9C54EAE62E}"/>
    <cellStyle name="Berechnung" xfId="7944" xr:uid="{07390313-C659-4E82-BB74-881A12406BBB}"/>
    <cellStyle name="Berechnung 2" xfId="12635" xr:uid="{F69D91B9-BD9F-400C-B31F-B0D41D9D0941}"/>
    <cellStyle name="Berechnung 2 2" xfId="12636" xr:uid="{5D1658E7-8D1E-4CB7-AB29-F3695A0515EE}"/>
    <cellStyle name="Berechnung 3" xfId="12637" xr:uid="{B807F03B-7AB7-44F9-88F8-D2BBDB945DAF}"/>
    <cellStyle name="Berechnung 3 2" xfId="12638" xr:uid="{48472095-93D0-4ECF-8752-9CB3593125AF}"/>
    <cellStyle name="Berechnung 4" xfId="12639" xr:uid="{9941B4C0-D5CC-4AB8-B363-2C7F0F9915F8}"/>
    <cellStyle name="Berechnung 5" xfId="12640" xr:uid="{21BFEDBF-20A8-48B5-856C-C35A35FBD2F7}"/>
    <cellStyle name="Berechnung 6" xfId="12641" xr:uid="{A734B699-F42B-4A7B-B1FF-09C1B10C7D13}"/>
    <cellStyle name="Bevitel" xfId="67" xr:uid="{1C160BDF-5483-4358-A6B3-2B09A162EA1D}"/>
    <cellStyle name="Bevitel 10" xfId="12642" xr:uid="{D12F0090-0E6D-433C-A4C1-60CC4799D8F6}"/>
    <cellStyle name="Bevitel 10 2" xfId="12643" xr:uid="{0AAB03BA-5A9F-4575-A1A9-E34D23EE400F}"/>
    <cellStyle name="Bevitel 11" xfId="12644" xr:uid="{23236EAE-5395-466E-B3BB-F2255117A3E4}"/>
    <cellStyle name="Bevitel 2" xfId="3677" xr:uid="{A3E720D6-363A-4E97-BF10-C422EC12C000}"/>
    <cellStyle name="Bevitel 2 2" xfId="4555" xr:uid="{153047D6-BA20-4A69-B238-99D63C959D2D}"/>
    <cellStyle name="Bevitel 2 3" xfId="4548" xr:uid="{5FB3B758-B1B8-466B-8C79-02F8C8FD8BD4}"/>
    <cellStyle name="Bevitel 2 4" xfId="12645" xr:uid="{AB74E26F-F984-4A97-B678-F2E23EF82794}"/>
    <cellStyle name="Bevitel 3" xfId="12646" xr:uid="{968138AE-1597-46F2-9D7D-78DBFC1B1231}"/>
    <cellStyle name="Bevitel 3 2" xfId="12647" xr:uid="{20BD72FF-C6B4-4CD4-B19F-25CA9378BBC5}"/>
    <cellStyle name="Bevitel 3 3" xfId="12648" xr:uid="{E267EE6E-0903-475B-9D85-391A956864EC}"/>
    <cellStyle name="Bevitel 4" xfId="12649" xr:uid="{10872FE4-3A85-49EF-B324-7D57E4EF77F4}"/>
    <cellStyle name="Bevitel 4 2" xfId="12650" xr:uid="{78B7754B-C9E1-43B1-8C1F-CCCAA2029391}"/>
    <cellStyle name="Bevitel 4 3" xfId="12651" xr:uid="{BA457CE6-BD85-4541-8F7D-B6603D906EA5}"/>
    <cellStyle name="Bevitel 5" xfId="12652" xr:uid="{23B4465E-23C8-4F6F-B7C1-BBE0AD7797E1}"/>
    <cellStyle name="Bevitel 5 2" xfId="12653" xr:uid="{EA068B01-831D-4DD6-986C-BCBCF359D721}"/>
    <cellStyle name="Bevitel 5 3" xfId="12654" xr:uid="{CE717F50-356B-428A-85B2-922EF1E2C4D3}"/>
    <cellStyle name="Bevitel 6" xfId="12655" xr:uid="{0985C392-B7FE-4837-B154-76231AEE10DB}"/>
    <cellStyle name="Bevitel 6 2" xfId="12656" xr:uid="{26158CBA-2F93-4402-98A6-E40CDB45CEA7}"/>
    <cellStyle name="Bevitel 6 3" xfId="12657" xr:uid="{635C7DF4-A9FB-439C-94F9-54B7CF613D26}"/>
    <cellStyle name="Bevitel 7" xfId="12658" xr:uid="{6300C5CE-E776-4FCB-AB23-0234BACCAD96}"/>
    <cellStyle name="Bevitel 7 2" xfId="12659" xr:uid="{B14767A2-1C85-4F45-B2C9-7FDA7E173248}"/>
    <cellStyle name="Bevitel 7 3" xfId="12660" xr:uid="{254F217C-A33E-4C20-8035-EEE525221ABA}"/>
    <cellStyle name="Bevitel 8" xfId="12661" xr:uid="{52F189B0-CF29-45B7-B561-826650E465AF}"/>
    <cellStyle name="Bevitel 8 2" xfId="12662" xr:uid="{2CA16D58-B76B-4576-8FC3-AF71D5F3D203}"/>
    <cellStyle name="Bevitel 8 3" xfId="12663" xr:uid="{7A41B10C-EDF3-4B76-9B65-7EFB55321CE5}"/>
    <cellStyle name="Bevitel 9" xfId="12664" xr:uid="{EBDBB86C-6678-4E45-9799-E6FFFAD3AD77}"/>
    <cellStyle name="Bevitel 9 2" xfId="12665" xr:uid="{C5FEB6B3-CD4D-4B1E-A1E4-EE44A8E074F1}"/>
    <cellStyle name="Bevitel 9 3" xfId="12666" xr:uid="{80E53B54-E1B6-404F-A744-46C364CFF52A}"/>
    <cellStyle name="Bold GHG Numbers (0.00)" xfId="7945" xr:uid="{B4D4DCBA-4EC5-4FED-B6B2-D3C0113611FF}"/>
    <cellStyle name="Bold GHG Numbers (0.00) 2" xfId="12668" xr:uid="{4BCEF7DE-8566-40A4-BD9C-C2C88B0C1A1F}"/>
    <cellStyle name="Bold GHG Numbers (0.00) 3" xfId="12667" xr:uid="{CE56D658-978F-483D-A395-7E96CFF91EEB}"/>
    <cellStyle name="Calcolo" xfId="4343" xr:uid="{0219B396-B9EB-4D93-9B13-A479FC3A976F}"/>
    <cellStyle name="Calcolo 10" xfId="12669" xr:uid="{9AF1A231-C08F-4DEA-B01C-B890C86028E2}"/>
    <cellStyle name="Calcolo 11" xfId="12670" xr:uid="{A09AEA31-2CFB-46DC-85C9-F2B33D0D88B5}"/>
    <cellStyle name="Calcolo 2" xfId="5070" xr:uid="{3D47B170-B944-4A42-AFEF-744601FD9326}"/>
    <cellStyle name="Calcolo 2 2" xfId="12671" xr:uid="{12188E1B-DE11-4820-94B4-9E2C941D5198}"/>
    <cellStyle name="Calcolo 2 2 2" xfId="12672" xr:uid="{4FFBEE7C-CDFB-4866-B0ED-FDFE8E831D36}"/>
    <cellStyle name="Calcolo 2 3" xfId="12673" xr:uid="{E9ECA388-5929-423E-AA45-4290565873E3}"/>
    <cellStyle name="Calcolo 2 3 2" xfId="12674" xr:uid="{3551EA35-FB21-4892-B373-2E2AD7E94E3A}"/>
    <cellStyle name="Calcolo 2 4" xfId="12675" xr:uid="{65143AE1-BA3A-4AF6-AAD7-61CFAD2C7086}"/>
    <cellStyle name="Calcolo 2 5" xfId="12676" xr:uid="{9F5DC5D4-803B-44EE-82EE-26E30E4810F0}"/>
    <cellStyle name="Calcolo 2 6" xfId="12677" xr:uid="{92F199D9-3F44-4E7A-85EE-94D8AC9234D0}"/>
    <cellStyle name="Calcolo 2 7" xfId="12678" xr:uid="{0FA79BB0-06BF-476E-A5A8-F2F306BB19ED}"/>
    <cellStyle name="Calcolo 3" xfId="5545" xr:uid="{39CAE294-3BA6-4CFB-BA45-D655EDACB859}"/>
    <cellStyle name="Calcolo 3 2" xfId="12679" xr:uid="{B998CC1B-AC51-40D7-A929-915A098C531B}"/>
    <cellStyle name="Calcolo 3 3" xfId="12680" xr:uid="{D606CFB5-7B0C-46B4-A8AE-C4F324F5A0A9}"/>
    <cellStyle name="Calcolo 4" xfId="12681" xr:uid="{67ECDFFD-042E-4465-8CAB-889163841588}"/>
    <cellStyle name="Calcolo 4 2" xfId="12682" xr:uid="{D681AB68-7B18-4335-A6BE-4CB69CBAEC00}"/>
    <cellStyle name="Calcolo 4 3" xfId="12683" xr:uid="{41D626AF-F3E3-4AC6-8D3A-078BAFF01DFA}"/>
    <cellStyle name="Calcolo 5" xfId="12684" xr:uid="{70A9F01D-89AC-45B0-82FB-7DCF196F718A}"/>
    <cellStyle name="Calcolo 5 2" xfId="12685" xr:uid="{2AAA2615-D4C5-4D3F-903A-A64C22C43031}"/>
    <cellStyle name="Calcolo 5 3" xfId="12686" xr:uid="{751849AA-19F8-432C-8BFB-822BAFD9F0FE}"/>
    <cellStyle name="Calcolo 6" xfId="12687" xr:uid="{A22A4918-BDCA-40C4-8835-9A794CED7BC4}"/>
    <cellStyle name="Calcolo 6 2" xfId="12688" xr:uid="{3C378AAE-1B0C-4133-BFAF-EB2173158B80}"/>
    <cellStyle name="Calcolo 6 3" xfId="12689" xr:uid="{33002803-0046-496C-B241-2BC71A65DB59}"/>
    <cellStyle name="Calcolo 7" xfId="12690" xr:uid="{88F9A85C-80D3-43E1-88B3-E79F677FC4F5}"/>
    <cellStyle name="Calcolo 7 2" xfId="12691" xr:uid="{4E00D2B3-DBCB-45A6-BD6C-733E934DE43A}"/>
    <cellStyle name="Calcolo 7 3" xfId="12692" xr:uid="{BA6643E3-6F81-4E1C-909B-7F824403ACF8}"/>
    <cellStyle name="Calcolo 8" xfId="12693" xr:uid="{9261512D-6E65-4D2B-A260-148283602B78}"/>
    <cellStyle name="Calcolo 8 2" xfId="12694" xr:uid="{9BA70C36-A572-423F-9E20-79A0E9EB4DD7}"/>
    <cellStyle name="Calcolo 8 3" xfId="12695" xr:uid="{2E4EEA16-BBFF-4B2B-8734-1E7E1B51783B}"/>
    <cellStyle name="Calcolo 9" xfId="12696" xr:uid="{FBA52B1C-FD6A-4055-BF92-13134201D257}"/>
    <cellStyle name="Calc-Some-Ext" xfId="5075" xr:uid="{30C96F9C-F2C9-4FAB-8348-DA4FEC663341}"/>
    <cellStyle name="Calc-Some-Ext 2" xfId="5549" xr:uid="{3C5DA0D0-23BE-4D70-B4C9-B0EF2EBD557F}"/>
    <cellStyle name="Calc-Some-Int" xfId="12697" xr:uid="{591F61C1-4F3D-438A-92D3-A368A8C2B6D1}"/>
    <cellStyle name="Calc-Some-Int 2" xfId="12698" xr:uid="{7A965AAB-0F8B-4C31-AD77-E065396E88F2}"/>
    <cellStyle name="Calcul" xfId="12699" xr:uid="{DC5DECD8-5A30-4D70-9C66-8995D589F877}"/>
    <cellStyle name="Calcul 10" xfId="12700" xr:uid="{0E6B61C3-2343-4AF4-9FE7-D9AB75BCF898}"/>
    <cellStyle name="Calcul 10 2" xfId="12701" xr:uid="{C3C108D9-6A3E-47C7-ABC4-E6B0526D7E4D}"/>
    <cellStyle name="Calcul 10 3" xfId="12702" xr:uid="{291AEE52-F8F6-4CD1-92DC-767AA3FC8585}"/>
    <cellStyle name="Calcul 11" xfId="12703" xr:uid="{40212699-7ACB-482A-B821-F4A8A6A029C4}"/>
    <cellStyle name="Calcul 12" xfId="12704" xr:uid="{E7B9AE97-0536-4EC2-B091-A2281C48B604}"/>
    <cellStyle name="Calcul 2" xfId="12705" xr:uid="{7D3D2E32-92F1-43E8-82A2-4E4CAC49A9A0}"/>
    <cellStyle name="Calcul 2 10" xfId="12706" xr:uid="{B9621277-A26D-409E-931A-24128F3B1269}"/>
    <cellStyle name="Calcul 2 11" xfId="12707" xr:uid="{55C50E7B-4126-48D3-BD40-DC29116D16EC}"/>
    <cellStyle name="Calcul 2 2" xfId="12708" xr:uid="{850F9E0F-B0E7-4EAC-9A88-E940888C8BC8}"/>
    <cellStyle name="Calcul 2 2 2" xfId="12709" xr:uid="{42AD82A5-EFAE-4B29-BF71-64A7F9FFF831}"/>
    <cellStyle name="Calcul 2 2 3" xfId="12710" xr:uid="{211EA933-49D5-46FD-9F92-97C231ABE863}"/>
    <cellStyle name="Calcul 2 3" xfId="12711" xr:uid="{B580FB06-8984-4B91-AD6B-E45915384842}"/>
    <cellStyle name="Calcul 2 3 2" xfId="12712" xr:uid="{2365BEA0-905B-47ED-BADC-801B91D72C01}"/>
    <cellStyle name="Calcul 2 3 3" xfId="12713" xr:uid="{A163ADF2-BCAC-4464-ABC1-A6900FFF3944}"/>
    <cellStyle name="Calcul 2 4" xfId="12714" xr:uid="{D87B3710-8D9B-444B-AB7C-4C4F46811262}"/>
    <cellStyle name="Calcul 2 4 2" xfId="12715" xr:uid="{EC4477DF-EF2A-4863-9D5A-7A46F7303F2A}"/>
    <cellStyle name="Calcul 2 4 3" xfId="12716" xr:uid="{5023ADD0-01CF-4510-B6CA-4A9ED76FDA3E}"/>
    <cellStyle name="Calcul 2 5" xfId="12717" xr:uid="{98C5D2DE-8897-44B6-8D52-CC3E30EF08D7}"/>
    <cellStyle name="Calcul 2 5 2" xfId="12718" xr:uid="{85897F20-3E8A-4DCB-BFF8-57E9044514E7}"/>
    <cellStyle name="Calcul 2 5 3" xfId="12719" xr:uid="{72EA5D05-891E-48D4-B9FD-E447C4834773}"/>
    <cellStyle name="Calcul 2 6" xfId="12720" xr:uid="{644FC3BD-7683-4059-9A47-36BF542EF84F}"/>
    <cellStyle name="Calcul 2 6 2" xfId="12721" xr:uid="{9AF928B1-38A8-4D04-89D1-8547D95FF629}"/>
    <cellStyle name="Calcul 2 6 3" xfId="12722" xr:uid="{506B343F-C897-49C8-83F7-1C41A327F612}"/>
    <cellStyle name="Calcul 2 7" xfId="12723" xr:uid="{290F373B-79E5-46E1-A2FD-63944B6871DA}"/>
    <cellStyle name="Calcul 2 7 2" xfId="12724" xr:uid="{385AB4F7-F7B8-4A7B-BE28-E76B94777E9C}"/>
    <cellStyle name="Calcul 2 7 3" xfId="12725" xr:uid="{96E41381-653B-49FA-9EAF-A0DD4F219433}"/>
    <cellStyle name="Calcul 2 8" xfId="12726" xr:uid="{C52FA671-F168-4E86-BEBA-E1A13D8FC76E}"/>
    <cellStyle name="Calcul 2 8 2" xfId="12727" xr:uid="{C4CAD8F5-6852-4A0B-8DE2-F47F0F5925C4}"/>
    <cellStyle name="Calcul 2 8 3" xfId="12728" xr:uid="{9CD05D0F-7A7B-4EE0-914F-2D8A102F5724}"/>
    <cellStyle name="Calcul 2 9" xfId="12729" xr:uid="{800A78FC-B125-4CAD-B28A-594A8F80C2C3}"/>
    <cellStyle name="Calcul 2 9 2" xfId="12730" xr:uid="{E89254EC-A021-4E21-852B-811E2D8DB096}"/>
    <cellStyle name="Calcul 2 9 3" xfId="12731" xr:uid="{5F57518E-EA34-4E00-BA86-D566EBF47A44}"/>
    <cellStyle name="Calcul 3" xfId="12732" xr:uid="{CE6CBC62-FAA7-47DF-A4DE-6B490E319130}"/>
    <cellStyle name="Calcul 3 2" xfId="12733" xr:uid="{7A679C90-B733-4E62-8D12-8BB69926FBE2}"/>
    <cellStyle name="Calcul 3 3" xfId="12734" xr:uid="{85DA4361-712A-4888-96F7-33D5AA07F53F}"/>
    <cellStyle name="Calcul 4" xfId="12735" xr:uid="{B2DB12ED-4921-4F34-961D-71E9C2D599D3}"/>
    <cellStyle name="Calcul 4 2" xfId="12736" xr:uid="{E8E35A17-C6F5-4FE6-A305-EDEF4F3B488A}"/>
    <cellStyle name="Calcul 4 3" xfId="12737" xr:uid="{71F2F3E0-386E-4C39-9B70-B62C4881E4F8}"/>
    <cellStyle name="Calcul 5" xfId="12738" xr:uid="{4C80CBA7-97C5-435F-8E86-77F5F9C9D057}"/>
    <cellStyle name="Calcul 5 2" xfId="12739" xr:uid="{B25A1DE6-FB10-4930-8EB7-8F383BCC270B}"/>
    <cellStyle name="Calcul 5 3" xfId="12740" xr:uid="{2A46F25B-D760-4915-894A-2EA8E052344D}"/>
    <cellStyle name="Calcul 6" xfId="12741" xr:uid="{D216C6CD-99B4-4594-8954-ECADF6BF5129}"/>
    <cellStyle name="Calcul 6 2" xfId="12742" xr:uid="{44099942-E4BA-43DB-A812-D632AF42C2D1}"/>
    <cellStyle name="Calcul 6 3" xfId="12743" xr:uid="{CEA790B5-15A7-477E-90F1-87DA3002CDBF}"/>
    <cellStyle name="Calcul 7" xfId="12744" xr:uid="{FF0DF586-E5AC-48F2-9344-8B375B2A4264}"/>
    <cellStyle name="Calcul 7 2" xfId="12745" xr:uid="{41C0F6A8-EC98-4D3B-B051-11FD46A9C6AF}"/>
    <cellStyle name="Calcul 7 3" xfId="12746" xr:uid="{5283627D-00C3-4DC0-9641-28739C2F797A}"/>
    <cellStyle name="Calcul 8" xfId="12747" xr:uid="{F4455C08-EF2B-49AA-98A1-5EE3EC45C97B}"/>
    <cellStyle name="Calcul 8 2" xfId="12748" xr:uid="{42DE2FF3-86D5-4051-99E5-CC527EDCA25A}"/>
    <cellStyle name="Calcul 8 3" xfId="12749" xr:uid="{C24E67FD-276B-4CF1-95D5-0C7F6F378375}"/>
    <cellStyle name="Calcul 9" xfId="12750" xr:uid="{4E4227E5-979F-4988-9AC7-E0936CB75D48}"/>
    <cellStyle name="Calcul 9 2" xfId="12751" xr:uid="{BFA25573-EEE1-45A2-B3AE-550501B527B8}"/>
    <cellStyle name="Calcul 9 3" xfId="12752" xr:uid="{0BE70679-734C-46CE-B221-977356D9926E}"/>
    <cellStyle name="Calculation" xfId="13" builtinId="22" customBuiltin="1"/>
    <cellStyle name="Calculation 10" xfId="1575" xr:uid="{BC4B0021-B157-42A3-A049-03223B9063EF}"/>
    <cellStyle name="Calculation 10 10" xfId="12753" xr:uid="{D69CC3E5-CF9A-4BF2-94C7-47AD4D6FC2CB}"/>
    <cellStyle name="Calculation 10 10 2" xfId="12754" xr:uid="{FCC132BD-9C14-49BA-AB48-FCD9E266FCE6}"/>
    <cellStyle name="Calculation 10 10 3" xfId="12755" xr:uid="{5509F609-E6F3-442E-98A0-EA26268199C5}"/>
    <cellStyle name="Calculation 10 11" xfId="12756" xr:uid="{4D999399-BB0A-4FC7-A179-025494ED7B17}"/>
    <cellStyle name="Calculation 10 11 2" xfId="12757" xr:uid="{3C02E531-78FC-4E59-B663-A5B8BFFBF11C}"/>
    <cellStyle name="Calculation 10 12" xfId="12758" xr:uid="{FBC7CF3D-2BAA-4D24-87CB-EAAD008AA230}"/>
    <cellStyle name="Calculation 10 13" xfId="12759" xr:uid="{80319F60-0FCD-4464-AE9F-DBEF6A31EDDC}"/>
    <cellStyle name="Calculation 10 14" xfId="12760" xr:uid="{62DFACEB-CBB3-4C8B-A635-D929EFB84FD8}"/>
    <cellStyle name="Calculation 10 2" xfId="3316" xr:uid="{D5C8C734-39DA-4883-BAC8-D34F55571A27}"/>
    <cellStyle name="Calculation 10 2 10" xfId="12761" xr:uid="{C59941AD-6E3B-49A2-A585-8D9A741B27C5}"/>
    <cellStyle name="Calculation 10 2 10 2" xfId="12762" xr:uid="{16D39534-D96D-4DF7-B5A1-96B32D64C197}"/>
    <cellStyle name="Calculation 10 2 11" xfId="12763" xr:uid="{C43F7719-B4AA-4E22-B53D-2BB573FE0104}"/>
    <cellStyle name="Calculation 10 2 2" xfId="4005" xr:uid="{DB84A957-D76F-44A4-ADFF-E2B85B081994}"/>
    <cellStyle name="Calculation 10 2 2 2" xfId="4816" xr:uid="{20F89802-59C1-4FB0-B70F-186604C33B80}"/>
    <cellStyle name="Calculation 10 2 2 3" xfId="5230" xr:uid="{DD80B072-069A-426C-92A8-A801CF388C47}"/>
    <cellStyle name="Calculation 10 2 2 4" xfId="12764" xr:uid="{3CA5FAD5-F833-4098-AA1B-558916388A78}"/>
    <cellStyle name="Calculation 10 2 3" xfId="12765" xr:uid="{27F3DCE7-79ED-4EC3-94B2-C00123D1B26E}"/>
    <cellStyle name="Calculation 10 2 3 2" xfId="12766" xr:uid="{9C4E2AF0-7AA5-486B-8FD0-73CAFEA22F66}"/>
    <cellStyle name="Calculation 10 2 3 3" xfId="12767" xr:uid="{585FC9FD-5766-4AF3-803D-A2CCC50214CA}"/>
    <cellStyle name="Calculation 10 2 4" xfId="12768" xr:uid="{7BC4AC77-C7C5-4C39-A4A3-6B9CDA18C55A}"/>
    <cellStyle name="Calculation 10 2 4 2" xfId="12769" xr:uid="{E0ED039D-AEC0-4832-AE10-8157C94A8BCF}"/>
    <cellStyle name="Calculation 10 2 4 3" xfId="12770" xr:uid="{2495900F-13CF-45DB-BF53-450C79399B9A}"/>
    <cellStyle name="Calculation 10 2 5" xfId="12771" xr:uid="{C370E682-9174-4890-9B29-2681020ABCFA}"/>
    <cellStyle name="Calculation 10 2 5 2" xfId="12772" xr:uid="{7DC3A6EF-E34D-42FB-8BA9-0112210FC7D3}"/>
    <cellStyle name="Calculation 10 2 5 3" xfId="12773" xr:uid="{700DAD11-2876-4E07-89B1-7FBC65013D8A}"/>
    <cellStyle name="Calculation 10 2 6" xfId="12774" xr:uid="{13308860-895C-4484-887A-A05D267EB672}"/>
    <cellStyle name="Calculation 10 2 6 2" xfId="12775" xr:uid="{6A1F9A87-BEDF-47F7-A192-E027A30E0B8B}"/>
    <cellStyle name="Calculation 10 2 6 3" xfId="12776" xr:uid="{32C8494D-CB0D-4130-8F62-0097F9B2FCD9}"/>
    <cellStyle name="Calculation 10 2 7" xfId="12777" xr:uid="{9A94E7FD-FAFC-499A-BE1F-588DB79979C2}"/>
    <cellStyle name="Calculation 10 2 7 2" xfId="12778" xr:uid="{EA3326FE-95F5-4339-AAEA-2B5E3AE69AFE}"/>
    <cellStyle name="Calculation 10 2 7 3" xfId="12779" xr:uid="{BE458BF8-9E1A-476F-98FC-590201A07043}"/>
    <cellStyle name="Calculation 10 2 8" xfId="12780" xr:uid="{684F6255-5148-470A-AFCC-310C35A0A294}"/>
    <cellStyle name="Calculation 10 2 8 2" xfId="12781" xr:uid="{73A70ACA-E5D7-4B9C-9213-B683EFF94C2A}"/>
    <cellStyle name="Calculation 10 2 8 3" xfId="12782" xr:uid="{AD80E8B9-ED6B-45D1-A60F-433FDFEEAB91}"/>
    <cellStyle name="Calculation 10 2 9" xfId="12783" xr:uid="{EA57BF03-7B6F-4164-B401-6D9A68BC085B}"/>
    <cellStyle name="Calculation 10 2 9 2" xfId="12784" xr:uid="{8371F67A-B0E5-4ECC-BDE0-8145F4F5D7BE}"/>
    <cellStyle name="Calculation 10 2 9 3" xfId="12785" xr:uid="{C28F7510-B4BA-48D8-9E8E-664C6F3262E3}"/>
    <cellStyle name="Calculation 10 3" xfId="3682" xr:uid="{686095B2-6923-4784-87B1-14D41DBDFFC2}"/>
    <cellStyle name="Calculation 10 3 2" xfId="4559" xr:uid="{35905153-CBB1-43E1-9263-7E4D5C2B7013}"/>
    <cellStyle name="Calculation 10 3 3" xfId="4543" xr:uid="{E06A3B97-724C-4767-91CC-58B911EF81C8}"/>
    <cellStyle name="Calculation 10 3 4" xfId="12786" xr:uid="{24886017-2C60-4A10-9467-FD697B9C534E}"/>
    <cellStyle name="Calculation 10 4" xfId="12787" xr:uid="{0B7C61E7-116B-44EB-851F-0F19D9FA95CC}"/>
    <cellStyle name="Calculation 10 4 2" xfId="12788" xr:uid="{8AD871B5-401A-4BC7-BC57-A8B6801078F0}"/>
    <cellStyle name="Calculation 10 4 3" xfId="12789" xr:uid="{84F636F9-DDD3-4FDA-9AAA-2F79571DAA0F}"/>
    <cellStyle name="Calculation 10 5" xfId="12790" xr:uid="{8272F163-62D4-471D-9C44-D9734A5531A3}"/>
    <cellStyle name="Calculation 10 5 2" xfId="12791" xr:uid="{2DED0075-90C0-4D76-AFD3-3583E6535B5A}"/>
    <cellStyle name="Calculation 10 5 3" xfId="12792" xr:uid="{0DE71B18-38E4-4C0A-87D8-FE48F8D0442E}"/>
    <cellStyle name="Calculation 10 6" xfId="12793" xr:uid="{4E69D19E-C5C4-4E72-90E2-A85F4311A880}"/>
    <cellStyle name="Calculation 10 6 2" xfId="12794" xr:uid="{4FFA56FB-BB47-4A07-8349-474FB6D92C95}"/>
    <cellStyle name="Calculation 10 6 3" xfId="12795" xr:uid="{0ABF8726-C0CC-4500-A5CF-CE4EB858FA17}"/>
    <cellStyle name="Calculation 10 7" xfId="12796" xr:uid="{F5FD1090-98AD-491F-A2CA-B8151E6A34CA}"/>
    <cellStyle name="Calculation 10 7 2" xfId="12797" xr:uid="{0731AA2D-23CB-45FA-99A3-C32778B842E9}"/>
    <cellStyle name="Calculation 10 7 3" xfId="12798" xr:uid="{F9066207-1155-4FC1-A2A9-AADC9CEB615B}"/>
    <cellStyle name="Calculation 10 8" xfId="12799" xr:uid="{30C82A11-CE7C-4B27-840B-C0477327CB44}"/>
    <cellStyle name="Calculation 10 8 2" xfId="12800" xr:uid="{B1F87C3D-B2CB-416B-A7E3-359870FC1FC2}"/>
    <cellStyle name="Calculation 10 8 3" xfId="12801" xr:uid="{0677189E-FDCD-4A30-9EAA-732F5AC3552A}"/>
    <cellStyle name="Calculation 10 9" xfId="12802" xr:uid="{0C3C4ECA-FD7B-4F7E-8BBE-601D1740AA4B}"/>
    <cellStyle name="Calculation 10 9 2" xfId="12803" xr:uid="{89B2CB59-AE20-4B4E-B59D-DB2AAC6C718A}"/>
    <cellStyle name="Calculation 10 9 3" xfId="12804" xr:uid="{D9FABACB-B54C-4812-9A31-D4340CD928BC}"/>
    <cellStyle name="Calculation 11" xfId="7946" xr:uid="{099369FF-F079-4B9F-A6EF-CB0C63896563}"/>
    <cellStyle name="Calculation 11 2" xfId="12805" xr:uid="{9F2F4737-F5E7-4D44-B674-9048DA6FC6F7}"/>
    <cellStyle name="Calculation 12" xfId="7947" xr:uid="{25878F67-9F08-4162-84E0-466E587212CD}"/>
    <cellStyle name="Calculation 12 2" xfId="12806" xr:uid="{74D498E9-8848-4BA2-93D6-0E50D01AA914}"/>
    <cellStyle name="Calculation 13" xfId="7948" xr:uid="{8CD230F5-5D3D-4C40-809E-88FADC3388D7}"/>
    <cellStyle name="Calculation 13 2" xfId="12807" xr:uid="{611F08D9-AC7D-454A-818F-B5F44824443C}"/>
    <cellStyle name="Calculation 14" xfId="7949" xr:uid="{BD4BE7EA-A4A2-42D0-B6B6-96B978F0E31A}"/>
    <cellStyle name="Calculation 14 2" xfId="12808" xr:uid="{DE78377B-5B33-4E49-80FD-965B6EC81EC9}"/>
    <cellStyle name="Calculation 15" xfId="7950" xr:uid="{738C67FC-72B4-4682-B3FE-2DC89FFF48C7}"/>
    <cellStyle name="Calculation 15 2" xfId="12809" xr:uid="{6EC90023-6312-483A-A78E-EA25B9D107E8}"/>
    <cellStyle name="Calculation 16" xfId="7951" xr:uid="{9AB485BC-C3CA-4885-A8FE-6790A54AD575}"/>
    <cellStyle name="Calculation 16 2" xfId="12810" xr:uid="{3540DD6D-78E7-4937-8911-4B4EA929F4D6}"/>
    <cellStyle name="Calculation 17" xfId="7952" xr:uid="{3607A53A-5A79-43AF-B55A-D755BB2906A6}"/>
    <cellStyle name="Calculation 17 2" xfId="12811" xr:uid="{A5BA25B7-5BFC-44C0-85EE-3869F5D6AD0E}"/>
    <cellStyle name="Calculation 18" xfId="7953" xr:uid="{D9787D1E-E3B3-44D8-8EEB-4A5FCDC5AF05}"/>
    <cellStyle name="Calculation 18 2" xfId="12812" xr:uid="{D2ABF89E-7459-4C02-A579-75D27A064CCE}"/>
    <cellStyle name="Calculation 19" xfId="7954" xr:uid="{C7446F7F-5C1A-4278-A348-981BC7F69607}"/>
    <cellStyle name="Calculation 19 2" xfId="12813" xr:uid="{0587C8F9-A828-431B-9957-BB29A170FDF4}"/>
    <cellStyle name="Calculation 2" xfId="1576" xr:uid="{AE4BEA53-4DC9-44BF-AEBF-9217D95A87DD}"/>
    <cellStyle name="Calculation 2 10" xfId="1577" xr:uid="{53D0B96E-A6C2-4197-8732-E1E70BCCF1DD}"/>
    <cellStyle name="Calculation 2 10 10" xfId="12814" xr:uid="{31ACF335-4305-4B06-AB89-D957FBBA7883}"/>
    <cellStyle name="Calculation 2 10 10 2" xfId="12815" xr:uid="{6AE2DB26-E8A0-493B-ABB3-885152743918}"/>
    <cellStyle name="Calculation 2 10 10 3" xfId="12816" xr:uid="{9895F61F-F22A-427B-9F79-6B345CF6242F}"/>
    <cellStyle name="Calculation 2 10 11" xfId="12817" xr:uid="{36D51217-F6A6-45DE-A92B-CE48197DC343}"/>
    <cellStyle name="Calculation 2 10 11 2" xfId="12818" xr:uid="{626AD0D8-D31F-4C7F-B156-8121030349C8}"/>
    <cellStyle name="Calculation 2 10 12" xfId="12819" xr:uid="{2C0442A2-BA7F-4ADC-AEBD-923C79CDA256}"/>
    <cellStyle name="Calculation 2 10 13" xfId="12820" xr:uid="{416E62BD-62B3-48B1-9FC4-6DF26EC6BF89}"/>
    <cellStyle name="Calculation 2 10 14" xfId="12821" xr:uid="{2DDA228B-A37B-415C-BC5F-FFA6A66CE8BC}"/>
    <cellStyle name="Calculation 2 10 15" xfId="10695" xr:uid="{EA37F282-8747-4E01-8DD1-7AA1938AF9C1}"/>
    <cellStyle name="Calculation 2 10 16" xfId="5880" xr:uid="{61345269-AAE6-4E52-91D6-993C2A4E4520}"/>
    <cellStyle name="Calculation 2 10 2" xfId="3318" xr:uid="{296F552D-8110-4F60-97E2-8F3A95087000}"/>
    <cellStyle name="Calculation 2 10 2 10" xfId="12822" xr:uid="{36E3E9D1-E64B-4E5E-91F2-7B273CAF19BA}"/>
    <cellStyle name="Calculation 2 10 2 10 2" xfId="12823" xr:uid="{16BCFBAD-C660-4C4D-A733-E8CF1297C223}"/>
    <cellStyle name="Calculation 2 10 2 11" xfId="12824" xr:uid="{87E627FF-6F4D-4E81-8B6E-33FF00C9DD11}"/>
    <cellStyle name="Calculation 2 10 2 12" xfId="12825" xr:uid="{EC2CE0E7-D88F-478C-BEE4-E063F3636E0F}"/>
    <cellStyle name="Calculation 2 10 2 2" xfId="4007" xr:uid="{A025B43F-7F13-4015-BCB1-E88F94EF6D3B}"/>
    <cellStyle name="Calculation 2 10 2 2 2" xfId="4818" xr:uid="{3FA0DF48-DB0C-4CFB-A08A-9F2D16DA414C}"/>
    <cellStyle name="Calculation 2 10 2 2 2 2" xfId="12826" xr:uid="{E288A603-3F4A-4190-87EC-37A2FB2CE7D5}"/>
    <cellStyle name="Calculation 2 10 2 2 2 3" xfId="12827" xr:uid="{146436E0-8B97-4188-9395-32964E4AB950}"/>
    <cellStyle name="Calculation 2 10 2 2 3" xfId="5232" xr:uid="{5950B26B-AA8C-4521-94E9-AAAF3FDE720C}"/>
    <cellStyle name="Calculation 2 10 2 2 3 2" xfId="12828" xr:uid="{158011B9-852D-4C33-9B6E-600FD6196B8E}"/>
    <cellStyle name="Calculation 2 10 2 2 4" xfId="12829" xr:uid="{A558CBC0-9AFE-43F0-9304-2E064ED8D91B}"/>
    <cellStyle name="Calculation 2 10 2 2 4 2" xfId="12830" xr:uid="{DAFAE9A9-80EF-4085-B8E2-EE14E78E088F}"/>
    <cellStyle name="Calculation 2 10 2 2 5" xfId="12831" xr:uid="{FC17E856-6337-4CA6-BC6F-6B23BAE90A65}"/>
    <cellStyle name="Calculation 2 10 2 2 6" xfId="12832" xr:uid="{C2A305E4-8A42-47F5-9B4D-CF4C47A93D0D}"/>
    <cellStyle name="Calculation 2 10 2 2 7" xfId="12833" xr:uid="{A8846CE9-7980-469F-8E4C-27E8418D51C2}"/>
    <cellStyle name="Calculation 2 10 2 2 8" xfId="12834" xr:uid="{F20A37B2-F265-4D3A-B188-F0D0091A558B}"/>
    <cellStyle name="Calculation 2 10 2 2 9" xfId="12835" xr:uid="{F01B3ED5-DCC8-4078-AA94-178F33915D85}"/>
    <cellStyle name="Calculation 2 10 2 3" xfId="12836" xr:uid="{2E6740BC-B3A4-4809-91C9-E475832CA0F2}"/>
    <cellStyle name="Calculation 2 10 2 3 2" xfId="12837" xr:uid="{49867E00-E97A-42AC-9C33-62EFC4B1F116}"/>
    <cellStyle name="Calculation 2 10 2 3 3" xfId="12838" xr:uid="{1D7D98DB-2DBE-48EB-B99B-B310726DFF4A}"/>
    <cellStyle name="Calculation 2 10 2 4" xfId="12839" xr:uid="{0EF25CA9-CBFC-4C75-9DBE-9A670FD75CAC}"/>
    <cellStyle name="Calculation 2 10 2 4 2" xfId="12840" xr:uid="{9E762EA5-4982-40EE-853B-C6882F2E4F67}"/>
    <cellStyle name="Calculation 2 10 2 4 3" xfId="12841" xr:uid="{604C3B9B-A0C8-45A2-B3B8-BC4DACD019D9}"/>
    <cellStyle name="Calculation 2 10 2 5" xfId="12842" xr:uid="{7D436D89-76B4-47F0-8F4E-3870185EA57E}"/>
    <cellStyle name="Calculation 2 10 2 5 2" xfId="12843" xr:uid="{8272B77B-0869-4045-A18A-F48E178E6A9C}"/>
    <cellStyle name="Calculation 2 10 2 5 3" xfId="12844" xr:uid="{8F571983-793B-49E7-93D0-DEABF0028118}"/>
    <cellStyle name="Calculation 2 10 2 6" xfId="12845" xr:uid="{AED2CB3D-A61C-4254-BA49-E04A5DD8FD1C}"/>
    <cellStyle name="Calculation 2 10 2 6 2" xfId="12846" xr:uid="{E2D4F6E3-C82E-4F0F-A6B7-92A174DF07C3}"/>
    <cellStyle name="Calculation 2 10 2 6 3" xfId="12847" xr:uid="{6C71175C-224F-4D8A-83C8-E5E78106DAC9}"/>
    <cellStyle name="Calculation 2 10 2 7" xfId="12848" xr:uid="{6CC633E7-A8D6-46C8-B12B-F0D690AECBCF}"/>
    <cellStyle name="Calculation 2 10 2 7 2" xfId="12849" xr:uid="{F385E730-8CDE-4A29-BB97-F01F3EBD1176}"/>
    <cellStyle name="Calculation 2 10 2 7 3" xfId="12850" xr:uid="{4FB58F55-DDE2-42EE-A8A0-3AE5E0F5685F}"/>
    <cellStyle name="Calculation 2 10 2 8" xfId="12851" xr:uid="{5DB7F15C-017D-4D43-AB0A-55072922CFA4}"/>
    <cellStyle name="Calculation 2 10 2 8 2" xfId="12852" xr:uid="{8D41D488-49FC-4FEB-B0A2-216DDF55B973}"/>
    <cellStyle name="Calculation 2 10 2 8 3" xfId="12853" xr:uid="{9738FFA2-BB22-4FC5-9DC8-C4FC6B71B373}"/>
    <cellStyle name="Calculation 2 10 2 9" xfId="12854" xr:uid="{9B239D44-EFF3-452C-9612-215782EE9B03}"/>
    <cellStyle name="Calculation 2 10 2 9 2" xfId="12855" xr:uid="{D48255E3-6757-45C3-A8D8-BE726295449B}"/>
    <cellStyle name="Calculation 2 10 2 9 3" xfId="12856" xr:uid="{3007F225-83F0-42B8-AE82-C33DB75AE360}"/>
    <cellStyle name="Calculation 2 10 3" xfId="3684" xr:uid="{7E6C3C54-CD2E-4F84-962E-4B1261E93812}"/>
    <cellStyle name="Calculation 2 10 3 2" xfId="4561" xr:uid="{C84EFE3A-F057-41E4-8182-F27C5CAE4B75}"/>
    <cellStyle name="Calculation 2 10 3 3" xfId="4541" xr:uid="{A7AF8D8F-5D9D-4D30-A282-771E9A8B428B}"/>
    <cellStyle name="Calculation 2 10 3 4" xfId="12857" xr:uid="{0E25F2B4-D9E2-469F-8327-769C24DDFD7E}"/>
    <cellStyle name="Calculation 2 10 4" xfId="12858" xr:uid="{DC432F2B-6799-4FCD-B805-173BBB17546B}"/>
    <cellStyle name="Calculation 2 10 4 2" xfId="12859" xr:uid="{0DA2E14F-D935-4257-A406-7D2961C1E3E8}"/>
    <cellStyle name="Calculation 2 10 4 3" xfId="12860" xr:uid="{F49C35AD-EE6B-4BF4-BE5C-5E1F49D8A620}"/>
    <cellStyle name="Calculation 2 10 5" xfId="12861" xr:uid="{31940464-8BC2-41C8-A66F-7483DE4D4A24}"/>
    <cellStyle name="Calculation 2 10 5 2" xfId="12862" xr:uid="{C74D5FD7-7152-4B28-ACA0-60090941E16A}"/>
    <cellStyle name="Calculation 2 10 5 3" xfId="12863" xr:uid="{D4D29E39-000A-47C0-AEA5-FCA188FA345F}"/>
    <cellStyle name="Calculation 2 10 6" xfId="12864" xr:uid="{BE1DF487-036C-41FF-943C-0869DF3E96F2}"/>
    <cellStyle name="Calculation 2 10 6 2" xfId="12865" xr:uid="{C552DAC9-597C-48DE-9218-BA94C43D9FE1}"/>
    <cellStyle name="Calculation 2 10 6 3" xfId="12866" xr:uid="{E1AB5A21-E656-444A-B1C2-1FBFF9A38D68}"/>
    <cellStyle name="Calculation 2 10 7" xfId="12867" xr:uid="{3FEB8AC0-B84C-4FF4-99CC-C5CC6B0C5A3D}"/>
    <cellStyle name="Calculation 2 10 7 2" xfId="12868" xr:uid="{92FE5DE6-461C-4F02-B9C0-4AD21A2D400F}"/>
    <cellStyle name="Calculation 2 10 7 3" xfId="12869" xr:uid="{A5C685B4-E807-4813-A2D1-C01538616D3B}"/>
    <cellStyle name="Calculation 2 10 8" xfId="12870" xr:uid="{B297F043-E3F0-401F-A34E-5C2126010340}"/>
    <cellStyle name="Calculation 2 10 8 2" xfId="12871" xr:uid="{7EE271A7-2D7B-4C07-93D5-8B7F66F969AB}"/>
    <cellStyle name="Calculation 2 10 8 3" xfId="12872" xr:uid="{A1F49F04-F737-4F4F-9198-FC88FB4CE0C9}"/>
    <cellStyle name="Calculation 2 10 9" xfId="12873" xr:uid="{3B2B1A64-102E-487D-805F-8266289F134C}"/>
    <cellStyle name="Calculation 2 10 9 2" xfId="12874" xr:uid="{C0803FDC-16BC-4BFB-B9FE-178871C02C5A}"/>
    <cellStyle name="Calculation 2 10 9 3" xfId="12875" xr:uid="{5B84A763-D142-4E38-BDB7-2EB526163E25}"/>
    <cellStyle name="Calculation 2 11" xfId="1578" xr:uid="{4F0A7156-616E-4D08-B3EF-FB9C9FE2D066}"/>
    <cellStyle name="Calculation 2 11 10" xfId="12876" xr:uid="{AB5C9BD5-A0C7-4B91-AD22-B152158C366C}"/>
    <cellStyle name="Calculation 2 11 10 2" xfId="12877" xr:uid="{6835819B-996E-4E27-B343-98C49C5A736D}"/>
    <cellStyle name="Calculation 2 11 10 3" xfId="12878" xr:uid="{58D45D8B-3823-450A-9A13-F7EC66EA39E0}"/>
    <cellStyle name="Calculation 2 11 11" xfId="12879" xr:uid="{AA2BC66C-6978-42A6-B309-1C1BE52301CC}"/>
    <cellStyle name="Calculation 2 11 11 2" xfId="12880" xr:uid="{D7FE1E01-74EA-4C39-9A7D-706F48016A6B}"/>
    <cellStyle name="Calculation 2 11 12" xfId="12881" xr:uid="{008E87C5-0815-4175-9DB2-6289DBC058D1}"/>
    <cellStyle name="Calculation 2 11 13" xfId="12882" xr:uid="{D4A6D52E-C9B2-47FD-A079-25F5F20F11B9}"/>
    <cellStyle name="Calculation 2 11 14" xfId="12883" xr:uid="{95F110BF-BEAE-4F2F-BCF1-9EF8966F7C47}"/>
    <cellStyle name="Calculation 2 11 2" xfId="3319" xr:uid="{700A209D-C1D1-460B-9CD4-8B2C4C83B1AA}"/>
    <cellStyle name="Calculation 2 11 2 10" xfId="12884" xr:uid="{D9363B03-7A7A-4EED-9479-DFAAAA83E19D}"/>
    <cellStyle name="Calculation 2 11 2 10 2" xfId="12885" xr:uid="{3FD20E3A-D580-4C38-B499-D47DD198841B}"/>
    <cellStyle name="Calculation 2 11 2 11" xfId="12886" xr:uid="{941FC15A-827C-4DF8-BF13-4FD38746C051}"/>
    <cellStyle name="Calculation 2 11 2 2" xfId="4008" xr:uid="{549E75AC-23DC-40E9-993C-3EA1FD1A8C46}"/>
    <cellStyle name="Calculation 2 11 2 2 2" xfId="4819" xr:uid="{3009583D-8CA0-46B3-A74F-8D37F3E9C362}"/>
    <cellStyle name="Calculation 2 11 2 2 3" xfId="5233" xr:uid="{88CF2B88-FB9B-4DF3-B000-E2DDD37E997E}"/>
    <cellStyle name="Calculation 2 11 2 2 4" xfId="12887" xr:uid="{421FFC5E-1F57-460F-96DA-D39258CFD26C}"/>
    <cellStyle name="Calculation 2 11 2 3" xfId="12888" xr:uid="{94194613-9791-43FC-B923-7A583FDBE606}"/>
    <cellStyle name="Calculation 2 11 2 3 2" xfId="12889" xr:uid="{B5562B18-23E1-437A-9461-E8B25F607AD9}"/>
    <cellStyle name="Calculation 2 11 2 3 3" xfId="12890" xr:uid="{6E1AE9F7-C376-4857-AF7C-6F1B4D420050}"/>
    <cellStyle name="Calculation 2 11 2 4" xfId="12891" xr:uid="{0C111635-E659-47D6-A6BB-5C1158ABC942}"/>
    <cellStyle name="Calculation 2 11 2 4 2" xfId="12892" xr:uid="{20940407-01AA-4987-B4E9-AFDBD71E11DC}"/>
    <cellStyle name="Calculation 2 11 2 4 3" xfId="12893" xr:uid="{CF81E7F1-1643-41E2-AB02-DDF6A44730CD}"/>
    <cellStyle name="Calculation 2 11 2 5" xfId="12894" xr:uid="{2E29CFE4-ECB7-48A3-B5E1-AAAC34549F0C}"/>
    <cellStyle name="Calculation 2 11 2 5 2" xfId="12895" xr:uid="{5350D353-F24D-45A8-8009-D9DCF54FF548}"/>
    <cellStyle name="Calculation 2 11 2 5 3" xfId="12896" xr:uid="{2308AADD-4D25-41A7-A105-957AF7D2C81F}"/>
    <cellStyle name="Calculation 2 11 2 6" xfId="12897" xr:uid="{2B393091-B0E8-49E5-8316-18CAD233417D}"/>
    <cellStyle name="Calculation 2 11 2 6 2" xfId="12898" xr:uid="{19735A18-8CB0-474D-BB71-CCCF6736D8CE}"/>
    <cellStyle name="Calculation 2 11 2 6 3" xfId="12899" xr:uid="{447374A1-CE80-4533-A4D3-604274486CAE}"/>
    <cellStyle name="Calculation 2 11 2 7" xfId="12900" xr:uid="{2CC5E667-A57F-4450-992F-A60829B8BDFE}"/>
    <cellStyle name="Calculation 2 11 2 7 2" xfId="12901" xr:uid="{3937C86E-DC4C-4578-985F-43E3B174532E}"/>
    <cellStyle name="Calculation 2 11 2 7 3" xfId="12902" xr:uid="{036DCBBC-EE72-422C-9BCC-63AA7AEFDD0E}"/>
    <cellStyle name="Calculation 2 11 2 8" xfId="12903" xr:uid="{5BF765E3-8177-4338-85E5-30BFEB1EAE39}"/>
    <cellStyle name="Calculation 2 11 2 8 2" xfId="12904" xr:uid="{05F690B1-4D68-45F7-A424-43F09CE3F6C3}"/>
    <cellStyle name="Calculation 2 11 2 8 3" xfId="12905" xr:uid="{AF9E3F41-9E8C-4128-BE32-66B573E7F4DB}"/>
    <cellStyle name="Calculation 2 11 2 9" xfId="12906" xr:uid="{3F1C0BE2-D5BC-48AB-A88A-2A5CC6439DCE}"/>
    <cellStyle name="Calculation 2 11 2 9 2" xfId="12907" xr:uid="{C3DA1002-7492-4B95-8723-0FB1B2D5077C}"/>
    <cellStyle name="Calculation 2 11 2 9 3" xfId="12908" xr:uid="{C7FCBB81-A1DA-498C-97E1-F52C64AA5284}"/>
    <cellStyle name="Calculation 2 11 3" xfId="3685" xr:uid="{F63C180D-94C8-4416-8452-759ACBD7BB39}"/>
    <cellStyle name="Calculation 2 11 3 2" xfId="4562" xr:uid="{F56081BD-C84B-4373-90D5-41732FF50E0E}"/>
    <cellStyle name="Calculation 2 11 3 3" xfId="4540" xr:uid="{7A41E386-E26F-4D2E-BB0F-12A9F1998ABC}"/>
    <cellStyle name="Calculation 2 11 3 4" xfId="12909" xr:uid="{936F28BE-3B60-4E90-B8EC-C7F14AB937B6}"/>
    <cellStyle name="Calculation 2 11 4" xfId="12910" xr:uid="{39235A41-FDE4-4AE9-A2E5-68330AB9B856}"/>
    <cellStyle name="Calculation 2 11 4 2" xfId="12911" xr:uid="{86ACBD66-AED7-49F8-94DD-0C0BB823A8C1}"/>
    <cellStyle name="Calculation 2 11 4 3" xfId="12912" xr:uid="{B7613E09-8FB3-4C42-BB17-2BF44CF0D72D}"/>
    <cellStyle name="Calculation 2 11 5" xfId="12913" xr:uid="{22524E75-6C51-426D-A89D-660937546BE4}"/>
    <cellStyle name="Calculation 2 11 5 2" xfId="12914" xr:uid="{6EF25F1C-B17D-4346-AEB9-36EF696F49FA}"/>
    <cellStyle name="Calculation 2 11 5 3" xfId="12915" xr:uid="{5292612B-3837-4E58-A6A5-CB267400256D}"/>
    <cellStyle name="Calculation 2 11 6" xfId="12916" xr:uid="{1CDAADBC-0F5E-45BA-B934-AD9CEC2D7038}"/>
    <cellStyle name="Calculation 2 11 6 2" xfId="12917" xr:uid="{D2391C3A-CF31-4A98-9E7C-B317D933E89E}"/>
    <cellStyle name="Calculation 2 11 6 3" xfId="12918" xr:uid="{9DB8D731-604F-4FF2-8C2F-A3E49011030C}"/>
    <cellStyle name="Calculation 2 11 7" xfId="12919" xr:uid="{BF80DC8C-026A-467C-B6BB-8316627FF998}"/>
    <cellStyle name="Calculation 2 11 7 2" xfId="12920" xr:uid="{E280E031-4525-4F23-B6DE-F825F9DE68E8}"/>
    <cellStyle name="Calculation 2 11 7 3" xfId="12921" xr:uid="{602D3C91-B8BE-4B73-AA1D-08860312D6BE}"/>
    <cellStyle name="Calculation 2 11 8" xfId="12922" xr:uid="{D8A3324E-FA9A-486A-B88C-424106ED09BD}"/>
    <cellStyle name="Calculation 2 11 8 2" xfId="12923" xr:uid="{856E19BD-1709-4332-976F-91CCBCBD7A21}"/>
    <cellStyle name="Calculation 2 11 8 3" xfId="12924" xr:uid="{9C37FC52-EAF0-4F28-9078-653F3973A512}"/>
    <cellStyle name="Calculation 2 11 9" xfId="12925" xr:uid="{30850D59-496A-4457-83B1-FB64397A295B}"/>
    <cellStyle name="Calculation 2 11 9 2" xfId="12926" xr:uid="{B83BBAD6-84D8-4D4B-A652-EFC2DF7C1106}"/>
    <cellStyle name="Calculation 2 11 9 3" xfId="12927" xr:uid="{C67E86B4-C08A-444C-BF24-7340AB61BFA5}"/>
    <cellStyle name="Calculation 2 12" xfId="3317" xr:uid="{528346E8-C9B6-42CE-AE37-33F7DFBD190A}"/>
    <cellStyle name="Calculation 2 12 10" xfId="12928" xr:uid="{732F360C-4D12-4BA2-BD61-DE244B63E5D4}"/>
    <cellStyle name="Calculation 2 12 10 2" xfId="12929" xr:uid="{241889B8-E389-40D7-8184-2369B45C8429}"/>
    <cellStyle name="Calculation 2 12 11" xfId="12930" xr:uid="{9846E53E-D229-4971-A91B-A1437AA82104}"/>
    <cellStyle name="Calculation 2 12 2" xfId="4006" xr:uid="{D0B4B10E-E86A-4BEC-B397-5F063AF37CE3}"/>
    <cellStyle name="Calculation 2 12 2 2" xfId="4817" xr:uid="{AEABF976-4721-4656-B233-7E42FF0B686D}"/>
    <cellStyle name="Calculation 2 12 2 3" xfId="5231" xr:uid="{24F02DC9-C249-4EF5-92BA-8B87F2397E92}"/>
    <cellStyle name="Calculation 2 12 2 4" xfId="12931" xr:uid="{3336A11F-DB46-4041-9D00-290F5107F952}"/>
    <cellStyle name="Calculation 2 12 3" xfId="12932" xr:uid="{4F62A4FF-2009-4471-B0D0-85BA8A4DA10A}"/>
    <cellStyle name="Calculation 2 12 3 2" xfId="12933" xr:uid="{46633C8A-1EA7-47AB-92B7-C424431811DD}"/>
    <cellStyle name="Calculation 2 12 3 3" xfId="12934" xr:uid="{AC6E82D5-2D47-4743-9EBC-BEB59BFF7A6D}"/>
    <cellStyle name="Calculation 2 12 4" xfId="12935" xr:uid="{3E86EEE6-A6FD-46C3-A40C-8D06EB642EB0}"/>
    <cellStyle name="Calculation 2 12 4 2" xfId="12936" xr:uid="{8D075C9F-3FB5-4F34-9FF5-D877FA7567F2}"/>
    <cellStyle name="Calculation 2 12 4 3" xfId="12937" xr:uid="{7B17CD45-D2AD-42E9-A72C-B6D7448D8488}"/>
    <cellStyle name="Calculation 2 12 5" xfId="12938" xr:uid="{F769651B-EA40-4642-A094-00160418AF8A}"/>
    <cellStyle name="Calculation 2 12 5 2" xfId="12939" xr:uid="{2E4D1BDC-761B-488E-B930-4BA5C55F4D04}"/>
    <cellStyle name="Calculation 2 12 5 3" xfId="12940" xr:uid="{C998DD31-B47E-4BE3-B91B-17F86CACA903}"/>
    <cellStyle name="Calculation 2 12 6" xfId="12941" xr:uid="{AAAB5F5C-802A-44D6-B729-C5EE38F9830C}"/>
    <cellStyle name="Calculation 2 12 6 2" xfId="12942" xr:uid="{F30C7402-5853-4A22-945D-BAA59D7E0D28}"/>
    <cellStyle name="Calculation 2 12 6 3" xfId="12943" xr:uid="{7015CD4D-CF63-4825-ADE5-E7EE069008A0}"/>
    <cellStyle name="Calculation 2 12 7" xfId="12944" xr:uid="{DEF6B34F-E386-4B3F-9E22-F2ED516FF200}"/>
    <cellStyle name="Calculation 2 12 7 2" xfId="12945" xr:uid="{F8F7ACE3-7092-40D5-B74A-AC47493574A3}"/>
    <cellStyle name="Calculation 2 12 7 3" xfId="12946" xr:uid="{AF780714-8324-4F29-92CE-285B8E179903}"/>
    <cellStyle name="Calculation 2 12 8" xfId="12947" xr:uid="{98169668-FA4F-407F-9A05-AF4BF563DDA1}"/>
    <cellStyle name="Calculation 2 12 8 2" xfId="12948" xr:uid="{29252FBF-7212-47D0-B24C-7E12C93CC332}"/>
    <cellStyle name="Calculation 2 12 8 3" xfId="12949" xr:uid="{B4ACAD32-04F3-4C06-B226-2C3F15162C39}"/>
    <cellStyle name="Calculation 2 12 9" xfId="12950" xr:uid="{40C61611-DB1F-4AF6-B202-7BBACD403071}"/>
    <cellStyle name="Calculation 2 12 9 2" xfId="12951" xr:uid="{2EE1D005-69DB-41A8-9AB5-8C792200178A}"/>
    <cellStyle name="Calculation 2 12 9 3" xfId="12952" xr:uid="{97E2AF6A-E6B1-4CD8-80ED-0BFD876718B5}"/>
    <cellStyle name="Calculation 2 13" xfId="3683" xr:uid="{6574C197-9C79-4F30-AB95-C11E44C4D6CB}"/>
    <cellStyle name="Calculation 2 13 2" xfId="4560" xr:uid="{F5CCD550-EC7B-4CA0-9D70-2A211ADA6A27}"/>
    <cellStyle name="Calculation 2 13 2 2" xfId="12953" xr:uid="{FAA86534-7DC5-4FF5-965A-548F5FED40DD}"/>
    <cellStyle name="Calculation 2 13 3" xfId="4542" xr:uid="{410D61FE-A5E1-415F-B7A2-106C0E37D176}"/>
    <cellStyle name="Calculation 2 13 3 2" xfId="12954" xr:uid="{34A00148-F8B4-4AF0-A123-EEC26F97C194}"/>
    <cellStyle name="Calculation 2 13 4" xfId="12955" xr:uid="{3FDDD495-0584-473D-8E75-31A7519A2B1D}"/>
    <cellStyle name="Calculation 2 14" xfId="12956" xr:uid="{E08BF7B5-2834-49B6-BDF6-59FBDFC9795A}"/>
    <cellStyle name="Calculation 2 14 2" xfId="12957" xr:uid="{981EC356-647B-436C-816C-9B918AEBB4DF}"/>
    <cellStyle name="Calculation 2 14 3" xfId="12958" xr:uid="{7072C780-F990-4576-A6A5-049D8F49D1CF}"/>
    <cellStyle name="Calculation 2 15" xfId="12959" xr:uid="{0F5DFEFA-73CD-40B4-AD54-63B72E01B2BD}"/>
    <cellStyle name="Calculation 2 15 2" xfId="12960" xr:uid="{789B73A2-CDE4-4254-929E-506B3441FC63}"/>
    <cellStyle name="Calculation 2 15 3" xfId="12961" xr:uid="{8E92CE66-A9A3-42A5-8DDA-577CFAA1A1C8}"/>
    <cellStyle name="Calculation 2 16" xfId="12962" xr:uid="{81BFB5AC-49B0-4DD4-8517-184168624284}"/>
    <cellStyle name="Calculation 2 16 2" xfId="12963" xr:uid="{00D4BA27-7D3D-4A9B-82DD-162A78AA9197}"/>
    <cellStyle name="Calculation 2 16 3" xfId="12964" xr:uid="{8282FEAA-ACB6-4B63-969F-9703D933F878}"/>
    <cellStyle name="Calculation 2 17" xfId="12965" xr:uid="{F045973A-D85D-4658-B280-C62F60A78D97}"/>
    <cellStyle name="Calculation 2 17 2" xfId="12966" xr:uid="{10AAD088-A118-4856-BFB2-CD77D1A74BB2}"/>
    <cellStyle name="Calculation 2 17 3" xfId="12967" xr:uid="{7ABC625A-99A7-476E-B388-4E759A5E3F38}"/>
    <cellStyle name="Calculation 2 18" xfId="12968" xr:uid="{C8D0C327-611C-45C2-B5DC-60039A85AE88}"/>
    <cellStyle name="Calculation 2 18 2" xfId="12969" xr:uid="{6E9B88B8-89D2-4BF8-AC7E-2D2DBB82F136}"/>
    <cellStyle name="Calculation 2 18 3" xfId="12970" xr:uid="{7CBCD65C-D177-45B8-B84B-8269527A794F}"/>
    <cellStyle name="Calculation 2 19" xfId="12971" xr:uid="{B0895B2A-48DB-48C4-84FA-04DB9DBFB4B3}"/>
    <cellStyle name="Calculation 2 19 2" xfId="12972" xr:uid="{0DBE0EDB-9FCA-439E-8064-E3C650E2CBEA}"/>
    <cellStyle name="Calculation 2 19 3" xfId="12973" xr:uid="{824F6FF8-2C58-497D-A75C-A546D37B249D}"/>
    <cellStyle name="Calculation 2 2" xfId="1579" xr:uid="{1C6EF6C7-B70F-4F67-8B54-44AADBE11190}"/>
    <cellStyle name="Calculation 2 2 10" xfId="12974" xr:uid="{DC752254-2AE1-4A35-A4E6-78E6E6E04015}"/>
    <cellStyle name="Calculation 2 2 10 2" xfId="12975" xr:uid="{B8B5F560-71DD-4E92-87D2-AD6EA74F33AE}"/>
    <cellStyle name="Calculation 2 2 10 3" xfId="12976" xr:uid="{1F578391-F174-4CD3-9466-30B52360F283}"/>
    <cellStyle name="Calculation 2 2 11" xfId="12977" xr:uid="{95D1665F-6DBF-4AA5-BAC4-A20CC2B33850}"/>
    <cellStyle name="Calculation 2 2 11 2" xfId="12978" xr:uid="{36592207-D229-4936-9818-094616A3D6FB}"/>
    <cellStyle name="Calculation 2 2 12" xfId="12979" xr:uid="{455C3CB7-58E9-422C-B4E9-0CFB64E27151}"/>
    <cellStyle name="Calculation 2 2 13" xfId="12980" xr:uid="{C73804AE-B51C-4CA1-AA92-C7BA5F427A0C}"/>
    <cellStyle name="Calculation 2 2 14" xfId="12981" xr:uid="{77265FF9-8C32-4F36-96EB-C43C563E8A13}"/>
    <cellStyle name="Calculation 2 2 15" xfId="10696" xr:uid="{600FA4E9-2502-4ACC-ACD3-72FCECEC9E52}"/>
    <cellStyle name="Calculation 2 2 16" xfId="5881" xr:uid="{EEC4AD8B-7A8B-4A68-8136-F4D1E1CF032E}"/>
    <cellStyle name="Calculation 2 2 2" xfId="3320" xr:uid="{3D4B598F-53CD-43D6-AC88-21A1D16E7296}"/>
    <cellStyle name="Calculation 2 2 2 10" xfId="12982" xr:uid="{44D27EF3-A0CE-4DBE-A41A-6BDA01E2D673}"/>
    <cellStyle name="Calculation 2 2 2 10 2" xfId="12983" xr:uid="{13DD442F-7907-4B26-9808-491643BEBC3A}"/>
    <cellStyle name="Calculation 2 2 2 11" xfId="12984" xr:uid="{E3DBEA57-86F5-4B84-9F83-25CE37D69F6C}"/>
    <cellStyle name="Calculation 2 2 2 12" xfId="12985" xr:uid="{E0F2579B-1618-401C-8C50-08AECA8176B6}"/>
    <cellStyle name="Calculation 2 2 2 2" xfId="4009" xr:uid="{EFDD9E5E-33E3-43A2-8D18-A5806A6BACB0}"/>
    <cellStyle name="Calculation 2 2 2 2 2" xfId="4820" xr:uid="{94EBBBDE-C6DB-4501-95BB-4B65150CC2FC}"/>
    <cellStyle name="Calculation 2 2 2 2 2 2" xfId="12986" xr:uid="{3FB17F1D-F35C-4A96-9991-10BB1A7272C2}"/>
    <cellStyle name="Calculation 2 2 2 2 2 3" xfId="12987" xr:uid="{2B14E6BC-2816-4058-A78B-C179672E32E5}"/>
    <cellStyle name="Calculation 2 2 2 2 3" xfId="5234" xr:uid="{5F915651-BC2C-414E-8879-413A90BAC82E}"/>
    <cellStyle name="Calculation 2 2 2 2 3 2" xfId="12988" xr:uid="{DB1DDA9C-2E89-4530-B52D-B0239F27127C}"/>
    <cellStyle name="Calculation 2 2 2 2 4" xfId="12989" xr:uid="{F8F26C9F-DEE2-458E-9DE9-36EE348D5915}"/>
    <cellStyle name="Calculation 2 2 2 2 4 2" xfId="12990" xr:uid="{98137BA2-85C8-44A5-A489-CDF2D2181F43}"/>
    <cellStyle name="Calculation 2 2 2 2 5" xfId="12991" xr:uid="{73482925-52F4-4A24-BA2A-F973603B7DC3}"/>
    <cellStyle name="Calculation 2 2 2 2 6" xfId="12992" xr:uid="{A9B3FF33-3ED2-4F0C-A590-77AC9546A2B6}"/>
    <cellStyle name="Calculation 2 2 2 2 7" xfId="12993" xr:uid="{8E4235E4-8298-48D0-ACFD-C1BFC6AA4EE6}"/>
    <cellStyle name="Calculation 2 2 2 2 8" xfId="12994" xr:uid="{80E6BDCB-8610-43D9-BB9F-2EA8D86A8416}"/>
    <cellStyle name="Calculation 2 2 2 2 9" xfId="12995" xr:uid="{C81CEDC4-FE70-4EBC-A669-79AF34734C98}"/>
    <cellStyle name="Calculation 2 2 2 3" xfId="12996" xr:uid="{2176D4A8-B99E-4665-8533-983DC26C4074}"/>
    <cellStyle name="Calculation 2 2 2 3 2" xfId="12997" xr:uid="{DBE68074-BAB5-480D-A066-0B983D21857F}"/>
    <cellStyle name="Calculation 2 2 2 3 3" xfId="12998" xr:uid="{F3906404-CBFA-4425-8757-AC99D5273684}"/>
    <cellStyle name="Calculation 2 2 2 4" xfId="12999" xr:uid="{A59D36DE-6A6D-4811-8D36-D9D934E1902D}"/>
    <cellStyle name="Calculation 2 2 2 4 2" xfId="13000" xr:uid="{BC5F6BA6-BC28-403F-91A2-CBC16DF402AF}"/>
    <cellStyle name="Calculation 2 2 2 4 3" xfId="13001" xr:uid="{2C621F60-5C4B-435A-8E14-2D8A455B7542}"/>
    <cellStyle name="Calculation 2 2 2 5" xfId="13002" xr:uid="{0FF5F0F7-E3AD-44A9-8938-F786052D9B59}"/>
    <cellStyle name="Calculation 2 2 2 5 2" xfId="13003" xr:uid="{BEF612A1-B5DD-43D1-AAD4-3B89CD9B7E75}"/>
    <cellStyle name="Calculation 2 2 2 5 3" xfId="13004" xr:uid="{4E378A9B-3657-44F9-BD67-D5959A86AE05}"/>
    <cellStyle name="Calculation 2 2 2 6" xfId="13005" xr:uid="{E39F7681-8282-46C6-9D7A-E599C15680E3}"/>
    <cellStyle name="Calculation 2 2 2 6 2" xfId="13006" xr:uid="{3BE1C09B-1214-45BB-BC4B-E39EBB8244F8}"/>
    <cellStyle name="Calculation 2 2 2 6 3" xfId="13007" xr:uid="{9AC04E9D-9003-49C8-A012-4AA01FB93A02}"/>
    <cellStyle name="Calculation 2 2 2 7" xfId="13008" xr:uid="{99B609B5-D1FC-48B9-B7DA-757B9BF644F6}"/>
    <cellStyle name="Calculation 2 2 2 7 2" xfId="13009" xr:uid="{C380A8D0-CB65-4610-B06E-8E7801DE9864}"/>
    <cellStyle name="Calculation 2 2 2 7 3" xfId="13010" xr:uid="{471202BC-EB82-4F99-AB64-44C223F65E01}"/>
    <cellStyle name="Calculation 2 2 2 8" xfId="13011" xr:uid="{8DE78433-A051-4EEE-9303-8A554D214479}"/>
    <cellStyle name="Calculation 2 2 2 8 2" xfId="13012" xr:uid="{B17F1389-73EF-4F58-B99E-7164B302AB32}"/>
    <cellStyle name="Calculation 2 2 2 8 3" xfId="13013" xr:uid="{B8B4E434-A692-4065-AC56-5F925C65F6A9}"/>
    <cellStyle name="Calculation 2 2 2 9" xfId="13014" xr:uid="{EF28E0FA-D4B2-42EA-90DE-F7F99C4B12FA}"/>
    <cellStyle name="Calculation 2 2 2 9 2" xfId="13015" xr:uid="{22043E96-BC46-4522-A97E-47D7089B4C36}"/>
    <cellStyle name="Calculation 2 2 2 9 3" xfId="13016" xr:uid="{9547ACA5-F6DD-420F-A37A-C485202E7856}"/>
    <cellStyle name="Calculation 2 2 3" xfId="3686" xr:uid="{67296B41-ABD3-44F8-8AA9-159AB3A485AC}"/>
    <cellStyle name="Calculation 2 2 3 2" xfId="4563" xr:uid="{2648ED63-D2C7-4D98-867C-D3C047AF38D3}"/>
    <cellStyle name="Calculation 2 2 3 2 2" xfId="13017" xr:uid="{543236DA-58CD-4387-9F0D-DB91F68FB5CF}"/>
    <cellStyle name="Calculation 2 2 3 2 3" xfId="13018" xr:uid="{78DB15FF-3216-4A72-B40A-30FC8F197907}"/>
    <cellStyle name="Calculation 2 2 3 3" xfId="4539" xr:uid="{A574EF9E-857A-4866-A5FA-315C426A6C06}"/>
    <cellStyle name="Calculation 2 2 3 4" xfId="13019" xr:uid="{391D397E-35BF-4797-A876-DC4A01CFED22}"/>
    <cellStyle name="Calculation 2 2 4" xfId="13020" xr:uid="{6CF4A793-A693-450B-A407-E543DC80380F}"/>
    <cellStyle name="Calculation 2 2 4 2" xfId="13021" xr:uid="{87914639-4796-4BC1-8861-431308B4F435}"/>
    <cellStyle name="Calculation 2 2 4 3" xfId="13022" xr:uid="{CD8EAE1B-7459-4DF7-BEB4-CF62C3391670}"/>
    <cellStyle name="Calculation 2 2 5" xfId="13023" xr:uid="{C4374C17-ACC3-4282-94FB-0B67E2AB940F}"/>
    <cellStyle name="Calculation 2 2 5 2" xfId="13024" xr:uid="{95D92AB3-6EEC-462B-BACC-214511A04F77}"/>
    <cellStyle name="Calculation 2 2 5 3" xfId="13025" xr:uid="{03DB3ABC-B097-476D-A026-973F6F19DD52}"/>
    <cellStyle name="Calculation 2 2 6" xfId="13026" xr:uid="{7C9750B1-1C0E-462C-AFCE-D848EFE17080}"/>
    <cellStyle name="Calculation 2 2 6 2" xfId="13027" xr:uid="{B59792A8-461D-4468-86B1-D362A11A23A3}"/>
    <cellStyle name="Calculation 2 2 6 3" xfId="13028" xr:uid="{CD44CA3F-1154-4894-9117-81EE2F212A82}"/>
    <cellStyle name="Calculation 2 2 7" xfId="13029" xr:uid="{88688B64-2BCE-4431-963B-D0092D6DB728}"/>
    <cellStyle name="Calculation 2 2 7 2" xfId="13030" xr:uid="{6A4BD3FC-F3A5-4C27-9C0A-AC03B4C3B8CC}"/>
    <cellStyle name="Calculation 2 2 7 3" xfId="13031" xr:uid="{F661480B-44DA-4B48-A73B-6F8D19920BA3}"/>
    <cellStyle name="Calculation 2 2 8" xfId="13032" xr:uid="{28A235BB-0084-4247-9222-613CBA4EB2E3}"/>
    <cellStyle name="Calculation 2 2 8 2" xfId="13033" xr:uid="{67F2669F-E368-4384-B9D6-AA490AB755DB}"/>
    <cellStyle name="Calculation 2 2 8 3" xfId="13034" xr:uid="{B23DF800-830F-47FE-A8AE-DBABA8935F5B}"/>
    <cellStyle name="Calculation 2 2 9" xfId="13035" xr:uid="{B87C5983-7DF9-4178-B577-591F2BFC5C9A}"/>
    <cellStyle name="Calculation 2 2 9 2" xfId="13036" xr:uid="{FFB6EAE2-C6CF-4D67-910F-5B8F82EE8517}"/>
    <cellStyle name="Calculation 2 2 9 3" xfId="13037" xr:uid="{89DF5EDC-2DFC-48D4-AA51-33EA1E9C912D}"/>
    <cellStyle name="Calculation 2 20" xfId="13038" xr:uid="{AFF441D7-D4AB-4E16-BE34-09475E02A4E9}"/>
    <cellStyle name="Calculation 2 20 2" xfId="13039" xr:uid="{FEC22CE4-438E-4C93-A94E-178AD9782F64}"/>
    <cellStyle name="Calculation 2 20 3" xfId="13040" xr:uid="{323CBEB0-A55C-4C78-B3A0-F256F67A3179}"/>
    <cellStyle name="Calculation 2 21" xfId="13041" xr:uid="{6466C33F-6FE0-4B53-800C-F825FA1DA927}"/>
    <cellStyle name="Calculation 2 21 2" xfId="13042" xr:uid="{9D39EEA4-3CE4-4212-96FA-ED02CEB34E19}"/>
    <cellStyle name="Calculation 2 22" xfId="13043" xr:uid="{5E3810A7-B65A-45D0-B1D7-F186BDFED5D2}"/>
    <cellStyle name="Calculation 2 23" xfId="13044" xr:uid="{F8C745DC-8B5D-403F-895E-915344BEB9E0}"/>
    <cellStyle name="Calculation 2 24" xfId="13045" xr:uid="{91C758DB-B6E6-43E0-8EF4-5D4DB9B866CC}"/>
    <cellStyle name="Calculation 2 3" xfId="1580" xr:uid="{69CC3093-0273-4213-9F43-6DF6AEC3C017}"/>
    <cellStyle name="Calculation 2 3 10" xfId="13046" xr:uid="{05F4B455-65DB-42FA-8980-374DC73D9680}"/>
    <cellStyle name="Calculation 2 3 10 2" xfId="13047" xr:uid="{D3BFBC2C-7737-4765-BEC9-169BBBF2E43B}"/>
    <cellStyle name="Calculation 2 3 10 3" xfId="13048" xr:uid="{4FCF61CF-A443-498E-826E-85D57EB65DB1}"/>
    <cellStyle name="Calculation 2 3 11" xfId="13049" xr:uid="{88900991-02D9-4678-AA8A-D8501BE28908}"/>
    <cellStyle name="Calculation 2 3 11 2" xfId="13050" xr:uid="{EC2EB8D5-1EB9-4F22-9F1B-C5D1ED078205}"/>
    <cellStyle name="Calculation 2 3 12" xfId="13051" xr:uid="{ECD82C52-1AE0-4BB1-AE8F-FAD1D55C40C3}"/>
    <cellStyle name="Calculation 2 3 13" xfId="13052" xr:uid="{4A585776-429C-40E0-9F1F-035C164348A5}"/>
    <cellStyle name="Calculation 2 3 14" xfId="13053" xr:uid="{83C879DF-DD49-4A0F-9917-CC03BE125624}"/>
    <cellStyle name="Calculation 2 3 15" xfId="10697" xr:uid="{E621E340-6817-4486-B1B1-A70C6B6C9D21}"/>
    <cellStyle name="Calculation 2 3 16" xfId="5882" xr:uid="{6A1B033C-E4EF-400B-A130-E8C2F5D47D3B}"/>
    <cellStyle name="Calculation 2 3 2" xfId="3321" xr:uid="{78EC304C-6267-46B4-A5BA-0FD2AFE0270D}"/>
    <cellStyle name="Calculation 2 3 2 10" xfId="13054" xr:uid="{1231F570-4531-4A49-9FEB-3EB20A3AB8FC}"/>
    <cellStyle name="Calculation 2 3 2 10 2" xfId="13055" xr:uid="{822BD173-7633-4219-9D6A-DFA0959987E5}"/>
    <cellStyle name="Calculation 2 3 2 11" xfId="13056" xr:uid="{A6E36E30-08A4-4DAE-BF56-ECEB1F40B25E}"/>
    <cellStyle name="Calculation 2 3 2 12" xfId="13057" xr:uid="{58C677D2-2034-40C2-92C8-60504914F4C1}"/>
    <cellStyle name="Calculation 2 3 2 2" xfId="4010" xr:uid="{99519A5B-C339-432F-9831-742C1D7BBF6C}"/>
    <cellStyle name="Calculation 2 3 2 2 2" xfId="4821" xr:uid="{1C48D052-E225-4E53-8864-19C7F5161056}"/>
    <cellStyle name="Calculation 2 3 2 2 2 2" xfId="13058" xr:uid="{B545D126-D828-4F26-B4D3-3505CFE60C92}"/>
    <cellStyle name="Calculation 2 3 2 2 2 3" xfId="13059" xr:uid="{C42FC0EF-7C48-4C6F-8BE5-6278D27F7604}"/>
    <cellStyle name="Calculation 2 3 2 2 3" xfId="5235" xr:uid="{8D75519B-B928-44AA-91BA-3B1B05F875A1}"/>
    <cellStyle name="Calculation 2 3 2 2 3 2" xfId="13060" xr:uid="{27B7DDEF-DE02-4F06-979D-7DD4AF2A8484}"/>
    <cellStyle name="Calculation 2 3 2 2 4" xfId="13061" xr:uid="{B01015A3-632A-4334-864B-902EF9C15CF3}"/>
    <cellStyle name="Calculation 2 3 2 2 4 2" xfId="13062" xr:uid="{984AE59F-DEE4-45D0-9FF0-1BB8B2975BCC}"/>
    <cellStyle name="Calculation 2 3 2 2 5" xfId="13063" xr:uid="{82BC7FB6-E843-4C9A-A1D5-C45136108167}"/>
    <cellStyle name="Calculation 2 3 2 2 6" xfId="13064" xr:uid="{5D997AD2-4F4E-4BFF-9C40-F63DA186F6B8}"/>
    <cellStyle name="Calculation 2 3 2 2 7" xfId="13065" xr:uid="{8AEA5818-4247-461E-AB75-6107E8F0B4E2}"/>
    <cellStyle name="Calculation 2 3 2 2 8" xfId="13066" xr:uid="{D1F544FA-7129-48D4-8E91-A9AB776241EE}"/>
    <cellStyle name="Calculation 2 3 2 2 9" xfId="13067" xr:uid="{624CD0A9-6F7A-47F0-AA6C-FA77822478CA}"/>
    <cellStyle name="Calculation 2 3 2 3" xfId="13068" xr:uid="{CDC861E5-C027-4859-9569-F6317C1FB635}"/>
    <cellStyle name="Calculation 2 3 2 3 2" xfId="13069" xr:uid="{B185EDAD-2B2B-43F9-BC21-3E7F5C0C7119}"/>
    <cellStyle name="Calculation 2 3 2 3 3" xfId="13070" xr:uid="{E44D2E2E-9BC4-49D2-9B83-623C5999FB5C}"/>
    <cellStyle name="Calculation 2 3 2 4" xfId="13071" xr:uid="{941160EC-E063-4D7A-A69D-3CB79B888E54}"/>
    <cellStyle name="Calculation 2 3 2 4 2" xfId="13072" xr:uid="{0DDAB882-BDA5-4AA6-A9DB-C46B61F593A6}"/>
    <cellStyle name="Calculation 2 3 2 4 3" xfId="13073" xr:uid="{2FAEB338-FA2C-418E-9132-B6E717226B5B}"/>
    <cellStyle name="Calculation 2 3 2 5" xfId="13074" xr:uid="{0B7C23CE-6ADF-41CF-8F17-B3AD6513A5FC}"/>
    <cellStyle name="Calculation 2 3 2 5 2" xfId="13075" xr:uid="{204C3846-E34D-48AA-BA14-E82CBB9DFA99}"/>
    <cellStyle name="Calculation 2 3 2 5 3" xfId="13076" xr:uid="{5C53A0E9-D335-462C-B6E6-FFB239A56E71}"/>
    <cellStyle name="Calculation 2 3 2 6" xfId="13077" xr:uid="{550C2FA0-4772-424F-B833-180AE88A254F}"/>
    <cellStyle name="Calculation 2 3 2 6 2" xfId="13078" xr:uid="{49D4CF3F-9449-4CDB-A2D3-6E2DA9B682C6}"/>
    <cellStyle name="Calculation 2 3 2 6 3" xfId="13079" xr:uid="{43A226EB-D59B-427A-A4C8-3C5763EAC6D0}"/>
    <cellStyle name="Calculation 2 3 2 7" xfId="13080" xr:uid="{37514B03-864D-4FFA-A32A-E31D4BA1205A}"/>
    <cellStyle name="Calculation 2 3 2 7 2" xfId="13081" xr:uid="{01D64E4B-55A7-4235-BAC0-25F2270FE26A}"/>
    <cellStyle name="Calculation 2 3 2 7 3" xfId="13082" xr:uid="{7900310B-6F2C-4AD5-A7C6-9181A6EB5250}"/>
    <cellStyle name="Calculation 2 3 2 8" xfId="13083" xr:uid="{4F8B89DB-DDEE-4FB9-8FE7-417B1C535E0C}"/>
    <cellStyle name="Calculation 2 3 2 8 2" xfId="13084" xr:uid="{26CD0BCC-2033-47DF-B4B4-0D3CF2B5C88E}"/>
    <cellStyle name="Calculation 2 3 2 8 3" xfId="13085" xr:uid="{A854A247-88BC-447F-A55E-BA61D192D41E}"/>
    <cellStyle name="Calculation 2 3 2 9" xfId="13086" xr:uid="{6DD83365-C415-41C6-8141-2C283346EE02}"/>
    <cellStyle name="Calculation 2 3 2 9 2" xfId="13087" xr:uid="{85879051-76C3-4C16-983F-BD75117A35F9}"/>
    <cellStyle name="Calculation 2 3 2 9 3" xfId="13088" xr:uid="{F889BF53-6552-4093-AB5F-5EB9D6E60192}"/>
    <cellStyle name="Calculation 2 3 3" xfId="3687" xr:uid="{4AD35AAD-D769-47FB-B6B3-8E8DFF735309}"/>
    <cellStyle name="Calculation 2 3 3 2" xfId="4564" xr:uid="{8BF2962D-D941-45FD-9748-B8FC5515A67C}"/>
    <cellStyle name="Calculation 2 3 3 2 2" xfId="13089" xr:uid="{FE84085C-48DB-4318-A9F9-68FA4F91251F}"/>
    <cellStyle name="Calculation 2 3 3 2 3" xfId="13090" xr:uid="{1311E02D-BF0A-4C46-86BD-B50D1BE7E8C1}"/>
    <cellStyle name="Calculation 2 3 3 3" xfId="4538" xr:uid="{25B447EC-96F4-407F-AC8C-40B68FD58789}"/>
    <cellStyle name="Calculation 2 3 3 4" xfId="13091" xr:uid="{938C75BF-BDB5-433C-B910-0E28B73D35B1}"/>
    <cellStyle name="Calculation 2 3 4" xfId="13092" xr:uid="{AB2BEEFB-026D-4420-A201-7FB43D31B4DF}"/>
    <cellStyle name="Calculation 2 3 4 2" xfId="13093" xr:uid="{C19E82AE-A766-4562-BA45-E46814D699F3}"/>
    <cellStyle name="Calculation 2 3 4 3" xfId="13094" xr:uid="{0CB660A1-324D-4876-9BA9-169DDB748CB8}"/>
    <cellStyle name="Calculation 2 3 5" xfId="13095" xr:uid="{FD3848BF-BDE8-4988-BB69-2BB8D392B205}"/>
    <cellStyle name="Calculation 2 3 5 2" xfId="13096" xr:uid="{AEB8A3C9-2D8C-4A4A-B18A-D41138C533D8}"/>
    <cellStyle name="Calculation 2 3 5 3" xfId="13097" xr:uid="{3DA773B7-0ED3-4689-97D9-4175499F01D9}"/>
    <cellStyle name="Calculation 2 3 6" xfId="13098" xr:uid="{F39A0FF6-700B-46AB-A1AD-E039712B295A}"/>
    <cellStyle name="Calculation 2 3 6 2" xfId="13099" xr:uid="{9BD5BF62-B4C0-4C32-B621-6A507C86BD06}"/>
    <cellStyle name="Calculation 2 3 6 3" xfId="13100" xr:uid="{D77AE41F-F814-4498-A40C-02F161A0434B}"/>
    <cellStyle name="Calculation 2 3 7" xfId="13101" xr:uid="{68333571-1018-4AE0-A15D-883EFFEDD8D9}"/>
    <cellStyle name="Calculation 2 3 7 2" xfId="13102" xr:uid="{9FF888E8-55AC-4F7F-A372-DC26EDBD6883}"/>
    <cellStyle name="Calculation 2 3 7 3" xfId="13103" xr:uid="{D775CB47-6C9B-4502-9B08-A3308FC8EF48}"/>
    <cellStyle name="Calculation 2 3 8" xfId="13104" xr:uid="{856EFA8A-4613-4AF6-ACE8-7125FC040127}"/>
    <cellStyle name="Calculation 2 3 8 2" xfId="13105" xr:uid="{5F2CE447-4D32-4447-964E-CFD5DC975D29}"/>
    <cellStyle name="Calculation 2 3 8 3" xfId="13106" xr:uid="{FF4049C4-4273-4304-9E32-B552CB4C2DFA}"/>
    <cellStyle name="Calculation 2 3 9" xfId="13107" xr:uid="{0D2304D0-9E16-44C6-8E1B-A4DB6302CFCD}"/>
    <cellStyle name="Calculation 2 3 9 2" xfId="13108" xr:uid="{933C3F4D-7B34-487A-86BC-A3A9D4978068}"/>
    <cellStyle name="Calculation 2 3 9 3" xfId="13109" xr:uid="{710EDC9E-8122-441D-A85D-81ABB7439AF1}"/>
    <cellStyle name="Calculation 2 4" xfId="1581" xr:uid="{62C6DCFD-B7DA-4D7C-9C4B-4A95FF43D1E2}"/>
    <cellStyle name="Calculation 2 4 10" xfId="13110" xr:uid="{E5933AEA-15C0-4BD9-9235-A245524FB609}"/>
    <cellStyle name="Calculation 2 4 10 2" xfId="13111" xr:uid="{37699FC2-B4D1-4491-9AA8-8F0CEFEB8CA7}"/>
    <cellStyle name="Calculation 2 4 10 3" xfId="13112" xr:uid="{03BA5547-6EE5-4BEA-864D-68D65216506D}"/>
    <cellStyle name="Calculation 2 4 11" xfId="13113" xr:uid="{16259C94-981F-433E-9652-108DBE85E4E8}"/>
    <cellStyle name="Calculation 2 4 11 2" xfId="13114" xr:uid="{CDED2279-98BE-4DAE-8307-2866093CE2EE}"/>
    <cellStyle name="Calculation 2 4 12" xfId="13115" xr:uid="{948EF3D8-7ACC-49A3-BBE2-0D76D549A7FA}"/>
    <cellStyle name="Calculation 2 4 13" xfId="13116" xr:uid="{BB54B8A7-BD29-47EF-8F79-61EBF9F1D920}"/>
    <cellStyle name="Calculation 2 4 14" xfId="13117" xr:uid="{E2DDC3D9-7EC1-46A3-AC47-59868990E073}"/>
    <cellStyle name="Calculation 2 4 15" xfId="10698" xr:uid="{D6861FED-4288-44B5-A71D-8671115F4107}"/>
    <cellStyle name="Calculation 2 4 16" xfId="5883" xr:uid="{5765CCBF-F78B-4213-87B5-74C3736425E2}"/>
    <cellStyle name="Calculation 2 4 2" xfId="3322" xr:uid="{260D6A26-C29F-4619-932B-34E5C2029248}"/>
    <cellStyle name="Calculation 2 4 2 10" xfId="13118" xr:uid="{E65652F7-1CAD-41D9-9843-0CB734A4F5E4}"/>
    <cellStyle name="Calculation 2 4 2 10 2" xfId="13119" xr:uid="{B6358AAC-1C4A-4098-A792-D629ED97A62D}"/>
    <cellStyle name="Calculation 2 4 2 11" xfId="13120" xr:uid="{319D0D80-E709-408D-AFEE-E44BF72253B5}"/>
    <cellStyle name="Calculation 2 4 2 12" xfId="13121" xr:uid="{C60B39AE-1BBE-4A4E-9517-F74ABB6770E3}"/>
    <cellStyle name="Calculation 2 4 2 2" xfId="4011" xr:uid="{7E2D0720-0B10-4102-BEB7-F367273E8FBC}"/>
    <cellStyle name="Calculation 2 4 2 2 2" xfId="4822" xr:uid="{08B0AE87-F43E-425D-AE9E-30C14D17AE27}"/>
    <cellStyle name="Calculation 2 4 2 2 2 2" xfId="13122" xr:uid="{838C1F60-B1DD-4AAC-9CBA-F6D1817C9788}"/>
    <cellStyle name="Calculation 2 4 2 2 2 3" xfId="13123" xr:uid="{D73C9B8A-657D-4617-87C4-7670124AFAE9}"/>
    <cellStyle name="Calculation 2 4 2 2 3" xfId="5236" xr:uid="{77CDEDAF-B668-4109-A664-2977D07CE8CC}"/>
    <cellStyle name="Calculation 2 4 2 2 3 2" xfId="13124" xr:uid="{3003A4BA-62D7-4284-AE12-263585A014C2}"/>
    <cellStyle name="Calculation 2 4 2 2 4" xfId="13125" xr:uid="{8C95FDAB-6C20-473C-85F1-672C4542CD3F}"/>
    <cellStyle name="Calculation 2 4 2 2 4 2" xfId="13126" xr:uid="{F29BBAD9-59D7-465D-A196-653425B16634}"/>
    <cellStyle name="Calculation 2 4 2 2 5" xfId="13127" xr:uid="{E1B461DA-A926-42FA-8D6F-8DFD753908AD}"/>
    <cellStyle name="Calculation 2 4 2 2 6" xfId="13128" xr:uid="{4EC71570-D638-4413-A775-739D066F5C44}"/>
    <cellStyle name="Calculation 2 4 2 2 7" xfId="13129" xr:uid="{5AFC0B9A-4F49-4BF0-B4EF-391DCF81C0A8}"/>
    <cellStyle name="Calculation 2 4 2 2 8" xfId="13130" xr:uid="{A5DAA894-58DD-4360-B396-62B57E27334C}"/>
    <cellStyle name="Calculation 2 4 2 2 9" xfId="13131" xr:uid="{ED924DB7-4FA8-4CF4-A450-E2ECE187CD84}"/>
    <cellStyle name="Calculation 2 4 2 3" xfId="13132" xr:uid="{68196606-F87D-45F1-B878-DD26A2AA4319}"/>
    <cellStyle name="Calculation 2 4 2 3 2" xfId="13133" xr:uid="{F26D088C-8218-4A6C-802D-9A10E93B036F}"/>
    <cellStyle name="Calculation 2 4 2 3 3" xfId="13134" xr:uid="{21A47D54-E8F0-4692-8B97-7D357410D9A5}"/>
    <cellStyle name="Calculation 2 4 2 4" xfId="13135" xr:uid="{9B4787CE-728D-4B40-B17B-7340F21EB073}"/>
    <cellStyle name="Calculation 2 4 2 4 2" xfId="13136" xr:uid="{AEC7E2A3-83B3-4702-8902-D162D8CE9B3D}"/>
    <cellStyle name="Calculation 2 4 2 4 3" xfId="13137" xr:uid="{4CB63048-F7CF-4733-8757-00B82654328B}"/>
    <cellStyle name="Calculation 2 4 2 5" xfId="13138" xr:uid="{4464EAA5-EE1E-479C-8003-45E3ED963C76}"/>
    <cellStyle name="Calculation 2 4 2 5 2" xfId="13139" xr:uid="{367EAB7F-5EAC-4DBB-B79A-45CF8247B58A}"/>
    <cellStyle name="Calculation 2 4 2 5 3" xfId="13140" xr:uid="{AF16C0D2-0A2C-4D69-BE02-D6932A1CA9A9}"/>
    <cellStyle name="Calculation 2 4 2 6" xfId="13141" xr:uid="{2CDA4BD3-8727-437D-83EA-17EB961331ED}"/>
    <cellStyle name="Calculation 2 4 2 6 2" xfId="13142" xr:uid="{9B6F475D-8F23-42A4-AF43-1DA76C2AD55E}"/>
    <cellStyle name="Calculation 2 4 2 6 3" xfId="13143" xr:uid="{3A8B9D27-A63D-4420-864D-88BB7DC03C11}"/>
    <cellStyle name="Calculation 2 4 2 7" xfId="13144" xr:uid="{B077FB19-2E42-4C9E-8DA2-F3BA2FB53349}"/>
    <cellStyle name="Calculation 2 4 2 7 2" xfId="13145" xr:uid="{ED1324C0-1BAC-4C5F-94E4-93EAE8420D8A}"/>
    <cellStyle name="Calculation 2 4 2 7 3" xfId="13146" xr:uid="{36C75776-6E35-4C5C-88FC-F0C1F84B0C4A}"/>
    <cellStyle name="Calculation 2 4 2 8" xfId="13147" xr:uid="{79B0B2D8-84A0-427F-80DD-C2C117E21EFB}"/>
    <cellStyle name="Calculation 2 4 2 8 2" xfId="13148" xr:uid="{4864CB57-129D-40F0-B87B-91BAF0F5EDF2}"/>
    <cellStyle name="Calculation 2 4 2 8 3" xfId="13149" xr:uid="{51B26841-1D76-480B-91C6-2895E2E0A874}"/>
    <cellStyle name="Calculation 2 4 2 9" xfId="13150" xr:uid="{8E53254F-B07B-426D-8FFD-CF8862E9C074}"/>
    <cellStyle name="Calculation 2 4 2 9 2" xfId="13151" xr:uid="{6B6A812F-4160-4C1C-BA72-C8E4384F21A7}"/>
    <cellStyle name="Calculation 2 4 2 9 3" xfId="13152" xr:uid="{FA12232A-7763-4C6F-B2F4-CF83003DD987}"/>
    <cellStyle name="Calculation 2 4 3" xfId="3688" xr:uid="{2E14A5C8-1DAF-4B18-A0AE-6AFFDAEBA80B}"/>
    <cellStyle name="Calculation 2 4 3 2" xfId="4565" xr:uid="{E2B72B7F-1FD8-4191-8303-599307598C90}"/>
    <cellStyle name="Calculation 2 4 3 3" xfId="4537" xr:uid="{6DA6434D-A01A-46CE-B607-4A38A91106A5}"/>
    <cellStyle name="Calculation 2 4 3 4" xfId="13153" xr:uid="{6D8E1338-31DC-48A6-BC33-3C92C39853C3}"/>
    <cellStyle name="Calculation 2 4 4" xfId="13154" xr:uid="{7CF6A9F9-A213-47C9-B71A-6B3965D21E92}"/>
    <cellStyle name="Calculation 2 4 4 2" xfId="13155" xr:uid="{02C4CAB7-4B1F-4430-82AF-72941C391D68}"/>
    <cellStyle name="Calculation 2 4 4 3" xfId="13156" xr:uid="{4373E8C3-D8A2-40CB-BED4-A4F8B636CF9F}"/>
    <cellStyle name="Calculation 2 4 5" xfId="13157" xr:uid="{7E94508A-9F94-42C6-9F6E-1E8DCC95573E}"/>
    <cellStyle name="Calculation 2 4 5 2" xfId="13158" xr:uid="{79F7B285-AAAD-45F9-8B23-851249A79E77}"/>
    <cellStyle name="Calculation 2 4 5 3" xfId="13159" xr:uid="{1D87E024-681C-40DF-B1F0-4203952D4ACB}"/>
    <cellStyle name="Calculation 2 4 6" xfId="13160" xr:uid="{6AB3AC3C-3177-4200-A596-333F7B42A63A}"/>
    <cellStyle name="Calculation 2 4 6 2" xfId="13161" xr:uid="{37916A90-5392-4CF1-96D0-7D9B085DF7D9}"/>
    <cellStyle name="Calculation 2 4 6 3" xfId="13162" xr:uid="{966FE9B0-D7AD-414D-8EE4-14B6AEB153B8}"/>
    <cellStyle name="Calculation 2 4 7" xfId="13163" xr:uid="{F374C433-FE99-42E5-9AD8-1648F2CD096B}"/>
    <cellStyle name="Calculation 2 4 7 2" xfId="13164" xr:uid="{17343467-BDD1-4C89-8F96-EC4040F8081A}"/>
    <cellStyle name="Calculation 2 4 7 3" xfId="13165" xr:uid="{158F1D67-C46C-49BE-8695-34F11E0307A6}"/>
    <cellStyle name="Calculation 2 4 8" xfId="13166" xr:uid="{BD31B2F7-8971-434B-BD17-07C9FF8DA72D}"/>
    <cellStyle name="Calculation 2 4 8 2" xfId="13167" xr:uid="{8F6E7E79-2CE2-4071-9BD6-77CC50FE432E}"/>
    <cellStyle name="Calculation 2 4 8 3" xfId="13168" xr:uid="{8117A113-30B4-436D-A413-435AD3EEBE6D}"/>
    <cellStyle name="Calculation 2 4 9" xfId="13169" xr:uid="{DB7421E9-4B43-4440-94A6-384BF95C322E}"/>
    <cellStyle name="Calculation 2 4 9 2" xfId="13170" xr:uid="{F85EE168-836B-4A44-8E32-93C6FDFE8506}"/>
    <cellStyle name="Calculation 2 4 9 3" xfId="13171" xr:uid="{295F73CB-0422-47C9-9D65-1B671FACDC2A}"/>
    <cellStyle name="Calculation 2 5" xfId="1582" xr:uid="{CE12D9EA-E25E-4E76-B679-DCDBDC33BD6C}"/>
    <cellStyle name="Calculation 2 5 10" xfId="13172" xr:uid="{596414E6-D2B3-4E0F-83EC-2909C1F2FC02}"/>
    <cellStyle name="Calculation 2 5 10 2" xfId="13173" xr:uid="{89BE9649-3AD8-43A9-A082-D47429BED05E}"/>
    <cellStyle name="Calculation 2 5 10 3" xfId="13174" xr:uid="{151B6BA2-AA70-49AE-ACB3-42645959E1F9}"/>
    <cellStyle name="Calculation 2 5 11" xfId="13175" xr:uid="{B80FD756-6936-465E-969D-34CC11C34369}"/>
    <cellStyle name="Calculation 2 5 11 2" xfId="13176" xr:uid="{537172A6-1D9E-44AA-8020-95D3B24B0C15}"/>
    <cellStyle name="Calculation 2 5 12" xfId="13177" xr:uid="{00463935-6917-423F-9AD7-78C65CD3F853}"/>
    <cellStyle name="Calculation 2 5 13" xfId="13178" xr:uid="{DC7C5E69-2456-4ED2-867C-C72746F57D16}"/>
    <cellStyle name="Calculation 2 5 14" xfId="13179" xr:uid="{3E381BD7-4F3F-40B7-B707-562D592EBA3F}"/>
    <cellStyle name="Calculation 2 5 15" xfId="10699" xr:uid="{C69D75C5-4E00-4858-A80F-0EBC99A175F2}"/>
    <cellStyle name="Calculation 2 5 16" xfId="5884" xr:uid="{8EFE5399-8C60-4BFB-84F8-B90CD8C0E92D}"/>
    <cellStyle name="Calculation 2 5 2" xfId="3323" xr:uid="{75CD14BB-A0A5-4040-9BD1-87F63343C56C}"/>
    <cellStyle name="Calculation 2 5 2 10" xfId="13180" xr:uid="{FC42983B-FAD0-4BE0-9D26-C50A17F6691E}"/>
    <cellStyle name="Calculation 2 5 2 10 2" xfId="13181" xr:uid="{EB5C532D-6346-43F4-A8C5-B2CE0B23B361}"/>
    <cellStyle name="Calculation 2 5 2 11" xfId="13182" xr:uid="{99E7462B-1F6A-4983-9CC3-0A80E580751F}"/>
    <cellStyle name="Calculation 2 5 2 12" xfId="13183" xr:uid="{85EE0174-CCC3-4A84-A55D-1BDADE358A2A}"/>
    <cellStyle name="Calculation 2 5 2 2" xfId="4012" xr:uid="{4E9679B3-57EB-472F-9316-C3A7A02EB091}"/>
    <cellStyle name="Calculation 2 5 2 2 2" xfId="4823" xr:uid="{23334575-C27A-41D0-B190-1E6C0B9DB617}"/>
    <cellStyle name="Calculation 2 5 2 2 2 2" xfId="13184" xr:uid="{265A36E1-7C6E-4C92-AE23-4661C6858C83}"/>
    <cellStyle name="Calculation 2 5 2 2 2 3" xfId="13185" xr:uid="{7D769272-141D-429D-835C-35C9C400374A}"/>
    <cellStyle name="Calculation 2 5 2 2 3" xfId="5237" xr:uid="{A60FE06A-0EBA-4024-8778-88DCF93339FB}"/>
    <cellStyle name="Calculation 2 5 2 2 3 2" xfId="13186" xr:uid="{9EA69BD3-8462-4B60-BE76-4786F4B9426A}"/>
    <cellStyle name="Calculation 2 5 2 2 4" xfId="13187" xr:uid="{6C001171-112B-4F9C-B41B-EE4384015CC7}"/>
    <cellStyle name="Calculation 2 5 2 2 4 2" xfId="13188" xr:uid="{D9C5096B-EC79-4F94-9122-DDE6E4613DFE}"/>
    <cellStyle name="Calculation 2 5 2 2 5" xfId="13189" xr:uid="{FDF7D6C6-70DC-4D8B-BDBC-BF9F7AEF0676}"/>
    <cellStyle name="Calculation 2 5 2 2 6" xfId="13190" xr:uid="{4587C202-C7CE-4567-AE9B-169D5C1F931E}"/>
    <cellStyle name="Calculation 2 5 2 2 7" xfId="13191" xr:uid="{DB60A5B1-A9B7-4A48-9072-236ACD7637F7}"/>
    <cellStyle name="Calculation 2 5 2 2 8" xfId="13192" xr:uid="{E34C7E5D-7FBC-497F-ABB7-B324B0068DDB}"/>
    <cellStyle name="Calculation 2 5 2 2 9" xfId="13193" xr:uid="{A26445B3-4F7E-4478-B1F9-234D1BB270B2}"/>
    <cellStyle name="Calculation 2 5 2 3" xfId="13194" xr:uid="{E89516F1-FE09-4088-876C-7D486535E99A}"/>
    <cellStyle name="Calculation 2 5 2 3 2" xfId="13195" xr:uid="{1B927715-B866-4877-ACF4-C569ADFC064D}"/>
    <cellStyle name="Calculation 2 5 2 3 3" xfId="13196" xr:uid="{E1EB13DB-582C-4C8B-A6A8-2DCEF1DB40F0}"/>
    <cellStyle name="Calculation 2 5 2 4" xfId="13197" xr:uid="{65623B63-028C-4F89-9173-3FA4F59476E0}"/>
    <cellStyle name="Calculation 2 5 2 4 2" xfId="13198" xr:uid="{DAF40DFC-25EB-419A-887D-21DBC797F8B9}"/>
    <cellStyle name="Calculation 2 5 2 4 3" xfId="13199" xr:uid="{FF0821E1-0141-4644-A8CB-D04622C07886}"/>
    <cellStyle name="Calculation 2 5 2 5" xfId="13200" xr:uid="{3627AB4C-CFAA-4F3F-BE56-040D92CA5918}"/>
    <cellStyle name="Calculation 2 5 2 5 2" xfId="13201" xr:uid="{AC9CF883-D01F-4AD7-859D-0BFF21B69DB8}"/>
    <cellStyle name="Calculation 2 5 2 5 3" xfId="13202" xr:uid="{7C52C0FF-10B3-4270-BCDB-E4E8CB489CA8}"/>
    <cellStyle name="Calculation 2 5 2 6" xfId="13203" xr:uid="{BD99A68A-1AA0-4524-8B54-4AD6290EC9F7}"/>
    <cellStyle name="Calculation 2 5 2 6 2" xfId="13204" xr:uid="{9931D5C6-EF13-4241-B6D0-D2F597795BB7}"/>
    <cellStyle name="Calculation 2 5 2 6 3" xfId="13205" xr:uid="{59DC6163-4135-4D5C-B487-8821D10E4627}"/>
    <cellStyle name="Calculation 2 5 2 7" xfId="13206" xr:uid="{786C5700-6609-4456-82B8-2D1928FF7D3A}"/>
    <cellStyle name="Calculation 2 5 2 7 2" xfId="13207" xr:uid="{F9E4F9B4-00D7-4BEF-B460-654EC43917A6}"/>
    <cellStyle name="Calculation 2 5 2 7 3" xfId="13208" xr:uid="{EEE3FC41-ED50-4253-BE90-0E5357DA41EE}"/>
    <cellStyle name="Calculation 2 5 2 8" xfId="13209" xr:uid="{ECB31BF4-95E5-4B07-B761-41687B186026}"/>
    <cellStyle name="Calculation 2 5 2 8 2" xfId="13210" xr:uid="{C2EA0F30-1650-4B16-9B39-BF1F1F73E6AC}"/>
    <cellStyle name="Calculation 2 5 2 8 3" xfId="13211" xr:uid="{0704F4CD-5F76-4873-910D-8D2C8E7FBE9F}"/>
    <cellStyle name="Calculation 2 5 2 9" xfId="13212" xr:uid="{4C3069F8-0812-4183-B052-3BDC42EC3A63}"/>
    <cellStyle name="Calculation 2 5 2 9 2" xfId="13213" xr:uid="{93083833-9C23-43DC-97B7-E9000B6D5022}"/>
    <cellStyle name="Calculation 2 5 2 9 3" xfId="13214" xr:uid="{651CE6F1-695E-4DE9-B63E-4D805DFDDDF4}"/>
    <cellStyle name="Calculation 2 5 3" xfId="3689" xr:uid="{18D6BEBE-F7E1-4E26-8A6A-8DEDF9A08ACF}"/>
    <cellStyle name="Calculation 2 5 3 2" xfId="4566" xr:uid="{12BF35E3-F85F-4424-91BB-F9F733993F2D}"/>
    <cellStyle name="Calculation 2 5 3 3" xfId="4536" xr:uid="{05CFE441-CE3F-4DF4-A340-6F55530A2195}"/>
    <cellStyle name="Calculation 2 5 3 4" xfId="13215" xr:uid="{8D3720B7-FBCC-42EB-BD31-EBDB083BDBC8}"/>
    <cellStyle name="Calculation 2 5 4" xfId="13216" xr:uid="{90C3D595-6361-4DA6-9F1F-D5CEA332EAAC}"/>
    <cellStyle name="Calculation 2 5 4 2" xfId="13217" xr:uid="{C08E1339-C9E3-4D9D-AE05-1B12DE06F44E}"/>
    <cellStyle name="Calculation 2 5 4 3" xfId="13218" xr:uid="{D7C67199-E18E-4AF9-AA4A-9DA5AC8FF795}"/>
    <cellStyle name="Calculation 2 5 5" xfId="13219" xr:uid="{E0939901-78B3-41BB-B842-A048002FAC40}"/>
    <cellStyle name="Calculation 2 5 5 2" xfId="13220" xr:uid="{05B038E6-F1D8-448F-ADA9-F655BBE043D5}"/>
    <cellStyle name="Calculation 2 5 5 3" xfId="13221" xr:uid="{84A73FE8-2471-4020-AC2F-F0CC4B06D900}"/>
    <cellStyle name="Calculation 2 5 6" xfId="13222" xr:uid="{05D972EA-C39D-4683-B362-278D43839383}"/>
    <cellStyle name="Calculation 2 5 6 2" xfId="13223" xr:uid="{B24E98B5-0BFC-4AFB-BEF1-942024BB3276}"/>
    <cellStyle name="Calculation 2 5 6 3" xfId="13224" xr:uid="{094D4FAA-C5B4-4F4F-820D-82C0624418B5}"/>
    <cellStyle name="Calculation 2 5 7" xfId="13225" xr:uid="{9BCE29C0-9778-4821-8A7B-A19507DC30F7}"/>
    <cellStyle name="Calculation 2 5 7 2" xfId="13226" xr:uid="{BF9799E5-090F-45D9-AF20-4A5C82D7C209}"/>
    <cellStyle name="Calculation 2 5 7 3" xfId="13227" xr:uid="{5E011298-6D37-430D-8C9F-9221766033A9}"/>
    <cellStyle name="Calculation 2 5 8" xfId="13228" xr:uid="{D01EBB35-8410-4378-9820-CF1608636C64}"/>
    <cellStyle name="Calculation 2 5 8 2" xfId="13229" xr:uid="{FD44982C-13DF-40E6-8C50-77B7CD729B05}"/>
    <cellStyle name="Calculation 2 5 8 3" xfId="13230" xr:uid="{0B51CB36-AFF1-4C68-B9F1-B6840AE7DBEE}"/>
    <cellStyle name="Calculation 2 5 9" xfId="13231" xr:uid="{E5E7322B-6CF6-4EFC-8041-0309C834BA98}"/>
    <cellStyle name="Calculation 2 5 9 2" xfId="13232" xr:uid="{28414E7F-1679-4284-A593-3CA3027F4A97}"/>
    <cellStyle name="Calculation 2 5 9 3" xfId="13233" xr:uid="{2F93CB32-3DEC-4BF9-8C9E-4FBC5DBFD6F7}"/>
    <cellStyle name="Calculation 2 6" xfId="1583" xr:uid="{31E86C44-96A4-45B0-8137-1B89D34FD76F}"/>
    <cellStyle name="Calculation 2 6 10" xfId="13234" xr:uid="{B084D305-5253-4870-A87D-2D0AEE1D8C20}"/>
    <cellStyle name="Calculation 2 6 10 2" xfId="13235" xr:uid="{0C2FFBBA-9226-4D18-9EC8-B886C6516776}"/>
    <cellStyle name="Calculation 2 6 10 3" xfId="13236" xr:uid="{D6659E1B-D2CE-4A77-8F57-7B4143BDD3D2}"/>
    <cellStyle name="Calculation 2 6 11" xfId="13237" xr:uid="{E7076E06-C413-4940-8868-BC0925133E80}"/>
    <cellStyle name="Calculation 2 6 11 2" xfId="13238" xr:uid="{D0C4A2D7-7060-43E8-8185-6F6A81AC3E83}"/>
    <cellStyle name="Calculation 2 6 12" xfId="13239" xr:uid="{655233DD-B9D8-456D-B355-1C1A92E2891A}"/>
    <cellStyle name="Calculation 2 6 13" xfId="13240" xr:uid="{0E140962-BB3F-4060-B4F5-0D349383DEBF}"/>
    <cellStyle name="Calculation 2 6 14" xfId="13241" xr:uid="{959F03A5-2AD8-4CAB-AA3C-4A08494F7792}"/>
    <cellStyle name="Calculation 2 6 15" xfId="10700" xr:uid="{65C1FFF7-C1F8-4CD3-A569-28698D763725}"/>
    <cellStyle name="Calculation 2 6 16" xfId="5885" xr:uid="{DF57A408-8DE0-4C39-BC19-E419E478757E}"/>
    <cellStyle name="Calculation 2 6 2" xfId="3324" xr:uid="{93732D6B-61CA-4E14-BA5B-3DD67F2897C5}"/>
    <cellStyle name="Calculation 2 6 2 10" xfId="13242" xr:uid="{AC9D8ACA-7D1E-48B2-B27A-9489BC940187}"/>
    <cellStyle name="Calculation 2 6 2 10 2" xfId="13243" xr:uid="{CB33F1E3-3BBE-4A48-8B67-18AE42EEA58A}"/>
    <cellStyle name="Calculation 2 6 2 11" xfId="13244" xr:uid="{906E2E2B-5806-4417-A1FB-53BF55BDD56F}"/>
    <cellStyle name="Calculation 2 6 2 12" xfId="13245" xr:uid="{F4A84221-0100-456F-8119-D3F4146885F5}"/>
    <cellStyle name="Calculation 2 6 2 2" xfId="4013" xr:uid="{49DDB2B1-A8D8-4D2D-94D0-2AB95371CA1B}"/>
    <cellStyle name="Calculation 2 6 2 2 2" xfId="4824" xr:uid="{0DE4CC69-2B77-4B8F-917B-225433638A34}"/>
    <cellStyle name="Calculation 2 6 2 2 2 2" xfId="13246" xr:uid="{47E1E273-4178-403B-8978-4A9FA36BF5AC}"/>
    <cellStyle name="Calculation 2 6 2 2 2 3" xfId="13247" xr:uid="{D26E9470-CCA3-4473-98DA-670ABD83CBCF}"/>
    <cellStyle name="Calculation 2 6 2 2 3" xfId="5238" xr:uid="{C14E5275-4D69-4971-BE8C-49FA838D3C30}"/>
    <cellStyle name="Calculation 2 6 2 2 3 2" xfId="13248" xr:uid="{170D3120-55E5-44A9-AA4D-CADE37393BB5}"/>
    <cellStyle name="Calculation 2 6 2 2 4" xfId="13249" xr:uid="{508D6F6C-B6AD-40B2-A801-3CA6061A1489}"/>
    <cellStyle name="Calculation 2 6 2 2 4 2" xfId="13250" xr:uid="{9B6E467F-7ABF-4772-98D3-A284B9544756}"/>
    <cellStyle name="Calculation 2 6 2 2 5" xfId="13251" xr:uid="{CA4B06BB-13AC-49D1-877C-CED646695865}"/>
    <cellStyle name="Calculation 2 6 2 2 6" xfId="13252" xr:uid="{911369E3-625A-4775-AE5F-1FE3252A7F4F}"/>
    <cellStyle name="Calculation 2 6 2 2 7" xfId="13253" xr:uid="{C6D1A4C4-35EA-4628-AFAA-9C35DAA7FF59}"/>
    <cellStyle name="Calculation 2 6 2 2 8" xfId="13254" xr:uid="{20524D5C-B1E9-42C9-BB05-0DAC846633D0}"/>
    <cellStyle name="Calculation 2 6 2 2 9" xfId="13255" xr:uid="{ED6974DF-3E00-4634-806A-C2C92FCCE582}"/>
    <cellStyle name="Calculation 2 6 2 3" xfId="13256" xr:uid="{B2C8B712-ED18-4336-8EFC-2AC5600DE501}"/>
    <cellStyle name="Calculation 2 6 2 3 2" xfId="13257" xr:uid="{6AAA4E88-6F4D-489D-8012-45EDB0FC5AF7}"/>
    <cellStyle name="Calculation 2 6 2 3 3" xfId="13258" xr:uid="{14B046BB-2EF3-4983-993B-CB8944E7EC43}"/>
    <cellStyle name="Calculation 2 6 2 4" xfId="13259" xr:uid="{66DF19B4-30DF-478D-ABBF-131662ADA62E}"/>
    <cellStyle name="Calculation 2 6 2 4 2" xfId="13260" xr:uid="{537E60E4-595F-447F-83F6-64A8C937208A}"/>
    <cellStyle name="Calculation 2 6 2 4 3" xfId="13261" xr:uid="{AB3EB42D-DDBD-4EB4-AEE6-453E1BB94881}"/>
    <cellStyle name="Calculation 2 6 2 5" xfId="13262" xr:uid="{AA537943-D771-43F2-AFB5-3AC33D01A1E3}"/>
    <cellStyle name="Calculation 2 6 2 5 2" xfId="13263" xr:uid="{283D00DD-9000-4ACD-9DE5-3270FCA5EC8F}"/>
    <cellStyle name="Calculation 2 6 2 5 3" xfId="13264" xr:uid="{5AE6B9F9-788D-4340-AA9D-554F521F4EC1}"/>
    <cellStyle name="Calculation 2 6 2 6" xfId="13265" xr:uid="{4900C616-38EB-42AF-8B1E-7CCC3E37546E}"/>
    <cellStyle name="Calculation 2 6 2 6 2" xfId="13266" xr:uid="{AB096791-B7F6-4471-9A9B-F8AEA025F58E}"/>
    <cellStyle name="Calculation 2 6 2 6 3" xfId="13267" xr:uid="{7DC78256-EA61-4A34-B8C0-9E36EDC6C01D}"/>
    <cellStyle name="Calculation 2 6 2 7" xfId="13268" xr:uid="{9EC8ECEE-46D6-43EA-A600-2D38A358F68D}"/>
    <cellStyle name="Calculation 2 6 2 7 2" xfId="13269" xr:uid="{D716EFED-2031-46DE-8B59-34F0720DA157}"/>
    <cellStyle name="Calculation 2 6 2 7 3" xfId="13270" xr:uid="{F7729AC1-6D0F-46B6-907B-07319FC7F6F0}"/>
    <cellStyle name="Calculation 2 6 2 8" xfId="13271" xr:uid="{E242E373-0D85-4423-AF68-7BA417167615}"/>
    <cellStyle name="Calculation 2 6 2 8 2" xfId="13272" xr:uid="{4D51216B-6D09-44F4-81CC-A8A62DBBDB3F}"/>
    <cellStyle name="Calculation 2 6 2 8 3" xfId="13273" xr:uid="{D3CFEF39-BF06-4621-BC36-A11D4936E8FD}"/>
    <cellStyle name="Calculation 2 6 2 9" xfId="13274" xr:uid="{C29B7622-7FF3-48CF-9A41-FC5A97CE6E73}"/>
    <cellStyle name="Calculation 2 6 2 9 2" xfId="13275" xr:uid="{69AB2718-B5FD-4CBA-8D48-0187AE9EDED4}"/>
    <cellStyle name="Calculation 2 6 2 9 3" xfId="13276" xr:uid="{DD5A17D8-EF6C-4D1C-A38E-3CFF92DD5C26}"/>
    <cellStyle name="Calculation 2 6 3" xfId="3690" xr:uid="{DA3AA6A5-8D14-4BCE-BD77-CDF2E36DC43B}"/>
    <cellStyle name="Calculation 2 6 3 2" xfId="4567" xr:uid="{3838D480-E584-4644-AB8B-412F7A166272}"/>
    <cellStyle name="Calculation 2 6 3 3" xfId="4535" xr:uid="{35C0DA81-543A-42C7-8A9D-537B0908B2BC}"/>
    <cellStyle name="Calculation 2 6 3 4" xfId="13277" xr:uid="{C59D9BCC-39C1-485F-A13E-4E67198B7EE3}"/>
    <cellStyle name="Calculation 2 6 4" xfId="13278" xr:uid="{C0CAD353-E42E-4C31-92BD-B9879049F017}"/>
    <cellStyle name="Calculation 2 6 4 2" xfId="13279" xr:uid="{C482FB14-9B06-4036-B717-6F07C93556AE}"/>
    <cellStyle name="Calculation 2 6 4 3" xfId="13280" xr:uid="{DE97519D-A7B2-4D30-B841-319989CC5B31}"/>
    <cellStyle name="Calculation 2 6 5" xfId="13281" xr:uid="{38D70752-0479-4C7A-8768-4FB6D11B8CCC}"/>
    <cellStyle name="Calculation 2 6 5 2" xfId="13282" xr:uid="{5EF36631-96A5-495A-9AAB-1D9DEA7CA26F}"/>
    <cellStyle name="Calculation 2 6 5 3" xfId="13283" xr:uid="{B9790299-6357-4349-B29B-C95EAF1C47E4}"/>
    <cellStyle name="Calculation 2 6 6" xfId="13284" xr:uid="{68E3A86B-6BE6-46A7-8A3E-F9597629883D}"/>
    <cellStyle name="Calculation 2 6 6 2" xfId="13285" xr:uid="{569C737E-472D-4B02-9040-D8D84782EB59}"/>
    <cellStyle name="Calculation 2 6 6 3" xfId="13286" xr:uid="{85E0F58C-7604-4833-A88C-AAC0EF418164}"/>
    <cellStyle name="Calculation 2 6 7" xfId="13287" xr:uid="{D0013091-8257-4632-9DD1-9A4D1DB88D0F}"/>
    <cellStyle name="Calculation 2 6 7 2" xfId="13288" xr:uid="{EC09CFBA-C78E-4086-ACF1-84E6AF6B275B}"/>
    <cellStyle name="Calculation 2 6 7 3" xfId="13289" xr:uid="{69A2F4D7-B623-4955-9D81-AC6B57AF645B}"/>
    <cellStyle name="Calculation 2 6 8" xfId="13290" xr:uid="{2C81E3D7-5E08-4B37-9030-5A447205742E}"/>
    <cellStyle name="Calculation 2 6 8 2" xfId="13291" xr:uid="{9D46EB9F-4373-4241-AEB9-8E315E173F3C}"/>
    <cellStyle name="Calculation 2 6 8 3" xfId="13292" xr:uid="{80286A00-9B5D-4CAD-92E8-FAAF162875A3}"/>
    <cellStyle name="Calculation 2 6 9" xfId="13293" xr:uid="{6DF04AFA-3338-44FB-8217-CE592CF9EB55}"/>
    <cellStyle name="Calculation 2 6 9 2" xfId="13294" xr:uid="{C7FA19ED-08FC-457C-8651-67B0D80797CA}"/>
    <cellStyle name="Calculation 2 6 9 3" xfId="13295" xr:uid="{500DEA98-7AC1-4E05-B18D-6FCECF5E01BE}"/>
    <cellStyle name="Calculation 2 7" xfId="1584" xr:uid="{12C654BC-3EC1-4F05-96A1-071A6D91CFBD}"/>
    <cellStyle name="Calculation 2 7 10" xfId="13296" xr:uid="{295B0B0A-D4BB-4FEA-9E18-8FC34ECA52C1}"/>
    <cellStyle name="Calculation 2 7 10 2" xfId="13297" xr:uid="{05640BA6-1EF9-47CF-A2F8-2193A9FF7BA4}"/>
    <cellStyle name="Calculation 2 7 10 3" xfId="13298" xr:uid="{28829725-EA1F-4B55-A996-0F82C977B970}"/>
    <cellStyle name="Calculation 2 7 11" xfId="13299" xr:uid="{B075DA0E-5A97-445C-B10C-AA6E9F11BDBC}"/>
    <cellStyle name="Calculation 2 7 11 2" xfId="13300" xr:uid="{3F827975-0B4F-48EC-9249-A7154C384DD6}"/>
    <cellStyle name="Calculation 2 7 12" xfId="13301" xr:uid="{5A718794-5ABB-41CE-BBD8-F7F079308480}"/>
    <cellStyle name="Calculation 2 7 13" xfId="13302" xr:uid="{EC3CC566-08A2-4D8D-9BF7-8FD5BF32AAC5}"/>
    <cellStyle name="Calculation 2 7 14" xfId="13303" xr:uid="{B84DD3D7-A1D5-4EC0-8FBB-A53BB9B25A97}"/>
    <cellStyle name="Calculation 2 7 15" xfId="10701" xr:uid="{0F523FC8-12B3-480A-8A19-6B9A657BC94B}"/>
    <cellStyle name="Calculation 2 7 16" xfId="5886" xr:uid="{DB6FD867-209E-4305-A0CB-01BDB1A8CB4B}"/>
    <cellStyle name="Calculation 2 7 2" xfId="3325" xr:uid="{B76CF0CD-3E17-428F-8506-81F522A10657}"/>
    <cellStyle name="Calculation 2 7 2 10" xfId="13304" xr:uid="{1713B248-61DE-48F1-9231-5541374CA572}"/>
    <cellStyle name="Calculation 2 7 2 10 2" xfId="13305" xr:uid="{EC3AB4C1-10F4-4B2B-AE80-5E9EA776BF18}"/>
    <cellStyle name="Calculation 2 7 2 11" xfId="13306" xr:uid="{B8497DEE-F909-4D06-AD5C-BC7E60211F30}"/>
    <cellStyle name="Calculation 2 7 2 12" xfId="13307" xr:uid="{EAE92B69-1CD4-441D-8657-403D558B53DF}"/>
    <cellStyle name="Calculation 2 7 2 2" xfId="4014" xr:uid="{5E407BCA-00F1-4B12-ABB6-FC3FD253948B}"/>
    <cellStyle name="Calculation 2 7 2 2 2" xfId="4825" xr:uid="{E4246468-CE07-4076-ACA1-F4CAF96A88E4}"/>
    <cellStyle name="Calculation 2 7 2 2 2 2" xfId="13308" xr:uid="{642B2EDD-8AE6-425C-8F66-F45FEB9E9061}"/>
    <cellStyle name="Calculation 2 7 2 2 2 3" xfId="13309" xr:uid="{E490B107-596E-436B-9FE7-FAA835ABFBAC}"/>
    <cellStyle name="Calculation 2 7 2 2 3" xfId="5239" xr:uid="{27C9DAF1-72C5-4E57-A9D7-4595EE3DE6E6}"/>
    <cellStyle name="Calculation 2 7 2 2 3 2" xfId="13310" xr:uid="{115D3095-3C44-4F8A-A06B-5C326B4C4F2F}"/>
    <cellStyle name="Calculation 2 7 2 2 4" xfId="13311" xr:uid="{A8F0228A-6F2B-4564-A05C-6490270F0641}"/>
    <cellStyle name="Calculation 2 7 2 2 4 2" xfId="13312" xr:uid="{60CF4CC9-6F20-4BF1-9381-D41B3640C156}"/>
    <cellStyle name="Calculation 2 7 2 2 5" xfId="13313" xr:uid="{760FF21B-CB93-46B0-B624-534248F8FDEF}"/>
    <cellStyle name="Calculation 2 7 2 2 6" xfId="13314" xr:uid="{9B020E2B-B737-42FF-BD7B-8F37CF2AA220}"/>
    <cellStyle name="Calculation 2 7 2 2 7" xfId="13315" xr:uid="{976BAC85-E3F7-4F27-9C44-2F4AD6B12979}"/>
    <cellStyle name="Calculation 2 7 2 2 8" xfId="13316" xr:uid="{53083301-FBE0-495B-85DC-E316FB7321D0}"/>
    <cellStyle name="Calculation 2 7 2 2 9" xfId="13317" xr:uid="{249E6039-F1FB-47EC-95DC-055A08AD3C28}"/>
    <cellStyle name="Calculation 2 7 2 3" xfId="13318" xr:uid="{0167C0CA-CDAB-4E65-8420-38741155A0D3}"/>
    <cellStyle name="Calculation 2 7 2 3 2" xfId="13319" xr:uid="{B908AFDD-CD09-4130-AD1D-3DA305FD0965}"/>
    <cellStyle name="Calculation 2 7 2 3 3" xfId="13320" xr:uid="{FA73AB6C-2464-4A4E-9C6B-444E87D379BC}"/>
    <cellStyle name="Calculation 2 7 2 4" xfId="13321" xr:uid="{C406AD6B-E2A2-46BA-ACAE-E560CAB533C8}"/>
    <cellStyle name="Calculation 2 7 2 4 2" xfId="13322" xr:uid="{E8EA8987-3C1F-4761-8DE1-44EB897AB77D}"/>
    <cellStyle name="Calculation 2 7 2 4 3" xfId="13323" xr:uid="{8DE28AEE-EFC2-4292-8C60-59AD6F5BE7CE}"/>
    <cellStyle name="Calculation 2 7 2 5" xfId="13324" xr:uid="{C240413A-EAB9-477C-A12C-2584ABA4A869}"/>
    <cellStyle name="Calculation 2 7 2 5 2" xfId="13325" xr:uid="{24F0D113-676D-4380-9C2B-AABF26505258}"/>
    <cellStyle name="Calculation 2 7 2 5 3" xfId="13326" xr:uid="{B492927C-14AC-4162-A27B-3C9A5E19A973}"/>
    <cellStyle name="Calculation 2 7 2 6" xfId="13327" xr:uid="{1DFEDD34-D39F-4E0D-91DD-1CA8800EE6EB}"/>
    <cellStyle name="Calculation 2 7 2 6 2" xfId="13328" xr:uid="{5F9CEB24-7EE3-46E6-A10F-9023C1B4702D}"/>
    <cellStyle name="Calculation 2 7 2 6 3" xfId="13329" xr:uid="{03C71EAC-70EC-4A91-ABB4-89B4B2475668}"/>
    <cellStyle name="Calculation 2 7 2 7" xfId="13330" xr:uid="{731510FD-6575-4316-B0AA-4A69FA959516}"/>
    <cellStyle name="Calculation 2 7 2 7 2" xfId="13331" xr:uid="{0EB3C37E-06E7-4B2D-92C8-F7830ACCB1B4}"/>
    <cellStyle name="Calculation 2 7 2 7 3" xfId="13332" xr:uid="{02ECAA72-E8EB-4A5A-9BC2-191507E7ABD7}"/>
    <cellStyle name="Calculation 2 7 2 8" xfId="13333" xr:uid="{1F53F85E-E2B1-40A6-8839-FA4E499A4D2A}"/>
    <cellStyle name="Calculation 2 7 2 8 2" xfId="13334" xr:uid="{B0FE60CF-0AD3-4417-B401-3E501D8E08E9}"/>
    <cellStyle name="Calculation 2 7 2 8 3" xfId="13335" xr:uid="{FF134D4C-2DA3-4EBE-8121-F1A525C0E98D}"/>
    <cellStyle name="Calculation 2 7 2 9" xfId="13336" xr:uid="{B3B0752D-5C13-4349-AAAC-2F3025F0EA53}"/>
    <cellStyle name="Calculation 2 7 2 9 2" xfId="13337" xr:uid="{5E086305-7B71-49F3-8393-0402D93DCBA7}"/>
    <cellStyle name="Calculation 2 7 2 9 3" xfId="13338" xr:uid="{F16052A7-672D-415E-9524-C7480FFF03F4}"/>
    <cellStyle name="Calculation 2 7 3" xfId="3691" xr:uid="{95FD54B2-9120-4625-A8A4-F84768285BDA}"/>
    <cellStyle name="Calculation 2 7 3 2" xfId="4568" xr:uid="{C145EACA-B179-4620-9B44-C16FC69A31C0}"/>
    <cellStyle name="Calculation 2 7 3 3" xfId="4534" xr:uid="{01D304E3-6AB9-4FDB-ADAB-DFDD5190045F}"/>
    <cellStyle name="Calculation 2 7 3 4" xfId="13339" xr:uid="{53CF89B8-74A6-43C9-B738-25C15AC0FC4A}"/>
    <cellStyle name="Calculation 2 7 4" xfId="13340" xr:uid="{E6F2585D-F319-464F-B7C8-615A3B627636}"/>
    <cellStyle name="Calculation 2 7 4 2" xfId="13341" xr:uid="{4F3D6D8F-E649-40EE-88E4-FC6C65EBB463}"/>
    <cellStyle name="Calculation 2 7 4 3" xfId="13342" xr:uid="{AB14450E-08AB-4288-A793-C7457098A4FC}"/>
    <cellStyle name="Calculation 2 7 5" xfId="13343" xr:uid="{4F160C21-14F9-46A5-BD58-2A21A5F441D2}"/>
    <cellStyle name="Calculation 2 7 5 2" xfId="13344" xr:uid="{64AD3F89-DC65-4595-BF1B-293714DB884A}"/>
    <cellStyle name="Calculation 2 7 5 3" xfId="13345" xr:uid="{64E09054-B21B-49DB-B45C-AF69FB95EF16}"/>
    <cellStyle name="Calculation 2 7 6" xfId="13346" xr:uid="{73EBCE13-EE89-414B-B4E3-47B9F5F9AAAF}"/>
    <cellStyle name="Calculation 2 7 6 2" xfId="13347" xr:uid="{FEB9B80E-4900-49F5-97B9-4B6CD013E51D}"/>
    <cellStyle name="Calculation 2 7 6 3" xfId="13348" xr:uid="{1552A2BC-904B-412B-A648-BD30FF293775}"/>
    <cellStyle name="Calculation 2 7 7" xfId="13349" xr:uid="{AA367A64-1BBC-41A3-A350-B0E13DB4645B}"/>
    <cellStyle name="Calculation 2 7 7 2" xfId="13350" xr:uid="{27ACBA13-3996-4E6F-993A-4F15A2E89803}"/>
    <cellStyle name="Calculation 2 7 7 3" xfId="13351" xr:uid="{57D79CD5-87B6-4F71-A7E9-C7FC5F87884A}"/>
    <cellStyle name="Calculation 2 7 8" xfId="13352" xr:uid="{AFF52DBF-DDED-4AB6-87E2-578A5CB353BE}"/>
    <cellStyle name="Calculation 2 7 8 2" xfId="13353" xr:uid="{EBD245B5-FCE0-4E17-9F8A-36652A022B7D}"/>
    <cellStyle name="Calculation 2 7 8 3" xfId="13354" xr:uid="{7923BF67-0DB0-40E1-BFA4-E2CFFB9CDB2A}"/>
    <cellStyle name="Calculation 2 7 9" xfId="13355" xr:uid="{C11F3561-EB84-44D3-B545-E6D086BF48C9}"/>
    <cellStyle name="Calculation 2 7 9 2" xfId="13356" xr:uid="{824DF181-9CB4-4EDF-BF0D-E35ED63CFB1E}"/>
    <cellStyle name="Calculation 2 7 9 3" xfId="13357" xr:uid="{9A476D28-D2C6-44C1-9DB0-191B67D956EC}"/>
    <cellStyle name="Calculation 2 8" xfId="1585" xr:uid="{98EB480A-9AF3-4CF3-9F82-6293971033AF}"/>
    <cellStyle name="Calculation 2 8 10" xfId="13358" xr:uid="{5CD397D9-BDDD-42B5-AE97-32C6A4B36D26}"/>
    <cellStyle name="Calculation 2 8 10 2" xfId="13359" xr:uid="{94555E7C-CBEA-4634-A237-92FD01656EBA}"/>
    <cellStyle name="Calculation 2 8 10 3" xfId="13360" xr:uid="{F288F74F-5692-4FF4-95AC-4FFBFA4B0C29}"/>
    <cellStyle name="Calculation 2 8 11" xfId="13361" xr:uid="{41DE7115-71B5-4FC6-AA89-B40055D3CC28}"/>
    <cellStyle name="Calculation 2 8 11 2" xfId="13362" xr:uid="{4560B3BA-DCB3-4AE2-A841-7D82B0503CB4}"/>
    <cellStyle name="Calculation 2 8 12" xfId="13363" xr:uid="{EEAD5F74-5C3C-4AD8-8673-0E62E01169B8}"/>
    <cellStyle name="Calculation 2 8 13" xfId="13364" xr:uid="{6C2DB700-9C13-4F42-8744-55CC10BAFFAF}"/>
    <cellStyle name="Calculation 2 8 14" xfId="13365" xr:uid="{6E1ABD85-3452-4D1A-B3F6-13799C18670D}"/>
    <cellStyle name="Calculation 2 8 15" xfId="10702" xr:uid="{4E331CB7-8984-4DF7-8CE8-98CA9FB76880}"/>
    <cellStyle name="Calculation 2 8 16" xfId="5887" xr:uid="{B2958592-415A-40A8-A689-879B70EFA7C3}"/>
    <cellStyle name="Calculation 2 8 2" xfId="3326" xr:uid="{F75304C2-6E95-400C-AB12-438DC7F6809C}"/>
    <cellStyle name="Calculation 2 8 2 10" xfId="13366" xr:uid="{16424B31-BA0F-4147-A187-1474E489EBB2}"/>
    <cellStyle name="Calculation 2 8 2 10 2" xfId="13367" xr:uid="{68C48F5F-4596-4A3E-8A76-3F78A4635D39}"/>
    <cellStyle name="Calculation 2 8 2 11" xfId="13368" xr:uid="{321D27C7-5AB1-4D73-A0FC-B87A89C9C007}"/>
    <cellStyle name="Calculation 2 8 2 12" xfId="13369" xr:uid="{EA626126-56A6-4E44-AB72-041610C28876}"/>
    <cellStyle name="Calculation 2 8 2 2" xfId="4015" xr:uid="{99E47FE6-747D-49B1-9689-7D5CAD3A0D13}"/>
    <cellStyle name="Calculation 2 8 2 2 2" xfId="4826" xr:uid="{3328FD6C-0E0D-48D6-8901-44951B88DD92}"/>
    <cellStyle name="Calculation 2 8 2 2 2 2" xfId="13370" xr:uid="{1E460308-DC9C-4752-B48C-4B2CB86A0CA5}"/>
    <cellStyle name="Calculation 2 8 2 2 2 3" xfId="13371" xr:uid="{A0F42344-37D7-42FA-9D44-945B029F250A}"/>
    <cellStyle name="Calculation 2 8 2 2 3" xfId="5240" xr:uid="{8A196E2A-3C91-434E-A159-03FDB27EE69A}"/>
    <cellStyle name="Calculation 2 8 2 2 3 2" xfId="13372" xr:uid="{D4F5B371-4F97-4F18-9EE4-C1EB6E5FF2BB}"/>
    <cellStyle name="Calculation 2 8 2 2 4" xfId="13373" xr:uid="{D676EA05-D4FB-4730-8921-1F4480C0E1AB}"/>
    <cellStyle name="Calculation 2 8 2 2 4 2" xfId="13374" xr:uid="{E1F5F112-850E-4DEC-B987-590CDD85F19D}"/>
    <cellStyle name="Calculation 2 8 2 2 5" xfId="13375" xr:uid="{AC66FE9B-B43B-44C4-9642-CA9F7C49E0AE}"/>
    <cellStyle name="Calculation 2 8 2 2 6" xfId="13376" xr:uid="{6E8A49F5-B821-4546-8436-7A8892DE8DD3}"/>
    <cellStyle name="Calculation 2 8 2 2 7" xfId="13377" xr:uid="{AEB14697-4541-4D1B-AC82-ECDC1BFBD1DF}"/>
    <cellStyle name="Calculation 2 8 2 2 8" xfId="13378" xr:uid="{C5811DDA-AC86-4762-A47A-E284412016D9}"/>
    <cellStyle name="Calculation 2 8 2 2 9" xfId="13379" xr:uid="{AAC8C31A-EEA1-455F-8069-B8BDE2C6F7A6}"/>
    <cellStyle name="Calculation 2 8 2 3" xfId="13380" xr:uid="{286C660B-7C28-4A43-98F2-EF131F06AAD7}"/>
    <cellStyle name="Calculation 2 8 2 3 2" xfId="13381" xr:uid="{D43145EC-1AB7-43E2-8187-A3F021B05DD0}"/>
    <cellStyle name="Calculation 2 8 2 3 3" xfId="13382" xr:uid="{27A6DF48-E6AD-41FF-BD60-8EB113B38F9D}"/>
    <cellStyle name="Calculation 2 8 2 4" xfId="13383" xr:uid="{DCEE40E1-78C1-4705-9A21-85AE22B8B3A5}"/>
    <cellStyle name="Calculation 2 8 2 4 2" xfId="13384" xr:uid="{CED0662E-BAAE-41E5-989E-D029301AC751}"/>
    <cellStyle name="Calculation 2 8 2 4 3" xfId="13385" xr:uid="{12C196D0-F42B-41C6-9E55-17A30631228C}"/>
    <cellStyle name="Calculation 2 8 2 5" xfId="13386" xr:uid="{D3E8AFDA-EEB5-496E-A744-8D682A535D38}"/>
    <cellStyle name="Calculation 2 8 2 5 2" xfId="13387" xr:uid="{B823CF88-55AC-47E9-9150-68117BC059A9}"/>
    <cellStyle name="Calculation 2 8 2 5 3" xfId="13388" xr:uid="{7A9A5077-98C7-4BB3-8222-A816D1B58C56}"/>
    <cellStyle name="Calculation 2 8 2 6" xfId="13389" xr:uid="{B45E271A-5EF5-454E-8D0E-617C13AEDA55}"/>
    <cellStyle name="Calculation 2 8 2 6 2" xfId="13390" xr:uid="{210988D0-322B-48AE-B2FA-4675A56769F4}"/>
    <cellStyle name="Calculation 2 8 2 6 3" xfId="13391" xr:uid="{259A192F-DD64-406E-9B47-854CD1C9B961}"/>
    <cellStyle name="Calculation 2 8 2 7" xfId="13392" xr:uid="{E89A4CFF-B3D2-45B2-9B8A-0807831CBBB3}"/>
    <cellStyle name="Calculation 2 8 2 7 2" xfId="13393" xr:uid="{0A269031-9362-41E9-BFEC-38D2E4E31741}"/>
    <cellStyle name="Calculation 2 8 2 7 3" xfId="13394" xr:uid="{428C969F-99F1-407A-BD91-D810C67CC62B}"/>
    <cellStyle name="Calculation 2 8 2 8" xfId="13395" xr:uid="{8B318938-B5D7-4158-8B65-27BAA7E35B50}"/>
    <cellStyle name="Calculation 2 8 2 8 2" xfId="13396" xr:uid="{0D4C35D2-F318-4065-946A-18C2C24D9BEE}"/>
    <cellStyle name="Calculation 2 8 2 8 3" xfId="13397" xr:uid="{7F084BD9-BA0D-43FA-9420-AFAC553F51F2}"/>
    <cellStyle name="Calculation 2 8 2 9" xfId="13398" xr:uid="{B994F2AD-B115-4E63-82AB-B0591225CC74}"/>
    <cellStyle name="Calculation 2 8 2 9 2" xfId="13399" xr:uid="{81456D76-A418-492E-BB30-9BBA0EF5991C}"/>
    <cellStyle name="Calculation 2 8 2 9 3" xfId="13400" xr:uid="{47EF9E07-C0E2-4A7B-B3BB-FDBB84FB5975}"/>
    <cellStyle name="Calculation 2 8 3" xfId="3692" xr:uid="{D69B44EE-3B90-4F95-BE8E-44BDB59A7F4D}"/>
    <cellStyle name="Calculation 2 8 3 2" xfId="4569" xr:uid="{439EBFB7-C932-49FF-81CB-2025E645D3AD}"/>
    <cellStyle name="Calculation 2 8 3 3" xfId="4533" xr:uid="{72E3412D-4C0F-4B9A-901B-CE544E0B7E8F}"/>
    <cellStyle name="Calculation 2 8 3 4" xfId="13401" xr:uid="{D5CC8EF8-1F57-46F1-BE41-86AF6DDF3D16}"/>
    <cellStyle name="Calculation 2 8 4" xfId="13402" xr:uid="{C20E32E3-7CF1-4453-9331-EDA0ED7C2BF4}"/>
    <cellStyle name="Calculation 2 8 4 2" xfId="13403" xr:uid="{A158D611-8234-4430-A356-E2B84E78B7F5}"/>
    <cellStyle name="Calculation 2 8 4 3" xfId="13404" xr:uid="{CE532635-6815-4E44-9E7D-0C6E5A64D066}"/>
    <cellStyle name="Calculation 2 8 5" xfId="13405" xr:uid="{CBCF1503-7618-4C97-AD14-77356C1FD88E}"/>
    <cellStyle name="Calculation 2 8 5 2" xfId="13406" xr:uid="{45846A75-C064-4C4B-9572-3274A74CC111}"/>
    <cellStyle name="Calculation 2 8 5 3" xfId="13407" xr:uid="{33BAC5B9-C8FF-4230-A8E8-17AC875BD4C5}"/>
    <cellStyle name="Calculation 2 8 6" xfId="13408" xr:uid="{922865B1-4DFC-4206-8857-11FF256D70D9}"/>
    <cellStyle name="Calculation 2 8 6 2" xfId="13409" xr:uid="{A7E22264-E7AF-4E05-BC25-B0384123CFAB}"/>
    <cellStyle name="Calculation 2 8 6 3" xfId="13410" xr:uid="{F0F02A08-71B4-4D1F-8308-11DB0A4C0A66}"/>
    <cellStyle name="Calculation 2 8 7" xfId="13411" xr:uid="{65BE6345-98BC-4743-8D7D-F1BFEEF9D91B}"/>
    <cellStyle name="Calculation 2 8 7 2" xfId="13412" xr:uid="{419019FE-DDEF-4B80-ADA9-BA9D400A4065}"/>
    <cellStyle name="Calculation 2 8 7 3" xfId="13413" xr:uid="{6497EC55-2B3A-4A8E-AED1-E159E9BEC985}"/>
    <cellStyle name="Calculation 2 8 8" xfId="13414" xr:uid="{46734EC8-61DC-4380-88C5-F7601D6D8401}"/>
    <cellStyle name="Calculation 2 8 8 2" xfId="13415" xr:uid="{35C00D42-CF51-4585-83C3-3804A8004BFA}"/>
    <cellStyle name="Calculation 2 8 8 3" xfId="13416" xr:uid="{0A996308-86A0-43B3-991E-23E8213DB3F7}"/>
    <cellStyle name="Calculation 2 8 9" xfId="13417" xr:uid="{54327EAF-91B1-4419-AEF0-756F569D637D}"/>
    <cellStyle name="Calculation 2 8 9 2" xfId="13418" xr:uid="{639F9F08-507A-4344-A792-B9F577DD023E}"/>
    <cellStyle name="Calculation 2 8 9 3" xfId="13419" xr:uid="{53985F49-3008-4832-9F2D-38388F61729B}"/>
    <cellStyle name="Calculation 2 9" xfId="1586" xr:uid="{E0029DFC-244A-4A71-9A2A-A4AFAE3FDF90}"/>
    <cellStyle name="Calculation 2 9 10" xfId="13420" xr:uid="{1D5A1BB4-DF60-44F8-8D83-0FEE3EBBA056}"/>
    <cellStyle name="Calculation 2 9 10 2" xfId="13421" xr:uid="{5E3334A9-DCEE-4058-A009-C5F44BF2E1E6}"/>
    <cellStyle name="Calculation 2 9 10 3" xfId="13422" xr:uid="{5F9F1102-4DFD-477F-973C-0C84A6F620C6}"/>
    <cellStyle name="Calculation 2 9 11" xfId="13423" xr:uid="{19059F70-FF84-4CA9-95C0-C8865B599E26}"/>
    <cellStyle name="Calculation 2 9 11 2" xfId="13424" xr:uid="{485AEB64-04E1-4F20-97E7-00C568958639}"/>
    <cellStyle name="Calculation 2 9 12" xfId="13425" xr:uid="{34AA8CF2-5035-4FF2-A6DB-97B549BBA534}"/>
    <cellStyle name="Calculation 2 9 13" xfId="13426" xr:uid="{ED550D21-EEB5-4F65-8E3C-3A170B308C40}"/>
    <cellStyle name="Calculation 2 9 14" xfId="13427" xr:uid="{F65285F4-8849-4B70-97E0-9466E0CE0F43}"/>
    <cellStyle name="Calculation 2 9 15" xfId="10703" xr:uid="{898DAD3E-7D20-4FAE-9125-7F135A7FE56B}"/>
    <cellStyle name="Calculation 2 9 16" xfId="5888" xr:uid="{CDD4B2AF-73DE-4F34-9F10-55FCD25E6769}"/>
    <cellStyle name="Calculation 2 9 2" xfId="3327" xr:uid="{410F9A2D-7BF1-4BF1-830B-FD8EB691DAA7}"/>
    <cellStyle name="Calculation 2 9 2 10" xfId="13428" xr:uid="{54AAB3D8-9804-4664-B6ED-BB150030FA73}"/>
    <cellStyle name="Calculation 2 9 2 10 2" xfId="13429" xr:uid="{DD1E0053-1431-43D6-939C-6C2852FB67E0}"/>
    <cellStyle name="Calculation 2 9 2 11" xfId="13430" xr:uid="{DF2BAAC1-6289-4136-A52D-1C2DA0359DC2}"/>
    <cellStyle name="Calculation 2 9 2 12" xfId="13431" xr:uid="{3E4444AB-2AB8-4674-92DE-AD72A9A3E1A4}"/>
    <cellStyle name="Calculation 2 9 2 2" xfId="4016" xr:uid="{E9DD7E67-9050-48B1-B198-84E0C5C36072}"/>
    <cellStyle name="Calculation 2 9 2 2 2" xfId="4827" xr:uid="{1C9166F0-E55B-4F75-A37D-F73B7330E3DA}"/>
    <cellStyle name="Calculation 2 9 2 2 2 2" xfId="13432" xr:uid="{472B69AD-1099-4A58-8266-0A10E6E3E155}"/>
    <cellStyle name="Calculation 2 9 2 2 2 3" xfId="13433" xr:uid="{B64B4A6A-25C8-4623-92E0-A850BA499F5F}"/>
    <cellStyle name="Calculation 2 9 2 2 3" xfId="5241" xr:uid="{DA18F446-2E58-46E1-A815-7DE98BDCD13E}"/>
    <cellStyle name="Calculation 2 9 2 2 3 2" xfId="13434" xr:uid="{830367EF-F85B-40F9-962C-B79C50ABEA58}"/>
    <cellStyle name="Calculation 2 9 2 2 4" xfId="13435" xr:uid="{C544FC90-EC3A-4146-8F01-BAD99AE3E3F8}"/>
    <cellStyle name="Calculation 2 9 2 2 4 2" xfId="13436" xr:uid="{B5820FF2-2EA8-48F3-8655-9E87F729CC80}"/>
    <cellStyle name="Calculation 2 9 2 2 5" xfId="13437" xr:uid="{D4159A2F-E297-4791-83EA-C549D44E0B17}"/>
    <cellStyle name="Calculation 2 9 2 2 6" xfId="13438" xr:uid="{0E355F6C-CAE2-4342-B1B7-AC77A870F5FC}"/>
    <cellStyle name="Calculation 2 9 2 2 7" xfId="13439" xr:uid="{3F83641C-0EEE-42E2-BE12-55B39675EE47}"/>
    <cellStyle name="Calculation 2 9 2 2 8" xfId="13440" xr:uid="{C7BCAE06-750B-4AEC-8940-61B331EBEBC8}"/>
    <cellStyle name="Calculation 2 9 2 2 9" xfId="13441" xr:uid="{B3C14A00-4072-458D-B2DD-9A6C76D0A10A}"/>
    <cellStyle name="Calculation 2 9 2 3" xfId="13442" xr:uid="{2477D142-DC22-4D24-A0D4-711D9E9D9935}"/>
    <cellStyle name="Calculation 2 9 2 3 2" xfId="13443" xr:uid="{037C1C67-2756-4658-A8C2-376A1C280DB9}"/>
    <cellStyle name="Calculation 2 9 2 3 3" xfId="13444" xr:uid="{0FDF60AA-333C-403D-BF25-3B1843F5316A}"/>
    <cellStyle name="Calculation 2 9 2 4" xfId="13445" xr:uid="{161B656C-08C8-476F-AED8-BDB137081073}"/>
    <cellStyle name="Calculation 2 9 2 4 2" xfId="13446" xr:uid="{F27A97B6-A1A8-4782-86FB-21E4B4226ED7}"/>
    <cellStyle name="Calculation 2 9 2 4 3" xfId="13447" xr:uid="{EA5DC04A-57B5-4896-A322-0BC0F53E1E42}"/>
    <cellStyle name="Calculation 2 9 2 5" xfId="13448" xr:uid="{4F521E39-0204-485B-A368-BA245E1D566F}"/>
    <cellStyle name="Calculation 2 9 2 5 2" xfId="13449" xr:uid="{3167AE67-DF2E-41C2-94AB-ED99C9430D6A}"/>
    <cellStyle name="Calculation 2 9 2 5 3" xfId="13450" xr:uid="{C336629C-F95C-4211-8E0D-22C12AF5C930}"/>
    <cellStyle name="Calculation 2 9 2 6" xfId="13451" xr:uid="{2B575406-CAA9-40BF-A87A-686A7A55053E}"/>
    <cellStyle name="Calculation 2 9 2 6 2" xfId="13452" xr:uid="{E1ED7870-A4F3-44BC-870B-1ABD19A0D722}"/>
    <cellStyle name="Calculation 2 9 2 6 3" xfId="13453" xr:uid="{E392AAC3-6D17-4F3B-9CB9-5CE2D9EEAADB}"/>
    <cellStyle name="Calculation 2 9 2 7" xfId="13454" xr:uid="{B86B6248-2606-41D4-8653-8077A815BA0B}"/>
    <cellStyle name="Calculation 2 9 2 7 2" xfId="13455" xr:uid="{2B71362F-BA23-4184-9DCF-831AF57FEDF6}"/>
    <cellStyle name="Calculation 2 9 2 7 3" xfId="13456" xr:uid="{2D8EDDCC-CA8D-4361-9B41-CBB31F97C6A0}"/>
    <cellStyle name="Calculation 2 9 2 8" xfId="13457" xr:uid="{F4E33E35-290D-4472-B8C7-6A72ACD26B93}"/>
    <cellStyle name="Calculation 2 9 2 8 2" xfId="13458" xr:uid="{75EAED7A-7723-4056-A800-74F6BA2AA1EF}"/>
    <cellStyle name="Calculation 2 9 2 8 3" xfId="13459" xr:uid="{D1A8182F-2E79-43E1-83AE-7D1AE697361C}"/>
    <cellStyle name="Calculation 2 9 2 9" xfId="13460" xr:uid="{45018D18-9473-401B-8EC0-C0255E00D25A}"/>
    <cellStyle name="Calculation 2 9 2 9 2" xfId="13461" xr:uid="{5CE9C4E5-40FA-4202-B829-DAD2D2D51AD7}"/>
    <cellStyle name="Calculation 2 9 2 9 3" xfId="13462" xr:uid="{C3F439AA-2BE0-495F-ABBB-54C85BE2BABE}"/>
    <cellStyle name="Calculation 2 9 3" xfId="3693" xr:uid="{337C74CB-4DCE-4650-BD55-C2B1118834AE}"/>
    <cellStyle name="Calculation 2 9 3 2" xfId="4570" xr:uid="{E5EDFB5C-6617-43DE-974C-2579A90D14D5}"/>
    <cellStyle name="Calculation 2 9 3 3" xfId="4532" xr:uid="{6C23E1B4-ED12-4252-BEF8-83B62E4EC918}"/>
    <cellStyle name="Calculation 2 9 3 4" xfId="13463" xr:uid="{AE7D2384-6FAB-4FA4-9319-21239E26C90F}"/>
    <cellStyle name="Calculation 2 9 4" xfId="13464" xr:uid="{B048A4FF-4AAD-43AD-96EB-08048F34C998}"/>
    <cellStyle name="Calculation 2 9 4 2" xfId="13465" xr:uid="{39AB58EE-E953-4A6E-9375-575BB49262A8}"/>
    <cellStyle name="Calculation 2 9 4 3" xfId="13466" xr:uid="{0BA34E88-A17B-4CA0-A498-49AC38AE679B}"/>
    <cellStyle name="Calculation 2 9 5" xfId="13467" xr:uid="{3A08CD9C-FB0A-4F8C-AEDB-C34BBEAA5332}"/>
    <cellStyle name="Calculation 2 9 5 2" xfId="13468" xr:uid="{14CBE739-2F17-4D08-8C0B-8F8F2C0D49EB}"/>
    <cellStyle name="Calculation 2 9 5 3" xfId="13469" xr:uid="{1CF96100-8D5C-49CE-8709-4AB428C3964F}"/>
    <cellStyle name="Calculation 2 9 6" xfId="13470" xr:uid="{E6012053-B78E-492C-B67D-BC7EC0A883E2}"/>
    <cellStyle name="Calculation 2 9 6 2" xfId="13471" xr:uid="{98D9F1F0-6326-42F5-94B6-A9EAC9637087}"/>
    <cellStyle name="Calculation 2 9 6 3" xfId="13472" xr:uid="{6EAD22D8-40CE-4CB3-ACE0-E9B8E620F1E3}"/>
    <cellStyle name="Calculation 2 9 7" xfId="13473" xr:uid="{5D7AAEC7-7339-4344-90D1-E754F10148B9}"/>
    <cellStyle name="Calculation 2 9 7 2" xfId="13474" xr:uid="{519A31F7-C185-43E7-8C87-58010702B179}"/>
    <cellStyle name="Calculation 2 9 7 3" xfId="13475" xr:uid="{8A636E6E-93D4-4238-8379-8CC1E746554E}"/>
    <cellStyle name="Calculation 2 9 8" xfId="13476" xr:uid="{5C968846-367F-4722-B2BF-217052DF623D}"/>
    <cellStyle name="Calculation 2 9 8 2" xfId="13477" xr:uid="{172DA309-CE41-480E-9857-4915700ED548}"/>
    <cellStyle name="Calculation 2 9 8 3" xfId="13478" xr:uid="{637E47A3-6C90-46F0-9B24-594EB80CA02B}"/>
    <cellStyle name="Calculation 2 9 9" xfId="13479" xr:uid="{1286AB41-29BF-4009-9A0C-ECC485AF2FCA}"/>
    <cellStyle name="Calculation 2 9 9 2" xfId="13480" xr:uid="{FEC81673-7FAB-4E7A-B532-A9CFEDF24410}"/>
    <cellStyle name="Calculation 2 9 9 3" xfId="13481" xr:uid="{206B061F-15F9-4483-B628-52037C64E20E}"/>
    <cellStyle name="Calculation 20" xfId="7955" xr:uid="{A22459A0-6AFD-46AE-89AE-14AB6C590CD2}"/>
    <cellStyle name="Calculation 20 2" xfId="13482" xr:uid="{CAC2225C-56A3-4CF2-BAE8-67DB2291D0D6}"/>
    <cellStyle name="Calculation 21" xfId="7956" xr:uid="{80F0BB64-33D2-4C96-B088-AB2E113D1253}"/>
    <cellStyle name="Calculation 21 2" xfId="13483" xr:uid="{69B26307-D010-485E-9D19-1215C3EA37EA}"/>
    <cellStyle name="Calculation 22" xfId="7957" xr:uid="{2D3F7E9B-EA3F-4EB6-8182-94F59480D0C7}"/>
    <cellStyle name="Calculation 22 2" xfId="13484" xr:uid="{87EE4BDB-BA16-411E-8756-A1E77C998EBA}"/>
    <cellStyle name="Calculation 23" xfId="7958" xr:uid="{6C916128-A471-4A2E-BF2D-75FE447E31A9}"/>
    <cellStyle name="Calculation 23 2" xfId="13485" xr:uid="{2EE7E2AB-50D3-4BA7-80D1-4746DBA0990C}"/>
    <cellStyle name="Calculation 24" xfId="7959" xr:uid="{D311395A-9BCD-4321-BFB7-6D2538EB9209}"/>
    <cellStyle name="Calculation 24 2" xfId="13486" xr:uid="{CAEFED4E-CF09-41C5-8458-BD5968A461AE}"/>
    <cellStyle name="Calculation 25" xfId="7960" xr:uid="{340D832F-5B29-4F35-89EA-0053AC8D8E30}"/>
    <cellStyle name="Calculation 25 2" xfId="13487" xr:uid="{186BCE09-8B00-446A-AF63-DAF5378AC2D6}"/>
    <cellStyle name="Calculation 26" xfId="7961" xr:uid="{10ECFFC0-B537-43EB-BAB3-171222454717}"/>
    <cellStyle name="Calculation 26 2" xfId="13488" xr:uid="{476160D7-E7DF-4C3A-B089-27C540E6BA4E}"/>
    <cellStyle name="Calculation 27" xfId="7962" xr:uid="{58B87581-8932-487A-819C-14BCF07C0539}"/>
    <cellStyle name="Calculation 27 2" xfId="13489" xr:uid="{2D0798B4-2EC1-4061-BE3C-DDB47B01BC74}"/>
    <cellStyle name="Calculation 28" xfId="7963" xr:uid="{064188F4-E44B-4EAF-AC19-34EDCFF0E830}"/>
    <cellStyle name="Calculation 28 2" xfId="13490" xr:uid="{45DCD8BE-70B4-49E3-BCD1-60C7FECB219C}"/>
    <cellStyle name="Calculation 29" xfId="7964" xr:uid="{06A8B447-AA1D-480B-96CA-BD8CBB1F6DEA}"/>
    <cellStyle name="Calculation 29 2" xfId="13491" xr:uid="{DB09B93A-03F6-432A-98DA-FF89CC724353}"/>
    <cellStyle name="Calculation 3" xfId="1587" xr:uid="{9CA8B85B-0276-4032-8AAB-10ECE1127342}"/>
    <cellStyle name="Calculation 3 10" xfId="1588" xr:uid="{3D2B2310-B4CA-4C72-98A9-CAFD6C1DA8DC}"/>
    <cellStyle name="Calculation 3 10 10" xfId="13492" xr:uid="{4073F8C2-4F7D-4C83-B84E-C4AE02F16584}"/>
    <cellStyle name="Calculation 3 10 10 2" xfId="13493" xr:uid="{3FAF51B7-89CF-43C8-B2AA-018F2491401C}"/>
    <cellStyle name="Calculation 3 10 10 3" xfId="13494" xr:uid="{1AD84E47-8968-48E4-BEB9-5520C6DD0A02}"/>
    <cellStyle name="Calculation 3 10 11" xfId="13495" xr:uid="{F27BF4F4-4D8F-41C5-BACE-623ED26EB762}"/>
    <cellStyle name="Calculation 3 10 11 2" xfId="13496" xr:uid="{6D22593E-AD46-4C11-B20C-29DA11B90D49}"/>
    <cellStyle name="Calculation 3 10 12" xfId="13497" xr:uid="{45C97765-1905-4A58-865C-C3892EDF604B}"/>
    <cellStyle name="Calculation 3 10 2" xfId="3329" xr:uid="{F00947D3-A62A-43C3-9E00-2659E86BEF26}"/>
    <cellStyle name="Calculation 3 10 2 10" xfId="13498" xr:uid="{A9E534D2-144E-4F3F-A101-0338C4C6EAF8}"/>
    <cellStyle name="Calculation 3 10 2 10 2" xfId="13499" xr:uid="{50264E03-6E98-4079-84A0-0D80DF16B118}"/>
    <cellStyle name="Calculation 3 10 2 11" xfId="13500" xr:uid="{CD6D107E-A558-43FF-B551-5F7B17D37B21}"/>
    <cellStyle name="Calculation 3 10 2 2" xfId="4018" xr:uid="{A45A7AEE-38B0-4853-931A-8B4C48EBFBF8}"/>
    <cellStyle name="Calculation 3 10 2 2 2" xfId="4829" xr:uid="{0A75CF27-E55C-47D3-B988-B5F3DA5B8A4A}"/>
    <cellStyle name="Calculation 3 10 2 2 3" xfId="5243" xr:uid="{FAA8ACC6-5A64-40DE-BAE0-775273B20CEA}"/>
    <cellStyle name="Calculation 3 10 2 2 4" xfId="13501" xr:uid="{2D38589D-EF55-4551-A302-16289B53A9D0}"/>
    <cellStyle name="Calculation 3 10 2 3" xfId="13502" xr:uid="{338FEC49-5D10-44C0-BC40-39DF76A163CC}"/>
    <cellStyle name="Calculation 3 10 2 3 2" xfId="13503" xr:uid="{03879548-05D0-42FD-909E-AFA1F55D8345}"/>
    <cellStyle name="Calculation 3 10 2 3 3" xfId="13504" xr:uid="{92B7DA73-5B32-4248-9695-06BBCAD3FFD5}"/>
    <cellStyle name="Calculation 3 10 2 4" xfId="13505" xr:uid="{CCD331D4-5DE5-4D59-9081-A1740EAB103A}"/>
    <cellStyle name="Calculation 3 10 2 4 2" xfId="13506" xr:uid="{9004CCD2-19AB-4CC7-917E-A5820F7454F2}"/>
    <cellStyle name="Calculation 3 10 2 4 3" xfId="13507" xr:uid="{D60E3042-4B3F-4E99-A227-AA2069A6B80B}"/>
    <cellStyle name="Calculation 3 10 2 5" xfId="13508" xr:uid="{741DE81B-D860-4DD2-90EB-9776A4A84EB4}"/>
    <cellStyle name="Calculation 3 10 2 5 2" xfId="13509" xr:uid="{CA37A169-4A10-4730-AB53-CA9B1408D1F0}"/>
    <cellStyle name="Calculation 3 10 2 5 3" xfId="13510" xr:uid="{187EC7AC-4033-4633-BC1B-2C363F8347F7}"/>
    <cellStyle name="Calculation 3 10 2 6" xfId="13511" xr:uid="{045AA38D-41C3-4CF2-9BF5-16003FF7AFD9}"/>
    <cellStyle name="Calculation 3 10 2 6 2" xfId="13512" xr:uid="{FFF2D4FE-75B7-4E88-9654-E7CA329E8DDC}"/>
    <cellStyle name="Calculation 3 10 2 6 3" xfId="13513" xr:uid="{E4DEF51E-9853-4C8D-8228-88EF4A7628B7}"/>
    <cellStyle name="Calculation 3 10 2 7" xfId="13514" xr:uid="{F22917EF-9D82-437C-A1E5-CD55F2F8701D}"/>
    <cellStyle name="Calculation 3 10 2 7 2" xfId="13515" xr:uid="{E0C5DD22-92B4-4204-96E1-D60B573506D6}"/>
    <cellStyle name="Calculation 3 10 2 7 3" xfId="13516" xr:uid="{E573F98E-2C53-4278-A533-31657B8E9B04}"/>
    <cellStyle name="Calculation 3 10 2 8" xfId="13517" xr:uid="{92483A7F-3FDF-4E42-BCEB-2F30D02DB887}"/>
    <cellStyle name="Calculation 3 10 2 8 2" xfId="13518" xr:uid="{523123E6-A293-4330-8C86-ABAB992DE671}"/>
    <cellStyle name="Calculation 3 10 2 8 3" xfId="13519" xr:uid="{DB9E2359-6088-428A-A088-8B38D0A3C460}"/>
    <cellStyle name="Calculation 3 10 2 9" xfId="13520" xr:uid="{7E4DA740-5794-43A1-AC85-5BBB834DED47}"/>
    <cellStyle name="Calculation 3 10 2 9 2" xfId="13521" xr:uid="{35F9AB1F-375A-43D9-A259-BD8B29AF7C5E}"/>
    <cellStyle name="Calculation 3 10 2 9 3" xfId="13522" xr:uid="{013F2974-BB3F-4BF3-B36C-856D0B37682C}"/>
    <cellStyle name="Calculation 3 10 3" xfId="3695" xr:uid="{741363FA-2AF8-47C3-A6B5-DCFEBC3E65CF}"/>
    <cellStyle name="Calculation 3 10 3 2" xfId="4572" xr:uid="{BA6B5A3B-A899-4148-AF34-180AD2B6C638}"/>
    <cellStyle name="Calculation 3 10 3 3" xfId="4530" xr:uid="{17F54282-294D-4DD8-898E-D4F8A2CEA69A}"/>
    <cellStyle name="Calculation 3 10 3 4" xfId="13523" xr:uid="{DA8801A7-DE7C-4217-8534-D8DAAF912159}"/>
    <cellStyle name="Calculation 3 10 4" xfId="13524" xr:uid="{BA977A04-9B4D-4A10-9260-AEA32A4009D4}"/>
    <cellStyle name="Calculation 3 10 4 2" xfId="13525" xr:uid="{ECBDED48-C130-4B9E-95DF-7B1829CEA182}"/>
    <cellStyle name="Calculation 3 10 4 3" xfId="13526" xr:uid="{38B003B1-5291-4737-957B-E8359BF196B8}"/>
    <cellStyle name="Calculation 3 10 5" xfId="13527" xr:uid="{FBF603F3-AEDE-4B9B-B68F-2FB983842920}"/>
    <cellStyle name="Calculation 3 10 5 2" xfId="13528" xr:uid="{AE4247A5-AB03-4940-BCFE-9DD0EC14C7DD}"/>
    <cellStyle name="Calculation 3 10 5 3" xfId="13529" xr:uid="{34BD7EC5-9AEF-40BB-9D4B-10FC4A1F4818}"/>
    <cellStyle name="Calculation 3 10 6" xfId="13530" xr:uid="{00F40221-AC62-4828-9476-099015ACF7F8}"/>
    <cellStyle name="Calculation 3 10 6 2" xfId="13531" xr:uid="{96C7C560-4772-4E73-8977-983BBCD754DA}"/>
    <cellStyle name="Calculation 3 10 6 3" xfId="13532" xr:uid="{ABE34B1C-3B7D-4B84-8345-DB37F7925D50}"/>
    <cellStyle name="Calculation 3 10 7" xfId="13533" xr:uid="{D3DC7B63-8458-4D22-BE30-33CF35BC41F1}"/>
    <cellStyle name="Calculation 3 10 7 2" xfId="13534" xr:uid="{97982B4C-C9FD-436D-A7A2-1654A9FBF489}"/>
    <cellStyle name="Calculation 3 10 7 3" xfId="13535" xr:uid="{DB7C4506-445C-40C0-A1A5-1258A4B4467D}"/>
    <cellStyle name="Calculation 3 10 8" xfId="13536" xr:uid="{3F316A6B-8D32-4E58-B9E1-0EEEB44FF33A}"/>
    <cellStyle name="Calculation 3 10 8 2" xfId="13537" xr:uid="{52B69BF3-ABF3-40BC-8CBD-730A790622F0}"/>
    <cellStyle name="Calculation 3 10 8 3" xfId="13538" xr:uid="{25EEF335-5EE6-4DF6-8946-81115E0BC12A}"/>
    <cellStyle name="Calculation 3 10 9" xfId="13539" xr:uid="{371E6EDC-70FC-4869-8E7B-76743ADB1FFB}"/>
    <cellStyle name="Calculation 3 10 9 2" xfId="13540" xr:uid="{2D9C9171-2E6B-4F5C-9888-E9B1F2A7E845}"/>
    <cellStyle name="Calculation 3 10 9 3" xfId="13541" xr:uid="{FE65472A-E60B-4819-B3BB-B0C213884A52}"/>
    <cellStyle name="Calculation 3 11" xfId="1589" xr:uid="{38EE5DD2-4945-4778-8129-FD1E6C8CE69D}"/>
    <cellStyle name="Calculation 3 11 10" xfId="13542" xr:uid="{7A87E7FD-16ED-4A5E-8249-8E55F8E165E3}"/>
    <cellStyle name="Calculation 3 11 10 2" xfId="13543" xr:uid="{A90A11F7-6B42-4BB3-B872-34D175E99580}"/>
    <cellStyle name="Calculation 3 11 10 3" xfId="13544" xr:uid="{A80602F2-1D58-4FAC-8017-E98A5C6DB175}"/>
    <cellStyle name="Calculation 3 11 11" xfId="13545" xr:uid="{F4DED11A-7596-480A-BBB6-CEF7632B6BD7}"/>
    <cellStyle name="Calculation 3 11 11 2" xfId="13546" xr:uid="{A9E4CCC5-A8EB-4627-9FCF-D28B8868AAD7}"/>
    <cellStyle name="Calculation 3 11 12" xfId="13547" xr:uid="{D56AC4EF-2316-4084-9D54-CB716C4D9BEB}"/>
    <cellStyle name="Calculation 3 11 2" xfId="3330" xr:uid="{A7914B0D-1ABA-4963-8924-6A9381F1FB5C}"/>
    <cellStyle name="Calculation 3 11 2 10" xfId="13548" xr:uid="{B27BA28A-8153-4C92-867D-F7B97B4280CE}"/>
    <cellStyle name="Calculation 3 11 2 10 2" xfId="13549" xr:uid="{8AAA50C0-357B-4F02-B50D-1C11E48CC39B}"/>
    <cellStyle name="Calculation 3 11 2 11" xfId="13550" xr:uid="{D7399414-0A15-4E5B-890B-2B13D6BC5325}"/>
    <cellStyle name="Calculation 3 11 2 2" xfId="4019" xr:uid="{0CBBBF76-A41D-4AA5-B68F-5D1E0D68533D}"/>
    <cellStyle name="Calculation 3 11 2 2 2" xfId="4830" xr:uid="{24827A4D-4F6F-4590-A92C-B39D64623D67}"/>
    <cellStyle name="Calculation 3 11 2 2 3" xfId="5244" xr:uid="{E7F28A2F-A783-4654-8227-449983BF0029}"/>
    <cellStyle name="Calculation 3 11 2 2 4" xfId="13551" xr:uid="{F307AB2F-92AC-4754-A0C6-389CA091685F}"/>
    <cellStyle name="Calculation 3 11 2 3" xfId="13552" xr:uid="{248DDCC8-6E40-481B-8AC3-C9C58678119D}"/>
    <cellStyle name="Calculation 3 11 2 3 2" xfId="13553" xr:uid="{2788AA07-A3DA-4CE1-83A5-F08DCA3BFEE5}"/>
    <cellStyle name="Calculation 3 11 2 3 3" xfId="13554" xr:uid="{67AC258B-4D67-4FE9-BB2A-683B1D5C7943}"/>
    <cellStyle name="Calculation 3 11 2 4" xfId="13555" xr:uid="{00BD87A2-6F9E-413A-85CE-D1222AC5C98D}"/>
    <cellStyle name="Calculation 3 11 2 4 2" xfId="13556" xr:uid="{AF64343F-74EC-4CF4-92BB-A3F9CC61FB05}"/>
    <cellStyle name="Calculation 3 11 2 4 3" xfId="13557" xr:uid="{B7954EAB-CAA7-4B3B-95CF-3EFFD3668CDE}"/>
    <cellStyle name="Calculation 3 11 2 5" xfId="13558" xr:uid="{53392F36-9444-4400-8EEA-556B991A7AB6}"/>
    <cellStyle name="Calculation 3 11 2 5 2" xfId="13559" xr:uid="{AE2A5384-0AE5-4D78-96B4-99339AAD4A0B}"/>
    <cellStyle name="Calculation 3 11 2 5 3" xfId="13560" xr:uid="{6171ADE7-2C46-48B2-BC60-2E7BB986566B}"/>
    <cellStyle name="Calculation 3 11 2 6" xfId="13561" xr:uid="{08C1BCC6-97D1-4A01-954D-D7D89C9A6866}"/>
    <cellStyle name="Calculation 3 11 2 6 2" xfId="13562" xr:uid="{928B369F-F765-4210-84F2-30C6705A1324}"/>
    <cellStyle name="Calculation 3 11 2 6 3" xfId="13563" xr:uid="{9C4F74D2-D3DB-42B6-B38D-6B0B6562636C}"/>
    <cellStyle name="Calculation 3 11 2 7" xfId="13564" xr:uid="{F4407193-3E05-4817-83F2-BD5AA955D397}"/>
    <cellStyle name="Calculation 3 11 2 7 2" xfId="13565" xr:uid="{1B9E4AD4-0EA8-4991-99D9-AD2A66E6D1F8}"/>
    <cellStyle name="Calculation 3 11 2 7 3" xfId="13566" xr:uid="{E37433B4-4E5D-45D5-8C56-859F8D2B9757}"/>
    <cellStyle name="Calculation 3 11 2 8" xfId="13567" xr:uid="{0048475A-329B-4211-B7B1-9E21EBB07075}"/>
    <cellStyle name="Calculation 3 11 2 8 2" xfId="13568" xr:uid="{64269328-2B61-4711-9BE1-B829300227F6}"/>
    <cellStyle name="Calculation 3 11 2 8 3" xfId="13569" xr:uid="{C94971F5-88D9-4070-84DB-13857DDC5388}"/>
    <cellStyle name="Calculation 3 11 2 9" xfId="13570" xr:uid="{5F1311AD-9517-400A-99B5-F68E5E01A0F4}"/>
    <cellStyle name="Calculation 3 11 2 9 2" xfId="13571" xr:uid="{75A68B40-3442-4D98-9547-A1254BBBFDB8}"/>
    <cellStyle name="Calculation 3 11 2 9 3" xfId="13572" xr:uid="{8FBB92E0-0C17-4691-BDF7-FF5A955764F3}"/>
    <cellStyle name="Calculation 3 11 3" xfId="3696" xr:uid="{82EE179A-B839-4FC6-9AD3-10712A7A56A1}"/>
    <cellStyle name="Calculation 3 11 3 2" xfId="4573" xr:uid="{C4F26E81-DBC9-4D25-ACDD-177B99B6F867}"/>
    <cellStyle name="Calculation 3 11 3 3" xfId="4529" xr:uid="{CC4034CC-3B7B-4933-8A3A-69CE74CFF0F3}"/>
    <cellStyle name="Calculation 3 11 3 4" xfId="13573" xr:uid="{2A63D8A1-2799-4258-8FD6-7AA1319C4B7E}"/>
    <cellStyle name="Calculation 3 11 4" xfId="13574" xr:uid="{45318483-4C21-4D8A-A00C-CD7758B6ABDD}"/>
    <cellStyle name="Calculation 3 11 4 2" xfId="13575" xr:uid="{A48E94F8-B7B0-495F-8F9E-683EAFA45C7D}"/>
    <cellStyle name="Calculation 3 11 4 3" xfId="13576" xr:uid="{FF00AB2D-BDA1-4870-8CE9-6C060B51E125}"/>
    <cellStyle name="Calculation 3 11 5" xfId="13577" xr:uid="{23A36CAB-1199-4D0D-A5D1-2A85F7112F88}"/>
    <cellStyle name="Calculation 3 11 5 2" xfId="13578" xr:uid="{C7CFD471-CE73-487F-AC58-A29911DE80AA}"/>
    <cellStyle name="Calculation 3 11 5 3" xfId="13579" xr:uid="{32799C00-D041-4D20-9559-DAF09A364C8B}"/>
    <cellStyle name="Calculation 3 11 6" xfId="13580" xr:uid="{8BFD9695-8122-499B-97B6-A8D525EA9B21}"/>
    <cellStyle name="Calculation 3 11 6 2" xfId="13581" xr:uid="{C0B88929-7E9C-416A-A032-67E58CE0891B}"/>
    <cellStyle name="Calculation 3 11 6 3" xfId="13582" xr:uid="{D3CB9876-BE75-4840-9BEB-7EAF9B3E0D6E}"/>
    <cellStyle name="Calculation 3 11 7" xfId="13583" xr:uid="{E45EF2F6-7892-4C20-82C2-E18305C00D77}"/>
    <cellStyle name="Calculation 3 11 7 2" xfId="13584" xr:uid="{07C3C051-262E-4781-890C-A4417F3E1314}"/>
    <cellStyle name="Calculation 3 11 7 3" xfId="13585" xr:uid="{81239BAC-1F65-4D5E-B380-BDEF817E4F7E}"/>
    <cellStyle name="Calculation 3 11 8" xfId="13586" xr:uid="{E4B61BF5-DEAB-4636-83C8-3FD434899CA0}"/>
    <cellStyle name="Calculation 3 11 8 2" xfId="13587" xr:uid="{49B47F06-ED29-4CC0-BF59-D474715DD33D}"/>
    <cellStyle name="Calculation 3 11 8 3" xfId="13588" xr:uid="{D4568667-07A8-4216-9D8C-8B64D105E21C}"/>
    <cellStyle name="Calculation 3 11 9" xfId="13589" xr:uid="{AAE7EB85-1F70-40B9-95AD-BD76C95E0B4C}"/>
    <cellStyle name="Calculation 3 11 9 2" xfId="13590" xr:uid="{8DFF7EA9-70EC-4DCA-95A0-AA0B66CC2D2C}"/>
    <cellStyle name="Calculation 3 11 9 3" xfId="13591" xr:uid="{D9BB341D-D4AF-4C4B-A2F7-452933314E87}"/>
    <cellStyle name="Calculation 3 12" xfId="3328" xr:uid="{C35C9A11-BABB-493E-81D8-9E2F6C3BDA39}"/>
    <cellStyle name="Calculation 3 12 10" xfId="13592" xr:uid="{8CE8997E-D342-4BD0-9BF6-96BBA7640862}"/>
    <cellStyle name="Calculation 3 12 10 2" xfId="13593" xr:uid="{BEB19A86-B712-4630-AA39-23B524214C45}"/>
    <cellStyle name="Calculation 3 12 11" xfId="13594" xr:uid="{FDAAA17E-4FD8-44BD-82F5-BA6933B716ED}"/>
    <cellStyle name="Calculation 3 12 12" xfId="13595" xr:uid="{4579982D-6C66-4AF1-8996-A22E04FC5D6D}"/>
    <cellStyle name="Calculation 3 12 2" xfId="4017" xr:uid="{761B0026-2C45-429D-B630-66B5B2CD0318}"/>
    <cellStyle name="Calculation 3 12 2 2" xfId="4828" xr:uid="{BDFFA6FB-7017-44CE-AB5D-B3AB194A9A6A}"/>
    <cellStyle name="Calculation 3 12 2 2 2" xfId="13596" xr:uid="{2E069D55-136F-4C6A-A560-4844732A77FA}"/>
    <cellStyle name="Calculation 3 12 2 2 3" xfId="13597" xr:uid="{DB2AF123-1FFE-4551-A35B-9E6107851BD5}"/>
    <cellStyle name="Calculation 3 12 2 3" xfId="5242" xr:uid="{0EE0D7E7-ACF8-4D05-95E3-BA49A5AFC76E}"/>
    <cellStyle name="Calculation 3 12 2 3 2" xfId="13598" xr:uid="{C1117E6C-BFDC-4F67-8B43-03CA2F5E0695}"/>
    <cellStyle name="Calculation 3 12 2 4" xfId="13599" xr:uid="{2F265A96-4ADB-499F-80A0-1DC10FF077BD}"/>
    <cellStyle name="Calculation 3 12 2 4 2" xfId="13600" xr:uid="{1FC836E3-6058-4910-91A8-3A1713C2A974}"/>
    <cellStyle name="Calculation 3 12 2 5" xfId="13601" xr:uid="{9826A3C5-7E75-4050-A440-4FEA3799739A}"/>
    <cellStyle name="Calculation 3 12 2 6" xfId="13602" xr:uid="{BD46478E-C55C-40FA-8627-0740AF6236AE}"/>
    <cellStyle name="Calculation 3 12 2 7" xfId="13603" xr:uid="{ACEBEFC5-315F-40E1-9CEB-AFF8C19EF440}"/>
    <cellStyle name="Calculation 3 12 2 8" xfId="13604" xr:uid="{E88A8DD1-4D80-44F8-BE94-E6197BB4CF89}"/>
    <cellStyle name="Calculation 3 12 2 9" xfId="13605" xr:uid="{DF8B35A4-F755-478B-8B43-3358D9251A96}"/>
    <cellStyle name="Calculation 3 12 3" xfId="13606" xr:uid="{364108D7-B26C-4A97-99F5-9D56114B0A23}"/>
    <cellStyle name="Calculation 3 12 3 2" xfId="13607" xr:uid="{C8334432-8865-4D5B-B439-032F0B6593E9}"/>
    <cellStyle name="Calculation 3 12 3 3" xfId="13608" xr:uid="{4575FC79-6C9A-4E43-9557-610C7308977C}"/>
    <cellStyle name="Calculation 3 12 4" xfId="13609" xr:uid="{5138D478-D585-4F7F-9A7A-6F0ED25D9852}"/>
    <cellStyle name="Calculation 3 12 4 2" xfId="13610" xr:uid="{C382D395-253C-44E4-AC78-BC485E89AD9A}"/>
    <cellStyle name="Calculation 3 12 4 3" xfId="13611" xr:uid="{1BEA03E3-50E3-4E7B-875F-239B83E8ECCC}"/>
    <cellStyle name="Calculation 3 12 5" xfId="13612" xr:uid="{B8B1F1F4-BAF0-4D7E-8816-6032A795BB8A}"/>
    <cellStyle name="Calculation 3 12 5 2" xfId="13613" xr:uid="{24350616-FF16-4435-9BD2-A92B05035CFF}"/>
    <cellStyle name="Calculation 3 12 5 3" xfId="13614" xr:uid="{555FB3F8-A97B-450B-B48D-E7022190E234}"/>
    <cellStyle name="Calculation 3 12 6" xfId="13615" xr:uid="{07DDC6F9-06E4-4E88-BDC1-FAF34B18482A}"/>
    <cellStyle name="Calculation 3 12 6 2" xfId="13616" xr:uid="{DCF92461-1D61-41E9-85FC-068A53E71CDF}"/>
    <cellStyle name="Calculation 3 12 6 3" xfId="13617" xr:uid="{94494FBF-6906-4B27-A758-9016B1CEB0B0}"/>
    <cellStyle name="Calculation 3 12 7" xfId="13618" xr:uid="{4D49A2FE-61B4-43F9-BE53-B4A6DC3A244B}"/>
    <cellStyle name="Calculation 3 12 7 2" xfId="13619" xr:uid="{7C97437F-C0D0-4F53-BB9E-1D69003CEBB8}"/>
    <cellStyle name="Calculation 3 12 7 3" xfId="13620" xr:uid="{6EDFBF1B-194D-4D12-8751-CF6839C032FF}"/>
    <cellStyle name="Calculation 3 12 8" xfId="13621" xr:uid="{525EDD9D-5B8B-4E1B-8C19-3E85CC098F0D}"/>
    <cellStyle name="Calculation 3 12 8 2" xfId="13622" xr:uid="{9B3CA3EF-5CA8-44A7-8984-D6C9FDB3BEAE}"/>
    <cellStyle name="Calculation 3 12 8 3" xfId="13623" xr:uid="{9012801D-377D-4190-AECE-9C77125ACD57}"/>
    <cellStyle name="Calculation 3 12 9" xfId="13624" xr:uid="{AA27128E-CE75-4A3C-A6FF-F94825A270C0}"/>
    <cellStyle name="Calculation 3 12 9 2" xfId="13625" xr:uid="{43CCFF7C-EC8C-4805-B48B-699617E96857}"/>
    <cellStyle name="Calculation 3 12 9 3" xfId="13626" xr:uid="{27120E36-3214-4589-BD2B-E80DA3F5B1B2}"/>
    <cellStyle name="Calculation 3 13" xfId="3694" xr:uid="{B6C814E4-F8F5-41B2-9839-E996E784547C}"/>
    <cellStyle name="Calculation 3 13 2" xfId="4571" xr:uid="{CF10389D-D46A-43FD-A129-7AD99B140A61}"/>
    <cellStyle name="Calculation 3 13 3" xfId="4531" xr:uid="{D4D6BE28-224F-4A19-BBC0-EBE1049A931C}"/>
    <cellStyle name="Calculation 3 13 4" xfId="13627" xr:uid="{CF339A25-B341-410B-8976-2820DE4FB0BF}"/>
    <cellStyle name="Calculation 3 14" xfId="13628" xr:uid="{C633E9B0-3F17-4129-8143-42E84AF9FA84}"/>
    <cellStyle name="Calculation 3 14 2" xfId="13629" xr:uid="{14C01DD8-ABCF-46D7-9BD1-3FE36155A250}"/>
    <cellStyle name="Calculation 3 14 3" xfId="13630" xr:uid="{09856BF0-8EE2-4810-8E86-702F705093FD}"/>
    <cellStyle name="Calculation 3 15" xfId="13631" xr:uid="{AE4F7A93-27DE-4511-A314-50D037BD2C3E}"/>
    <cellStyle name="Calculation 3 15 2" xfId="13632" xr:uid="{80D62727-0E2D-41E8-8B15-B6BF7D98BA27}"/>
    <cellStyle name="Calculation 3 15 3" xfId="13633" xr:uid="{C5161053-1351-4815-AD39-54CCD039E983}"/>
    <cellStyle name="Calculation 3 16" xfId="13634" xr:uid="{5D62C084-0121-4975-ABED-E94F5EC5749F}"/>
    <cellStyle name="Calculation 3 16 2" xfId="13635" xr:uid="{973E88E1-3CA9-4FBC-8796-FD11CA07D61C}"/>
    <cellStyle name="Calculation 3 16 3" xfId="13636" xr:uid="{08F7B877-3641-4748-9425-F68FBF33FCDD}"/>
    <cellStyle name="Calculation 3 17" xfId="13637" xr:uid="{773C859D-57E4-4D7A-9238-1E5C7FC54D21}"/>
    <cellStyle name="Calculation 3 17 2" xfId="13638" xr:uid="{2175B018-519B-47B2-834F-D69D69BCDD1D}"/>
    <cellStyle name="Calculation 3 17 3" xfId="13639" xr:uid="{75CFAFF8-C9E4-4A11-95E9-7F2D4284A009}"/>
    <cellStyle name="Calculation 3 18" xfId="13640" xr:uid="{041F340A-582C-4262-B095-1521F0ADEDAF}"/>
    <cellStyle name="Calculation 3 18 2" xfId="13641" xr:uid="{657BE675-EA57-4DA8-9D56-6EF0AE345F71}"/>
    <cellStyle name="Calculation 3 18 3" xfId="13642" xr:uid="{8591F19A-9A14-4643-9B26-7CD215092A94}"/>
    <cellStyle name="Calculation 3 19" xfId="13643" xr:uid="{E6474120-741C-4D95-BB43-0F66231B4C7F}"/>
    <cellStyle name="Calculation 3 19 2" xfId="13644" xr:uid="{0B9E672F-C461-43C5-B329-9C813EA1C98F}"/>
    <cellStyle name="Calculation 3 19 3" xfId="13645" xr:uid="{8880FDB6-60BD-4B53-BB74-9D6C88E1C8FF}"/>
    <cellStyle name="Calculation 3 2" xfId="1590" xr:uid="{18102B94-C3D4-4FD8-94C4-0BFB61488F27}"/>
    <cellStyle name="Calculation 3 2 10" xfId="13646" xr:uid="{09CCE4E9-3F38-4F3E-84B1-B7B80BD8CAC0}"/>
    <cellStyle name="Calculation 3 2 10 2" xfId="13647" xr:uid="{EB733F3F-5BAC-4877-A088-68A9C6F96567}"/>
    <cellStyle name="Calculation 3 2 10 3" xfId="13648" xr:uid="{6B4F1872-D3CD-46AF-95F5-42AFDB193055}"/>
    <cellStyle name="Calculation 3 2 11" xfId="13649" xr:uid="{352C2F8D-8C2C-448E-B974-A2F312AB3055}"/>
    <cellStyle name="Calculation 3 2 11 2" xfId="13650" xr:uid="{D85E3A21-B9E3-41FD-ACC4-0DC0CB1222F2}"/>
    <cellStyle name="Calculation 3 2 12" xfId="13651" xr:uid="{F35DDE1F-9133-4A7D-AA1A-20F557AE8E3F}"/>
    <cellStyle name="Calculation 3 2 13" xfId="13652" xr:uid="{936B5F72-EA6D-4BDD-AD0E-E6A84128688D}"/>
    <cellStyle name="Calculation 3 2 14" xfId="13653" xr:uid="{54C2E070-6559-4322-94A5-8D3279F873E1}"/>
    <cellStyle name="Calculation 3 2 15" xfId="10704" xr:uid="{6EBF554D-60B9-4646-BF7D-B5486E096471}"/>
    <cellStyle name="Calculation 3 2 16" xfId="7965" xr:uid="{FDE7B7D6-AF1C-4C60-B89C-0B714B39000D}"/>
    <cellStyle name="Calculation 3 2 2" xfId="3331" xr:uid="{175FF39D-C6CA-49B9-B525-151843169B72}"/>
    <cellStyle name="Calculation 3 2 2 10" xfId="13654" xr:uid="{405E1CD4-485B-4CBC-BE65-E59582B17B1B}"/>
    <cellStyle name="Calculation 3 2 2 10 2" xfId="13655" xr:uid="{8BE80019-45BC-4F01-AE86-B36B4F24D916}"/>
    <cellStyle name="Calculation 3 2 2 11" xfId="13656" xr:uid="{A9DBFBFE-1D46-4C19-A9B1-4D85B9ABB0A8}"/>
    <cellStyle name="Calculation 3 2 2 2" xfId="4020" xr:uid="{8E83DD98-62A1-487B-9CCC-16BD76BE9762}"/>
    <cellStyle name="Calculation 3 2 2 2 2" xfId="4831" xr:uid="{4709DE10-A62D-4132-921D-83071565F766}"/>
    <cellStyle name="Calculation 3 2 2 2 3" xfId="5245" xr:uid="{4219EDCE-44BE-4DCD-8022-16EB0B10AE3F}"/>
    <cellStyle name="Calculation 3 2 2 2 4" xfId="13657" xr:uid="{5FDB2BED-6872-4025-A4BC-98EF9067BEF9}"/>
    <cellStyle name="Calculation 3 2 2 3" xfId="13658" xr:uid="{C790F9A6-54F8-495C-898E-4EA7DB75547A}"/>
    <cellStyle name="Calculation 3 2 2 3 2" xfId="13659" xr:uid="{E9421200-0F23-433A-A397-657224210B59}"/>
    <cellStyle name="Calculation 3 2 2 3 3" xfId="13660" xr:uid="{D1CAC233-F18D-44F8-9865-AF49191FA9C7}"/>
    <cellStyle name="Calculation 3 2 2 4" xfId="13661" xr:uid="{FF985DFF-47FD-4729-8F33-39DE72F88A48}"/>
    <cellStyle name="Calculation 3 2 2 4 2" xfId="13662" xr:uid="{32F8BFDA-9688-41AB-83D4-FAABF6A404A5}"/>
    <cellStyle name="Calculation 3 2 2 4 3" xfId="13663" xr:uid="{2525614D-7318-43DA-995F-459BA77CB818}"/>
    <cellStyle name="Calculation 3 2 2 5" xfId="13664" xr:uid="{0B2A5601-04A9-4FBF-BA14-DD6C027FB1D4}"/>
    <cellStyle name="Calculation 3 2 2 5 2" xfId="13665" xr:uid="{EABA8168-6491-46BC-98BC-7B4C61363F7C}"/>
    <cellStyle name="Calculation 3 2 2 5 3" xfId="13666" xr:uid="{181C8EBC-0A9D-4B7D-9C90-4C7634A296D7}"/>
    <cellStyle name="Calculation 3 2 2 6" xfId="13667" xr:uid="{93E98AF7-4CF2-4D82-8959-1AC31544D0DD}"/>
    <cellStyle name="Calculation 3 2 2 6 2" xfId="13668" xr:uid="{D40366E3-D138-4491-874C-B5C4D70B1495}"/>
    <cellStyle name="Calculation 3 2 2 6 3" xfId="13669" xr:uid="{DABA6FD6-CF7C-4A79-9AAE-1621B405E2C6}"/>
    <cellStyle name="Calculation 3 2 2 7" xfId="13670" xr:uid="{18A2526A-B0BE-425A-98EF-AD7CCC867833}"/>
    <cellStyle name="Calculation 3 2 2 7 2" xfId="13671" xr:uid="{9CB66547-8662-45A1-B1C8-1FDB1357C44C}"/>
    <cellStyle name="Calculation 3 2 2 7 3" xfId="13672" xr:uid="{FFCCA6A8-4996-4A98-B615-0DCFA9F1F5E4}"/>
    <cellStyle name="Calculation 3 2 2 8" xfId="13673" xr:uid="{C3B51B22-23BF-4587-9064-06ED758C3311}"/>
    <cellStyle name="Calculation 3 2 2 8 2" xfId="13674" xr:uid="{9F9A8D63-FF62-4472-9666-63156A212BE5}"/>
    <cellStyle name="Calculation 3 2 2 8 3" xfId="13675" xr:uid="{01DFE6FC-50C9-4BB8-82AC-6F0755D61218}"/>
    <cellStyle name="Calculation 3 2 2 9" xfId="13676" xr:uid="{7F673354-A9B6-4596-AA36-F756FF6128AA}"/>
    <cellStyle name="Calculation 3 2 2 9 2" xfId="13677" xr:uid="{8C3D492A-1238-4CC7-9095-F2E13A5E2C00}"/>
    <cellStyle name="Calculation 3 2 2 9 3" xfId="13678" xr:uid="{755D42ED-4E22-4A3F-80C3-A45B432D4569}"/>
    <cellStyle name="Calculation 3 2 3" xfId="3697" xr:uid="{53147144-D015-4A40-8E0F-042E60FDE419}"/>
    <cellStyle name="Calculation 3 2 3 2" xfId="4574" xr:uid="{12D4025F-2051-4553-BBE9-46EA6C3DD7B0}"/>
    <cellStyle name="Calculation 3 2 3 3" xfId="4528" xr:uid="{9C21C21F-CEA1-460E-9B3C-FC29CE830852}"/>
    <cellStyle name="Calculation 3 2 3 4" xfId="13679" xr:uid="{DE744A83-AEED-4260-876E-BB2770BA2B5F}"/>
    <cellStyle name="Calculation 3 2 4" xfId="13680" xr:uid="{0E1519B3-6266-4F92-AFE1-19D1704F3F8C}"/>
    <cellStyle name="Calculation 3 2 4 2" xfId="13681" xr:uid="{BEC7A6C4-48C1-40CB-9707-DDCD7F0978CC}"/>
    <cellStyle name="Calculation 3 2 4 3" xfId="13682" xr:uid="{67E199CF-31CE-40F8-8A8E-0382972DBA1F}"/>
    <cellStyle name="Calculation 3 2 5" xfId="13683" xr:uid="{D498251E-5980-4AC5-BE71-5ACB7F3E2782}"/>
    <cellStyle name="Calculation 3 2 5 2" xfId="13684" xr:uid="{F14EE0B6-1A29-4492-92C9-2C401D7AF207}"/>
    <cellStyle name="Calculation 3 2 5 3" xfId="13685" xr:uid="{7AEEBA4C-2642-489A-A232-816146069A81}"/>
    <cellStyle name="Calculation 3 2 6" xfId="13686" xr:uid="{54421D58-1890-4D31-879F-AFCBA066B6BA}"/>
    <cellStyle name="Calculation 3 2 6 2" xfId="13687" xr:uid="{8D19A2F5-A6EB-4DBC-8FA4-D9515176C5BE}"/>
    <cellStyle name="Calculation 3 2 6 3" xfId="13688" xr:uid="{C073FBF7-898A-4AEF-B5D1-6D3150189044}"/>
    <cellStyle name="Calculation 3 2 7" xfId="13689" xr:uid="{CE5A1A37-726B-43C3-8854-1623EBD8740E}"/>
    <cellStyle name="Calculation 3 2 7 2" xfId="13690" xr:uid="{5A69D1A4-3483-48DB-B987-B067F34B73DB}"/>
    <cellStyle name="Calculation 3 2 7 3" xfId="13691" xr:uid="{4E32F899-9669-4844-BA5A-F9CED679553E}"/>
    <cellStyle name="Calculation 3 2 8" xfId="13692" xr:uid="{C2EECA16-6FB3-439E-8B59-0BF471804677}"/>
    <cellStyle name="Calculation 3 2 8 2" xfId="13693" xr:uid="{3178444E-269B-4E20-A857-05A4A41707B7}"/>
    <cellStyle name="Calculation 3 2 8 3" xfId="13694" xr:uid="{2A138529-CE39-40E9-B53C-7A195940690A}"/>
    <cellStyle name="Calculation 3 2 9" xfId="13695" xr:uid="{8E24C8DF-EBED-4C53-8EEA-ED23FAF5AB39}"/>
    <cellStyle name="Calculation 3 2 9 2" xfId="13696" xr:uid="{0ADC5249-9EAF-4C55-8500-13D9DBD4F495}"/>
    <cellStyle name="Calculation 3 2 9 3" xfId="13697" xr:uid="{710330CE-D1C2-4A02-AC30-EE3E58835449}"/>
    <cellStyle name="Calculation 3 20" xfId="13698" xr:uid="{F0B40936-9425-4ABB-850F-F5527EC84623}"/>
    <cellStyle name="Calculation 3 20 2" xfId="13699" xr:uid="{D036664E-EC7E-4329-988F-1DB9367B22D8}"/>
    <cellStyle name="Calculation 3 20 3" xfId="13700" xr:uid="{3153E3EE-C287-4C43-ACB8-2C2F6E77B16B}"/>
    <cellStyle name="Calculation 3 21" xfId="13701" xr:uid="{74F455F8-61ED-45FD-90FD-B05A8F7B58BC}"/>
    <cellStyle name="Calculation 3 21 2" xfId="13702" xr:uid="{AE88E475-8D9A-4938-AF03-D6AAE7BA5DE3}"/>
    <cellStyle name="Calculation 3 22" xfId="13703" xr:uid="{9F2FE4B3-2F25-46C6-B10A-2AC58A1CCB64}"/>
    <cellStyle name="Calculation 3 23" xfId="13704" xr:uid="{8967A8DD-D045-44D8-8EE3-AE3D4364C42C}"/>
    <cellStyle name="Calculation 3 24" xfId="13705" xr:uid="{23D63C86-899F-4BEC-A1B6-015DB03A67DD}"/>
    <cellStyle name="Calculation 3 25" xfId="5889" xr:uid="{1453B945-C367-4B96-BFAD-CD48F166C2FD}"/>
    <cellStyle name="Calculation 3 3" xfId="1591" xr:uid="{47DB05E3-7063-4F89-B913-57ABA89344AF}"/>
    <cellStyle name="Calculation 3 3 10" xfId="13706" xr:uid="{1D3120CF-38AF-4A67-8D9C-41D35FA29512}"/>
    <cellStyle name="Calculation 3 3 10 2" xfId="13707" xr:uid="{23EB8A3C-11FC-43D6-A517-66148E7027D3}"/>
    <cellStyle name="Calculation 3 3 10 3" xfId="13708" xr:uid="{3F65E7A2-9378-4DB1-B044-36A876EFC76D}"/>
    <cellStyle name="Calculation 3 3 11" xfId="13709" xr:uid="{C5991D2B-2C08-461E-858E-2559E30297A1}"/>
    <cellStyle name="Calculation 3 3 11 2" xfId="13710" xr:uid="{44419541-2F27-421E-AA90-8A6AA48FD049}"/>
    <cellStyle name="Calculation 3 3 12" xfId="13711" xr:uid="{C358B6F3-76C7-479E-A2DE-FA058FC9F37D}"/>
    <cellStyle name="Calculation 3 3 13" xfId="13712" xr:uid="{47D86DCA-A6DE-4A51-90DB-7D8328F25AE6}"/>
    <cellStyle name="Calculation 3 3 14" xfId="13713" xr:uid="{BE831F9B-0BF3-448D-A665-23F2E0018577}"/>
    <cellStyle name="Calculation 3 3 2" xfId="3332" xr:uid="{A5A95C92-2B78-4667-BFB6-22CBF062AB75}"/>
    <cellStyle name="Calculation 3 3 2 10" xfId="13714" xr:uid="{E4293438-41B9-42B0-A187-9139E3E4A670}"/>
    <cellStyle name="Calculation 3 3 2 10 2" xfId="13715" xr:uid="{2772A9C7-074D-4D1A-B2D8-997287C78911}"/>
    <cellStyle name="Calculation 3 3 2 11" xfId="13716" xr:uid="{D1C70291-6162-4F1E-9C06-798DF6678659}"/>
    <cellStyle name="Calculation 3 3 2 2" xfId="4021" xr:uid="{42E0F12E-77BA-4DB7-8E00-581E9B3F2D3D}"/>
    <cellStyle name="Calculation 3 3 2 2 2" xfId="4832" xr:uid="{6F02A4D2-0284-427E-8C3C-48E9F2840448}"/>
    <cellStyle name="Calculation 3 3 2 2 3" xfId="5246" xr:uid="{874BD0C0-9B20-47DF-83ED-8D7ADB41BF88}"/>
    <cellStyle name="Calculation 3 3 2 2 4" xfId="13717" xr:uid="{EFC56665-6BF0-4EAB-B522-3A0426B63C5B}"/>
    <cellStyle name="Calculation 3 3 2 3" xfId="13718" xr:uid="{62783734-F5A1-4DFC-ADB9-90975C9B6035}"/>
    <cellStyle name="Calculation 3 3 2 3 2" xfId="13719" xr:uid="{FDB561B8-2431-4D68-A15C-EBAFD192BD37}"/>
    <cellStyle name="Calculation 3 3 2 3 3" xfId="13720" xr:uid="{AE9EB5AE-51D7-4D77-B8C5-1649CC214717}"/>
    <cellStyle name="Calculation 3 3 2 4" xfId="13721" xr:uid="{72919A67-758B-4DF7-B887-1995F677E635}"/>
    <cellStyle name="Calculation 3 3 2 4 2" xfId="13722" xr:uid="{0E6ABB7F-7D69-4F90-A083-18E899670216}"/>
    <cellStyle name="Calculation 3 3 2 4 3" xfId="13723" xr:uid="{DE0B3FC7-F8DF-4D67-A3AA-5F1D67EBE2EB}"/>
    <cellStyle name="Calculation 3 3 2 5" xfId="13724" xr:uid="{9459319D-6716-41FD-A699-60F4E514FD8D}"/>
    <cellStyle name="Calculation 3 3 2 5 2" xfId="13725" xr:uid="{AD0B0B46-A6D1-404D-B81D-CC75AE310555}"/>
    <cellStyle name="Calculation 3 3 2 5 3" xfId="13726" xr:uid="{4DF1BD53-641E-4633-948B-50EA234ED49C}"/>
    <cellStyle name="Calculation 3 3 2 6" xfId="13727" xr:uid="{C910BA7D-F011-4BB5-9086-FB0FC1EB04E1}"/>
    <cellStyle name="Calculation 3 3 2 6 2" xfId="13728" xr:uid="{3247BBE9-C465-4BC2-B687-6060A6A64240}"/>
    <cellStyle name="Calculation 3 3 2 6 3" xfId="13729" xr:uid="{B03ED8B0-A35F-4954-8FEC-BE378008E8B3}"/>
    <cellStyle name="Calculation 3 3 2 7" xfId="13730" xr:uid="{0053B660-0CF7-48AC-A3CC-AE6533301A1C}"/>
    <cellStyle name="Calculation 3 3 2 7 2" xfId="13731" xr:uid="{72C2B741-C61A-406E-9D34-549C95A48BD9}"/>
    <cellStyle name="Calculation 3 3 2 7 3" xfId="13732" xr:uid="{01D203E7-842A-4EE7-8327-379AB44A33A3}"/>
    <cellStyle name="Calculation 3 3 2 8" xfId="13733" xr:uid="{04A2A053-DE6D-4898-AC01-5C2FAFC5FA2C}"/>
    <cellStyle name="Calculation 3 3 2 8 2" xfId="13734" xr:uid="{07703111-13D1-43A2-836D-ED429DE14BEE}"/>
    <cellStyle name="Calculation 3 3 2 8 3" xfId="13735" xr:uid="{8D0F9526-A87D-43D4-A0AE-756F0C5970D8}"/>
    <cellStyle name="Calculation 3 3 2 9" xfId="13736" xr:uid="{8F6B4C61-B0B2-490E-96A6-7254233B415D}"/>
    <cellStyle name="Calculation 3 3 2 9 2" xfId="13737" xr:uid="{A6D05616-9C3D-4EAF-98C3-0A0E242C55AB}"/>
    <cellStyle name="Calculation 3 3 2 9 3" xfId="13738" xr:uid="{D5D5EF4C-6508-49AA-8527-8D2EDAAC2214}"/>
    <cellStyle name="Calculation 3 3 3" xfId="3698" xr:uid="{50F29B62-F884-4F23-95D4-44F2DBF0FEB9}"/>
    <cellStyle name="Calculation 3 3 3 2" xfId="4575" xr:uid="{469EE404-8A52-4590-98A9-795A74B2D77E}"/>
    <cellStyle name="Calculation 3 3 3 3" xfId="4527" xr:uid="{16DD5D9D-40F0-4B7B-940C-00A3637DCC35}"/>
    <cellStyle name="Calculation 3 3 3 4" xfId="13739" xr:uid="{A1AD58AE-39C8-4703-A2D8-2F0B98816BEF}"/>
    <cellStyle name="Calculation 3 3 4" xfId="13740" xr:uid="{76E99272-07CB-4950-802D-9DC3F06DA21B}"/>
    <cellStyle name="Calculation 3 3 4 2" xfId="13741" xr:uid="{CE8F9E98-5D9B-4A7F-8BF2-F9C474101DD8}"/>
    <cellStyle name="Calculation 3 3 4 3" xfId="13742" xr:uid="{14FD18FF-11BD-4226-95B5-F27000C69ED2}"/>
    <cellStyle name="Calculation 3 3 5" xfId="13743" xr:uid="{84865F8D-2F98-49E8-9FA4-6276E8D6A62F}"/>
    <cellStyle name="Calculation 3 3 5 2" xfId="13744" xr:uid="{7BF1B67E-5E29-4129-86EF-13A73030CE40}"/>
    <cellStyle name="Calculation 3 3 5 3" xfId="13745" xr:uid="{BBF3DD27-E080-41C9-836A-EEB250C6A10B}"/>
    <cellStyle name="Calculation 3 3 6" xfId="13746" xr:uid="{350FED11-CE8A-4D62-BA88-F2A065672072}"/>
    <cellStyle name="Calculation 3 3 6 2" xfId="13747" xr:uid="{FA69F315-5601-4967-A2F0-3BDCBFCF95C5}"/>
    <cellStyle name="Calculation 3 3 6 3" xfId="13748" xr:uid="{4CDF9014-BE57-411A-858B-E7C8721FCA23}"/>
    <cellStyle name="Calculation 3 3 7" xfId="13749" xr:uid="{F282B559-D58D-4D04-BB4C-7BFA4E5F683E}"/>
    <cellStyle name="Calculation 3 3 7 2" xfId="13750" xr:uid="{C8A433B1-82DA-4570-A7E8-BCDFA62D4AFD}"/>
    <cellStyle name="Calculation 3 3 7 3" xfId="13751" xr:uid="{DA4438D2-7F38-4008-A548-9DB25BE934F5}"/>
    <cellStyle name="Calculation 3 3 8" xfId="13752" xr:uid="{224C900C-3634-43EA-A0CB-D27D239D62E3}"/>
    <cellStyle name="Calculation 3 3 8 2" xfId="13753" xr:uid="{575B5106-3E87-4700-A21F-A42DFF3F5150}"/>
    <cellStyle name="Calculation 3 3 8 3" xfId="13754" xr:uid="{AFC5B9B3-6455-400B-A4E6-52D0D5B212DA}"/>
    <cellStyle name="Calculation 3 3 9" xfId="13755" xr:uid="{ADFD5F60-687A-44A6-8CE3-776C10073E32}"/>
    <cellStyle name="Calculation 3 3 9 2" xfId="13756" xr:uid="{1B3741B1-5CF1-4B83-A531-EFE319CD86C2}"/>
    <cellStyle name="Calculation 3 3 9 3" xfId="13757" xr:uid="{D2920448-ECEA-4F11-9161-ECF1AC3A5241}"/>
    <cellStyle name="Calculation 3 4" xfId="1592" xr:uid="{CFB2284E-176C-4839-9100-F87989A57304}"/>
    <cellStyle name="Calculation 3 4 10" xfId="13758" xr:uid="{557505E8-8D3A-4D90-B48A-94A14C6BCB2B}"/>
    <cellStyle name="Calculation 3 4 10 2" xfId="13759" xr:uid="{B6052F13-C9FE-410F-81AC-F0AFA1F13C0B}"/>
    <cellStyle name="Calculation 3 4 10 3" xfId="13760" xr:uid="{119D7C70-33BC-44F4-BAD7-515A999BCA67}"/>
    <cellStyle name="Calculation 3 4 11" xfId="13761" xr:uid="{017BACFC-413B-47B2-9280-EFF76DF02D20}"/>
    <cellStyle name="Calculation 3 4 11 2" xfId="13762" xr:uid="{A9CBB24C-7206-4210-9DB1-9B02D95428B3}"/>
    <cellStyle name="Calculation 3 4 12" xfId="13763" xr:uid="{4619981B-3181-43AA-8B8C-F701F55337B7}"/>
    <cellStyle name="Calculation 3 4 2" xfId="3333" xr:uid="{7416F637-FDE8-44B4-9D49-7834FDD70276}"/>
    <cellStyle name="Calculation 3 4 2 10" xfId="13764" xr:uid="{416426E8-4165-40BA-84C7-969AA2DD3D23}"/>
    <cellStyle name="Calculation 3 4 2 10 2" xfId="13765" xr:uid="{606E16C7-A695-460E-ACAC-298BB7906287}"/>
    <cellStyle name="Calculation 3 4 2 11" xfId="13766" xr:uid="{A4D95D87-34FB-4878-9723-249B076BBF88}"/>
    <cellStyle name="Calculation 3 4 2 2" xfId="4022" xr:uid="{4930DA5A-180A-43F8-AAF1-D9C66F865A7E}"/>
    <cellStyle name="Calculation 3 4 2 2 2" xfId="4833" xr:uid="{3793615A-C9B9-489C-9AED-4522DF07636B}"/>
    <cellStyle name="Calculation 3 4 2 2 3" xfId="5247" xr:uid="{49A21FEE-8178-4C90-81A3-57E02FD63543}"/>
    <cellStyle name="Calculation 3 4 2 2 4" xfId="13767" xr:uid="{96026002-C893-4A6B-BA2D-76F8A9DC8052}"/>
    <cellStyle name="Calculation 3 4 2 3" xfId="13768" xr:uid="{05D4A5D8-02C4-4333-8C3C-C9E1D18BD24F}"/>
    <cellStyle name="Calculation 3 4 2 3 2" xfId="13769" xr:uid="{84F9175B-88BA-4DA2-B570-0EB87FA05735}"/>
    <cellStyle name="Calculation 3 4 2 3 3" xfId="13770" xr:uid="{2A342DD1-D483-4A60-BA4D-ED6F05AE9860}"/>
    <cellStyle name="Calculation 3 4 2 4" xfId="13771" xr:uid="{B72DD229-C2BA-426B-A1D2-7869971EB3B0}"/>
    <cellStyle name="Calculation 3 4 2 4 2" xfId="13772" xr:uid="{EB3FBDE6-426D-4252-A770-62746B15DD39}"/>
    <cellStyle name="Calculation 3 4 2 4 3" xfId="13773" xr:uid="{C7515581-7CA7-4304-BD77-4932B9FE3C45}"/>
    <cellStyle name="Calculation 3 4 2 5" xfId="13774" xr:uid="{171201F2-9957-4ED3-9E4F-4BC0A3651221}"/>
    <cellStyle name="Calculation 3 4 2 5 2" xfId="13775" xr:uid="{437D76ED-AA51-4FFF-876A-BF550F1E5642}"/>
    <cellStyle name="Calculation 3 4 2 5 3" xfId="13776" xr:uid="{8D56DA71-F58F-43F3-AF36-8BDF8B061C4B}"/>
    <cellStyle name="Calculation 3 4 2 6" xfId="13777" xr:uid="{B5381D78-A06F-4ADC-A18C-963FCEE60490}"/>
    <cellStyle name="Calculation 3 4 2 6 2" xfId="13778" xr:uid="{0AE478FB-6D90-4351-8DF2-9A5D90DB31D1}"/>
    <cellStyle name="Calculation 3 4 2 6 3" xfId="13779" xr:uid="{5F3E65FB-FAF1-4B58-9EB8-B77D32974F15}"/>
    <cellStyle name="Calculation 3 4 2 7" xfId="13780" xr:uid="{F2830E1D-3A06-4E53-861E-A79CF9890AAE}"/>
    <cellStyle name="Calculation 3 4 2 7 2" xfId="13781" xr:uid="{AF6FC0A5-0270-44B6-A6FD-6234A21696D1}"/>
    <cellStyle name="Calculation 3 4 2 7 3" xfId="13782" xr:uid="{92F77525-9B91-457C-BDC4-7DC12B95F3A1}"/>
    <cellStyle name="Calculation 3 4 2 8" xfId="13783" xr:uid="{C2D0E87F-1129-4C42-B726-D64D182F60AC}"/>
    <cellStyle name="Calculation 3 4 2 8 2" xfId="13784" xr:uid="{90951B25-C233-4694-B8A6-58175E92B015}"/>
    <cellStyle name="Calculation 3 4 2 8 3" xfId="13785" xr:uid="{0BF56F64-E4EB-4EFB-8161-AA16801AC870}"/>
    <cellStyle name="Calculation 3 4 2 9" xfId="13786" xr:uid="{6E817E1C-B42D-44A1-9018-81FF34163050}"/>
    <cellStyle name="Calculation 3 4 2 9 2" xfId="13787" xr:uid="{FF977BDE-4051-4FD5-A807-101866D97150}"/>
    <cellStyle name="Calculation 3 4 2 9 3" xfId="13788" xr:uid="{B29CC2DB-688B-4DE4-9166-2CED25C69403}"/>
    <cellStyle name="Calculation 3 4 3" xfId="3699" xr:uid="{45CC6DBF-3E7D-44BE-9C8D-FF9ECBD55146}"/>
    <cellStyle name="Calculation 3 4 3 2" xfId="4576" xr:uid="{7AAA130F-D449-48DA-B904-351A11EB830C}"/>
    <cellStyle name="Calculation 3 4 3 3" xfId="4526" xr:uid="{5FD4E01D-74A4-4E4B-A4CB-D9C1B8CA2158}"/>
    <cellStyle name="Calculation 3 4 3 4" xfId="13789" xr:uid="{055459BA-91F5-4C0C-B876-AE12B7774E1D}"/>
    <cellStyle name="Calculation 3 4 4" xfId="13790" xr:uid="{10B94240-0877-4637-A98A-476A5BC201E6}"/>
    <cellStyle name="Calculation 3 4 4 2" xfId="13791" xr:uid="{010DE5C3-4F4D-4122-B0E4-24591B4F3274}"/>
    <cellStyle name="Calculation 3 4 4 3" xfId="13792" xr:uid="{FF344EC5-89FA-4631-9C51-3E86C202A4D5}"/>
    <cellStyle name="Calculation 3 4 5" xfId="13793" xr:uid="{DA0A73B0-F2F6-474A-BB74-9B1303BA653F}"/>
    <cellStyle name="Calculation 3 4 5 2" xfId="13794" xr:uid="{416D9809-7C06-4245-A0A0-6ECE1B75B70E}"/>
    <cellStyle name="Calculation 3 4 5 3" xfId="13795" xr:uid="{ADEA1098-0372-47C4-A65B-B4F0A8A3EA6E}"/>
    <cellStyle name="Calculation 3 4 6" xfId="13796" xr:uid="{744B8F0F-2D8A-4061-8782-63AAB419A68A}"/>
    <cellStyle name="Calculation 3 4 6 2" xfId="13797" xr:uid="{3B0B0FC7-6D3C-44F1-AF55-AC7A1496815B}"/>
    <cellStyle name="Calculation 3 4 6 3" xfId="13798" xr:uid="{842C7A56-5DC1-4BD4-B04D-BBC904FCD259}"/>
    <cellStyle name="Calculation 3 4 7" xfId="13799" xr:uid="{FD0E9C19-CFB5-42D4-94BC-EE4CBC4E010B}"/>
    <cellStyle name="Calculation 3 4 7 2" xfId="13800" xr:uid="{F81011AE-977B-4610-AC7B-7B96A666C0B1}"/>
    <cellStyle name="Calculation 3 4 7 3" xfId="13801" xr:uid="{C32F0D8E-93AB-4D8B-BF5A-DECA836DCCC6}"/>
    <cellStyle name="Calculation 3 4 8" xfId="13802" xr:uid="{C52CA0ED-2C1B-4E46-8395-297BC151B811}"/>
    <cellStyle name="Calculation 3 4 8 2" xfId="13803" xr:uid="{EB59C63D-BAEC-48E2-B40E-55B300F1B4D3}"/>
    <cellStyle name="Calculation 3 4 8 3" xfId="13804" xr:uid="{7159E626-632B-40E8-9E5A-A6E1741EF026}"/>
    <cellStyle name="Calculation 3 4 9" xfId="13805" xr:uid="{A22F0557-EE49-46B6-BE3C-097BA053D9ED}"/>
    <cellStyle name="Calculation 3 4 9 2" xfId="13806" xr:uid="{72941C11-75F6-4053-BE03-B209DC5F6870}"/>
    <cellStyle name="Calculation 3 4 9 3" xfId="13807" xr:uid="{6E0C8A35-F0B4-4ADA-A888-6BFB2865E009}"/>
    <cellStyle name="Calculation 3 5" xfId="1593" xr:uid="{08A12876-2067-48AA-9BEC-93F2FD37306A}"/>
    <cellStyle name="Calculation 3 5 10" xfId="13808" xr:uid="{30E6C1A1-8FB6-4BDA-BF94-8BD1EFA2D331}"/>
    <cellStyle name="Calculation 3 5 10 2" xfId="13809" xr:uid="{7D9AF1FC-478B-4B68-9CC8-E5AA83B02A66}"/>
    <cellStyle name="Calculation 3 5 10 3" xfId="13810" xr:uid="{D8C0A984-17EF-46FF-A7A1-231FA5329A27}"/>
    <cellStyle name="Calculation 3 5 11" xfId="13811" xr:uid="{A0AA497D-13F6-4263-8475-AAC8E3E834BB}"/>
    <cellStyle name="Calculation 3 5 11 2" xfId="13812" xr:uid="{5687DCF1-7E5E-4341-9133-AFE2D3650C78}"/>
    <cellStyle name="Calculation 3 5 12" xfId="13813" xr:uid="{5E6BD757-4942-40FC-A099-F7BFE57B29B8}"/>
    <cellStyle name="Calculation 3 5 2" xfId="3334" xr:uid="{006773E4-8F90-4A7B-B950-B2119A0C9127}"/>
    <cellStyle name="Calculation 3 5 2 10" xfId="13814" xr:uid="{47BDA38C-F64A-4DD7-95D9-35C00B91A34D}"/>
    <cellStyle name="Calculation 3 5 2 10 2" xfId="13815" xr:uid="{A9B0DB2F-E700-41AC-938B-915024D8F339}"/>
    <cellStyle name="Calculation 3 5 2 11" xfId="13816" xr:uid="{06E24A8D-2B3A-4A81-A0CF-B679EC91B057}"/>
    <cellStyle name="Calculation 3 5 2 2" xfId="4023" xr:uid="{3D5460D4-BC2A-4B56-BDA6-2C57E98E085A}"/>
    <cellStyle name="Calculation 3 5 2 2 2" xfId="4834" xr:uid="{397A6CDE-734A-4316-A1F8-9AE0B6569A5F}"/>
    <cellStyle name="Calculation 3 5 2 2 3" xfId="5248" xr:uid="{A2C2276E-DF77-40DB-B42A-3B4B5E61CF63}"/>
    <cellStyle name="Calculation 3 5 2 2 4" xfId="13817" xr:uid="{AB25A9D0-B587-4650-AB89-8F8A828AB41E}"/>
    <cellStyle name="Calculation 3 5 2 3" xfId="13818" xr:uid="{23413CE4-C77D-49BE-AA00-938D2244C9E8}"/>
    <cellStyle name="Calculation 3 5 2 3 2" xfId="13819" xr:uid="{61EA32C5-6EF6-48CF-8179-116DD43620C4}"/>
    <cellStyle name="Calculation 3 5 2 3 3" xfId="13820" xr:uid="{5BFD93BC-54AB-4D8F-8963-E40111E1451F}"/>
    <cellStyle name="Calculation 3 5 2 4" xfId="13821" xr:uid="{ECD7B134-E8F2-499B-BF5D-2EC59AEE58F4}"/>
    <cellStyle name="Calculation 3 5 2 4 2" xfId="13822" xr:uid="{4683B805-D835-4A50-9876-F0580D9304FC}"/>
    <cellStyle name="Calculation 3 5 2 4 3" xfId="13823" xr:uid="{C037C129-CDF1-4738-9A92-EB72820001E3}"/>
    <cellStyle name="Calculation 3 5 2 5" xfId="13824" xr:uid="{03134C48-A8B1-4C9D-8735-B0FCE3DA1568}"/>
    <cellStyle name="Calculation 3 5 2 5 2" xfId="13825" xr:uid="{0C37E6F3-BAF4-474A-9D8F-18B39D2BAF52}"/>
    <cellStyle name="Calculation 3 5 2 5 3" xfId="13826" xr:uid="{1FC4244A-BF3E-40A9-B294-A5E42155365D}"/>
    <cellStyle name="Calculation 3 5 2 6" xfId="13827" xr:uid="{3A212A85-078D-42E3-9C7F-A8FF014494EA}"/>
    <cellStyle name="Calculation 3 5 2 6 2" xfId="13828" xr:uid="{E2035657-C357-43C7-9B2A-1DA188876EAB}"/>
    <cellStyle name="Calculation 3 5 2 6 3" xfId="13829" xr:uid="{C706CFC0-D7B8-473C-BFE0-AD4C75D27E48}"/>
    <cellStyle name="Calculation 3 5 2 7" xfId="13830" xr:uid="{A3095276-D539-48AB-941D-583C12BD21A1}"/>
    <cellStyle name="Calculation 3 5 2 7 2" xfId="13831" xr:uid="{0EA6CCA0-4E28-4AE4-AD1F-919B0F2927AC}"/>
    <cellStyle name="Calculation 3 5 2 7 3" xfId="13832" xr:uid="{C46F8421-D467-470A-9E89-E8824B117B54}"/>
    <cellStyle name="Calculation 3 5 2 8" xfId="13833" xr:uid="{506B7ADA-188E-4E30-85A5-9EB107426BEA}"/>
    <cellStyle name="Calculation 3 5 2 8 2" xfId="13834" xr:uid="{23B9629E-4C7E-4138-AD18-9B2533731379}"/>
    <cellStyle name="Calculation 3 5 2 8 3" xfId="13835" xr:uid="{2A052A01-DE8E-4250-B664-E67BCCAF6D6C}"/>
    <cellStyle name="Calculation 3 5 2 9" xfId="13836" xr:uid="{8066D6F3-A9DC-4068-AF83-5209E777DCF0}"/>
    <cellStyle name="Calculation 3 5 2 9 2" xfId="13837" xr:uid="{E560F017-18F3-4508-B4DE-29318045C714}"/>
    <cellStyle name="Calculation 3 5 2 9 3" xfId="13838" xr:uid="{28F2A36A-312F-44CB-8532-9E201480BDF9}"/>
    <cellStyle name="Calculation 3 5 3" xfId="3700" xr:uid="{EC53C256-9FB3-411D-A618-AB3BEA9844C5}"/>
    <cellStyle name="Calculation 3 5 3 2" xfId="4577" xr:uid="{3036EFA5-A47D-4105-BB8D-3D84B3A72CE6}"/>
    <cellStyle name="Calculation 3 5 3 3" xfId="4525" xr:uid="{5E3934A9-9297-41DF-855A-118836DECEBD}"/>
    <cellStyle name="Calculation 3 5 3 4" xfId="13839" xr:uid="{49592EB5-E705-4E59-A04B-D478FD01773F}"/>
    <cellStyle name="Calculation 3 5 4" xfId="13840" xr:uid="{F05CEA1E-D307-433D-ACE5-D2E170611173}"/>
    <cellStyle name="Calculation 3 5 4 2" xfId="13841" xr:uid="{9EFDECAA-C453-4062-8046-34719BFACA15}"/>
    <cellStyle name="Calculation 3 5 4 3" xfId="13842" xr:uid="{A1D7D4D8-7276-47C5-9F7D-7C96AF60C53F}"/>
    <cellStyle name="Calculation 3 5 5" xfId="13843" xr:uid="{092CDE87-5E8B-408F-8863-7D43867D8A5B}"/>
    <cellStyle name="Calculation 3 5 5 2" xfId="13844" xr:uid="{3889F553-A749-477E-80CE-E8D112D1DDC6}"/>
    <cellStyle name="Calculation 3 5 5 3" xfId="13845" xr:uid="{77DC7BB4-3340-453E-8E6B-C4F9B4D179C4}"/>
    <cellStyle name="Calculation 3 5 6" xfId="13846" xr:uid="{C1EC0341-9F52-4A6F-8F6F-82F1BE6DC9AA}"/>
    <cellStyle name="Calculation 3 5 6 2" xfId="13847" xr:uid="{E1499F8B-A891-4C9D-B9C3-FA17EA73FDC8}"/>
    <cellStyle name="Calculation 3 5 6 3" xfId="13848" xr:uid="{7517A431-255A-44EE-A6B1-FC0C07386CAC}"/>
    <cellStyle name="Calculation 3 5 7" xfId="13849" xr:uid="{2608612C-DF86-4FDD-8FBD-57F907310BF4}"/>
    <cellStyle name="Calculation 3 5 7 2" xfId="13850" xr:uid="{1D68B002-62B2-47D2-9543-92E8CDBC2D8D}"/>
    <cellStyle name="Calculation 3 5 7 3" xfId="13851" xr:uid="{37607DA1-D41A-4421-A067-C4CB6334E0D0}"/>
    <cellStyle name="Calculation 3 5 8" xfId="13852" xr:uid="{1938E899-AA25-47C5-954A-0C614B19BB73}"/>
    <cellStyle name="Calculation 3 5 8 2" xfId="13853" xr:uid="{8EF2FE64-CAFD-4D82-9D12-B5EEC972AD79}"/>
    <cellStyle name="Calculation 3 5 8 3" xfId="13854" xr:uid="{9E6490A9-D3B1-4DE0-820D-1FA9BF10BBB5}"/>
    <cellStyle name="Calculation 3 5 9" xfId="13855" xr:uid="{5D864338-46EB-4005-AF11-5A191BA80FED}"/>
    <cellStyle name="Calculation 3 5 9 2" xfId="13856" xr:uid="{AD89BA5E-63DB-4278-BCAD-7574F25B2F9B}"/>
    <cellStyle name="Calculation 3 5 9 3" xfId="13857" xr:uid="{5D034676-EEF4-442C-8BAE-83508A3A856B}"/>
    <cellStyle name="Calculation 3 6" xfId="1594" xr:uid="{7636D417-885E-414B-915B-976EA05BAFCA}"/>
    <cellStyle name="Calculation 3 6 10" xfId="13858" xr:uid="{5CBD07C2-689E-4671-97AA-E1F73B284A76}"/>
    <cellStyle name="Calculation 3 6 10 2" xfId="13859" xr:uid="{4506225B-68E7-4CEF-B978-1F225261D946}"/>
    <cellStyle name="Calculation 3 6 10 3" xfId="13860" xr:uid="{50D2FDB4-73F5-4EA5-AEDD-0B56B05930D8}"/>
    <cellStyle name="Calculation 3 6 11" xfId="13861" xr:uid="{F06A64AC-3067-42E3-99F5-A9D3E93AE116}"/>
    <cellStyle name="Calculation 3 6 11 2" xfId="13862" xr:uid="{8D953D66-BE11-420D-BB67-C9AC5C4395A8}"/>
    <cellStyle name="Calculation 3 6 12" xfId="13863" xr:uid="{A3AA5C50-E04F-4BBE-9DC0-7BCEF3FC626E}"/>
    <cellStyle name="Calculation 3 6 2" xfId="3335" xr:uid="{F5E4FEDF-BF5B-4D32-88C9-628030196701}"/>
    <cellStyle name="Calculation 3 6 2 10" xfId="13864" xr:uid="{398499B7-D029-4672-BC82-BDFFF4E0C4E4}"/>
    <cellStyle name="Calculation 3 6 2 10 2" xfId="13865" xr:uid="{AB06AE60-D2F5-47C3-99B0-EBA748396E1A}"/>
    <cellStyle name="Calculation 3 6 2 11" xfId="13866" xr:uid="{D16753FE-E940-4056-A680-16478ED22286}"/>
    <cellStyle name="Calculation 3 6 2 2" xfId="4024" xr:uid="{835B07D9-87CF-44D1-BE64-204A9477E776}"/>
    <cellStyle name="Calculation 3 6 2 2 2" xfId="4835" xr:uid="{2E8BAF5B-936C-4968-BB98-FD7FCBDC38E7}"/>
    <cellStyle name="Calculation 3 6 2 2 3" xfId="5249" xr:uid="{EC259CEC-63E1-4815-B488-BE3A66A56BAC}"/>
    <cellStyle name="Calculation 3 6 2 2 4" xfId="13867" xr:uid="{E92BCE0E-4478-41BE-B052-E298ABA19659}"/>
    <cellStyle name="Calculation 3 6 2 3" xfId="13868" xr:uid="{4FC62F24-A025-45A3-A450-F3B1D180C14E}"/>
    <cellStyle name="Calculation 3 6 2 3 2" xfId="13869" xr:uid="{8EEE434D-877F-45CB-A98A-DA8C2EB57897}"/>
    <cellStyle name="Calculation 3 6 2 3 3" xfId="13870" xr:uid="{C7AB5D9F-85B9-4296-B61F-417D0D48DCB8}"/>
    <cellStyle name="Calculation 3 6 2 4" xfId="13871" xr:uid="{69514252-2535-437B-AA3C-888F014BBCBC}"/>
    <cellStyle name="Calculation 3 6 2 4 2" xfId="13872" xr:uid="{314B5E5A-6686-49AE-B15E-43F00D296F7E}"/>
    <cellStyle name="Calculation 3 6 2 4 3" xfId="13873" xr:uid="{B182CC35-0E5C-4F38-B8E3-19400BD4E6E3}"/>
    <cellStyle name="Calculation 3 6 2 5" xfId="13874" xr:uid="{224421F7-B673-486C-BD95-CD93D3DCAFF1}"/>
    <cellStyle name="Calculation 3 6 2 5 2" xfId="13875" xr:uid="{B7D9E717-A2C2-475D-A1D6-7450A3CACC01}"/>
    <cellStyle name="Calculation 3 6 2 5 3" xfId="13876" xr:uid="{EFAF35AC-057A-4F88-8F62-A728DC714A3D}"/>
    <cellStyle name="Calculation 3 6 2 6" xfId="13877" xr:uid="{E03A80EE-650F-471E-9F57-958A0F062277}"/>
    <cellStyle name="Calculation 3 6 2 6 2" xfId="13878" xr:uid="{65EE9293-34C4-4DB0-814B-3ABE6549D91C}"/>
    <cellStyle name="Calculation 3 6 2 6 3" xfId="13879" xr:uid="{3883C5E4-CF5B-4458-A1C5-45AACAB989DF}"/>
    <cellStyle name="Calculation 3 6 2 7" xfId="13880" xr:uid="{631FDFCB-E6C2-4D71-BD2E-9AFE44926F60}"/>
    <cellStyle name="Calculation 3 6 2 7 2" xfId="13881" xr:uid="{E9A434B5-3C3E-439C-97CD-72C362BF67BF}"/>
    <cellStyle name="Calculation 3 6 2 7 3" xfId="13882" xr:uid="{2864895A-868E-4C67-AA5A-8ABA28619F40}"/>
    <cellStyle name="Calculation 3 6 2 8" xfId="13883" xr:uid="{ACF9EA46-D983-4458-A4DD-7BBAB16C5C5D}"/>
    <cellStyle name="Calculation 3 6 2 8 2" xfId="13884" xr:uid="{89DED609-E402-4730-83A1-15476152D330}"/>
    <cellStyle name="Calculation 3 6 2 8 3" xfId="13885" xr:uid="{3292631F-823A-49DB-BE16-271BB50B8D93}"/>
    <cellStyle name="Calculation 3 6 2 9" xfId="13886" xr:uid="{768DD017-C8FE-4DEE-8CEA-EAB021E6ED37}"/>
    <cellStyle name="Calculation 3 6 2 9 2" xfId="13887" xr:uid="{2233096B-18F2-41D0-8983-998352631FD0}"/>
    <cellStyle name="Calculation 3 6 2 9 3" xfId="13888" xr:uid="{AC9A5A13-883E-4CC6-93FB-960F12EC9365}"/>
    <cellStyle name="Calculation 3 6 3" xfId="3701" xr:uid="{BFBBB044-68A1-4266-B66A-370A611C9299}"/>
    <cellStyle name="Calculation 3 6 3 2" xfId="4578" xr:uid="{F6447A1A-2A82-4BA4-A90E-C10CF56EE765}"/>
    <cellStyle name="Calculation 3 6 3 3" xfId="4524" xr:uid="{7F6C635B-EB2C-467E-930A-687DEB4569F3}"/>
    <cellStyle name="Calculation 3 6 3 4" xfId="13889" xr:uid="{ADDA1C1E-3645-43A6-B7D5-2A6D10D53F17}"/>
    <cellStyle name="Calculation 3 6 4" xfId="13890" xr:uid="{AEEA23E0-CBA0-4001-BB1F-F9E79375690C}"/>
    <cellStyle name="Calculation 3 6 4 2" xfId="13891" xr:uid="{9A5588C4-CA1E-400A-AE1D-45E04E8FF097}"/>
    <cellStyle name="Calculation 3 6 4 3" xfId="13892" xr:uid="{CA00D101-B999-4ACA-AFCF-FCE02057ACEE}"/>
    <cellStyle name="Calculation 3 6 5" xfId="13893" xr:uid="{DAF71E9A-6141-480D-81BA-2594FE4AE498}"/>
    <cellStyle name="Calculation 3 6 5 2" xfId="13894" xr:uid="{ECCE0338-3A30-4D75-A054-953181E2182E}"/>
    <cellStyle name="Calculation 3 6 5 3" xfId="13895" xr:uid="{DC27FAFB-B310-4FB4-B7A2-5132844CDBEF}"/>
    <cellStyle name="Calculation 3 6 6" xfId="13896" xr:uid="{849CB983-98DB-4E23-9688-BCA06DA68EAC}"/>
    <cellStyle name="Calculation 3 6 6 2" xfId="13897" xr:uid="{31BA7B0C-B54E-4461-B4D6-03C36A26FD5F}"/>
    <cellStyle name="Calculation 3 6 6 3" xfId="13898" xr:uid="{41A73C69-E748-4F34-861F-F4D3706628D8}"/>
    <cellStyle name="Calculation 3 6 7" xfId="13899" xr:uid="{3382DDC9-EFF2-4621-8D64-BC8F164F8D3E}"/>
    <cellStyle name="Calculation 3 6 7 2" xfId="13900" xr:uid="{25BB68B2-18B2-4CB0-A7E1-67ABDA9063B2}"/>
    <cellStyle name="Calculation 3 6 7 3" xfId="13901" xr:uid="{83562166-5F16-44EC-AC9C-6767E867F8D6}"/>
    <cellStyle name="Calculation 3 6 8" xfId="13902" xr:uid="{2507245B-8AA7-4DB1-90B9-B3F9F7E3C307}"/>
    <cellStyle name="Calculation 3 6 8 2" xfId="13903" xr:uid="{9FAA1475-B47C-42DF-91CD-A5DF355FBEE0}"/>
    <cellStyle name="Calculation 3 6 8 3" xfId="13904" xr:uid="{D9DA1C46-03D5-4D04-9F4A-E36CE8F9DD15}"/>
    <cellStyle name="Calculation 3 6 9" xfId="13905" xr:uid="{83F784B5-392A-4AAA-9660-A8B8F4C73A02}"/>
    <cellStyle name="Calculation 3 6 9 2" xfId="13906" xr:uid="{BC3EB436-59B3-4E5D-B9EC-ED1C56CF3DEB}"/>
    <cellStyle name="Calculation 3 6 9 3" xfId="13907" xr:uid="{455F033C-AE0B-43AD-B9DB-A6C4DF9AB42E}"/>
    <cellStyle name="Calculation 3 7" xfId="1595" xr:uid="{A98F433D-4DC0-4A31-B6CE-C5C7A0631FBB}"/>
    <cellStyle name="Calculation 3 7 10" xfId="13908" xr:uid="{8669F436-487B-41A1-A2F9-F86E07E80AF9}"/>
    <cellStyle name="Calculation 3 7 10 2" xfId="13909" xr:uid="{308B540A-7C0A-4E97-B91F-32E8A58FD64C}"/>
    <cellStyle name="Calculation 3 7 10 3" xfId="13910" xr:uid="{89D4ECFC-4D75-4FA3-9BB0-746137394904}"/>
    <cellStyle name="Calculation 3 7 11" xfId="13911" xr:uid="{859284CD-882B-4453-BA4B-A35AD6A3908C}"/>
    <cellStyle name="Calculation 3 7 11 2" xfId="13912" xr:uid="{7AE356D7-EFD1-4BB2-AEDD-278E6C70D3A6}"/>
    <cellStyle name="Calculation 3 7 12" xfId="13913" xr:uid="{2F4ECA23-4BB5-4ED4-80F9-2D99E435879B}"/>
    <cellStyle name="Calculation 3 7 2" xfId="3336" xr:uid="{90FB4EC5-B6B8-4393-A412-17543BB381D0}"/>
    <cellStyle name="Calculation 3 7 2 10" xfId="13914" xr:uid="{E664A464-5EF5-4D54-BB6D-79135CABA61F}"/>
    <cellStyle name="Calculation 3 7 2 10 2" xfId="13915" xr:uid="{164ABB74-E6E4-4853-923F-1B12FB4EA8EA}"/>
    <cellStyle name="Calculation 3 7 2 11" xfId="13916" xr:uid="{28A2AB1C-6976-4204-8856-0465BAC3EA52}"/>
    <cellStyle name="Calculation 3 7 2 2" xfId="4025" xr:uid="{109E5D2C-73FD-4A47-8B6C-0B239DC41D26}"/>
    <cellStyle name="Calculation 3 7 2 2 2" xfId="4836" xr:uid="{FC14D3B7-FC8A-48F5-9BB5-408A1492BB09}"/>
    <cellStyle name="Calculation 3 7 2 2 3" xfId="5250" xr:uid="{571728A9-AAED-42ED-97F6-7C312CAB958C}"/>
    <cellStyle name="Calculation 3 7 2 2 4" xfId="13917" xr:uid="{B18FC516-9931-44BD-A91C-5F26D9D763ED}"/>
    <cellStyle name="Calculation 3 7 2 3" xfId="13918" xr:uid="{5D0041A3-C63B-435E-A738-31FCBBAD40D7}"/>
    <cellStyle name="Calculation 3 7 2 3 2" xfId="13919" xr:uid="{22D2C5AC-5C7D-4E13-8280-DEFF3243694F}"/>
    <cellStyle name="Calculation 3 7 2 3 3" xfId="13920" xr:uid="{A46A7D1B-CF0B-4A61-A01F-97B6DDF89B3C}"/>
    <cellStyle name="Calculation 3 7 2 4" xfId="13921" xr:uid="{7688401B-AFE2-4115-BF62-81CBBA29762E}"/>
    <cellStyle name="Calculation 3 7 2 4 2" xfId="13922" xr:uid="{DC04BF83-463B-4503-8176-4EE4AA73F083}"/>
    <cellStyle name="Calculation 3 7 2 4 3" xfId="13923" xr:uid="{D7F9DE2C-59D5-4D33-AFDC-3AB181DD34C1}"/>
    <cellStyle name="Calculation 3 7 2 5" xfId="13924" xr:uid="{620A67B4-73E5-47B8-ADD8-97C373513B76}"/>
    <cellStyle name="Calculation 3 7 2 5 2" xfId="13925" xr:uid="{5D93ED64-2CE0-4A47-9C0A-90D11F6CD2E6}"/>
    <cellStyle name="Calculation 3 7 2 5 3" xfId="13926" xr:uid="{AE04A236-5150-487B-B0DD-600BD3EE626C}"/>
    <cellStyle name="Calculation 3 7 2 6" xfId="13927" xr:uid="{DFDD3B02-ACD9-4654-9996-50253A23A9B2}"/>
    <cellStyle name="Calculation 3 7 2 6 2" xfId="13928" xr:uid="{64B4E95E-B7AA-46B8-95D4-E1413EE2526B}"/>
    <cellStyle name="Calculation 3 7 2 6 3" xfId="13929" xr:uid="{0EE959FC-D39D-4A8C-83BC-1F20F6E85125}"/>
    <cellStyle name="Calculation 3 7 2 7" xfId="13930" xr:uid="{276AA15F-CEE2-4C67-A66A-199F3B8CFFE9}"/>
    <cellStyle name="Calculation 3 7 2 7 2" xfId="13931" xr:uid="{32AD0849-1A02-45D3-AD98-B95C5261EEF6}"/>
    <cellStyle name="Calculation 3 7 2 7 3" xfId="13932" xr:uid="{7FFBF568-61D0-4B00-A524-87F09885963E}"/>
    <cellStyle name="Calculation 3 7 2 8" xfId="13933" xr:uid="{4D636A4F-3FBD-4F49-9290-C915CB5AF006}"/>
    <cellStyle name="Calculation 3 7 2 8 2" xfId="13934" xr:uid="{8C99694D-49E1-4E7B-A2E5-6295E42CCB8C}"/>
    <cellStyle name="Calculation 3 7 2 8 3" xfId="13935" xr:uid="{76FB7B06-8395-498C-AF8B-62B8F6BA3F88}"/>
    <cellStyle name="Calculation 3 7 2 9" xfId="13936" xr:uid="{F18BCA4A-78B5-496E-ADD8-D365EA131A59}"/>
    <cellStyle name="Calculation 3 7 2 9 2" xfId="13937" xr:uid="{50140195-2FDB-4857-9B67-6221051DCA89}"/>
    <cellStyle name="Calculation 3 7 2 9 3" xfId="13938" xr:uid="{8E4C4FE5-F39A-4CA8-A08C-DBE3F33992A7}"/>
    <cellStyle name="Calculation 3 7 3" xfId="3702" xr:uid="{C498A0D3-E572-4C9A-AC05-F1BE60F5F157}"/>
    <cellStyle name="Calculation 3 7 3 2" xfId="4579" xr:uid="{E8CC8DAA-51D5-4CA3-8759-05F0C02ED34E}"/>
    <cellStyle name="Calculation 3 7 3 3" xfId="4523" xr:uid="{DEC24AC1-DFDD-4A3B-A472-2B45D35D2917}"/>
    <cellStyle name="Calculation 3 7 3 4" xfId="13939" xr:uid="{61D47FFD-785B-4A1A-9FC7-9EBF7E7073A4}"/>
    <cellStyle name="Calculation 3 7 4" xfId="13940" xr:uid="{ED935386-553E-4786-909D-635D267FBA89}"/>
    <cellStyle name="Calculation 3 7 4 2" xfId="13941" xr:uid="{2C5954B4-E2B2-4BF6-A45A-49B474B6FCF9}"/>
    <cellStyle name="Calculation 3 7 4 3" xfId="13942" xr:uid="{59BBB983-07B8-4F0A-A4FF-C7FB6381053B}"/>
    <cellStyle name="Calculation 3 7 5" xfId="13943" xr:uid="{B01BB779-579F-4A07-9580-867D3484B965}"/>
    <cellStyle name="Calculation 3 7 5 2" xfId="13944" xr:uid="{EE250337-91CC-4DC3-91E4-68619F6EE312}"/>
    <cellStyle name="Calculation 3 7 5 3" xfId="13945" xr:uid="{97AA7F72-4808-4BF3-A8B0-D4BB6EF35DF0}"/>
    <cellStyle name="Calculation 3 7 6" xfId="13946" xr:uid="{9C33ED90-B35C-4CC4-9BC0-41A81F515A3C}"/>
    <cellStyle name="Calculation 3 7 6 2" xfId="13947" xr:uid="{71D1667D-0931-4334-97E7-71E490D8B573}"/>
    <cellStyle name="Calculation 3 7 6 3" xfId="13948" xr:uid="{0B5FF927-D45D-4400-966E-5DA7A0C3E01C}"/>
    <cellStyle name="Calculation 3 7 7" xfId="13949" xr:uid="{BB4F55B4-4539-4961-AE0F-8089860475F4}"/>
    <cellStyle name="Calculation 3 7 7 2" xfId="13950" xr:uid="{7BEDB2F3-06B9-4C18-A6DD-541953EDCD42}"/>
    <cellStyle name="Calculation 3 7 7 3" xfId="13951" xr:uid="{F7585308-1497-4F72-81BD-26032433241A}"/>
    <cellStyle name="Calculation 3 7 8" xfId="13952" xr:uid="{43A6064F-AD0C-42C9-9317-80E9928F3DE9}"/>
    <cellStyle name="Calculation 3 7 8 2" xfId="13953" xr:uid="{7B73DA46-7568-4F4F-B33E-8FAC85856A7E}"/>
    <cellStyle name="Calculation 3 7 8 3" xfId="13954" xr:uid="{71E9957C-43A7-4449-AF8F-A2C80EA52C30}"/>
    <cellStyle name="Calculation 3 7 9" xfId="13955" xr:uid="{525D1C79-A4F2-4A53-85B3-D688B882B2CE}"/>
    <cellStyle name="Calculation 3 7 9 2" xfId="13956" xr:uid="{70B6B61F-93AD-44B4-8768-AE1EC1E9E968}"/>
    <cellStyle name="Calculation 3 7 9 3" xfId="13957" xr:uid="{CE1A5386-19EE-4738-8AF4-62EF6950EB06}"/>
    <cellStyle name="Calculation 3 8" xfId="1596" xr:uid="{D7514308-82F0-4290-BE55-DC7A9CDE4752}"/>
    <cellStyle name="Calculation 3 8 10" xfId="13958" xr:uid="{6D134520-3B60-4CF0-8613-27BD2084F817}"/>
    <cellStyle name="Calculation 3 8 10 2" xfId="13959" xr:uid="{5E9F31FE-9D94-4841-8973-DB03A1A30D93}"/>
    <cellStyle name="Calculation 3 8 10 3" xfId="13960" xr:uid="{60F40529-2525-4905-83B3-828A74A21588}"/>
    <cellStyle name="Calculation 3 8 11" xfId="13961" xr:uid="{2C57409F-5ACA-4494-85F2-0760665CAC8F}"/>
    <cellStyle name="Calculation 3 8 11 2" xfId="13962" xr:uid="{1951259D-465D-45F5-8D3F-6F4E1E4883D8}"/>
    <cellStyle name="Calculation 3 8 12" xfId="13963" xr:uid="{31C2CD7D-919A-44BA-9A66-0ADDF340E26A}"/>
    <cellStyle name="Calculation 3 8 2" xfId="3337" xr:uid="{F2B425FF-B027-4B2D-9A01-037EE281F80F}"/>
    <cellStyle name="Calculation 3 8 2 10" xfId="13964" xr:uid="{6DD922BD-8F61-4BC2-A563-0ADC7D2EF12D}"/>
    <cellStyle name="Calculation 3 8 2 10 2" xfId="13965" xr:uid="{5B3EC915-D603-4C58-A406-644256C706FF}"/>
    <cellStyle name="Calculation 3 8 2 11" xfId="13966" xr:uid="{930F7B1B-89BB-4F64-B05B-8B3885E7F770}"/>
    <cellStyle name="Calculation 3 8 2 2" xfId="4026" xr:uid="{F1C0041E-A65E-4EAE-A3B3-1CEB36901862}"/>
    <cellStyle name="Calculation 3 8 2 2 2" xfId="4837" xr:uid="{1B05F458-3F6A-4319-ABD7-00131327B314}"/>
    <cellStyle name="Calculation 3 8 2 2 3" xfId="5251" xr:uid="{186A84ED-6724-45AC-BC22-C885CED04E15}"/>
    <cellStyle name="Calculation 3 8 2 2 4" xfId="13967" xr:uid="{6FBD57ED-6376-4793-8ED6-4C45B72AB696}"/>
    <cellStyle name="Calculation 3 8 2 3" xfId="13968" xr:uid="{D307F29E-F0C6-4CF8-AE9E-A0F4BA4FE71A}"/>
    <cellStyle name="Calculation 3 8 2 3 2" xfId="13969" xr:uid="{8C2CB332-E53F-4A55-8F3C-8A9476A59A85}"/>
    <cellStyle name="Calculation 3 8 2 3 3" xfId="13970" xr:uid="{74B1B31D-C2E6-4FD7-AF1A-2A3E5641B0DD}"/>
    <cellStyle name="Calculation 3 8 2 4" xfId="13971" xr:uid="{B8EA77E1-35F7-4E80-8A7F-9C0FC80A7643}"/>
    <cellStyle name="Calculation 3 8 2 4 2" xfId="13972" xr:uid="{7F4B2045-1FCB-4EC3-9278-42B31DFCF1A1}"/>
    <cellStyle name="Calculation 3 8 2 4 3" xfId="13973" xr:uid="{79AAA652-EC82-486A-ADD3-38BA888AEDCB}"/>
    <cellStyle name="Calculation 3 8 2 5" xfId="13974" xr:uid="{233A5325-6FB4-417E-99A1-70F1401DB385}"/>
    <cellStyle name="Calculation 3 8 2 5 2" xfId="13975" xr:uid="{1DA078CC-A5E6-426E-A9CC-A664E1F9F43B}"/>
    <cellStyle name="Calculation 3 8 2 5 3" xfId="13976" xr:uid="{575E5F37-CDD0-4AA1-BFC5-BCC487170192}"/>
    <cellStyle name="Calculation 3 8 2 6" xfId="13977" xr:uid="{E5DE5A37-6AE6-429A-BF8F-03622E962DE3}"/>
    <cellStyle name="Calculation 3 8 2 6 2" xfId="13978" xr:uid="{23AE7771-3BCA-46AB-99A2-226484A985BB}"/>
    <cellStyle name="Calculation 3 8 2 6 3" xfId="13979" xr:uid="{ADE9145F-BA11-477E-8AC1-C2E107DBBB03}"/>
    <cellStyle name="Calculation 3 8 2 7" xfId="13980" xr:uid="{7447EED7-4F96-46BA-8E12-842B5A89E517}"/>
    <cellStyle name="Calculation 3 8 2 7 2" xfId="13981" xr:uid="{6D1FCED1-22DE-4818-B4A3-8FC352D70805}"/>
    <cellStyle name="Calculation 3 8 2 7 3" xfId="13982" xr:uid="{BA0A1986-480C-4533-80CE-46826C890E27}"/>
    <cellStyle name="Calculation 3 8 2 8" xfId="13983" xr:uid="{6EB92379-58D3-4E75-B305-72CD0C7DC865}"/>
    <cellStyle name="Calculation 3 8 2 8 2" xfId="13984" xr:uid="{BEC4BBF9-A2C8-4F04-B3EC-2FAC59F24123}"/>
    <cellStyle name="Calculation 3 8 2 8 3" xfId="13985" xr:uid="{06166843-A13D-4A5E-B002-78C807D23003}"/>
    <cellStyle name="Calculation 3 8 2 9" xfId="13986" xr:uid="{443B74F7-80AF-4B54-ADAB-DE84F0362A52}"/>
    <cellStyle name="Calculation 3 8 2 9 2" xfId="13987" xr:uid="{582FF756-59DB-404A-A98C-4EC178C78B26}"/>
    <cellStyle name="Calculation 3 8 2 9 3" xfId="13988" xr:uid="{3C89A1DC-0502-468F-A331-BE550E55930B}"/>
    <cellStyle name="Calculation 3 8 3" xfId="3703" xr:uid="{F191FA00-91AB-482B-85BF-B86E39668584}"/>
    <cellStyle name="Calculation 3 8 3 2" xfId="4580" xr:uid="{CE4A1741-710C-4645-9B48-4B2D13D66CF5}"/>
    <cellStyle name="Calculation 3 8 3 3" xfId="4522" xr:uid="{BA2F0960-4141-442B-B053-81261F52005C}"/>
    <cellStyle name="Calculation 3 8 3 4" xfId="13989" xr:uid="{CE5B55DE-51A5-47DC-9E02-76F2B085E08D}"/>
    <cellStyle name="Calculation 3 8 4" xfId="13990" xr:uid="{081932D9-90BC-4753-9B38-B38AE73FF31D}"/>
    <cellStyle name="Calculation 3 8 4 2" xfId="13991" xr:uid="{8AB9EC5C-97B5-4386-9E54-E2DA8C4EC8F1}"/>
    <cellStyle name="Calculation 3 8 4 3" xfId="13992" xr:uid="{6395C350-403F-45D9-95D5-70E6092BE61E}"/>
    <cellStyle name="Calculation 3 8 5" xfId="13993" xr:uid="{E178D1B8-483D-4878-A54B-65806486195D}"/>
    <cellStyle name="Calculation 3 8 5 2" xfId="13994" xr:uid="{60441F36-B190-4C70-BE31-4AD5BC829509}"/>
    <cellStyle name="Calculation 3 8 5 3" xfId="13995" xr:uid="{728F287E-4107-42AF-8160-8A48C152AD47}"/>
    <cellStyle name="Calculation 3 8 6" xfId="13996" xr:uid="{DFA3A64A-0BCE-4955-B2E7-0B643846258F}"/>
    <cellStyle name="Calculation 3 8 6 2" xfId="13997" xr:uid="{D84DB88E-7C44-44B4-8347-44DC300D4D04}"/>
    <cellStyle name="Calculation 3 8 6 3" xfId="13998" xr:uid="{FBF5CB66-C96E-416A-B23E-063F7ED033F2}"/>
    <cellStyle name="Calculation 3 8 7" xfId="13999" xr:uid="{8A27F01F-02EE-4D5F-A072-A2EDEDC7BC5C}"/>
    <cellStyle name="Calculation 3 8 7 2" xfId="14000" xr:uid="{C80D39E8-DB46-4699-88A9-B96376DA3870}"/>
    <cellStyle name="Calculation 3 8 7 3" xfId="14001" xr:uid="{3484C395-7E92-4591-AA9F-1C248C0A3C35}"/>
    <cellStyle name="Calculation 3 8 8" xfId="14002" xr:uid="{E869BAFE-9B84-499F-9EDE-B538A1D11E04}"/>
    <cellStyle name="Calculation 3 8 8 2" xfId="14003" xr:uid="{59F56C04-A145-4BB0-814D-324EA9899057}"/>
    <cellStyle name="Calculation 3 8 8 3" xfId="14004" xr:uid="{FE68DBFB-721B-4277-B4CB-90401FF34544}"/>
    <cellStyle name="Calculation 3 8 9" xfId="14005" xr:uid="{73B5E591-19A8-451A-8E2C-6CC44744AB97}"/>
    <cellStyle name="Calculation 3 8 9 2" xfId="14006" xr:uid="{02F1F204-533E-405B-8A0B-0BF07AEF80E8}"/>
    <cellStyle name="Calculation 3 8 9 3" xfId="14007" xr:uid="{22FC6341-3063-4EE4-BCF2-25F2B2ED5F2B}"/>
    <cellStyle name="Calculation 3 9" xfId="1597" xr:uid="{5856BCA8-56D6-4A16-A7DF-BB882BB270AD}"/>
    <cellStyle name="Calculation 3 9 10" xfId="14008" xr:uid="{EFF9530A-5BDA-4E8B-8918-0442FFFCE928}"/>
    <cellStyle name="Calculation 3 9 10 2" xfId="14009" xr:uid="{D20D2F6F-068B-40CE-96F7-A20B408CB724}"/>
    <cellStyle name="Calculation 3 9 10 3" xfId="14010" xr:uid="{EF2D3683-D943-4635-9B2D-93BA69DED48B}"/>
    <cellStyle name="Calculation 3 9 11" xfId="14011" xr:uid="{800A717E-68A8-4053-BA03-D4B82F990996}"/>
    <cellStyle name="Calculation 3 9 11 2" xfId="14012" xr:uid="{CCA83F10-4516-4917-A6FC-2AF3F56E741A}"/>
    <cellStyle name="Calculation 3 9 12" xfId="14013" xr:uid="{BA337C30-A0BB-46C8-8E9B-6BEEB8448746}"/>
    <cellStyle name="Calculation 3 9 2" xfId="3338" xr:uid="{2F3CC823-D217-4424-AED4-5B38E1ADA994}"/>
    <cellStyle name="Calculation 3 9 2 10" xfId="14014" xr:uid="{47C00671-34DB-4727-8730-CF17FBFFBF51}"/>
    <cellStyle name="Calculation 3 9 2 10 2" xfId="14015" xr:uid="{5A93C18F-4D68-45D3-BFEA-CB0AFD2B1B43}"/>
    <cellStyle name="Calculation 3 9 2 11" xfId="14016" xr:uid="{46CC6503-589B-4FF3-AEB9-6A36D42D0E74}"/>
    <cellStyle name="Calculation 3 9 2 2" xfId="4027" xr:uid="{BC14BED5-326B-46D5-8605-A03EF2AC4CD3}"/>
    <cellStyle name="Calculation 3 9 2 2 2" xfId="4838" xr:uid="{D45D1ADA-A4B7-4970-B335-C8A5253ED702}"/>
    <cellStyle name="Calculation 3 9 2 2 3" xfId="5252" xr:uid="{B4AC56F2-BDD2-4047-9B0A-0E2E1117B6D9}"/>
    <cellStyle name="Calculation 3 9 2 2 4" xfId="14017" xr:uid="{A6E98A15-2E7E-461D-BA6E-6950B2582059}"/>
    <cellStyle name="Calculation 3 9 2 3" xfId="14018" xr:uid="{28DC910C-F5B0-4F48-AF2E-A97123320A71}"/>
    <cellStyle name="Calculation 3 9 2 3 2" xfId="14019" xr:uid="{86828240-D344-42C9-8454-628E4731BC61}"/>
    <cellStyle name="Calculation 3 9 2 3 3" xfId="14020" xr:uid="{E15E1537-C989-42DC-8B9C-9F16F95C55BD}"/>
    <cellStyle name="Calculation 3 9 2 4" xfId="14021" xr:uid="{683C41EE-7E70-49B2-B7D0-78976AE47651}"/>
    <cellStyle name="Calculation 3 9 2 4 2" xfId="14022" xr:uid="{207E9490-6E60-4A70-9CBB-2B09A571ABCF}"/>
    <cellStyle name="Calculation 3 9 2 4 3" xfId="14023" xr:uid="{04B274F6-A9A9-4224-A5F2-DDD78702EE7D}"/>
    <cellStyle name="Calculation 3 9 2 5" xfId="14024" xr:uid="{1ECAC930-5FD3-4CF0-A836-FBDD77019747}"/>
    <cellStyle name="Calculation 3 9 2 5 2" xfId="14025" xr:uid="{A7929D6F-29ED-4615-AF21-521E29300A72}"/>
    <cellStyle name="Calculation 3 9 2 5 3" xfId="14026" xr:uid="{D71594EC-8786-4909-998E-ADED87292F52}"/>
    <cellStyle name="Calculation 3 9 2 6" xfId="14027" xr:uid="{087B8E0B-623C-4A12-B574-3E5EE3047D08}"/>
    <cellStyle name="Calculation 3 9 2 6 2" xfId="14028" xr:uid="{716BD9D7-C46E-4FE4-833A-BE4B1DA301BA}"/>
    <cellStyle name="Calculation 3 9 2 6 3" xfId="14029" xr:uid="{EEDB58E0-4D80-4D7C-91CB-A91FC09B5619}"/>
    <cellStyle name="Calculation 3 9 2 7" xfId="14030" xr:uid="{F9CA7166-42A5-4FF0-BDA0-E6C3CF18EDD5}"/>
    <cellStyle name="Calculation 3 9 2 7 2" xfId="14031" xr:uid="{BB1186A5-B021-43C9-8F0F-977748143C38}"/>
    <cellStyle name="Calculation 3 9 2 7 3" xfId="14032" xr:uid="{A5DA4032-4AEB-464D-A2DA-AFC10D7F0641}"/>
    <cellStyle name="Calculation 3 9 2 8" xfId="14033" xr:uid="{7076A42B-CAF1-4593-AC28-606A7F0B77D7}"/>
    <cellStyle name="Calculation 3 9 2 8 2" xfId="14034" xr:uid="{6CD02DE1-1E0A-423C-A0BD-BF02F748EC43}"/>
    <cellStyle name="Calculation 3 9 2 8 3" xfId="14035" xr:uid="{DEF3E279-B4E1-4270-81EA-B57F762638D5}"/>
    <cellStyle name="Calculation 3 9 2 9" xfId="14036" xr:uid="{9A75D377-72B4-4AEF-B4E3-CD29EB3B5F6B}"/>
    <cellStyle name="Calculation 3 9 2 9 2" xfId="14037" xr:uid="{2F87CF60-C2B1-45FA-8F5D-095A660C0009}"/>
    <cellStyle name="Calculation 3 9 2 9 3" xfId="14038" xr:uid="{465D02A2-389D-4789-863C-EEEB3C5BA6D0}"/>
    <cellStyle name="Calculation 3 9 3" xfId="3704" xr:uid="{E51EB563-BD2A-4D41-9E51-3B75D35948FC}"/>
    <cellStyle name="Calculation 3 9 3 2" xfId="4581" xr:uid="{69CA4062-48D4-4342-B546-57A518347F8B}"/>
    <cellStyle name="Calculation 3 9 3 3" xfId="4521" xr:uid="{39480454-DCFB-46B3-A1C3-6E2731469A82}"/>
    <cellStyle name="Calculation 3 9 3 4" xfId="14039" xr:uid="{DF8A260C-DA26-4819-A1EE-25991F1907BD}"/>
    <cellStyle name="Calculation 3 9 4" xfId="14040" xr:uid="{EED3CA8A-7A6C-41CA-91B4-0ABBA66AE745}"/>
    <cellStyle name="Calculation 3 9 4 2" xfId="14041" xr:uid="{DA9F0530-2FBD-4C81-B3E4-7BFD87639434}"/>
    <cellStyle name="Calculation 3 9 4 3" xfId="14042" xr:uid="{6AA66A44-1170-46C5-8A1A-A5ACDF75434A}"/>
    <cellStyle name="Calculation 3 9 5" xfId="14043" xr:uid="{44C20710-721A-4DBE-9F8B-7358F7262427}"/>
    <cellStyle name="Calculation 3 9 5 2" xfId="14044" xr:uid="{620FED7A-3D8C-41BD-A4AC-646853AFEFFE}"/>
    <cellStyle name="Calculation 3 9 5 3" xfId="14045" xr:uid="{B1CB8A36-BC24-4BAA-92B3-EE2F5DDE8C14}"/>
    <cellStyle name="Calculation 3 9 6" xfId="14046" xr:uid="{CABE707C-7CFA-4B79-8185-469DFE81721A}"/>
    <cellStyle name="Calculation 3 9 6 2" xfId="14047" xr:uid="{04C284F3-21BE-4285-B372-DE07EB07FDDD}"/>
    <cellStyle name="Calculation 3 9 6 3" xfId="14048" xr:uid="{B3422FC9-299E-451A-BBE3-6E1D807478A3}"/>
    <cellStyle name="Calculation 3 9 7" xfId="14049" xr:uid="{07A72F88-4AE5-4D5B-A161-0CD6E70FA726}"/>
    <cellStyle name="Calculation 3 9 7 2" xfId="14050" xr:uid="{E32674E7-2115-4612-9126-8C710A562050}"/>
    <cellStyle name="Calculation 3 9 7 3" xfId="14051" xr:uid="{0A829E28-4437-4BD0-8C31-2CC1A9D9CDB1}"/>
    <cellStyle name="Calculation 3 9 8" xfId="14052" xr:uid="{6BED6264-9EBE-4128-9988-F378E5A81F9E}"/>
    <cellStyle name="Calculation 3 9 8 2" xfId="14053" xr:uid="{68DB1D43-96AE-40DA-B3F2-353D2F9007E0}"/>
    <cellStyle name="Calculation 3 9 8 3" xfId="14054" xr:uid="{65B9CE24-9697-4910-9C3B-F2238BA4EF6F}"/>
    <cellStyle name="Calculation 3 9 9" xfId="14055" xr:uid="{24D94865-7692-4DD2-B3DC-B63DE0F7BA2A}"/>
    <cellStyle name="Calculation 3 9 9 2" xfId="14056" xr:uid="{79E2257D-2D73-42BD-8ACC-B2C490F818D1}"/>
    <cellStyle name="Calculation 3 9 9 3" xfId="14057" xr:uid="{E33D4AD4-C94B-4268-938B-1A838D47E72D}"/>
    <cellStyle name="Calculation 30" xfId="7966" xr:uid="{EFA52B1E-7367-4EE8-AAE1-C0ECD50724F5}"/>
    <cellStyle name="Calculation 30 2" xfId="14058" xr:uid="{2F19A299-A84A-42AB-A488-FA756260C2A9}"/>
    <cellStyle name="Calculation 31" xfId="7967" xr:uid="{A8372F3A-FD06-47B0-B1BB-B521D498FE1E}"/>
    <cellStyle name="Calculation 31 2" xfId="14059" xr:uid="{E76A3B33-A418-4FA0-A194-091A7C79FCC9}"/>
    <cellStyle name="Calculation 32" xfId="7968" xr:uid="{36AA28CB-EAC5-4E6C-810E-A67F57B07B57}"/>
    <cellStyle name="Calculation 32 2" xfId="14060" xr:uid="{B6DD3C30-BD16-4F6C-B09D-B38D1B1521FE}"/>
    <cellStyle name="Calculation 33" xfId="7969" xr:uid="{973814BB-FD27-454B-86D3-E9105169855F}"/>
    <cellStyle name="Calculation 33 2" xfId="14061" xr:uid="{A546A8B9-8897-4EDF-98F9-9F6C44235B23}"/>
    <cellStyle name="Calculation 34" xfId="7970" xr:uid="{312F4196-884C-445A-A641-E928164E0521}"/>
    <cellStyle name="Calculation 34 2" xfId="14062" xr:uid="{76837523-DA10-4EB1-8F0E-119212F0336C}"/>
    <cellStyle name="Calculation 35" xfId="7971" xr:uid="{FAD31828-47AD-42F2-910A-AF33AC35E691}"/>
    <cellStyle name="Calculation 35 2" xfId="14063" xr:uid="{A62009BB-FEF0-420F-905A-95395E0A3A9D}"/>
    <cellStyle name="Calculation 36" xfId="7972" xr:uid="{19C965A1-FD64-44F9-8C59-CA2028BD543D}"/>
    <cellStyle name="Calculation 36 2" xfId="14064" xr:uid="{CBDF2473-902A-4B50-BA5E-42B52707988F}"/>
    <cellStyle name="Calculation 37" xfId="7973" xr:uid="{2C0FF36F-A2AD-4F45-8611-D31625BFA2F8}"/>
    <cellStyle name="Calculation 37 2" xfId="14065" xr:uid="{C64224DE-6F83-4685-8E0A-7FD95390048F}"/>
    <cellStyle name="Calculation 38" xfId="7974" xr:uid="{74094A52-9552-4F4D-82BA-2DC44DAE7663}"/>
    <cellStyle name="Calculation 38 2" xfId="14066" xr:uid="{D813C40E-2430-47FD-B2B5-D7B16866C41E}"/>
    <cellStyle name="Calculation 39" xfId="7975" xr:uid="{E6F22E2C-CCCA-47C3-84BD-C75790B53C98}"/>
    <cellStyle name="Calculation 39 2" xfId="14067" xr:uid="{A715A41D-7440-4F18-BA30-56C0BCEBCF8C}"/>
    <cellStyle name="Calculation 4" xfId="1598" xr:uid="{8181539C-0B0E-4BAE-9CCE-CDA8CBC96A94}"/>
    <cellStyle name="Calculation 4 10" xfId="1599" xr:uid="{0351F12E-9B25-4E22-883A-839F6BF588B7}"/>
    <cellStyle name="Calculation 4 10 10" xfId="14068" xr:uid="{1E3926BB-4984-4BDC-94E6-0800F86CBF27}"/>
    <cellStyle name="Calculation 4 10 10 2" xfId="14069" xr:uid="{D971C7CF-5C92-4067-9D6A-F11FF27AB2B6}"/>
    <cellStyle name="Calculation 4 10 10 3" xfId="14070" xr:uid="{91C8000F-3A8A-4C38-9CB6-58EC751EDA67}"/>
    <cellStyle name="Calculation 4 10 11" xfId="14071" xr:uid="{65E41E83-313A-4FD9-8923-0A85202E02C3}"/>
    <cellStyle name="Calculation 4 10 11 2" xfId="14072" xr:uid="{479F27E1-33D6-4EAF-B61C-F6C1A0CF722D}"/>
    <cellStyle name="Calculation 4 10 12" xfId="14073" xr:uid="{A517CA27-AD0E-43C8-9D5E-B68ED4BCFA24}"/>
    <cellStyle name="Calculation 4 10 2" xfId="3340" xr:uid="{0F3728E4-7AF5-4162-AD66-5E08706D0D39}"/>
    <cellStyle name="Calculation 4 10 2 10" xfId="14074" xr:uid="{B75C09B9-48C9-4A77-9EBB-C3D8FDFD6F53}"/>
    <cellStyle name="Calculation 4 10 2 10 2" xfId="14075" xr:uid="{C68DCAA8-AE00-4895-8BF9-7D7AD8A7E94B}"/>
    <cellStyle name="Calculation 4 10 2 11" xfId="14076" xr:uid="{2D225C53-C1F2-49AE-850F-55A60E3FF71F}"/>
    <cellStyle name="Calculation 4 10 2 2" xfId="4029" xr:uid="{3EBECFAD-5AAB-4E7C-A721-B3D21CE7E41C}"/>
    <cellStyle name="Calculation 4 10 2 2 2" xfId="4840" xr:uid="{1E7DCA73-1B10-4DEE-A740-C79CEFF3BD65}"/>
    <cellStyle name="Calculation 4 10 2 2 3" xfId="5254" xr:uid="{631797EE-3A7D-42DD-A1AC-943A52162F69}"/>
    <cellStyle name="Calculation 4 10 2 2 4" xfId="14077" xr:uid="{A3EAA0BC-F1DC-4BE7-B0B3-615B554E6FF3}"/>
    <cellStyle name="Calculation 4 10 2 3" xfId="14078" xr:uid="{03AEABF5-9096-4DA7-B2DA-9FF0C3F577AF}"/>
    <cellStyle name="Calculation 4 10 2 3 2" xfId="14079" xr:uid="{5A1C0989-9319-4FC6-A064-70A0EC5856B2}"/>
    <cellStyle name="Calculation 4 10 2 3 3" xfId="14080" xr:uid="{6F5FF816-B1E2-40C1-BA73-45DF98F75DBA}"/>
    <cellStyle name="Calculation 4 10 2 4" xfId="14081" xr:uid="{07D2AF98-47B7-4A11-80F1-5A09A472F6A5}"/>
    <cellStyle name="Calculation 4 10 2 4 2" xfId="14082" xr:uid="{14B2E85D-AF5A-43BB-A61A-571A4A5B9363}"/>
    <cellStyle name="Calculation 4 10 2 4 3" xfId="14083" xr:uid="{D4F262BF-2F85-4E27-BC6F-F43055C82A93}"/>
    <cellStyle name="Calculation 4 10 2 5" xfId="14084" xr:uid="{B97AD0CA-6510-4FE5-8D43-9B26598683B8}"/>
    <cellStyle name="Calculation 4 10 2 5 2" xfId="14085" xr:uid="{503B8582-76EF-4BC3-861E-A30A393B180F}"/>
    <cellStyle name="Calculation 4 10 2 5 3" xfId="14086" xr:uid="{CF6763A5-8302-4394-8F22-263591AEB75F}"/>
    <cellStyle name="Calculation 4 10 2 6" xfId="14087" xr:uid="{FB12F428-7C98-401A-9218-96F7A00113B9}"/>
    <cellStyle name="Calculation 4 10 2 6 2" xfId="14088" xr:uid="{216B32DB-832D-46C0-963E-EB80E77DD5F8}"/>
    <cellStyle name="Calculation 4 10 2 6 3" xfId="14089" xr:uid="{68DA9142-6090-4A56-85A2-FD0419CF2CAF}"/>
    <cellStyle name="Calculation 4 10 2 7" xfId="14090" xr:uid="{7CB7E9A2-DE77-4BB6-A0DB-7A024E222E19}"/>
    <cellStyle name="Calculation 4 10 2 7 2" xfId="14091" xr:uid="{C7CB9889-0BF8-491F-AED1-17E8C8625A68}"/>
    <cellStyle name="Calculation 4 10 2 7 3" xfId="14092" xr:uid="{8A93E57C-8378-4B9E-A2ED-C6F174EBA003}"/>
    <cellStyle name="Calculation 4 10 2 8" xfId="14093" xr:uid="{2248DEEE-5D3D-409B-8C06-51E471E970CE}"/>
    <cellStyle name="Calculation 4 10 2 8 2" xfId="14094" xr:uid="{8C2F3E76-6B8D-4938-B59A-89D22D490CCA}"/>
    <cellStyle name="Calculation 4 10 2 8 3" xfId="14095" xr:uid="{B478651F-F182-4773-9722-5C0502EC3D47}"/>
    <cellStyle name="Calculation 4 10 2 9" xfId="14096" xr:uid="{518454D4-0DEF-460A-AC52-73CF3D44693E}"/>
    <cellStyle name="Calculation 4 10 2 9 2" xfId="14097" xr:uid="{EA8FEF3E-13CA-43B7-AC92-35DCBE238799}"/>
    <cellStyle name="Calculation 4 10 2 9 3" xfId="14098" xr:uid="{82A083A0-9256-4C50-AD82-470319D7D087}"/>
    <cellStyle name="Calculation 4 10 3" xfId="3706" xr:uid="{2D64184E-1806-412F-B0DE-84B8118DA393}"/>
    <cellStyle name="Calculation 4 10 3 2" xfId="4583" xr:uid="{B404B4BD-53C7-4463-A413-EB54F802DE03}"/>
    <cellStyle name="Calculation 4 10 3 3" xfId="4519" xr:uid="{C83273DC-6946-465B-9C71-7835646B7C1D}"/>
    <cellStyle name="Calculation 4 10 3 4" xfId="14099" xr:uid="{FE27B8BA-00A3-4639-AD7E-412E1B94DF3B}"/>
    <cellStyle name="Calculation 4 10 4" xfId="14100" xr:uid="{AAC4F189-CCF8-4654-A471-80D0ED7C50DC}"/>
    <cellStyle name="Calculation 4 10 4 2" xfId="14101" xr:uid="{877F8E0C-78E7-4EBB-9780-3A42724D57E6}"/>
    <cellStyle name="Calculation 4 10 4 3" xfId="14102" xr:uid="{84566C11-48C8-4734-B047-9FCDBA98A7B6}"/>
    <cellStyle name="Calculation 4 10 5" xfId="14103" xr:uid="{FA17D95E-B096-4798-93EE-98281C16FC58}"/>
    <cellStyle name="Calculation 4 10 5 2" xfId="14104" xr:uid="{7C8F6E4A-7D39-4A93-8112-B04594852633}"/>
    <cellStyle name="Calculation 4 10 5 3" xfId="14105" xr:uid="{0EE0C587-DF9A-49EE-9E3F-94D6D1770D60}"/>
    <cellStyle name="Calculation 4 10 6" xfId="14106" xr:uid="{33A5B257-3C7A-458A-93B2-1D75AF97DAC9}"/>
    <cellStyle name="Calculation 4 10 6 2" xfId="14107" xr:uid="{A666DE7A-2BEB-41B1-92FD-8E7C4576D9CF}"/>
    <cellStyle name="Calculation 4 10 6 3" xfId="14108" xr:uid="{27E2703C-C9F2-451B-AD41-16EB95B469E5}"/>
    <cellStyle name="Calculation 4 10 7" xfId="14109" xr:uid="{390DAFE6-2AA7-4FA8-A502-B463792A3CB8}"/>
    <cellStyle name="Calculation 4 10 7 2" xfId="14110" xr:uid="{7E1112B4-B5AB-4D5A-B403-D62A526CA501}"/>
    <cellStyle name="Calculation 4 10 7 3" xfId="14111" xr:uid="{58BDFD1D-B8EB-42B1-A90F-25A98A212134}"/>
    <cellStyle name="Calculation 4 10 8" xfId="14112" xr:uid="{A25D400A-67BB-41E9-A714-446210BE0416}"/>
    <cellStyle name="Calculation 4 10 8 2" xfId="14113" xr:uid="{96764602-247E-47A1-841B-0BC5090A71AF}"/>
    <cellStyle name="Calculation 4 10 8 3" xfId="14114" xr:uid="{6358F20F-DEDB-4F9E-BF52-7E4578BF1EB9}"/>
    <cellStyle name="Calculation 4 10 9" xfId="14115" xr:uid="{5E492FDC-6659-4768-97D5-0FB001FA71DD}"/>
    <cellStyle name="Calculation 4 10 9 2" xfId="14116" xr:uid="{702800E2-FCA0-491B-AB90-7A963A696058}"/>
    <cellStyle name="Calculation 4 10 9 3" xfId="14117" xr:uid="{FA09D53A-E985-4931-BAC7-660C3A756449}"/>
    <cellStyle name="Calculation 4 11" xfId="1600" xr:uid="{63F98342-C263-4B67-AE83-6170802480B5}"/>
    <cellStyle name="Calculation 4 11 10" xfId="14118" xr:uid="{D8B88F1D-D42C-4C52-81AD-6EC5599099CE}"/>
    <cellStyle name="Calculation 4 11 10 2" xfId="14119" xr:uid="{A82507B2-1507-4601-9D32-F3D3B3B469E9}"/>
    <cellStyle name="Calculation 4 11 10 3" xfId="14120" xr:uid="{60D327B9-D91A-4985-91B9-C66CBF7311C9}"/>
    <cellStyle name="Calculation 4 11 11" xfId="14121" xr:uid="{2104BC4C-87A9-4B9E-AB9B-09D06C6CBF1E}"/>
    <cellStyle name="Calculation 4 11 11 2" xfId="14122" xr:uid="{9ABB7B4C-4B82-499A-B758-A3681CF1B41B}"/>
    <cellStyle name="Calculation 4 11 12" xfId="14123" xr:uid="{44CD8A28-C972-4571-9A7D-B45A0E6DF2C2}"/>
    <cellStyle name="Calculation 4 11 2" xfId="3341" xr:uid="{5FABA14E-6B4D-453F-B2EA-44B2CC11D139}"/>
    <cellStyle name="Calculation 4 11 2 10" xfId="14124" xr:uid="{E17F77FF-DD93-4D6D-8200-4145F110D942}"/>
    <cellStyle name="Calculation 4 11 2 10 2" xfId="14125" xr:uid="{A8BC1A0E-D8F8-44E8-8017-4874AEDA3937}"/>
    <cellStyle name="Calculation 4 11 2 11" xfId="14126" xr:uid="{F239F0EC-DA0B-406C-B57D-19B3CE36D17B}"/>
    <cellStyle name="Calculation 4 11 2 2" xfId="4030" xr:uid="{674B6075-1FF0-432D-B9D0-4893142821EF}"/>
    <cellStyle name="Calculation 4 11 2 2 2" xfId="4841" xr:uid="{67D48E82-EB44-4E6D-AAC3-72028378C4A7}"/>
    <cellStyle name="Calculation 4 11 2 2 3" xfId="5255" xr:uid="{EED1BF37-5A6D-44F7-9DDC-0CB4ABFE7977}"/>
    <cellStyle name="Calculation 4 11 2 2 4" xfId="14127" xr:uid="{1AB0EBE9-0F2C-4A51-BA94-FC8D652A665E}"/>
    <cellStyle name="Calculation 4 11 2 3" xfId="14128" xr:uid="{A668E804-A39F-4A12-95B1-04FD3B7D2FD6}"/>
    <cellStyle name="Calculation 4 11 2 3 2" xfId="14129" xr:uid="{A4988FF3-47FF-4B1A-B1B2-E9C8719BF5C1}"/>
    <cellStyle name="Calculation 4 11 2 3 3" xfId="14130" xr:uid="{2B41069C-F5A5-40C2-A3B3-EE2A542B6006}"/>
    <cellStyle name="Calculation 4 11 2 4" xfId="14131" xr:uid="{A3364624-8F9D-4972-88D5-252FBE984DF8}"/>
    <cellStyle name="Calculation 4 11 2 4 2" xfId="14132" xr:uid="{2E9AD1A1-46C4-44F0-B263-80536DD7959F}"/>
    <cellStyle name="Calculation 4 11 2 4 3" xfId="14133" xr:uid="{19124248-1668-40C5-91E9-4B06DBE6E238}"/>
    <cellStyle name="Calculation 4 11 2 5" xfId="14134" xr:uid="{CE0AC32C-804C-465B-AA4F-20A3E0DE1E0A}"/>
    <cellStyle name="Calculation 4 11 2 5 2" xfId="14135" xr:uid="{33E512FF-3491-4F8B-B185-FF22D86E075E}"/>
    <cellStyle name="Calculation 4 11 2 5 3" xfId="14136" xr:uid="{3A9A4B43-3D06-4024-A72E-5C8128C5DF07}"/>
    <cellStyle name="Calculation 4 11 2 6" xfId="14137" xr:uid="{6D5CA57D-97BA-450D-84E6-2DA6FD3DBCBF}"/>
    <cellStyle name="Calculation 4 11 2 6 2" xfId="14138" xr:uid="{B3B976D2-188F-4072-8EBA-11B861EF6C63}"/>
    <cellStyle name="Calculation 4 11 2 6 3" xfId="14139" xr:uid="{65E58AE3-1F64-4F8B-A9FF-451E749386FF}"/>
    <cellStyle name="Calculation 4 11 2 7" xfId="14140" xr:uid="{8D5CD44D-2C05-4222-B7BA-6B7196230BAE}"/>
    <cellStyle name="Calculation 4 11 2 7 2" xfId="14141" xr:uid="{E43A4903-0CC6-49A2-B45F-8FE424389BF1}"/>
    <cellStyle name="Calculation 4 11 2 7 3" xfId="14142" xr:uid="{DAD605F9-DE32-488C-BCDF-E5796269FFAF}"/>
    <cellStyle name="Calculation 4 11 2 8" xfId="14143" xr:uid="{EC8517FB-F736-42C7-B997-77860D4565D0}"/>
    <cellStyle name="Calculation 4 11 2 8 2" xfId="14144" xr:uid="{52F391FA-19B7-4636-9D9E-797C63B29F6F}"/>
    <cellStyle name="Calculation 4 11 2 8 3" xfId="14145" xr:uid="{03A59415-9487-48EA-8BFB-843DA6C95F54}"/>
    <cellStyle name="Calculation 4 11 2 9" xfId="14146" xr:uid="{9CF30915-C7FA-4C62-889F-5144A894BE9A}"/>
    <cellStyle name="Calculation 4 11 2 9 2" xfId="14147" xr:uid="{939768D2-E17E-4BD3-AEC2-7D9FAECAFB89}"/>
    <cellStyle name="Calculation 4 11 2 9 3" xfId="14148" xr:uid="{4D6E9507-456E-4B42-A90B-71C2B21C9BC4}"/>
    <cellStyle name="Calculation 4 11 3" xfId="3707" xr:uid="{CBDB9954-B07A-472B-8023-0D790C64B623}"/>
    <cellStyle name="Calculation 4 11 3 2" xfId="4584" xr:uid="{1FAEDAD6-FF59-416E-96A0-442CA9386889}"/>
    <cellStyle name="Calculation 4 11 3 3" xfId="4518" xr:uid="{6448286C-5218-4AF2-BA44-7F07B01D5E13}"/>
    <cellStyle name="Calculation 4 11 3 4" xfId="14149" xr:uid="{5ECA6277-53D7-4B7E-8E7A-323AB56150F1}"/>
    <cellStyle name="Calculation 4 11 4" xfId="14150" xr:uid="{3736ED18-1DF9-4479-B310-076CB91FE367}"/>
    <cellStyle name="Calculation 4 11 4 2" xfId="14151" xr:uid="{0C697BEF-5CDB-4ACB-8907-0FDE417A1A0D}"/>
    <cellStyle name="Calculation 4 11 4 3" xfId="14152" xr:uid="{AA4FE713-66B0-42E5-B598-31EDEEDF3F4B}"/>
    <cellStyle name="Calculation 4 11 5" xfId="14153" xr:uid="{574E5707-0E7A-440E-9E6E-45A386414C2C}"/>
    <cellStyle name="Calculation 4 11 5 2" xfId="14154" xr:uid="{7E3DA081-0664-4243-B7F9-CA2636DE611E}"/>
    <cellStyle name="Calculation 4 11 5 3" xfId="14155" xr:uid="{B63AEC3F-A563-4DB8-A02C-E113CCDF34DD}"/>
    <cellStyle name="Calculation 4 11 6" xfId="14156" xr:uid="{6FB3F2A7-5524-4CED-A22B-5ACAB879A1CA}"/>
    <cellStyle name="Calculation 4 11 6 2" xfId="14157" xr:uid="{A2AA992F-3242-4F81-97BF-3326B14C9FD3}"/>
    <cellStyle name="Calculation 4 11 6 3" xfId="14158" xr:uid="{7789ADD5-FEAB-4466-A5BA-A4496E159788}"/>
    <cellStyle name="Calculation 4 11 7" xfId="14159" xr:uid="{D81358EC-CFFD-4FF5-938E-B6ACB568F306}"/>
    <cellStyle name="Calculation 4 11 7 2" xfId="14160" xr:uid="{CE91F24B-39D7-4A62-ADB2-A06B16FB1828}"/>
    <cellStyle name="Calculation 4 11 7 3" xfId="14161" xr:uid="{BD104202-8E26-4ED1-9D21-A27F5C4BB59B}"/>
    <cellStyle name="Calculation 4 11 8" xfId="14162" xr:uid="{7A2FBAB7-4BF9-4CDB-8E2E-3E82EEFDFC2D}"/>
    <cellStyle name="Calculation 4 11 8 2" xfId="14163" xr:uid="{ADDA359E-0F86-4483-B585-EC3241EC3E65}"/>
    <cellStyle name="Calculation 4 11 8 3" xfId="14164" xr:uid="{08F7ECD4-CA5C-4685-8F22-856E35AA241F}"/>
    <cellStyle name="Calculation 4 11 9" xfId="14165" xr:uid="{9FA10C47-5C75-4499-980A-B77C56A40133}"/>
    <cellStyle name="Calculation 4 11 9 2" xfId="14166" xr:uid="{78783AF8-A11D-4E6C-B984-4BB892EF5DEB}"/>
    <cellStyle name="Calculation 4 11 9 3" xfId="14167" xr:uid="{42C4C19B-7EA7-458F-B28C-2C60CB433E2A}"/>
    <cellStyle name="Calculation 4 12" xfId="3339" xr:uid="{CA8B276A-E7EF-49EC-87F1-CDF3D74D33B4}"/>
    <cellStyle name="Calculation 4 12 10" xfId="14168" xr:uid="{A4D1B265-4E8C-416A-9F9C-65690B583F3A}"/>
    <cellStyle name="Calculation 4 12 10 2" xfId="14169" xr:uid="{4C9F9802-C55F-4DA3-9B9C-B7774A31A392}"/>
    <cellStyle name="Calculation 4 12 11" xfId="14170" xr:uid="{5DEAF4C3-6A7E-4B6B-93C6-9B735DF1E79F}"/>
    <cellStyle name="Calculation 4 12 2" xfId="4028" xr:uid="{58B88B3F-F759-4612-B276-80A2663CA3DF}"/>
    <cellStyle name="Calculation 4 12 2 2" xfId="4839" xr:uid="{5C604A54-C83D-4C5C-97FC-743F6D2ECA51}"/>
    <cellStyle name="Calculation 4 12 2 3" xfId="5253" xr:uid="{059913A9-6AE1-4A77-8D1C-50816DB762D6}"/>
    <cellStyle name="Calculation 4 12 2 4" xfId="14171" xr:uid="{7A7441D3-5491-49AA-8ED6-0D5EE9F294A4}"/>
    <cellStyle name="Calculation 4 12 3" xfId="14172" xr:uid="{74A8D879-38E8-4AE5-B5D4-076D351A8CA3}"/>
    <cellStyle name="Calculation 4 12 3 2" xfId="14173" xr:uid="{3AA6A0CC-3E46-4CCB-90AE-9709356B7FED}"/>
    <cellStyle name="Calculation 4 12 3 3" xfId="14174" xr:uid="{A5920D7D-AB91-4975-AEB5-9617AC294FC8}"/>
    <cellStyle name="Calculation 4 12 4" xfId="14175" xr:uid="{4782F1BA-F11A-4601-99B6-48A966FDA442}"/>
    <cellStyle name="Calculation 4 12 4 2" xfId="14176" xr:uid="{F61D9F8E-7FD9-49AC-8D97-F251E9E52780}"/>
    <cellStyle name="Calculation 4 12 4 3" xfId="14177" xr:uid="{912C03F7-5DC6-4761-A958-A41727C7B999}"/>
    <cellStyle name="Calculation 4 12 5" xfId="14178" xr:uid="{931930CB-84C3-4ED1-90DC-75DFCE5F319E}"/>
    <cellStyle name="Calculation 4 12 5 2" xfId="14179" xr:uid="{A92970AE-3401-482A-848C-335D9AC8DFFF}"/>
    <cellStyle name="Calculation 4 12 5 3" xfId="14180" xr:uid="{9D6C6210-F00D-4B75-B85B-7815B875C722}"/>
    <cellStyle name="Calculation 4 12 6" xfId="14181" xr:uid="{C52BD561-155C-4C34-8D48-816DF5362F6A}"/>
    <cellStyle name="Calculation 4 12 6 2" xfId="14182" xr:uid="{A6569508-9BE7-4782-88BF-06CC6F58361A}"/>
    <cellStyle name="Calculation 4 12 6 3" xfId="14183" xr:uid="{6B85E5B2-82EA-43BA-92C5-2E7BB700A4A6}"/>
    <cellStyle name="Calculation 4 12 7" xfId="14184" xr:uid="{0A5C06BB-C827-41D1-B052-2A955665817B}"/>
    <cellStyle name="Calculation 4 12 7 2" xfId="14185" xr:uid="{D69D1CEA-D560-4271-8F89-5C6A5C78E3C0}"/>
    <cellStyle name="Calculation 4 12 7 3" xfId="14186" xr:uid="{0249B48B-CC51-40EC-8DBE-86488AF73138}"/>
    <cellStyle name="Calculation 4 12 8" xfId="14187" xr:uid="{C88D443F-E970-4D6A-A5C3-832C2D69A645}"/>
    <cellStyle name="Calculation 4 12 8 2" xfId="14188" xr:uid="{EE57900E-D18E-4F94-8B34-F947BB0C25B4}"/>
    <cellStyle name="Calculation 4 12 8 3" xfId="14189" xr:uid="{98AD6CF9-240E-4202-9FB4-2E4E82EEBB51}"/>
    <cellStyle name="Calculation 4 12 9" xfId="14190" xr:uid="{4AE5570F-3F86-43CE-AC14-599824E9926F}"/>
    <cellStyle name="Calculation 4 12 9 2" xfId="14191" xr:uid="{301A8C75-4588-424A-9FC4-15771AEAD4B7}"/>
    <cellStyle name="Calculation 4 12 9 3" xfId="14192" xr:uid="{B0732690-E573-4FE8-A7D8-60B832473009}"/>
    <cellStyle name="Calculation 4 13" xfId="3705" xr:uid="{F616133D-7742-49D2-BC4A-6D43D98E2D06}"/>
    <cellStyle name="Calculation 4 13 2" xfId="4582" xr:uid="{4FEDA40A-6F14-4879-AEDD-E24C30156E8A}"/>
    <cellStyle name="Calculation 4 13 3" xfId="4520" xr:uid="{8D0B3BB3-372D-4FA3-B4AB-EE6BCE65B69A}"/>
    <cellStyle name="Calculation 4 13 4" xfId="14193" xr:uid="{DAEF8E65-19C0-455D-A08F-06B0D6298759}"/>
    <cellStyle name="Calculation 4 14" xfId="14194" xr:uid="{575C0D0C-C804-437E-AEFC-4F7B2DA60FD9}"/>
    <cellStyle name="Calculation 4 14 2" xfId="14195" xr:uid="{675BF4FE-C3FF-43A9-A6D9-5CBDDA1591D4}"/>
    <cellStyle name="Calculation 4 14 3" xfId="14196" xr:uid="{BD063BE2-FC98-42EC-B6B7-22370B6493ED}"/>
    <cellStyle name="Calculation 4 15" xfId="14197" xr:uid="{118C448C-CB1E-4AB5-8ADB-BA8415AB1DA3}"/>
    <cellStyle name="Calculation 4 15 2" xfId="14198" xr:uid="{CA754981-BB30-44B6-B6D9-FA62FB8C6229}"/>
    <cellStyle name="Calculation 4 15 3" xfId="14199" xr:uid="{A152651B-6203-480E-A4D2-9F9CD4224124}"/>
    <cellStyle name="Calculation 4 16" xfId="14200" xr:uid="{93214E7A-682C-4A9F-BCC1-793215A1290E}"/>
    <cellStyle name="Calculation 4 16 2" xfId="14201" xr:uid="{089232D8-B67C-4A49-BB49-B23DA8767824}"/>
    <cellStyle name="Calculation 4 16 3" xfId="14202" xr:uid="{677BAA8B-A082-4AB7-A496-EE5E875E472F}"/>
    <cellStyle name="Calculation 4 17" xfId="14203" xr:uid="{D587EC63-15FB-432E-957F-150206637416}"/>
    <cellStyle name="Calculation 4 17 2" xfId="14204" xr:uid="{B778799B-E85D-4554-9916-5BEFED97563F}"/>
    <cellStyle name="Calculation 4 17 3" xfId="14205" xr:uid="{435BB4B8-CE1F-4C06-90CB-B23406D734AC}"/>
    <cellStyle name="Calculation 4 18" xfId="14206" xr:uid="{BB3A6894-94C3-4E6F-B90D-178D48B12C66}"/>
    <cellStyle name="Calculation 4 18 2" xfId="14207" xr:uid="{077D3E79-9C84-47DC-8267-7C938F88306A}"/>
    <cellStyle name="Calculation 4 18 3" xfId="14208" xr:uid="{2F7BED5B-A3AE-410A-A241-42766EB01FA5}"/>
    <cellStyle name="Calculation 4 19" xfId="14209" xr:uid="{40DB798F-F095-4E79-A6C0-A9491FC3F629}"/>
    <cellStyle name="Calculation 4 19 2" xfId="14210" xr:uid="{C9BBB106-E25D-4C23-9A3C-327EA64C20FB}"/>
    <cellStyle name="Calculation 4 19 3" xfId="14211" xr:uid="{EF2F43CA-316A-4BEA-9369-2505A8D4B861}"/>
    <cellStyle name="Calculation 4 2" xfId="1601" xr:uid="{7F97F8FE-E2B2-4119-A1B3-FA6B04BF86F4}"/>
    <cellStyle name="Calculation 4 2 10" xfId="14212" xr:uid="{984D17D9-5C9A-4953-A571-B72F021B8A71}"/>
    <cellStyle name="Calculation 4 2 10 2" xfId="14213" xr:uid="{1F8E955D-107E-4F2E-AC58-889F98B9CFE3}"/>
    <cellStyle name="Calculation 4 2 10 3" xfId="14214" xr:uid="{0E7D86DD-69BE-49D8-9063-737EC3D67CAC}"/>
    <cellStyle name="Calculation 4 2 11" xfId="14215" xr:uid="{3B12E458-A16F-4CE2-98C8-9F268C400C0E}"/>
    <cellStyle name="Calculation 4 2 11 2" xfId="14216" xr:uid="{56C41A76-8ACA-4FC6-9D3C-E5BA4CA1E191}"/>
    <cellStyle name="Calculation 4 2 12" xfId="14217" xr:uid="{F63EEC0D-A1AD-4724-BC91-0EB217DDC65F}"/>
    <cellStyle name="Calculation 4 2 13" xfId="14218" xr:uid="{AA9E5E56-EF22-453B-B889-EDA19FE0A328}"/>
    <cellStyle name="Calculation 4 2 14" xfId="14219" xr:uid="{0E899F7C-851F-43DE-9AE8-767FC923CCCE}"/>
    <cellStyle name="Calculation 4 2 2" xfId="3342" xr:uid="{2295A1CC-52D5-454D-B6D7-7363A32557DE}"/>
    <cellStyle name="Calculation 4 2 2 10" xfId="14220" xr:uid="{39279B8A-D7E8-48FA-B04C-480DF520CA29}"/>
    <cellStyle name="Calculation 4 2 2 10 2" xfId="14221" xr:uid="{7C9F3436-F6CF-468F-80D7-EF295E5D9863}"/>
    <cellStyle name="Calculation 4 2 2 11" xfId="14222" xr:uid="{814FD62A-5EDD-4755-9682-8969ACCF7975}"/>
    <cellStyle name="Calculation 4 2 2 2" xfId="4031" xr:uid="{13F2C9CB-1661-4A26-A44C-3E672A86AA2E}"/>
    <cellStyle name="Calculation 4 2 2 2 2" xfId="4842" xr:uid="{B3DEEA48-D8CF-408E-B987-453398C8BEAC}"/>
    <cellStyle name="Calculation 4 2 2 2 3" xfId="5256" xr:uid="{2110AF56-EF44-4425-AE7D-89BE9961A71B}"/>
    <cellStyle name="Calculation 4 2 2 2 4" xfId="14223" xr:uid="{1FFC2039-70D5-484F-9E6C-500814A1A611}"/>
    <cellStyle name="Calculation 4 2 2 3" xfId="14224" xr:uid="{C84D37A0-6115-4111-8F37-5EEDEFF21763}"/>
    <cellStyle name="Calculation 4 2 2 3 2" xfId="14225" xr:uid="{21010AAA-3BEF-48DD-8C49-84D8026C1D9F}"/>
    <cellStyle name="Calculation 4 2 2 3 3" xfId="14226" xr:uid="{ECD6EC1B-5E24-48D2-B956-38C51E064D24}"/>
    <cellStyle name="Calculation 4 2 2 4" xfId="14227" xr:uid="{9412780B-78C7-483A-9E0D-FD307ED98DD4}"/>
    <cellStyle name="Calculation 4 2 2 4 2" xfId="14228" xr:uid="{0DF66DF6-F710-496B-86FE-A8E59A58F312}"/>
    <cellStyle name="Calculation 4 2 2 4 3" xfId="14229" xr:uid="{0E8D3165-F490-4014-B06C-B3E4AEB05006}"/>
    <cellStyle name="Calculation 4 2 2 5" xfId="14230" xr:uid="{D9D3831D-1B9A-42F8-9800-F3FE6D373C4E}"/>
    <cellStyle name="Calculation 4 2 2 5 2" xfId="14231" xr:uid="{03E4D4A1-0B80-48AF-96C1-4407B905543B}"/>
    <cellStyle name="Calculation 4 2 2 5 3" xfId="14232" xr:uid="{A5119204-59BF-4E1D-A938-31BE5EB0F9F8}"/>
    <cellStyle name="Calculation 4 2 2 6" xfId="14233" xr:uid="{528A3451-3819-4C9F-BE73-160E98329DE6}"/>
    <cellStyle name="Calculation 4 2 2 6 2" xfId="14234" xr:uid="{7D54BCDE-87D6-4FE4-837B-C5770AA19803}"/>
    <cellStyle name="Calculation 4 2 2 6 3" xfId="14235" xr:uid="{411AB5DE-BC24-4CE4-A24A-C7B0080440DF}"/>
    <cellStyle name="Calculation 4 2 2 7" xfId="14236" xr:uid="{13C7FB36-E791-4CF8-8729-6AF07F319E0C}"/>
    <cellStyle name="Calculation 4 2 2 7 2" xfId="14237" xr:uid="{CE8201CC-04A0-4E19-9D72-29BF9E553C84}"/>
    <cellStyle name="Calculation 4 2 2 7 3" xfId="14238" xr:uid="{AFFFCDD8-D8CC-4312-986F-B7B3834B8670}"/>
    <cellStyle name="Calculation 4 2 2 8" xfId="14239" xr:uid="{0BE727E5-8F95-4C97-AE04-ABF8E47C9583}"/>
    <cellStyle name="Calculation 4 2 2 8 2" xfId="14240" xr:uid="{AA176E8F-1218-46AA-A7C7-10FF3F2A0033}"/>
    <cellStyle name="Calculation 4 2 2 8 3" xfId="14241" xr:uid="{A06EC159-6B6C-4F39-AEAC-CF325D4F51F1}"/>
    <cellStyle name="Calculation 4 2 2 9" xfId="14242" xr:uid="{DCAD05E0-47EC-4FF9-86EE-A3A781513748}"/>
    <cellStyle name="Calculation 4 2 2 9 2" xfId="14243" xr:uid="{306FBA76-3235-4A8C-9B51-FADDA532B4FF}"/>
    <cellStyle name="Calculation 4 2 2 9 3" xfId="14244" xr:uid="{5E0620BA-8B1E-4F1D-86C5-8E2CE878B3FD}"/>
    <cellStyle name="Calculation 4 2 3" xfId="3708" xr:uid="{35445F32-FBE1-4696-9E69-76969ABE2245}"/>
    <cellStyle name="Calculation 4 2 3 2" xfId="4585" xr:uid="{99BF5CD6-4A72-4919-86DA-689B0FA6687D}"/>
    <cellStyle name="Calculation 4 2 3 3" xfId="4517" xr:uid="{9AE677B2-F2AB-4544-B5C1-5E135E4C5D5E}"/>
    <cellStyle name="Calculation 4 2 3 4" xfId="14245" xr:uid="{763E5042-3A69-4432-9EDC-05E686C12238}"/>
    <cellStyle name="Calculation 4 2 4" xfId="14246" xr:uid="{3C81857F-D03E-497B-8D93-D0A2D3B1AF3B}"/>
    <cellStyle name="Calculation 4 2 4 2" xfId="14247" xr:uid="{3D113004-DC5A-45A2-8084-6DD5857AE10E}"/>
    <cellStyle name="Calculation 4 2 4 3" xfId="14248" xr:uid="{B7473C41-8AAA-4E21-B938-ED5544B1425E}"/>
    <cellStyle name="Calculation 4 2 5" xfId="14249" xr:uid="{FAF58348-72C0-4771-B26C-16FDE1663508}"/>
    <cellStyle name="Calculation 4 2 5 2" xfId="14250" xr:uid="{AB87E41B-57AB-4AEE-933F-E8860DB25C07}"/>
    <cellStyle name="Calculation 4 2 5 3" xfId="14251" xr:uid="{3C68A2A3-8945-441B-9A4E-9F8A2809ECA2}"/>
    <cellStyle name="Calculation 4 2 6" xfId="14252" xr:uid="{4F0FE305-3EAF-43B0-A925-97371C82E8A8}"/>
    <cellStyle name="Calculation 4 2 6 2" xfId="14253" xr:uid="{727DF905-5977-4C3A-AB75-0C0BD7B351A2}"/>
    <cellStyle name="Calculation 4 2 6 3" xfId="14254" xr:uid="{E7654522-C2B3-42A9-A223-AE21AFA31B04}"/>
    <cellStyle name="Calculation 4 2 7" xfId="14255" xr:uid="{2A2ED503-7F1A-4041-8FAE-2DAAE258F70B}"/>
    <cellStyle name="Calculation 4 2 7 2" xfId="14256" xr:uid="{63745E5C-0EBE-4FA3-BCBD-7D700AFED583}"/>
    <cellStyle name="Calculation 4 2 7 3" xfId="14257" xr:uid="{28D2069B-5E17-4E3F-A9B4-BCF7EA9EE880}"/>
    <cellStyle name="Calculation 4 2 8" xfId="14258" xr:uid="{12E671F0-056F-4676-8136-14100548801E}"/>
    <cellStyle name="Calculation 4 2 8 2" xfId="14259" xr:uid="{74CD4D42-1914-4100-9FD4-869CE0D2E18C}"/>
    <cellStyle name="Calculation 4 2 8 3" xfId="14260" xr:uid="{5A5F5387-2A76-4A3C-A0B3-37859363DAA4}"/>
    <cellStyle name="Calculation 4 2 9" xfId="14261" xr:uid="{4700D5EF-4FC3-4784-B1B4-81A0942D136A}"/>
    <cellStyle name="Calculation 4 2 9 2" xfId="14262" xr:uid="{1B0D9074-2C90-4687-AE9F-6CFD58055D06}"/>
    <cellStyle name="Calculation 4 2 9 3" xfId="14263" xr:uid="{07CC5732-7AE1-4152-A2C7-3E18F8947F63}"/>
    <cellStyle name="Calculation 4 20" xfId="14264" xr:uid="{3B9F3F0E-C086-498F-B2E2-41FEF2B03653}"/>
    <cellStyle name="Calculation 4 20 2" xfId="14265" xr:uid="{A485A1E1-FD51-4EBC-95BE-5CB5F00881DF}"/>
    <cellStyle name="Calculation 4 20 3" xfId="14266" xr:uid="{ED71225F-52EA-4A4E-BC42-5386467448B5}"/>
    <cellStyle name="Calculation 4 21" xfId="14267" xr:uid="{D0FFB2BF-8EB5-4958-AB78-4A2597432A41}"/>
    <cellStyle name="Calculation 4 21 2" xfId="14268" xr:uid="{CC4260AF-1964-4DEF-82F2-1FA47DDBDC65}"/>
    <cellStyle name="Calculation 4 22" xfId="14269" xr:uid="{44DD6900-04FA-4FD0-B5A7-98784EF272F5}"/>
    <cellStyle name="Calculation 4 23" xfId="14270" xr:uid="{1EC7E620-BB4C-4E76-9518-1BA946670829}"/>
    <cellStyle name="Calculation 4 24" xfId="14271" xr:uid="{795878D8-071E-41A9-B472-215C5817E4E8}"/>
    <cellStyle name="Calculation 4 3" xfId="1602" xr:uid="{6ED669DB-1DFF-4205-B458-FB42E4B596F5}"/>
    <cellStyle name="Calculation 4 3 10" xfId="14272" xr:uid="{1080F530-CB72-4D6D-B5F5-24CD5A284BB5}"/>
    <cellStyle name="Calculation 4 3 10 2" xfId="14273" xr:uid="{A353E389-6A86-4E2B-8442-262670B71664}"/>
    <cellStyle name="Calculation 4 3 10 3" xfId="14274" xr:uid="{CC95A698-DF7C-4FB8-9AE4-7DC7B092AAB2}"/>
    <cellStyle name="Calculation 4 3 11" xfId="14275" xr:uid="{CCA01C57-7F52-4328-9639-1CD3EF4557C3}"/>
    <cellStyle name="Calculation 4 3 11 2" xfId="14276" xr:uid="{15974B0C-B502-4DCB-82B5-CBF585EDF51A}"/>
    <cellStyle name="Calculation 4 3 12" xfId="14277" xr:uid="{5CCF21D1-0082-4BCB-BA99-D70252AC9E33}"/>
    <cellStyle name="Calculation 4 3 2" xfId="3343" xr:uid="{92AD03EC-A5B0-4D96-A54A-8B0D9E331153}"/>
    <cellStyle name="Calculation 4 3 2 10" xfId="14278" xr:uid="{F37F47EE-3BE6-4B06-A957-B98E7289E074}"/>
    <cellStyle name="Calculation 4 3 2 10 2" xfId="14279" xr:uid="{EAFCDCBF-FEE3-4258-A10C-497935A609FD}"/>
    <cellStyle name="Calculation 4 3 2 11" xfId="14280" xr:uid="{D1167A60-4746-4D7B-9BBE-0EC9709040F5}"/>
    <cellStyle name="Calculation 4 3 2 2" xfId="4032" xr:uid="{AC030CE3-1557-4915-942B-15D2E86AEF6F}"/>
    <cellStyle name="Calculation 4 3 2 2 2" xfId="4843" xr:uid="{B4B2D485-F4BF-4CD7-8D70-3088E898CB9E}"/>
    <cellStyle name="Calculation 4 3 2 2 3" xfId="5257" xr:uid="{258C2DB1-D0BA-45C8-9B52-B9FD7BECD104}"/>
    <cellStyle name="Calculation 4 3 2 2 4" xfId="14281" xr:uid="{8AB9F073-AEBD-4EC1-9F3B-2CCE396C60D4}"/>
    <cellStyle name="Calculation 4 3 2 3" xfId="14282" xr:uid="{D05E27C1-AAA2-422F-881C-ABDB8017A8AA}"/>
    <cellStyle name="Calculation 4 3 2 3 2" xfId="14283" xr:uid="{A66754E7-08CD-46CB-AF6E-B6AFACC0DAC5}"/>
    <cellStyle name="Calculation 4 3 2 3 3" xfId="14284" xr:uid="{0A41B782-C320-43A0-9626-720E0EC0B6A5}"/>
    <cellStyle name="Calculation 4 3 2 4" xfId="14285" xr:uid="{85DD233F-5440-4F03-9349-454FE8FE2192}"/>
    <cellStyle name="Calculation 4 3 2 4 2" xfId="14286" xr:uid="{3363FA49-A630-4A6D-8721-F756FBB23B72}"/>
    <cellStyle name="Calculation 4 3 2 4 3" xfId="14287" xr:uid="{72114FB8-7C23-409C-B956-EB03929BC0CF}"/>
    <cellStyle name="Calculation 4 3 2 5" xfId="14288" xr:uid="{56006790-AAF4-4A34-9113-4F50C4F19B92}"/>
    <cellStyle name="Calculation 4 3 2 5 2" xfId="14289" xr:uid="{4C9C0B88-29F7-4D1A-8404-22E49F8D3758}"/>
    <cellStyle name="Calculation 4 3 2 5 3" xfId="14290" xr:uid="{D7309661-24B9-4677-BB4B-8A5D37177309}"/>
    <cellStyle name="Calculation 4 3 2 6" xfId="14291" xr:uid="{BE84DBC3-CF37-4526-8FCC-D696A0BF6AB7}"/>
    <cellStyle name="Calculation 4 3 2 6 2" xfId="14292" xr:uid="{A83723E2-888B-4E6E-9C3E-1BD9DB73A756}"/>
    <cellStyle name="Calculation 4 3 2 6 3" xfId="14293" xr:uid="{BB0256F9-F2BF-4DE8-A4FD-B83B8DACA68F}"/>
    <cellStyle name="Calculation 4 3 2 7" xfId="14294" xr:uid="{4BF50F4E-DA5F-404D-8B23-C19614626D93}"/>
    <cellStyle name="Calculation 4 3 2 7 2" xfId="14295" xr:uid="{345F8488-69D9-4734-A5C3-DA89CA129E41}"/>
    <cellStyle name="Calculation 4 3 2 7 3" xfId="14296" xr:uid="{1EC72C74-475F-49AB-9492-470554C85EA5}"/>
    <cellStyle name="Calculation 4 3 2 8" xfId="14297" xr:uid="{85AABB55-3384-4E10-9D67-B5D451875FD0}"/>
    <cellStyle name="Calculation 4 3 2 8 2" xfId="14298" xr:uid="{F09D6B87-22A3-48C4-A031-13DCBE6D4C5C}"/>
    <cellStyle name="Calculation 4 3 2 8 3" xfId="14299" xr:uid="{FEC31D60-DC80-453C-A647-47A55BC9D6B6}"/>
    <cellStyle name="Calculation 4 3 2 9" xfId="14300" xr:uid="{94B00834-7FD1-4A9E-95F4-B3EB78B5EBF7}"/>
    <cellStyle name="Calculation 4 3 2 9 2" xfId="14301" xr:uid="{A51ED5C0-D038-480B-8DB5-EEB225E39396}"/>
    <cellStyle name="Calculation 4 3 2 9 3" xfId="14302" xr:uid="{C1E225A3-343E-4AB3-AD53-30E8FE6A11E7}"/>
    <cellStyle name="Calculation 4 3 3" xfId="3709" xr:uid="{977C095C-6D34-4467-9F93-5AF04ACA375F}"/>
    <cellStyle name="Calculation 4 3 3 2" xfId="4586" xr:uid="{C0086AE8-1D26-4BF1-A022-BEEDB26F38C7}"/>
    <cellStyle name="Calculation 4 3 3 3" xfId="4516" xr:uid="{236021E9-47E5-47F3-B95C-B79A931D39F4}"/>
    <cellStyle name="Calculation 4 3 3 4" xfId="14303" xr:uid="{A5552449-757C-46A2-8E23-26F11E2869B6}"/>
    <cellStyle name="Calculation 4 3 4" xfId="14304" xr:uid="{E3A65CE1-16A0-49CF-8A65-BDB99E83CB2C}"/>
    <cellStyle name="Calculation 4 3 4 2" xfId="14305" xr:uid="{0057115F-0FF6-4D6E-82BF-3CF1B83C3E7B}"/>
    <cellStyle name="Calculation 4 3 4 3" xfId="14306" xr:uid="{C1CF145C-90BC-40DD-95A7-64CC411A7CDD}"/>
    <cellStyle name="Calculation 4 3 5" xfId="14307" xr:uid="{59AFEE1D-848E-41C1-BC1D-267623069735}"/>
    <cellStyle name="Calculation 4 3 5 2" xfId="14308" xr:uid="{A911AFB4-F0F1-49BA-B743-29C883DF9736}"/>
    <cellStyle name="Calculation 4 3 5 3" xfId="14309" xr:uid="{E726B9B1-329E-4475-A4D9-E8EE32088E36}"/>
    <cellStyle name="Calculation 4 3 6" xfId="14310" xr:uid="{8045262B-9474-4B2F-929C-B8B1FE352BE8}"/>
    <cellStyle name="Calculation 4 3 6 2" xfId="14311" xr:uid="{2F5F5F9B-5F5E-4A5E-B754-D8CF8F521C52}"/>
    <cellStyle name="Calculation 4 3 6 3" xfId="14312" xr:uid="{C7619198-C1A3-4F04-A887-0A5C538F0F68}"/>
    <cellStyle name="Calculation 4 3 7" xfId="14313" xr:uid="{396DD199-AE75-42FC-8498-06286CD89EDB}"/>
    <cellStyle name="Calculation 4 3 7 2" xfId="14314" xr:uid="{426D508D-C44F-4452-B539-6FA20FED5333}"/>
    <cellStyle name="Calculation 4 3 7 3" xfId="14315" xr:uid="{4CB2384D-1E53-4894-8BB4-D5D922C81EA9}"/>
    <cellStyle name="Calculation 4 3 8" xfId="14316" xr:uid="{622CC35C-E0F3-4974-9F13-641DA9F951BB}"/>
    <cellStyle name="Calculation 4 3 8 2" xfId="14317" xr:uid="{AF143BFA-337B-4837-AA2C-754E90512E18}"/>
    <cellStyle name="Calculation 4 3 8 3" xfId="14318" xr:uid="{FE7CC548-3AE0-445E-94A7-B4424CCC222E}"/>
    <cellStyle name="Calculation 4 3 9" xfId="14319" xr:uid="{33564043-5AA9-4A83-B718-4797B96EE55A}"/>
    <cellStyle name="Calculation 4 3 9 2" xfId="14320" xr:uid="{28686C27-ECB3-4D30-8479-5DB8D4A1DCF7}"/>
    <cellStyle name="Calculation 4 3 9 3" xfId="14321" xr:uid="{6BA6FAF1-68B0-4967-8C62-D8A6D21192C7}"/>
    <cellStyle name="Calculation 4 4" xfId="1603" xr:uid="{2FAFD589-ACAB-4DE7-AEA6-EBF21901ED90}"/>
    <cellStyle name="Calculation 4 4 10" xfId="14322" xr:uid="{FF91B9C5-99C6-4A54-AF48-AB8937FE51AD}"/>
    <cellStyle name="Calculation 4 4 10 2" xfId="14323" xr:uid="{EFCCADC7-2AB3-4B3A-9150-7C0B8A469678}"/>
    <cellStyle name="Calculation 4 4 10 3" xfId="14324" xr:uid="{211030D1-5A78-4BF1-9A1D-6139BB54529F}"/>
    <cellStyle name="Calculation 4 4 11" xfId="14325" xr:uid="{51E967B4-FF81-40DC-BEF3-08D04D3BD564}"/>
    <cellStyle name="Calculation 4 4 11 2" xfId="14326" xr:uid="{5761A503-7734-413A-A3E7-24ED5B88D320}"/>
    <cellStyle name="Calculation 4 4 12" xfId="14327" xr:uid="{53272BD5-D897-40A3-8461-D79A739D9E7A}"/>
    <cellStyle name="Calculation 4 4 2" xfId="3344" xr:uid="{1CE45262-DC5B-40AF-8986-B5C1C3E1B02B}"/>
    <cellStyle name="Calculation 4 4 2 10" xfId="14328" xr:uid="{C9038DEA-D174-4EAB-B493-06BBAFB33638}"/>
    <cellStyle name="Calculation 4 4 2 10 2" xfId="14329" xr:uid="{D3ACC395-2931-44F1-B1A7-DB77647C85C0}"/>
    <cellStyle name="Calculation 4 4 2 11" xfId="14330" xr:uid="{289AC8BD-3992-46C0-A98D-DDC14CEC64BA}"/>
    <cellStyle name="Calculation 4 4 2 2" xfId="4033" xr:uid="{531C141B-DA03-47F1-9E1E-A6BA01C19945}"/>
    <cellStyle name="Calculation 4 4 2 2 2" xfId="4844" xr:uid="{4F6E0756-E4F4-4FA1-B544-B50EF762FE13}"/>
    <cellStyle name="Calculation 4 4 2 2 3" xfId="5258" xr:uid="{FF98EDA8-CBC2-4517-A588-7AFF3DA12F58}"/>
    <cellStyle name="Calculation 4 4 2 2 4" xfId="14331" xr:uid="{8F25DE91-C3DE-4CD7-B490-109C79D273B5}"/>
    <cellStyle name="Calculation 4 4 2 3" xfId="14332" xr:uid="{50235984-B09F-452D-A84E-BDD06352C4A4}"/>
    <cellStyle name="Calculation 4 4 2 3 2" xfId="14333" xr:uid="{FDD73EB4-CD70-4D45-89C3-13CB23918A7C}"/>
    <cellStyle name="Calculation 4 4 2 3 3" xfId="14334" xr:uid="{BF9E4121-E9F1-4BDD-A6C3-C57896AF2841}"/>
    <cellStyle name="Calculation 4 4 2 4" xfId="14335" xr:uid="{148E17C2-975F-4F28-B616-970D7999BF6A}"/>
    <cellStyle name="Calculation 4 4 2 4 2" xfId="14336" xr:uid="{C0FDBF16-349C-4F73-96CB-DA87DD1B58B0}"/>
    <cellStyle name="Calculation 4 4 2 4 3" xfId="14337" xr:uid="{D5DAC618-FF18-4468-8C23-CC91811999E5}"/>
    <cellStyle name="Calculation 4 4 2 5" xfId="14338" xr:uid="{D44374B9-E017-4E9B-8A15-FA5A196DD1DF}"/>
    <cellStyle name="Calculation 4 4 2 5 2" xfId="14339" xr:uid="{059B8458-9294-4E00-BE3E-ED590DA47D3B}"/>
    <cellStyle name="Calculation 4 4 2 5 3" xfId="14340" xr:uid="{FA0C7DD0-85E8-436E-B3BB-7F13D845C92F}"/>
    <cellStyle name="Calculation 4 4 2 6" xfId="14341" xr:uid="{416E4AD3-5AEB-499A-8DC3-DCF3660E0349}"/>
    <cellStyle name="Calculation 4 4 2 6 2" xfId="14342" xr:uid="{9869DFE6-E06C-4A0F-9EB0-49C009B40C96}"/>
    <cellStyle name="Calculation 4 4 2 6 3" xfId="14343" xr:uid="{2E121AA6-ED2D-4D7A-BB90-3CC2D6458C95}"/>
    <cellStyle name="Calculation 4 4 2 7" xfId="14344" xr:uid="{2D79782E-31B0-4062-935F-509449D748D3}"/>
    <cellStyle name="Calculation 4 4 2 7 2" xfId="14345" xr:uid="{26CF37F2-0189-4144-B945-0849213F9735}"/>
    <cellStyle name="Calculation 4 4 2 7 3" xfId="14346" xr:uid="{3D1D2BEB-393C-4250-A662-75DEF43AC171}"/>
    <cellStyle name="Calculation 4 4 2 8" xfId="14347" xr:uid="{9D9A12B0-9738-4A64-8713-EAFF53648032}"/>
    <cellStyle name="Calculation 4 4 2 8 2" xfId="14348" xr:uid="{E621F7B5-0D08-46A2-B3BB-62D4AB4DA737}"/>
    <cellStyle name="Calculation 4 4 2 8 3" xfId="14349" xr:uid="{052F7271-C8A1-415B-B86B-6490C86DE5FA}"/>
    <cellStyle name="Calculation 4 4 2 9" xfId="14350" xr:uid="{816557AC-5D69-4424-A644-6384D0E22D85}"/>
    <cellStyle name="Calculation 4 4 2 9 2" xfId="14351" xr:uid="{DB6942D9-9A71-465A-891D-3EE64F1B11AA}"/>
    <cellStyle name="Calculation 4 4 2 9 3" xfId="14352" xr:uid="{8DA917EB-98AC-44F2-B8EE-CDA1018A2753}"/>
    <cellStyle name="Calculation 4 4 3" xfId="3710" xr:uid="{83676D62-D38D-441E-98D7-7BA5AF02E386}"/>
    <cellStyle name="Calculation 4 4 3 2" xfId="4587" xr:uid="{11D3BEE6-03F8-430A-8EEA-B088F2B434A1}"/>
    <cellStyle name="Calculation 4 4 3 3" xfId="4515" xr:uid="{B2BB3AF6-4784-44C3-92D8-7EA62B5FF00E}"/>
    <cellStyle name="Calculation 4 4 3 4" xfId="14353" xr:uid="{9281273E-D6FA-40E0-9F7C-D5A65556E1A3}"/>
    <cellStyle name="Calculation 4 4 4" xfId="14354" xr:uid="{DF56CF14-4194-42EF-992E-F06BFCAAD613}"/>
    <cellStyle name="Calculation 4 4 4 2" xfId="14355" xr:uid="{CFA35526-F868-425B-9B05-C5CECB4F5644}"/>
    <cellStyle name="Calculation 4 4 4 3" xfId="14356" xr:uid="{F5352DB2-157E-4A8C-8FEF-FC6C627291C3}"/>
    <cellStyle name="Calculation 4 4 5" xfId="14357" xr:uid="{A0CEE09E-1DD4-4B60-9B47-2DA8A2C5AAC0}"/>
    <cellStyle name="Calculation 4 4 5 2" xfId="14358" xr:uid="{981AFB37-97A4-4A04-8991-93C50D4D7099}"/>
    <cellStyle name="Calculation 4 4 5 3" xfId="14359" xr:uid="{16E36F0A-3B1F-43CF-9871-0E00C3CF5525}"/>
    <cellStyle name="Calculation 4 4 6" xfId="14360" xr:uid="{74D15337-F59B-486B-AEFD-4D4F003DFB89}"/>
    <cellStyle name="Calculation 4 4 6 2" xfId="14361" xr:uid="{CF6A6744-348F-468A-8D82-90B2A300067A}"/>
    <cellStyle name="Calculation 4 4 6 3" xfId="14362" xr:uid="{A72F8E26-1A40-4759-B47E-0FB1D067D838}"/>
    <cellStyle name="Calculation 4 4 7" xfId="14363" xr:uid="{F53EB69D-534D-4D06-A252-4A50960EE6F4}"/>
    <cellStyle name="Calculation 4 4 7 2" xfId="14364" xr:uid="{0E05296F-0A86-44B8-9037-5479CC7C59F1}"/>
    <cellStyle name="Calculation 4 4 7 3" xfId="14365" xr:uid="{2AF8109F-0811-4348-A4F2-90DF9078174D}"/>
    <cellStyle name="Calculation 4 4 8" xfId="14366" xr:uid="{EDD1AE2B-7874-466A-906E-88D5E77478DD}"/>
    <cellStyle name="Calculation 4 4 8 2" xfId="14367" xr:uid="{44DA9A54-D2CA-4DBD-B854-AC1ED86862E4}"/>
    <cellStyle name="Calculation 4 4 8 3" xfId="14368" xr:uid="{43606881-BBE8-4454-84B8-7C1B20100CC2}"/>
    <cellStyle name="Calculation 4 4 9" xfId="14369" xr:uid="{D10677AD-7069-437C-A61D-B1078B52B5A1}"/>
    <cellStyle name="Calculation 4 4 9 2" xfId="14370" xr:uid="{E12A111B-E3DC-472D-89F8-8D073014257B}"/>
    <cellStyle name="Calculation 4 4 9 3" xfId="14371" xr:uid="{6199FB84-05E5-4787-8176-8B1D756321CA}"/>
    <cellStyle name="Calculation 4 5" xfId="1604" xr:uid="{D47173EB-0220-4A7F-AC6B-35FE0E2438A6}"/>
    <cellStyle name="Calculation 4 5 10" xfId="14372" xr:uid="{3E23390B-6827-4053-A467-C8D13DA88E73}"/>
    <cellStyle name="Calculation 4 5 10 2" xfId="14373" xr:uid="{2FFB85F2-6322-4857-9D4B-7BB84CB9016E}"/>
    <cellStyle name="Calculation 4 5 10 3" xfId="14374" xr:uid="{EF323BE4-10A8-461A-80CD-9E18C9CD4161}"/>
    <cellStyle name="Calculation 4 5 11" xfId="14375" xr:uid="{77D754B7-9E38-4F95-B429-CA94223EADE7}"/>
    <cellStyle name="Calculation 4 5 11 2" xfId="14376" xr:uid="{9618F1DB-A652-4667-BF19-DFF5456A8622}"/>
    <cellStyle name="Calculation 4 5 12" xfId="14377" xr:uid="{01276B3A-A512-4391-8AD0-D50403C4B7EA}"/>
    <cellStyle name="Calculation 4 5 2" xfId="3345" xr:uid="{5C32E565-3526-49BC-9B68-8824C776B7EF}"/>
    <cellStyle name="Calculation 4 5 2 10" xfId="14378" xr:uid="{8AC28ED2-ACF3-453D-AF49-7244542B3B5E}"/>
    <cellStyle name="Calculation 4 5 2 10 2" xfId="14379" xr:uid="{E26A45EF-14EE-4158-8928-779DB7376038}"/>
    <cellStyle name="Calculation 4 5 2 11" xfId="14380" xr:uid="{AE261F12-3E6D-4AB1-BAAC-658174B8C71D}"/>
    <cellStyle name="Calculation 4 5 2 2" xfId="4034" xr:uid="{3C5FD945-FBEB-4FDE-A942-C2452B5205BB}"/>
    <cellStyle name="Calculation 4 5 2 2 2" xfId="4845" xr:uid="{1A1DFB60-9862-42A5-B4A1-DF54F1D1FE71}"/>
    <cellStyle name="Calculation 4 5 2 2 3" xfId="5259" xr:uid="{5731DD1A-852D-4F23-9FDF-B44766F006DB}"/>
    <cellStyle name="Calculation 4 5 2 2 4" xfId="14381" xr:uid="{B2D30534-C29A-4B8F-B94A-AE1EAB006781}"/>
    <cellStyle name="Calculation 4 5 2 3" xfId="14382" xr:uid="{4E505CA6-DFEB-40ED-A35B-9FC20738F3F2}"/>
    <cellStyle name="Calculation 4 5 2 3 2" xfId="14383" xr:uid="{1524B891-055B-4F44-BB9C-D64BB4F70780}"/>
    <cellStyle name="Calculation 4 5 2 3 3" xfId="14384" xr:uid="{77E3F534-B928-4947-89F8-5F67F3C4F709}"/>
    <cellStyle name="Calculation 4 5 2 4" xfId="14385" xr:uid="{DBDE571D-AD05-402E-BA4A-92C7C604481F}"/>
    <cellStyle name="Calculation 4 5 2 4 2" xfId="14386" xr:uid="{3134C6A9-0559-4DF4-9DF7-5B7455C74EF5}"/>
    <cellStyle name="Calculation 4 5 2 4 3" xfId="14387" xr:uid="{BC5657F0-CEA4-47CE-B16F-A9D1241D51FF}"/>
    <cellStyle name="Calculation 4 5 2 5" xfId="14388" xr:uid="{AAA16358-7B46-4525-9F3D-07EB4F8B2121}"/>
    <cellStyle name="Calculation 4 5 2 5 2" xfId="14389" xr:uid="{772B7D8B-BBA0-450C-BBFD-6191D6B09BCD}"/>
    <cellStyle name="Calculation 4 5 2 5 3" xfId="14390" xr:uid="{8571F6B6-6D46-48D4-9B53-CF0901F49732}"/>
    <cellStyle name="Calculation 4 5 2 6" xfId="14391" xr:uid="{14E3E7D0-2DCB-4ADA-A579-F4EA7E238C27}"/>
    <cellStyle name="Calculation 4 5 2 6 2" xfId="14392" xr:uid="{E5E78B99-8E38-41FE-9F4D-50F02A48FF35}"/>
    <cellStyle name="Calculation 4 5 2 6 3" xfId="14393" xr:uid="{D6266FA3-1211-405D-B171-907C7D6E6F2D}"/>
    <cellStyle name="Calculation 4 5 2 7" xfId="14394" xr:uid="{E799F95C-58CB-4DAD-9D4D-A892DED991B8}"/>
    <cellStyle name="Calculation 4 5 2 7 2" xfId="14395" xr:uid="{89FC19CD-8733-4803-B528-CE9B8F09ABC0}"/>
    <cellStyle name="Calculation 4 5 2 7 3" xfId="14396" xr:uid="{E0C29CE7-7327-48AD-985A-1CA1427521E0}"/>
    <cellStyle name="Calculation 4 5 2 8" xfId="14397" xr:uid="{16BAC362-737E-47C5-9F76-96C1F0D9FF97}"/>
    <cellStyle name="Calculation 4 5 2 8 2" xfId="14398" xr:uid="{7ACBD4D8-B777-49A3-8293-B0574501854C}"/>
    <cellStyle name="Calculation 4 5 2 8 3" xfId="14399" xr:uid="{E4D80544-4769-4DB5-9E67-78A58314BAD6}"/>
    <cellStyle name="Calculation 4 5 2 9" xfId="14400" xr:uid="{A17266D6-3934-4B0E-AC29-3ADA43D3FD46}"/>
    <cellStyle name="Calculation 4 5 2 9 2" xfId="14401" xr:uid="{975485A4-3B95-4D57-9670-AEC677EB99D0}"/>
    <cellStyle name="Calculation 4 5 2 9 3" xfId="14402" xr:uid="{F840BD09-C6BC-4E31-A1F9-24DD33917C2D}"/>
    <cellStyle name="Calculation 4 5 3" xfId="3711" xr:uid="{223ECA01-A139-4E14-BA3F-154863DC1AB9}"/>
    <cellStyle name="Calculation 4 5 3 2" xfId="4588" xr:uid="{AA408595-2643-4BDA-846F-E9542793A3D6}"/>
    <cellStyle name="Calculation 4 5 3 3" xfId="4514" xr:uid="{C68A933A-49C6-4E0E-91AD-3C851C920690}"/>
    <cellStyle name="Calculation 4 5 3 4" xfId="14403" xr:uid="{7B8D199D-F07C-4D94-B8C1-6EB3259DC0FB}"/>
    <cellStyle name="Calculation 4 5 4" xfId="14404" xr:uid="{CC956307-725D-40D4-B55B-2DEF5CF97CD7}"/>
    <cellStyle name="Calculation 4 5 4 2" xfId="14405" xr:uid="{B6E9A7C9-F9D2-4569-81AE-C7B63D89CBE7}"/>
    <cellStyle name="Calculation 4 5 4 3" xfId="14406" xr:uid="{79680A6A-E857-4EC8-A229-5065026EA619}"/>
    <cellStyle name="Calculation 4 5 5" xfId="14407" xr:uid="{C10A79F3-C8D7-44F4-B936-102C95F9CC8B}"/>
    <cellStyle name="Calculation 4 5 5 2" xfId="14408" xr:uid="{9A475C95-5DA5-43E7-B61A-B83C147703D1}"/>
    <cellStyle name="Calculation 4 5 5 3" xfId="14409" xr:uid="{68DA1E0B-107F-4F93-A11A-B0D468B19D06}"/>
    <cellStyle name="Calculation 4 5 6" xfId="14410" xr:uid="{FB8C07C3-5688-4BCD-9642-F07E6FFD179F}"/>
    <cellStyle name="Calculation 4 5 6 2" xfId="14411" xr:uid="{EE1A5395-7426-4C83-A913-7D130E4289BA}"/>
    <cellStyle name="Calculation 4 5 6 3" xfId="14412" xr:uid="{92B350C7-6B9C-4408-AD13-842717C24CD8}"/>
    <cellStyle name="Calculation 4 5 7" xfId="14413" xr:uid="{7A6BED6B-F762-41B6-B3C1-0A74C84A7421}"/>
    <cellStyle name="Calculation 4 5 7 2" xfId="14414" xr:uid="{6D506C92-9BF0-4E1F-83EB-667F990C18E4}"/>
    <cellStyle name="Calculation 4 5 7 3" xfId="14415" xr:uid="{DD270519-5865-4A72-B011-19FBEEDAFBC4}"/>
    <cellStyle name="Calculation 4 5 8" xfId="14416" xr:uid="{9591ECA9-BFD3-4BEC-9C99-32843D4020D7}"/>
    <cellStyle name="Calculation 4 5 8 2" xfId="14417" xr:uid="{FD93DED9-9A23-4345-A1D0-961DCFBDF33E}"/>
    <cellStyle name="Calculation 4 5 8 3" xfId="14418" xr:uid="{A7E8D651-300C-48BB-989F-751BA5473DE1}"/>
    <cellStyle name="Calculation 4 5 9" xfId="14419" xr:uid="{7E514C92-5C79-4F44-8E5E-C922EEB406B7}"/>
    <cellStyle name="Calculation 4 5 9 2" xfId="14420" xr:uid="{5DB2D5AB-AC37-49E3-9D41-9954144892F0}"/>
    <cellStyle name="Calculation 4 5 9 3" xfId="14421" xr:uid="{296FC948-CCDB-4490-B190-BA8A32688725}"/>
    <cellStyle name="Calculation 4 6" xfId="1605" xr:uid="{6B95EEDD-8732-4694-A721-720AB0C9BDA5}"/>
    <cellStyle name="Calculation 4 6 10" xfId="14422" xr:uid="{27D6A62E-9BF1-451C-B3E2-FE9372AA486A}"/>
    <cellStyle name="Calculation 4 6 10 2" xfId="14423" xr:uid="{71411DFC-CCF2-4593-AB7C-A9FBFA0F3B4C}"/>
    <cellStyle name="Calculation 4 6 10 3" xfId="14424" xr:uid="{48A9F80D-6C12-483B-9B57-0491919ABF91}"/>
    <cellStyle name="Calculation 4 6 11" xfId="14425" xr:uid="{F3B4AB92-E12F-4A1B-B65B-5E31EDB7A812}"/>
    <cellStyle name="Calculation 4 6 11 2" xfId="14426" xr:uid="{146E72B6-6BE5-415F-9825-D8FB62C2431F}"/>
    <cellStyle name="Calculation 4 6 12" xfId="14427" xr:uid="{6F7FF56F-3D1C-4C6D-A12A-9E2AF5B23073}"/>
    <cellStyle name="Calculation 4 6 2" xfId="3346" xr:uid="{1A52170C-59B4-4159-BE4D-024621BD6AE6}"/>
    <cellStyle name="Calculation 4 6 2 10" xfId="14428" xr:uid="{12D57256-BAF8-45DC-ACE3-6C8320505894}"/>
    <cellStyle name="Calculation 4 6 2 10 2" xfId="14429" xr:uid="{614E2E20-5E4D-4A02-9A82-EC6A39B9E118}"/>
    <cellStyle name="Calculation 4 6 2 11" xfId="14430" xr:uid="{2B7FD1AA-0C80-4AA1-9E12-1EB8326058DA}"/>
    <cellStyle name="Calculation 4 6 2 2" xfId="4035" xr:uid="{1E42C8CF-F3A2-479D-9CD9-10C8782FB12A}"/>
    <cellStyle name="Calculation 4 6 2 2 2" xfId="4846" xr:uid="{BFB54442-8494-42EE-8CA8-579D7D0DD8FD}"/>
    <cellStyle name="Calculation 4 6 2 2 3" xfId="5260" xr:uid="{CEB7F9A1-8326-48B0-99AA-A9493DB42527}"/>
    <cellStyle name="Calculation 4 6 2 2 4" xfId="14431" xr:uid="{BDB01C2E-A38B-4009-A1BA-DCEF09E3C1B8}"/>
    <cellStyle name="Calculation 4 6 2 3" xfId="14432" xr:uid="{3E556B37-8A47-4CBF-9015-AD7F9EED6AAF}"/>
    <cellStyle name="Calculation 4 6 2 3 2" xfId="14433" xr:uid="{84D2C65D-5E1F-4998-878D-D21956E10B89}"/>
    <cellStyle name="Calculation 4 6 2 3 3" xfId="14434" xr:uid="{6715DB02-E74A-4362-91A3-B4F9CF103247}"/>
    <cellStyle name="Calculation 4 6 2 4" xfId="14435" xr:uid="{9DCA43BF-E5C5-451F-A0D7-B68CEEE4561A}"/>
    <cellStyle name="Calculation 4 6 2 4 2" xfId="14436" xr:uid="{3DD8F78A-2389-431D-8FD8-5B3A2938C632}"/>
    <cellStyle name="Calculation 4 6 2 4 3" xfId="14437" xr:uid="{B10A3C03-C373-4618-9B44-635685717C5C}"/>
    <cellStyle name="Calculation 4 6 2 5" xfId="14438" xr:uid="{FE019ABC-BCFD-4EA3-9726-70B7232A6302}"/>
    <cellStyle name="Calculation 4 6 2 5 2" xfId="14439" xr:uid="{8DFF1B5F-F48D-4639-BF2E-CE1B0D43E9E4}"/>
    <cellStyle name="Calculation 4 6 2 5 3" xfId="14440" xr:uid="{344827E7-21A4-4865-A07E-0571E4150A37}"/>
    <cellStyle name="Calculation 4 6 2 6" xfId="14441" xr:uid="{75AFEC04-E187-4043-BC5C-5AF74CF4AF86}"/>
    <cellStyle name="Calculation 4 6 2 6 2" xfId="14442" xr:uid="{52D1F604-05A7-435C-B51E-EC84035C1BA7}"/>
    <cellStyle name="Calculation 4 6 2 6 3" xfId="14443" xr:uid="{690365B1-40C4-41E4-BF1C-88B92B83D9B8}"/>
    <cellStyle name="Calculation 4 6 2 7" xfId="14444" xr:uid="{62A84947-9EAD-473D-8E4F-252739E0B83F}"/>
    <cellStyle name="Calculation 4 6 2 7 2" xfId="14445" xr:uid="{3B325C21-D5C6-4317-BB00-F19286E13D2E}"/>
    <cellStyle name="Calculation 4 6 2 7 3" xfId="14446" xr:uid="{7B792D80-CE17-468B-A402-7CD1BAF59465}"/>
    <cellStyle name="Calculation 4 6 2 8" xfId="14447" xr:uid="{37EC9CB0-8B34-4DF0-B10F-A2E825323D05}"/>
    <cellStyle name="Calculation 4 6 2 8 2" xfId="14448" xr:uid="{A71194DF-BAC9-4E9A-B924-F8216F5AC5EB}"/>
    <cellStyle name="Calculation 4 6 2 8 3" xfId="14449" xr:uid="{8F610A81-EAB8-4472-A1FE-AADED914175F}"/>
    <cellStyle name="Calculation 4 6 2 9" xfId="14450" xr:uid="{B88F8966-5919-40B3-B167-8B787208C36F}"/>
    <cellStyle name="Calculation 4 6 2 9 2" xfId="14451" xr:uid="{B805FF71-5864-44B7-BFC2-167BF90E7C23}"/>
    <cellStyle name="Calculation 4 6 2 9 3" xfId="14452" xr:uid="{BA3751A7-3D69-427B-BE70-4D777237EBF6}"/>
    <cellStyle name="Calculation 4 6 3" xfId="3712" xr:uid="{15E58774-2CF1-4EFE-A94C-0A8C8103767F}"/>
    <cellStyle name="Calculation 4 6 3 2" xfId="4589" xr:uid="{E982CAE6-18EE-4E42-A221-49A0E97D003A}"/>
    <cellStyle name="Calculation 4 6 3 3" xfId="4513" xr:uid="{E5547244-9768-4685-8F04-4CE573D702BD}"/>
    <cellStyle name="Calculation 4 6 3 4" xfId="14453" xr:uid="{9CFF2706-4F3A-4754-AFAD-F66BAECD7BE9}"/>
    <cellStyle name="Calculation 4 6 4" xfId="14454" xr:uid="{6DD63D7D-D09C-4BB0-8BD7-22468A67896B}"/>
    <cellStyle name="Calculation 4 6 4 2" xfId="14455" xr:uid="{E1A6FE87-6429-4E3C-AD5C-F4BD5A6DCF69}"/>
    <cellStyle name="Calculation 4 6 4 3" xfId="14456" xr:uid="{691E87E7-DFC4-4179-9695-AB367F97E9B2}"/>
    <cellStyle name="Calculation 4 6 5" xfId="14457" xr:uid="{444DB9C8-9540-4723-8522-F506F9401535}"/>
    <cellStyle name="Calculation 4 6 5 2" xfId="14458" xr:uid="{56B44EBB-195B-4C41-9D85-5C1A98B62FC5}"/>
    <cellStyle name="Calculation 4 6 5 3" xfId="14459" xr:uid="{0D9C864B-EA7C-4319-81EA-0BD10DA11490}"/>
    <cellStyle name="Calculation 4 6 6" xfId="14460" xr:uid="{52050AB8-6035-44E7-BEFE-15D6BF9341C8}"/>
    <cellStyle name="Calculation 4 6 6 2" xfId="14461" xr:uid="{889CC65B-8B9F-48D7-9CD4-82F7B4EBF017}"/>
    <cellStyle name="Calculation 4 6 6 3" xfId="14462" xr:uid="{88FBF4EB-DC49-45BF-88C1-7714EE1F7EEF}"/>
    <cellStyle name="Calculation 4 6 7" xfId="14463" xr:uid="{5A383816-743A-406E-89F0-5E2A56E327A3}"/>
    <cellStyle name="Calculation 4 6 7 2" xfId="14464" xr:uid="{62FCB336-0FCA-406B-83D6-4642FB5AE062}"/>
    <cellStyle name="Calculation 4 6 7 3" xfId="14465" xr:uid="{8587B070-F321-4BD4-91A4-D44C73975377}"/>
    <cellStyle name="Calculation 4 6 8" xfId="14466" xr:uid="{1CF111CE-D7FA-4259-B268-AC8F3576EB51}"/>
    <cellStyle name="Calculation 4 6 8 2" xfId="14467" xr:uid="{9C081833-18C5-41F0-AFDD-5A3A45FB10EF}"/>
    <cellStyle name="Calculation 4 6 8 3" xfId="14468" xr:uid="{8AE1AECF-3D83-404C-9623-39A0CC4FC202}"/>
    <cellStyle name="Calculation 4 6 9" xfId="14469" xr:uid="{C03EC23F-CBCC-4B01-B53E-471217559985}"/>
    <cellStyle name="Calculation 4 6 9 2" xfId="14470" xr:uid="{269CB433-B680-4C1F-A637-52FF8659EF37}"/>
    <cellStyle name="Calculation 4 6 9 3" xfId="14471" xr:uid="{F30ECD54-6B10-4D2C-9287-9A84E6281A5F}"/>
    <cellStyle name="Calculation 4 7" xfId="1606" xr:uid="{3A2162A8-A173-4478-BA25-CE54F5AE4039}"/>
    <cellStyle name="Calculation 4 7 10" xfId="14472" xr:uid="{C4A2C57E-222E-40FA-B9C1-15A9A42434B8}"/>
    <cellStyle name="Calculation 4 7 10 2" xfId="14473" xr:uid="{4172F06D-9096-4A36-B109-41145A7B5125}"/>
    <cellStyle name="Calculation 4 7 10 3" xfId="14474" xr:uid="{C331C013-2826-4FE0-A3BA-E8CBBFCF33BA}"/>
    <cellStyle name="Calculation 4 7 11" xfId="14475" xr:uid="{0DA58631-CBCD-4648-91C3-5BDA9D3359C3}"/>
    <cellStyle name="Calculation 4 7 11 2" xfId="14476" xr:uid="{0EF223E7-D9CB-4C1D-95D8-224142D7FC2D}"/>
    <cellStyle name="Calculation 4 7 12" xfId="14477" xr:uid="{80785A9E-B7B6-412C-ADEF-B3F6BDA42245}"/>
    <cellStyle name="Calculation 4 7 2" xfId="3347" xr:uid="{DB60648E-EC46-46BF-B22D-A8FDC471C1EE}"/>
    <cellStyle name="Calculation 4 7 2 10" xfId="14478" xr:uid="{4BBFC8DF-CDA9-4F36-88FB-025FA7A63FAE}"/>
    <cellStyle name="Calculation 4 7 2 10 2" xfId="14479" xr:uid="{B40542DF-BD9A-434A-9AAC-758B279C0362}"/>
    <cellStyle name="Calculation 4 7 2 11" xfId="14480" xr:uid="{A6BDF0FF-FC07-4BD6-8C1D-C126FBCF37AB}"/>
    <cellStyle name="Calculation 4 7 2 2" xfId="4036" xr:uid="{D185BCCB-76B3-4AA0-AA44-7554AB70E80B}"/>
    <cellStyle name="Calculation 4 7 2 2 2" xfId="4847" xr:uid="{9743FEA5-E293-4B11-9A50-F81CF4CB45F0}"/>
    <cellStyle name="Calculation 4 7 2 2 3" xfId="5261" xr:uid="{6AF1DDDA-2D57-4EEE-B178-C7F645ABBFCD}"/>
    <cellStyle name="Calculation 4 7 2 2 4" xfId="14481" xr:uid="{0367DE03-CA73-4F07-BE30-A9FC7A6DE925}"/>
    <cellStyle name="Calculation 4 7 2 3" xfId="14482" xr:uid="{52C6FD9E-EC98-4704-ADD8-A951A7BC12DB}"/>
    <cellStyle name="Calculation 4 7 2 3 2" xfId="14483" xr:uid="{6156FF1F-3B9B-4057-8EEA-272AD2F2A588}"/>
    <cellStyle name="Calculation 4 7 2 3 3" xfId="14484" xr:uid="{85A0FA95-FA4B-4F5B-8C8B-C200AAD943A5}"/>
    <cellStyle name="Calculation 4 7 2 4" xfId="14485" xr:uid="{AC6AA836-ACA2-42A2-8899-D2BF14EE7B26}"/>
    <cellStyle name="Calculation 4 7 2 4 2" xfId="14486" xr:uid="{887C03DB-5DE5-4D65-A59B-B85A4CB401BF}"/>
    <cellStyle name="Calculation 4 7 2 4 3" xfId="14487" xr:uid="{88BFC0F5-FF75-49B3-814E-D150DC7E13FB}"/>
    <cellStyle name="Calculation 4 7 2 5" xfId="14488" xr:uid="{BB007A2D-1507-42A0-9732-91442E913989}"/>
    <cellStyle name="Calculation 4 7 2 5 2" xfId="14489" xr:uid="{E1778D40-727E-4197-9386-FA702B865F50}"/>
    <cellStyle name="Calculation 4 7 2 5 3" xfId="14490" xr:uid="{3BAB789C-CE46-4164-A58A-D93DCC296CE1}"/>
    <cellStyle name="Calculation 4 7 2 6" xfId="14491" xr:uid="{3E61F327-94EA-437D-A1D5-7CE560298F09}"/>
    <cellStyle name="Calculation 4 7 2 6 2" xfId="14492" xr:uid="{423EFFB5-D82C-4A05-9C95-28C9DADCE99E}"/>
    <cellStyle name="Calculation 4 7 2 6 3" xfId="14493" xr:uid="{47E8A349-D0AA-4B4C-AB66-FC53BE42D555}"/>
    <cellStyle name="Calculation 4 7 2 7" xfId="14494" xr:uid="{D85B0AF3-939E-47FE-922D-C9F830C62FD8}"/>
    <cellStyle name="Calculation 4 7 2 7 2" xfId="14495" xr:uid="{4C3946CB-7E51-4CED-BDAE-A18E82F02ABA}"/>
    <cellStyle name="Calculation 4 7 2 7 3" xfId="14496" xr:uid="{5EA5F1EE-6669-459A-A0F5-A855C112B26A}"/>
    <cellStyle name="Calculation 4 7 2 8" xfId="14497" xr:uid="{0028A32D-C2F0-477F-BE98-18EA02D0D2F0}"/>
    <cellStyle name="Calculation 4 7 2 8 2" xfId="14498" xr:uid="{6EA7EA25-BBE6-4030-83CA-47ECDE8A1D2E}"/>
    <cellStyle name="Calculation 4 7 2 8 3" xfId="14499" xr:uid="{6258557F-7F36-4862-B975-6EE16D7267FB}"/>
    <cellStyle name="Calculation 4 7 2 9" xfId="14500" xr:uid="{B0719021-23DB-4D77-9B88-7FED739F6DE2}"/>
    <cellStyle name="Calculation 4 7 2 9 2" xfId="14501" xr:uid="{9E5EA20F-E8B2-4A75-82EF-FC2D80F749FE}"/>
    <cellStyle name="Calculation 4 7 2 9 3" xfId="14502" xr:uid="{00AFF0A9-08C6-4AB1-8942-1A1D8D6E2408}"/>
    <cellStyle name="Calculation 4 7 3" xfId="3713" xr:uid="{5809DCD1-0949-42FC-AB13-35A74EECEFC9}"/>
    <cellStyle name="Calculation 4 7 3 2" xfId="4590" xr:uid="{04D92B53-82AE-45B8-B536-D3BBEF79F809}"/>
    <cellStyle name="Calculation 4 7 3 3" xfId="4512" xr:uid="{EFD1EC32-08DB-4817-9FA8-5A4A20A08149}"/>
    <cellStyle name="Calculation 4 7 3 4" xfId="14503" xr:uid="{7EF62A47-76A5-4C66-B5DA-D972B3D68778}"/>
    <cellStyle name="Calculation 4 7 4" xfId="14504" xr:uid="{2B35AB07-6532-4188-9922-B56023E12142}"/>
    <cellStyle name="Calculation 4 7 4 2" xfId="14505" xr:uid="{3031A086-3D54-41BD-AFA9-C446697C56A6}"/>
    <cellStyle name="Calculation 4 7 4 3" xfId="14506" xr:uid="{CE4EBD0E-50BC-4DC9-BE8A-979D447BA6A3}"/>
    <cellStyle name="Calculation 4 7 5" xfId="14507" xr:uid="{BE9CE0C2-B8E0-431D-AAD6-231BA3A6B8F4}"/>
    <cellStyle name="Calculation 4 7 5 2" xfId="14508" xr:uid="{167E93EE-40FE-4BEB-B9CD-B0BF11E504D7}"/>
    <cellStyle name="Calculation 4 7 5 3" xfId="14509" xr:uid="{F213ECF2-4074-4502-BD54-A99C21F70437}"/>
    <cellStyle name="Calculation 4 7 6" xfId="14510" xr:uid="{9BCECC4B-D26C-4322-8C92-4E8E63D33C26}"/>
    <cellStyle name="Calculation 4 7 6 2" xfId="14511" xr:uid="{F6322729-FD3E-47F8-8579-FE46D5DC8D05}"/>
    <cellStyle name="Calculation 4 7 6 3" xfId="14512" xr:uid="{A86253EC-204D-4F66-A1AE-E468808EC974}"/>
    <cellStyle name="Calculation 4 7 7" xfId="14513" xr:uid="{E5F45512-A039-485B-A2A3-2909659E43CE}"/>
    <cellStyle name="Calculation 4 7 7 2" xfId="14514" xr:uid="{14BCB00F-7176-49CE-AC33-CB73976D8F73}"/>
    <cellStyle name="Calculation 4 7 7 3" xfId="14515" xr:uid="{4C7DA7BE-3BAE-4A05-AF81-A04FAE48865D}"/>
    <cellStyle name="Calculation 4 7 8" xfId="14516" xr:uid="{6AA1A3E6-E113-4523-94C7-CEB67C52F177}"/>
    <cellStyle name="Calculation 4 7 8 2" xfId="14517" xr:uid="{CF6B942C-0DF8-48FE-8508-FEF9F008DB93}"/>
    <cellStyle name="Calculation 4 7 8 3" xfId="14518" xr:uid="{A42879FA-43C5-490F-8DE1-3A2FDF3203DE}"/>
    <cellStyle name="Calculation 4 7 9" xfId="14519" xr:uid="{B44A6DF9-480E-4444-8579-1153FF760A49}"/>
    <cellStyle name="Calculation 4 7 9 2" xfId="14520" xr:uid="{EBF60762-DEEF-41F0-879A-5735EE1821F9}"/>
    <cellStyle name="Calculation 4 7 9 3" xfId="14521" xr:uid="{2076D604-13E4-4627-B7FD-E4C77F0C4B18}"/>
    <cellStyle name="Calculation 4 8" xfId="1607" xr:uid="{E55B7D9E-69D5-4560-846F-A3D0A1F6E07C}"/>
    <cellStyle name="Calculation 4 8 10" xfId="14522" xr:uid="{CE80B22F-9702-4725-B8DC-5A60A01AF409}"/>
    <cellStyle name="Calculation 4 8 10 2" xfId="14523" xr:uid="{C472F080-F08A-47A1-9915-BA565A52DD4C}"/>
    <cellStyle name="Calculation 4 8 10 3" xfId="14524" xr:uid="{AAFB3A14-0D54-4F32-A297-00E09D754410}"/>
    <cellStyle name="Calculation 4 8 11" xfId="14525" xr:uid="{8B1B0805-7EB2-489C-B60E-EDE7342950BC}"/>
    <cellStyle name="Calculation 4 8 11 2" xfId="14526" xr:uid="{9725AEC7-1132-4629-814B-958E29C9ACFC}"/>
    <cellStyle name="Calculation 4 8 12" xfId="14527" xr:uid="{54353A58-B047-4D05-A099-74E3C3C881A4}"/>
    <cellStyle name="Calculation 4 8 2" xfId="3348" xr:uid="{2885FC00-FADC-49B2-86FE-5BCB9D991318}"/>
    <cellStyle name="Calculation 4 8 2 10" xfId="14528" xr:uid="{0EA7D562-22B9-427D-B8AD-11D2413C5351}"/>
    <cellStyle name="Calculation 4 8 2 10 2" xfId="14529" xr:uid="{BBCE6FC1-1CAE-4864-8632-D76BC5874543}"/>
    <cellStyle name="Calculation 4 8 2 11" xfId="14530" xr:uid="{3FC704E6-D0F7-4513-A1D9-17684D26989A}"/>
    <cellStyle name="Calculation 4 8 2 2" xfId="4037" xr:uid="{4D379546-F872-472E-B04F-A8AF2B62BE8A}"/>
    <cellStyle name="Calculation 4 8 2 2 2" xfId="4848" xr:uid="{0BA135EF-7197-4738-8C30-381A8D95A7C8}"/>
    <cellStyle name="Calculation 4 8 2 2 3" xfId="5262" xr:uid="{8993DC82-AB88-4315-8417-DC1A9FF4EE4C}"/>
    <cellStyle name="Calculation 4 8 2 2 4" xfId="14531" xr:uid="{1FC8C49A-3E1F-450C-B45C-411F35B5578D}"/>
    <cellStyle name="Calculation 4 8 2 3" xfId="14532" xr:uid="{0192166F-85D3-41FE-B26D-A777CEA73930}"/>
    <cellStyle name="Calculation 4 8 2 3 2" xfId="14533" xr:uid="{740D8897-A5D5-4F4C-B3E4-081FC732F2C6}"/>
    <cellStyle name="Calculation 4 8 2 3 3" xfId="14534" xr:uid="{F458B812-AF3F-4A78-AD31-0449DBB771B9}"/>
    <cellStyle name="Calculation 4 8 2 4" xfId="14535" xr:uid="{4A2CE1C1-15DD-4B6A-8581-05BEBD026CC1}"/>
    <cellStyle name="Calculation 4 8 2 4 2" xfId="14536" xr:uid="{BE568940-4E22-45C5-AC60-D771606508FA}"/>
    <cellStyle name="Calculation 4 8 2 4 3" xfId="14537" xr:uid="{21F7BECE-A3E2-4817-B7C8-31CB61F77430}"/>
    <cellStyle name="Calculation 4 8 2 5" xfId="14538" xr:uid="{E39322D7-B33B-45FD-BCC8-1D6AB78BB4DE}"/>
    <cellStyle name="Calculation 4 8 2 5 2" xfId="14539" xr:uid="{1C86B46E-2EAE-4CC0-9222-8B51EB302AEF}"/>
    <cellStyle name="Calculation 4 8 2 5 3" xfId="14540" xr:uid="{06464FF1-BCA6-4F8E-B466-C18725EF752B}"/>
    <cellStyle name="Calculation 4 8 2 6" xfId="14541" xr:uid="{376FF6CB-0012-407C-B9B7-5F7442E8A6AE}"/>
    <cellStyle name="Calculation 4 8 2 6 2" xfId="14542" xr:uid="{CC62EF55-8FFC-4464-AD1E-1FDB52F6274F}"/>
    <cellStyle name="Calculation 4 8 2 6 3" xfId="14543" xr:uid="{3E502116-1F67-4AA9-8C01-B7101C929602}"/>
    <cellStyle name="Calculation 4 8 2 7" xfId="14544" xr:uid="{1B6532B9-2644-41D8-80AC-9F9E3935F24C}"/>
    <cellStyle name="Calculation 4 8 2 7 2" xfId="14545" xr:uid="{803A6DC5-3E40-4ED7-BC24-687210FE92EE}"/>
    <cellStyle name="Calculation 4 8 2 7 3" xfId="14546" xr:uid="{A5CA2DC0-DBAC-4FD4-B002-DC939CCFC4A6}"/>
    <cellStyle name="Calculation 4 8 2 8" xfId="14547" xr:uid="{EBB3E7C1-F05D-4BCF-BB9C-E49617D8043E}"/>
    <cellStyle name="Calculation 4 8 2 8 2" xfId="14548" xr:uid="{762083AD-05CE-4CDF-BB69-E596BFFF13EA}"/>
    <cellStyle name="Calculation 4 8 2 8 3" xfId="14549" xr:uid="{DD79804B-30CC-4978-AC67-B64EAE5B6588}"/>
    <cellStyle name="Calculation 4 8 2 9" xfId="14550" xr:uid="{EDD481A1-5142-4934-AE54-ECEC8E5E2E53}"/>
    <cellStyle name="Calculation 4 8 2 9 2" xfId="14551" xr:uid="{AB089932-7AF9-4134-B955-DC7B2FF8D7C9}"/>
    <cellStyle name="Calculation 4 8 2 9 3" xfId="14552" xr:uid="{AFD84B27-37B9-4BE9-9320-72278C4E8EC7}"/>
    <cellStyle name="Calculation 4 8 3" xfId="3714" xr:uid="{D0BE56BC-474F-475B-95C7-77D2BC71D58F}"/>
    <cellStyle name="Calculation 4 8 3 2" xfId="4591" xr:uid="{670FD2BF-4E2A-4840-AE5A-650CE25FC2B7}"/>
    <cellStyle name="Calculation 4 8 3 3" xfId="4511" xr:uid="{D5F3DFE2-44BC-45EC-8457-52CED205E781}"/>
    <cellStyle name="Calculation 4 8 3 4" xfId="14553" xr:uid="{4467A130-65A2-4C46-B070-684C717FDA69}"/>
    <cellStyle name="Calculation 4 8 4" xfId="14554" xr:uid="{8EDCD807-79DA-4E3E-927C-3F6FD6C91A74}"/>
    <cellStyle name="Calculation 4 8 4 2" xfId="14555" xr:uid="{91EF1E94-B460-4FE3-938C-120E53355615}"/>
    <cellStyle name="Calculation 4 8 4 3" xfId="14556" xr:uid="{7E4E21A5-DB7B-4B07-9F74-B5235FED705C}"/>
    <cellStyle name="Calculation 4 8 5" xfId="14557" xr:uid="{135215B3-D2AE-4AE2-B9B9-F45E0953DE9D}"/>
    <cellStyle name="Calculation 4 8 5 2" xfId="14558" xr:uid="{8BCDDB0F-6CC7-4E56-A870-EFD6497845C0}"/>
    <cellStyle name="Calculation 4 8 5 3" xfId="14559" xr:uid="{1BD1806D-B2C4-4265-997A-452E69994427}"/>
    <cellStyle name="Calculation 4 8 6" xfId="14560" xr:uid="{BEC4AFEA-F1CE-4AC1-A46A-62DE1D096744}"/>
    <cellStyle name="Calculation 4 8 6 2" xfId="14561" xr:uid="{839B6713-8EEB-4933-915E-7D9D4557E477}"/>
    <cellStyle name="Calculation 4 8 6 3" xfId="14562" xr:uid="{0E158B31-9FDA-4732-A3D6-CBFB2441A04E}"/>
    <cellStyle name="Calculation 4 8 7" xfId="14563" xr:uid="{CE29AAB2-1365-4242-B42F-43A36C547E34}"/>
    <cellStyle name="Calculation 4 8 7 2" xfId="14564" xr:uid="{A6B71969-0D93-4A05-BBC4-5AC31FB019D3}"/>
    <cellStyle name="Calculation 4 8 7 3" xfId="14565" xr:uid="{E7AD31A1-3D5F-4C33-ACC5-1B98C48737C8}"/>
    <cellStyle name="Calculation 4 8 8" xfId="14566" xr:uid="{9726484B-4498-488D-9B75-3684BAF2C168}"/>
    <cellStyle name="Calculation 4 8 8 2" xfId="14567" xr:uid="{77F0126F-1A68-44D9-ADF4-2A71E2EDA71F}"/>
    <cellStyle name="Calculation 4 8 8 3" xfId="14568" xr:uid="{AFC029B5-084A-41B5-88BE-A57A4894847A}"/>
    <cellStyle name="Calculation 4 8 9" xfId="14569" xr:uid="{D697B6A8-60DE-4349-93C6-F803DD7FE49E}"/>
    <cellStyle name="Calculation 4 8 9 2" xfId="14570" xr:uid="{FE06AEEE-D6E2-4B49-8EAF-F96F98681572}"/>
    <cellStyle name="Calculation 4 8 9 3" xfId="14571" xr:uid="{C2D9055D-FAA8-4E12-9082-6BD881F971BB}"/>
    <cellStyle name="Calculation 4 9" xfId="1608" xr:uid="{116A00BC-20FB-4D0A-9690-21B7E6E06997}"/>
    <cellStyle name="Calculation 4 9 10" xfId="14572" xr:uid="{D3180C44-6F14-40E4-9D02-C5911F7BE9BF}"/>
    <cellStyle name="Calculation 4 9 10 2" xfId="14573" xr:uid="{BEF668BE-1E9F-41BC-AE13-2B6B1511AADF}"/>
    <cellStyle name="Calculation 4 9 10 3" xfId="14574" xr:uid="{57ECCA7D-DF82-4325-A7A7-935A793B5B5B}"/>
    <cellStyle name="Calculation 4 9 11" xfId="14575" xr:uid="{4F793FE3-9241-4E6F-B789-15F6D2D14AA6}"/>
    <cellStyle name="Calculation 4 9 11 2" xfId="14576" xr:uid="{EE8A4829-2559-4C0E-A559-C2D842C57EA2}"/>
    <cellStyle name="Calculation 4 9 12" xfId="14577" xr:uid="{FB8698A0-3FD6-41FE-A400-B2EB36E2175A}"/>
    <cellStyle name="Calculation 4 9 2" xfId="3349" xr:uid="{ADA88160-DFE5-4BD9-A382-EB75DB91845D}"/>
    <cellStyle name="Calculation 4 9 2 10" xfId="14578" xr:uid="{31C8ED77-ED23-4B5B-944C-7CDE7359648B}"/>
    <cellStyle name="Calculation 4 9 2 10 2" xfId="14579" xr:uid="{7A08BC60-C375-4C1C-A54B-85A288A08BCE}"/>
    <cellStyle name="Calculation 4 9 2 11" xfId="14580" xr:uid="{32859E66-4DBD-4F4C-9CBC-91D90E68F480}"/>
    <cellStyle name="Calculation 4 9 2 2" xfId="4038" xr:uid="{99FFDAC2-6CEA-4611-936A-F1AD59E924F0}"/>
    <cellStyle name="Calculation 4 9 2 2 2" xfId="4849" xr:uid="{97939852-3000-482B-BD3B-3C3ADDA185DF}"/>
    <cellStyle name="Calculation 4 9 2 2 3" xfId="5263" xr:uid="{06C1FDC1-E44A-44C1-803B-C0468FC8E957}"/>
    <cellStyle name="Calculation 4 9 2 2 4" xfId="14581" xr:uid="{71744151-6A73-4D9A-86D2-157D230E3C0E}"/>
    <cellStyle name="Calculation 4 9 2 3" xfId="14582" xr:uid="{7F3EDD3B-94C7-441F-84CD-48A071A1D734}"/>
    <cellStyle name="Calculation 4 9 2 3 2" xfId="14583" xr:uid="{6E4C4651-7B72-493A-BCE5-295ED1791CA7}"/>
    <cellStyle name="Calculation 4 9 2 3 3" xfId="14584" xr:uid="{4C6F2AE1-BDFC-46A2-9E51-C7759914DE34}"/>
    <cellStyle name="Calculation 4 9 2 4" xfId="14585" xr:uid="{BF4A668A-BD60-4B68-92D6-39C001677A04}"/>
    <cellStyle name="Calculation 4 9 2 4 2" xfId="14586" xr:uid="{D7214B72-6628-469D-A66A-3FE5B37C21FB}"/>
    <cellStyle name="Calculation 4 9 2 4 3" xfId="14587" xr:uid="{552B24D3-ED7E-4C35-96EF-92A764C5C3FA}"/>
    <cellStyle name="Calculation 4 9 2 5" xfId="14588" xr:uid="{37A9720E-59A0-4D77-8323-E5766E23B8B9}"/>
    <cellStyle name="Calculation 4 9 2 5 2" xfId="14589" xr:uid="{7306E13D-3A13-438D-AC68-FEECA4316566}"/>
    <cellStyle name="Calculation 4 9 2 5 3" xfId="14590" xr:uid="{C720AF04-B169-42D1-BC64-568DCBFE50DD}"/>
    <cellStyle name="Calculation 4 9 2 6" xfId="14591" xr:uid="{A2CAD0AB-676E-443A-BEB4-2B666FC3C8E9}"/>
    <cellStyle name="Calculation 4 9 2 6 2" xfId="14592" xr:uid="{D4783E7E-889A-4B56-9EBD-24CFA2BF0C0A}"/>
    <cellStyle name="Calculation 4 9 2 6 3" xfId="14593" xr:uid="{4ED9664F-5626-4CA8-9DEB-54F297B7CE0A}"/>
    <cellStyle name="Calculation 4 9 2 7" xfId="14594" xr:uid="{22B76640-9802-42DB-98A4-EB646018F27E}"/>
    <cellStyle name="Calculation 4 9 2 7 2" xfId="14595" xr:uid="{4644AB49-DB9E-4C26-8AA7-AAA852A5860B}"/>
    <cellStyle name="Calculation 4 9 2 7 3" xfId="14596" xr:uid="{1DA91035-A16D-4B8F-9703-92AF9A463E71}"/>
    <cellStyle name="Calculation 4 9 2 8" xfId="14597" xr:uid="{A2CFA39B-EE11-48FD-B670-FB5FAA151144}"/>
    <cellStyle name="Calculation 4 9 2 8 2" xfId="14598" xr:uid="{BA958DCB-1F46-43A3-A412-556912BD9710}"/>
    <cellStyle name="Calculation 4 9 2 8 3" xfId="14599" xr:uid="{5DFE1802-C782-4AD5-B513-B0508828F6E3}"/>
    <cellStyle name="Calculation 4 9 2 9" xfId="14600" xr:uid="{65217ECB-8223-491C-A55C-0B35E4DC6362}"/>
    <cellStyle name="Calculation 4 9 2 9 2" xfId="14601" xr:uid="{50D52C81-7FE8-4638-AC0C-6E991EE53ED3}"/>
    <cellStyle name="Calculation 4 9 2 9 3" xfId="14602" xr:uid="{40096F52-F681-4B15-AC36-5D438FF6087A}"/>
    <cellStyle name="Calculation 4 9 3" xfId="3715" xr:uid="{6068D688-8C20-409A-A01E-6CD583FCD86F}"/>
    <cellStyle name="Calculation 4 9 3 2" xfId="4592" xr:uid="{676A0111-C030-40F4-A303-F58235985D94}"/>
    <cellStyle name="Calculation 4 9 3 3" xfId="4510" xr:uid="{7BC10A9B-790C-4BE7-BA0A-E6A1393271F1}"/>
    <cellStyle name="Calculation 4 9 3 4" xfId="14603" xr:uid="{B91DFD8C-2AD9-4BAC-BD66-77388642B941}"/>
    <cellStyle name="Calculation 4 9 4" xfId="14604" xr:uid="{5F7B2C66-28E1-46A0-9DC4-0DABA3B65014}"/>
    <cellStyle name="Calculation 4 9 4 2" xfId="14605" xr:uid="{80B35D2B-527B-4349-AFFA-796938CBF515}"/>
    <cellStyle name="Calculation 4 9 4 3" xfId="14606" xr:uid="{925B480C-1326-41C7-8D32-7451DAD1E4BD}"/>
    <cellStyle name="Calculation 4 9 5" xfId="14607" xr:uid="{15A41A89-1662-402B-8D14-41B0F73B6DCF}"/>
    <cellStyle name="Calculation 4 9 5 2" xfId="14608" xr:uid="{01EDC597-DA28-4E0A-935B-B672509CB43E}"/>
    <cellStyle name="Calculation 4 9 5 3" xfId="14609" xr:uid="{F8B07679-93C9-495C-A36B-5576AF568B58}"/>
    <cellStyle name="Calculation 4 9 6" xfId="14610" xr:uid="{66531B37-49E7-4696-BE1D-30131CDBC5A3}"/>
    <cellStyle name="Calculation 4 9 6 2" xfId="14611" xr:uid="{B2D0AD6A-1F1B-48FF-BFCC-D5D1524CA87A}"/>
    <cellStyle name="Calculation 4 9 6 3" xfId="14612" xr:uid="{4A7E7E0B-BDAF-4370-A0A4-6113EF642774}"/>
    <cellStyle name="Calculation 4 9 7" xfId="14613" xr:uid="{8222418C-D71F-4AD7-A0B1-4AAB2B737AC0}"/>
    <cellStyle name="Calculation 4 9 7 2" xfId="14614" xr:uid="{6744DF43-B701-487A-8FE8-94FE457943F3}"/>
    <cellStyle name="Calculation 4 9 7 3" xfId="14615" xr:uid="{8CAEEC2F-B2AB-48E7-AA98-0AD04DF9B8F9}"/>
    <cellStyle name="Calculation 4 9 8" xfId="14616" xr:uid="{589B17DD-2E52-481C-836F-3700AFCF795C}"/>
    <cellStyle name="Calculation 4 9 8 2" xfId="14617" xr:uid="{714CD4A5-F3BA-42C3-BA20-657F6DB1368B}"/>
    <cellStyle name="Calculation 4 9 8 3" xfId="14618" xr:uid="{7793B207-8A97-4DE6-A90D-6F51F66D4612}"/>
    <cellStyle name="Calculation 4 9 9" xfId="14619" xr:uid="{A2CDB5B8-60A4-4492-B3E7-BB6189055053}"/>
    <cellStyle name="Calculation 4 9 9 2" xfId="14620" xr:uid="{7114B2E2-D7A8-4352-B190-C17328B6EEF1}"/>
    <cellStyle name="Calculation 4 9 9 3" xfId="14621" xr:uid="{47830F51-82BF-4B20-99DF-1421665C69CE}"/>
    <cellStyle name="Calculation 40" xfId="7976" xr:uid="{DF63F5C5-664B-4147-B815-5B521E8BDD75}"/>
    <cellStyle name="Calculation 40 2" xfId="14622" xr:uid="{A200EA91-345C-402C-97E3-A7C51E3A4D35}"/>
    <cellStyle name="Calculation 41" xfId="7977" xr:uid="{EA0CEFC4-A9DC-4473-8A9D-7A9F66A254A9}"/>
    <cellStyle name="Calculation 41 2" xfId="14623" xr:uid="{296EF81F-4CAB-4A68-A558-3EEBD541CF77}"/>
    <cellStyle name="Calculation 42" xfId="7978" xr:uid="{8D3F04EB-DA01-4FE6-9442-22BC80E1F833}"/>
    <cellStyle name="Calculation 42 2" xfId="14624" xr:uid="{BCAD2F5E-CBD2-489D-B6DA-5BDEB2E09B5E}"/>
    <cellStyle name="Calculation 43" xfId="7979" xr:uid="{861472DE-0AEC-4EA6-A1E0-D8893B3F5452}"/>
    <cellStyle name="Calculation 43 2" xfId="14625" xr:uid="{5C3ED80F-B1FA-465E-A2F2-7F98CA60322B}"/>
    <cellStyle name="Calculation 5" xfId="1609" xr:uid="{4E952399-1207-43DB-A351-83C3A14A32EA}"/>
    <cellStyle name="Calculation 5 10" xfId="1610" xr:uid="{38188FD1-83AA-49F7-9969-53163BA0E2B5}"/>
    <cellStyle name="Calculation 5 10 10" xfId="14626" xr:uid="{6CFAC240-0BFC-4A9B-8D2F-5C019C7480FD}"/>
    <cellStyle name="Calculation 5 10 10 2" xfId="14627" xr:uid="{07ECC72E-E570-4127-8A41-C3572350F32A}"/>
    <cellStyle name="Calculation 5 10 10 3" xfId="14628" xr:uid="{399196AB-BF33-4C85-A646-52456B378D0E}"/>
    <cellStyle name="Calculation 5 10 11" xfId="14629" xr:uid="{51C2DE46-0ABD-43EC-B82A-1A6852BDEB7F}"/>
    <cellStyle name="Calculation 5 10 11 2" xfId="14630" xr:uid="{937AC1A3-9AE8-4F2D-AAD3-9405CC15AB36}"/>
    <cellStyle name="Calculation 5 10 12" xfId="14631" xr:uid="{2121A9BD-F124-4978-9057-3D5E7C46042E}"/>
    <cellStyle name="Calculation 5 10 2" xfId="3351" xr:uid="{1710EE76-02CF-4368-AD73-876177004D8C}"/>
    <cellStyle name="Calculation 5 10 2 10" xfId="14632" xr:uid="{DB4326C6-7E04-4BD8-B2B9-21CBD7347D07}"/>
    <cellStyle name="Calculation 5 10 2 10 2" xfId="14633" xr:uid="{6BCE4718-5478-49A3-9518-6D9D09700800}"/>
    <cellStyle name="Calculation 5 10 2 11" xfId="14634" xr:uid="{1AF89306-B8F4-4508-B718-5666990D2DFE}"/>
    <cellStyle name="Calculation 5 10 2 2" xfId="4040" xr:uid="{3E1EB645-E508-4CE7-BFE0-1C3B6D8E06CB}"/>
    <cellStyle name="Calculation 5 10 2 2 2" xfId="4851" xr:uid="{2C247381-9BF2-4DEA-BEEC-D226CBE9DCF1}"/>
    <cellStyle name="Calculation 5 10 2 2 3" xfId="5265" xr:uid="{B05AC0D0-E282-4E48-84F1-4BE09BF3E3DD}"/>
    <cellStyle name="Calculation 5 10 2 2 4" xfId="14635" xr:uid="{932F7D30-EC0D-4172-9C35-A459E8149295}"/>
    <cellStyle name="Calculation 5 10 2 3" xfId="14636" xr:uid="{8199ECFB-82B6-4CE6-88BC-C76D1B21F90D}"/>
    <cellStyle name="Calculation 5 10 2 3 2" xfId="14637" xr:uid="{230A6035-F4A3-4641-A086-A5A9EB3A7500}"/>
    <cellStyle name="Calculation 5 10 2 3 3" xfId="14638" xr:uid="{BE95F96C-E151-4A5F-AEA4-CC3F9980C70E}"/>
    <cellStyle name="Calculation 5 10 2 4" xfId="14639" xr:uid="{1C68568D-7187-4B09-974C-9E3FAE30ADCA}"/>
    <cellStyle name="Calculation 5 10 2 4 2" xfId="14640" xr:uid="{8A41B4C5-DF6F-4F7F-9B16-C3D87515A369}"/>
    <cellStyle name="Calculation 5 10 2 4 3" xfId="14641" xr:uid="{35FC0062-71C7-4347-BAB2-DFA01ACA41C7}"/>
    <cellStyle name="Calculation 5 10 2 5" xfId="14642" xr:uid="{5F9B9A46-C449-4D43-8C0B-23F716979968}"/>
    <cellStyle name="Calculation 5 10 2 5 2" xfId="14643" xr:uid="{9F434A2A-53A9-4C4F-A464-B59F9F1D35DA}"/>
    <cellStyle name="Calculation 5 10 2 5 3" xfId="14644" xr:uid="{7D1323E7-0131-4136-A8F6-D6604AA762D9}"/>
    <cellStyle name="Calculation 5 10 2 6" xfId="14645" xr:uid="{09E1C000-D8D9-402C-8ABD-45C4D15C396C}"/>
    <cellStyle name="Calculation 5 10 2 6 2" xfId="14646" xr:uid="{383AB969-AC8F-417A-87B7-E4476EEEDEC2}"/>
    <cellStyle name="Calculation 5 10 2 6 3" xfId="14647" xr:uid="{C8BEF8E4-5055-490C-A0CE-955DBC60924C}"/>
    <cellStyle name="Calculation 5 10 2 7" xfId="14648" xr:uid="{7EE68AE0-5A10-4113-A853-346FD55AE659}"/>
    <cellStyle name="Calculation 5 10 2 7 2" xfId="14649" xr:uid="{73D2CCF8-C2E6-47E5-AADC-5E26BA6B9793}"/>
    <cellStyle name="Calculation 5 10 2 7 3" xfId="14650" xr:uid="{DD6F37D7-F148-41BB-966E-8D0C17E2AED0}"/>
    <cellStyle name="Calculation 5 10 2 8" xfId="14651" xr:uid="{026F6FF2-A391-4B39-B441-202084A75956}"/>
    <cellStyle name="Calculation 5 10 2 8 2" xfId="14652" xr:uid="{A973D28D-ABB6-4B56-B54A-E53F6C634983}"/>
    <cellStyle name="Calculation 5 10 2 8 3" xfId="14653" xr:uid="{7AD2172F-5A33-4472-82FB-25500C20BE24}"/>
    <cellStyle name="Calculation 5 10 2 9" xfId="14654" xr:uid="{FE42D58B-E689-4E0F-81F0-A022DD81DD4C}"/>
    <cellStyle name="Calculation 5 10 2 9 2" xfId="14655" xr:uid="{7FADF472-A232-4D48-8756-3DFF546316C1}"/>
    <cellStyle name="Calculation 5 10 2 9 3" xfId="14656" xr:uid="{480C7512-82EE-45C6-8CB2-673056E08480}"/>
    <cellStyle name="Calculation 5 10 3" xfId="3717" xr:uid="{83315918-4431-4C50-A923-E763F4D8DD6E}"/>
    <cellStyle name="Calculation 5 10 3 2" xfId="4594" xr:uid="{16481BF8-482B-415A-9CED-AD050EEE8AB7}"/>
    <cellStyle name="Calculation 5 10 3 3" xfId="4508" xr:uid="{4943D102-5F35-43C3-BE59-F22E04180186}"/>
    <cellStyle name="Calculation 5 10 3 4" xfId="14657" xr:uid="{6E105474-3EBF-49BB-A45D-10D469561931}"/>
    <cellStyle name="Calculation 5 10 4" xfId="14658" xr:uid="{CEB4E9DB-0D26-402B-983D-B7432F095815}"/>
    <cellStyle name="Calculation 5 10 4 2" xfId="14659" xr:uid="{D620D6D1-30D9-4E2D-A99B-BEB046E86364}"/>
    <cellStyle name="Calculation 5 10 4 3" xfId="14660" xr:uid="{B04E191B-8778-49D9-B811-B41CC2E154E4}"/>
    <cellStyle name="Calculation 5 10 5" xfId="14661" xr:uid="{2186788E-3949-421A-9EE7-66431475C5AB}"/>
    <cellStyle name="Calculation 5 10 5 2" xfId="14662" xr:uid="{5804765F-2D66-497F-9A9B-B8AFB8D35AB4}"/>
    <cellStyle name="Calculation 5 10 5 3" xfId="14663" xr:uid="{801283FA-ADF6-4E04-B682-17844CD43546}"/>
    <cellStyle name="Calculation 5 10 6" xfId="14664" xr:uid="{467711C2-7BE0-4433-A743-EFFB632A88A6}"/>
    <cellStyle name="Calculation 5 10 6 2" xfId="14665" xr:uid="{1C85924A-7D0D-4702-81E5-7D804DA5BEE0}"/>
    <cellStyle name="Calculation 5 10 6 3" xfId="14666" xr:uid="{53514BE7-3176-43C2-9BC1-43D902B3BDF9}"/>
    <cellStyle name="Calculation 5 10 7" xfId="14667" xr:uid="{793E8695-CAA1-420E-BC15-BD70956C391B}"/>
    <cellStyle name="Calculation 5 10 7 2" xfId="14668" xr:uid="{FB41D6F9-25A0-4249-ADD4-7EF964BFC82A}"/>
    <cellStyle name="Calculation 5 10 7 3" xfId="14669" xr:uid="{AB216810-2C59-4717-92B0-FDD7FAB32F85}"/>
    <cellStyle name="Calculation 5 10 8" xfId="14670" xr:uid="{B3922531-9623-4B2F-9D34-760CB25B4EC0}"/>
    <cellStyle name="Calculation 5 10 8 2" xfId="14671" xr:uid="{3AF28F26-0B83-4E43-8D7B-87B28B21A4BC}"/>
    <cellStyle name="Calculation 5 10 8 3" xfId="14672" xr:uid="{6662ADB4-CD9F-4EA8-BFEF-5BE3D84CE600}"/>
    <cellStyle name="Calculation 5 10 9" xfId="14673" xr:uid="{D4702F14-8E30-43B9-8A4D-23898536BF79}"/>
    <cellStyle name="Calculation 5 10 9 2" xfId="14674" xr:uid="{58C3F8BF-2C0F-4D07-8340-116845557F0F}"/>
    <cellStyle name="Calculation 5 10 9 3" xfId="14675" xr:uid="{EC347E45-4601-42D0-87BA-018CA2E62737}"/>
    <cellStyle name="Calculation 5 11" xfId="1611" xr:uid="{133F91D5-6851-4399-87D8-20096B122FEE}"/>
    <cellStyle name="Calculation 5 11 10" xfId="14676" xr:uid="{4E3CA94A-77B6-4742-9693-6CF683ACC4B5}"/>
    <cellStyle name="Calculation 5 11 10 2" xfId="14677" xr:uid="{681A609D-A9CC-45E8-B2E9-AE1720FD9918}"/>
    <cellStyle name="Calculation 5 11 10 3" xfId="14678" xr:uid="{214D0492-BB3A-442C-9C93-9E35A2526195}"/>
    <cellStyle name="Calculation 5 11 11" xfId="14679" xr:uid="{4A0BA29E-F7CC-4538-A0BE-A5D57E358484}"/>
    <cellStyle name="Calculation 5 11 11 2" xfId="14680" xr:uid="{5F17C8B4-3D5A-495E-AD5B-7121DAE30AD9}"/>
    <cellStyle name="Calculation 5 11 12" xfId="14681" xr:uid="{5159A6ED-42EC-4EAC-A3A1-177453D7121C}"/>
    <cellStyle name="Calculation 5 11 2" xfId="3352" xr:uid="{17FAB38B-0278-44E3-8D67-E3B0FB0B04CC}"/>
    <cellStyle name="Calculation 5 11 2 10" xfId="14682" xr:uid="{B494C3EB-E59F-484C-95E1-ADE4F418D475}"/>
    <cellStyle name="Calculation 5 11 2 10 2" xfId="14683" xr:uid="{FAD0B520-FAFD-41FD-818A-DBDA36AAA1D7}"/>
    <cellStyle name="Calculation 5 11 2 11" xfId="14684" xr:uid="{82524F59-5CFE-4C46-8512-43FAFD36F00D}"/>
    <cellStyle name="Calculation 5 11 2 2" xfId="4041" xr:uid="{E7683186-8169-4E2B-A2DC-911DDAD8000D}"/>
    <cellStyle name="Calculation 5 11 2 2 2" xfId="4852" xr:uid="{2C99E9F7-06C4-4D7F-8B17-5056EAE1DDA6}"/>
    <cellStyle name="Calculation 5 11 2 2 3" xfId="5266" xr:uid="{A17D5DE8-9048-41D1-859F-DD48F5A91D49}"/>
    <cellStyle name="Calculation 5 11 2 2 4" xfId="14685" xr:uid="{2836D1CB-A577-4F21-AF66-5FCF37B930DA}"/>
    <cellStyle name="Calculation 5 11 2 3" xfId="14686" xr:uid="{B08CD64A-9415-4A98-9390-C3795D180442}"/>
    <cellStyle name="Calculation 5 11 2 3 2" xfId="14687" xr:uid="{A5C82969-F7CA-4C73-B1FE-6A73B0671D7C}"/>
    <cellStyle name="Calculation 5 11 2 3 3" xfId="14688" xr:uid="{11EED06A-1C7A-4086-94CB-425A6B06D66C}"/>
    <cellStyle name="Calculation 5 11 2 4" xfId="14689" xr:uid="{55201F60-BB42-4061-9081-F557DA206F73}"/>
    <cellStyle name="Calculation 5 11 2 4 2" xfId="14690" xr:uid="{838EC3A8-1F86-438A-965B-3A3C3DFEBBB0}"/>
    <cellStyle name="Calculation 5 11 2 4 3" xfId="14691" xr:uid="{7D94B950-8639-47F7-88CD-10A029EF57DD}"/>
    <cellStyle name="Calculation 5 11 2 5" xfId="14692" xr:uid="{E6E35C0F-59B5-48D9-8EE4-33015B4193CE}"/>
    <cellStyle name="Calculation 5 11 2 5 2" xfId="14693" xr:uid="{08BBDC11-0820-4F1A-913E-51941805DD74}"/>
    <cellStyle name="Calculation 5 11 2 5 3" xfId="14694" xr:uid="{F12D3243-EC82-4446-87ED-DA05E9457884}"/>
    <cellStyle name="Calculation 5 11 2 6" xfId="14695" xr:uid="{CC8A0607-EE2B-492C-9E97-EB47AE83AD9A}"/>
    <cellStyle name="Calculation 5 11 2 6 2" xfId="14696" xr:uid="{D1C24A96-D6C6-4FF3-AB0D-4C868E3770BD}"/>
    <cellStyle name="Calculation 5 11 2 6 3" xfId="14697" xr:uid="{80F72998-1065-4CFE-8E78-B6C2AEDE27B3}"/>
    <cellStyle name="Calculation 5 11 2 7" xfId="14698" xr:uid="{E9C9587A-5305-477D-A9B3-06352BE9F976}"/>
    <cellStyle name="Calculation 5 11 2 7 2" xfId="14699" xr:uid="{CF6F15DC-5A6E-4CCE-B055-7A0672B9E402}"/>
    <cellStyle name="Calculation 5 11 2 7 3" xfId="14700" xr:uid="{416D6CAF-254C-437B-8E3A-CEE7E6AE670C}"/>
    <cellStyle name="Calculation 5 11 2 8" xfId="14701" xr:uid="{98EB0C0B-36A9-4072-A29F-AF97A4EF8B80}"/>
    <cellStyle name="Calculation 5 11 2 8 2" xfId="14702" xr:uid="{EAA37E79-872F-4EEF-90BF-1F9B932C3EB3}"/>
    <cellStyle name="Calculation 5 11 2 8 3" xfId="14703" xr:uid="{607C8AB7-970C-4316-A87D-84E5CABFA7D2}"/>
    <cellStyle name="Calculation 5 11 2 9" xfId="14704" xr:uid="{D4B38096-F552-472C-98EC-3B4439D7A35F}"/>
    <cellStyle name="Calculation 5 11 2 9 2" xfId="14705" xr:uid="{E06E9D49-8B63-4A90-8BA0-B4A9CDD37D22}"/>
    <cellStyle name="Calculation 5 11 2 9 3" xfId="14706" xr:uid="{9E239DDD-3046-4274-AA35-ECCC372EC8F6}"/>
    <cellStyle name="Calculation 5 11 3" xfId="3718" xr:uid="{4F82ED81-748C-4FAD-8DC1-F88826B31DFE}"/>
    <cellStyle name="Calculation 5 11 3 2" xfId="4595" xr:uid="{41ED40E2-DC9D-4EE1-8468-8A590FF28FB5}"/>
    <cellStyle name="Calculation 5 11 3 3" xfId="4507" xr:uid="{8CF9A495-EFD0-4987-8EA6-6EE2E1DF28F5}"/>
    <cellStyle name="Calculation 5 11 3 4" xfId="14707" xr:uid="{83451B9A-528D-4D38-B78B-3176A920F2E1}"/>
    <cellStyle name="Calculation 5 11 4" xfId="14708" xr:uid="{ED474317-8729-406C-852B-83CF8405733F}"/>
    <cellStyle name="Calculation 5 11 4 2" xfId="14709" xr:uid="{27F19643-FC2B-4338-B14A-DACA9DBBB4D0}"/>
    <cellStyle name="Calculation 5 11 4 3" xfId="14710" xr:uid="{F1DAF683-C89A-463D-BD71-FE36138C6DC9}"/>
    <cellStyle name="Calculation 5 11 5" xfId="14711" xr:uid="{72749EEC-45DB-4088-8422-A6A29EBD9C41}"/>
    <cellStyle name="Calculation 5 11 5 2" xfId="14712" xr:uid="{9B377779-0459-4E04-AE02-A930EA1EC6DA}"/>
    <cellStyle name="Calculation 5 11 5 3" xfId="14713" xr:uid="{1796D366-CB94-4648-B1A0-767ABFBEC83E}"/>
    <cellStyle name="Calculation 5 11 6" xfId="14714" xr:uid="{13ECB462-4A2E-41C3-8D4E-6E4A61321FAB}"/>
    <cellStyle name="Calculation 5 11 6 2" xfId="14715" xr:uid="{8E0B81A3-8BA0-4B94-B557-E8D0BB2C1CD0}"/>
    <cellStyle name="Calculation 5 11 6 3" xfId="14716" xr:uid="{3F439E17-813B-4F7B-A82C-2D8BED0875E6}"/>
    <cellStyle name="Calculation 5 11 7" xfId="14717" xr:uid="{3E9BDF25-CA3D-4ADE-86BD-2AB5D51015EE}"/>
    <cellStyle name="Calculation 5 11 7 2" xfId="14718" xr:uid="{73041368-F023-4E91-AD5E-8648C052082A}"/>
    <cellStyle name="Calculation 5 11 7 3" xfId="14719" xr:uid="{CE935DFA-A53C-44A5-A3DA-4C4E3F56837E}"/>
    <cellStyle name="Calculation 5 11 8" xfId="14720" xr:uid="{B3EFB451-AD5B-4F3E-84E9-44ABE1FA352A}"/>
    <cellStyle name="Calculation 5 11 8 2" xfId="14721" xr:uid="{F592CAC3-2B9D-41E6-A7FF-55A2FEA71127}"/>
    <cellStyle name="Calculation 5 11 8 3" xfId="14722" xr:uid="{95BE0CC0-AAA8-4B76-8F5A-7B17D3151BBF}"/>
    <cellStyle name="Calculation 5 11 9" xfId="14723" xr:uid="{2C23C6A9-3827-45C5-82F8-AD1B569AF837}"/>
    <cellStyle name="Calculation 5 11 9 2" xfId="14724" xr:uid="{80092521-81AD-460E-98EF-3852BB746D5D}"/>
    <cellStyle name="Calculation 5 11 9 3" xfId="14725" xr:uid="{A40CC837-8F6E-42F0-AD42-4E7573C333C5}"/>
    <cellStyle name="Calculation 5 12" xfId="3350" xr:uid="{4CF0952D-8496-4BDA-97D2-6A9E26D6CB0C}"/>
    <cellStyle name="Calculation 5 12 10" xfId="14726" xr:uid="{2C55CE92-3778-40A3-9732-E029E22F0FD7}"/>
    <cellStyle name="Calculation 5 12 10 2" xfId="14727" xr:uid="{61FC71BA-BB85-4833-B56F-C62C816A9F3C}"/>
    <cellStyle name="Calculation 5 12 11" xfId="14728" xr:uid="{6AC71B64-B8FB-4673-8544-D387250486EB}"/>
    <cellStyle name="Calculation 5 12 2" xfId="4039" xr:uid="{7042337A-2B81-4913-BC1A-BC876F2CBC98}"/>
    <cellStyle name="Calculation 5 12 2 2" xfId="4850" xr:uid="{F059BE25-0E75-4A56-86CC-D96E897043A6}"/>
    <cellStyle name="Calculation 5 12 2 3" xfId="5264" xr:uid="{413055A0-0D38-4E17-B9F2-9E6E7F14C390}"/>
    <cellStyle name="Calculation 5 12 2 4" xfId="14729" xr:uid="{CA0FB244-843E-4B49-B5AA-ECB0DA1F65FC}"/>
    <cellStyle name="Calculation 5 12 3" xfId="14730" xr:uid="{17F02106-5CE0-4BBC-B477-8442B07D98FC}"/>
    <cellStyle name="Calculation 5 12 3 2" xfId="14731" xr:uid="{BAA3A04A-FF75-499D-9158-01F0AF2051E5}"/>
    <cellStyle name="Calculation 5 12 3 3" xfId="14732" xr:uid="{ECD166E2-A68D-47E0-A17C-42F345FF80C3}"/>
    <cellStyle name="Calculation 5 12 4" xfId="14733" xr:uid="{998D9335-3C3F-40A2-B02C-BB2CA31AC9F4}"/>
    <cellStyle name="Calculation 5 12 4 2" xfId="14734" xr:uid="{E2F470D6-2F86-4B47-8FCE-CA7D9F55B06B}"/>
    <cellStyle name="Calculation 5 12 4 3" xfId="14735" xr:uid="{B27AC3A3-621D-492D-ACCD-4075B7A1D389}"/>
    <cellStyle name="Calculation 5 12 5" xfId="14736" xr:uid="{8EBE8E76-DB3F-45D0-AE55-48E45C5C2736}"/>
    <cellStyle name="Calculation 5 12 5 2" xfId="14737" xr:uid="{498D1C0D-51C6-4720-AB4A-83331EF04F03}"/>
    <cellStyle name="Calculation 5 12 5 3" xfId="14738" xr:uid="{A49CE4AC-E0BF-4BC9-A1BD-AFE5632A81CF}"/>
    <cellStyle name="Calculation 5 12 6" xfId="14739" xr:uid="{9DF58939-BF9F-4287-BA1C-3360B83E1851}"/>
    <cellStyle name="Calculation 5 12 6 2" xfId="14740" xr:uid="{20552546-7AEE-4044-BAEE-92410F23EFDA}"/>
    <cellStyle name="Calculation 5 12 6 3" xfId="14741" xr:uid="{B45EE16D-2A44-453A-80CE-1846A49C1809}"/>
    <cellStyle name="Calculation 5 12 7" xfId="14742" xr:uid="{CACDF2C4-3B80-4779-A78B-981F8F67A796}"/>
    <cellStyle name="Calculation 5 12 7 2" xfId="14743" xr:uid="{6497B119-6D83-4538-B332-C3A445F26CE2}"/>
    <cellStyle name="Calculation 5 12 7 3" xfId="14744" xr:uid="{7EBFEA29-17B3-4253-91B2-2B74B5BC926E}"/>
    <cellStyle name="Calculation 5 12 8" xfId="14745" xr:uid="{CEBE16FA-0106-4E18-B862-2535131C6932}"/>
    <cellStyle name="Calculation 5 12 8 2" xfId="14746" xr:uid="{4A446B1A-3092-4FE9-B45A-9DC42ED06259}"/>
    <cellStyle name="Calculation 5 12 8 3" xfId="14747" xr:uid="{66A3C2E3-3E3C-4DB2-A627-502E4A04176D}"/>
    <cellStyle name="Calculation 5 12 9" xfId="14748" xr:uid="{1B115DE7-F145-4FF2-998E-AC6EC7232EC0}"/>
    <cellStyle name="Calculation 5 12 9 2" xfId="14749" xr:uid="{35462A15-450B-49E5-8566-031EC9812022}"/>
    <cellStyle name="Calculation 5 12 9 3" xfId="14750" xr:uid="{1D68A7E3-AC39-43C7-8DA8-B6D60860A572}"/>
    <cellStyle name="Calculation 5 13" xfId="3716" xr:uid="{02E8D695-8A12-4241-AC35-C6A4ABF30F8A}"/>
    <cellStyle name="Calculation 5 13 2" xfId="4593" xr:uid="{82C6649B-65AF-462E-9C88-02491F4AD791}"/>
    <cellStyle name="Calculation 5 13 3" xfId="4509" xr:uid="{DEE163B1-590B-4792-8460-C8E9A4442DD8}"/>
    <cellStyle name="Calculation 5 13 4" xfId="14751" xr:uid="{FFFF5C53-366A-412B-A64E-CC4E8B85EF69}"/>
    <cellStyle name="Calculation 5 14" xfId="14752" xr:uid="{8EA0C80F-839C-4A66-AC8A-6A5E17B64169}"/>
    <cellStyle name="Calculation 5 14 2" xfId="14753" xr:uid="{ADA0F906-7A67-42E6-95DF-78A160422E39}"/>
    <cellStyle name="Calculation 5 14 3" xfId="14754" xr:uid="{97E624CE-9AA0-4DA8-8B5E-4C4FD676C5EE}"/>
    <cellStyle name="Calculation 5 15" xfId="14755" xr:uid="{725D75A9-A2A5-463D-8404-18CDEC160E8B}"/>
    <cellStyle name="Calculation 5 15 2" xfId="14756" xr:uid="{8B3E745A-8E2E-4157-8F78-A3FBB5C747BA}"/>
    <cellStyle name="Calculation 5 15 3" xfId="14757" xr:uid="{92AAE0C9-DBA6-4A26-BD93-036CD10DBD71}"/>
    <cellStyle name="Calculation 5 16" xfId="14758" xr:uid="{EBDB09A5-C720-4F68-8E64-60EF7CB9710A}"/>
    <cellStyle name="Calculation 5 16 2" xfId="14759" xr:uid="{F09AC3F3-302D-4192-A51B-B3E1DC83DAAC}"/>
    <cellStyle name="Calculation 5 16 3" xfId="14760" xr:uid="{06DE00CA-0E23-422F-BDDA-D540639EE7DC}"/>
    <cellStyle name="Calculation 5 17" xfId="14761" xr:uid="{2A92DE79-EBE3-4123-A798-FF72A356F907}"/>
    <cellStyle name="Calculation 5 17 2" xfId="14762" xr:uid="{9CBC0FA9-F2A3-4754-9A18-295F8CEECC6D}"/>
    <cellStyle name="Calculation 5 17 3" xfId="14763" xr:uid="{9595055B-FC34-445F-A502-BA1C7E43A0F8}"/>
    <cellStyle name="Calculation 5 18" xfId="14764" xr:uid="{739DCA0D-6B4E-479A-B7C0-308DAF2D2811}"/>
    <cellStyle name="Calculation 5 18 2" xfId="14765" xr:uid="{430F82E0-0804-4712-BB01-D994407C5682}"/>
    <cellStyle name="Calculation 5 18 3" xfId="14766" xr:uid="{1FEB80EC-5F47-483F-8E5A-F4A86B48EC13}"/>
    <cellStyle name="Calculation 5 19" xfId="14767" xr:uid="{57C649A2-7FAF-4FDE-80BD-14BB8EFA26A8}"/>
    <cellStyle name="Calculation 5 19 2" xfId="14768" xr:uid="{780A5200-1049-4139-AB3D-908AA389313F}"/>
    <cellStyle name="Calculation 5 19 3" xfId="14769" xr:uid="{5B688017-4C01-47D8-ACB4-92FC3BB91499}"/>
    <cellStyle name="Calculation 5 2" xfId="1612" xr:uid="{A64CCED4-8636-468E-A3ED-9D8DE640FA30}"/>
    <cellStyle name="Calculation 5 2 10" xfId="14770" xr:uid="{B40A7641-E9D9-4B98-8FB4-D01F0D4B95E9}"/>
    <cellStyle name="Calculation 5 2 10 2" xfId="14771" xr:uid="{0B237EB9-6535-4F41-BDF7-879F0F4F05FF}"/>
    <cellStyle name="Calculation 5 2 10 3" xfId="14772" xr:uid="{C51F1295-5AD4-4E45-B7EB-43FBA7E5AE3C}"/>
    <cellStyle name="Calculation 5 2 11" xfId="14773" xr:uid="{4AAFF190-898E-40E3-84CB-15DB041BACEA}"/>
    <cellStyle name="Calculation 5 2 11 2" xfId="14774" xr:uid="{9E5C945A-2C3C-4546-9712-B51F749A40E6}"/>
    <cellStyle name="Calculation 5 2 12" xfId="14775" xr:uid="{4D96CE18-1E83-4AF9-8B27-C7A56B93D104}"/>
    <cellStyle name="Calculation 5 2 13" xfId="14776" xr:uid="{F164F824-91B2-4824-9574-2CBEE7D2F053}"/>
    <cellStyle name="Calculation 5 2 14" xfId="14777" xr:uid="{36DC1185-16EF-47D3-B80A-094C8560F5E4}"/>
    <cellStyle name="Calculation 5 2 2" xfId="3353" xr:uid="{F1465F1E-EC91-467E-975B-6D1DC0EAD8D1}"/>
    <cellStyle name="Calculation 5 2 2 10" xfId="14778" xr:uid="{78E5BCD5-5D31-452B-B41A-08985EA643E4}"/>
    <cellStyle name="Calculation 5 2 2 10 2" xfId="14779" xr:uid="{10D77183-8CDE-40A5-90B5-BB41B9AB06C1}"/>
    <cellStyle name="Calculation 5 2 2 11" xfId="14780" xr:uid="{AA2402C6-9C45-424A-8262-D0B4879FCF7E}"/>
    <cellStyle name="Calculation 5 2 2 2" xfId="4042" xr:uid="{2F7DE2B5-5A61-49C7-8113-24C73312E09E}"/>
    <cellStyle name="Calculation 5 2 2 2 2" xfId="4853" xr:uid="{1CDBB55C-93C5-4B7A-8AD1-3C93DFC614E1}"/>
    <cellStyle name="Calculation 5 2 2 2 3" xfId="5267" xr:uid="{9EE0024C-C6EA-4315-B586-E5DCE474682E}"/>
    <cellStyle name="Calculation 5 2 2 2 4" xfId="14781" xr:uid="{07CAF94E-F97C-44E9-8857-032382DEA9A1}"/>
    <cellStyle name="Calculation 5 2 2 3" xfId="14782" xr:uid="{C4D655C4-C972-476E-8821-950AE03DBBF1}"/>
    <cellStyle name="Calculation 5 2 2 3 2" xfId="14783" xr:uid="{AEBB5A7B-A74F-436A-B793-A11B0B5AC776}"/>
    <cellStyle name="Calculation 5 2 2 3 3" xfId="14784" xr:uid="{0A815FF8-8E73-4DE3-A0E2-76D052535E0E}"/>
    <cellStyle name="Calculation 5 2 2 4" xfId="14785" xr:uid="{ADDC48BE-A7DC-4758-A9EF-824335EA0F7A}"/>
    <cellStyle name="Calculation 5 2 2 4 2" xfId="14786" xr:uid="{4EF680CE-0409-4F9C-83ED-724CC23955FE}"/>
    <cellStyle name="Calculation 5 2 2 4 3" xfId="14787" xr:uid="{4F8F49B5-5F15-4258-89FF-1A1537601D6D}"/>
    <cellStyle name="Calculation 5 2 2 5" xfId="14788" xr:uid="{B7E74E69-2A36-4B5A-BA71-6B52F8B5D72C}"/>
    <cellStyle name="Calculation 5 2 2 5 2" xfId="14789" xr:uid="{D50AF7DE-2CBA-49B3-837D-A53758FAE70F}"/>
    <cellStyle name="Calculation 5 2 2 5 3" xfId="14790" xr:uid="{E10BC5FB-DF3C-4603-87BA-5D43F9CA50A7}"/>
    <cellStyle name="Calculation 5 2 2 6" xfId="14791" xr:uid="{B884C403-DFB6-45B1-8ED0-EF40A2C39BAB}"/>
    <cellStyle name="Calculation 5 2 2 6 2" xfId="14792" xr:uid="{9D673937-4854-4DD1-83F3-40F031D9E624}"/>
    <cellStyle name="Calculation 5 2 2 6 3" xfId="14793" xr:uid="{23D3ACB2-0BB3-4A7A-A877-3060093D99BF}"/>
    <cellStyle name="Calculation 5 2 2 7" xfId="14794" xr:uid="{5C2CA9E6-8B90-4460-B743-0D26498F5908}"/>
    <cellStyle name="Calculation 5 2 2 7 2" xfId="14795" xr:uid="{1A80C597-5F17-42CA-AA29-22B0C74B06F7}"/>
    <cellStyle name="Calculation 5 2 2 7 3" xfId="14796" xr:uid="{EB91172B-BFD9-4710-8404-DE24F5F4314D}"/>
    <cellStyle name="Calculation 5 2 2 8" xfId="14797" xr:uid="{9E1FB922-05C8-4A5D-AB95-DA7076E62684}"/>
    <cellStyle name="Calculation 5 2 2 8 2" xfId="14798" xr:uid="{07C78446-BE92-4290-AEA9-A7212F98210B}"/>
    <cellStyle name="Calculation 5 2 2 8 3" xfId="14799" xr:uid="{0AC77616-8C20-41AA-B83E-40254783E4BA}"/>
    <cellStyle name="Calculation 5 2 2 9" xfId="14800" xr:uid="{F627B3E3-C7C2-4BC0-9F60-800D9D0F20AD}"/>
    <cellStyle name="Calculation 5 2 2 9 2" xfId="14801" xr:uid="{DF4D7863-1E99-404F-8A3D-5EF95EA38B68}"/>
    <cellStyle name="Calculation 5 2 2 9 3" xfId="14802" xr:uid="{ED4A6DAF-81CE-4112-86A2-BC341642C33C}"/>
    <cellStyle name="Calculation 5 2 3" xfId="3719" xr:uid="{16439EB7-10A1-4115-A46C-53F7C8E4B68D}"/>
    <cellStyle name="Calculation 5 2 3 2" xfId="4596" xr:uid="{EA55B487-A653-400C-AB25-A63C64FE3D7B}"/>
    <cellStyle name="Calculation 5 2 3 3" xfId="4506" xr:uid="{FAD9F37B-25F6-494F-A665-209E771E10CE}"/>
    <cellStyle name="Calculation 5 2 3 4" xfId="14803" xr:uid="{AF37ECEF-0682-4071-8611-4A3E7DC07082}"/>
    <cellStyle name="Calculation 5 2 4" xfId="14804" xr:uid="{91BAF104-A353-4623-9C5B-F1BA9163F4BE}"/>
    <cellStyle name="Calculation 5 2 4 2" xfId="14805" xr:uid="{F6311031-4BDC-48C4-AD4B-759F3101254E}"/>
    <cellStyle name="Calculation 5 2 4 3" xfId="14806" xr:uid="{74D927DE-C8AF-4C43-95AA-F1F5205B3D72}"/>
    <cellStyle name="Calculation 5 2 5" xfId="14807" xr:uid="{74FA1C38-3A95-40BA-BB95-7877B99F41BA}"/>
    <cellStyle name="Calculation 5 2 5 2" xfId="14808" xr:uid="{5C86BD09-F617-4A8E-9B02-DE33C1C27461}"/>
    <cellStyle name="Calculation 5 2 5 3" xfId="14809" xr:uid="{5BB6F2FE-9098-4058-AF54-D5263D11AB4E}"/>
    <cellStyle name="Calculation 5 2 6" xfId="14810" xr:uid="{1D9B84BF-3D52-476C-9B62-F5B5737A24B1}"/>
    <cellStyle name="Calculation 5 2 6 2" xfId="14811" xr:uid="{BC82CBE9-56AF-4CEB-9B20-DA12A24210C8}"/>
    <cellStyle name="Calculation 5 2 6 3" xfId="14812" xr:uid="{321398AE-2A20-483C-A9A8-87EA6E55F9EA}"/>
    <cellStyle name="Calculation 5 2 7" xfId="14813" xr:uid="{929D95AF-6957-4D2A-869A-B912464057DD}"/>
    <cellStyle name="Calculation 5 2 7 2" xfId="14814" xr:uid="{89F358E8-EBF1-4117-8F9B-517FB17187E4}"/>
    <cellStyle name="Calculation 5 2 7 3" xfId="14815" xr:uid="{1E996CC6-5B46-4634-8130-02F924844D9A}"/>
    <cellStyle name="Calculation 5 2 8" xfId="14816" xr:uid="{38873B03-FCB2-4E80-952D-FEA4445D3D48}"/>
    <cellStyle name="Calculation 5 2 8 2" xfId="14817" xr:uid="{3AF50570-83A1-4318-8715-885121DD2888}"/>
    <cellStyle name="Calculation 5 2 8 3" xfId="14818" xr:uid="{875505CB-C0B2-450D-AB04-D492CB2DD500}"/>
    <cellStyle name="Calculation 5 2 9" xfId="14819" xr:uid="{FC8E6E0F-388B-44EB-8074-758A54FA86FA}"/>
    <cellStyle name="Calculation 5 2 9 2" xfId="14820" xr:uid="{4D10DC76-46BE-4998-A1B6-263F87E77FBD}"/>
    <cellStyle name="Calculation 5 2 9 3" xfId="14821" xr:uid="{2E724939-757C-4013-9464-C66A47835E60}"/>
    <cellStyle name="Calculation 5 20" xfId="14822" xr:uid="{127B509C-0BA5-40EC-930A-60B7971A5A1A}"/>
    <cellStyle name="Calculation 5 20 2" xfId="14823" xr:uid="{5C1A96CE-70A8-486D-AA09-FA8D910CC97F}"/>
    <cellStyle name="Calculation 5 20 3" xfId="14824" xr:uid="{FB765DCD-6FBD-41DC-BAF0-55DEB43ACA4E}"/>
    <cellStyle name="Calculation 5 21" xfId="14825" xr:uid="{2DD012D3-D943-4850-9D7D-E2DABCD8D2AB}"/>
    <cellStyle name="Calculation 5 21 2" xfId="14826" xr:uid="{2EF72D77-84FC-427E-B80F-0F970BDC97BD}"/>
    <cellStyle name="Calculation 5 22" xfId="14827" xr:uid="{A716D2BA-F5FE-42AD-AB1B-E2DD2338B3C5}"/>
    <cellStyle name="Calculation 5 23" xfId="14828" xr:uid="{71825871-1493-4EDF-89DE-E637CAFA1B71}"/>
    <cellStyle name="Calculation 5 24" xfId="14829" xr:uid="{B81D461D-58BE-4C1F-883F-9E52C7BE26CE}"/>
    <cellStyle name="Calculation 5 3" xfId="1613" xr:uid="{99D5BE2A-B8D4-47B4-88E1-EC584E3AB0FA}"/>
    <cellStyle name="Calculation 5 3 10" xfId="14830" xr:uid="{41A31F3A-6BEE-4E1D-B675-039BB024ECAB}"/>
    <cellStyle name="Calculation 5 3 10 2" xfId="14831" xr:uid="{A6F96AA1-9F02-405B-8EA6-2BE8541492C5}"/>
    <cellStyle name="Calculation 5 3 10 3" xfId="14832" xr:uid="{DB6B327E-F685-4C6C-A75E-BB245DAFDDD6}"/>
    <cellStyle name="Calculation 5 3 11" xfId="14833" xr:uid="{7A0FB57E-52C9-418C-B118-8E7D5F8DD94D}"/>
    <cellStyle name="Calculation 5 3 11 2" xfId="14834" xr:uid="{BF0E2C4F-DC14-464F-8DB2-DC4A045C5540}"/>
    <cellStyle name="Calculation 5 3 12" xfId="14835" xr:uid="{03620ACA-A859-49FF-B0DA-C16FB19DFE45}"/>
    <cellStyle name="Calculation 5 3 2" xfId="3354" xr:uid="{0E8478DC-CD6C-4C3C-95CB-04D708EE22D2}"/>
    <cellStyle name="Calculation 5 3 2 10" xfId="14836" xr:uid="{FD2F4D49-62C8-4B36-B66D-1E3029F0C6D0}"/>
    <cellStyle name="Calculation 5 3 2 10 2" xfId="14837" xr:uid="{DCA35B36-4973-48AA-AAF6-807C6ECBF859}"/>
    <cellStyle name="Calculation 5 3 2 11" xfId="14838" xr:uid="{E9AC9BD1-7F45-4A49-9498-D4A9AD97EE2C}"/>
    <cellStyle name="Calculation 5 3 2 2" xfId="4043" xr:uid="{4A2C50EA-807D-4F28-B95F-DC3C024AAF39}"/>
    <cellStyle name="Calculation 5 3 2 2 2" xfId="4854" xr:uid="{E088F4B5-61F6-49D6-BB2C-B4044908ADF2}"/>
    <cellStyle name="Calculation 5 3 2 2 3" xfId="5268" xr:uid="{AD1BBA45-4F62-423D-9B2D-CB9C73EA321E}"/>
    <cellStyle name="Calculation 5 3 2 2 4" xfId="14839" xr:uid="{FBF7252C-E7E1-4995-9FCC-5CAA45628D53}"/>
    <cellStyle name="Calculation 5 3 2 3" xfId="14840" xr:uid="{F9956C8F-1022-4679-A6CE-E1B5C93D93E8}"/>
    <cellStyle name="Calculation 5 3 2 3 2" xfId="14841" xr:uid="{448E7302-E082-4FF8-AA97-365B416D6DAD}"/>
    <cellStyle name="Calculation 5 3 2 3 3" xfId="14842" xr:uid="{A055ACF1-CFF8-4B89-9320-43F295D30CF8}"/>
    <cellStyle name="Calculation 5 3 2 4" xfId="14843" xr:uid="{33405B45-EBE0-4B35-A7CA-90EF20E7DD1E}"/>
    <cellStyle name="Calculation 5 3 2 4 2" xfId="14844" xr:uid="{04BF0602-10B1-4318-B1C9-EED33BEFEC19}"/>
    <cellStyle name="Calculation 5 3 2 4 3" xfId="14845" xr:uid="{CC708EA5-47AC-4979-8745-D74A14504DB6}"/>
    <cellStyle name="Calculation 5 3 2 5" xfId="14846" xr:uid="{E7D94E5E-1BE5-4F8A-9E18-93A37965BED2}"/>
    <cellStyle name="Calculation 5 3 2 5 2" xfId="14847" xr:uid="{2A1E5D6E-DB69-49BF-8769-2E4D3C569A5F}"/>
    <cellStyle name="Calculation 5 3 2 5 3" xfId="14848" xr:uid="{0B3BF2E5-DFC0-4B81-8221-42E320801D17}"/>
    <cellStyle name="Calculation 5 3 2 6" xfId="14849" xr:uid="{E51DC2FD-CB21-410A-A7A2-CA4223371BCF}"/>
    <cellStyle name="Calculation 5 3 2 6 2" xfId="14850" xr:uid="{283423BD-89D9-454F-ABB2-FF5BC70344C6}"/>
    <cellStyle name="Calculation 5 3 2 6 3" xfId="14851" xr:uid="{C849C406-FFE1-4806-890E-2E038808EC03}"/>
    <cellStyle name="Calculation 5 3 2 7" xfId="14852" xr:uid="{F04CFBC9-CCD4-4A6B-8718-D3BF13E466E5}"/>
    <cellStyle name="Calculation 5 3 2 7 2" xfId="14853" xr:uid="{CD193E82-0CF0-4A57-8F50-9013FC0110DE}"/>
    <cellStyle name="Calculation 5 3 2 7 3" xfId="14854" xr:uid="{DACDBF2B-25A2-49E6-A80B-3B1321E3B948}"/>
    <cellStyle name="Calculation 5 3 2 8" xfId="14855" xr:uid="{8EA75692-4FBC-4E5D-9794-CBC7D27203C1}"/>
    <cellStyle name="Calculation 5 3 2 8 2" xfId="14856" xr:uid="{3D218AC2-5AF1-42DA-B47E-95E8C6B84237}"/>
    <cellStyle name="Calculation 5 3 2 8 3" xfId="14857" xr:uid="{0A4FD0EF-6723-418C-A52E-41D6C48F015D}"/>
    <cellStyle name="Calculation 5 3 2 9" xfId="14858" xr:uid="{813FC54B-5EAE-4C4C-9D6D-EBF112272552}"/>
    <cellStyle name="Calculation 5 3 2 9 2" xfId="14859" xr:uid="{06014A11-06C6-40CC-A1E5-F93634933840}"/>
    <cellStyle name="Calculation 5 3 2 9 3" xfId="14860" xr:uid="{47AD62B4-8E7A-49F7-B39F-C0E2E4E947BE}"/>
    <cellStyle name="Calculation 5 3 3" xfId="3720" xr:uid="{03AE86E1-984E-4B48-86EB-021F1FAC0B39}"/>
    <cellStyle name="Calculation 5 3 3 2" xfId="4597" xr:uid="{6857DEBA-CEBB-4DA6-929D-BBC0D1B70A7C}"/>
    <cellStyle name="Calculation 5 3 3 3" xfId="4505" xr:uid="{07387100-46E1-44D1-8D7B-369A6C65B4D3}"/>
    <cellStyle name="Calculation 5 3 3 4" xfId="14861" xr:uid="{982E1429-7678-4DC2-B5BA-508BE189D69F}"/>
    <cellStyle name="Calculation 5 3 4" xfId="14862" xr:uid="{3D38D0B4-0E33-4595-961F-C1ABCD6414E4}"/>
    <cellStyle name="Calculation 5 3 4 2" xfId="14863" xr:uid="{9EC12A5F-EA5A-429A-B1D3-6DB4303B7BB8}"/>
    <cellStyle name="Calculation 5 3 4 3" xfId="14864" xr:uid="{9DF0F0CD-7B46-4A26-94D6-4D62ED17B5CC}"/>
    <cellStyle name="Calculation 5 3 5" xfId="14865" xr:uid="{7080421C-069F-48E1-A752-4A381165BB3E}"/>
    <cellStyle name="Calculation 5 3 5 2" xfId="14866" xr:uid="{63233D9A-539E-4EDD-8AB9-E96F13FC517F}"/>
    <cellStyle name="Calculation 5 3 5 3" xfId="14867" xr:uid="{6453FC36-1C76-4143-A697-8D2B81F71812}"/>
    <cellStyle name="Calculation 5 3 6" xfId="14868" xr:uid="{F35DD660-65A7-4BA2-B67D-11903141F133}"/>
    <cellStyle name="Calculation 5 3 6 2" xfId="14869" xr:uid="{74CFE114-D875-4373-9C8B-CD819C6155D3}"/>
    <cellStyle name="Calculation 5 3 6 3" xfId="14870" xr:uid="{B1AA8316-A5C4-4F5D-AC96-1BDCF1293436}"/>
    <cellStyle name="Calculation 5 3 7" xfId="14871" xr:uid="{321B6337-CC54-4778-B957-1795C3BF94B6}"/>
    <cellStyle name="Calculation 5 3 7 2" xfId="14872" xr:uid="{D73B791A-F395-4455-BB78-2931E3C4564C}"/>
    <cellStyle name="Calculation 5 3 7 3" xfId="14873" xr:uid="{AFE50E80-8B9A-40FD-865A-80C8A51F0D65}"/>
    <cellStyle name="Calculation 5 3 8" xfId="14874" xr:uid="{069B881B-15C0-46FF-8D0E-57DA35D26134}"/>
    <cellStyle name="Calculation 5 3 8 2" xfId="14875" xr:uid="{2B44AD2C-3E93-4A47-8EF4-DA900D69F0C9}"/>
    <cellStyle name="Calculation 5 3 8 3" xfId="14876" xr:uid="{C098D68F-00B0-4762-9C82-5A7E51F9FA7B}"/>
    <cellStyle name="Calculation 5 3 9" xfId="14877" xr:uid="{B9F938EB-29D8-4C8D-B2EB-A9943260BBFA}"/>
    <cellStyle name="Calculation 5 3 9 2" xfId="14878" xr:uid="{5268A34B-8572-42A2-A9CD-53DFF02A9C44}"/>
    <cellStyle name="Calculation 5 3 9 3" xfId="14879" xr:uid="{71D2BD11-1987-4346-BA5B-C2062B86EE6A}"/>
    <cellStyle name="Calculation 5 4" xfId="1614" xr:uid="{7143F924-5818-4663-A0F5-959E5E93EDDE}"/>
    <cellStyle name="Calculation 5 4 10" xfId="14880" xr:uid="{708D70C2-7410-4540-93B5-0235B600C494}"/>
    <cellStyle name="Calculation 5 4 10 2" xfId="14881" xr:uid="{70C7DE76-B95D-414D-88C1-8556999FEF3A}"/>
    <cellStyle name="Calculation 5 4 10 3" xfId="14882" xr:uid="{53259675-9F89-42CB-B585-8E8159B06981}"/>
    <cellStyle name="Calculation 5 4 11" xfId="14883" xr:uid="{FDB904FF-4D79-4C01-B011-8CD52031E8B8}"/>
    <cellStyle name="Calculation 5 4 11 2" xfId="14884" xr:uid="{922B6827-5BB0-47B0-B82B-1DAF2CBF03CD}"/>
    <cellStyle name="Calculation 5 4 12" xfId="14885" xr:uid="{BA8C5EF5-89AC-4427-85CA-E7E6C88E3DFA}"/>
    <cellStyle name="Calculation 5 4 2" xfId="3355" xr:uid="{CE4AB059-55B1-4553-A7C9-24DC1582BCF4}"/>
    <cellStyle name="Calculation 5 4 2 10" xfId="14886" xr:uid="{F9B0510B-1CDD-42AC-A9D0-6245C938F381}"/>
    <cellStyle name="Calculation 5 4 2 10 2" xfId="14887" xr:uid="{8AC0B925-5882-4955-B928-246ADFD7E7E3}"/>
    <cellStyle name="Calculation 5 4 2 11" xfId="14888" xr:uid="{0127A64D-0085-453D-BF24-43A4EF5B8391}"/>
    <cellStyle name="Calculation 5 4 2 2" xfId="4044" xr:uid="{3ACB2190-0A31-4ED3-B6AC-123835B046AC}"/>
    <cellStyle name="Calculation 5 4 2 2 2" xfId="4855" xr:uid="{EE57942E-F43B-4615-82D0-FEBD59F81475}"/>
    <cellStyle name="Calculation 5 4 2 2 3" xfId="5269" xr:uid="{002317EA-9B5B-41DD-AA68-79602CD05BA8}"/>
    <cellStyle name="Calculation 5 4 2 2 4" xfId="14889" xr:uid="{13262631-5C79-49C7-AE1D-68F4292E26FA}"/>
    <cellStyle name="Calculation 5 4 2 3" xfId="14890" xr:uid="{8CF20401-2332-468C-A708-CC31329BD0EF}"/>
    <cellStyle name="Calculation 5 4 2 3 2" xfId="14891" xr:uid="{39B9A01F-F2B8-47A6-B9D2-C7AF47201991}"/>
    <cellStyle name="Calculation 5 4 2 3 3" xfId="14892" xr:uid="{BA93CDAA-70CA-47B6-9B35-F840A83E8CDD}"/>
    <cellStyle name="Calculation 5 4 2 4" xfId="14893" xr:uid="{3551E55E-A4F7-422D-86F4-72B6C47B1D2A}"/>
    <cellStyle name="Calculation 5 4 2 4 2" xfId="14894" xr:uid="{593E739B-E951-4537-9985-D2E782E547B0}"/>
    <cellStyle name="Calculation 5 4 2 4 3" xfId="14895" xr:uid="{EDA53F8F-ABF0-49CC-90AA-3E64E4E97C25}"/>
    <cellStyle name="Calculation 5 4 2 5" xfId="14896" xr:uid="{570F5097-61C0-497C-8FF6-1B63442A45A0}"/>
    <cellStyle name="Calculation 5 4 2 5 2" xfId="14897" xr:uid="{C510300D-A90C-4B37-877D-59A125AA2557}"/>
    <cellStyle name="Calculation 5 4 2 5 3" xfId="14898" xr:uid="{3AA91FE3-1C0D-4F5F-AEE2-E7A59E82FE47}"/>
    <cellStyle name="Calculation 5 4 2 6" xfId="14899" xr:uid="{37A7BA20-8AF8-4777-BFCD-E5AFD7BF1B03}"/>
    <cellStyle name="Calculation 5 4 2 6 2" xfId="14900" xr:uid="{8C8DA58C-6794-4778-91FC-078486DE0DB9}"/>
    <cellStyle name="Calculation 5 4 2 6 3" xfId="14901" xr:uid="{0873DE11-FC29-464F-AFFF-C30D1E174B58}"/>
    <cellStyle name="Calculation 5 4 2 7" xfId="14902" xr:uid="{7C8FF597-BAE3-4BDB-96BC-747FE92E24B8}"/>
    <cellStyle name="Calculation 5 4 2 7 2" xfId="14903" xr:uid="{C411B1F2-70CF-4A11-9654-CF814B9A5A07}"/>
    <cellStyle name="Calculation 5 4 2 7 3" xfId="14904" xr:uid="{CE937ECE-4C31-4D32-9B53-58E776100B75}"/>
    <cellStyle name="Calculation 5 4 2 8" xfId="14905" xr:uid="{1A3C1E07-8689-4872-8CF4-005D52FAC3C5}"/>
    <cellStyle name="Calculation 5 4 2 8 2" xfId="14906" xr:uid="{D14D4D5D-8E47-4DDF-B92B-CB5706F0F8F5}"/>
    <cellStyle name="Calculation 5 4 2 8 3" xfId="14907" xr:uid="{1E1370E7-F664-4C84-AD38-8D3832B88557}"/>
    <cellStyle name="Calculation 5 4 2 9" xfId="14908" xr:uid="{852688D3-9175-4623-8AAB-491C197714C5}"/>
    <cellStyle name="Calculation 5 4 2 9 2" xfId="14909" xr:uid="{CF4E15BE-AFDF-4629-8FF2-E6F6693E7E74}"/>
    <cellStyle name="Calculation 5 4 2 9 3" xfId="14910" xr:uid="{5C7DC660-63BC-4F6B-8CD3-E7E37C3A0055}"/>
    <cellStyle name="Calculation 5 4 3" xfId="3721" xr:uid="{24DA5273-79DE-4001-A76B-142017D2E7CF}"/>
    <cellStyle name="Calculation 5 4 3 2" xfId="4598" xr:uid="{FD346443-7A5B-4B45-A106-A43B8E255D0F}"/>
    <cellStyle name="Calculation 5 4 3 3" xfId="4504" xr:uid="{EC7C64D8-9305-40D6-A82E-56A4E17E99E5}"/>
    <cellStyle name="Calculation 5 4 3 4" xfId="14911" xr:uid="{8AEA160C-F611-48A7-BAE3-5B6BE01D5711}"/>
    <cellStyle name="Calculation 5 4 4" xfId="14912" xr:uid="{5AFBC7DB-6F54-4C19-8490-E94BC0EBEBCA}"/>
    <cellStyle name="Calculation 5 4 4 2" xfId="14913" xr:uid="{D252F2CF-F11D-4F09-A2A2-680523A0D405}"/>
    <cellStyle name="Calculation 5 4 4 3" xfId="14914" xr:uid="{404B31B1-CEA2-4D92-9822-44333612AA9A}"/>
    <cellStyle name="Calculation 5 4 5" xfId="14915" xr:uid="{8E6FF57E-E0E9-4EBF-A567-233C60643E85}"/>
    <cellStyle name="Calculation 5 4 5 2" xfId="14916" xr:uid="{D1959744-AA33-4E45-952A-F37692EFC518}"/>
    <cellStyle name="Calculation 5 4 5 3" xfId="14917" xr:uid="{DB9C442D-9D4F-49F2-9435-F6C889250A78}"/>
    <cellStyle name="Calculation 5 4 6" xfId="14918" xr:uid="{294D2A86-19D4-4FDE-9565-4B8CEECB10B4}"/>
    <cellStyle name="Calculation 5 4 6 2" xfId="14919" xr:uid="{B549239D-0633-4B58-906C-419886634464}"/>
    <cellStyle name="Calculation 5 4 6 3" xfId="14920" xr:uid="{7F47E07C-DB61-4701-8F77-F4DC61A0189A}"/>
    <cellStyle name="Calculation 5 4 7" xfId="14921" xr:uid="{D809EA40-EC42-47C3-A1DB-D7B387FA5EB9}"/>
    <cellStyle name="Calculation 5 4 7 2" xfId="14922" xr:uid="{783EC7EB-787A-4D9C-BED8-D401F467D61B}"/>
    <cellStyle name="Calculation 5 4 7 3" xfId="14923" xr:uid="{46D4C2C8-C7FF-4D06-B77B-FE8AF63E7327}"/>
    <cellStyle name="Calculation 5 4 8" xfId="14924" xr:uid="{DD61C500-2C83-49DC-A092-4A00BA5D78F4}"/>
    <cellStyle name="Calculation 5 4 8 2" xfId="14925" xr:uid="{5383DA7E-BACC-461F-80F5-B92432608519}"/>
    <cellStyle name="Calculation 5 4 8 3" xfId="14926" xr:uid="{31DFFBCB-6321-4C12-BA3F-C94F2B6B4A5D}"/>
    <cellStyle name="Calculation 5 4 9" xfId="14927" xr:uid="{B4440660-07FF-4A22-801B-53CE05BFE5FF}"/>
    <cellStyle name="Calculation 5 4 9 2" xfId="14928" xr:uid="{EDF0556B-4795-4D77-BB07-4B3D0DA07B44}"/>
    <cellStyle name="Calculation 5 4 9 3" xfId="14929" xr:uid="{AD0D0F30-BA64-449E-9460-E9C18B72A997}"/>
    <cellStyle name="Calculation 5 5" xfId="1615" xr:uid="{A73A9734-D6F4-4C02-B512-5D702B493B7E}"/>
    <cellStyle name="Calculation 5 5 10" xfId="14930" xr:uid="{0A8CF1CB-B241-4A7B-A1A3-14DA53218A52}"/>
    <cellStyle name="Calculation 5 5 10 2" xfId="14931" xr:uid="{F148C52D-33BB-4AF9-A750-4032FCAEF86C}"/>
    <cellStyle name="Calculation 5 5 10 3" xfId="14932" xr:uid="{03C2E23F-43B0-44B1-8E57-AC4FB9ECB830}"/>
    <cellStyle name="Calculation 5 5 11" xfId="14933" xr:uid="{81C477E0-AC42-42F0-9555-4B767994025A}"/>
    <cellStyle name="Calculation 5 5 11 2" xfId="14934" xr:uid="{5B21B2B0-2B8B-423E-8855-E428F45E0EAF}"/>
    <cellStyle name="Calculation 5 5 12" xfId="14935" xr:uid="{3D025AB1-B2CF-4C17-9DBD-F0DA1371F881}"/>
    <cellStyle name="Calculation 5 5 2" xfId="3356" xr:uid="{713CE036-9692-433A-BDD2-42F79203D2D1}"/>
    <cellStyle name="Calculation 5 5 2 10" xfId="14936" xr:uid="{34AB5083-110A-45DE-B8CF-4ADB11FDEA09}"/>
    <cellStyle name="Calculation 5 5 2 10 2" xfId="14937" xr:uid="{4CE790CA-1C8B-4528-A4A4-450F63894B0D}"/>
    <cellStyle name="Calculation 5 5 2 11" xfId="14938" xr:uid="{2C0E8ECB-0864-42F8-9502-25E1EA07DDEA}"/>
    <cellStyle name="Calculation 5 5 2 2" xfId="4045" xr:uid="{230CC3FA-F88E-4864-B95A-F1F247892468}"/>
    <cellStyle name="Calculation 5 5 2 2 2" xfId="4856" xr:uid="{B32B6ACA-FAB5-4E78-8CF5-C0A18C6288EB}"/>
    <cellStyle name="Calculation 5 5 2 2 3" xfId="5270" xr:uid="{44F8F060-CB02-46AA-A111-DDDB883744F9}"/>
    <cellStyle name="Calculation 5 5 2 2 4" xfId="14939" xr:uid="{9ACD6248-9599-492E-981D-1C23A93C9501}"/>
    <cellStyle name="Calculation 5 5 2 3" xfId="14940" xr:uid="{C16B9339-A198-40A2-BD74-3DF1E9D5422E}"/>
    <cellStyle name="Calculation 5 5 2 3 2" xfId="14941" xr:uid="{A6BE5D6F-45AE-4214-8F27-7AFF40697A3D}"/>
    <cellStyle name="Calculation 5 5 2 3 3" xfId="14942" xr:uid="{B3B6CBF9-9542-4955-B98E-060AF79EA31B}"/>
    <cellStyle name="Calculation 5 5 2 4" xfId="14943" xr:uid="{10F5E68C-511B-49C0-8111-A7C1FFA6B4CC}"/>
    <cellStyle name="Calculation 5 5 2 4 2" xfId="14944" xr:uid="{6B06E2F9-42DD-4EEC-868C-B09C093CD191}"/>
    <cellStyle name="Calculation 5 5 2 4 3" xfId="14945" xr:uid="{659AD20B-DF4B-4981-81B8-13313ED28E59}"/>
    <cellStyle name="Calculation 5 5 2 5" xfId="14946" xr:uid="{6E326B5B-F0F4-4411-82A4-424D1A5E1A8D}"/>
    <cellStyle name="Calculation 5 5 2 5 2" xfId="14947" xr:uid="{86EBC6F4-9E43-45AB-A137-33A60870069B}"/>
    <cellStyle name="Calculation 5 5 2 5 3" xfId="14948" xr:uid="{CAADCF2C-A4BD-4D3C-A2DC-4C1A8008249D}"/>
    <cellStyle name="Calculation 5 5 2 6" xfId="14949" xr:uid="{EF051423-250B-43AD-8E7C-7B4612F1A7CF}"/>
    <cellStyle name="Calculation 5 5 2 6 2" xfId="14950" xr:uid="{00568724-DB0D-4AC8-8EEB-43CAA5618E37}"/>
    <cellStyle name="Calculation 5 5 2 6 3" xfId="14951" xr:uid="{8036896B-19D8-4463-A00A-DE3FECFE06F8}"/>
    <cellStyle name="Calculation 5 5 2 7" xfId="14952" xr:uid="{B8F213A7-2702-4DF3-AF65-709FEB8D2D9C}"/>
    <cellStyle name="Calculation 5 5 2 7 2" xfId="14953" xr:uid="{EBA39B08-7957-465C-902A-8F11ED4E0088}"/>
    <cellStyle name="Calculation 5 5 2 7 3" xfId="14954" xr:uid="{5AD7310E-7F65-4D38-A255-8C444E5C4321}"/>
    <cellStyle name="Calculation 5 5 2 8" xfId="14955" xr:uid="{3BB921A5-7DD8-47E5-89C8-75CAD6882FD1}"/>
    <cellStyle name="Calculation 5 5 2 8 2" xfId="14956" xr:uid="{C0C20E2B-37B8-4819-A049-52681DA1E4E9}"/>
    <cellStyle name="Calculation 5 5 2 8 3" xfId="14957" xr:uid="{16EB61B8-37CD-44BF-8A00-21211E9F4C6F}"/>
    <cellStyle name="Calculation 5 5 2 9" xfId="14958" xr:uid="{2345025B-4497-401E-AD3C-FD0DFDBE3498}"/>
    <cellStyle name="Calculation 5 5 2 9 2" xfId="14959" xr:uid="{B2965015-F433-42FE-BD79-6B0C2EEBDC24}"/>
    <cellStyle name="Calculation 5 5 2 9 3" xfId="14960" xr:uid="{2539EBF1-00CB-43D9-8DE1-A12319843552}"/>
    <cellStyle name="Calculation 5 5 3" xfId="3722" xr:uid="{C33A45B7-8B03-4C27-9F15-754DA81081CE}"/>
    <cellStyle name="Calculation 5 5 3 2" xfId="4599" xr:uid="{A2447270-EBCD-4014-AAB6-E5EE2A3E2133}"/>
    <cellStyle name="Calculation 5 5 3 3" xfId="4503" xr:uid="{9F5B65CE-4464-45B1-95F4-E4C4BA772231}"/>
    <cellStyle name="Calculation 5 5 3 4" xfId="14961" xr:uid="{B6A8B8EA-3B37-4A17-85A9-92C68A76A165}"/>
    <cellStyle name="Calculation 5 5 4" xfId="14962" xr:uid="{EE833EF4-EDF7-45EA-AF5D-EE0DA4BCB4AA}"/>
    <cellStyle name="Calculation 5 5 4 2" xfId="14963" xr:uid="{CC02DB08-7E05-4742-9737-1BBD0777402B}"/>
    <cellStyle name="Calculation 5 5 4 3" xfId="14964" xr:uid="{8CA7DE04-D28E-42CD-98AB-BA499C08E0DB}"/>
    <cellStyle name="Calculation 5 5 5" xfId="14965" xr:uid="{580186AA-E4A9-4550-AD5D-8D8F078531BC}"/>
    <cellStyle name="Calculation 5 5 5 2" xfId="14966" xr:uid="{EAA4F77C-E26C-4CEE-9CBE-108A93A07331}"/>
    <cellStyle name="Calculation 5 5 5 3" xfId="14967" xr:uid="{EC57B0F3-C068-4208-8AF3-2C187974F21F}"/>
    <cellStyle name="Calculation 5 5 6" xfId="14968" xr:uid="{216F7FD3-2408-478D-9875-2E4F4295EE3D}"/>
    <cellStyle name="Calculation 5 5 6 2" xfId="14969" xr:uid="{E1F7BA66-41A0-4759-9079-6D38D93A51D3}"/>
    <cellStyle name="Calculation 5 5 6 3" xfId="14970" xr:uid="{4A2134C9-2F06-4663-9A03-08E97263FEFC}"/>
    <cellStyle name="Calculation 5 5 7" xfId="14971" xr:uid="{461AB323-3BF4-4265-B5E9-8C43A93C1AF3}"/>
    <cellStyle name="Calculation 5 5 7 2" xfId="14972" xr:uid="{6BE255BA-2813-4D51-B498-80D5DB33022F}"/>
    <cellStyle name="Calculation 5 5 7 3" xfId="14973" xr:uid="{57E4D539-EE06-4CAA-B2D7-2C3704B1B852}"/>
    <cellStyle name="Calculation 5 5 8" xfId="14974" xr:uid="{793E044B-2B0A-4760-BBB2-725D31E15F76}"/>
    <cellStyle name="Calculation 5 5 8 2" xfId="14975" xr:uid="{20DF1ADE-0B52-49E3-819A-25E529BD6779}"/>
    <cellStyle name="Calculation 5 5 8 3" xfId="14976" xr:uid="{70B893D6-D87F-4DEB-912E-F82F819213F1}"/>
    <cellStyle name="Calculation 5 5 9" xfId="14977" xr:uid="{6811E906-A5CB-403C-AAD7-3B9F69248824}"/>
    <cellStyle name="Calculation 5 5 9 2" xfId="14978" xr:uid="{FD71A5E9-AF95-4991-B9DF-91F3E1C2E83A}"/>
    <cellStyle name="Calculation 5 5 9 3" xfId="14979" xr:uid="{8577FB41-C3A8-4031-9AAE-60CF494B2942}"/>
    <cellStyle name="Calculation 5 6" xfId="1616" xr:uid="{9BE8F02A-8BBA-4CE0-A829-393483EAC4ED}"/>
    <cellStyle name="Calculation 5 6 10" xfId="14980" xr:uid="{9509D1E3-2A67-4AA6-A0A2-E16033E25232}"/>
    <cellStyle name="Calculation 5 6 10 2" xfId="14981" xr:uid="{14D70E11-2437-4988-B62E-A9EE90101FF1}"/>
    <cellStyle name="Calculation 5 6 10 3" xfId="14982" xr:uid="{9CD5DB3D-C1C1-4F0C-BF17-CC04C8E06E6E}"/>
    <cellStyle name="Calculation 5 6 11" xfId="14983" xr:uid="{B22E3871-B737-4FE7-8937-6D4F63C62D9D}"/>
    <cellStyle name="Calculation 5 6 11 2" xfId="14984" xr:uid="{90A0F955-E0FF-48FF-82D9-51914CB56F3F}"/>
    <cellStyle name="Calculation 5 6 12" xfId="14985" xr:uid="{7804055C-47DD-4833-9113-969B87CD4121}"/>
    <cellStyle name="Calculation 5 6 2" xfId="3357" xr:uid="{A4963C4C-EF7F-493E-9307-6D090A8BCB13}"/>
    <cellStyle name="Calculation 5 6 2 10" xfId="14986" xr:uid="{01B4A01E-A382-4C74-8713-559CD8ECBAD0}"/>
    <cellStyle name="Calculation 5 6 2 10 2" xfId="14987" xr:uid="{9A02E317-3125-474E-9028-0498B08E7167}"/>
    <cellStyle name="Calculation 5 6 2 11" xfId="14988" xr:uid="{0C416C95-AEA4-4024-B14D-57EC6F941C46}"/>
    <cellStyle name="Calculation 5 6 2 2" xfId="4046" xr:uid="{5A031149-71F8-41F6-8A24-5A0ED00EAAD3}"/>
    <cellStyle name="Calculation 5 6 2 2 2" xfId="4857" xr:uid="{E351A2FD-4D89-4C6A-92E9-D42CC60ED625}"/>
    <cellStyle name="Calculation 5 6 2 2 3" xfId="5271" xr:uid="{9579B755-0A18-4FA1-910D-7AE590B5407A}"/>
    <cellStyle name="Calculation 5 6 2 2 4" xfId="14989" xr:uid="{7E5B4181-298C-4E1F-86BB-6F9A17628D85}"/>
    <cellStyle name="Calculation 5 6 2 3" xfId="14990" xr:uid="{B447F66E-F2F0-455F-9DC6-F87540937C04}"/>
    <cellStyle name="Calculation 5 6 2 3 2" xfId="14991" xr:uid="{F78B9F1D-51B3-485A-B3B9-1A92268DC7EE}"/>
    <cellStyle name="Calculation 5 6 2 3 3" xfId="14992" xr:uid="{0CE1E87E-E26A-4850-9449-7C8DFBEE7D50}"/>
    <cellStyle name="Calculation 5 6 2 4" xfId="14993" xr:uid="{AC474E02-D635-4675-8244-A0B4A2D8F912}"/>
    <cellStyle name="Calculation 5 6 2 4 2" xfId="14994" xr:uid="{09CC37AF-7421-49F2-A6E0-38A8742270B2}"/>
    <cellStyle name="Calculation 5 6 2 4 3" xfId="14995" xr:uid="{08E1F714-25D6-4BD6-897E-E63773143295}"/>
    <cellStyle name="Calculation 5 6 2 5" xfId="14996" xr:uid="{DCF91CB3-9AB4-4FA2-8250-0BCAE96F5C5C}"/>
    <cellStyle name="Calculation 5 6 2 5 2" xfId="14997" xr:uid="{5E7AFFFE-AF35-41D4-A76F-7475D7409F10}"/>
    <cellStyle name="Calculation 5 6 2 5 3" xfId="14998" xr:uid="{5E2E33B7-76CB-4FD8-8A20-E74B7622A366}"/>
    <cellStyle name="Calculation 5 6 2 6" xfId="14999" xr:uid="{102EB626-D3AA-47FE-A1CE-A9467B8D51AF}"/>
    <cellStyle name="Calculation 5 6 2 6 2" xfId="15000" xr:uid="{E57966BD-416C-4B35-BB14-1D2AA55BBC76}"/>
    <cellStyle name="Calculation 5 6 2 6 3" xfId="15001" xr:uid="{020E6443-DE7F-438A-81A4-3FD80CBBABDF}"/>
    <cellStyle name="Calculation 5 6 2 7" xfId="15002" xr:uid="{FD25EE81-0811-4B26-BF36-6B82C2738C32}"/>
    <cellStyle name="Calculation 5 6 2 7 2" xfId="15003" xr:uid="{1E86A623-9FA9-47E3-B467-89E927335282}"/>
    <cellStyle name="Calculation 5 6 2 7 3" xfId="15004" xr:uid="{92F7E1FF-427C-4AFE-8C20-BA4132C8BD9E}"/>
    <cellStyle name="Calculation 5 6 2 8" xfId="15005" xr:uid="{081CDCAE-29C3-4DE0-B9FD-760B07605814}"/>
    <cellStyle name="Calculation 5 6 2 8 2" xfId="15006" xr:uid="{340389A2-D242-4A5C-9C92-0CAA6C6319C8}"/>
    <cellStyle name="Calculation 5 6 2 8 3" xfId="15007" xr:uid="{91BD1F4D-AF48-44C3-97BA-D34EC6F4119A}"/>
    <cellStyle name="Calculation 5 6 2 9" xfId="15008" xr:uid="{4E88DE7F-7F40-426E-8D5A-6A7947ECFAE0}"/>
    <cellStyle name="Calculation 5 6 2 9 2" xfId="15009" xr:uid="{F0EE1FA1-FA5B-4D4D-B007-8DAD6800BED4}"/>
    <cellStyle name="Calculation 5 6 2 9 3" xfId="15010" xr:uid="{2D7D09CA-38DD-4A21-B337-2F0ED74655E9}"/>
    <cellStyle name="Calculation 5 6 3" xfId="3723" xr:uid="{7F13D470-A85F-455E-9EFE-87E12C60C8F3}"/>
    <cellStyle name="Calculation 5 6 3 2" xfId="4600" xr:uid="{74B755D4-F6BF-408F-BB44-03D209B31B47}"/>
    <cellStyle name="Calculation 5 6 3 3" xfId="4502" xr:uid="{0EFDC7DD-18C1-492A-AA6F-5B1A88A7BBFD}"/>
    <cellStyle name="Calculation 5 6 3 4" xfId="15011" xr:uid="{80E8A4D4-4E3E-46F1-A1FC-9FC0693EBDA0}"/>
    <cellStyle name="Calculation 5 6 4" xfId="15012" xr:uid="{CB414E48-625B-47FE-BFE5-ADAA27DFA6B6}"/>
    <cellStyle name="Calculation 5 6 4 2" xfId="15013" xr:uid="{EC5A8B37-C7D4-40DC-BFB1-0E78F50EF5E0}"/>
    <cellStyle name="Calculation 5 6 4 3" xfId="15014" xr:uid="{C13A8DAE-42C7-4DD3-BC40-0AA5216D4E10}"/>
    <cellStyle name="Calculation 5 6 5" xfId="15015" xr:uid="{3334CACC-1D79-480F-8914-2C60169E3EA7}"/>
    <cellStyle name="Calculation 5 6 5 2" xfId="15016" xr:uid="{EF603F48-0635-45A2-BCD8-C5020E0AB716}"/>
    <cellStyle name="Calculation 5 6 5 3" xfId="15017" xr:uid="{E74551F2-78F4-45E1-B6B5-E0AB1F9D0DFD}"/>
    <cellStyle name="Calculation 5 6 6" xfId="15018" xr:uid="{557FC6CB-B6A3-46FE-A676-E61083D21B9F}"/>
    <cellStyle name="Calculation 5 6 6 2" xfId="15019" xr:uid="{27E4371E-CF3A-4153-8370-BEF627819ED5}"/>
    <cellStyle name="Calculation 5 6 6 3" xfId="15020" xr:uid="{EF3221BD-ADF6-4077-91DC-5E0F3F11B26A}"/>
    <cellStyle name="Calculation 5 6 7" xfId="15021" xr:uid="{165ABBD2-D463-4240-AC48-868D07FB63BD}"/>
    <cellStyle name="Calculation 5 6 7 2" xfId="15022" xr:uid="{259B4788-7125-492F-9EF2-80618D9FCE42}"/>
    <cellStyle name="Calculation 5 6 7 3" xfId="15023" xr:uid="{2F2C593B-F1C9-4DCE-A89B-87A5231832B1}"/>
    <cellStyle name="Calculation 5 6 8" xfId="15024" xr:uid="{D6B98A24-3F42-4DE8-8AAD-760525652827}"/>
    <cellStyle name="Calculation 5 6 8 2" xfId="15025" xr:uid="{4ECA27CF-39DA-4BC0-9978-42F468BF5E8E}"/>
    <cellStyle name="Calculation 5 6 8 3" xfId="15026" xr:uid="{C87B25FD-1A97-4781-BB8A-112A572A8756}"/>
    <cellStyle name="Calculation 5 6 9" xfId="15027" xr:uid="{35E701AE-888C-40F5-A6A6-AD62D8BB92F3}"/>
    <cellStyle name="Calculation 5 6 9 2" xfId="15028" xr:uid="{C9ADC259-0E0B-45D4-B220-3544A99F8341}"/>
    <cellStyle name="Calculation 5 6 9 3" xfId="15029" xr:uid="{30FEFBE9-A300-4C04-B369-D94B0957ECA9}"/>
    <cellStyle name="Calculation 5 7" xfId="1617" xr:uid="{B4B8DC66-8E0D-44AA-824C-04A2CE75B549}"/>
    <cellStyle name="Calculation 5 7 10" xfId="15030" xr:uid="{9F167E8F-A747-460B-93D1-2CF63037863F}"/>
    <cellStyle name="Calculation 5 7 10 2" xfId="15031" xr:uid="{F4418B1F-7D5F-4FFA-B7AC-CA88FB7E1DF3}"/>
    <cellStyle name="Calculation 5 7 10 3" xfId="15032" xr:uid="{A3BFBCDD-9BC5-4FDD-8B00-97CAC9B4B6D2}"/>
    <cellStyle name="Calculation 5 7 11" xfId="15033" xr:uid="{574F6FD7-D7FE-45DD-A71B-8706310B8A14}"/>
    <cellStyle name="Calculation 5 7 11 2" xfId="15034" xr:uid="{34158407-B136-40A9-AAAE-891DF69D99CE}"/>
    <cellStyle name="Calculation 5 7 12" xfId="15035" xr:uid="{437DAFBD-6519-4DB9-8578-A8E554F37E62}"/>
    <cellStyle name="Calculation 5 7 2" xfId="3358" xr:uid="{89CCC3A7-2E3C-4C1E-9F26-45EB7B16C464}"/>
    <cellStyle name="Calculation 5 7 2 10" xfId="15036" xr:uid="{03C735C8-2A47-496F-8682-3CC4B26E40B2}"/>
    <cellStyle name="Calculation 5 7 2 10 2" xfId="15037" xr:uid="{F9CA3A86-851E-4BFF-BA29-61C09BAE3035}"/>
    <cellStyle name="Calculation 5 7 2 11" xfId="15038" xr:uid="{5D5B85E9-5D2C-4CDD-9440-3F0099B4C4E5}"/>
    <cellStyle name="Calculation 5 7 2 2" xfId="4047" xr:uid="{C5DF155D-9BA7-43B3-ABE5-3ECEC850C882}"/>
    <cellStyle name="Calculation 5 7 2 2 2" xfId="4858" xr:uid="{1A41E98B-A184-4507-A1AD-36AF0E61511B}"/>
    <cellStyle name="Calculation 5 7 2 2 3" xfId="5272" xr:uid="{2FBA9480-EF37-4F27-96AD-32B7C2345C7C}"/>
    <cellStyle name="Calculation 5 7 2 2 4" xfId="15039" xr:uid="{2C36F049-4751-4737-871D-20E3B835E3BA}"/>
    <cellStyle name="Calculation 5 7 2 3" xfId="15040" xr:uid="{7AEBA826-2394-46C0-9472-0E26A7AFCB65}"/>
    <cellStyle name="Calculation 5 7 2 3 2" xfId="15041" xr:uid="{E12113EF-B3EC-4074-9A0A-618C9C4BCC8E}"/>
    <cellStyle name="Calculation 5 7 2 3 3" xfId="15042" xr:uid="{81BFD4D0-D168-4DCB-A48F-C60A061D19AF}"/>
    <cellStyle name="Calculation 5 7 2 4" xfId="15043" xr:uid="{427052AA-6A06-49D3-B335-A2A4F93AA780}"/>
    <cellStyle name="Calculation 5 7 2 4 2" xfId="15044" xr:uid="{23C418D2-853B-4FD2-B805-401E744C0C14}"/>
    <cellStyle name="Calculation 5 7 2 4 3" xfId="15045" xr:uid="{F873C589-1919-4B7D-8707-2D7A602360A8}"/>
    <cellStyle name="Calculation 5 7 2 5" xfId="15046" xr:uid="{409628E9-DCAC-4522-9D74-4219194D4C5F}"/>
    <cellStyle name="Calculation 5 7 2 5 2" xfId="15047" xr:uid="{BA75C205-550A-4546-BD30-486C9655DDBB}"/>
    <cellStyle name="Calculation 5 7 2 5 3" xfId="15048" xr:uid="{C5790F91-5F42-4694-8303-3648F8B34FB2}"/>
    <cellStyle name="Calculation 5 7 2 6" xfId="15049" xr:uid="{E049179E-490E-43E4-8BF7-6BCB244D0425}"/>
    <cellStyle name="Calculation 5 7 2 6 2" xfId="15050" xr:uid="{8507ABAF-02E5-4835-8EC7-68F196283986}"/>
    <cellStyle name="Calculation 5 7 2 6 3" xfId="15051" xr:uid="{B0986AE0-63C8-492E-86CC-9F3C85E4F0A6}"/>
    <cellStyle name="Calculation 5 7 2 7" xfId="15052" xr:uid="{1084540E-41EE-4AD6-882A-B1302C2BF7A5}"/>
    <cellStyle name="Calculation 5 7 2 7 2" xfId="15053" xr:uid="{56C3B869-9704-4FC2-8F10-DA5026E04B16}"/>
    <cellStyle name="Calculation 5 7 2 7 3" xfId="15054" xr:uid="{67A574BC-F3C7-43E7-94D5-4C09C8679456}"/>
    <cellStyle name="Calculation 5 7 2 8" xfId="15055" xr:uid="{0D10AA54-6CCE-4D3F-AF03-94467F940FB7}"/>
    <cellStyle name="Calculation 5 7 2 8 2" xfId="15056" xr:uid="{4AFD5EEE-CCC1-41B2-A8EE-9D03C03B2A24}"/>
    <cellStyle name="Calculation 5 7 2 8 3" xfId="15057" xr:uid="{0E905DCF-6719-419D-86FB-67F4510C75B0}"/>
    <cellStyle name="Calculation 5 7 2 9" xfId="15058" xr:uid="{F35A359A-B802-4F32-B4C3-1DD6E1F65D69}"/>
    <cellStyle name="Calculation 5 7 2 9 2" xfId="15059" xr:uid="{C9E36493-CEB5-4ED9-9BEF-59FD484DE98A}"/>
    <cellStyle name="Calculation 5 7 2 9 3" xfId="15060" xr:uid="{A4BBE0BB-207B-46DC-872E-C50CD353FE27}"/>
    <cellStyle name="Calculation 5 7 3" xfId="3724" xr:uid="{B5B32EAA-9BC3-44EB-9329-AAF5F0292823}"/>
    <cellStyle name="Calculation 5 7 3 2" xfId="4601" xr:uid="{03EB246C-39BF-486F-8812-45177108D2B5}"/>
    <cellStyle name="Calculation 5 7 3 3" xfId="4501" xr:uid="{FDC0E7DE-A905-463A-9B5D-686625EC0D48}"/>
    <cellStyle name="Calculation 5 7 3 4" xfId="15061" xr:uid="{310607E5-B9BC-4DAB-A3D4-C4DC40818850}"/>
    <cellStyle name="Calculation 5 7 4" xfId="15062" xr:uid="{DEC81B49-F386-4C4D-8DF4-7D6BCEF71A21}"/>
    <cellStyle name="Calculation 5 7 4 2" xfId="15063" xr:uid="{02FCE7C7-74C2-4426-B3CF-F119BD77BF25}"/>
    <cellStyle name="Calculation 5 7 4 3" xfId="15064" xr:uid="{FC154230-3BED-493B-B502-48CB8A2E28E3}"/>
    <cellStyle name="Calculation 5 7 5" xfId="15065" xr:uid="{FADB1C06-D46B-4D3A-B275-27A49217535C}"/>
    <cellStyle name="Calculation 5 7 5 2" xfId="15066" xr:uid="{82639BD4-7BC8-4B5E-B7A7-759C705AC276}"/>
    <cellStyle name="Calculation 5 7 5 3" xfId="15067" xr:uid="{9E6A627D-21CF-47D0-9C93-461572602BD2}"/>
    <cellStyle name="Calculation 5 7 6" xfId="15068" xr:uid="{2AEA12F4-E3BF-447A-BB92-D952FF05759A}"/>
    <cellStyle name="Calculation 5 7 6 2" xfId="15069" xr:uid="{66284178-6251-46C9-ACF1-563D8BD38851}"/>
    <cellStyle name="Calculation 5 7 6 3" xfId="15070" xr:uid="{8B3D6A71-EF3B-4D13-B512-64AA4930819E}"/>
    <cellStyle name="Calculation 5 7 7" xfId="15071" xr:uid="{AD0808BC-3D17-4245-B110-4B3453EB611C}"/>
    <cellStyle name="Calculation 5 7 7 2" xfId="15072" xr:uid="{4524A44E-85AE-4B94-82B7-92FA75EB1EE1}"/>
    <cellStyle name="Calculation 5 7 7 3" xfId="15073" xr:uid="{543C45FF-FF79-44ED-953C-2E45E516F69F}"/>
    <cellStyle name="Calculation 5 7 8" xfId="15074" xr:uid="{E8FE84F4-E421-4FA5-9883-4E9C8B7B1786}"/>
    <cellStyle name="Calculation 5 7 8 2" xfId="15075" xr:uid="{55D55BB0-AA94-4761-9C26-3702363596A6}"/>
    <cellStyle name="Calculation 5 7 8 3" xfId="15076" xr:uid="{51B424F6-9557-49D8-A470-B69023881246}"/>
    <cellStyle name="Calculation 5 7 9" xfId="15077" xr:uid="{B4A37264-DEF5-471A-AEFE-41B53B24E17C}"/>
    <cellStyle name="Calculation 5 7 9 2" xfId="15078" xr:uid="{B873B864-A7C4-4D6F-BDD8-8CC69AD4E9F6}"/>
    <cellStyle name="Calculation 5 7 9 3" xfId="15079" xr:uid="{A2F1A1FF-88F4-48AC-9135-39B4F179845F}"/>
    <cellStyle name="Calculation 5 8" xfId="1618" xr:uid="{B9C6A44A-3038-4DFE-BACF-344D68D3EB17}"/>
    <cellStyle name="Calculation 5 8 10" xfId="15080" xr:uid="{DED1F50D-AC89-4D97-B764-2869D7ABEA36}"/>
    <cellStyle name="Calculation 5 8 10 2" xfId="15081" xr:uid="{364379BB-0EC9-44E2-9B47-0A0105EA6178}"/>
    <cellStyle name="Calculation 5 8 10 3" xfId="15082" xr:uid="{35124998-158B-40CC-9102-8EE9AC517A5A}"/>
    <cellStyle name="Calculation 5 8 11" xfId="15083" xr:uid="{22F61E4E-B3FB-43DB-A16D-51C800CA93D8}"/>
    <cellStyle name="Calculation 5 8 11 2" xfId="15084" xr:uid="{C40003C9-7E4F-4EB9-9658-D6915FD5F500}"/>
    <cellStyle name="Calculation 5 8 12" xfId="15085" xr:uid="{89008381-6569-4E0E-8C08-145324F217EC}"/>
    <cellStyle name="Calculation 5 8 2" xfId="3359" xr:uid="{F78BA750-4EBB-45FA-BBEB-B7DAE6FB44E7}"/>
    <cellStyle name="Calculation 5 8 2 10" xfId="15086" xr:uid="{98C55DCA-2DF9-4F97-B653-F32D4E31FE8C}"/>
    <cellStyle name="Calculation 5 8 2 10 2" xfId="15087" xr:uid="{87203A6D-C321-4058-B7F2-CBE375F18237}"/>
    <cellStyle name="Calculation 5 8 2 11" xfId="15088" xr:uid="{661E8492-F4C4-4B99-8771-65B17145B3E7}"/>
    <cellStyle name="Calculation 5 8 2 2" xfId="4048" xr:uid="{3F6AC844-18FD-4D76-818C-8DDF10530C39}"/>
    <cellStyle name="Calculation 5 8 2 2 2" xfId="4859" xr:uid="{C94F0D05-2DE6-479D-92AC-4C409E9547DE}"/>
    <cellStyle name="Calculation 5 8 2 2 3" xfId="5273" xr:uid="{D7E00DE7-68FF-4439-98E5-300DFD1AA374}"/>
    <cellStyle name="Calculation 5 8 2 2 4" xfId="15089" xr:uid="{55C4BE17-C1BB-452A-B317-C5E1FD08E8A9}"/>
    <cellStyle name="Calculation 5 8 2 3" xfId="15090" xr:uid="{D2A9E12A-223A-4CD5-B708-7FEA351B00AA}"/>
    <cellStyle name="Calculation 5 8 2 3 2" xfId="15091" xr:uid="{0113B90C-08EA-4EBC-89D5-AC6406A41ED2}"/>
    <cellStyle name="Calculation 5 8 2 3 3" xfId="15092" xr:uid="{4C8B4FAF-B2C0-47F4-B476-F5440479031B}"/>
    <cellStyle name="Calculation 5 8 2 4" xfId="15093" xr:uid="{F3C73D6E-F5A3-4D6F-8FFA-D08187E545C9}"/>
    <cellStyle name="Calculation 5 8 2 4 2" xfId="15094" xr:uid="{AF0B2CE2-CBA7-4E5D-B38E-32B9E91CF20A}"/>
    <cellStyle name="Calculation 5 8 2 4 3" xfId="15095" xr:uid="{71943625-5174-450D-AB3D-3BDFD479470C}"/>
    <cellStyle name="Calculation 5 8 2 5" xfId="15096" xr:uid="{5790908F-0692-4B41-9F2F-031D5DEB3E8C}"/>
    <cellStyle name="Calculation 5 8 2 5 2" xfId="15097" xr:uid="{5AF41D80-942E-454D-AB94-22DD3F932395}"/>
    <cellStyle name="Calculation 5 8 2 5 3" xfId="15098" xr:uid="{9AF5F4E4-28B8-4158-9C78-C58B5F2FD629}"/>
    <cellStyle name="Calculation 5 8 2 6" xfId="15099" xr:uid="{277DA33B-BD9A-49FC-9287-FB245ACB7BA5}"/>
    <cellStyle name="Calculation 5 8 2 6 2" xfId="15100" xr:uid="{F24F9ED3-8398-49CF-94AD-58D098B81E4A}"/>
    <cellStyle name="Calculation 5 8 2 6 3" xfId="15101" xr:uid="{9D0974F0-A851-497D-9690-BA1052C8DCE1}"/>
    <cellStyle name="Calculation 5 8 2 7" xfId="15102" xr:uid="{9688DA49-9320-4F9D-88C2-1F515CF57C9C}"/>
    <cellStyle name="Calculation 5 8 2 7 2" xfId="15103" xr:uid="{9991DADB-9DA7-4CE1-A973-BE258FA3D17A}"/>
    <cellStyle name="Calculation 5 8 2 7 3" xfId="15104" xr:uid="{1246F796-FCA1-4B90-9829-93AFD201C0A8}"/>
    <cellStyle name="Calculation 5 8 2 8" xfId="15105" xr:uid="{F72B765B-8ED5-4EAA-8B13-FE9AC4582063}"/>
    <cellStyle name="Calculation 5 8 2 8 2" xfId="15106" xr:uid="{4DDAE625-6634-4909-878C-D8A697EC6D93}"/>
    <cellStyle name="Calculation 5 8 2 8 3" xfId="15107" xr:uid="{0FD61699-47F9-49F9-AB05-36606D543282}"/>
    <cellStyle name="Calculation 5 8 2 9" xfId="15108" xr:uid="{1609A620-B3FB-4A79-9B32-56425A9AAAE4}"/>
    <cellStyle name="Calculation 5 8 2 9 2" xfId="15109" xr:uid="{9A6824DB-BFCD-44AD-9DEC-8ABAF93351ED}"/>
    <cellStyle name="Calculation 5 8 2 9 3" xfId="15110" xr:uid="{2D943FF4-80F8-42D6-8E3F-3304E715C14E}"/>
    <cellStyle name="Calculation 5 8 3" xfId="3725" xr:uid="{5C9F346B-E1E2-46B9-86B0-06BB4A449D07}"/>
    <cellStyle name="Calculation 5 8 3 2" xfId="4602" xr:uid="{DE4A4271-29FF-4F73-8D95-417A7522CF77}"/>
    <cellStyle name="Calculation 5 8 3 3" xfId="4500" xr:uid="{16EC4312-17B2-40FC-983D-F716665246DF}"/>
    <cellStyle name="Calculation 5 8 3 4" xfId="15111" xr:uid="{6E6DB309-6CB5-44E2-A7FA-D1D2587E5D59}"/>
    <cellStyle name="Calculation 5 8 4" xfId="15112" xr:uid="{824F5335-3133-4B6C-9AFB-375A2867F32E}"/>
    <cellStyle name="Calculation 5 8 4 2" xfId="15113" xr:uid="{8A525F08-1AD4-4081-A432-1BBB90324783}"/>
    <cellStyle name="Calculation 5 8 4 3" xfId="15114" xr:uid="{3BFA25A1-FC8D-4735-BB87-C785ADAAA4F4}"/>
    <cellStyle name="Calculation 5 8 5" xfId="15115" xr:uid="{4CD4D5C4-7523-4625-9817-ADF1480DA178}"/>
    <cellStyle name="Calculation 5 8 5 2" xfId="15116" xr:uid="{AB339950-EE04-443A-8689-CB51A422B9CA}"/>
    <cellStyle name="Calculation 5 8 5 3" xfId="15117" xr:uid="{50E4B06A-0307-47EA-9A46-032B7B731F6A}"/>
    <cellStyle name="Calculation 5 8 6" xfId="15118" xr:uid="{4F6E6E0E-A3F8-4785-9B6D-86CADE1AF091}"/>
    <cellStyle name="Calculation 5 8 6 2" xfId="15119" xr:uid="{225C2A03-DCE9-4206-BA0B-C71B01D93E0B}"/>
    <cellStyle name="Calculation 5 8 6 3" xfId="15120" xr:uid="{70C2F53F-8BB2-4F50-B7BB-19667D5E4569}"/>
    <cellStyle name="Calculation 5 8 7" xfId="15121" xr:uid="{65EE4E62-C8B2-4A8E-AD86-731AC71A3F63}"/>
    <cellStyle name="Calculation 5 8 7 2" xfId="15122" xr:uid="{41BC52AF-F1EF-4AA7-8825-9586F910FB58}"/>
    <cellStyle name="Calculation 5 8 7 3" xfId="15123" xr:uid="{B154AA27-0D10-4BD7-97AF-60F627668481}"/>
    <cellStyle name="Calculation 5 8 8" xfId="15124" xr:uid="{5EE64655-D9FE-458E-BD13-2D658E99DF79}"/>
    <cellStyle name="Calculation 5 8 8 2" xfId="15125" xr:uid="{1A387EF8-54F7-4223-BEC6-9C031D51A3E1}"/>
    <cellStyle name="Calculation 5 8 8 3" xfId="15126" xr:uid="{A6205555-AF52-49B0-8D94-8749F3A39367}"/>
    <cellStyle name="Calculation 5 8 9" xfId="15127" xr:uid="{ECEDC06A-6B50-45AE-8B2F-B33DC4613A85}"/>
    <cellStyle name="Calculation 5 8 9 2" xfId="15128" xr:uid="{7743DF4C-4DFF-445F-AA1D-F0E2AFD4ED94}"/>
    <cellStyle name="Calculation 5 8 9 3" xfId="15129" xr:uid="{8D0FFB91-6DBD-46A0-B426-756BBEB1465B}"/>
    <cellStyle name="Calculation 5 9" xfId="1619" xr:uid="{6E70E4DC-2FA7-4E68-BF41-510155CA455C}"/>
    <cellStyle name="Calculation 5 9 10" xfId="15130" xr:uid="{59307D72-FDCE-4DBF-8782-EADE0F33887C}"/>
    <cellStyle name="Calculation 5 9 10 2" xfId="15131" xr:uid="{0C7F8A8C-7AC7-4505-8909-A8596BEE72FB}"/>
    <cellStyle name="Calculation 5 9 10 3" xfId="15132" xr:uid="{0E5F8FED-F674-4EC3-9B2D-B841D2170F7D}"/>
    <cellStyle name="Calculation 5 9 11" xfId="15133" xr:uid="{39A3CE80-6703-48C4-A8C9-530A7FB7C56D}"/>
    <cellStyle name="Calculation 5 9 11 2" xfId="15134" xr:uid="{A0C5CC38-1A8E-446E-8C9B-F19D7C78BD8E}"/>
    <cellStyle name="Calculation 5 9 12" xfId="15135" xr:uid="{FFE9F385-65D8-4A4B-ABE0-7D6156E9298C}"/>
    <cellStyle name="Calculation 5 9 2" xfId="3360" xr:uid="{46CC18E3-E742-43BF-820A-2B7DC2A13710}"/>
    <cellStyle name="Calculation 5 9 2 10" xfId="15136" xr:uid="{FF2AD10D-9916-48E3-8641-AAB461554805}"/>
    <cellStyle name="Calculation 5 9 2 10 2" xfId="15137" xr:uid="{C97A0409-D96B-4B7D-8321-10877EFE6552}"/>
    <cellStyle name="Calculation 5 9 2 11" xfId="15138" xr:uid="{6FFB18BE-C3A1-4DCB-BB92-1371B2BD2A61}"/>
    <cellStyle name="Calculation 5 9 2 2" xfId="4049" xr:uid="{52EC011F-B3CA-4CD7-9F60-EFCCB398E36D}"/>
    <cellStyle name="Calculation 5 9 2 2 2" xfId="4860" xr:uid="{2F357146-3C5F-4797-803F-C447B80A0FB7}"/>
    <cellStyle name="Calculation 5 9 2 2 3" xfId="5274" xr:uid="{26E4D0BF-AC85-48D8-A733-51F566317D84}"/>
    <cellStyle name="Calculation 5 9 2 2 4" xfId="15139" xr:uid="{8B735512-F635-4D65-8FD1-C14C86E214C5}"/>
    <cellStyle name="Calculation 5 9 2 3" xfId="15140" xr:uid="{E4EFF94E-E816-4390-830D-37A00F4E5B78}"/>
    <cellStyle name="Calculation 5 9 2 3 2" xfId="15141" xr:uid="{0FAA5A39-DECB-481E-B1DD-99A2C566BE08}"/>
    <cellStyle name="Calculation 5 9 2 3 3" xfId="15142" xr:uid="{CC655620-44BB-4DFA-B3CE-FF063D7D3AFA}"/>
    <cellStyle name="Calculation 5 9 2 4" xfId="15143" xr:uid="{DC189EEC-5279-4669-82C6-366CDB94BFC6}"/>
    <cellStyle name="Calculation 5 9 2 4 2" xfId="15144" xr:uid="{4A1F85D8-8C87-44C2-8F72-2DED8E8B82F9}"/>
    <cellStyle name="Calculation 5 9 2 4 3" xfId="15145" xr:uid="{6536472E-AE23-4971-B1FC-4F444894E86D}"/>
    <cellStyle name="Calculation 5 9 2 5" xfId="15146" xr:uid="{B8E3101C-EB23-4A70-BF54-1C9EB12A8C7C}"/>
    <cellStyle name="Calculation 5 9 2 5 2" xfId="15147" xr:uid="{DC967854-7BC9-4967-A2DE-A1DA1CE34743}"/>
    <cellStyle name="Calculation 5 9 2 5 3" xfId="15148" xr:uid="{88B66CBE-D207-4017-86A1-016C3C6FCE48}"/>
    <cellStyle name="Calculation 5 9 2 6" xfId="15149" xr:uid="{3B6B283A-381F-4BBA-8AA6-20D071A9C9BE}"/>
    <cellStyle name="Calculation 5 9 2 6 2" xfId="15150" xr:uid="{639FD73F-67EA-42AE-AD09-95DBCE13BEE6}"/>
    <cellStyle name="Calculation 5 9 2 6 3" xfId="15151" xr:uid="{F39288C6-037A-4453-BAB2-D621965002FE}"/>
    <cellStyle name="Calculation 5 9 2 7" xfId="15152" xr:uid="{47F99B58-EEF8-4A90-B818-D9012BCD1A31}"/>
    <cellStyle name="Calculation 5 9 2 7 2" xfId="15153" xr:uid="{074D56E6-82B2-4C0E-AC51-E2B79BB8BDC8}"/>
    <cellStyle name="Calculation 5 9 2 7 3" xfId="15154" xr:uid="{E9B8783C-2531-4244-B26E-031EEBDAC8B1}"/>
    <cellStyle name="Calculation 5 9 2 8" xfId="15155" xr:uid="{3C81A3AE-7A5C-42C6-9619-7AC98B088205}"/>
    <cellStyle name="Calculation 5 9 2 8 2" xfId="15156" xr:uid="{87826DFC-E2EB-4E19-ACAE-EDC4FDC12C5F}"/>
    <cellStyle name="Calculation 5 9 2 8 3" xfId="15157" xr:uid="{49E0AFA4-A58F-4535-ABD5-6EDB80777CA8}"/>
    <cellStyle name="Calculation 5 9 2 9" xfId="15158" xr:uid="{6F18C28F-4A81-48EC-84D0-953A921963BC}"/>
    <cellStyle name="Calculation 5 9 2 9 2" xfId="15159" xr:uid="{9D5645BE-43F3-4C40-896A-0D3D96946B17}"/>
    <cellStyle name="Calculation 5 9 2 9 3" xfId="15160" xr:uid="{C06602D6-EEDB-4CF0-909D-7EBC06724D5B}"/>
    <cellStyle name="Calculation 5 9 3" xfId="3726" xr:uid="{4A9779CB-9C30-4DEC-93E2-9346B721431B}"/>
    <cellStyle name="Calculation 5 9 3 2" xfId="4603" xr:uid="{9D6EF600-FEF9-4CEA-8187-A5E1E9405E25}"/>
    <cellStyle name="Calculation 5 9 3 3" xfId="4499" xr:uid="{28C2BDAE-528C-4ED8-ACF0-0A3B6EB575DA}"/>
    <cellStyle name="Calculation 5 9 3 4" xfId="15161" xr:uid="{415E3A65-C5FB-4219-8382-C27E23295969}"/>
    <cellStyle name="Calculation 5 9 4" xfId="15162" xr:uid="{D63A557F-B021-4238-BD0C-AF7C034A9FE8}"/>
    <cellStyle name="Calculation 5 9 4 2" xfId="15163" xr:uid="{D92ED7E2-6DAE-4578-B842-F5A9EF24818E}"/>
    <cellStyle name="Calculation 5 9 4 3" xfId="15164" xr:uid="{A0182A67-8380-404C-A2A6-99339F93D16A}"/>
    <cellStyle name="Calculation 5 9 5" xfId="15165" xr:uid="{B25D3E6E-AC6E-4BE7-B000-4C0012BF02DB}"/>
    <cellStyle name="Calculation 5 9 5 2" xfId="15166" xr:uid="{2D381EF5-0B71-4A9A-9355-96ECDF029711}"/>
    <cellStyle name="Calculation 5 9 5 3" xfId="15167" xr:uid="{1602EB12-6BB4-4A5E-8AF6-FD8F514251F2}"/>
    <cellStyle name="Calculation 5 9 6" xfId="15168" xr:uid="{4D5AC10C-9572-485D-9512-68249EE0A906}"/>
    <cellStyle name="Calculation 5 9 6 2" xfId="15169" xr:uid="{334BDD54-9449-45CF-BB55-3D5769B95B90}"/>
    <cellStyle name="Calculation 5 9 6 3" xfId="15170" xr:uid="{E41DD9D3-1C74-4858-AF51-A084F8314DB7}"/>
    <cellStyle name="Calculation 5 9 7" xfId="15171" xr:uid="{E4F92E50-2E40-4B72-B79D-F76B56940D4E}"/>
    <cellStyle name="Calculation 5 9 7 2" xfId="15172" xr:uid="{3BEF2D3E-26CF-4316-97CD-CDB065C44A0B}"/>
    <cellStyle name="Calculation 5 9 7 3" xfId="15173" xr:uid="{8B899C1A-1FB5-4B99-B664-C2C8F11E20E0}"/>
    <cellStyle name="Calculation 5 9 8" xfId="15174" xr:uid="{09D6A08D-8D31-402C-80CD-700EF2941EF5}"/>
    <cellStyle name="Calculation 5 9 8 2" xfId="15175" xr:uid="{C37A3248-A755-469E-867E-5003FA76391D}"/>
    <cellStyle name="Calculation 5 9 8 3" xfId="15176" xr:uid="{F7E560D0-8407-4368-BC85-A5C50CE8DA3B}"/>
    <cellStyle name="Calculation 5 9 9" xfId="15177" xr:uid="{002170C0-137F-4FE9-A436-5F5F30D20929}"/>
    <cellStyle name="Calculation 5 9 9 2" xfId="15178" xr:uid="{27B2EBF3-E8C8-440E-9D42-A9D8181F7AC6}"/>
    <cellStyle name="Calculation 5 9 9 3" xfId="15179" xr:uid="{240E4C21-813C-4CE3-B28D-C410067BF793}"/>
    <cellStyle name="Calculation 6" xfId="1620" xr:uid="{0E5E6A62-ED49-4275-A036-53E17115D37B}"/>
    <cellStyle name="Calculation 6 10" xfId="1621" xr:uid="{AD44C624-BC42-44A2-A559-4F5331077B23}"/>
    <cellStyle name="Calculation 6 10 10" xfId="15180" xr:uid="{BDD01DB5-8D01-43A5-B11E-62C87A85B5D1}"/>
    <cellStyle name="Calculation 6 10 10 2" xfId="15181" xr:uid="{15A77A6D-4477-446E-8A04-C8FCEC745D27}"/>
    <cellStyle name="Calculation 6 10 10 3" xfId="15182" xr:uid="{AB861B8A-533D-4920-8B8A-D6F72F288CA0}"/>
    <cellStyle name="Calculation 6 10 11" xfId="15183" xr:uid="{F6941EC0-90E8-4E59-BF65-4C35BD519DFF}"/>
    <cellStyle name="Calculation 6 10 11 2" xfId="15184" xr:uid="{E829D560-BBA3-4508-A9E2-9F0C7361962C}"/>
    <cellStyle name="Calculation 6 10 12" xfId="15185" xr:uid="{8FFDE2F8-2BB8-4B3B-AD4F-B7D0DB6FBD63}"/>
    <cellStyle name="Calculation 6 10 2" xfId="3362" xr:uid="{046810F1-81D8-4001-8B16-DA7402CE7BB0}"/>
    <cellStyle name="Calculation 6 10 2 10" xfId="15186" xr:uid="{A09CEA8F-F812-415A-BD22-1678316F60FA}"/>
    <cellStyle name="Calculation 6 10 2 10 2" xfId="15187" xr:uid="{7E67CCB4-4280-443C-B35A-CFE2F412BF78}"/>
    <cellStyle name="Calculation 6 10 2 11" xfId="15188" xr:uid="{F292D4E3-A110-4CE7-BB08-F0ACE749D65E}"/>
    <cellStyle name="Calculation 6 10 2 2" xfId="4051" xr:uid="{858493CF-AD4D-4F85-82EC-36CDAC178000}"/>
    <cellStyle name="Calculation 6 10 2 2 2" xfId="4862" xr:uid="{A5E698E4-7E34-420A-9FDB-256B3DAE2E04}"/>
    <cellStyle name="Calculation 6 10 2 2 3" xfId="5276" xr:uid="{162C0A2D-03DD-4242-BDCD-1EA0F65FA055}"/>
    <cellStyle name="Calculation 6 10 2 2 4" xfId="15189" xr:uid="{D3120F3D-A944-4F05-98C7-73137B54D0EF}"/>
    <cellStyle name="Calculation 6 10 2 3" xfId="15190" xr:uid="{0B8A7CDC-1ED8-4700-A810-3C0FBCF5F72C}"/>
    <cellStyle name="Calculation 6 10 2 3 2" xfId="15191" xr:uid="{C7E231A5-DDF1-4E1F-A8CC-6B0F100A5C87}"/>
    <cellStyle name="Calculation 6 10 2 3 3" xfId="15192" xr:uid="{32287A7D-B627-4714-8ABC-763BEF04A5C8}"/>
    <cellStyle name="Calculation 6 10 2 4" xfId="15193" xr:uid="{CC24B924-9805-47D0-B910-71A9B546B5BA}"/>
    <cellStyle name="Calculation 6 10 2 4 2" xfId="15194" xr:uid="{51786D79-CEFB-4939-99DE-B5EA23347DDE}"/>
    <cellStyle name="Calculation 6 10 2 4 3" xfId="15195" xr:uid="{28ECAD77-1046-441F-AF88-62EDF7D9FCB6}"/>
    <cellStyle name="Calculation 6 10 2 5" xfId="15196" xr:uid="{A1861E21-2075-482B-9B4E-BDF8D791C8C7}"/>
    <cellStyle name="Calculation 6 10 2 5 2" xfId="15197" xr:uid="{76F81ED3-D0B7-4A08-A2DC-3348B2A1C4C6}"/>
    <cellStyle name="Calculation 6 10 2 5 3" xfId="15198" xr:uid="{D4333CE5-1305-4FB4-BA92-0AD50B5EDA9B}"/>
    <cellStyle name="Calculation 6 10 2 6" xfId="15199" xr:uid="{25876CD9-8B59-45DE-BFFC-36CEAC31F35C}"/>
    <cellStyle name="Calculation 6 10 2 6 2" xfId="15200" xr:uid="{AA81A7F0-EAF2-474A-8078-F8E4539BEFB2}"/>
    <cellStyle name="Calculation 6 10 2 6 3" xfId="15201" xr:uid="{00CF7BC8-1C19-4A41-B147-CF6BC1A44F3D}"/>
    <cellStyle name="Calculation 6 10 2 7" xfId="15202" xr:uid="{CC16A442-0323-4E74-AA22-7A86E6EEC216}"/>
    <cellStyle name="Calculation 6 10 2 7 2" xfId="15203" xr:uid="{A6673EE5-F696-40F3-8A19-F26EC05FA996}"/>
    <cellStyle name="Calculation 6 10 2 7 3" xfId="15204" xr:uid="{F0256EA2-3E64-4741-AC22-1D75D315C66F}"/>
    <cellStyle name="Calculation 6 10 2 8" xfId="15205" xr:uid="{A282099E-0F19-43CD-98DF-3BCF42D7A9EF}"/>
    <cellStyle name="Calculation 6 10 2 8 2" xfId="15206" xr:uid="{085480FF-859E-41D2-A8C4-AA5ABAD3AEF0}"/>
    <cellStyle name="Calculation 6 10 2 8 3" xfId="15207" xr:uid="{A9D93BB6-B9DB-4F8F-960E-12B4516395AA}"/>
    <cellStyle name="Calculation 6 10 2 9" xfId="15208" xr:uid="{FC6EEEFC-CF43-4B3F-AA0A-FEEDD01BD442}"/>
    <cellStyle name="Calculation 6 10 2 9 2" xfId="15209" xr:uid="{E3F878CE-7DF8-4172-95A7-9A924184B637}"/>
    <cellStyle name="Calculation 6 10 2 9 3" xfId="15210" xr:uid="{B81CE60D-A36F-49D3-97CD-11C6A236FD62}"/>
    <cellStyle name="Calculation 6 10 3" xfId="3728" xr:uid="{7E577578-35B5-4D9A-95B4-31CB605CCE79}"/>
    <cellStyle name="Calculation 6 10 3 2" xfId="4605" xr:uid="{4298B59E-E6D7-4B9B-8694-CF3EB9E6B40C}"/>
    <cellStyle name="Calculation 6 10 3 3" xfId="4497" xr:uid="{FF73689F-FD7B-492E-A89F-B00CFC43F121}"/>
    <cellStyle name="Calculation 6 10 3 4" xfId="15211" xr:uid="{32C63E77-52E8-4164-A066-53485E00DD8A}"/>
    <cellStyle name="Calculation 6 10 4" xfId="15212" xr:uid="{ED74D4EA-A161-435C-8B18-C8EAF162769C}"/>
    <cellStyle name="Calculation 6 10 4 2" xfId="15213" xr:uid="{688619BE-1454-4C48-A91C-59E713315DB5}"/>
    <cellStyle name="Calculation 6 10 4 3" xfId="15214" xr:uid="{564E594E-40FB-4B1F-AF9A-DED4CA100BAD}"/>
    <cellStyle name="Calculation 6 10 5" xfId="15215" xr:uid="{5C829DFD-5964-4F7C-B1CB-307C6DCEFD89}"/>
    <cellStyle name="Calculation 6 10 5 2" xfId="15216" xr:uid="{301D39D3-7EFF-4028-9C06-C709E067645A}"/>
    <cellStyle name="Calculation 6 10 5 3" xfId="15217" xr:uid="{EB53F710-4AF4-48A8-870F-246723ED5D5F}"/>
    <cellStyle name="Calculation 6 10 6" xfId="15218" xr:uid="{E3AA6CCF-DEB0-4076-81B4-62899ED81668}"/>
    <cellStyle name="Calculation 6 10 6 2" xfId="15219" xr:uid="{79DFF22B-33B5-4C44-9939-AE910DE8508A}"/>
    <cellStyle name="Calculation 6 10 6 3" xfId="15220" xr:uid="{4B4AAD46-8564-491A-B3B4-0D79FF1A0105}"/>
    <cellStyle name="Calculation 6 10 7" xfId="15221" xr:uid="{2AF8B0F2-EC4F-4C85-A203-F784788DF019}"/>
    <cellStyle name="Calculation 6 10 7 2" xfId="15222" xr:uid="{507EC52A-1E00-4B8B-BC5F-2EA2472ACBE6}"/>
    <cellStyle name="Calculation 6 10 7 3" xfId="15223" xr:uid="{1D871D21-0B88-4354-8CF7-60C33030B63B}"/>
    <cellStyle name="Calculation 6 10 8" xfId="15224" xr:uid="{8FA01DB6-E2E3-41B2-B1C3-AD014C357600}"/>
    <cellStyle name="Calculation 6 10 8 2" xfId="15225" xr:uid="{6198A678-7B06-4751-AA02-C96650D2EF49}"/>
    <cellStyle name="Calculation 6 10 8 3" xfId="15226" xr:uid="{9AB183FA-FBE7-4DC7-B5DF-FD3B544FC398}"/>
    <cellStyle name="Calculation 6 10 9" xfId="15227" xr:uid="{D31AE762-B80F-4461-A720-78110F222DCD}"/>
    <cellStyle name="Calculation 6 10 9 2" xfId="15228" xr:uid="{563E0679-D297-48E8-9427-FB51549C830B}"/>
    <cellStyle name="Calculation 6 10 9 3" xfId="15229" xr:uid="{8010FBA8-E48E-4BF7-AE0A-22D9004FD24D}"/>
    <cellStyle name="Calculation 6 11" xfId="1622" xr:uid="{DC239D04-9DCC-43F7-A8D6-FA64B307F6CF}"/>
    <cellStyle name="Calculation 6 11 10" xfId="15230" xr:uid="{F9DDECF1-C63D-447D-AF24-00FC84EB2E91}"/>
    <cellStyle name="Calculation 6 11 10 2" xfId="15231" xr:uid="{1BD79334-AD6B-42F9-A16E-F859128F885F}"/>
    <cellStyle name="Calculation 6 11 10 3" xfId="15232" xr:uid="{85FE77DB-51BA-45E3-A7C3-2A2BB4884F02}"/>
    <cellStyle name="Calculation 6 11 11" xfId="15233" xr:uid="{0325F593-7B85-47B0-9989-AB8A0286E9E1}"/>
    <cellStyle name="Calculation 6 11 11 2" xfId="15234" xr:uid="{E154684E-4E9D-425D-882D-FA7EA773BB57}"/>
    <cellStyle name="Calculation 6 11 12" xfId="15235" xr:uid="{554B2892-F6F3-4852-B5AD-65271B5E838B}"/>
    <cellStyle name="Calculation 6 11 2" xfId="3363" xr:uid="{BF95B696-147B-4F72-8C63-A8F83643B8D5}"/>
    <cellStyle name="Calculation 6 11 2 10" xfId="15236" xr:uid="{A9D21175-BC0B-4407-8F0A-65E17A1F9B27}"/>
    <cellStyle name="Calculation 6 11 2 10 2" xfId="15237" xr:uid="{1BD94778-EE38-4569-AB52-4CF3973EEFEC}"/>
    <cellStyle name="Calculation 6 11 2 11" xfId="15238" xr:uid="{461360CD-AF6D-488D-90BB-F13300925D44}"/>
    <cellStyle name="Calculation 6 11 2 2" xfId="4052" xr:uid="{7A72FE41-D065-41BE-B36E-26A84D83A2DB}"/>
    <cellStyle name="Calculation 6 11 2 2 2" xfId="4863" xr:uid="{4290B479-6773-468A-94B3-16AA428BAF7D}"/>
    <cellStyle name="Calculation 6 11 2 2 3" xfId="5277" xr:uid="{D61717A1-2E7A-46B5-ADFF-1D2C5ABB98C2}"/>
    <cellStyle name="Calculation 6 11 2 2 4" xfId="15239" xr:uid="{467604B0-5C29-495A-B99E-151A0A02F978}"/>
    <cellStyle name="Calculation 6 11 2 3" xfId="15240" xr:uid="{0D3765D9-0190-4313-8976-3BD25ED7E273}"/>
    <cellStyle name="Calculation 6 11 2 3 2" xfId="15241" xr:uid="{3E4EF6F2-F888-47C8-B745-F1FA5CE5BD18}"/>
    <cellStyle name="Calculation 6 11 2 3 3" xfId="15242" xr:uid="{9DB7D948-C84A-4281-A89D-B06FBF0595FD}"/>
    <cellStyle name="Calculation 6 11 2 4" xfId="15243" xr:uid="{60B4969D-91C5-4DE5-9C08-D97939F0A6A3}"/>
    <cellStyle name="Calculation 6 11 2 4 2" xfId="15244" xr:uid="{898A0C62-3198-4C38-A804-520F5581C394}"/>
    <cellStyle name="Calculation 6 11 2 4 3" xfId="15245" xr:uid="{3515D2E1-8C78-4C66-B713-43A2A244C632}"/>
    <cellStyle name="Calculation 6 11 2 5" xfId="15246" xr:uid="{70C7D039-561C-48D2-9E71-1215A7AB9C65}"/>
    <cellStyle name="Calculation 6 11 2 5 2" xfId="15247" xr:uid="{2D38102F-DCCB-478B-A96C-DDB47F2C0AA3}"/>
    <cellStyle name="Calculation 6 11 2 5 3" xfId="15248" xr:uid="{307B878A-A3F7-43CA-8B75-FEC9A42F910B}"/>
    <cellStyle name="Calculation 6 11 2 6" xfId="15249" xr:uid="{6443CA05-C372-4B16-ABD5-8F3BC948A8D9}"/>
    <cellStyle name="Calculation 6 11 2 6 2" xfId="15250" xr:uid="{10D49CAC-F76B-490C-81D7-6116A5B2448C}"/>
    <cellStyle name="Calculation 6 11 2 6 3" xfId="15251" xr:uid="{D2F446AB-D68A-402C-9834-66D4B8EBCBBF}"/>
    <cellStyle name="Calculation 6 11 2 7" xfId="15252" xr:uid="{D8C92E57-ADF4-4465-B091-D6E9E9E04D0D}"/>
    <cellStyle name="Calculation 6 11 2 7 2" xfId="15253" xr:uid="{42257D5C-DABC-49C2-99C9-1F3CAE6476EE}"/>
    <cellStyle name="Calculation 6 11 2 7 3" xfId="15254" xr:uid="{E42140A4-2578-4E7A-8362-757724E04835}"/>
    <cellStyle name="Calculation 6 11 2 8" xfId="15255" xr:uid="{43BB72BC-433F-49E7-AD85-D792C0FD7252}"/>
    <cellStyle name="Calculation 6 11 2 8 2" xfId="15256" xr:uid="{BB2F1FCA-75FB-4C4B-B384-4BAA3843F98C}"/>
    <cellStyle name="Calculation 6 11 2 8 3" xfId="15257" xr:uid="{51AF5942-9A4C-4EC1-A84E-477C3A9A4A12}"/>
    <cellStyle name="Calculation 6 11 2 9" xfId="15258" xr:uid="{BD118EEA-35FD-44ED-8740-1BA70192BF19}"/>
    <cellStyle name="Calculation 6 11 2 9 2" xfId="15259" xr:uid="{1DD5AF7D-CBF4-439F-92B2-87B9F8C80989}"/>
    <cellStyle name="Calculation 6 11 2 9 3" xfId="15260" xr:uid="{E4490B20-B731-4FD0-8368-9DD208527069}"/>
    <cellStyle name="Calculation 6 11 3" xfId="3729" xr:uid="{B55EDEAE-C3F7-4641-922F-2FC88C3A6B8B}"/>
    <cellStyle name="Calculation 6 11 3 2" xfId="4606" xr:uid="{EC8CC8A4-994A-4918-A901-246939DC1C0D}"/>
    <cellStyle name="Calculation 6 11 3 3" xfId="4496" xr:uid="{0675812D-D45D-4DE4-8AE2-CCCF46CFB0B5}"/>
    <cellStyle name="Calculation 6 11 3 4" xfId="15261" xr:uid="{790984D8-7A41-4F03-984E-FB7FF98F156E}"/>
    <cellStyle name="Calculation 6 11 4" xfId="15262" xr:uid="{97C18778-6E59-42BA-A834-AF7D5572FF14}"/>
    <cellStyle name="Calculation 6 11 4 2" xfId="15263" xr:uid="{E2B2D5CF-C6DF-4C9F-BF84-EEFA17A8D864}"/>
    <cellStyle name="Calculation 6 11 4 3" xfId="15264" xr:uid="{53F3F3AF-722A-4AA0-97CA-70975AD8C9B5}"/>
    <cellStyle name="Calculation 6 11 5" xfId="15265" xr:uid="{B4251616-6401-4FD5-8A46-F74D592007B0}"/>
    <cellStyle name="Calculation 6 11 5 2" xfId="15266" xr:uid="{6F4A9483-4F5D-4198-B1AC-59C9EB8A434A}"/>
    <cellStyle name="Calculation 6 11 5 3" xfId="15267" xr:uid="{BA75C4AF-6C0F-470F-BDEE-7D4BA7ECBFC8}"/>
    <cellStyle name="Calculation 6 11 6" xfId="15268" xr:uid="{718A3105-5076-4CBA-AD95-CD0919E284C8}"/>
    <cellStyle name="Calculation 6 11 6 2" xfId="15269" xr:uid="{A9135FE0-44C3-4483-A513-A05F2EAF9139}"/>
    <cellStyle name="Calculation 6 11 6 3" xfId="15270" xr:uid="{0243A690-1A28-4F48-B35A-3FF392F8DE39}"/>
    <cellStyle name="Calculation 6 11 7" xfId="15271" xr:uid="{853A7FD5-CE11-4B95-9AB1-40C2E724A97C}"/>
    <cellStyle name="Calculation 6 11 7 2" xfId="15272" xr:uid="{E74845F5-D73F-4EB5-8A6E-3723B19296BD}"/>
    <cellStyle name="Calculation 6 11 7 3" xfId="15273" xr:uid="{B4CDED0F-77C3-4754-B625-9741D669C0C0}"/>
    <cellStyle name="Calculation 6 11 8" xfId="15274" xr:uid="{85B53CC3-9517-46AB-8AF3-281529860AFF}"/>
    <cellStyle name="Calculation 6 11 8 2" xfId="15275" xr:uid="{C37A711E-274F-44B7-B76F-092FD1F50DA5}"/>
    <cellStyle name="Calculation 6 11 8 3" xfId="15276" xr:uid="{AB5A0DFE-C653-4316-B052-51F90491BFD5}"/>
    <cellStyle name="Calculation 6 11 9" xfId="15277" xr:uid="{66CC7809-BC17-4529-B58D-273E41ACBB04}"/>
    <cellStyle name="Calculation 6 11 9 2" xfId="15278" xr:uid="{B1DC878D-8FF0-4327-81AA-FD8D35EF1DE7}"/>
    <cellStyle name="Calculation 6 11 9 3" xfId="15279" xr:uid="{8B3F9FBF-0D58-47CB-9175-7B91466B7361}"/>
    <cellStyle name="Calculation 6 12" xfId="3361" xr:uid="{CD838CFA-EBDE-4C7C-A7C3-4912D2A7508A}"/>
    <cellStyle name="Calculation 6 12 10" xfId="15280" xr:uid="{072FE947-A390-416F-ADF4-25BF65A3A840}"/>
    <cellStyle name="Calculation 6 12 10 2" xfId="15281" xr:uid="{B413D2FA-EB42-44E0-8A53-4433ADFD422B}"/>
    <cellStyle name="Calculation 6 12 11" xfId="15282" xr:uid="{F0CB470F-B1C7-4500-9AD5-ADAD333A1906}"/>
    <cellStyle name="Calculation 6 12 2" xfId="4050" xr:uid="{9E776CE2-782C-44A3-A598-6E9CAFD5201E}"/>
    <cellStyle name="Calculation 6 12 2 2" xfId="4861" xr:uid="{8D817CD5-E8AE-4C42-AE49-F6F054D27663}"/>
    <cellStyle name="Calculation 6 12 2 3" xfId="5275" xr:uid="{359EF72C-52B5-438C-8CBF-00A5D36930C8}"/>
    <cellStyle name="Calculation 6 12 2 4" xfId="15283" xr:uid="{AFAE6297-B5E0-4C12-9706-8D9052BE382D}"/>
    <cellStyle name="Calculation 6 12 3" xfId="15284" xr:uid="{2E667F47-55DD-41D8-9C7C-5D087A06E646}"/>
    <cellStyle name="Calculation 6 12 3 2" xfId="15285" xr:uid="{99D94944-2B1C-49FD-B2B3-3F6D74B7A12A}"/>
    <cellStyle name="Calculation 6 12 3 3" xfId="15286" xr:uid="{FBFA3F4C-5FE9-4AC2-B2F0-847C618BFB02}"/>
    <cellStyle name="Calculation 6 12 4" xfId="15287" xr:uid="{D8259F90-62B7-48BD-9D9B-90BB0A4A508B}"/>
    <cellStyle name="Calculation 6 12 4 2" xfId="15288" xr:uid="{F2865978-5D9B-423E-A6C6-EBD23C215D37}"/>
    <cellStyle name="Calculation 6 12 4 3" xfId="15289" xr:uid="{7064318A-586B-4103-A625-C4F7D6211345}"/>
    <cellStyle name="Calculation 6 12 5" xfId="15290" xr:uid="{9444D8CD-6E54-4150-917A-96894BF82A46}"/>
    <cellStyle name="Calculation 6 12 5 2" xfId="15291" xr:uid="{791F8C10-5716-4A88-92C7-ADC352F23692}"/>
    <cellStyle name="Calculation 6 12 5 3" xfId="15292" xr:uid="{47F3540B-8C18-40CE-967B-F1E28B319CD7}"/>
    <cellStyle name="Calculation 6 12 6" xfId="15293" xr:uid="{605C2044-17E4-4ACE-9DAE-558874C59F63}"/>
    <cellStyle name="Calculation 6 12 6 2" xfId="15294" xr:uid="{DA70A43B-F5E5-450C-A724-7668E0568844}"/>
    <cellStyle name="Calculation 6 12 6 3" xfId="15295" xr:uid="{54419113-E1BB-42ED-B5D9-289D42F6F88C}"/>
    <cellStyle name="Calculation 6 12 7" xfId="15296" xr:uid="{02198F16-B3FD-41AD-BDCC-C85FBA2D40DC}"/>
    <cellStyle name="Calculation 6 12 7 2" xfId="15297" xr:uid="{6CD7EBA4-6040-4E61-A9D9-98B797FE80FB}"/>
    <cellStyle name="Calculation 6 12 7 3" xfId="15298" xr:uid="{21CF749B-A087-45BA-B103-FD34926F29F1}"/>
    <cellStyle name="Calculation 6 12 8" xfId="15299" xr:uid="{8917388F-B14A-4522-A056-8B7C905E8A8D}"/>
    <cellStyle name="Calculation 6 12 8 2" xfId="15300" xr:uid="{76E5E76C-43FD-410A-8F34-F808F8BC0B46}"/>
    <cellStyle name="Calculation 6 12 8 3" xfId="15301" xr:uid="{8A25ABC1-BE73-42CA-A76B-9823A3C8C0A1}"/>
    <cellStyle name="Calculation 6 12 9" xfId="15302" xr:uid="{A9E7EA48-9343-47D2-8080-436AE71EFA52}"/>
    <cellStyle name="Calculation 6 12 9 2" xfId="15303" xr:uid="{B41D50AE-A552-4E9F-ABDD-8BA7C40FCD29}"/>
    <cellStyle name="Calculation 6 12 9 3" xfId="15304" xr:uid="{F1318600-BE93-43FB-B07F-2D060A6BD563}"/>
    <cellStyle name="Calculation 6 13" xfId="3727" xr:uid="{235554A2-9475-4C09-903D-95E60FFFDC90}"/>
    <cellStyle name="Calculation 6 13 2" xfId="4604" xr:uid="{3A6F9D02-C417-473F-A395-C6DB3ACB9B30}"/>
    <cellStyle name="Calculation 6 13 3" xfId="4498" xr:uid="{5260BB40-ED63-4141-A353-EC8FCB4E269C}"/>
    <cellStyle name="Calculation 6 13 4" xfId="15305" xr:uid="{0D9F18DB-43D4-41C2-AA4C-727ABA91A065}"/>
    <cellStyle name="Calculation 6 14" xfId="15306" xr:uid="{112C9C98-8050-4F92-94F4-32283C7880C4}"/>
    <cellStyle name="Calculation 6 14 2" xfId="15307" xr:uid="{66B2A46B-8AFA-466F-AAF6-64E1F9D7C4A8}"/>
    <cellStyle name="Calculation 6 14 3" xfId="15308" xr:uid="{7E7FFCD1-4C31-4D41-83C6-C9B014DC7DD3}"/>
    <cellStyle name="Calculation 6 15" xfId="15309" xr:uid="{7A244490-0226-4D3E-9494-76779857F90A}"/>
    <cellStyle name="Calculation 6 15 2" xfId="15310" xr:uid="{E801A2DC-3355-4B54-AD2D-31B22A141F34}"/>
    <cellStyle name="Calculation 6 15 3" xfId="15311" xr:uid="{0E1A1A70-4516-4EAB-8382-1F1EDDE6529D}"/>
    <cellStyle name="Calculation 6 16" xfId="15312" xr:uid="{E6A7C175-2CC9-42F8-888B-3AE7D3D8FD6A}"/>
    <cellStyle name="Calculation 6 16 2" xfId="15313" xr:uid="{72B0CBE8-C886-4B40-94CF-7D37BD392631}"/>
    <cellStyle name="Calculation 6 16 3" xfId="15314" xr:uid="{1E238FB9-F089-4229-ABE3-B75D62825CDF}"/>
    <cellStyle name="Calculation 6 17" xfId="15315" xr:uid="{86BF92A5-663E-495D-9ED9-F8068C585D04}"/>
    <cellStyle name="Calculation 6 17 2" xfId="15316" xr:uid="{E4D79143-76D6-4F7E-85A2-D3298DB20FEE}"/>
    <cellStyle name="Calculation 6 17 3" xfId="15317" xr:uid="{8FA304CC-A4ED-402D-B3DD-E1A14FB6D4B5}"/>
    <cellStyle name="Calculation 6 18" xfId="15318" xr:uid="{661D67E1-2E93-45A8-82D3-768AD47BE457}"/>
    <cellStyle name="Calculation 6 18 2" xfId="15319" xr:uid="{8F228B1A-1124-48E8-B476-D83656BB780E}"/>
    <cellStyle name="Calculation 6 18 3" xfId="15320" xr:uid="{021B0C52-CA73-468D-B40B-0C2AA549E0BA}"/>
    <cellStyle name="Calculation 6 19" xfId="15321" xr:uid="{F2FBA98A-0980-4D83-896A-B37E4F90FAC4}"/>
    <cellStyle name="Calculation 6 19 2" xfId="15322" xr:uid="{019CC514-F3CC-47B9-8746-788265EDD5EE}"/>
    <cellStyle name="Calculation 6 19 3" xfId="15323" xr:uid="{00C71351-BBB1-4979-8AB9-2FD069C7CF75}"/>
    <cellStyle name="Calculation 6 2" xfId="1623" xr:uid="{B440E6F2-B8AE-4799-A8E0-5F966B535BDC}"/>
    <cellStyle name="Calculation 6 2 10" xfId="15324" xr:uid="{F875518A-72BA-47D5-BC74-650227B1E818}"/>
    <cellStyle name="Calculation 6 2 10 2" xfId="15325" xr:uid="{26C1CBA1-A857-4609-997D-709B95F6C793}"/>
    <cellStyle name="Calculation 6 2 10 3" xfId="15326" xr:uid="{9D03F06C-40DA-4599-B43A-020F8002E0B1}"/>
    <cellStyle name="Calculation 6 2 11" xfId="15327" xr:uid="{9A2A2A4E-D428-463F-B1F7-6DA77899D556}"/>
    <cellStyle name="Calculation 6 2 11 2" xfId="15328" xr:uid="{5EC66477-FB6C-4C1E-810A-1DB04D906FA1}"/>
    <cellStyle name="Calculation 6 2 12" xfId="15329" xr:uid="{2B05D82B-24BB-4D50-9BE8-BDF1546FA87D}"/>
    <cellStyle name="Calculation 6 2 13" xfId="15330" xr:uid="{8E4200F5-7096-4C21-A41D-00C381C5C31B}"/>
    <cellStyle name="Calculation 6 2 14" xfId="15331" xr:uid="{92F4D969-CE5A-438B-A532-9962AB68C4A6}"/>
    <cellStyle name="Calculation 6 2 2" xfId="3364" xr:uid="{84577281-2C58-4F16-BC92-CEED18C21A71}"/>
    <cellStyle name="Calculation 6 2 2 10" xfId="15332" xr:uid="{A0ED4866-497E-45BA-A905-F10AA8DB2E66}"/>
    <cellStyle name="Calculation 6 2 2 10 2" xfId="15333" xr:uid="{144D3A68-6614-4BE8-B9E5-62887B0DE660}"/>
    <cellStyle name="Calculation 6 2 2 11" xfId="15334" xr:uid="{89F44CB9-1676-49F9-9161-F3BA69E2F625}"/>
    <cellStyle name="Calculation 6 2 2 2" xfId="4053" xr:uid="{A132FC67-CE46-4293-8B65-E44D279D6F67}"/>
    <cellStyle name="Calculation 6 2 2 2 2" xfId="4864" xr:uid="{885CC438-B6FB-4C99-93DF-8DC4CC449BC2}"/>
    <cellStyle name="Calculation 6 2 2 2 3" xfId="5278" xr:uid="{639C7B18-38BF-473B-B268-E876BCCA28F1}"/>
    <cellStyle name="Calculation 6 2 2 2 4" xfId="15335" xr:uid="{CD4EA558-EC94-4F61-87D9-6CBA932BE6A1}"/>
    <cellStyle name="Calculation 6 2 2 3" xfId="15336" xr:uid="{4B30C0EA-2858-4356-BFB8-4DC0599DA9AF}"/>
    <cellStyle name="Calculation 6 2 2 3 2" xfId="15337" xr:uid="{4B2E5CCE-8323-4846-98E4-3BD6FA8E5DF8}"/>
    <cellStyle name="Calculation 6 2 2 3 3" xfId="15338" xr:uid="{B5F1A4D0-A80F-40E5-A20D-8846A5BB665F}"/>
    <cellStyle name="Calculation 6 2 2 4" xfId="15339" xr:uid="{FA3F61F6-2211-45BF-854F-F51384B16813}"/>
    <cellStyle name="Calculation 6 2 2 4 2" xfId="15340" xr:uid="{F7272E27-E47D-41ED-AE70-E6F8FD1F92C4}"/>
    <cellStyle name="Calculation 6 2 2 4 3" xfId="15341" xr:uid="{FDFA24AA-6789-495E-B148-ACA67BB1668D}"/>
    <cellStyle name="Calculation 6 2 2 5" xfId="15342" xr:uid="{5AAEAA9B-5442-419A-82B3-F68876626752}"/>
    <cellStyle name="Calculation 6 2 2 5 2" xfId="15343" xr:uid="{801E67C9-4F48-4151-BF2A-0A44152D491B}"/>
    <cellStyle name="Calculation 6 2 2 5 3" xfId="15344" xr:uid="{21F613C5-6F32-4510-B2BB-6E8A03018820}"/>
    <cellStyle name="Calculation 6 2 2 6" xfId="15345" xr:uid="{9E1C198B-BD66-4AB6-8926-2C53D9D324F2}"/>
    <cellStyle name="Calculation 6 2 2 6 2" xfId="15346" xr:uid="{4E217699-7B4E-47CE-AE3D-C1BEA09E5180}"/>
    <cellStyle name="Calculation 6 2 2 6 3" xfId="15347" xr:uid="{25FEC77D-1BAB-4684-B082-FE99C82A0761}"/>
    <cellStyle name="Calculation 6 2 2 7" xfId="15348" xr:uid="{000FEFCA-640A-4DE6-8329-8834AC5A478B}"/>
    <cellStyle name="Calculation 6 2 2 7 2" xfId="15349" xr:uid="{C95FDAF3-CC3F-49BF-975C-B65C06660E90}"/>
    <cellStyle name="Calculation 6 2 2 7 3" xfId="15350" xr:uid="{3AB395BE-81E9-44E8-ACC8-43BFE5EF46C4}"/>
    <cellStyle name="Calculation 6 2 2 8" xfId="15351" xr:uid="{06E124B4-942E-43FD-A4D0-0449E8055E15}"/>
    <cellStyle name="Calculation 6 2 2 8 2" xfId="15352" xr:uid="{C8D91535-6F99-4FE4-BFAC-E5B74B6FD43C}"/>
    <cellStyle name="Calculation 6 2 2 8 3" xfId="15353" xr:uid="{A39ECE0A-12D1-41E8-B9C8-AB4FB9637021}"/>
    <cellStyle name="Calculation 6 2 2 9" xfId="15354" xr:uid="{45EF0EC4-5EAC-41FB-9B2A-90BFF9F2C1BB}"/>
    <cellStyle name="Calculation 6 2 2 9 2" xfId="15355" xr:uid="{1BB931DE-528A-4390-8EC4-6AA39790AB09}"/>
    <cellStyle name="Calculation 6 2 2 9 3" xfId="15356" xr:uid="{53DA4EEB-889A-448C-9A7B-DF9DF4E094EC}"/>
    <cellStyle name="Calculation 6 2 3" xfId="3730" xr:uid="{D7DD1A4F-B4F1-4E20-BEA0-610820C60A29}"/>
    <cellStyle name="Calculation 6 2 3 2" xfId="4607" xr:uid="{7006F062-B272-424E-9E50-45E2ACEA060D}"/>
    <cellStyle name="Calculation 6 2 3 3" xfId="4495" xr:uid="{F8F8C541-1730-470D-9085-C8E0589C76BE}"/>
    <cellStyle name="Calculation 6 2 3 4" xfId="15357" xr:uid="{53332524-F217-45DA-8F5A-DF908D173030}"/>
    <cellStyle name="Calculation 6 2 4" xfId="15358" xr:uid="{001F50D2-682D-4448-B6C4-B6657D30B67B}"/>
    <cellStyle name="Calculation 6 2 4 2" xfId="15359" xr:uid="{9D378032-E20F-4337-8F3C-E367A3FB34FE}"/>
    <cellStyle name="Calculation 6 2 4 3" xfId="15360" xr:uid="{0D29EC76-59C4-4A5F-92FE-AC113935F139}"/>
    <cellStyle name="Calculation 6 2 5" xfId="15361" xr:uid="{7A96554A-FB03-46D8-BAF5-40645CC688D3}"/>
    <cellStyle name="Calculation 6 2 5 2" xfId="15362" xr:uid="{950AFC18-1BC6-4118-8178-4C429220943E}"/>
    <cellStyle name="Calculation 6 2 5 3" xfId="15363" xr:uid="{2A1C1122-8A32-492B-9311-B209BA0B0328}"/>
    <cellStyle name="Calculation 6 2 6" xfId="15364" xr:uid="{ED25AF74-2568-4747-B938-ABE63F94EAD7}"/>
    <cellStyle name="Calculation 6 2 6 2" xfId="15365" xr:uid="{567D6216-8558-452E-9503-72D4BD8C6F2C}"/>
    <cellStyle name="Calculation 6 2 6 3" xfId="15366" xr:uid="{226D6364-6289-44CB-9952-A34E9758B9D4}"/>
    <cellStyle name="Calculation 6 2 7" xfId="15367" xr:uid="{FD691785-3B42-4961-925C-AB0384271CF3}"/>
    <cellStyle name="Calculation 6 2 7 2" xfId="15368" xr:uid="{54C5D56B-4013-41E9-84B2-1DDC55BD84AB}"/>
    <cellStyle name="Calculation 6 2 7 3" xfId="15369" xr:uid="{261CCDEB-11A0-4FD0-94A2-2818E4B9AD98}"/>
    <cellStyle name="Calculation 6 2 8" xfId="15370" xr:uid="{A78159F5-F89A-4BD9-AD31-0D00BDABED63}"/>
    <cellStyle name="Calculation 6 2 8 2" xfId="15371" xr:uid="{490AF6C4-5B02-40BA-823C-130E3731F3E7}"/>
    <cellStyle name="Calculation 6 2 8 3" xfId="15372" xr:uid="{5104750D-3FE9-4F00-80B5-C870E5EBF10E}"/>
    <cellStyle name="Calculation 6 2 9" xfId="15373" xr:uid="{0B60A05F-5EBC-4349-ABC4-71E3E026A65E}"/>
    <cellStyle name="Calculation 6 2 9 2" xfId="15374" xr:uid="{1419AFD1-A556-4D4E-B93D-A88C8260CF79}"/>
    <cellStyle name="Calculation 6 2 9 3" xfId="15375" xr:uid="{E4BA4F72-B929-49A1-8FBF-A45E307DDE5D}"/>
    <cellStyle name="Calculation 6 20" xfId="15376" xr:uid="{DD752288-B201-40F9-B986-6D983B710478}"/>
    <cellStyle name="Calculation 6 20 2" xfId="15377" xr:uid="{9442A13E-350A-4F1D-BD9B-706F9FBF05D3}"/>
    <cellStyle name="Calculation 6 20 3" xfId="15378" xr:uid="{4EDAFA9B-F73F-4857-8C2D-9ECCCA0D3DCF}"/>
    <cellStyle name="Calculation 6 21" xfId="15379" xr:uid="{EA33F5DC-BE4E-4CD2-9523-2C20B8BD1E72}"/>
    <cellStyle name="Calculation 6 21 2" xfId="15380" xr:uid="{5C05062C-BF9E-469D-9BFE-58BCB5DAC7FA}"/>
    <cellStyle name="Calculation 6 22" xfId="15381" xr:uid="{312582D7-9693-4347-B8AD-2C763002D2CC}"/>
    <cellStyle name="Calculation 6 23" xfId="15382" xr:uid="{90603516-1993-47F7-A438-653F0DA25C56}"/>
    <cellStyle name="Calculation 6 24" xfId="15383" xr:uid="{6D509232-0DC7-4520-B9A1-8873D909A529}"/>
    <cellStyle name="Calculation 6 3" xfId="1624" xr:uid="{048BFA7F-849B-4B9B-862C-BC9EABFFBF18}"/>
    <cellStyle name="Calculation 6 3 10" xfId="15384" xr:uid="{E233B84D-6E4B-4282-82CE-77BB8AFAE157}"/>
    <cellStyle name="Calculation 6 3 10 2" xfId="15385" xr:uid="{C57AA69B-C292-4217-8407-8A263272E0B1}"/>
    <cellStyle name="Calculation 6 3 10 3" xfId="15386" xr:uid="{B316D5CF-4BE0-4AF5-A1E3-E1768B3A7938}"/>
    <cellStyle name="Calculation 6 3 11" xfId="15387" xr:uid="{4980C39E-4635-4D2B-964C-93EE7F23A165}"/>
    <cellStyle name="Calculation 6 3 11 2" xfId="15388" xr:uid="{39C41890-23E0-4900-AFC9-737EFEC4DB52}"/>
    <cellStyle name="Calculation 6 3 12" xfId="15389" xr:uid="{F53D5D3C-9745-4DC4-B4D5-0D366B4D8C12}"/>
    <cellStyle name="Calculation 6 3 2" xfId="3365" xr:uid="{02829AEA-FE10-400E-AA12-DB01F7984412}"/>
    <cellStyle name="Calculation 6 3 2 10" xfId="15390" xr:uid="{D9B3186C-3172-4EDA-9015-A39D70F0722D}"/>
    <cellStyle name="Calculation 6 3 2 10 2" xfId="15391" xr:uid="{92A26DB9-CD6C-4E9F-9764-59656C75E84C}"/>
    <cellStyle name="Calculation 6 3 2 11" xfId="15392" xr:uid="{F3BC47A6-9EB2-42DE-BB4B-5D0BC1ECF8E1}"/>
    <cellStyle name="Calculation 6 3 2 2" xfId="4054" xr:uid="{AA6811AC-811B-4498-BE8C-7DBB1AB81497}"/>
    <cellStyle name="Calculation 6 3 2 2 2" xfId="4865" xr:uid="{C3D42979-B796-4B9D-BB72-75A9BD5A5A09}"/>
    <cellStyle name="Calculation 6 3 2 2 3" xfId="5279" xr:uid="{84E142A9-FCB2-4BDA-AF42-54D23E189160}"/>
    <cellStyle name="Calculation 6 3 2 2 4" xfId="15393" xr:uid="{F5FB7A37-437C-468E-B152-4EF3D1286A37}"/>
    <cellStyle name="Calculation 6 3 2 3" xfId="15394" xr:uid="{D93449C9-40CC-4F94-B967-7CE9E20F478E}"/>
    <cellStyle name="Calculation 6 3 2 3 2" xfId="15395" xr:uid="{45D98493-6E62-4E19-BB81-F6EE6D3C04F5}"/>
    <cellStyle name="Calculation 6 3 2 3 3" xfId="15396" xr:uid="{B0495281-53E9-4B24-A3A5-61E69506DBB7}"/>
    <cellStyle name="Calculation 6 3 2 4" xfId="15397" xr:uid="{925F4221-FD96-449B-86B7-2DBC5D3A403B}"/>
    <cellStyle name="Calculation 6 3 2 4 2" xfId="15398" xr:uid="{946224B9-0FD7-46CF-8733-E76F12776BAC}"/>
    <cellStyle name="Calculation 6 3 2 4 3" xfId="15399" xr:uid="{C746ED5D-9618-48DB-B90C-EF9B1C778C34}"/>
    <cellStyle name="Calculation 6 3 2 5" xfId="15400" xr:uid="{F77C3456-47C1-45B7-965A-7568AD79EEFD}"/>
    <cellStyle name="Calculation 6 3 2 5 2" xfId="15401" xr:uid="{088C98AB-64FC-4471-9D03-545E544A8298}"/>
    <cellStyle name="Calculation 6 3 2 5 3" xfId="15402" xr:uid="{78A375D6-D84A-48D4-AB61-D4074B157B57}"/>
    <cellStyle name="Calculation 6 3 2 6" xfId="15403" xr:uid="{B8262876-F0C4-4E59-886B-E4B5BAFB523C}"/>
    <cellStyle name="Calculation 6 3 2 6 2" xfId="15404" xr:uid="{397B110B-86ED-4AD6-BAA1-37DD0FD30BAA}"/>
    <cellStyle name="Calculation 6 3 2 6 3" xfId="15405" xr:uid="{341B4213-9863-4F9F-B537-52665C34B828}"/>
    <cellStyle name="Calculation 6 3 2 7" xfId="15406" xr:uid="{00DC6C69-A695-467E-9A56-CEDF4EB5F32E}"/>
    <cellStyle name="Calculation 6 3 2 7 2" xfId="15407" xr:uid="{5A1669EB-2536-4237-9F97-5CAE8631F6B5}"/>
    <cellStyle name="Calculation 6 3 2 7 3" xfId="15408" xr:uid="{7FED9746-9F93-4C9C-BF42-ED570FFB489C}"/>
    <cellStyle name="Calculation 6 3 2 8" xfId="15409" xr:uid="{DBD0D88E-8435-4436-9534-CD73267BFE02}"/>
    <cellStyle name="Calculation 6 3 2 8 2" xfId="15410" xr:uid="{128B46A9-0947-4874-B976-10A7E6174469}"/>
    <cellStyle name="Calculation 6 3 2 8 3" xfId="15411" xr:uid="{9031502A-1DF2-452F-BACC-A33CA770BCBC}"/>
    <cellStyle name="Calculation 6 3 2 9" xfId="15412" xr:uid="{1B073220-1324-4093-8588-15A2AA282E8C}"/>
    <cellStyle name="Calculation 6 3 2 9 2" xfId="15413" xr:uid="{969B2D5C-9E54-467D-915A-A1BC305092E7}"/>
    <cellStyle name="Calculation 6 3 2 9 3" xfId="15414" xr:uid="{01E53AC2-1F92-4392-A204-EB7F43090ABB}"/>
    <cellStyle name="Calculation 6 3 3" xfId="3731" xr:uid="{4E49BE5D-7C23-4FC9-A89B-60602036CB1E}"/>
    <cellStyle name="Calculation 6 3 3 2" xfId="4608" xr:uid="{73F7C47F-4535-4401-A9B8-FB018F5C57D6}"/>
    <cellStyle name="Calculation 6 3 3 3" xfId="4494" xr:uid="{7A80038F-2B3D-42EA-A387-02DE52472934}"/>
    <cellStyle name="Calculation 6 3 3 4" xfId="15415" xr:uid="{BEFDD0C1-C8D2-4E84-B608-BF8E8255BC4B}"/>
    <cellStyle name="Calculation 6 3 4" xfId="15416" xr:uid="{9663741F-FCF2-42B2-9F17-EBB4F02FD366}"/>
    <cellStyle name="Calculation 6 3 4 2" xfId="15417" xr:uid="{1BE70E96-57A7-4448-B54B-EDEFC2BB21D4}"/>
    <cellStyle name="Calculation 6 3 4 3" xfId="15418" xr:uid="{5602385F-7DAE-44A8-8FC5-05DE495E3593}"/>
    <cellStyle name="Calculation 6 3 5" xfId="15419" xr:uid="{C4D85539-2C5D-4D3E-B352-35449D03B086}"/>
    <cellStyle name="Calculation 6 3 5 2" xfId="15420" xr:uid="{4F8014B1-95E8-49AC-8E92-8641502F6652}"/>
    <cellStyle name="Calculation 6 3 5 3" xfId="15421" xr:uid="{A7EA2BEE-C7D7-45E0-B9C5-A87321493007}"/>
    <cellStyle name="Calculation 6 3 6" xfId="15422" xr:uid="{F360D596-9423-48C9-8DC9-6FDD60AB11EA}"/>
    <cellStyle name="Calculation 6 3 6 2" xfId="15423" xr:uid="{0813C6DB-BF25-4A2F-96CC-7A96C93B65A5}"/>
    <cellStyle name="Calculation 6 3 6 3" xfId="15424" xr:uid="{50E7076E-6C72-40F4-806F-362063F7D657}"/>
    <cellStyle name="Calculation 6 3 7" xfId="15425" xr:uid="{881BFC7F-F512-4B8E-A675-3036A72ED364}"/>
    <cellStyle name="Calculation 6 3 7 2" xfId="15426" xr:uid="{2693BA9E-C3B3-4B10-A0AA-8B47B19214A0}"/>
    <cellStyle name="Calculation 6 3 7 3" xfId="15427" xr:uid="{BC88D436-C9E6-4295-9F9B-803EFEC62D4E}"/>
    <cellStyle name="Calculation 6 3 8" xfId="15428" xr:uid="{74ED6F66-F184-4DE1-8DBA-77BD527B5477}"/>
    <cellStyle name="Calculation 6 3 8 2" xfId="15429" xr:uid="{E4F594F3-7E50-419C-891D-748EB41C4D34}"/>
    <cellStyle name="Calculation 6 3 8 3" xfId="15430" xr:uid="{EA24563F-1ADE-461E-A02A-6FE558845108}"/>
    <cellStyle name="Calculation 6 3 9" xfId="15431" xr:uid="{4125E152-BD58-4DFD-81EE-43B84A8A6A24}"/>
    <cellStyle name="Calculation 6 3 9 2" xfId="15432" xr:uid="{2E60991B-2AD4-4A70-8A44-231C6B3CA897}"/>
    <cellStyle name="Calculation 6 3 9 3" xfId="15433" xr:uid="{73CD0412-6A71-4FD0-899D-72BA07CED0D0}"/>
    <cellStyle name="Calculation 6 4" xfId="1625" xr:uid="{688AC2EB-77B4-4867-B0A2-C4C0EA74D8FD}"/>
    <cellStyle name="Calculation 6 4 10" xfId="15434" xr:uid="{16413FCB-2513-44A1-98EC-59A72C8A7A76}"/>
    <cellStyle name="Calculation 6 4 10 2" xfId="15435" xr:uid="{62B75FE9-8D46-4B46-994C-BEBE71246F93}"/>
    <cellStyle name="Calculation 6 4 10 3" xfId="15436" xr:uid="{7FF92467-B82B-4815-BAA0-0E25B8C11478}"/>
    <cellStyle name="Calculation 6 4 11" xfId="15437" xr:uid="{3DFDD895-8BE6-4D90-A5CE-17C3F3CADF9C}"/>
    <cellStyle name="Calculation 6 4 11 2" xfId="15438" xr:uid="{457F428A-6B09-48F2-B331-CB4E9E4B1DBD}"/>
    <cellStyle name="Calculation 6 4 12" xfId="15439" xr:uid="{5F9F38BA-6D1E-4D23-87C6-3C9715190D8C}"/>
    <cellStyle name="Calculation 6 4 2" xfId="3366" xr:uid="{32AA65BD-0527-4660-AB63-AA3B005E7642}"/>
    <cellStyle name="Calculation 6 4 2 10" xfId="15440" xr:uid="{72ACFCD6-ADCE-47D5-A8FE-C37E7AA0F5AC}"/>
    <cellStyle name="Calculation 6 4 2 10 2" xfId="15441" xr:uid="{AE08C86D-D26D-4DA0-B2E7-1AF119E905DC}"/>
    <cellStyle name="Calculation 6 4 2 11" xfId="15442" xr:uid="{75E3B390-B32B-467E-859D-05CA3BF19A12}"/>
    <cellStyle name="Calculation 6 4 2 2" xfId="4055" xr:uid="{1AEC4B3C-5F16-4F93-B490-DBA5CAD74233}"/>
    <cellStyle name="Calculation 6 4 2 2 2" xfId="4866" xr:uid="{A57066CE-7289-4146-9638-68DAE0BC47BD}"/>
    <cellStyle name="Calculation 6 4 2 2 3" xfId="5280" xr:uid="{6A9D45DE-34CC-4F6D-868E-8139C5048890}"/>
    <cellStyle name="Calculation 6 4 2 2 4" xfId="15443" xr:uid="{FFDE6691-5A64-49CF-BAD0-4F65DEC5354B}"/>
    <cellStyle name="Calculation 6 4 2 3" xfId="15444" xr:uid="{6EF69023-6457-4A9C-8B6B-A271D19E3079}"/>
    <cellStyle name="Calculation 6 4 2 3 2" xfId="15445" xr:uid="{BF2F9991-ABA0-41B0-ABAF-ABE61ABE867F}"/>
    <cellStyle name="Calculation 6 4 2 3 3" xfId="15446" xr:uid="{DA2E8567-24EB-4759-B30F-A5D0FD448CAD}"/>
    <cellStyle name="Calculation 6 4 2 4" xfId="15447" xr:uid="{AE1662AA-A711-4021-B8D7-0BBA840296B5}"/>
    <cellStyle name="Calculation 6 4 2 4 2" xfId="15448" xr:uid="{8DFDA4BE-5BC3-4B03-934D-81435A0FF835}"/>
    <cellStyle name="Calculation 6 4 2 4 3" xfId="15449" xr:uid="{A10E1697-B350-4230-A9EE-B07966475A47}"/>
    <cellStyle name="Calculation 6 4 2 5" xfId="15450" xr:uid="{84662366-9F60-469A-A696-14D277448605}"/>
    <cellStyle name="Calculation 6 4 2 5 2" xfId="15451" xr:uid="{B98859A4-4C8A-430A-9C57-1D235AB7A33B}"/>
    <cellStyle name="Calculation 6 4 2 5 3" xfId="15452" xr:uid="{6AA7FE90-1B4B-41CB-A436-6F81FA676B72}"/>
    <cellStyle name="Calculation 6 4 2 6" xfId="15453" xr:uid="{6833CF7D-2457-48B8-81A4-E2E0612F657E}"/>
    <cellStyle name="Calculation 6 4 2 6 2" xfId="15454" xr:uid="{C6492500-32F6-4362-82C8-F4B854532B13}"/>
    <cellStyle name="Calculation 6 4 2 6 3" xfId="15455" xr:uid="{B18362EE-94D3-44D3-B6AF-9FDE15D0052A}"/>
    <cellStyle name="Calculation 6 4 2 7" xfId="15456" xr:uid="{E8950E47-2A95-4B08-98EF-1D8C7F674E6A}"/>
    <cellStyle name="Calculation 6 4 2 7 2" xfId="15457" xr:uid="{5EA948FB-A2A0-4CF6-BCA4-545341D3563B}"/>
    <cellStyle name="Calculation 6 4 2 7 3" xfId="15458" xr:uid="{57824E46-A503-45D2-992D-EC6376295A57}"/>
    <cellStyle name="Calculation 6 4 2 8" xfId="15459" xr:uid="{DE91F32C-7602-4746-8021-0436F1D3696A}"/>
    <cellStyle name="Calculation 6 4 2 8 2" xfId="15460" xr:uid="{F81D52D2-A7CC-4229-BB14-ED0B31FABF3E}"/>
    <cellStyle name="Calculation 6 4 2 8 3" xfId="15461" xr:uid="{16B89EA9-3D28-41A5-B12F-021D892AA869}"/>
    <cellStyle name="Calculation 6 4 2 9" xfId="15462" xr:uid="{10CB10CF-F00C-4B11-B2F3-C902A8AA29FF}"/>
    <cellStyle name="Calculation 6 4 2 9 2" xfId="15463" xr:uid="{7212BEA7-E82B-47D8-89FB-F0067ED88171}"/>
    <cellStyle name="Calculation 6 4 2 9 3" xfId="15464" xr:uid="{4FFEF33D-EB08-42C2-861A-DB231A17D87A}"/>
    <cellStyle name="Calculation 6 4 3" xfId="3732" xr:uid="{DDCEEC49-A2C8-4C1B-A3E8-F879CEEF6D08}"/>
    <cellStyle name="Calculation 6 4 3 2" xfId="4609" xr:uid="{AEE6B96A-B8FB-43FB-B706-3676002E7A6D}"/>
    <cellStyle name="Calculation 6 4 3 3" xfId="4493" xr:uid="{9E2E44C1-8382-4C0B-96C7-A603D25F260F}"/>
    <cellStyle name="Calculation 6 4 3 4" xfId="15465" xr:uid="{F9D0420E-DF8F-4608-8FC9-16158B4F3C00}"/>
    <cellStyle name="Calculation 6 4 4" xfId="15466" xr:uid="{03825326-C117-4031-9BE7-B1C89B7EED08}"/>
    <cellStyle name="Calculation 6 4 4 2" xfId="15467" xr:uid="{D430F1E0-EEE1-4B34-8702-54A100512CE6}"/>
    <cellStyle name="Calculation 6 4 4 3" xfId="15468" xr:uid="{74F6D495-28A2-4393-B17E-67CD804C5C9B}"/>
    <cellStyle name="Calculation 6 4 5" xfId="15469" xr:uid="{3FDBBEC8-04C5-4F54-AF4F-70A733E73D87}"/>
    <cellStyle name="Calculation 6 4 5 2" xfId="15470" xr:uid="{3FDD9791-0147-4FCE-9876-EBC44931A006}"/>
    <cellStyle name="Calculation 6 4 5 3" xfId="15471" xr:uid="{B969FA9C-5620-4985-8F11-1CBC44C47D77}"/>
    <cellStyle name="Calculation 6 4 6" xfId="15472" xr:uid="{899C7724-600B-4027-85F9-5D57C014585C}"/>
    <cellStyle name="Calculation 6 4 6 2" xfId="15473" xr:uid="{DF77AFAF-0037-4F28-835A-C18D3E6FD28E}"/>
    <cellStyle name="Calculation 6 4 6 3" xfId="15474" xr:uid="{14BDBB56-14A8-40B6-8130-BACF998ECD69}"/>
    <cellStyle name="Calculation 6 4 7" xfId="15475" xr:uid="{14AC98A9-820B-468C-8D06-4519B9F8B2C7}"/>
    <cellStyle name="Calculation 6 4 7 2" xfId="15476" xr:uid="{C2B5C227-6BE8-49D3-89FE-11CFF2BAF1DA}"/>
    <cellStyle name="Calculation 6 4 7 3" xfId="15477" xr:uid="{A5A13801-96E3-4F47-8358-E5701E844B90}"/>
    <cellStyle name="Calculation 6 4 8" xfId="15478" xr:uid="{7DB5B0C3-8FFD-4BC1-924E-0CF74BA546C1}"/>
    <cellStyle name="Calculation 6 4 8 2" xfId="15479" xr:uid="{B01AE645-2CC0-4839-8282-57A9867A2541}"/>
    <cellStyle name="Calculation 6 4 8 3" xfId="15480" xr:uid="{908C5814-3BB0-40CD-AF47-BF199C2D9D37}"/>
    <cellStyle name="Calculation 6 4 9" xfId="15481" xr:uid="{B821E58A-7A8A-40AD-A964-EA5F9E86AC7F}"/>
    <cellStyle name="Calculation 6 4 9 2" xfId="15482" xr:uid="{D08199B2-A678-4FC2-93B3-9EB44FEF1F8D}"/>
    <cellStyle name="Calculation 6 4 9 3" xfId="15483" xr:uid="{49D62A2F-E7AA-4AB2-810C-55E1D297252A}"/>
    <cellStyle name="Calculation 6 5" xfId="1626" xr:uid="{F35698B0-0DDE-47EF-B479-47A72A6E5B48}"/>
    <cellStyle name="Calculation 6 5 10" xfId="15484" xr:uid="{8D99EA9F-1DC6-43A1-B5D7-EBEEEFB3A58D}"/>
    <cellStyle name="Calculation 6 5 10 2" xfId="15485" xr:uid="{CB2F5442-7969-44C4-9213-302F0617C081}"/>
    <cellStyle name="Calculation 6 5 10 3" xfId="15486" xr:uid="{3AAFFB92-2F59-43B4-96CB-1C88C86F6A43}"/>
    <cellStyle name="Calculation 6 5 11" xfId="15487" xr:uid="{DC80C54D-870D-4106-A4AC-40508BB327C8}"/>
    <cellStyle name="Calculation 6 5 11 2" xfId="15488" xr:uid="{A2DCBB60-898C-4D69-B687-9D1AC6718E78}"/>
    <cellStyle name="Calculation 6 5 12" xfId="15489" xr:uid="{56DE532E-204F-42EE-A074-2D2D7E3E7B3C}"/>
    <cellStyle name="Calculation 6 5 2" xfId="3367" xr:uid="{79FF2154-253F-4CB5-8E90-69BD129A17AE}"/>
    <cellStyle name="Calculation 6 5 2 10" xfId="15490" xr:uid="{E130F400-CC13-41D0-B9D0-F50E32CBC8A1}"/>
    <cellStyle name="Calculation 6 5 2 10 2" xfId="15491" xr:uid="{42065A62-9858-499B-BF50-C30A58EB66FF}"/>
    <cellStyle name="Calculation 6 5 2 11" xfId="15492" xr:uid="{537DF99E-22C4-41AC-823D-851781170681}"/>
    <cellStyle name="Calculation 6 5 2 2" xfId="4056" xr:uid="{6DE22962-DA94-46CA-9ACA-69BAC10380C2}"/>
    <cellStyle name="Calculation 6 5 2 2 2" xfId="4867" xr:uid="{B7AC930C-EA1E-416A-B873-AAF6678ABC2A}"/>
    <cellStyle name="Calculation 6 5 2 2 3" xfId="5281" xr:uid="{D486A376-7FBD-4555-9DD5-F952E19159A7}"/>
    <cellStyle name="Calculation 6 5 2 2 4" xfId="15493" xr:uid="{585C5AC4-6D85-464C-9373-FEA408FDEC84}"/>
    <cellStyle name="Calculation 6 5 2 3" xfId="15494" xr:uid="{137E70DD-E0BC-4CE1-A5E1-F91E7B1312D5}"/>
    <cellStyle name="Calculation 6 5 2 3 2" xfId="15495" xr:uid="{E8181BF0-0A9A-46A1-9701-57109065EBD1}"/>
    <cellStyle name="Calculation 6 5 2 3 3" xfId="15496" xr:uid="{32B39645-BA5F-4630-A735-D0DE5ADCB6FA}"/>
    <cellStyle name="Calculation 6 5 2 4" xfId="15497" xr:uid="{547CBF05-E648-44FA-A0F8-D95949B1FF44}"/>
    <cellStyle name="Calculation 6 5 2 4 2" xfId="15498" xr:uid="{AF974890-EA1E-42A9-A1CF-A3A7CE36A240}"/>
    <cellStyle name="Calculation 6 5 2 4 3" xfId="15499" xr:uid="{13BFD5C4-EB0A-49DB-92FA-7AE42FEBEF7D}"/>
    <cellStyle name="Calculation 6 5 2 5" xfId="15500" xr:uid="{4777AFB0-8550-4449-887D-B91E2DCD8944}"/>
    <cellStyle name="Calculation 6 5 2 5 2" xfId="15501" xr:uid="{0488A71F-8414-491E-B4AE-1F7A14404DBE}"/>
    <cellStyle name="Calculation 6 5 2 5 3" xfId="15502" xr:uid="{DF6021C0-116D-4222-9F5F-887CF465DD7F}"/>
    <cellStyle name="Calculation 6 5 2 6" xfId="15503" xr:uid="{4DFACFEA-E1E4-46B1-A986-7BC64F10F278}"/>
    <cellStyle name="Calculation 6 5 2 6 2" xfId="15504" xr:uid="{C12B1D09-EF26-4E0C-980B-68648DCE1618}"/>
    <cellStyle name="Calculation 6 5 2 6 3" xfId="15505" xr:uid="{8B4B25CB-267B-4E8D-AD96-38FA5AFE5095}"/>
    <cellStyle name="Calculation 6 5 2 7" xfId="15506" xr:uid="{232D174F-E81B-4274-8C3F-83D008C8E666}"/>
    <cellStyle name="Calculation 6 5 2 7 2" xfId="15507" xr:uid="{46395A43-1E37-46C1-81E5-C2D4882BA21B}"/>
    <cellStyle name="Calculation 6 5 2 7 3" xfId="15508" xr:uid="{00169BEA-C7C1-44DB-A8FD-79383B36DBF6}"/>
    <cellStyle name="Calculation 6 5 2 8" xfId="15509" xr:uid="{6896167F-0BE3-4CC7-985C-4049FBFE0D35}"/>
    <cellStyle name="Calculation 6 5 2 8 2" xfId="15510" xr:uid="{6576FC5D-4CBC-4270-BF75-7C7F479FB1A1}"/>
    <cellStyle name="Calculation 6 5 2 8 3" xfId="15511" xr:uid="{98EE4F95-E695-4AC1-A547-703E4240CD74}"/>
    <cellStyle name="Calculation 6 5 2 9" xfId="15512" xr:uid="{6C768D5A-A66E-4181-8FE6-EB7553E6E9D9}"/>
    <cellStyle name="Calculation 6 5 2 9 2" xfId="15513" xr:uid="{4CA57140-22B0-433E-ADEE-0EEFAB0AB7B1}"/>
    <cellStyle name="Calculation 6 5 2 9 3" xfId="15514" xr:uid="{C8B0054C-8FC7-49BC-A9B5-58F44B18551C}"/>
    <cellStyle name="Calculation 6 5 3" xfId="3733" xr:uid="{42A50175-48F0-4890-9DD3-FB25127628F3}"/>
    <cellStyle name="Calculation 6 5 3 2" xfId="4610" xr:uid="{EB8BB3EF-B203-4D48-ACA2-C871FB362B01}"/>
    <cellStyle name="Calculation 6 5 3 3" xfId="4492" xr:uid="{2BD71315-C6CB-47F4-BF19-CA6BCE91D8C7}"/>
    <cellStyle name="Calculation 6 5 3 4" xfId="15515" xr:uid="{F37ADC8F-63BB-487A-86A2-4E0281FB5FE9}"/>
    <cellStyle name="Calculation 6 5 4" xfId="15516" xr:uid="{2BC3480E-0832-41B0-8072-06DBAE1BA9D9}"/>
    <cellStyle name="Calculation 6 5 4 2" xfId="15517" xr:uid="{09D1230D-1A35-4EAF-80C2-E039D45142BE}"/>
    <cellStyle name="Calculation 6 5 4 3" xfId="15518" xr:uid="{B8854D5C-7B8D-4982-A8FE-2FF91690E897}"/>
    <cellStyle name="Calculation 6 5 5" xfId="15519" xr:uid="{1C64351C-20BB-4AD6-B75B-84AA61FBFDB8}"/>
    <cellStyle name="Calculation 6 5 5 2" xfId="15520" xr:uid="{C7ACF489-00C8-46C1-9A88-DE93B9F5007A}"/>
    <cellStyle name="Calculation 6 5 5 3" xfId="15521" xr:uid="{382D2030-673B-49F8-91FF-84F9A35D2F3A}"/>
    <cellStyle name="Calculation 6 5 6" xfId="15522" xr:uid="{3F123289-2741-4AB5-A7E8-FA26AC28F126}"/>
    <cellStyle name="Calculation 6 5 6 2" xfId="15523" xr:uid="{D8858221-DA0B-4AF6-BADF-2C829916FB2E}"/>
    <cellStyle name="Calculation 6 5 6 3" xfId="15524" xr:uid="{9F5BF2FC-0621-455F-B0C4-64929EE7EBB7}"/>
    <cellStyle name="Calculation 6 5 7" xfId="15525" xr:uid="{899CD670-4EA3-4D8A-8866-1A8A73ADAD8B}"/>
    <cellStyle name="Calculation 6 5 7 2" xfId="15526" xr:uid="{BE03ADE7-F150-4B86-819F-FDB4F4C0D351}"/>
    <cellStyle name="Calculation 6 5 7 3" xfId="15527" xr:uid="{7A36CE4B-4608-4F74-964E-9213B803F37F}"/>
    <cellStyle name="Calculation 6 5 8" xfId="15528" xr:uid="{6E5245DE-4F00-4DBC-B1EC-60D71F5CAED8}"/>
    <cellStyle name="Calculation 6 5 8 2" xfId="15529" xr:uid="{19BD187F-9DCF-48AA-B5B5-C049B35B1CA7}"/>
    <cellStyle name="Calculation 6 5 8 3" xfId="15530" xr:uid="{33320E01-C834-41EB-AC00-8E5BBD909DBB}"/>
    <cellStyle name="Calculation 6 5 9" xfId="15531" xr:uid="{541DC0A2-80AF-4F15-960F-2D0136299E80}"/>
    <cellStyle name="Calculation 6 5 9 2" xfId="15532" xr:uid="{78678399-AE85-44CF-8597-F9616FF70C8A}"/>
    <cellStyle name="Calculation 6 5 9 3" xfId="15533" xr:uid="{6566AE98-1F9D-42A9-87B0-B22F0CBE007A}"/>
    <cellStyle name="Calculation 6 6" xfId="1627" xr:uid="{94C4BE37-4027-4AF1-9953-6F56C1CE53EC}"/>
    <cellStyle name="Calculation 6 6 10" xfId="15534" xr:uid="{13CCE4F9-B296-4EE1-BCE6-F78A1240429F}"/>
    <cellStyle name="Calculation 6 6 10 2" xfId="15535" xr:uid="{2FED6202-CE84-4E97-98D8-AAC42241BED4}"/>
    <cellStyle name="Calculation 6 6 10 3" xfId="15536" xr:uid="{BD3CC7F0-158D-4BC9-B1CF-51ABB88DB35B}"/>
    <cellStyle name="Calculation 6 6 11" xfId="15537" xr:uid="{4A787EDF-33F4-4F5B-A0C7-35E15CE10EEF}"/>
    <cellStyle name="Calculation 6 6 11 2" xfId="15538" xr:uid="{A928D02A-CCE3-49C9-8885-688CD67863D2}"/>
    <cellStyle name="Calculation 6 6 12" xfId="15539" xr:uid="{E0550A37-F998-405E-A805-B18BB8971D48}"/>
    <cellStyle name="Calculation 6 6 2" xfId="3368" xr:uid="{52016AD1-EBE3-4D77-A625-38FFEB0AF042}"/>
    <cellStyle name="Calculation 6 6 2 10" xfId="15540" xr:uid="{5AF5D4FB-23A7-413E-9B55-1209060DD87D}"/>
    <cellStyle name="Calculation 6 6 2 10 2" xfId="15541" xr:uid="{65ACDB0C-1D8F-439E-A985-32E23E7E75D5}"/>
    <cellStyle name="Calculation 6 6 2 11" xfId="15542" xr:uid="{38385D4F-8A45-4183-A6B5-33E8478C5E79}"/>
    <cellStyle name="Calculation 6 6 2 2" xfId="4057" xr:uid="{035E6E89-19E5-4059-8D97-BA8D0343A871}"/>
    <cellStyle name="Calculation 6 6 2 2 2" xfId="4868" xr:uid="{D585E592-8A08-460F-BFC3-D541372DE3D3}"/>
    <cellStyle name="Calculation 6 6 2 2 3" xfId="5282" xr:uid="{1751FB7E-5785-40BD-B9B7-F51C69A35AA5}"/>
    <cellStyle name="Calculation 6 6 2 2 4" xfId="15543" xr:uid="{DDC53D7D-A4DF-458C-91ED-3F5BC4924F44}"/>
    <cellStyle name="Calculation 6 6 2 3" xfId="15544" xr:uid="{07F9540A-7821-4D6B-AAB9-64EA266B2BB4}"/>
    <cellStyle name="Calculation 6 6 2 3 2" xfId="15545" xr:uid="{E8F45ABA-14EC-40A9-B215-78266158E178}"/>
    <cellStyle name="Calculation 6 6 2 3 3" xfId="15546" xr:uid="{A2F4AD56-F281-4108-A96A-AF88915F1CFF}"/>
    <cellStyle name="Calculation 6 6 2 4" xfId="15547" xr:uid="{BC8902C2-89BC-4750-A530-1BBBBA887258}"/>
    <cellStyle name="Calculation 6 6 2 4 2" xfId="15548" xr:uid="{92A7D39F-E413-4A77-9C81-2343D58D99D6}"/>
    <cellStyle name="Calculation 6 6 2 4 3" xfId="15549" xr:uid="{50C02440-1CA5-4E62-AF57-812007CBCE92}"/>
    <cellStyle name="Calculation 6 6 2 5" xfId="15550" xr:uid="{76BEB98C-F3BC-46D8-A255-41E4D3F62FE4}"/>
    <cellStyle name="Calculation 6 6 2 5 2" xfId="15551" xr:uid="{D05F2D95-9D2A-492A-A92F-49C25DD1A8E3}"/>
    <cellStyle name="Calculation 6 6 2 5 3" xfId="15552" xr:uid="{14948283-957B-42D5-963F-BC973ABC0E56}"/>
    <cellStyle name="Calculation 6 6 2 6" xfId="15553" xr:uid="{C69E872C-1C5B-41A0-93D0-EC257DE128A2}"/>
    <cellStyle name="Calculation 6 6 2 6 2" xfId="15554" xr:uid="{04E23D86-EBB1-4723-B133-C321A51DE1F1}"/>
    <cellStyle name="Calculation 6 6 2 6 3" xfId="15555" xr:uid="{44A48197-332A-4881-9F2F-9D481951CC6C}"/>
    <cellStyle name="Calculation 6 6 2 7" xfId="15556" xr:uid="{2D60AD87-F6B1-4E55-B490-A95C297DB108}"/>
    <cellStyle name="Calculation 6 6 2 7 2" xfId="15557" xr:uid="{43E87660-432F-46F4-989E-B08E99E8B8C2}"/>
    <cellStyle name="Calculation 6 6 2 7 3" xfId="15558" xr:uid="{0466C82D-4B43-417A-9E31-DF71037D69DD}"/>
    <cellStyle name="Calculation 6 6 2 8" xfId="15559" xr:uid="{354DBA31-063C-4DC6-B54E-377391B3BCF0}"/>
    <cellStyle name="Calculation 6 6 2 8 2" xfId="15560" xr:uid="{64B18C5B-CC03-4F72-8F98-0420E95AEE1F}"/>
    <cellStyle name="Calculation 6 6 2 8 3" xfId="15561" xr:uid="{B94A7F9C-B0DC-414B-8063-F31148831815}"/>
    <cellStyle name="Calculation 6 6 2 9" xfId="15562" xr:uid="{B8AC8FBA-F32E-4A54-9B1E-AEAA3963595E}"/>
    <cellStyle name="Calculation 6 6 2 9 2" xfId="15563" xr:uid="{E340A2DE-4751-4E25-862D-FA2A9F6C1070}"/>
    <cellStyle name="Calculation 6 6 2 9 3" xfId="15564" xr:uid="{394C896A-B6BC-4730-9AF6-F7BF8B3CB61D}"/>
    <cellStyle name="Calculation 6 6 3" xfId="3734" xr:uid="{02AD6CD8-B7B3-42AA-875B-9C583C694AAF}"/>
    <cellStyle name="Calculation 6 6 3 2" xfId="4611" xr:uid="{D344D44A-E1D5-4EC4-B217-DD92080484FC}"/>
    <cellStyle name="Calculation 6 6 3 3" xfId="4491" xr:uid="{784AC150-7FE6-45D1-8831-80F4A53DFFC9}"/>
    <cellStyle name="Calculation 6 6 3 4" xfId="15565" xr:uid="{7471FBE6-DD8E-48C4-BC40-22EE91B3D7A1}"/>
    <cellStyle name="Calculation 6 6 4" xfId="15566" xr:uid="{61A17099-52B7-4378-8ED4-09B795E3BE5B}"/>
    <cellStyle name="Calculation 6 6 4 2" xfId="15567" xr:uid="{096F54D9-2E92-43CB-B5B3-E1B459104A07}"/>
    <cellStyle name="Calculation 6 6 4 3" xfId="15568" xr:uid="{B9AA4C63-5532-4D12-B125-ACA68702747B}"/>
    <cellStyle name="Calculation 6 6 5" xfId="15569" xr:uid="{F0027D7E-37C2-4964-ABBE-90DE3C73A7DD}"/>
    <cellStyle name="Calculation 6 6 5 2" xfId="15570" xr:uid="{91ABE3B7-2514-4DF3-803F-540F8115DE09}"/>
    <cellStyle name="Calculation 6 6 5 3" xfId="15571" xr:uid="{278FCA1B-0BB6-4391-A2F6-353D7B00E75A}"/>
    <cellStyle name="Calculation 6 6 6" xfId="15572" xr:uid="{8BE3DB2A-88A5-4F7A-B681-FF62CD6FC2EB}"/>
    <cellStyle name="Calculation 6 6 6 2" xfId="15573" xr:uid="{80D56650-1DD4-4DAD-9C7A-44F1D737CE17}"/>
    <cellStyle name="Calculation 6 6 6 3" xfId="15574" xr:uid="{5D3E8EC6-4F22-4B8E-ABE0-0B97F6E180CB}"/>
    <cellStyle name="Calculation 6 6 7" xfId="15575" xr:uid="{7B1C06D4-F4F8-4F75-AAD1-71D2C2FE5725}"/>
    <cellStyle name="Calculation 6 6 7 2" xfId="15576" xr:uid="{832A5EFB-9FCD-4243-BC8A-F2C5E35E0F1A}"/>
    <cellStyle name="Calculation 6 6 7 3" xfId="15577" xr:uid="{E8F8B1DD-8054-4439-A46B-A7B6DACFBEB5}"/>
    <cellStyle name="Calculation 6 6 8" xfId="15578" xr:uid="{AC0906F4-3BE7-4BDD-8EC2-F8F8021C93DD}"/>
    <cellStyle name="Calculation 6 6 8 2" xfId="15579" xr:uid="{A627A7D2-1DE5-47D8-8C48-8636AC264FB0}"/>
    <cellStyle name="Calculation 6 6 8 3" xfId="15580" xr:uid="{6645FD0B-5D23-4949-8CC4-05F2C4A67932}"/>
    <cellStyle name="Calculation 6 6 9" xfId="15581" xr:uid="{C72DBE66-D1F8-4AF6-8B18-A97CF89DB3CE}"/>
    <cellStyle name="Calculation 6 6 9 2" xfId="15582" xr:uid="{E28D92D8-B7CB-4D34-8077-8E7A2A1259E4}"/>
    <cellStyle name="Calculation 6 6 9 3" xfId="15583" xr:uid="{18F9DE39-99C2-4BFE-B691-1A5E3CB9F6C3}"/>
    <cellStyle name="Calculation 6 7" xfId="1628" xr:uid="{3528630A-6E4D-4A37-8A31-2D263F9A02E5}"/>
    <cellStyle name="Calculation 6 7 10" xfId="15584" xr:uid="{EB75605E-0D19-478C-8B01-9837806F5D30}"/>
    <cellStyle name="Calculation 6 7 10 2" xfId="15585" xr:uid="{26A1E9B2-B623-44EA-9F33-C0A31780E950}"/>
    <cellStyle name="Calculation 6 7 10 3" xfId="15586" xr:uid="{08FF5438-A885-4200-9349-9CEBB99FE801}"/>
    <cellStyle name="Calculation 6 7 11" xfId="15587" xr:uid="{16976E5D-D81F-4D9F-B515-EEFA3862FE4D}"/>
    <cellStyle name="Calculation 6 7 11 2" xfId="15588" xr:uid="{7A43BDF5-A144-4CCC-A7EE-D9ABC27CD647}"/>
    <cellStyle name="Calculation 6 7 12" xfId="15589" xr:uid="{E9F97778-1443-4614-915F-F912D8D6A8AB}"/>
    <cellStyle name="Calculation 6 7 2" xfId="3369" xr:uid="{560935C2-465F-4D52-B249-9D2FC4055E79}"/>
    <cellStyle name="Calculation 6 7 2 10" xfId="15590" xr:uid="{D47FD60B-D0EC-4F2C-B5AA-7FC9746E1512}"/>
    <cellStyle name="Calculation 6 7 2 10 2" xfId="15591" xr:uid="{C9675CA2-D407-4B65-9BF1-C80710B9434F}"/>
    <cellStyle name="Calculation 6 7 2 11" xfId="15592" xr:uid="{DE8B44C8-C319-473C-89C4-923764918B63}"/>
    <cellStyle name="Calculation 6 7 2 2" xfId="4058" xr:uid="{6DD630CD-EF23-4BA6-B3A8-875F776D0BB6}"/>
    <cellStyle name="Calculation 6 7 2 2 2" xfId="4869" xr:uid="{8900C807-6812-4E5E-8EE3-08E6A607B386}"/>
    <cellStyle name="Calculation 6 7 2 2 3" xfId="5283" xr:uid="{039139FB-F9DE-4502-B81B-45E4D34B13E4}"/>
    <cellStyle name="Calculation 6 7 2 2 4" xfId="15593" xr:uid="{00116728-7DAB-4926-AA23-D29388D4E35C}"/>
    <cellStyle name="Calculation 6 7 2 3" xfId="15594" xr:uid="{2076BAA0-9089-405D-A479-CF5BA934594C}"/>
    <cellStyle name="Calculation 6 7 2 3 2" xfId="15595" xr:uid="{DE821053-B80F-4A2E-A433-BADACD2ECF33}"/>
    <cellStyle name="Calculation 6 7 2 3 3" xfId="15596" xr:uid="{0B2B6554-DCB4-4438-9380-A3D961881C57}"/>
    <cellStyle name="Calculation 6 7 2 4" xfId="15597" xr:uid="{07D4D6C0-A2C3-4F71-A034-DFE38CD30134}"/>
    <cellStyle name="Calculation 6 7 2 4 2" xfId="15598" xr:uid="{681DFB58-20EE-46E8-9F97-8BB1C39C9CF2}"/>
    <cellStyle name="Calculation 6 7 2 4 3" xfId="15599" xr:uid="{A5760347-8CE5-4AD6-ADAA-653F721D5A8D}"/>
    <cellStyle name="Calculation 6 7 2 5" xfId="15600" xr:uid="{E538B6A1-F668-4549-ABCB-63027390F2A8}"/>
    <cellStyle name="Calculation 6 7 2 5 2" xfId="15601" xr:uid="{EA8FA3C0-B462-4C7F-830D-80AE4299B2F0}"/>
    <cellStyle name="Calculation 6 7 2 5 3" xfId="15602" xr:uid="{F39799F0-B112-4AA4-B712-4A1218E10904}"/>
    <cellStyle name="Calculation 6 7 2 6" xfId="15603" xr:uid="{329A4696-6D00-4FE3-A17D-0EBC456F783D}"/>
    <cellStyle name="Calculation 6 7 2 6 2" xfId="15604" xr:uid="{B604DEC2-A97E-4389-B476-77E163DEDB7A}"/>
    <cellStyle name="Calculation 6 7 2 6 3" xfId="15605" xr:uid="{0299FE6A-F908-4BD3-946A-55EC43E813B3}"/>
    <cellStyle name="Calculation 6 7 2 7" xfId="15606" xr:uid="{62C0DA43-8CBC-4A31-B1E0-28DBA69875A6}"/>
    <cellStyle name="Calculation 6 7 2 7 2" xfId="15607" xr:uid="{778D765E-7A42-4168-A2A4-7B76B4A3C4D6}"/>
    <cellStyle name="Calculation 6 7 2 7 3" xfId="15608" xr:uid="{042163A1-A0AB-4873-876A-EAEC60091413}"/>
    <cellStyle name="Calculation 6 7 2 8" xfId="15609" xr:uid="{0E574DCA-5526-47B0-87B1-8E81DE537F90}"/>
    <cellStyle name="Calculation 6 7 2 8 2" xfId="15610" xr:uid="{97F732EB-3E12-408D-BE40-73FA320089F7}"/>
    <cellStyle name="Calculation 6 7 2 8 3" xfId="15611" xr:uid="{0B41525C-3479-47D1-AC75-B7714C530D3D}"/>
    <cellStyle name="Calculation 6 7 2 9" xfId="15612" xr:uid="{F79BF3DF-D9DC-4C24-A11E-DF32138B077C}"/>
    <cellStyle name="Calculation 6 7 2 9 2" xfId="15613" xr:uid="{19871D62-8E47-4D16-9EC2-32379A30F11C}"/>
    <cellStyle name="Calculation 6 7 2 9 3" xfId="15614" xr:uid="{4BB3A909-CA59-42A8-9655-663695B0C7AF}"/>
    <cellStyle name="Calculation 6 7 3" xfId="3735" xr:uid="{02FA115E-7DD5-4820-8F84-1B09A3A293C7}"/>
    <cellStyle name="Calculation 6 7 3 2" xfId="4612" xr:uid="{CB742A6E-ED63-4B94-B79B-E4E933BEA476}"/>
    <cellStyle name="Calculation 6 7 3 3" xfId="4490" xr:uid="{5602EF4A-346F-4F84-A4E2-6B93B604DC4E}"/>
    <cellStyle name="Calculation 6 7 3 4" xfId="15615" xr:uid="{4B41E23D-65F1-40CA-9EA6-608CF38AA3D4}"/>
    <cellStyle name="Calculation 6 7 4" xfId="15616" xr:uid="{BF6EB391-215A-48AC-9251-C04CE981521D}"/>
    <cellStyle name="Calculation 6 7 4 2" xfId="15617" xr:uid="{FEE84C19-42E9-4F64-A8AC-EB3F269F547D}"/>
    <cellStyle name="Calculation 6 7 4 3" xfId="15618" xr:uid="{18BEEFDB-4A60-4661-8D8E-5E08FC380047}"/>
    <cellStyle name="Calculation 6 7 5" xfId="15619" xr:uid="{FFA5B24F-B305-4AA9-95E9-3CCAA6AB6626}"/>
    <cellStyle name="Calculation 6 7 5 2" xfId="15620" xr:uid="{C87DA021-51A8-4440-949E-3E9F69BFD762}"/>
    <cellStyle name="Calculation 6 7 5 3" xfId="15621" xr:uid="{2D4B10B7-AF61-4FCF-B67C-76335C86BCDE}"/>
    <cellStyle name="Calculation 6 7 6" xfId="15622" xr:uid="{A270E4A0-E756-4911-A5C3-FF8F8D4F8284}"/>
    <cellStyle name="Calculation 6 7 6 2" xfId="15623" xr:uid="{7C367009-FE42-4520-A7F4-C4532261AB24}"/>
    <cellStyle name="Calculation 6 7 6 3" xfId="15624" xr:uid="{4FB95698-4F2C-4662-B3C8-EF302F665901}"/>
    <cellStyle name="Calculation 6 7 7" xfId="15625" xr:uid="{DFB28AD6-BF51-4AD5-8D74-BDD2110731BD}"/>
    <cellStyle name="Calculation 6 7 7 2" xfId="15626" xr:uid="{AC5CFD3D-8BB8-4566-A272-F369EB724CF3}"/>
    <cellStyle name="Calculation 6 7 7 3" xfId="15627" xr:uid="{E4351896-B0C0-4FE2-BCA2-DBC8BA38B524}"/>
    <cellStyle name="Calculation 6 7 8" xfId="15628" xr:uid="{00F60E2D-2953-4828-94BA-642B377D07D0}"/>
    <cellStyle name="Calculation 6 7 8 2" xfId="15629" xr:uid="{8BC00299-5D7D-4DEB-90AA-91245F452570}"/>
    <cellStyle name="Calculation 6 7 8 3" xfId="15630" xr:uid="{467DC10F-359A-4129-A887-3ACA46189A43}"/>
    <cellStyle name="Calculation 6 7 9" xfId="15631" xr:uid="{F7D810CC-D712-4BBF-BDDF-175307098222}"/>
    <cellStyle name="Calculation 6 7 9 2" xfId="15632" xr:uid="{6498A642-5CE7-475E-A113-ACC8235E5A85}"/>
    <cellStyle name="Calculation 6 7 9 3" xfId="15633" xr:uid="{92B62291-708B-4549-8A65-70522624741B}"/>
    <cellStyle name="Calculation 6 8" xfId="1629" xr:uid="{2A341823-10E8-48A9-A491-AC30EEA535C4}"/>
    <cellStyle name="Calculation 6 8 10" xfId="15634" xr:uid="{CB7C59EF-4698-476F-88F0-21E059833B98}"/>
    <cellStyle name="Calculation 6 8 10 2" xfId="15635" xr:uid="{E58570B5-93DD-41ED-9356-8D7C7AE0CD0B}"/>
    <cellStyle name="Calculation 6 8 10 3" xfId="15636" xr:uid="{44C78C53-E19E-4A59-86E2-6D8D2D7F4AD1}"/>
    <cellStyle name="Calculation 6 8 11" xfId="15637" xr:uid="{5E2471D0-AB99-44BF-A937-887FAF26D2FF}"/>
    <cellStyle name="Calculation 6 8 11 2" xfId="15638" xr:uid="{A7512BDD-3215-415C-AF7B-B93DB92CF52B}"/>
    <cellStyle name="Calculation 6 8 12" xfId="15639" xr:uid="{BB3CECBE-18AA-4FAA-B0C6-88DBC658954A}"/>
    <cellStyle name="Calculation 6 8 2" xfId="3370" xr:uid="{433A73C1-FDD4-420C-A09D-4EC32689478F}"/>
    <cellStyle name="Calculation 6 8 2 10" xfId="15640" xr:uid="{3796B288-1A5D-4DD0-B2AB-7377CFC8A84A}"/>
    <cellStyle name="Calculation 6 8 2 10 2" xfId="15641" xr:uid="{696556A0-A603-4A88-A312-541500B11192}"/>
    <cellStyle name="Calculation 6 8 2 11" xfId="15642" xr:uid="{63B5BF2B-228E-43CB-ACF8-164F91AE675A}"/>
    <cellStyle name="Calculation 6 8 2 2" xfId="4059" xr:uid="{EF97B31F-B9B9-428C-84A0-2D2793186722}"/>
    <cellStyle name="Calculation 6 8 2 2 2" xfId="4870" xr:uid="{51731924-CD8A-4605-8C9E-377B427CB654}"/>
    <cellStyle name="Calculation 6 8 2 2 3" xfId="5284" xr:uid="{9751EAF5-D741-4CC1-9FB6-B64DFB2DD506}"/>
    <cellStyle name="Calculation 6 8 2 2 4" xfId="15643" xr:uid="{26B0841D-52A6-48EB-9053-3E6CF0C13C6F}"/>
    <cellStyle name="Calculation 6 8 2 3" xfId="15644" xr:uid="{EE22658C-D78C-49A5-83A5-6F6110CE3B8A}"/>
    <cellStyle name="Calculation 6 8 2 3 2" xfId="15645" xr:uid="{036E3748-32DD-4658-A971-CA7205C51477}"/>
    <cellStyle name="Calculation 6 8 2 3 3" xfId="15646" xr:uid="{F03D05DA-2B64-4527-BCDC-56AFD07E9D8A}"/>
    <cellStyle name="Calculation 6 8 2 4" xfId="15647" xr:uid="{47AFA373-8A0D-4664-AA5F-6C9F709C2F2F}"/>
    <cellStyle name="Calculation 6 8 2 4 2" xfId="15648" xr:uid="{331B2D46-AAA1-4E3D-ABB6-6333A954B8E6}"/>
    <cellStyle name="Calculation 6 8 2 4 3" xfId="15649" xr:uid="{CBF69528-FBE8-49BA-9411-84E5762269B2}"/>
    <cellStyle name="Calculation 6 8 2 5" xfId="15650" xr:uid="{22AABBFD-ADBF-450E-876B-FF331ECC0209}"/>
    <cellStyle name="Calculation 6 8 2 5 2" xfId="15651" xr:uid="{C00AE718-3E56-4519-A1D2-F6EA06CF7E4D}"/>
    <cellStyle name="Calculation 6 8 2 5 3" xfId="15652" xr:uid="{7FAC6468-2428-42C0-ACC9-959CC69DA516}"/>
    <cellStyle name="Calculation 6 8 2 6" xfId="15653" xr:uid="{F0411E06-9303-4BFC-A1BF-B848941F916C}"/>
    <cellStyle name="Calculation 6 8 2 6 2" xfId="15654" xr:uid="{BE87BDDE-093A-4E57-AA74-0364C5BF857E}"/>
    <cellStyle name="Calculation 6 8 2 6 3" xfId="15655" xr:uid="{4AFE244F-4F24-476B-B44F-35222530D315}"/>
    <cellStyle name="Calculation 6 8 2 7" xfId="15656" xr:uid="{A97773E4-071B-477D-B58B-D970AD17583D}"/>
    <cellStyle name="Calculation 6 8 2 7 2" xfId="15657" xr:uid="{15759058-A847-4E1E-AC4D-F8D71A59D60E}"/>
    <cellStyle name="Calculation 6 8 2 7 3" xfId="15658" xr:uid="{430E575E-CB08-4943-BFD5-5253D2CDD95E}"/>
    <cellStyle name="Calculation 6 8 2 8" xfId="15659" xr:uid="{1F7ACD1F-5BD4-4ADF-81F9-1799DCBEC171}"/>
    <cellStyle name="Calculation 6 8 2 8 2" xfId="15660" xr:uid="{A1F1CA1F-DDE0-4E32-94C1-6874341B1A32}"/>
    <cellStyle name="Calculation 6 8 2 8 3" xfId="15661" xr:uid="{24E4CB47-86AA-4B5B-9AEF-EF10C84013DF}"/>
    <cellStyle name="Calculation 6 8 2 9" xfId="15662" xr:uid="{E5770349-5955-4A53-8884-3AD484DC4F2A}"/>
    <cellStyle name="Calculation 6 8 2 9 2" xfId="15663" xr:uid="{E7BA8C0A-AA6D-45A9-8EEF-A54A7D113DDF}"/>
    <cellStyle name="Calculation 6 8 2 9 3" xfId="15664" xr:uid="{5E170270-7DF7-4F2E-9EDB-0010784B1938}"/>
    <cellStyle name="Calculation 6 8 3" xfId="3736" xr:uid="{2F916D49-7F6A-43BC-A0A3-EBE210FE3F85}"/>
    <cellStyle name="Calculation 6 8 3 2" xfId="4613" xr:uid="{F32CF466-273C-4B6F-BCE9-6647509C3BFD}"/>
    <cellStyle name="Calculation 6 8 3 3" xfId="4489" xr:uid="{9A6CCB2F-86B5-42FD-860C-79771AC43788}"/>
    <cellStyle name="Calculation 6 8 3 4" xfId="15665" xr:uid="{AAB35A57-D079-4372-837F-69134BDDF47B}"/>
    <cellStyle name="Calculation 6 8 4" xfId="15666" xr:uid="{4615E704-2C69-4A9B-9A0E-AE418E9D5E34}"/>
    <cellStyle name="Calculation 6 8 4 2" xfId="15667" xr:uid="{C93D18B0-6B0D-426C-8363-E7BAEE258935}"/>
    <cellStyle name="Calculation 6 8 4 3" xfId="15668" xr:uid="{CEF92C47-4B7E-421B-87F0-4BEA6FDDE3EE}"/>
    <cellStyle name="Calculation 6 8 5" xfId="15669" xr:uid="{9406F9B3-BA50-4A09-8E6B-EC34473D36A5}"/>
    <cellStyle name="Calculation 6 8 5 2" xfId="15670" xr:uid="{8DCA32C0-D5F0-4479-B23D-391584B9635B}"/>
    <cellStyle name="Calculation 6 8 5 3" xfId="15671" xr:uid="{36024250-30DB-421C-9EF4-AFE3003D1097}"/>
    <cellStyle name="Calculation 6 8 6" xfId="15672" xr:uid="{0A472A3E-7566-41BA-86F4-3CC4F84D342F}"/>
    <cellStyle name="Calculation 6 8 6 2" xfId="15673" xr:uid="{972B2236-3C04-4E5E-9CA0-16DC2D18F460}"/>
    <cellStyle name="Calculation 6 8 6 3" xfId="15674" xr:uid="{FC76320F-DF7E-4B63-B585-278617CA5935}"/>
    <cellStyle name="Calculation 6 8 7" xfId="15675" xr:uid="{6EB0AD5E-D2D5-47AB-87E9-17D49F5D07D9}"/>
    <cellStyle name="Calculation 6 8 7 2" xfId="15676" xr:uid="{91605A52-C285-4C65-94DE-B6AB72DB3401}"/>
    <cellStyle name="Calculation 6 8 7 3" xfId="15677" xr:uid="{76683EB6-E1A6-4737-82BF-BCF697E480DA}"/>
    <cellStyle name="Calculation 6 8 8" xfId="15678" xr:uid="{35E2B88B-0EA5-41A3-89B2-4C2FA24A8689}"/>
    <cellStyle name="Calculation 6 8 8 2" xfId="15679" xr:uid="{4008F59A-BAF4-46EA-8688-0405C748F1AB}"/>
    <cellStyle name="Calculation 6 8 8 3" xfId="15680" xr:uid="{8E65A3D8-D2E8-43F3-9746-9CB49C9C244A}"/>
    <cellStyle name="Calculation 6 8 9" xfId="15681" xr:uid="{80080444-3B10-4B09-AA81-6FC65F20746C}"/>
    <cellStyle name="Calculation 6 8 9 2" xfId="15682" xr:uid="{3D90129B-E1CC-476F-938B-E0880298680A}"/>
    <cellStyle name="Calculation 6 8 9 3" xfId="15683" xr:uid="{F4E2118D-4ED9-459F-8403-747075B71BC2}"/>
    <cellStyle name="Calculation 6 9" xfId="1630" xr:uid="{576C6FDC-E8C6-4E56-8A87-3573D5C0F097}"/>
    <cellStyle name="Calculation 6 9 10" xfId="15684" xr:uid="{870C5F81-08AA-4C69-A728-CE3A53E05AEF}"/>
    <cellStyle name="Calculation 6 9 10 2" xfId="15685" xr:uid="{CF9D6C01-48E6-4E8B-A8AB-3BEC8006D1BA}"/>
    <cellStyle name="Calculation 6 9 10 3" xfId="15686" xr:uid="{58381CB3-7267-488F-B2EF-1B43DE562A15}"/>
    <cellStyle name="Calculation 6 9 11" xfId="15687" xr:uid="{1DFF34FA-3D48-46C7-899E-BF679A922451}"/>
    <cellStyle name="Calculation 6 9 11 2" xfId="15688" xr:uid="{154DFFD8-3E09-43AB-88C2-1240B3048861}"/>
    <cellStyle name="Calculation 6 9 12" xfId="15689" xr:uid="{6FE5C6FF-931A-48DB-9428-AE34E37FF1AA}"/>
    <cellStyle name="Calculation 6 9 2" xfId="3371" xr:uid="{A791624A-D035-453E-BA1B-C4559817047C}"/>
    <cellStyle name="Calculation 6 9 2 10" xfId="15690" xr:uid="{57A3FAAF-C1B1-49BC-8D2D-6793C3BE1139}"/>
    <cellStyle name="Calculation 6 9 2 10 2" xfId="15691" xr:uid="{D6D67480-7803-4C65-991B-A7DB8A402628}"/>
    <cellStyle name="Calculation 6 9 2 11" xfId="15692" xr:uid="{760C548A-4BAF-4BD3-85CB-CEF038FEA6A4}"/>
    <cellStyle name="Calculation 6 9 2 2" xfId="4060" xr:uid="{B12D6F0D-057A-4888-91F8-22D1A51C9E92}"/>
    <cellStyle name="Calculation 6 9 2 2 2" xfId="4871" xr:uid="{0F8E0BCB-B1D9-4EEB-B22F-AD36C1DB8662}"/>
    <cellStyle name="Calculation 6 9 2 2 3" xfId="5285" xr:uid="{C422C780-C988-4A82-8FF7-B4E748E036BE}"/>
    <cellStyle name="Calculation 6 9 2 2 4" xfId="15693" xr:uid="{4A075E63-841C-4E75-9964-D2A0452775A6}"/>
    <cellStyle name="Calculation 6 9 2 3" xfId="15694" xr:uid="{BCDB0F5C-4E94-4556-920A-900F9630C6C0}"/>
    <cellStyle name="Calculation 6 9 2 3 2" xfId="15695" xr:uid="{EF1C50EB-85C7-48E4-ADA6-0D15D6C8DF70}"/>
    <cellStyle name="Calculation 6 9 2 3 3" xfId="15696" xr:uid="{3EB60522-7F53-4524-812D-068A97979346}"/>
    <cellStyle name="Calculation 6 9 2 4" xfId="15697" xr:uid="{92ACB6E3-CA89-472E-90A5-6E4683D6B7F5}"/>
    <cellStyle name="Calculation 6 9 2 4 2" xfId="15698" xr:uid="{F2635A17-EA87-48BE-B854-F907A94DD37E}"/>
    <cellStyle name="Calculation 6 9 2 4 3" xfId="15699" xr:uid="{FF82ABAD-75BB-45B9-B50F-9BE7B42C2E60}"/>
    <cellStyle name="Calculation 6 9 2 5" xfId="15700" xr:uid="{831CEA1C-66BF-487F-8C9C-F0136FA794F6}"/>
    <cellStyle name="Calculation 6 9 2 5 2" xfId="15701" xr:uid="{857D9BC9-8557-4545-B507-4F9E97116339}"/>
    <cellStyle name="Calculation 6 9 2 5 3" xfId="15702" xr:uid="{AB4B79F7-C155-49C9-AC7C-F9368314A098}"/>
    <cellStyle name="Calculation 6 9 2 6" xfId="15703" xr:uid="{4721768E-EFDA-480D-AD8A-9B7416945C53}"/>
    <cellStyle name="Calculation 6 9 2 6 2" xfId="15704" xr:uid="{AADD46DC-E98B-45AC-8C43-200A148A5B8E}"/>
    <cellStyle name="Calculation 6 9 2 6 3" xfId="15705" xr:uid="{FDD40A8E-63EE-4070-8FF8-211AD5BAAD6A}"/>
    <cellStyle name="Calculation 6 9 2 7" xfId="15706" xr:uid="{FDA0D84D-3646-49A0-B244-1776CC5FC8A0}"/>
    <cellStyle name="Calculation 6 9 2 7 2" xfId="15707" xr:uid="{C98A7A33-50D7-45D6-95FB-C8EF294F856B}"/>
    <cellStyle name="Calculation 6 9 2 7 3" xfId="15708" xr:uid="{71F08E37-544A-4F46-BAA9-2CD8EA96E2BC}"/>
    <cellStyle name="Calculation 6 9 2 8" xfId="15709" xr:uid="{2F15B2F1-7193-4BC3-9FBC-83377E5415E4}"/>
    <cellStyle name="Calculation 6 9 2 8 2" xfId="15710" xr:uid="{75C1528B-E5B2-4E0B-BDA1-788A9DB36CD7}"/>
    <cellStyle name="Calculation 6 9 2 8 3" xfId="15711" xr:uid="{106D8068-0E7C-4ED2-B905-C3A37ACE4689}"/>
    <cellStyle name="Calculation 6 9 2 9" xfId="15712" xr:uid="{335A34A2-7D5E-480B-83FF-F933379AA3DC}"/>
    <cellStyle name="Calculation 6 9 2 9 2" xfId="15713" xr:uid="{F0E453F4-C1E9-4F9B-97C5-669C83CF3CF1}"/>
    <cellStyle name="Calculation 6 9 2 9 3" xfId="15714" xr:uid="{3A7E471F-3A8E-4118-A32A-B6A4A13BBE09}"/>
    <cellStyle name="Calculation 6 9 3" xfId="3737" xr:uid="{D8A481A6-E2AE-487C-BF51-A99494A60AF3}"/>
    <cellStyle name="Calculation 6 9 3 2" xfId="4614" xr:uid="{BCA189C4-F46B-4A2A-8C51-EA9017AF06AC}"/>
    <cellStyle name="Calculation 6 9 3 3" xfId="4488" xr:uid="{D6C87275-6181-46B0-9390-7B84A7EE9576}"/>
    <cellStyle name="Calculation 6 9 3 4" xfId="15715" xr:uid="{146021C6-B14D-4FFA-AB15-453125AE4E45}"/>
    <cellStyle name="Calculation 6 9 4" xfId="15716" xr:uid="{44CE3C97-3B9A-46DD-BC52-42D3464DC7E1}"/>
    <cellStyle name="Calculation 6 9 4 2" xfId="15717" xr:uid="{38040C24-9BDF-4D2B-8F26-A14A46FC3F40}"/>
    <cellStyle name="Calculation 6 9 4 3" xfId="15718" xr:uid="{C23C791F-DF3D-4110-8B7A-13955064C43C}"/>
    <cellStyle name="Calculation 6 9 5" xfId="15719" xr:uid="{7F971242-AAD4-4A35-B45F-2888A982435F}"/>
    <cellStyle name="Calculation 6 9 5 2" xfId="15720" xr:uid="{26707320-2C1C-4339-B1E1-E3C2E99874EF}"/>
    <cellStyle name="Calculation 6 9 5 3" xfId="15721" xr:uid="{764451C1-9B04-43F9-809A-9E827BE2E06C}"/>
    <cellStyle name="Calculation 6 9 6" xfId="15722" xr:uid="{4145CD8E-CD63-477F-959C-EA65ED925987}"/>
    <cellStyle name="Calculation 6 9 6 2" xfId="15723" xr:uid="{0EFBC08E-3865-4B15-B382-A6E9DA66086F}"/>
    <cellStyle name="Calculation 6 9 6 3" xfId="15724" xr:uid="{96FD4A59-6D69-432A-AFC9-E2B1495D9C38}"/>
    <cellStyle name="Calculation 6 9 7" xfId="15725" xr:uid="{F7A04005-511F-4E4C-9645-0D43D0FFE7C4}"/>
    <cellStyle name="Calculation 6 9 7 2" xfId="15726" xr:uid="{749B35B9-B608-4BD7-A687-5634726925EF}"/>
    <cellStyle name="Calculation 6 9 7 3" xfId="15727" xr:uid="{24183B28-C6B1-42D7-A842-0D33960940D8}"/>
    <cellStyle name="Calculation 6 9 8" xfId="15728" xr:uid="{F6D364FF-02B3-4EA8-9BBA-C91555DE91B7}"/>
    <cellStyle name="Calculation 6 9 8 2" xfId="15729" xr:uid="{97500150-742B-4418-9339-4C17DC219885}"/>
    <cellStyle name="Calculation 6 9 8 3" xfId="15730" xr:uid="{F57BB164-C7B5-48D8-B950-87965B6FD773}"/>
    <cellStyle name="Calculation 6 9 9" xfId="15731" xr:uid="{47E18B46-3911-400F-A3FB-E74B64DE3D1A}"/>
    <cellStyle name="Calculation 6 9 9 2" xfId="15732" xr:uid="{45DD6443-F0EE-426A-B8D3-371A329C5FA5}"/>
    <cellStyle name="Calculation 6 9 9 3" xfId="15733" xr:uid="{18CF150B-7177-4ECE-89D5-0BA3F1C78B6A}"/>
    <cellStyle name="Calculation 7" xfId="1631" xr:uid="{68930D12-926E-4490-BED3-F2C9554722AE}"/>
    <cellStyle name="Calculation 7 10" xfId="15734" xr:uid="{79644529-4FC7-4048-94E7-685463F29383}"/>
    <cellStyle name="Calculation 7 10 2" xfId="15735" xr:uid="{3080BEA8-7FCC-4AD3-8C00-5E5117EBB407}"/>
    <cellStyle name="Calculation 7 10 3" xfId="15736" xr:uid="{91483C01-532B-48B2-9636-75F56A3D3D3C}"/>
    <cellStyle name="Calculation 7 11" xfId="15737" xr:uid="{F0D26775-2A9A-43FC-8A60-BF3450A06913}"/>
    <cellStyle name="Calculation 7 11 2" xfId="15738" xr:uid="{333C10B6-76EB-4240-9082-17C6F05EBBA0}"/>
    <cellStyle name="Calculation 7 12" xfId="15739" xr:uid="{96A459A9-5BA4-4CBC-9FA8-AA8E05DBEAEF}"/>
    <cellStyle name="Calculation 7 13" xfId="15740" xr:uid="{43A33325-4EC3-44AE-84C0-CD38D2FA6691}"/>
    <cellStyle name="Calculation 7 14" xfId="15741" xr:uid="{B0920EBD-E37F-4B5A-B240-E2182E7A84A5}"/>
    <cellStyle name="Calculation 7 2" xfId="3372" xr:uid="{5BED8764-5E64-426C-B1D7-3583BC8524EA}"/>
    <cellStyle name="Calculation 7 2 10" xfId="15742" xr:uid="{8A44AD44-8B19-4DE5-9752-58D24C10EA16}"/>
    <cellStyle name="Calculation 7 2 10 2" xfId="15743" xr:uid="{83C2A90C-FE04-4F46-8157-7F5976E61567}"/>
    <cellStyle name="Calculation 7 2 11" xfId="15744" xr:uid="{EC4B634E-6447-4769-8C1F-BF69AEEAD4D8}"/>
    <cellStyle name="Calculation 7 2 2" xfId="4061" xr:uid="{C51CA1C9-7F76-4A85-A856-E9120DCE2C38}"/>
    <cellStyle name="Calculation 7 2 2 2" xfId="4872" xr:uid="{BBE3E8F1-BC1F-4BB7-B58A-F5B9394095E6}"/>
    <cellStyle name="Calculation 7 2 2 3" xfId="5286" xr:uid="{D78F8854-B37D-4C61-9B34-3BB1612D5013}"/>
    <cellStyle name="Calculation 7 2 2 4" xfId="15745" xr:uid="{231D7CDC-C0C2-4DD7-A870-2AC773D6CBED}"/>
    <cellStyle name="Calculation 7 2 3" xfId="15746" xr:uid="{A060B3F0-9CF5-4F82-850A-096BDF35591A}"/>
    <cellStyle name="Calculation 7 2 3 2" xfId="15747" xr:uid="{97BE86C4-40DA-453F-B2C2-D55B8F1A7C75}"/>
    <cellStyle name="Calculation 7 2 3 3" xfId="15748" xr:uid="{7A4CA685-4570-4569-819E-7D00E1C495E6}"/>
    <cellStyle name="Calculation 7 2 4" xfId="15749" xr:uid="{5D9C9A48-A348-4B89-9A4E-CDA529BAC77D}"/>
    <cellStyle name="Calculation 7 2 4 2" xfId="15750" xr:uid="{342FF724-3114-428A-9D1B-36608E2F7FED}"/>
    <cellStyle name="Calculation 7 2 4 3" xfId="15751" xr:uid="{69AA2E6C-6F47-4113-9A4E-FA3CBA298B2B}"/>
    <cellStyle name="Calculation 7 2 5" xfId="15752" xr:uid="{61B1CD43-C223-4992-8C19-4B4528BC3523}"/>
    <cellStyle name="Calculation 7 2 5 2" xfId="15753" xr:uid="{3A7F0F25-9A55-43E7-8B36-01C636B03E8A}"/>
    <cellStyle name="Calculation 7 2 5 3" xfId="15754" xr:uid="{A735E628-54C1-49BE-9069-F34035698096}"/>
    <cellStyle name="Calculation 7 2 6" xfId="15755" xr:uid="{0596879F-FCBE-424C-B772-E17207C5A9A8}"/>
    <cellStyle name="Calculation 7 2 6 2" xfId="15756" xr:uid="{87418D3B-2611-42C9-9B07-A25813EE9A8F}"/>
    <cellStyle name="Calculation 7 2 6 3" xfId="15757" xr:uid="{62178076-898C-4103-B3A8-AC91BAF97B9C}"/>
    <cellStyle name="Calculation 7 2 7" xfId="15758" xr:uid="{8D23C2AE-CDCD-48F3-8E1E-366A3E607327}"/>
    <cellStyle name="Calculation 7 2 7 2" xfId="15759" xr:uid="{CCD7AE08-BE64-418F-8AEA-F43E31E69C5C}"/>
    <cellStyle name="Calculation 7 2 7 3" xfId="15760" xr:uid="{99F171F1-0A2A-48FB-A2DB-EB9DF276F3E6}"/>
    <cellStyle name="Calculation 7 2 8" xfId="15761" xr:uid="{B1ED591B-D123-45B2-B826-CC9D6EAA9DDB}"/>
    <cellStyle name="Calculation 7 2 8 2" xfId="15762" xr:uid="{08F08488-A90D-4AA1-8642-D65F736BDFE1}"/>
    <cellStyle name="Calculation 7 2 8 3" xfId="15763" xr:uid="{56ED319C-E454-4A1D-B1C2-D46E694874D0}"/>
    <cellStyle name="Calculation 7 2 9" xfId="15764" xr:uid="{F0B43CF6-A622-4916-A044-235FF473A220}"/>
    <cellStyle name="Calculation 7 2 9 2" xfId="15765" xr:uid="{23513FF8-182F-46AF-9122-9320297170AF}"/>
    <cellStyle name="Calculation 7 2 9 3" xfId="15766" xr:uid="{9AEE9DB1-158F-4B5E-A846-1D726E46984E}"/>
    <cellStyle name="Calculation 7 3" xfId="3738" xr:uid="{862E6AD1-F688-45C3-9D80-FCC86EF5AF3B}"/>
    <cellStyle name="Calculation 7 3 2" xfId="4615" xr:uid="{E8BC0A43-CF62-4DFC-B49E-00FDCADD5BF7}"/>
    <cellStyle name="Calculation 7 3 3" xfId="4487" xr:uid="{E6593F17-F40B-4E48-B8BD-B7E4DBDE695C}"/>
    <cellStyle name="Calculation 7 3 4" xfId="15767" xr:uid="{CC33AC7C-AE7D-460F-849F-D7F400B582E7}"/>
    <cellStyle name="Calculation 7 4" xfId="15768" xr:uid="{DC90F339-2A8F-4B89-BECD-238E94803945}"/>
    <cellStyle name="Calculation 7 4 2" xfId="15769" xr:uid="{08EDA60F-DA03-49CF-925B-AB98BD07C54D}"/>
    <cellStyle name="Calculation 7 4 3" xfId="15770" xr:uid="{AD88BB99-35AD-4911-A78F-FAD4AEFA15D0}"/>
    <cellStyle name="Calculation 7 5" xfId="15771" xr:uid="{F750D96B-AD9D-4D89-A31A-F0F43EDBBD1B}"/>
    <cellStyle name="Calculation 7 5 2" xfId="15772" xr:uid="{6B924A1E-FD74-4BD4-BC3B-439129A0E34E}"/>
    <cellStyle name="Calculation 7 5 3" xfId="15773" xr:uid="{E783152E-7A51-47DF-BC79-5E594FF5068B}"/>
    <cellStyle name="Calculation 7 6" xfId="15774" xr:uid="{7170C2F5-19C2-4CE3-B4A4-A4E9B98AD26E}"/>
    <cellStyle name="Calculation 7 6 2" xfId="15775" xr:uid="{FA7CC195-4F36-4BEF-A0A3-A0FFC35F7E59}"/>
    <cellStyle name="Calculation 7 6 3" xfId="15776" xr:uid="{A5A8AC2A-0635-4319-900C-959ACC675690}"/>
    <cellStyle name="Calculation 7 7" xfId="15777" xr:uid="{58651B07-7D65-4EB0-B83C-F0C2D576A24A}"/>
    <cellStyle name="Calculation 7 7 2" xfId="15778" xr:uid="{28060EE7-F518-475E-871B-7F8F2AD18188}"/>
    <cellStyle name="Calculation 7 7 3" xfId="15779" xr:uid="{ADF65312-92B6-4974-A09A-A88054A423A0}"/>
    <cellStyle name="Calculation 7 8" xfId="15780" xr:uid="{E5D6B2AA-56A4-4822-8C1A-AD59F3845A79}"/>
    <cellStyle name="Calculation 7 8 2" xfId="15781" xr:uid="{9BA4238A-DE2B-4EC0-A3C8-6819E8902385}"/>
    <cellStyle name="Calculation 7 8 3" xfId="15782" xr:uid="{365A613E-9345-4347-B2C9-0833ABF42666}"/>
    <cellStyle name="Calculation 7 9" xfId="15783" xr:uid="{0A33F330-1B44-404F-8F65-9731ABB27FE6}"/>
    <cellStyle name="Calculation 7 9 2" xfId="15784" xr:uid="{47545A79-B62A-412A-862F-61196A224FAF}"/>
    <cellStyle name="Calculation 7 9 3" xfId="15785" xr:uid="{7408E8D5-19B5-45B9-B95B-EFF110D5C06D}"/>
    <cellStyle name="Calculation 8" xfId="1632" xr:uid="{7999F113-CFF5-483D-8B04-43473393B65B}"/>
    <cellStyle name="Calculation 8 10" xfId="15786" xr:uid="{7BE9D7E6-77C4-4489-B2A2-956C910DDA41}"/>
    <cellStyle name="Calculation 8 10 2" xfId="15787" xr:uid="{63EBDB1E-B75F-4F46-8A82-037C730FD6F2}"/>
    <cellStyle name="Calculation 8 10 3" xfId="15788" xr:uid="{3860943A-F2D0-4ACE-8638-12997B4C94A1}"/>
    <cellStyle name="Calculation 8 11" xfId="15789" xr:uid="{730EFB56-AC8E-44D7-A86D-AA7B4F2FE2B4}"/>
    <cellStyle name="Calculation 8 11 2" xfId="15790" xr:uid="{625E410E-6452-4411-936C-2D2A8A09439F}"/>
    <cellStyle name="Calculation 8 12" xfId="15791" xr:uid="{8FE1F6FB-7634-4985-8B5A-03A70A45D27E}"/>
    <cellStyle name="Calculation 8 13" xfId="15792" xr:uid="{A4633AAD-5A81-41F4-9BC4-6572777A5C0E}"/>
    <cellStyle name="Calculation 8 14" xfId="15793" xr:uid="{05B137DC-446E-4433-94A7-74F70B87C6F7}"/>
    <cellStyle name="Calculation 8 2" xfId="3373" xr:uid="{8D09CEA4-2465-4B4F-BCA2-37FA14238F89}"/>
    <cellStyle name="Calculation 8 2 10" xfId="15794" xr:uid="{E2D16850-15C4-4C38-A517-AA586BBF8587}"/>
    <cellStyle name="Calculation 8 2 10 2" xfId="15795" xr:uid="{33B5BC34-8FF6-4A03-8AF7-66CF266C77D5}"/>
    <cellStyle name="Calculation 8 2 11" xfId="15796" xr:uid="{3E798FF8-08B8-4F25-9357-CD969EC10D3E}"/>
    <cellStyle name="Calculation 8 2 2" xfId="4062" xr:uid="{E65B8D47-5FFE-48CF-9E74-5CD9C5FCDB86}"/>
    <cellStyle name="Calculation 8 2 2 2" xfId="4873" xr:uid="{1FE320F3-A03C-4CCA-8B2D-5834C1B7B4C9}"/>
    <cellStyle name="Calculation 8 2 2 3" xfId="5287" xr:uid="{79B604D1-D99B-4CBE-92B6-39EDDE1EF00B}"/>
    <cellStyle name="Calculation 8 2 2 4" xfId="15797" xr:uid="{8D52DF74-2FC9-4723-943E-D9AD006DD192}"/>
    <cellStyle name="Calculation 8 2 3" xfId="15798" xr:uid="{60173F0F-2863-411A-83F3-DBF8BA0412DB}"/>
    <cellStyle name="Calculation 8 2 3 2" xfId="15799" xr:uid="{494B7012-E967-4DAC-9D56-65B54DA66DE5}"/>
    <cellStyle name="Calculation 8 2 3 3" xfId="15800" xr:uid="{3EBF45F6-F747-4431-AF85-72A14CFB7DCA}"/>
    <cellStyle name="Calculation 8 2 4" xfId="15801" xr:uid="{B052E3B9-31DF-4CBD-BADE-9C7FE7C3FB50}"/>
    <cellStyle name="Calculation 8 2 4 2" xfId="15802" xr:uid="{D5A32E82-B8A5-4556-9541-869F585B3267}"/>
    <cellStyle name="Calculation 8 2 4 3" xfId="15803" xr:uid="{74DFFD12-90A0-45B4-A48D-BD199F8A87CF}"/>
    <cellStyle name="Calculation 8 2 5" xfId="15804" xr:uid="{C6218DEF-90ED-4FB7-AE16-6B30C45149A9}"/>
    <cellStyle name="Calculation 8 2 5 2" xfId="15805" xr:uid="{9E2245FE-9EF4-4347-AA01-78B43F7B601D}"/>
    <cellStyle name="Calculation 8 2 5 3" xfId="15806" xr:uid="{FA01325E-D4B6-434F-8073-90A541F1A4AF}"/>
    <cellStyle name="Calculation 8 2 6" xfId="15807" xr:uid="{43639BEB-69E9-4E13-BF27-CC69B0E39DA5}"/>
    <cellStyle name="Calculation 8 2 6 2" xfId="15808" xr:uid="{33D31869-4ACC-48D9-AD5B-0DBB198B6C34}"/>
    <cellStyle name="Calculation 8 2 6 3" xfId="15809" xr:uid="{D8B621EC-F826-4751-B567-3881D6D1D6DB}"/>
    <cellStyle name="Calculation 8 2 7" xfId="15810" xr:uid="{A68714FE-F895-42AB-98DE-4415AD0E2A52}"/>
    <cellStyle name="Calculation 8 2 7 2" xfId="15811" xr:uid="{2BA48B76-0299-4132-B411-8E430CCD484A}"/>
    <cellStyle name="Calculation 8 2 7 3" xfId="15812" xr:uid="{8DCC64AE-EED9-46A6-B209-12325E3C164E}"/>
    <cellStyle name="Calculation 8 2 8" xfId="15813" xr:uid="{4E5AB5DB-4D20-4771-85A8-C1E5142DEFFA}"/>
    <cellStyle name="Calculation 8 2 8 2" xfId="15814" xr:uid="{7FCC90AC-543B-49AC-B715-FF1567C67A05}"/>
    <cellStyle name="Calculation 8 2 8 3" xfId="15815" xr:uid="{C1B8DFBD-E740-4B49-8D10-D2271B1A3D2D}"/>
    <cellStyle name="Calculation 8 2 9" xfId="15816" xr:uid="{E9D50C63-BB98-4642-88C6-7CC381AA5746}"/>
    <cellStyle name="Calculation 8 2 9 2" xfId="15817" xr:uid="{D683730C-4431-408B-853F-18C19C372C46}"/>
    <cellStyle name="Calculation 8 2 9 3" xfId="15818" xr:uid="{7664A20A-6C86-4DED-BCC9-4BE1CEFAC922}"/>
    <cellStyle name="Calculation 8 3" xfId="3739" xr:uid="{A910D9D4-9A8B-431E-B7C0-BD469F392175}"/>
    <cellStyle name="Calculation 8 3 2" xfId="4616" xr:uid="{D700B56E-31BF-425B-A261-D1B7722CCA9E}"/>
    <cellStyle name="Calculation 8 3 3" xfId="4486" xr:uid="{BD1B7730-1134-4765-85AE-2ADF9BE14736}"/>
    <cellStyle name="Calculation 8 3 4" xfId="15819" xr:uid="{5D258BC2-94D9-4B47-88EE-5EFC040D1096}"/>
    <cellStyle name="Calculation 8 4" xfId="15820" xr:uid="{F9A514B0-9F5F-46D0-BD51-D5D6DCAA4F47}"/>
    <cellStyle name="Calculation 8 4 2" xfId="15821" xr:uid="{2816F59A-9497-42DA-924B-6F3A0FEC4907}"/>
    <cellStyle name="Calculation 8 4 3" xfId="15822" xr:uid="{03609C7C-97C9-407B-ADFA-96805BDDD9D8}"/>
    <cellStyle name="Calculation 8 5" xfId="15823" xr:uid="{94A260F4-677C-44E9-A986-59677CF10E04}"/>
    <cellStyle name="Calculation 8 5 2" xfId="15824" xr:uid="{E1DA4BBC-9BC2-415B-94C3-C593FCC35A89}"/>
    <cellStyle name="Calculation 8 5 3" xfId="15825" xr:uid="{9876D9A0-A743-450A-9557-ED63E03C4517}"/>
    <cellStyle name="Calculation 8 6" xfId="15826" xr:uid="{4DAE67FB-0AF6-4ABF-B073-06BA5465E56A}"/>
    <cellStyle name="Calculation 8 6 2" xfId="15827" xr:uid="{4089A912-3571-402B-889A-2643EEC614C6}"/>
    <cellStyle name="Calculation 8 6 3" xfId="15828" xr:uid="{4024AB3A-A46D-493A-9EEA-0BE81D777ACA}"/>
    <cellStyle name="Calculation 8 7" xfId="15829" xr:uid="{411A57DD-7C6E-4FBE-B37E-B0A0ADDA9B49}"/>
    <cellStyle name="Calculation 8 7 2" xfId="15830" xr:uid="{E5B1810E-6A91-4090-8880-1891647FB125}"/>
    <cellStyle name="Calculation 8 7 3" xfId="15831" xr:uid="{812243E1-66D7-4D9F-8C0A-6A71E12EABBA}"/>
    <cellStyle name="Calculation 8 8" xfId="15832" xr:uid="{42D0190E-EB95-4E02-BFAD-3F34F54E21E5}"/>
    <cellStyle name="Calculation 8 8 2" xfId="15833" xr:uid="{632B0D31-ADFD-47B9-BA7D-8153E34EA17A}"/>
    <cellStyle name="Calculation 8 8 3" xfId="15834" xr:uid="{3BF34FE3-8AE5-4577-876C-9595D7E16E56}"/>
    <cellStyle name="Calculation 8 9" xfId="15835" xr:uid="{BBFF659F-9E46-4BF2-BD50-261C7174D0C8}"/>
    <cellStyle name="Calculation 8 9 2" xfId="15836" xr:uid="{CA723FB2-8710-4E6D-90F5-02F1F3DC2622}"/>
    <cellStyle name="Calculation 8 9 3" xfId="15837" xr:uid="{75CBB7EE-5180-4B5A-919D-87775CDAF567}"/>
    <cellStyle name="Calculation 9" xfId="1633" xr:uid="{5E92CD4C-E273-40DF-BC3D-E1BD0C90FB9C}"/>
    <cellStyle name="Calculation 9 10" xfId="15838" xr:uid="{B035ACAC-3A3C-4E10-9005-06C174C0B4EC}"/>
    <cellStyle name="Calculation 9 10 2" xfId="15839" xr:uid="{C4693FAD-7E7D-43C7-80B2-0E3746576B1C}"/>
    <cellStyle name="Calculation 9 10 3" xfId="15840" xr:uid="{11FD18A4-831C-4D27-96BC-0F1508772B93}"/>
    <cellStyle name="Calculation 9 11" xfId="15841" xr:uid="{0A083ACB-4DB6-44D8-9EA2-C878683F67A3}"/>
    <cellStyle name="Calculation 9 11 2" xfId="15842" xr:uid="{078C8FBD-D35F-4553-B3C0-6A6D963F8603}"/>
    <cellStyle name="Calculation 9 12" xfId="15843" xr:uid="{01D6CCE7-EDBB-4CB0-AC60-A4F2B02D4CDE}"/>
    <cellStyle name="Calculation 9 13" xfId="15844" xr:uid="{DADB205D-D37E-4F8E-8102-BFD84259429B}"/>
    <cellStyle name="Calculation 9 14" xfId="15845" xr:uid="{95C3DA49-43CB-4E2E-B040-14261B5FBAF0}"/>
    <cellStyle name="Calculation 9 2" xfId="3374" xr:uid="{E7A64BE4-62B6-4F73-833F-E078CF324605}"/>
    <cellStyle name="Calculation 9 2 10" xfId="15846" xr:uid="{F0A5C9AD-4BB0-4E1B-8DB9-82B6E9F19124}"/>
    <cellStyle name="Calculation 9 2 10 2" xfId="15847" xr:uid="{5C59E5B5-114E-456D-A4C4-D13B5555A39C}"/>
    <cellStyle name="Calculation 9 2 11" xfId="15848" xr:uid="{6F5CF4D1-9A17-40BD-84FC-8A3419B0F7E7}"/>
    <cellStyle name="Calculation 9 2 2" xfId="4063" xr:uid="{8296CF43-2324-4B39-AA16-593A331634F6}"/>
    <cellStyle name="Calculation 9 2 2 2" xfId="4874" xr:uid="{1D3FDA44-F5E4-45DA-89D3-7266B2EF1559}"/>
    <cellStyle name="Calculation 9 2 2 3" xfId="5288" xr:uid="{B511CB4E-6E87-472D-9445-C1B5267579E8}"/>
    <cellStyle name="Calculation 9 2 2 4" xfId="15849" xr:uid="{16CFF0FA-3E29-4724-A676-55DB9C216315}"/>
    <cellStyle name="Calculation 9 2 3" xfId="15850" xr:uid="{B25D51F1-5491-4E66-94EB-8739AC71A14B}"/>
    <cellStyle name="Calculation 9 2 3 2" xfId="15851" xr:uid="{1386357E-0196-4E11-B81F-9F86C523FA9B}"/>
    <cellStyle name="Calculation 9 2 3 3" xfId="15852" xr:uid="{CF13C9FC-CB8B-406C-9592-62CFCD4C2386}"/>
    <cellStyle name="Calculation 9 2 4" xfId="15853" xr:uid="{707742BB-40BC-4A1B-8738-620E0D8169F5}"/>
    <cellStyle name="Calculation 9 2 4 2" xfId="15854" xr:uid="{8A235156-5E05-4570-8EDD-69028861CDA7}"/>
    <cellStyle name="Calculation 9 2 4 3" xfId="15855" xr:uid="{F5FDE61F-E565-4F8C-A516-1461057E1BA5}"/>
    <cellStyle name="Calculation 9 2 5" xfId="15856" xr:uid="{1DB87DFE-9D2E-4D1A-B232-D1782E9B5D16}"/>
    <cellStyle name="Calculation 9 2 5 2" xfId="15857" xr:uid="{43F448ED-979B-4D08-B769-248332409F3B}"/>
    <cellStyle name="Calculation 9 2 5 3" xfId="15858" xr:uid="{0C8CB884-7B36-4714-9F32-2EA75C5B96C9}"/>
    <cellStyle name="Calculation 9 2 6" xfId="15859" xr:uid="{AE20C4AF-C282-4AE0-B7AB-2518D6FCC676}"/>
    <cellStyle name="Calculation 9 2 6 2" xfId="15860" xr:uid="{59CF15E7-EC90-4702-8490-56665AF921A8}"/>
    <cellStyle name="Calculation 9 2 6 3" xfId="15861" xr:uid="{A599BA6C-CAD2-49EB-965B-D69AF009598F}"/>
    <cellStyle name="Calculation 9 2 7" xfId="15862" xr:uid="{1A00C4BB-7021-45B9-A2FE-AB5D645F88F0}"/>
    <cellStyle name="Calculation 9 2 7 2" xfId="15863" xr:uid="{30F37450-5086-41AF-AC18-F8468596FCF8}"/>
    <cellStyle name="Calculation 9 2 7 3" xfId="15864" xr:uid="{678CC26E-4452-48ED-B544-66CBA86E060E}"/>
    <cellStyle name="Calculation 9 2 8" xfId="15865" xr:uid="{FDEB30EC-DCA1-47FD-9DBF-ADD4287EA222}"/>
    <cellStyle name="Calculation 9 2 8 2" xfId="15866" xr:uid="{FF1489B7-4DE2-4339-B6C8-F35A88810F54}"/>
    <cellStyle name="Calculation 9 2 8 3" xfId="15867" xr:uid="{A4F51F56-7562-4050-AD11-60D85E6300A3}"/>
    <cellStyle name="Calculation 9 2 9" xfId="15868" xr:uid="{8728DE42-70FF-4623-884B-88DC1B829C41}"/>
    <cellStyle name="Calculation 9 2 9 2" xfId="15869" xr:uid="{A7B747EA-6638-4077-9E05-BC0590452730}"/>
    <cellStyle name="Calculation 9 2 9 3" xfId="15870" xr:uid="{77E5550A-0DC3-422E-B1AC-499377395816}"/>
    <cellStyle name="Calculation 9 3" xfId="3740" xr:uid="{5C063CB7-DF37-47E3-A081-84121F717D1F}"/>
    <cellStyle name="Calculation 9 3 2" xfId="4617" xr:uid="{1E75F81D-38C8-481E-8E39-7A4169ED79F2}"/>
    <cellStyle name="Calculation 9 3 3" xfId="4485" xr:uid="{97D24C98-F37F-4F02-A125-F281906DEDC1}"/>
    <cellStyle name="Calculation 9 3 4" xfId="15871" xr:uid="{B0750F15-DE9D-47AF-B5F1-8ECCA800DCF0}"/>
    <cellStyle name="Calculation 9 4" xfId="15872" xr:uid="{97CF01E2-BB91-417A-B425-7DD15AB23024}"/>
    <cellStyle name="Calculation 9 4 2" xfId="15873" xr:uid="{30B0342E-4091-4593-8332-7A758439C48D}"/>
    <cellStyle name="Calculation 9 4 3" xfId="15874" xr:uid="{957F8562-B702-4D6D-BCBD-79C9514FDA63}"/>
    <cellStyle name="Calculation 9 5" xfId="15875" xr:uid="{4CD8BDE3-3FB6-4AD1-A2EB-4A6C68035672}"/>
    <cellStyle name="Calculation 9 5 2" xfId="15876" xr:uid="{37DA58D7-AD75-4A1F-A9B1-DFF60C5902D2}"/>
    <cellStyle name="Calculation 9 5 3" xfId="15877" xr:uid="{6B299677-531C-4F59-BE12-D9256F8E01C4}"/>
    <cellStyle name="Calculation 9 6" xfId="15878" xr:uid="{0E76708D-D9A0-4FCB-A29F-791147E87CD9}"/>
    <cellStyle name="Calculation 9 6 2" xfId="15879" xr:uid="{0053DAEB-0355-40E2-B7F3-18A5B7A11D5C}"/>
    <cellStyle name="Calculation 9 6 3" xfId="15880" xr:uid="{5DB777AF-E865-4494-A9CB-C0E3F73AA4D9}"/>
    <cellStyle name="Calculation 9 7" xfId="15881" xr:uid="{D0D52D8D-6F1C-4D5B-B59A-846471B3F311}"/>
    <cellStyle name="Calculation 9 7 2" xfId="15882" xr:uid="{CFD07552-185B-4E58-87E6-D44E447944B5}"/>
    <cellStyle name="Calculation 9 7 3" xfId="15883" xr:uid="{EBEE47FD-C692-4D3D-841C-88624C4864C7}"/>
    <cellStyle name="Calculation 9 8" xfId="15884" xr:uid="{9336E642-B838-4B06-BA2A-2A1DFAF8967B}"/>
    <cellStyle name="Calculation 9 8 2" xfId="15885" xr:uid="{B830E634-824E-439C-9A23-E881AC79C89A}"/>
    <cellStyle name="Calculation 9 8 3" xfId="15886" xr:uid="{A8794DDD-794F-47B3-AC98-4A675616073D}"/>
    <cellStyle name="Calculation 9 9" xfId="15887" xr:uid="{0953D98D-93E9-404F-B8BC-554068398257}"/>
    <cellStyle name="Calculation 9 9 2" xfId="15888" xr:uid="{3D8E9754-05F9-438A-A9F7-77B40A8DE9F8}"/>
    <cellStyle name="Calculation 9 9 3" xfId="15889" xr:uid="{AEB5BD0F-0866-419D-859A-30B807B496EC}"/>
    <cellStyle name="Cella collegata" xfId="4344" xr:uid="{24734213-9048-48C4-BF28-8D927F9CFE6F}"/>
    <cellStyle name="Cella da controllare" xfId="4345" xr:uid="{869E6960-B199-48B8-B7E6-77FC0EDD3E5B}"/>
    <cellStyle name="Cella da controllare 2" xfId="5890" xr:uid="{F21E88C2-26F6-4598-A814-A6A61C2E9D0C}"/>
    <cellStyle name="Cella da controllare 2 2" xfId="15890" xr:uid="{7B0922CD-4FD5-4A1E-B28D-568B6072309F}"/>
    <cellStyle name="Cella da controllare 3" xfId="15891" xr:uid="{F616F6CA-F9CA-4FA4-BA16-B77C7FC42231}"/>
    <cellStyle name="Cella da controllare 3 2" xfId="15892" xr:uid="{949F0E62-7069-4707-8E98-3D78CF0D5787}"/>
    <cellStyle name="Cella da controllare 4" xfId="15893" xr:uid="{605D11AC-53CC-4D26-A4C3-C80C813FFF12}"/>
    <cellStyle name="Cella da controllare 4 2" xfId="15894" xr:uid="{9BE4499A-9989-4749-9972-DD33DADE95EC}"/>
    <cellStyle name="Cella da controllare 5" xfId="15895" xr:uid="{66E3181E-2BFB-4F79-BB7B-79F210A39823}"/>
    <cellStyle name="Cella da controllare 5 2" xfId="15896" xr:uid="{2B1C4832-8D1E-461C-8EC6-5362DF11B5F6}"/>
    <cellStyle name="Cella da controllare 6" xfId="15897" xr:uid="{C45630D5-9315-4CB9-B1FC-31C2866D633E}"/>
    <cellStyle name="Cella da controllare 6 2" xfId="15898" xr:uid="{9C325CB2-109C-44F3-A610-4687859F54DF}"/>
    <cellStyle name="Cella da controllare 7" xfId="15899" xr:uid="{41701129-4E79-4CC4-8B88-17DA19221A11}"/>
    <cellStyle name="Cellule liée" xfId="15900" xr:uid="{C1F0A427-73AD-481C-9276-5FF6B4EB6403}"/>
    <cellStyle name="Char" xfId="15901" xr:uid="{B71949A2-A7E0-45FB-83C2-C6EA2C633EE1}"/>
    <cellStyle name="Check Cell" xfId="15" builtinId="23" customBuiltin="1"/>
    <cellStyle name="Check Cell 10" xfId="1634" xr:uid="{8BB66D2B-ECA0-43C4-B5BA-5102FA75537B}"/>
    <cellStyle name="Check Cell 10 2" xfId="15902" xr:uid="{CCF49205-D94C-4D03-BC65-CF4D1CA9F6B7}"/>
    <cellStyle name="Check Cell 10 2 2" xfId="15903" xr:uid="{B16F3241-EBD1-4652-9738-E456DD1293E2}"/>
    <cellStyle name="Check Cell 10 3" xfId="15904" xr:uid="{28CE3BFB-858A-4D65-8844-837DB865D219}"/>
    <cellStyle name="Check Cell 10 3 2" xfId="15905" xr:uid="{555B6F75-ED8F-4031-8D7D-9C693A5C02EA}"/>
    <cellStyle name="Check Cell 10 4" xfId="15906" xr:uid="{27EC939B-D813-45FC-93FB-1DB0C704A492}"/>
    <cellStyle name="Check Cell 10 4 2" xfId="15907" xr:uid="{5050DAFB-D1F9-49C3-A2A5-55B5F4343A72}"/>
    <cellStyle name="Check Cell 10 5" xfId="15908" xr:uid="{CA45B69E-A450-494D-8BE7-FC906D26C428}"/>
    <cellStyle name="Check Cell 10 5 2" xfId="15909" xr:uid="{574D85B7-5DA7-442D-8437-9D7BA8697A29}"/>
    <cellStyle name="Check Cell 10 6" xfId="15910" xr:uid="{D5012AEF-04C1-43A4-A5B2-F1E047484B74}"/>
    <cellStyle name="Check Cell 10 6 2" xfId="15911" xr:uid="{C018FFAF-50F9-4BE6-B669-0A00883DE6A2}"/>
    <cellStyle name="Check Cell 10 7" xfId="15912" xr:uid="{3EFAF302-D491-4E1F-927F-E6D5F0920B19}"/>
    <cellStyle name="Check Cell 11" xfId="7980" xr:uid="{6C7D6EB4-A34A-4848-A564-85DE1500ED08}"/>
    <cellStyle name="Check Cell 12" xfId="7981" xr:uid="{C3F565C6-44A1-4F5B-88C4-1021EF696000}"/>
    <cellStyle name="Check Cell 13" xfId="7982" xr:uid="{B447244F-FB16-4750-AC42-04888425ECFE}"/>
    <cellStyle name="Check Cell 14" xfId="7983" xr:uid="{F52DEAC7-7428-4231-A827-641A7A306B36}"/>
    <cellStyle name="Check Cell 15" xfId="7984" xr:uid="{2CE5902C-EE74-4C3E-8CF3-7BC04D25C43B}"/>
    <cellStyle name="Check Cell 16" xfId="7985" xr:uid="{4BD8DD4A-8B59-4F02-8805-A50F21CE3D85}"/>
    <cellStyle name="Check Cell 17" xfId="7986" xr:uid="{AD3F4A82-B44B-40AA-93A9-3984FCABF834}"/>
    <cellStyle name="Check Cell 18" xfId="7987" xr:uid="{366E8437-FB01-493C-AB7F-1B04E52FA74F}"/>
    <cellStyle name="Check Cell 19" xfId="7988" xr:uid="{89620EC7-E104-4211-A6B7-FC7AEB34F4E0}"/>
    <cellStyle name="Check Cell 2" xfId="1635" xr:uid="{08F187B3-333A-4422-ADD3-6717BC0CB337}"/>
    <cellStyle name="Check Cell 2 10" xfId="1636" xr:uid="{5CF40059-553F-4EB9-B2F6-8D442872203A}"/>
    <cellStyle name="Check Cell 2 10 2" xfId="15913" xr:uid="{7DC88803-3558-44B3-9344-FDFF15A30FBC}"/>
    <cellStyle name="Check Cell 2 10 2 2" xfId="15914" xr:uid="{CF7C0874-C170-4906-8E5E-F4E357139C1A}"/>
    <cellStyle name="Check Cell 2 10 3" xfId="15915" xr:uid="{260C1E75-CF67-437B-8C81-ED3F121EF513}"/>
    <cellStyle name="Check Cell 2 10 3 2" xfId="15916" xr:uid="{A808C273-A586-4AF5-8BF6-01AE1AF169C0}"/>
    <cellStyle name="Check Cell 2 10 4" xfId="15917" xr:uid="{D6551810-A641-437B-A679-078C3355FE70}"/>
    <cellStyle name="Check Cell 2 10 4 2" xfId="15918" xr:uid="{65A58892-04E3-4D83-BA0D-23A538EAD55D}"/>
    <cellStyle name="Check Cell 2 10 5" xfId="15919" xr:uid="{0664FF48-9D14-47F4-B218-682E26E2E606}"/>
    <cellStyle name="Check Cell 2 10 5 2" xfId="15920" xr:uid="{21B9A430-3786-4158-815D-AD8DA2CD7FE3}"/>
    <cellStyle name="Check Cell 2 10 6" xfId="15921" xr:uid="{9DCDC69A-BB7A-41D8-87EC-65D21B98DF65}"/>
    <cellStyle name="Check Cell 2 10 6 2" xfId="15922" xr:uid="{44D06A0A-2660-41EE-9A8C-190F043813B5}"/>
    <cellStyle name="Check Cell 2 10 7" xfId="15923" xr:uid="{28A74E92-D592-4DB3-90BC-A292AA1A240F}"/>
    <cellStyle name="Check Cell 2 11" xfId="1637" xr:uid="{64C4931C-F304-4086-971A-EAD7D315896C}"/>
    <cellStyle name="Check Cell 2 11 2" xfId="15924" xr:uid="{6767EAE3-1263-454C-BF17-411DA3A01CCC}"/>
    <cellStyle name="Check Cell 2 11 2 2" xfId="15925" xr:uid="{5110C8B5-4E15-4302-B494-B4E8876E2E59}"/>
    <cellStyle name="Check Cell 2 11 3" xfId="15926" xr:uid="{B88EB1CF-5BCD-4A90-911B-F26615B830E0}"/>
    <cellStyle name="Check Cell 2 11 3 2" xfId="15927" xr:uid="{05F1D324-8D8C-4754-A7BE-D7577B5D0D6F}"/>
    <cellStyle name="Check Cell 2 11 4" xfId="15928" xr:uid="{9042B8C4-9875-4641-9563-1B58CA8A518C}"/>
    <cellStyle name="Check Cell 2 11 4 2" xfId="15929" xr:uid="{1537880A-50F1-458F-B60D-1BDAE0CF08BE}"/>
    <cellStyle name="Check Cell 2 11 5" xfId="15930" xr:uid="{B62DF61C-703E-47C7-97FB-A99AE1883BD4}"/>
    <cellStyle name="Check Cell 2 11 5 2" xfId="15931" xr:uid="{2139FF48-44BA-4A5A-908F-E6F8EF44F37C}"/>
    <cellStyle name="Check Cell 2 11 6" xfId="15932" xr:uid="{CA47381E-BC90-4F42-815E-2DAE57CA97C8}"/>
    <cellStyle name="Check Cell 2 11 6 2" xfId="15933" xr:uid="{EBA4CE35-E58C-4888-9F5B-D0282131A669}"/>
    <cellStyle name="Check Cell 2 11 7" xfId="15934" xr:uid="{E95080EC-251F-4FA9-A97D-D41C86B5B600}"/>
    <cellStyle name="Check Cell 2 12" xfId="15935" xr:uid="{2FE4F334-00CA-47D2-93A4-118713E1AEE6}"/>
    <cellStyle name="Check Cell 2 12 2" xfId="15936" xr:uid="{39A06D64-64CA-4A1F-A2D2-CCF3FD4CED35}"/>
    <cellStyle name="Check Cell 2 13" xfId="15937" xr:uid="{E133DCC4-191F-4368-9134-913292DAA7B2}"/>
    <cellStyle name="Check Cell 2 13 2" xfId="15938" xr:uid="{01D230DB-9594-48E3-B032-23A98E13B185}"/>
    <cellStyle name="Check Cell 2 14" xfId="15939" xr:uid="{6FE8654F-AD6F-4EE5-9529-3A5EE4F498FA}"/>
    <cellStyle name="Check Cell 2 14 2" xfId="15940" xr:uid="{87FE6D89-1684-47FD-8F16-35C37C3D3751}"/>
    <cellStyle name="Check Cell 2 15" xfId="15941" xr:uid="{D6013902-6189-41C0-9272-626E66ED76CB}"/>
    <cellStyle name="Check Cell 2 15 2" xfId="15942" xr:uid="{954F729B-464F-42CC-BB4D-59B6A10DC1A9}"/>
    <cellStyle name="Check Cell 2 16" xfId="15943" xr:uid="{F5D0074F-9A2C-43DB-B0B1-CF962B38A3B0}"/>
    <cellStyle name="Check Cell 2 16 2" xfId="15944" xr:uid="{DF81E00D-1C87-43E7-BD01-CB84716A19A3}"/>
    <cellStyle name="Check Cell 2 17" xfId="15945" xr:uid="{7848BD90-287B-424C-9A60-110CCBCF2F32}"/>
    <cellStyle name="Check Cell 2 2" xfId="1638" xr:uid="{6C11E418-980A-4113-AF5F-F13E97C64351}"/>
    <cellStyle name="Check Cell 2 2 2" xfId="15946" xr:uid="{5A9105B4-D448-49D3-8BA9-3C48B37EA8B6}"/>
    <cellStyle name="Check Cell 2 2 2 2" xfId="15947" xr:uid="{AF9351D3-09DF-4BEC-853F-8E88A2EB3BFA}"/>
    <cellStyle name="Check Cell 2 2 3" xfId="15948" xr:uid="{C96B6055-1BEF-4ABE-BD75-9D3B5C2E184F}"/>
    <cellStyle name="Check Cell 2 2 3 2" xfId="15949" xr:uid="{7A88B0D5-0BD3-4A32-8A32-FC01A49916F5}"/>
    <cellStyle name="Check Cell 2 2 4" xfId="15950" xr:uid="{8DCF14A6-6ADC-4BE7-A9D4-48B658A5FCF5}"/>
    <cellStyle name="Check Cell 2 2 4 2" xfId="15951" xr:uid="{649E43D1-36E3-49C0-9428-85A6276EF11D}"/>
    <cellStyle name="Check Cell 2 2 5" xfId="15952" xr:uid="{747DFE70-EF03-41C0-8744-049235A03D9A}"/>
    <cellStyle name="Check Cell 2 2 5 2" xfId="15953" xr:uid="{DA96AC69-5CB1-43B0-9707-127C6507AA6D}"/>
    <cellStyle name="Check Cell 2 2 6" xfId="15954" xr:uid="{5806CEC6-E903-4149-8D8A-38A8F4A19B51}"/>
    <cellStyle name="Check Cell 2 2 6 2" xfId="15955" xr:uid="{DB0BF35F-DEA4-41C5-9A32-A917BFD3ED21}"/>
    <cellStyle name="Check Cell 2 2 7" xfId="15956" xr:uid="{8C4FB4EF-7FE4-49FA-B1AF-BBB5D877DD1B}"/>
    <cellStyle name="Check Cell 2 3" xfId="1639" xr:uid="{212FCBF5-C233-4485-A509-B4AD1572B309}"/>
    <cellStyle name="Check Cell 2 3 2" xfId="15957" xr:uid="{38CECB66-B969-4942-AD9E-2122298F0D10}"/>
    <cellStyle name="Check Cell 2 3 2 2" xfId="15958" xr:uid="{BC7F3C0B-4CC6-4296-92D7-E98BBCE0F7BD}"/>
    <cellStyle name="Check Cell 2 3 3" xfId="15959" xr:uid="{6522ED1C-5A1F-4F4C-9916-5AE9C88C2C68}"/>
    <cellStyle name="Check Cell 2 3 3 2" xfId="15960" xr:uid="{54C02BC4-D605-4577-AE27-52195A0F155A}"/>
    <cellStyle name="Check Cell 2 3 4" xfId="15961" xr:uid="{0CB453F6-F08F-4876-B925-BFAA7583DCAD}"/>
    <cellStyle name="Check Cell 2 3 4 2" xfId="15962" xr:uid="{75F476ED-6830-4340-9E3F-08FFF8D59FEB}"/>
    <cellStyle name="Check Cell 2 3 5" xfId="15963" xr:uid="{B0DF147D-24C4-48BC-933C-49B3199ABDC4}"/>
    <cellStyle name="Check Cell 2 3 5 2" xfId="15964" xr:uid="{2ECE3934-8C1E-4735-9E75-7F883648AA9B}"/>
    <cellStyle name="Check Cell 2 3 6" xfId="15965" xr:uid="{B9AE880F-6A73-4794-BAD9-89F93989519E}"/>
    <cellStyle name="Check Cell 2 3 6 2" xfId="15966" xr:uid="{F64FB5AC-807C-4AC0-93A2-EEAF34B27B28}"/>
    <cellStyle name="Check Cell 2 3 7" xfId="15967" xr:uid="{1098F555-EF28-4137-9362-9DBCFF8DDAAE}"/>
    <cellStyle name="Check Cell 2 4" xfId="1640" xr:uid="{E4A78E88-AAC8-4E52-9438-E85ABBC44B96}"/>
    <cellStyle name="Check Cell 2 4 2" xfId="15968" xr:uid="{588646F5-E4F2-41F7-84C1-CC44E8F5226E}"/>
    <cellStyle name="Check Cell 2 4 2 2" xfId="15969" xr:uid="{00383C05-976B-4E6A-BBF1-D2789C1BF0F6}"/>
    <cellStyle name="Check Cell 2 4 3" xfId="15970" xr:uid="{9B03C6CF-E1EC-4005-A640-3C31699735E6}"/>
    <cellStyle name="Check Cell 2 4 3 2" xfId="15971" xr:uid="{2AC0739B-98CA-40D3-82C4-589C0923E2EC}"/>
    <cellStyle name="Check Cell 2 4 4" xfId="15972" xr:uid="{AF770B68-0491-4E21-B8BE-5429E828B8EC}"/>
    <cellStyle name="Check Cell 2 4 4 2" xfId="15973" xr:uid="{4CA0F694-C827-421B-8709-924181DE8225}"/>
    <cellStyle name="Check Cell 2 4 5" xfId="15974" xr:uid="{2BCB6C3E-DB03-4099-A3D1-6AD3A09204E8}"/>
    <cellStyle name="Check Cell 2 4 5 2" xfId="15975" xr:uid="{4B9F32DD-3A14-472C-8312-9491A7FA9FC9}"/>
    <cellStyle name="Check Cell 2 4 6" xfId="15976" xr:uid="{52D4B6DE-46E2-4F36-8C65-F5808A417F0D}"/>
    <cellStyle name="Check Cell 2 4 6 2" xfId="15977" xr:uid="{63074E35-3871-4214-991E-3C798D1C9F7C}"/>
    <cellStyle name="Check Cell 2 4 7" xfId="15978" xr:uid="{2BCD7F92-F72F-428A-8488-0E2B3882FC9B}"/>
    <cellStyle name="Check Cell 2 5" xfId="1641" xr:uid="{DFAB1DC4-A4BA-4B76-A0B5-93C180D7AEBC}"/>
    <cellStyle name="Check Cell 2 5 2" xfId="15979" xr:uid="{9944D6BC-0236-4FF5-B286-2F3840B4E33B}"/>
    <cellStyle name="Check Cell 2 5 2 2" xfId="15980" xr:uid="{066D37FA-C6C2-4DA7-9A85-A66AABE6F40F}"/>
    <cellStyle name="Check Cell 2 5 3" xfId="15981" xr:uid="{D43B58CD-76D9-48D5-90EA-B357108F7F27}"/>
    <cellStyle name="Check Cell 2 5 3 2" xfId="15982" xr:uid="{7070C6D1-AF3E-4F7A-BF8E-1018B810898F}"/>
    <cellStyle name="Check Cell 2 5 4" xfId="15983" xr:uid="{2D612903-9C89-4974-9468-92A39454840B}"/>
    <cellStyle name="Check Cell 2 5 4 2" xfId="15984" xr:uid="{0EF391B5-6FA1-4C1C-BA13-253394D8FBC9}"/>
    <cellStyle name="Check Cell 2 5 5" xfId="15985" xr:uid="{B4DD7C1A-E7A5-41A2-8469-7D1081902C8C}"/>
    <cellStyle name="Check Cell 2 5 5 2" xfId="15986" xr:uid="{33117DC1-4821-4543-8572-F6A4310B0BBA}"/>
    <cellStyle name="Check Cell 2 5 6" xfId="15987" xr:uid="{AA19AD4B-EE08-4A77-AC3D-8721BF16EC0A}"/>
    <cellStyle name="Check Cell 2 5 6 2" xfId="15988" xr:uid="{CAFF6A1A-356E-4521-BF56-D35FBA457BCE}"/>
    <cellStyle name="Check Cell 2 5 7" xfId="15989" xr:uid="{DB54C28F-21C5-4824-B336-BF3B994369EA}"/>
    <cellStyle name="Check Cell 2 6" xfId="1642" xr:uid="{47E2AEA1-9D1B-4B6D-92C9-D06866F84D65}"/>
    <cellStyle name="Check Cell 2 6 2" xfId="15990" xr:uid="{60C8FEE7-5963-412B-904F-7420AF7D738D}"/>
    <cellStyle name="Check Cell 2 6 2 2" xfId="15991" xr:uid="{D1768E7C-FFC5-4000-8304-E2D0F8C140F5}"/>
    <cellStyle name="Check Cell 2 6 3" xfId="15992" xr:uid="{4E31262B-33CD-4E8B-8F3E-AA94BEA8F44B}"/>
    <cellStyle name="Check Cell 2 6 3 2" xfId="15993" xr:uid="{AED2086C-36FF-4D92-8E3F-A30B8CA5BE69}"/>
    <cellStyle name="Check Cell 2 6 4" xfId="15994" xr:uid="{1BA00413-CEFD-4FB8-8365-2E4580082251}"/>
    <cellStyle name="Check Cell 2 6 4 2" xfId="15995" xr:uid="{F63C0D24-870F-415D-8DF6-91C9D472F909}"/>
    <cellStyle name="Check Cell 2 6 5" xfId="15996" xr:uid="{A16EA6E7-8705-4FC0-B96A-2DB4860C2ED3}"/>
    <cellStyle name="Check Cell 2 6 5 2" xfId="15997" xr:uid="{232DCBF3-C3BE-4A4A-BEC1-6249C7C77069}"/>
    <cellStyle name="Check Cell 2 6 6" xfId="15998" xr:uid="{8A43BF3F-F69E-4868-99EA-2A3EA60F63AE}"/>
    <cellStyle name="Check Cell 2 6 6 2" xfId="15999" xr:uid="{85957BA5-6DA6-42AF-9F4C-EB255B4F6968}"/>
    <cellStyle name="Check Cell 2 6 7" xfId="16000" xr:uid="{391FE588-D5E3-4470-A34F-DDB5CC5DC297}"/>
    <cellStyle name="Check Cell 2 7" xfId="1643" xr:uid="{F080C2A5-1B45-4C2C-A5B5-E4E1728FF06C}"/>
    <cellStyle name="Check Cell 2 7 2" xfId="16001" xr:uid="{08539754-D5E3-4A5F-A07D-0CDCB799B8E2}"/>
    <cellStyle name="Check Cell 2 7 2 2" xfId="16002" xr:uid="{BF3F7153-5D43-4BD3-8DC7-72445D81F624}"/>
    <cellStyle name="Check Cell 2 7 3" xfId="16003" xr:uid="{C7EB76E5-7418-4A97-8C72-7E52512A0712}"/>
    <cellStyle name="Check Cell 2 7 3 2" xfId="16004" xr:uid="{AB6FC005-4384-4A71-B66A-A32F937C9FBF}"/>
    <cellStyle name="Check Cell 2 7 4" xfId="16005" xr:uid="{42C6C8E1-080C-49F2-B7F6-7AB07D76C811}"/>
    <cellStyle name="Check Cell 2 7 4 2" xfId="16006" xr:uid="{EA5E4AC1-3F01-4542-9D71-82C972CBC904}"/>
    <cellStyle name="Check Cell 2 7 5" xfId="16007" xr:uid="{6768F5F9-EF28-4102-B5C7-E46D7A43CE28}"/>
    <cellStyle name="Check Cell 2 7 5 2" xfId="16008" xr:uid="{4867A47E-2C90-48A5-8228-543DFC455604}"/>
    <cellStyle name="Check Cell 2 7 6" xfId="16009" xr:uid="{3AD9161C-9D3C-4F3C-9226-DE5ECA36B36D}"/>
    <cellStyle name="Check Cell 2 7 6 2" xfId="16010" xr:uid="{2E3D02F7-45C6-4321-810B-42314282D879}"/>
    <cellStyle name="Check Cell 2 7 7" xfId="16011" xr:uid="{1172B54D-03F0-4157-9A5B-A84834FA9E25}"/>
    <cellStyle name="Check Cell 2 8" xfId="1644" xr:uid="{210ACC4C-E0D6-418D-8116-FDA5EE8D866C}"/>
    <cellStyle name="Check Cell 2 8 2" xfId="16012" xr:uid="{2779455B-1220-450E-B356-D244355C8647}"/>
    <cellStyle name="Check Cell 2 8 2 2" xfId="16013" xr:uid="{BCB79B6A-5CC4-4283-BD0D-5475FB2B1B7D}"/>
    <cellStyle name="Check Cell 2 8 3" xfId="16014" xr:uid="{845E0062-59F7-4A06-83E6-1D9C3B7A8C4D}"/>
    <cellStyle name="Check Cell 2 8 3 2" xfId="16015" xr:uid="{8331BA20-0C38-4DD7-9913-B6462CC0F185}"/>
    <cellStyle name="Check Cell 2 8 4" xfId="16016" xr:uid="{82A44F3B-6D2D-4724-9CE2-76519D4E8990}"/>
    <cellStyle name="Check Cell 2 8 4 2" xfId="16017" xr:uid="{085007B9-D78C-465A-98F5-B2509C628FA8}"/>
    <cellStyle name="Check Cell 2 8 5" xfId="16018" xr:uid="{F4E07853-DC79-4723-BAF3-89ADC255DC0F}"/>
    <cellStyle name="Check Cell 2 8 5 2" xfId="16019" xr:uid="{0E4277CE-5EF2-4D9D-AF47-BB4EBACF8FA2}"/>
    <cellStyle name="Check Cell 2 8 6" xfId="16020" xr:uid="{37AC377B-59AB-4F59-9DBC-9381A30BC704}"/>
    <cellStyle name="Check Cell 2 8 6 2" xfId="16021" xr:uid="{E57A863F-AAC9-4165-BD49-688FA70CB01E}"/>
    <cellStyle name="Check Cell 2 8 7" xfId="16022" xr:uid="{3EF8AAC1-D32B-48D9-9704-9C6A8E3DBF23}"/>
    <cellStyle name="Check Cell 2 9" xfId="1645" xr:uid="{194F54BA-2711-42AA-84C7-ADB9DA7BE4BD}"/>
    <cellStyle name="Check Cell 2 9 2" xfId="16023" xr:uid="{62438493-1A50-405F-87F0-6CC78C797D13}"/>
    <cellStyle name="Check Cell 2 9 2 2" xfId="16024" xr:uid="{162B2F1D-F075-4DEC-A0A8-190A7B2F578D}"/>
    <cellStyle name="Check Cell 2 9 3" xfId="16025" xr:uid="{C62F2FD6-C42C-42C1-A3AE-14FBB7B4EB43}"/>
    <cellStyle name="Check Cell 2 9 3 2" xfId="16026" xr:uid="{6A8977FA-E20E-4044-8F50-EBB521C50954}"/>
    <cellStyle name="Check Cell 2 9 4" xfId="16027" xr:uid="{668CD302-2D38-4D05-B8EB-F7EEC557908A}"/>
    <cellStyle name="Check Cell 2 9 4 2" xfId="16028" xr:uid="{8BF43AB3-881D-4DBD-8877-874129280565}"/>
    <cellStyle name="Check Cell 2 9 5" xfId="16029" xr:uid="{13050A9A-E170-4FE8-A2B9-B09B79CFF8AF}"/>
    <cellStyle name="Check Cell 2 9 5 2" xfId="16030" xr:uid="{E86DC3FE-8768-4BE9-8A03-D17F02257EC9}"/>
    <cellStyle name="Check Cell 2 9 6" xfId="16031" xr:uid="{0D7F2EC1-6F2D-4C59-A347-70F9592D1FB9}"/>
    <cellStyle name="Check Cell 2 9 6 2" xfId="16032" xr:uid="{9B7BBC29-0DD1-4140-BAA0-ABFCE39A46B5}"/>
    <cellStyle name="Check Cell 2 9 7" xfId="16033" xr:uid="{E12FD93F-1C99-418E-A46F-0C0C9C6CE306}"/>
    <cellStyle name="Check Cell 20" xfId="7989" xr:uid="{51B3BD54-0A15-4150-AE32-9B71650400CA}"/>
    <cellStyle name="Check Cell 21" xfId="7990" xr:uid="{17DD297D-3045-45FF-A014-11081BEE068B}"/>
    <cellStyle name="Check Cell 22" xfId="7991" xr:uid="{EF0ACD9D-5F5A-430E-957E-19DDBF6521B4}"/>
    <cellStyle name="Check Cell 23" xfId="7992" xr:uid="{EA77CBC4-CF2B-4370-82C5-59B19578584D}"/>
    <cellStyle name="Check Cell 24" xfId="7993" xr:uid="{DADFEA65-46B7-4024-9B77-F231DDD80776}"/>
    <cellStyle name="Check Cell 25" xfId="7994" xr:uid="{D54A0F76-21AD-4691-8009-9B49A81E8E2D}"/>
    <cellStyle name="Check Cell 26" xfId="7995" xr:uid="{E0721748-1C90-4023-8E0C-B80CD9E25C89}"/>
    <cellStyle name="Check Cell 27" xfId="7996" xr:uid="{A2FE281F-C123-4FAE-86D9-95A1FE212C32}"/>
    <cellStyle name="Check Cell 28" xfId="7997" xr:uid="{2B6F0D92-9AB0-4B1C-B949-1FFD477E6EFC}"/>
    <cellStyle name="Check Cell 29" xfId="7998" xr:uid="{2D9C8F7A-FC7D-448D-B034-8C4D7C252ACF}"/>
    <cellStyle name="Check Cell 3" xfId="1646" xr:uid="{AB0F4648-7F43-4C27-8C6E-EF317DECABB4}"/>
    <cellStyle name="Check Cell 3 10" xfId="1647" xr:uid="{30719139-F2E4-4C65-824D-776BE5A3EDBF}"/>
    <cellStyle name="Check Cell 3 10 2" xfId="16034" xr:uid="{8B94D879-3C1E-4218-87BB-DB45B9B1ED08}"/>
    <cellStyle name="Check Cell 3 10 2 2" xfId="16035" xr:uid="{CEFDE030-D9A5-45EB-AA6C-D3FD175EF8C9}"/>
    <cellStyle name="Check Cell 3 10 3" xfId="16036" xr:uid="{FC19340F-4BA9-4CF6-AF7F-22D02BEBADEA}"/>
    <cellStyle name="Check Cell 3 10 3 2" xfId="16037" xr:uid="{7E871DD0-5DEF-4B48-AA7A-F555B00A3800}"/>
    <cellStyle name="Check Cell 3 10 4" xfId="16038" xr:uid="{BB59EAAB-1546-42A5-AED9-DBD98EDB15A9}"/>
    <cellStyle name="Check Cell 3 10 4 2" xfId="16039" xr:uid="{09407827-D393-48A0-8DE6-F325B5BA78AA}"/>
    <cellStyle name="Check Cell 3 10 5" xfId="16040" xr:uid="{193C36AE-93CD-4CEF-A6FF-16CD6AF58746}"/>
    <cellStyle name="Check Cell 3 10 5 2" xfId="16041" xr:uid="{C0BE357B-592C-4A55-A150-8C90DF892942}"/>
    <cellStyle name="Check Cell 3 10 6" xfId="16042" xr:uid="{465EA2E0-8A1A-4192-9D5A-B9C5961CE623}"/>
    <cellStyle name="Check Cell 3 10 6 2" xfId="16043" xr:uid="{6C41B0FC-83E7-4AD1-8DE0-3688A21FC1E1}"/>
    <cellStyle name="Check Cell 3 10 7" xfId="16044" xr:uid="{4B053508-44D1-4EF4-AC1F-96AFE4AB55E7}"/>
    <cellStyle name="Check Cell 3 11" xfId="1648" xr:uid="{E97CA727-AD13-4892-8B39-A1727D649C38}"/>
    <cellStyle name="Check Cell 3 11 2" xfId="16045" xr:uid="{C33D9A07-B34F-40FB-8C74-51BF3226BDF5}"/>
    <cellStyle name="Check Cell 3 11 2 2" xfId="16046" xr:uid="{259EFE97-CA73-47C7-826E-638E90F0684A}"/>
    <cellStyle name="Check Cell 3 11 3" xfId="16047" xr:uid="{C402E0F5-40B8-4484-A394-E15C531D059A}"/>
    <cellStyle name="Check Cell 3 11 3 2" xfId="16048" xr:uid="{E1885FAF-1DFF-4127-8943-EF5160FD388C}"/>
    <cellStyle name="Check Cell 3 11 4" xfId="16049" xr:uid="{0824B1A5-3C53-422D-9B61-CCAB8565CB21}"/>
    <cellStyle name="Check Cell 3 11 4 2" xfId="16050" xr:uid="{4CBD7550-BFA2-4591-9AAB-5F4C788D9168}"/>
    <cellStyle name="Check Cell 3 11 5" xfId="16051" xr:uid="{04FFBABF-2DE9-4BF0-956D-6C2AFFC78B70}"/>
    <cellStyle name="Check Cell 3 11 5 2" xfId="16052" xr:uid="{C9C4460D-70D2-4395-B8DC-FC1AC7168417}"/>
    <cellStyle name="Check Cell 3 11 6" xfId="16053" xr:uid="{7662BD8C-E336-4B78-A099-AA96E6AD8457}"/>
    <cellStyle name="Check Cell 3 11 6 2" xfId="16054" xr:uid="{1919CB9F-9BB4-4F2D-81B8-1ED41506B77D}"/>
    <cellStyle name="Check Cell 3 11 7" xfId="16055" xr:uid="{533AA372-D0CC-4F5F-BC92-4C7B9BFC16BF}"/>
    <cellStyle name="Check Cell 3 12" xfId="16056" xr:uid="{8D8B819C-CEB7-4AE8-A7DE-49AC2BF07320}"/>
    <cellStyle name="Check Cell 3 12 2" xfId="16057" xr:uid="{949D1A2F-628A-4061-9FEE-F05BD1381649}"/>
    <cellStyle name="Check Cell 3 13" xfId="16058" xr:uid="{5323042C-86D6-447B-8ABD-456D9FA9BB96}"/>
    <cellStyle name="Check Cell 3 13 2" xfId="16059" xr:uid="{68C7A538-58DB-43DD-9D27-0CDE23AA79FD}"/>
    <cellStyle name="Check Cell 3 14" xfId="16060" xr:uid="{BA21587A-114A-4E88-AD93-191725C5F5B3}"/>
    <cellStyle name="Check Cell 3 14 2" xfId="16061" xr:uid="{D8BA893D-F097-4CB3-95BE-FDDB1BF63FCE}"/>
    <cellStyle name="Check Cell 3 15" xfId="16062" xr:uid="{70965474-D35A-4C16-8210-D28384D4C9B1}"/>
    <cellStyle name="Check Cell 3 15 2" xfId="16063" xr:uid="{F7FCBB5B-CB5F-4400-BBC7-66F5AF7650D9}"/>
    <cellStyle name="Check Cell 3 16" xfId="16064" xr:uid="{007629D9-982B-475F-8ADE-706F528731A3}"/>
    <cellStyle name="Check Cell 3 16 2" xfId="16065" xr:uid="{C04DA7CF-AAB9-4448-B5D7-A246244EF6E2}"/>
    <cellStyle name="Check Cell 3 17" xfId="16066" xr:uid="{41F11696-71BB-411B-9744-54F81C623ADC}"/>
    <cellStyle name="Check Cell 3 2" xfId="1649" xr:uid="{EDE369AA-5327-453F-9844-17C2C835D6A0}"/>
    <cellStyle name="Check Cell 3 2 2" xfId="16067" xr:uid="{58B33777-A535-416A-A755-6F586FB03A10}"/>
    <cellStyle name="Check Cell 3 2 2 2" xfId="16068" xr:uid="{51D10679-2736-4337-A976-633667A89891}"/>
    <cellStyle name="Check Cell 3 2 3" xfId="16069" xr:uid="{5002E268-5C25-493F-BEFE-DF223BA7CDA1}"/>
    <cellStyle name="Check Cell 3 2 3 2" xfId="16070" xr:uid="{06635030-2A8C-4A8F-8FD6-59C1E58FAB79}"/>
    <cellStyle name="Check Cell 3 2 4" xfId="16071" xr:uid="{5CC9B904-F26A-43EB-A03B-38B0A19C604E}"/>
    <cellStyle name="Check Cell 3 2 4 2" xfId="16072" xr:uid="{D0DABDCC-C0F6-4301-BFFE-304CCDF7B450}"/>
    <cellStyle name="Check Cell 3 2 5" xfId="16073" xr:uid="{876E37CB-144B-4E5F-B61C-473BB72E06F2}"/>
    <cellStyle name="Check Cell 3 2 5 2" xfId="16074" xr:uid="{92F34774-57EA-4618-AABC-33E58C78A15C}"/>
    <cellStyle name="Check Cell 3 2 6" xfId="16075" xr:uid="{7506C6AF-3755-4EF6-B55F-725100CA3431}"/>
    <cellStyle name="Check Cell 3 2 6 2" xfId="16076" xr:uid="{33535E7A-DE43-40CC-96CA-22F6325E2704}"/>
    <cellStyle name="Check Cell 3 2 7" xfId="16077" xr:uid="{C7EAE653-9A16-4963-8C30-9D61D1D2B538}"/>
    <cellStyle name="Check Cell 3 3" xfId="1650" xr:uid="{46E9BA30-B720-4152-95AD-F20AA133E43E}"/>
    <cellStyle name="Check Cell 3 3 2" xfId="16078" xr:uid="{E375F15B-DEEF-4E19-A300-AED66C38746E}"/>
    <cellStyle name="Check Cell 3 3 2 2" xfId="16079" xr:uid="{D65F85EB-655E-432E-A461-E84162BBE6C5}"/>
    <cellStyle name="Check Cell 3 3 3" xfId="16080" xr:uid="{57931E19-5F34-49DD-B05B-C273C0C4003E}"/>
    <cellStyle name="Check Cell 3 3 3 2" xfId="16081" xr:uid="{9EAFA4C1-5B60-4D75-814F-0E7162982BC1}"/>
    <cellStyle name="Check Cell 3 3 4" xfId="16082" xr:uid="{64B575A6-41DB-4D95-ABDF-59E2D504D8AA}"/>
    <cellStyle name="Check Cell 3 3 4 2" xfId="16083" xr:uid="{3A6CAAA5-FC5B-4B23-8EBF-13071244CE19}"/>
    <cellStyle name="Check Cell 3 3 5" xfId="16084" xr:uid="{92280CEB-4551-49A1-9071-0A7F26917AF8}"/>
    <cellStyle name="Check Cell 3 3 5 2" xfId="16085" xr:uid="{BA43B22E-FEAE-4B6C-9B92-A6731D05A5BC}"/>
    <cellStyle name="Check Cell 3 3 6" xfId="16086" xr:uid="{24E81820-8CF0-48A2-9428-1B311A3E4772}"/>
    <cellStyle name="Check Cell 3 3 6 2" xfId="16087" xr:uid="{930A504F-0EAB-4705-8383-86AD0E3DF488}"/>
    <cellStyle name="Check Cell 3 3 7" xfId="16088" xr:uid="{7D4D6313-2B9D-47A0-9326-123F408FE112}"/>
    <cellStyle name="Check Cell 3 4" xfId="1651" xr:uid="{78EC8233-F7FE-4AAA-A4EE-1B55C543DCBC}"/>
    <cellStyle name="Check Cell 3 4 2" xfId="16089" xr:uid="{9FC94E76-B960-489A-BF6B-159146785420}"/>
    <cellStyle name="Check Cell 3 4 2 2" xfId="16090" xr:uid="{31E8CA58-7462-4D6E-913A-C174B55B7BA5}"/>
    <cellStyle name="Check Cell 3 4 3" xfId="16091" xr:uid="{2F5A715C-B2A2-4338-B70F-B26EDFAAD09C}"/>
    <cellStyle name="Check Cell 3 4 3 2" xfId="16092" xr:uid="{71C0706D-FA6B-4797-9D12-031B1DE77555}"/>
    <cellStyle name="Check Cell 3 4 4" xfId="16093" xr:uid="{F5FB111E-CE2A-4957-B396-6409315A4592}"/>
    <cellStyle name="Check Cell 3 4 4 2" xfId="16094" xr:uid="{3155C45E-FF43-4EAA-96EA-5DD0339781AF}"/>
    <cellStyle name="Check Cell 3 4 5" xfId="16095" xr:uid="{172833C6-BAC7-479A-A26B-D08B3644961B}"/>
    <cellStyle name="Check Cell 3 4 5 2" xfId="16096" xr:uid="{BC617600-2517-425E-A843-63975FF1379C}"/>
    <cellStyle name="Check Cell 3 4 6" xfId="16097" xr:uid="{2B0140A2-4366-4826-B9EE-D47093C85D3A}"/>
    <cellStyle name="Check Cell 3 4 6 2" xfId="16098" xr:uid="{D4750418-BDB9-4DC8-84A5-459A2B5D9FCB}"/>
    <cellStyle name="Check Cell 3 4 7" xfId="16099" xr:uid="{B114573A-2A85-40F8-8B3A-867E1ED1610E}"/>
    <cellStyle name="Check Cell 3 5" xfId="1652" xr:uid="{1EC64950-D835-4F30-B06C-EDE39DB953EF}"/>
    <cellStyle name="Check Cell 3 5 2" xfId="16100" xr:uid="{C36BF6EE-5E7A-4E05-9EE7-EB8AB7DB7060}"/>
    <cellStyle name="Check Cell 3 5 2 2" xfId="16101" xr:uid="{590AB578-229B-4FB3-BCDB-48CA6514D712}"/>
    <cellStyle name="Check Cell 3 5 3" xfId="16102" xr:uid="{A0CF879B-B390-4A6B-948E-47FEAF519567}"/>
    <cellStyle name="Check Cell 3 5 3 2" xfId="16103" xr:uid="{34D1E4F8-2683-422E-9303-B75D9B171A3C}"/>
    <cellStyle name="Check Cell 3 5 4" xfId="16104" xr:uid="{900E1C73-90D1-4FAA-AB06-6CB458F32BAD}"/>
    <cellStyle name="Check Cell 3 5 4 2" xfId="16105" xr:uid="{DFBC54E8-3600-4C38-80C1-CD4CFF220D31}"/>
    <cellStyle name="Check Cell 3 5 5" xfId="16106" xr:uid="{D8AA258B-23B4-4A80-BCA6-E32A70B87FA4}"/>
    <cellStyle name="Check Cell 3 5 5 2" xfId="16107" xr:uid="{5C9843D5-1579-46EC-BD98-944251A8E6BF}"/>
    <cellStyle name="Check Cell 3 5 6" xfId="16108" xr:uid="{17BCE3D6-2FE5-47A5-B789-B6C000DE1B31}"/>
    <cellStyle name="Check Cell 3 5 6 2" xfId="16109" xr:uid="{1D6BC165-6675-4E9D-8ED1-9FFE5DA83508}"/>
    <cellStyle name="Check Cell 3 5 7" xfId="16110" xr:uid="{90B25DCB-AB8B-4969-AE03-9E69F6BD822F}"/>
    <cellStyle name="Check Cell 3 6" xfId="1653" xr:uid="{E75EED8A-601E-4326-A3E5-EFC52506EE76}"/>
    <cellStyle name="Check Cell 3 6 2" xfId="16111" xr:uid="{222D5367-BB23-4570-AA62-447E9F18357A}"/>
    <cellStyle name="Check Cell 3 6 2 2" xfId="16112" xr:uid="{1667BE85-E78C-4B6C-9C6A-D9953475DB1D}"/>
    <cellStyle name="Check Cell 3 6 3" xfId="16113" xr:uid="{4786A6A1-DB66-4B6B-BB38-E04203E02907}"/>
    <cellStyle name="Check Cell 3 6 3 2" xfId="16114" xr:uid="{D817E93E-0557-406B-A925-3241A8B41CAC}"/>
    <cellStyle name="Check Cell 3 6 4" xfId="16115" xr:uid="{30837128-131D-4748-968A-E7F245B66F50}"/>
    <cellStyle name="Check Cell 3 6 4 2" xfId="16116" xr:uid="{1F9F739F-FC89-4CB4-9B9C-C45A3AD07324}"/>
    <cellStyle name="Check Cell 3 6 5" xfId="16117" xr:uid="{05E41B53-F565-4E18-82D9-4A2F4BC7ABDA}"/>
    <cellStyle name="Check Cell 3 6 5 2" xfId="16118" xr:uid="{78F5664E-638D-4852-A799-419345A2D0CA}"/>
    <cellStyle name="Check Cell 3 6 6" xfId="16119" xr:uid="{579D7316-3191-4EDA-B5DB-BE4CE289B9C0}"/>
    <cellStyle name="Check Cell 3 6 6 2" xfId="16120" xr:uid="{81B83D24-2879-4F0C-B7AD-15ACAAB3188E}"/>
    <cellStyle name="Check Cell 3 6 7" xfId="16121" xr:uid="{0587B44D-F014-48D5-AB4A-E8E863B4EFF2}"/>
    <cellStyle name="Check Cell 3 7" xfId="1654" xr:uid="{01E78CE2-30C7-43EE-A0FE-63BA3C3150F2}"/>
    <cellStyle name="Check Cell 3 7 2" xfId="16122" xr:uid="{8C2A9C32-DCC6-450E-BCF4-303C490F64E1}"/>
    <cellStyle name="Check Cell 3 7 2 2" xfId="16123" xr:uid="{D74A6384-1EBA-4A2E-9E79-9A2B2D7A6B61}"/>
    <cellStyle name="Check Cell 3 7 3" xfId="16124" xr:uid="{1261ED8B-CE13-4BF2-AEAE-75BECA6D0DDA}"/>
    <cellStyle name="Check Cell 3 7 3 2" xfId="16125" xr:uid="{AF59B00C-ECC2-452B-84D7-5DACFCCB333E}"/>
    <cellStyle name="Check Cell 3 7 4" xfId="16126" xr:uid="{10043B61-80B8-4599-BC93-9B3E45CB1227}"/>
    <cellStyle name="Check Cell 3 7 4 2" xfId="16127" xr:uid="{79D5C0A6-A4D3-41D1-BC78-2E912A3984EE}"/>
    <cellStyle name="Check Cell 3 7 5" xfId="16128" xr:uid="{ED5E16F3-6EA5-4994-B1FA-FC6DA2E580B1}"/>
    <cellStyle name="Check Cell 3 7 5 2" xfId="16129" xr:uid="{89471E8F-3C31-4022-9595-6BCCBD2EBE35}"/>
    <cellStyle name="Check Cell 3 7 6" xfId="16130" xr:uid="{DEA7641F-4812-446F-9802-CCA637083755}"/>
    <cellStyle name="Check Cell 3 7 6 2" xfId="16131" xr:uid="{6B9992B9-AC08-4178-A4FC-84F7C7BD289E}"/>
    <cellStyle name="Check Cell 3 7 7" xfId="16132" xr:uid="{BBEE9FB8-5FFC-47CB-A8A7-CD717A9FC34D}"/>
    <cellStyle name="Check Cell 3 8" xfId="1655" xr:uid="{57914C0D-FACD-4239-9781-57857C54D0A7}"/>
    <cellStyle name="Check Cell 3 8 2" xfId="16133" xr:uid="{F38363C4-2F5D-4B4D-9566-037E49B19E98}"/>
    <cellStyle name="Check Cell 3 8 2 2" xfId="16134" xr:uid="{55995954-9FCB-499C-8DF0-70226D5A57AE}"/>
    <cellStyle name="Check Cell 3 8 3" xfId="16135" xr:uid="{941DE2B0-CF1D-4A67-B098-0877F2511A0F}"/>
    <cellStyle name="Check Cell 3 8 3 2" xfId="16136" xr:uid="{D1C08DBF-DEE2-4FB2-8F53-CB7D4247DBCF}"/>
    <cellStyle name="Check Cell 3 8 4" xfId="16137" xr:uid="{45CB6043-FAEF-4F35-AC0C-1C14D4390E18}"/>
    <cellStyle name="Check Cell 3 8 4 2" xfId="16138" xr:uid="{4D1048C7-B117-472F-A323-5891A0DF86AD}"/>
    <cellStyle name="Check Cell 3 8 5" xfId="16139" xr:uid="{75CD220E-63FC-48B8-92EE-CD57A7DBD16E}"/>
    <cellStyle name="Check Cell 3 8 5 2" xfId="16140" xr:uid="{C93430A4-490B-404F-9B3E-5BE946DA1EC3}"/>
    <cellStyle name="Check Cell 3 8 6" xfId="16141" xr:uid="{46978310-4A56-456A-94B9-482482702AAC}"/>
    <cellStyle name="Check Cell 3 8 6 2" xfId="16142" xr:uid="{2A290E76-6FC4-4C95-BD58-2CAEC2A92ED3}"/>
    <cellStyle name="Check Cell 3 8 7" xfId="16143" xr:uid="{3A49E441-18F9-4689-A41C-0AD5BB808880}"/>
    <cellStyle name="Check Cell 3 9" xfId="1656" xr:uid="{3C32ABFB-4697-43AA-850C-D8F114FCC71E}"/>
    <cellStyle name="Check Cell 3 9 2" xfId="16144" xr:uid="{5FD0256A-F341-44A7-9782-0FD13D5B62D6}"/>
    <cellStyle name="Check Cell 3 9 2 2" xfId="16145" xr:uid="{1431C604-48F9-4C57-A63C-EC6E716CC644}"/>
    <cellStyle name="Check Cell 3 9 3" xfId="16146" xr:uid="{168A78BA-8876-437E-91E7-C077AA72F0ED}"/>
    <cellStyle name="Check Cell 3 9 3 2" xfId="16147" xr:uid="{C8DEE491-A8FA-43BB-A5DE-592483203DDC}"/>
    <cellStyle name="Check Cell 3 9 4" xfId="16148" xr:uid="{E18140CB-0943-482E-B1B9-156E699CC823}"/>
    <cellStyle name="Check Cell 3 9 4 2" xfId="16149" xr:uid="{29EAEA33-3D9E-4030-8AA1-F1006F34E05E}"/>
    <cellStyle name="Check Cell 3 9 5" xfId="16150" xr:uid="{8C22A854-37DB-429D-9E48-4D3B20871B1E}"/>
    <cellStyle name="Check Cell 3 9 5 2" xfId="16151" xr:uid="{7303E548-3D31-4213-93F5-553CE17C6930}"/>
    <cellStyle name="Check Cell 3 9 6" xfId="16152" xr:uid="{134FB26C-9F5F-4378-841C-C807893A4C24}"/>
    <cellStyle name="Check Cell 3 9 6 2" xfId="16153" xr:uid="{D47C31A4-1597-4183-964F-48D69991EAB4}"/>
    <cellStyle name="Check Cell 3 9 7" xfId="16154" xr:uid="{2BD6B0CE-92C0-4FBA-9A64-0706D4445F5C}"/>
    <cellStyle name="Check Cell 30" xfId="7999" xr:uid="{3C4A77D8-B409-4FEA-AEA0-116D722DA160}"/>
    <cellStyle name="Check Cell 31" xfId="8000" xr:uid="{10A47979-476C-4F12-9FBB-8B8BE528DF4B}"/>
    <cellStyle name="Check Cell 32" xfId="8001" xr:uid="{47A06109-E168-4A8A-BE50-B1B4922840E5}"/>
    <cellStyle name="Check Cell 33" xfId="8002" xr:uid="{DB8E0248-B8CD-442F-85B2-366B50937263}"/>
    <cellStyle name="Check Cell 34" xfId="8003" xr:uid="{1C1CD736-4230-4CF6-A26E-B9AF467B1B6A}"/>
    <cellStyle name="Check Cell 35" xfId="8004" xr:uid="{3B3E355B-9253-47BA-9ECB-19AC3E2CD3FD}"/>
    <cellStyle name="Check Cell 36" xfId="8005" xr:uid="{81F1E019-A0E9-491E-A82F-CE1A8EF8CC22}"/>
    <cellStyle name="Check Cell 37" xfId="8006" xr:uid="{2ACF7009-5CC0-4E00-8F03-91FBB5701A05}"/>
    <cellStyle name="Check Cell 38" xfId="8007" xr:uid="{9B4E9CB9-CCA6-4C56-9D15-6D0F36CE34F3}"/>
    <cellStyle name="Check Cell 39" xfId="8008" xr:uid="{4DCC1637-6EE7-46DB-BEE4-119CA58B93BE}"/>
    <cellStyle name="Check Cell 4" xfId="1657" xr:uid="{7DA09EF0-17CB-4309-93BE-80EA42EC29BC}"/>
    <cellStyle name="Check Cell 4 10" xfId="1658" xr:uid="{D0D9E612-4240-4B9D-A0BF-69EB93558896}"/>
    <cellStyle name="Check Cell 4 10 2" xfId="16155" xr:uid="{203A1085-0236-49D7-BEC1-B08C190EBB5A}"/>
    <cellStyle name="Check Cell 4 10 2 2" xfId="16156" xr:uid="{4AF9D535-72F6-47DC-8638-8FB175E25403}"/>
    <cellStyle name="Check Cell 4 10 3" xfId="16157" xr:uid="{2C2089BF-4808-4A11-B1A2-B6D1EC90934B}"/>
    <cellStyle name="Check Cell 4 10 3 2" xfId="16158" xr:uid="{5BA41FF7-F87B-4277-A7A1-9CEAE593AF0F}"/>
    <cellStyle name="Check Cell 4 10 4" xfId="16159" xr:uid="{59573AAA-F1D6-4769-A0FA-51F10335DF3A}"/>
    <cellStyle name="Check Cell 4 10 4 2" xfId="16160" xr:uid="{FC0AF144-912C-4A81-B008-642B8156E74C}"/>
    <cellStyle name="Check Cell 4 10 5" xfId="16161" xr:uid="{0CCD6232-98AB-4020-9CC1-5DE2494A9A0B}"/>
    <cellStyle name="Check Cell 4 10 5 2" xfId="16162" xr:uid="{EE8844A6-148D-46AC-B5ED-4A42A5E5E0C0}"/>
    <cellStyle name="Check Cell 4 10 6" xfId="16163" xr:uid="{412D055F-7D2F-4B0F-8C7E-2236F65C7BCD}"/>
    <cellStyle name="Check Cell 4 10 6 2" xfId="16164" xr:uid="{809BDC5D-0A43-4399-AA00-DBEE7DFF664B}"/>
    <cellStyle name="Check Cell 4 10 7" xfId="16165" xr:uid="{5B7D46C2-D935-4349-BC09-13BBB84D7F2C}"/>
    <cellStyle name="Check Cell 4 11" xfId="1659" xr:uid="{105221CE-E56A-49A8-9844-C70A4A3999CE}"/>
    <cellStyle name="Check Cell 4 11 2" xfId="16166" xr:uid="{EE942811-D1E7-4962-BA53-750FF0676B5E}"/>
    <cellStyle name="Check Cell 4 11 2 2" xfId="16167" xr:uid="{82BC08FC-1FC5-4430-9D3B-33CD54BC60B5}"/>
    <cellStyle name="Check Cell 4 11 3" xfId="16168" xr:uid="{5DCBFC41-4F51-4F8B-A9B0-A624BC7FE01E}"/>
    <cellStyle name="Check Cell 4 11 3 2" xfId="16169" xr:uid="{6FB62258-79D9-4F44-A740-A347351258D4}"/>
    <cellStyle name="Check Cell 4 11 4" xfId="16170" xr:uid="{660B60E2-FDD3-486D-9090-D0CCED575FB3}"/>
    <cellStyle name="Check Cell 4 11 4 2" xfId="16171" xr:uid="{EC844DE2-A0F9-4113-A899-3495747544F1}"/>
    <cellStyle name="Check Cell 4 11 5" xfId="16172" xr:uid="{549F72B0-073A-4F6E-AC81-C3F7E538E169}"/>
    <cellStyle name="Check Cell 4 11 5 2" xfId="16173" xr:uid="{125B8022-F802-44C0-976F-32024217197C}"/>
    <cellStyle name="Check Cell 4 11 6" xfId="16174" xr:uid="{6D48D4F0-2001-42A0-8680-E10592BE0104}"/>
    <cellStyle name="Check Cell 4 11 6 2" xfId="16175" xr:uid="{6FA31F8D-91FD-40A8-8D0A-572A1346FA88}"/>
    <cellStyle name="Check Cell 4 11 7" xfId="16176" xr:uid="{6A5E4AED-DF9C-45AE-B2F2-4CF5E93796A7}"/>
    <cellStyle name="Check Cell 4 12" xfId="16177" xr:uid="{58CC8244-9885-42D5-AB2D-9198AF01D83D}"/>
    <cellStyle name="Check Cell 4 12 2" xfId="16178" xr:uid="{7FB7B1CE-A8C5-4824-8F46-DFF1F262727F}"/>
    <cellStyle name="Check Cell 4 13" xfId="16179" xr:uid="{188F84C7-D84F-4713-B951-270C5C5AC3C9}"/>
    <cellStyle name="Check Cell 4 13 2" xfId="16180" xr:uid="{944326C3-7072-4341-9278-2E7FB6567224}"/>
    <cellStyle name="Check Cell 4 14" xfId="16181" xr:uid="{A7C5A674-E9B4-4E95-B19B-7E9C0792A598}"/>
    <cellStyle name="Check Cell 4 14 2" xfId="16182" xr:uid="{7DCADE81-A333-4FF3-87F8-B1100400D8E1}"/>
    <cellStyle name="Check Cell 4 15" xfId="16183" xr:uid="{D5E2EE2D-3FB0-47D2-B310-AC9ECC8885A4}"/>
    <cellStyle name="Check Cell 4 15 2" xfId="16184" xr:uid="{C31BA4A8-6866-483D-8E5F-FBABCCDF2555}"/>
    <cellStyle name="Check Cell 4 16" xfId="16185" xr:uid="{39FE97A2-A945-4F8B-B146-A923C7D60B23}"/>
    <cellStyle name="Check Cell 4 16 2" xfId="16186" xr:uid="{9DBD7DD9-1F9C-4288-9214-4C78428F76B7}"/>
    <cellStyle name="Check Cell 4 17" xfId="16187" xr:uid="{BC7A00EC-D579-4629-929E-72DCCD943B4A}"/>
    <cellStyle name="Check Cell 4 2" xfId="1660" xr:uid="{6D92E7E5-0276-4073-B8A0-3CA5D81F3465}"/>
    <cellStyle name="Check Cell 4 2 2" xfId="16188" xr:uid="{7045CA10-7B8B-4060-B0AE-FDE065656CB2}"/>
    <cellStyle name="Check Cell 4 2 2 2" xfId="16189" xr:uid="{787A8EF2-6B1A-415B-8F69-5245040703DA}"/>
    <cellStyle name="Check Cell 4 2 3" xfId="16190" xr:uid="{0BBC1D00-DA9E-476F-83BE-2B63B26C82A8}"/>
    <cellStyle name="Check Cell 4 2 3 2" xfId="16191" xr:uid="{27D3B01E-318E-4136-A690-E4A9289E2693}"/>
    <cellStyle name="Check Cell 4 2 4" xfId="16192" xr:uid="{EFFAB421-16E6-4E7C-A9F7-511A3352AD49}"/>
    <cellStyle name="Check Cell 4 2 4 2" xfId="16193" xr:uid="{9A8EB343-6AEF-49EB-A483-2BB809832302}"/>
    <cellStyle name="Check Cell 4 2 5" xfId="16194" xr:uid="{18712E54-CCF7-44EF-A124-AEC8AC3E7AB4}"/>
    <cellStyle name="Check Cell 4 2 5 2" xfId="16195" xr:uid="{CBE25279-539D-4349-B4BA-9F27E6936FCF}"/>
    <cellStyle name="Check Cell 4 2 6" xfId="16196" xr:uid="{4367C224-DABD-4A69-BF88-7C27E4D0900E}"/>
    <cellStyle name="Check Cell 4 2 6 2" xfId="16197" xr:uid="{7B912840-9A65-4697-9918-3D1D994D156D}"/>
    <cellStyle name="Check Cell 4 2 7" xfId="16198" xr:uid="{A0A75BED-3451-4E18-97C3-AEC891E99968}"/>
    <cellStyle name="Check Cell 4 3" xfId="1661" xr:uid="{E234B51D-AFF9-48FC-B376-DF01249FBB00}"/>
    <cellStyle name="Check Cell 4 3 2" xfId="16199" xr:uid="{C9C865D0-D113-4005-AB1B-762BCFD87545}"/>
    <cellStyle name="Check Cell 4 3 2 2" xfId="16200" xr:uid="{16E696B1-D4F8-4D8E-91E2-243C474A8701}"/>
    <cellStyle name="Check Cell 4 3 3" xfId="16201" xr:uid="{78A64D77-FE72-4B89-B2DE-CB69B5A3711B}"/>
    <cellStyle name="Check Cell 4 3 3 2" xfId="16202" xr:uid="{9A4E5FE6-1D57-45E6-9919-270B8545FC1A}"/>
    <cellStyle name="Check Cell 4 3 4" xfId="16203" xr:uid="{409FDBC9-B0DE-47FD-AE9D-5D953C4DD87D}"/>
    <cellStyle name="Check Cell 4 3 4 2" xfId="16204" xr:uid="{75A55B59-4635-43BB-B95E-9965F709153D}"/>
    <cellStyle name="Check Cell 4 3 5" xfId="16205" xr:uid="{FEC285F7-0EB0-4DDE-A11C-95E44668AB07}"/>
    <cellStyle name="Check Cell 4 3 5 2" xfId="16206" xr:uid="{A0680E7B-9AE3-445C-8813-D51036AF80D2}"/>
    <cellStyle name="Check Cell 4 3 6" xfId="16207" xr:uid="{D9F8EAF2-4AF1-4D9F-BD84-1D6F17350135}"/>
    <cellStyle name="Check Cell 4 3 6 2" xfId="16208" xr:uid="{D7ECC43B-BBE1-4834-A4E6-F0B432806EE1}"/>
    <cellStyle name="Check Cell 4 3 7" xfId="16209" xr:uid="{ADEB4B7C-4369-41F4-AABA-E1E43361896D}"/>
    <cellStyle name="Check Cell 4 4" xfId="1662" xr:uid="{30DA85BE-493D-4650-B677-73ED5F2B77A4}"/>
    <cellStyle name="Check Cell 4 4 2" xfId="16210" xr:uid="{17773D9C-14DC-4B8C-B2F0-B7C4994501EA}"/>
    <cellStyle name="Check Cell 4 4 2 2" xfId="16211" xr:uid="{F6976EEB-7480-47D8-9FD0-5E4F68E551F6}"/>
    <cellStyle name="Check Cell 4 4 3" xfId="16212" xr:uid="{45743B37-ABFB-49EB-8B20-9A58D76CA9C8}"/>
    <cellStyle name="Check Cell 4 4 3 2" xfId="16213" xr:uid="{C1846E20-2150-48B0-9473-EC6715C05798}"/>
    <cellStyle name="Check Cell 4 4 4" xfId="16214" xr:uid="{841D6AF4-80CD-40ED-9096-2A5D04A244CB}"/>
    <cellStyle name="Check Cell 4 4 4 2" xfId="16215" xr:uid="{EC86925D-E73F-464F-AF09-B566D36FCC12}"/>
    <cellStyle name="Check Cell 4 4 5" xfId="16216" xr:uid="{D64C7828-410A-4085-AF18-B2370314A735}"/>
    <cellStyle name="Check Cell 4 4 5 2" xfId="16217" xr:uid="{662B1F67-B398-4E1E-BEED-09F5617402BA}"/>
    <cellStyle name="Check Cell 4 4 6" xfId="16218" xr:uid="{CAAFEFA3-83E7-45FC-BC1C-3961A9A26E24}"/>
    <cellStyle name="Check Cell 4 4 6 2" xfId="16219" xr:uid="{7D0D882C-5B3A-4B03-8D9D-3D037E817877}"/>
    <cellStyle name="Check Cell 4 4 7" xfId="16220" xr:uid="{5AE010FE-AE58-4581-9A3E-C58E501E69A1}"/>
    <cellStyle name="Check Cell 4 5" xfId="1663" xr:uid="{18A96645-A63E-4B86-BF3A-F282E1CC292A}"/>
    <cellStyle name="Check Cell 4 5 2" xfId="16221" xr:uid="{4EC8C02A-B3F2-4069-BC96-0AECEF483BC7}"/>
    <cellStyle name="Check Cell 4 5 2 2" xfId="16222" xr:uid="{692C2AE3-D061-41A1-9E24-36F94AD35EA2}"/>
    <cellStyle name="Check Cell 4 5 3" xfId="16223" xr:uid="{DDE13E41-E3B6-445D-A8F2-64B9054B1195}"/>
    <cellStyle name="Check Cell 4 5 3 2" xfId="16224" xr:uid="{04C40948-7DB9-4F31-8D50-37389C0F5711}"/>
    <cellStyle name="Check Cell 4 5 4" xfId="16225" xr:uid="{2DE14E7A-1DE5-4736-A853-EF629DCD9B0B}"/>
    <cellStyle name="Check Cell 4 5 4 2" xfId="16226" xr:uid="{E000CED1-4130-4DE8-B537-01A62D553047}"/>
    <cellStyle name="Check Cell 4 5 5" xfId="16227" xr:uid="{6697D8DF-0C4C-4C90-AA65-0E2840D03C60}"/>
    <cellStyle name="Check Cell 4 5 5 2" xfId="16228" xr:uid="{F7FF715D-13CC-4A6A-ADD1-812411B3FD7B}"/>
    <cellStyle name="Check Cell 4 5 6" xfId="16229" xr:uid="{B4252372-0E6E-41F5-BF06-09AB845AF926}"/>
    <cellStyle name="Check Cell 4 5 6 2" xfId="16230" xr:uid="{02AE132F-6FF2-4C1D-8A3E-711B2938D07E}"/>
    <cellStyle name="Check Cell 4 5 7" xfId="16231" xr:uid="{009D46A0-6AC7-4644-8E1E-7A9C76C3BFF9}"/>
    <cellStyle name="Check Cell 4 6" xfId="1664" xr:uid="{5A42C2DA-BB25-432F-B073-DF49F17EDF05}"/>
    <cellStyle name="Check Cell 4 6 2" xfId="16232" xr:uid="{358A485E-BEA1-47A2-A46F-C03049A4B2BF}"/>
    <cellStyle name="Check Cell 4 6 2 2" xfId="16233" xr:uid="{B196253E-C3D2-4CE6-91F3-A941AB77B618}"/>
    <cellStyle name="Check Cell 4 6 3" xfId="16234" xr:uid="{00131EC3-6D57-4834-BE76-41B7DCE8BE6C}"/>
    <cellStyle name="Check Cell 4 6 3 2" xfId="16235" xr:uid="{7D28991E-5756-4DBB-83F4-EA59B0B1DFC5}"/>
    <cellStyle name="Check Cell 4 6 4" xfId="16236" xr:uid="{359A8E31-888A-48C4-AEA9-C10AE0E0CA7D}"/>
    <cellStyle name="Check Cell 4 6 4 2" xfId="16237" xr:uid="{8C180ED2-8B21-471E-B6CE-898FAAA7A9DB}"/>
    <cellStyle name="Check Cell 4 6 5" xfId="16238" xr:uid="{AEB09BB0-0199-4F9F-9268-DA9B1988A4C4}"/>
    <cellStyle name="Check Cell 4 6 5 2" xfId="16239" xr:uid="{581661FF-0DE3-41F8-8242-0A7F6A525C2D}"/>
    <cellStyle name="Check Cell 4 6 6" xfId="16240" xr:uid="{09619B3B-1106-4BA0-A14B-0FE3B9DDE1CF}"/>
    <cellStyle name="Check Cell 4 6 6 2" xfId="16241" xr:uid="{4D65FBDF-0D30-457B-918B-83855A1264FC}"/>
    <cellStyle name="Check Cell 4 6 7" xfId="16242" xr:uid="{B3EE2B01-B41F-4D72-B8B0-19917F72FD52}"/>
    <cellStyle name="Check Cell 4 7" xfId="1665" xr:uid="{3FE79A3F-34F1-46C7-8CFC-9F8AA5BA47E6}"/>
    <cellStyle name="Check Cell 4 7 2" xfId="16243" xr:uid="{ABC24D13-3B54-4EAD-825F-4BCC43D6C6BE}"/>
    <cellStyle name="Check Cell 4 7 2 2" xfId="16244" xr:uid="{698709AC-44B2-4501-A23D-0110AEC9B21A}"/>
    <cellStyle name="Check Cell 4 7 3" xfId="16245" xr:uid="{BEA81EED-0F2D-4EBB-B2C4-81E23E92371E}"/>
    <cellStyle name="Check Cell 4 7 3 2" xfId="16246" xr:uid="{5E5AD259-C92F-4013-A2D8-DBF5CA535F08}"/>
    <cellStyle name="Check Cell 4 7 4" xfId="16247" xr:uid="{D2430E71-5034-46B3-9138-71240E03E468}"/>
    <cellStyle name="Check Cell 4 7 4 2" xfId="16248" xr:uid="{BFF5EF4E-7339-43C6-92A5-E0C686A6CBFF}"/>
    <cellStyle name="Check Cell 4 7 5" xfId="16249" xr:uid="{F0AB90FB-308D-44D1-A85D-35CAFF3232C7}"/>
    <cellStyle name="Check Cell 4 7 5 2" xfId="16250" xr:uid="{77B51A0E-9E89-4494-9B15-798E23BD02BA}"/>
    <cellStyle name="Check Cell 4 7 6" xfId="16251" xr:uid="{00148462-91D9-4F5D-A7D2-7AED3C48E676}"/>
    <cellStyle name="Check Cell 4 7 6 2" xfId="16252" xr:uid="{B2B210A2-D226-40CD-9475-C45F6726A294}"/>
    <cellStyle name="Check Cell 4 7 7" xfId="16253" xr:uid="{54F0578C-0FDA-4870-835F-28D21348650B}"/>
    <cellStyle name="Check Cell 4 8" xfId="1666" xr:uid="{D7E623A6-E6F9-4416-BD89-95F4D9FAFFC3}"/>
    <cellStyle name="Check Cell 4 8 2" xfId="16254" xr:uid="{26847397-E629-4CBA-9EE7-DE6BEFDA6FA5}"/>
    <cellStyle name="Check Cell 4 8 2 2" xfId="16255" xr:uid="{B82D570B-6A75-49E6-8E7E-4487ACFE097F}"/>
    <cellStyle name="Check Cell 4 8 3" xfId="16256" xr:uid="{FFD77B7A-4D8A-4A7F-A57F-10D52DD4AD4F}"/>
    <cellStyle name="Check Cell 4 8 3 2" xfId="16257" xr:uid="{310E524E-FF81-4916-B3DE-DE3A94537275}"/>
    <cellStyle name="Check Cell 4 8 4" xfId="16258" xr:uid="{9AC72E51-43B4-4770-9DE6-031CEF82A239}"/>
    <cellStyle name="Check Cell 4 8 4 2" xfId="16259" xr:uid="{6973F16B-874E-434D-BA89-5220278CD410}"/>
    <cellStyle name="Check Cell 4 8 5" xfId="16260" xr:uid="{78C7EE9D-72B1-4912-B8E0-B1B5F19DC2CE}"/>
    <cellStyle name="Check Cell 4 8 5 2" xfId="16261" xr:uid="{812477E0-C074-4B27-94D2-5FE98267B7EF}"/>
    <cellStyle name="Check Cell 4 8 6" xfId="16262" xr:uid="{CCB96C01-2EFA-4960-9A13-7E4271B8E654}"/>
    <cellStyle name="Check Cell 4 8 6 2" xfId="16263" xr:uid="{69320A8C-93F6-4A3A-A107-C7A50D91AD93}"/>
    <cellStyle name="Check Cell 4 8 7" xfId="16264" xr:uid="{85722C8C-EBEF-4FFD-B9E8-B5DB26F8C91C}"/>
    <cellStyle name="Check Cell 4 9" xfId="1667" xr:uid="{FA071505-FF20-44AA-9045-7C5BB047FC04}"/>
    <cellStyle name="Check Cell 4 9 2" xfId="16265" xr:uid="{5773A8F5-7E0A-4684-A1D7-966E4896BC29}"/>
    <cellStyle name="Check Cell 4 9 2 2" xfId="16266" xr:uid="{7B4D2248-BDAA-4072-B68B-B2151F357EBB}"/>
    <cellStyle name="Check Cell 4 9 3" xfId="16267" xr:uid="{0CF1CEB1-68D3-463E-B719-EF4C2CF2A4AA}"/>
    <cellStyle name="Check Cell 4 9 3 2" xfId="16268" xr:uid="{A8FDD56F-673E-47A5-AE9D-7A7AF6DBF6CF}"/>
    <cellStyle name="Check Cell 4 9 4" xfId="16269" xr:uid="{673BFCCF-C5DD-456D-B35D-40762DB590BF}"/>
    <cellStyle name="Check Cell 4 9 4 2" xfId="16270" xr:uid="{4BAD4166-A395-49ED-B2EA-CEDD5EDB1158}"/>
    <cellStyle name="Check Cell 4 9 5" xfId="16271" xr:uid="{BCDDEB45-D5D8-4AF6-9D4D-8EF51B64454C}"/>
    <cellStyle name="Check Cell 4 9 5 2" xfId="16272" xr:uid="{9EAF5F32-ACCE-491D-8DF1-E8F58AB14084}"/>
    <cellStyle name="Check Cell 4 9 6" xfId="16273" xr:uid="{58573D56-D463-4794-BACC-2CBC72A96002}"/>
    <cellStyle name="Check Cell 4 9 6 2" xfId="16274" xr:uid="{3B380C75-5E61-474B-A6BE-73175D46A1A0}"/>
    <cellStyle name="Check Cell 4 9 7" xfId="16275" xr:uid="{4F730C92-8336-4C7A-AA3F-E1A94A53D30C}"/>
    <cellStyle name="Check Cell 40" xfId="8009" xr:uid="{4DB05D5F-8628-4644-B01A-294C24F0090C}"/>
    <cellStyle name="Check Cell 41" xfId="8010" xr:uid="{9B20A359-A0A5-4E0A-AB57-A988366F5D8C}"/>
    <cellStyle name="Check Cell 42" xfId="8011" xr:uid="{9E87F0DD-71A4-4401-9A37-92E0AE4975CB}"/>
    <cellStyle name="Check Cell 43" xfId="8012" xr:uid="{C5AE078A-432C-4426-A1EE-E65213B8D5C0}"/>
    <cellStyle name="Check Cell 5" xfId="1668" xr:uid="{CB3D4977-36E5-403B-B464-726EDF0B4996}"/>
    <cellStyle name="Check Cell 5 10" xfId="1669" xr:uid="{6A31742D-F88C-4A2F-86DC-CA938DBEF85C}"/>
    <cellStyle name="Check Cell 5 10 2" xfId="16276" xr:uid="{26DD359B-B597-4CBC-94FF-1C194ACD747D}"/>
    <cellStyle name="Check Cell 5 10 2 2" xfId="16277" xr:uid="{37B56AFA-0869-4828-9255-304484D37F0F}"/>
    <cellStyle name="Check Cell 5 10 3" xfId="16278" xr:uid="{99D590AB-8DD2-467C-B94D-0E4B890D9316}"/>
    <cellStyle name="Check Cell 5 10 3 2" xfId="16279" xr:uid="{786B42B5-3EA4-4C9C-BB89-A4A5840D174E}"/>
    <cellStyle name="Check Cell 5 10 4" xfId="16280" xr:uid="{65CC0060-969E-4C7B-B23A-EA53C2F52936}"/>
    <cellStyle name="Check Cell 5 10 4 2" xfId="16281" xr:uid="{E2BF1485-BB80-4EE5-9099-39D34A295C92}"/>
    <cellStyle name="Check Cell 5 10 5" xfId="16282" xr:uid="{2146A02C-DA81-4951-BD1A-0461A2036CF5}"/>
    <cellStyle name="Check Cell 5 10 5 2" xfId="16283" xr:uid="{97B7BA39-6C42-4CF3-8ECD-CBE3CD4D4C20}"/>
    <cellStyle name="Check Cell 5 10 6" xfId="16284" xr:uid="{9A23B0E0-FFEF-4FC4-8E70-477C0397C9A6}"/>
    <cellStyle name="Check Cell 5 10 6 2" xfId="16285" xr:uid="{704E1B40-C28A-4711-BEEE-BEAD555819C3}"/>
    <cellStyle name="Check Cell 5 10 7" xfId="16286" xr:uid="{B4207E50-0BE9-4E57-A37D-BF6CBA1582C6}"/>
    <cellStyle name="Check Cell 5 11" xfId="1670" xr:uid="{71FAD75F-ED86-41E7-8714-E746115D6D3C}"/>
    <cellStyle name="Check Cell 5 11 2" xfId="16287" xr:uid="{B69D0E85-454B-4BC8-B386-DE2F9D0BE2C6}"/>
    <cellStyle name="Check Cell 5 11 2 2" xfId="16288" xr:uid="{54ED45B2-1C7B-4952-B854-8E2882847F03}"/>
    <cellStyle name="Check Cell 5 11 3" xfId="16289" xr:uid="{CB965483-7CDC-47CA-A76F-C5721D5D9C71}"/>
    <cellStyle name="Check Cell 5 11 3 2" xfId="16290" xr:uid="{C48E9CD4-0604-4B7B-85D2-C11D789D2496}"/>
    <cellStyle name="Check Cell 5 11 4" xfId="16291" xr:uid="{8ED66F6E-496C-488F-B601-DF7702E8C3E7}"/>
    <cellStyle name="Check Cell 5 11 4 2" xfId="16292" xr:uid="{CC6EBD1C-9442-4BEB-8EEC-F48BD9653D5F}"/>
    <cellStyle name="Check Cell 5 11 5" xfId="16293" xr:uid="{91913DE2-509F-4BE8-99B6-072463AD9D85}"/>
    <cellStyle name="Check Cell 5 11 5 2" xfId="16294" xr:uid="{47007151-22B1-4B6F-AC87-1776153292C3}"/>
    <cellStyle name="Check Cell 5 11 6" xfId="16295" xr:uid="{091BBB9B-8854-4807-88A9-CD0EF7B7323D}"/>
    <cellStyle name="Check Cell 5 11 6 2" xfId="16296" xr:uid="{519C6C1A-0007-49D2-AB25-4C78BDA8F047}"/>
    <cellStyle name="Check Cell 5 11 7" xfId="16297" xr:uid="{9AC01DB6-63FA-4135-BF8A-044E1C7E36C9}"/>
    <cellStyle name="Check Cell 5 12" xfId="16298" xr:uid="{DA5F2E2F-C146-4C2C-B64C-56031EA894C5}"/>
    <cellStyle name="Check Cell 5 12 2" xfId="16299" xr:uid="{63F807EB-FAE3-44F8-9649-1AC0FD688963}"/>
    <cellStyle name="Check Cell 5 13" xfId="16300" xr:uid="{61381BBB-0EAC-4F48-9B48-9C9FF8ED4658}"/>
    <cellStyle name="Check Cell 5 13 2" xfId="16301" xr:uid="{5DBEA764-B126-4E42-85FA-9C4F79C70140}"/>
    <cellStyle name="Check Cell 5 14" xfId="16302" xr:uid="{024E6AFC-8CCB-4433-A7D3-16101927FD53}"/>
    <cellStyle name="Check Cell 5 14 2" xfId="16303" xr:uid="{4D38E77E-3B88-4CB4-A5F4-9EA474EB7FE9}"/>
    <cellStyle name="Check Cell 5 15" xfId="16304" xr:uid="{47D2B654-A2EF-436B-A53D-3B39E24D1EB2}"/>
    <cellStyle name="Check Cell 5 15 2" xfId="16305" xr:uid="{06E7C382-BC74-4A60-BC70-3E36B586887E}"/>
    <cellStyle name="Check Cell 5 16" xfId="16306" xr:uid="{7C8410BC-65F3-4A05-993B-69548D989914}"/>
    <cellStyle name="Check Cell 5 16 2" xfId="16307" xr:uid="{445A71B8-650B-4677-A47C-77C37D2793CC}"/>
    <cellStyle name="Check Cell 5 17" xfId="16308" xr:uid="{D526B280-5D89-4D97-8E53-DC795A5AB473}"/>
    <cellStyle name="Check Cell 5 2" xfId="1671" xr:uid="{01B58132-4F10-4D7C-A1D2-364DEABB7909}"/>
    <cellStyle name="Check Cell 5 2 2" xfId="16309" xr:uid="{3C89E4A9-278F-43BC-8D5C-75C2122AD041}"/>
    <cellStyle name="Check Cell 5 2 2 2" xfId="16310" xr:uid="{FE693140-6DEF-4FEA-BFA1-69AE874D27D1}"/>
    <cellStyle name="Check Cell 5 2 3" xfId="16311" xr:uid="{ADB13299-817F-4052-8ADE-A980CCA12DBE}"/>
    <cellStyle name="Check Cell 5 2 3 2" xfId="16312" xr:uid="{89A0E637-9E99-4166-8636-D7C1E943B813}"/>
    <cellStyle name="Check Cell 5 2 4" xfId="16313" xr:uid="{45299286-6165-47D0-84D0-7988F3034F48}"/>
    <cellStyle name="Check Cell 5 2 4 2" xfId="16314" xr:uid="{383F9A6A-EEB8-4962-BD32-12EDFF1FE80D}"/>
    <cellStyle name="Check Cell 5 2 5" xfId="16315" xr:uid="{A10C2F5F-AF17-45B6-B7E6-73FB0FC76DC8}"/>
    <cellStyle name="Check Cell 5 2 5 2" xfId="16316" xr:uid="{8D2A4210-18AA-4DDF-8226-F7F4820D4417}"/>
    <cellStyle name="Check Cell 5 2 6" xfId="16317" xr:uid="{01B05401-68E5-4A90-9348-FFF68C71EE40}"/>
    <cellStyle name="Check Cell 5 2 6 2" xfId="16318" xr:uid="{5D908F42-F7BD-479E-8088-DCE784F18D7A}"/>
    <cellStyle name="Check Cell 5 2 7" xfId="16319" xr:uid="{9C876588-3D78-4718-9B2C-7409F3938770}"/>
    <cellStyle name="Check Cell 5 3" xfId="1672" xr:uid="{938DD964-C99A-4D12-8342-36B5B6E50CBB}"/>
    <cellStyle name="Check Cell 5 3 2" xfId="16320" xr:uid="{388E3BB6-BC4F-486F-8CE3-42D499FDBE23}"/>
    <cellStyle name="Check Cell 5 3 2 2" xfId="16321" xr:uid="{5179C904-E280-4F80-992B-F0E02280E276}"/>
    <cellStyle name="Check Cell 5 3 3" xfId="16322" xr:uid="{C7A8D943-4029-4905-9D86-1400522BA42C}"/>
    <cellStyle name="Check Cell 5 3 3 2" xfId="16323" xr:uid="{D751B916-7D5D-4936-8A1E-0F3DFD085C08}"/>
    <cellStyle name="Check Cell 5 3 4" xfId="16324" xr:uid="{4E043D26-B1E8-4FC2-A853-062637C07642}"/>
    <cellStyle name="Check Cell 5 3 4 2" xfId="16325" xr:uid="{59F7E729-765A-409E-B505-C0E13CAB75AB}"/>
    <cellStyle name="Check Cell 5 3 5" xfId="16326" xr:uid="{8A6D6447-470F-4D16-97E7-FEEC27FDC7D5}"/>
    <cellStyle name="Check Cell 5 3 5 2" xfId="16327" xr:uid="{8C68690A-686C-4FC1-A97E-28C27F062BCF}"/>
    <cellStyle name="Check Cell 5 3 6" xfId="16328" xr:uid="{0DCBF5DB-8867-4799-9E34-C88366F0EEC6}"/>
    <cellStyle name="Check Cell 5 3 6 2" xfId="16329" xr:uid="{464012DB-BC15-4923-B9FC-6F1FD53DD481}"/>
    <cellStyle name="Check Cell 5 3 7" xfId="16330" xr:uid="{A7594675-1508-4E45-B57C-9D56B33BAED6}"/>
    <cellStyle name="Check Cell 5 4" xfId="1673" xr:uid="{911BC23E-1EE2-4457-981B-D652DCD8EE11}"/>
    <cellStyle name="Check Cell 5 4 2" xfId="16331" xr:uid="{6E970938-B390-4167-9A29-E7C2D456272C}"/>
    <cellStyle name="Check Cell 5 4 2 2" xfId="16332" xr:uid="{2F277416-825F-4A88-8CD7-4DDAF455915C}"/>
    <cellStyle name="Check Cell 5 4 3" xfId="16333" xr:uid="{5920C53B-241B-45B1-BA11-B54D86518AB1}"/>
    <cellStyle name="Check Cell 5 4 3 2" xfId="16334" xr:uid="{47159DB7-56B5-4FA6-B237-B7835606034E}"/>
    <cellStyle name="Check Cell 5 4 4" xfId="16335" xr:uid="{3C5E5E57-F8CD-4735-8C0D-8593924F88D9}"/>
    <cellStyle name="Check Cell 5 4 4 2" xfId="16336" xr:uid="{A84D8E25-56BA-49F7-A602-5661B02BCF7B}"/>
    <cellStyle name="Check Cell 5 4 5" xfId="16337" xr:uid="{A812369C-F93D-48B0-859F-A7BA1CF5AC1F}"/>
    <cellStyle name="Check Cell 5 4 5 2" xfId="16338" xr:uid="{FEF56C1A-E637-4ABC-91A7-488237222E13}"/>
    <cellStyle name="Check Cell 5 4 6" xfId="16339" xr:uid="{4FAB8247-9B57-463B-BAC1-221638684986}"/>
    <cellStyle name="Check Cell 5 4 6 2" xfId="16340" xr:uid="{24946007-AFA9-4AE2-B97D-AC9E7026B5B6}"/>
    <cellStyle name="Check Cell 5 4 7" xfId="16341" xr:uid="{BBEA6534-F2E5-44CD-8E77-EC67E7796404}"/>
    <cellStyle name="Check Cell 5 5" xfId="1674" xr:uid="{D0F435E2-F821-4148-9A97-7F63ACF89534}"/>
    <cellStyle name="Check Cell 5 5 2" xfId="16342" xr:uid="{3DBFF98D-FBB1-41E6-B5F4-B76628EC1FAD}"/>
    <cellStyle name="Check Cell 5 5 2 2" xfId="16343" xr:uid="{B82F12EB-6E20-40A2-9EBE-4C06CF38C8DA}"/>
    <cellStyle name="Check Cell 5 5 3" xfId="16344" xr:uid="{A6AF3C14-7925-47D0-AE70-38CDF766E9E3}"/>
    <cellStyle name="Check Cell 5 5 3 2" xfId="16345" xr:uid="{7C3BCE52-5720-4DE0-8CA1-BE23A1EDA253}"/>
    <cellStyle name="Check Cell 5 5 4" xfId="16346" xr:uid="{8003451A-D17D-4976-9253-320F7419802D}"/>
    <cellStyle name="Check Cell 5 5 4 2" xfId="16347" xr:uid="{0BDB00F8-10A9-43C8-B9CA-8DC59EEF1C50}"/>
    <cellStyle name="Check Cell 5 5 5" xfId="16348" xr:uid="{6422CA59-140C-4531-9E0F-4E269AC1BFA5}"/>
    <cellStyle name="Check Cell 5 5 5 2" xfId="16349" xr:uid="{FE705F98-2EE1-4B32-9376-1DC3B8B0417D}"/>
    <cellStyle name="Check Cell 5 5 6" xfId="16350" xr:uid="{E4508029-3193-48BD-9B34-F065ABD38D59}"/>
    <cellStyle name="Check Cell 5 5 6 2" xfId="16351" xr:uid="{06FD9DFD-37D5-418A-88FD-68C2CA923D58}"/>
    <cellStyle name="Check Cell 5 5 7" xfId="16352" xr:uid="{4229B0E0-EB06-4889-ABD4-D205DE3C04AA}"/>
    <cellStyle name="Check Cell 5 6" xfId="1675" xr:uid="{1ACCCDA1-8413-4FF3-ACC6-333234A7559A}"/>
    <cellStyle name="Check Cell 5 6 2" xfId="16353" xr:uid="{E6A5D299-16D1-46D7-BE65-C12339D696F5}"/>
    <cellStyle name="Check Cell 5 6 2 2" xfId="16354" xr:uid="{4F92EA45-04DD-4F18-967C-40A410D11390}"/>
    <cellStyle name="Check Cell 5 6 3" xfId="16355" xr:uid="{20566518-54CA-4FD0-AE68-C9484BDD0ED0}"/>
    <cellStyle name="Check Cell 5 6 3 2" xfId="16356" xr:uid="{29C7BE44-A8F7-4D9F-B86A-7007918566D7}"/>
    <cellStyle name="Check Cell 5 6 4" xfId="16357" xr:uid="{E551EFBD-554C-431A-8BE4-28962BE42776}"/>
    <cellStyle name="Check Cell 5 6 4 2" xfId="16358" xr:uid="{495AA7B6-7E72-49AE-A30B-007068E56319}"/>
    <cellStyle name="Check Cell 5 6 5" xfId="16359" xr:uid="{DA3244F8-3D5A-4C5E-84E0-7BD9B6BBF9BF}"/>
    <cellStyle name="Check Cell 5 6 5 2" xfId="16360" xr:uid="{7DF27B98-791B-4217-9001-FED88C086825}"/>
    <cellStyle name="Check Cell 5 6 6" xfId="16361" xr:uid="{9964ECE0-AC88-4AFF-8237-037204452DD0}"/>
    <cellStyle name="Check Cell 5 6 6 2" xfId="16362" xr:uid="{1FC73089-B0BD-4C41-9F4A-87FA50FF26B1}"/>
    <cellStyle name="Check Cell 5 6 7" xfId="16363" xr:uid="{7E9E8BD7-84F4-4C2E-9AE1-1601E0EDB234}"/>
    <cellStyle name="Check Cell 5 7" xfId="1676" xr:uid="{CC087295-C99C-4665-8AA0-E2954EBA4DD0}"/>
    <cellStyle name="Check Cell 5 7 2" xfId="16364" xr:uid="{05101C17-5D77-428B-9413-6FF491AB912B}"/>
    <cellStyle name="Check Cell 5 7 2 2" xfId="16365" xr:uid="{16F534AA-83E0-45E9-AF43-3CC0DE5A68D7}"/>
    <cellStyle name="Check Cell 5 7 3" xfId="16366" xr:uid="{F6CABBDF-8E8A-4F0D-9DCB-7AD7E933BA9A}"/>
    <cellStyle name="Check Cell 5 7 3 2" xfId="16367" xr:uid="{129F923B-C39D-4C8E-8414-9D2B997DB01A}"/>
    <cellStyle name="Check Cell 5 7 4" xfId="16368" xr:uid="{31098FD4-5F17-427D-8EF4-B003B6D02EE0}"/>
    <cellStyle name="Check Cell 5 7 4 2" xfId="16369" xr:uid="{AAAA9936-4544-4D35-8EE0-A20E2038796E}"/>
    <cellStyle name="Check Cell 5 7 5" xfId="16370" xr:uid="{F6B92498-D8CE-4F61-B449-D888AD31201C}"/>
    <cellStyle name="Check Cell 5 7 5 2" xfId="16371" xr:uid="{24ABDCE8-416A-4DFF-B7D3-46C854F7F002}"/>
    <cellStyle name="Check Cell 5 7 6" xfId="16372" xr:uid="{1034FE84-F03F-4DF5-9A54-2268534B6D7B}"/>
    <cellStyle name="Check Cell 5 7 6 2" xfId="16373" xr:uid="{36489C85-9CD9-4C26-971D-9BD6EA2496A1}"/>
    <cellStyle name="Check Cell 5 7 7" xfId="16374" xr:uid="{25FBF0E8-CDF7-49B0-9E38-425BE0CB6D25}"/>
    <cellStyle name="Check Cell 5 8" xfId="1677" xr:uid="{CE95E32D-49A0-4D78-AF09-EC79241DF35E}"/>
    <cellStyle name="Check Cell 5 8 2" xfId="16375" xr:uid="{0F826C3F-4AA6-41F7-B77C-C5CB512A5212}"/>
    <cellStyle name="Check Cell 5 8 2 2" xfId="16376" xr:uid="{B6AFEE49-F44A-4F3B-BC8D-D8CBCBB887A9}"/>
    <cellStyle name="Check Cell 5 8 3" xfId="16377" xr:uid="{08629FA1-C653-47BF-9A42-C1B329ADA5C5}"/>
    <cellStyle name="Check Cell 5 8 3 2" xfId="16378" xr:uid="{6BC577DE-FDA8-4947-AEB8-59335BA88259}"/>
    <cellStyle name="Check Cell 5 8 4" xfId="16379" xr:uid="{6800C680-6473-4D85-BC72-3CB8E1D860CC}"/>
    <cellStyle name="Check Cell 5 8 4 2" xfId="16380" xr:uid="{654CC676-713B-4F04-9628-07B6BC933E7B}"/>
    <cellStyle name="Check Cell 5 8 5" xfId="16381" xr:uid="{DAF16EEA-C5EC-40C6-A87F-105FA19795C0}"/>
    <cellStyle name="Check Cell 5 8 5 2" xfId="16382" xr:uid="{16C71DF3-7169-45AD-826B-A4FD8BAE0718}"/>
    <cellStyle name="Check Cell 5 8 6" xfId="16383" xr:uid="{7C428799-B4BD-413B-BB23-2E785F759DD1}"/>
    <cellStyle name="Check Cell 5 8 6 2" xfId="16384" xr:uid="{E955E9A4-ED6D-4B2E-978D-3B890C282215}"/>
    <cellStyle name="Check Cell 5 8 7" xfId="16385" xr:uid="{2F57F3A3-2E79-48EF-A130-B9CA9E51DE29}"/>
    <cellStyle name="Check Cell 5 9" xfId="1678" xr:uid="{95D3E7DA-0268-44CB-90A6-4A93B4C55858}"/>
    <cellStyle name="Check Cell 5 9 2" xfId="16386" xr:uid="{F696C094-4B8C-4B27-91FD-A3CC9E89EEB0}"/>
    <cellStyle name="Check Cell 5 9 2 2" xfId="16387" xr:uid="{72262175-D171-4847-A65C-B05616C18709}"/>
    <cellStyle name="Check Cell 5 9 3" xfId="16388" xr:uid="{A8BCD4C1-28B0-4AF0-AC27-CCA741885BA3}"/>
    <cellStyle name="Check Cell 5 9 3 2" xfId="16389" xr:uid="{313CA1B3-0ECF-4E43-A131-A6668A83F3F4}"/>
    <cellStyle name="Check Cell 5 9 4" xfId="16390" xr:uid="{092500CC-CD0D-4FF5-B67E-DEB77E01EB46}"/>
    <cellStyle name="Check Cell 5 9 4 2" xfId="16391" xr:uid="{AE90D1CC-5A0E-4AE8-8D4A-8FF3F5FFB53A}"/>
    <cellStyle name="Check Cell 5 9 5" xfId="16392" xr:uid="{8EFA9A2D-70A6-454C-8689-F51FB35E4418}"/>
    <cellStyle name="Check Cell 5 9 5 2" xfId="16393" xr:uid="{221EE102-0E5B-4011-8F69-BBDD2164821E}"/>
    <cellStyle name="Check Cell 5 9 6" xfId="16394" xr:uid="{40971EDB-C877-4D1B-9134-A8FA7EBE60C4}"/>
    <cellStyle name="Check Cell 5 9 6 2" xfId="16395" xr:uid="{560FDC3D-41B5-4A1E-9D65-CA86BC7302C4}"/>
    <cellStyle name="Check Cell 5 9 7" xfId="16396" xr:uid="{FE4676D2-8BF4-482C-968F-86225A5AF63E}"/>
    <cellStyle name="Check Cell 6" xfId="1679" xr:uid="{FCF031A1-8D85-4D91-9F3E-A4FEBBC2335E}"/>
    <cellStyle name="Check Cell 6 10" xfId="1680" xr:uid="{71CDE599-DFA2-4847-B1A8-1AA84A8E1626}"/>
    <cellStyle name="Check Cell 6 10 2" xfId="16397" xr:uid="{7EE67316-0A6C-4E2E-8629-97FE922DD62F}"/>
    <cellStyle name="Check Cell 6 10 2 2" xfId="16398" xr:uid="{7BA53696-42EF-4119-9C80-FBCBDF68A050}"/>
    <cellStyle name="Check Cell 6 10 3" xfId="16399" xr:uid="{9C9A5D07-EE16-451D-84B2-6366C88FF310}"/>
    <cellStyle name="Check Cell 6 10 3 2" xfId="16400" xr:uid="{301FB9B5-3A75-4CFD-8E7D-711459344DA4}"/>
    <cellStyle name="Check Cell 6 10 4" xfId="16401" xr:uid="{ED570102-D2F2-4012-ACA4-1189B77C735C}"/>
    <cellStyle name="Check Cell 6 10 4 2" xfId="16402" xr:uid="{AEF609C0-149A-48F3-9817-9E25EEA7B083}"/>
    <cellStyle name="Check Cell 6 10 5" xfId="16403" xr:uid="{13ED7A85-EAAF-4794-A68A-780D0F0F3377}"/>
    <cellStyle name="Check Cell 6 10 5 2" xfId="16404" xr:uid="{9B4A2B6B-10B7-4AF6-8ECE-BFFD35F61EF6}"/>
    <cellStyle name="Check Cell 6 10 6" xfId="16405" xr:uid="{85603224-A889-4550-94D3-B99A6FF49C23}"/>
    <cellStyle name="Check Cell 6 10 6 2" xfId="16406" xr:uid="{12E6ED24-F334-4238-A010-9A4F6AB659B4}"/>
    <cellStyle name="Check Cell 6 10 7" xfId="16407" xr:uid="{CE51612C-4F6E-49F6-840B-EF0D0BB4D2BC}"/>
    <cellStyle name="Check Cell 6 11" xfId="1681" xr:uid="{603621CC-F6B8-43A0-BE1E-5E49C965E543}"/>
    <cellStyle name="Check Cell 6 11 2" xfId="16408" xr:uid="{CC3D86F5-EB53-424E-A24E-090984849660}"/>
    <cellStyle name="Check Cell 6 11 2 2" xfId="16409" xr:uid="{673D253A-AAA7-49DA-9206-9CFB78DCD811}"/>
    <cellStyle name="Check Cell 6 11 3" xfId="16410" xr:uid="{706AF5B7-D667-4801-B7CF-0C307EF5FC86}"/>
    <cellStyle name="Check Cell 6 11 3 2" xfId="16411" xr:uid="{633F2ECD-941E-4722-90D0-6A21C4154C53}"/>
    <cellStyle name="Check Cell 6 11 4" xfId="16412" xr:uid="{86A6F37C-32BA-4A29-A330-016F325F9F0B}"/>
    <cellStyle name="Check Cell 6 11 4 2" xfId="16413" xr:uid="{69AA4A77-F0ED-4A8A-A7ED-14C42006D42F}"/>
    <cellStyle name="Check Cell 6 11 5" xfId="16414" xr:uid="{879AFA64-8D2E-4522-8AA9-2C2BEF92E5F2}"/>
    <cellStyle name="Check Cell 6 11 5 2" xfId="16415" xr:uid="{F6B77FF1-A116-4583-9B52-2C2396601B26}"/>
    <cellStyle name="Check Cell 6 11 6" xfId="16416" xr:uid="{85330C0A-E0D2-413C-A1B8-C129161A0F20}"/>
    <cellStyle name="Check Cell 6 11 6 2" xfId="16417" xr:uid="{371891FC-CA45-4B2C-9C70-704033D8771E}"/>
    <cellStyle name="Check Cell 6 11 7" xfId="16418" xr:uid="{5BAB1741-F3DF-4305-98D1-4B56FFEA034C}"/>
    <cellStyle name="Check Cell 6 12" xfId="16419" xr:uid="{4DC88847-3F51-4336-8771-AA528BA36C8C}"/>
    <cellStyle name="Check Cell 6 12 2" xfId="16420" xr:uid="{C3B93DD7-563E-41A0-B8D3-66FEB311B95D}"/>
    <cellStyle name="Check Cell 6 13" xfId="16421" xr:uid="{350749AC-C88D-479D-8B0A-8EC03B5C6D6B}"/>
    <cellStyle name="Check Cell 6 13 2" xfId="16422" xr:uid="{4ADA1DD3-A5A3-46BD-B7CA-D37EC1A25C9E}"/>
    <cellStyle name="Check Cell 6 14" xfId="16423" xr:uid="{4D479FA9-60E1-419C-9191-2A981D03D702}"/>
    <cellStyle name="Check Cell 6 14 2" xfId="16424" xr:uid="{A6B2217F-39A9-488D-A86A-5EFDEC913BA2}"/>
    <cellStyle name="Check Cell 6 15" xfId="16425" xr:uid="{F372C242-11E1-4D85-BA94-D26A337A72A1}"/>
    <cellStyle name="Check Cell 6 15 2" xfId="16426" xr:uid="{CF6A19A2-60C9-4061-A57E-D1C704A213E7}"/>
    <cellStyle name="Check Cell 6 16" xfId="16427" xr:uid="{F1DD3A8E-8912-4E62-9136-64BE1B2FDA54}"/>
    <cellStyle name="Check Cell 6 16 2" xfId="16428" xr:uid="{D311204A-416F-420A-9531-7C892AA6DABF}"/>
    <cellStyle name="Check Cell 6 17" xfId="16429" xr:uid="{9910E39B-0386-4F22-94DE-CDFA59851DEC}"/>
    <cellStyle name="Check Cell 6 2" xfId="1682" xr:uid="{6E95B935-BE74-4645-AA27-2242E3881155}"/>
    <cellStyle name="Check Cell 6 2 2" xfId="16430" xr:uid="{68DF7D52-0F58-4FB3-88DB-B98FEF08D367}"/>
    <cellStyle name="Check Cell 6 2 2 2" xfId="16431" xr:uid="{08ED49DB-7F4A-4AD5-999F-AEFFD59BF46A}"/>
    <cellStyle name="Check Cell 6 2 3" xfId="16432" xr:uid="{25B7455A-F642-4BB3-977C-D4BA0A71CB2B}"/>
    <cellStyle name="Check Cell 6 2 3 2" xfId="16433" xr:uid="{B1F391A1-E81C-425F-9055-AF2CE9C0A785}"/>
    <cellStyle name="Check Cell 6 2 4" xfId="16434" xr:uid="{A2B6EA89-9FB1-43BD-AF0F-DA58698F90DC}"/>
    <cellStyle name="Check Cell 6 2 4 2" xfId="16435" xr:uid="{84B829DD-89E0-4B1B-B61C-3D66F3A4A5AB}"/>
    <cellStyle name="Check Cell 6 2 5" xfId="16436" xr:uid="{222A5D03-C931-4308-8B56-46DCE87C292D}"/>
    <cellStyle name="Check Cell 6 2 5 2" xfId="16437" xr:uid="{6DFC30DF-E6C8-4A5E-B0AA-972F85CE9A8C}"/>
    <cellStyle name="Check Cell 6 2 6" xfId="16438" xr:uid="{0647509E-9446-4E3C-A9EB-2C82D370AA92}"/>
    <cellStyle name="Check Cell 6 2 6 2" xfId="16439" xr:uid="{1B22EF5C-39DE-42D6-AA01-B5832D81D682}"/>
    <cellStyle name="Check Cell 6 2 7" xfId="16440" xr:uid="{9F154D30-08BF-4CBB-A6DF-7C170302A7E6}"/>
    <cellStyle name="Check Cell 6 3" xfId="1683" xr:uid="{B64B1738-B004-44D0-8A1A-71452AEB7830}"/>
    <cellStyle name="Check Cell 6 3 2" xfId="16441" xr:uid="{80426EA9-C036-426E-93A6-DF6AD954501C}"/>
    <cellStyle name="Check Cell 6 3 2 2" xfId="16442" xr:uid="{55814938-364B-49D3-ADEE-964E53A089E8}"/>
    <cellStyle name="Check Cell 6 3 3" xfId="16443" xr:uid="{CEC0E415-4589-44EC-90A7-C29C0060F053}"/>
    <cellStyle name="Check Cell 6 3 3 2" xfId="16444" xr:uid="{03434324-AD5D-42BD-8408-783ADA0FD9EC}"/>
    <cellStyle name="Check Cell 6 3 4" xfId="16445" xr:uid="{73A73C4E-E65D-4E93-B58C-F018356F598F}"/>
    <cellStyle name="Check Cell 6 3 4 2" xfId="16446" xr:uid="{E181010B-E4B2-4096-BC45-53E866FCE84D}"/>
    <cellStyle name="Check Cell 6 3 5" xfId="16447" xr:uid="{D0EB60B0-DC57-4455-9E7C-6CB313CA16A5}"/>
    <cellStyle name="Check Cell 6 3 5 2" xfId="16448" xr:uid="{B86C20BC-D4C3-48EA-AA12-F340CF0146C8}"/>
    <cellStyle name="Check Cell 6 3 6" xfId="16449" xr:uid="{907E0383-BF82-406F-A883-C3821E03D49A}"/>
    <cellStyle name="Check Cell 6 3 6 2" xfId="16450" xr:uid="{FB7D0002-563C-4853-AEE9-8B6E6E12E504}"/>
    <cellStyle name="Check Cell 6 3 7" xfId="16451" xr:uid="{1338139B-8D26-45D2-ADA3-C62173E067CC}"/>
    <cellStyle name="Check Cell 6 4" xfId="1684" xr:uid="{A6C1FE13-AAB5-4FF7-9474-034FD75BF487}"/>
    <cellStyle name="Check Cell 6 4 2" xfId="16452" xr:uid="{3DA068E3-5A88-4900-B712-6EA508324A1A}"/>
    <cellStyle name="Check Cell 6 4 2 2" xfId="16453" xr:uid="{06BEF2FA-3281-4BD1-A160-E3BC6A3AF894}"/>
    <cellStyle name="Check Cell 6 4 3" xfId="16454" xr:uid="{DCF5FFA8-E007-455A-A222-51F3E215E0C6}"/>
    <cellStyle name="Check Cell 6 4 3 2" xfId="16455" xr:uid="{D55397F1-1E5A-48D0-9999-255E12672C52}"/>
    <cellStyle name="Check Cell 6 4 4" xfId="16456" xr:uid="{5C8BC01A-7935-4655-8534-1DCAE34C2FA4}"/>
    <cellStyle name="Check Cell 6 4 4 2" xfId="16457" xr:uid="{FCED8CB6-8023-4D55-86A9-EC8C5E36B375}"/>
    <cellStyle name="Check Cell 6 4 5" xfId="16458" xr:uid="{85F0599C-8AF6-4AC2-841E-CD34DC83E5F4}"/>
    <cellStyle name="Check Cell 6 4 5 2" xfId="16459" xr:uid="{2D2D89B7-4857-487C-A60E-C8021D63FED9}"/>
    <cellStyle name="Check Cell 6 4 6" xfId="16460" xr:uid="{093088CC-E999-4698-BE2E-78737E4BA808}"/>
    <cellStyle name="Check Cell 6 4 6 2" xfId="16461" xr:uid="{41709EC4-B57A-48CA-9869-9EE1F0219FFC}"/>
    <cellStyle name="Check Cell 6 4 7" xfId="16462" xr:uid="{B46B08B0-8719-4271-B098-2CE2C8EA0F5F}"/>
    <cellStyle name="Check Cell 6 5" xfId="1685" xr:uid="{8F24AFAE-05A8-4A3F-A583-1B2B81D9D9E8}"/>
    <cellStyle name="Check Cell 6 5 2" xfId="16463" xr:uid="{E06F6954-492C-4203-8557-254DED33D234}"/>
    <cellStyle name="Check Cell 6 5 2 2" xfId="16464" xr:uid="{812F8C88-D493-4132-BACF-FE3BA24BF22F}"/>
    <cellStyle name="Check Cell 6 5 3" xfId="16465" xr:uid="{22A96D6E-2AFB-48D9-97B0-BF9E62A0D016}"/>
    <cellStyle name="Check Cell 6 5 3 2" xfId="16466" xr:uid="{EC185746-3431-49E2-868F-6A63E6EDAD2D}"/>
    <cellStyle name="Check Cell 6 5 4" xfId="16467" xr:uid="{ECD7DC40-7A50-4A09-A333-636D128FD157}"/>
    <cellStyle name="Check Cell 6 5 4 2" xfId="16468" xr:uid="{E08E000B-8C7C-49F1-9EDB-0EFF697A10A4}"/>
    <cellStyle name="Check Cell 6 5 5" xfId="16469" xr:uid="{E4B2E1F8-AD16-4BBF-B635-B5C6BCACD20B}"/>
    <cellStyle name="Check Cell 6 5 5 2" xfId="16470" xr:uid="{90FD8DF4-E0C7-4788-AB4E-04758CC78F09}"/>
    <cellStyle name="Check Cell 6 5 6" xfId="16471" xr:uid="{8ACB790C-659C-438D-AE04-7E3DAEAAF772}"/>
    <cellStyle name="Check Cell 6 5 6 2" xfId="16472" xr:uid="{5814DE6D-076F-4C62-A48D-CC4EF30E68FC}"/>
    <cellStyle name="Check Cell 6 5 7" xfId="16473" xr:uid="{A9833CCB-3E5A-40A7-9CE5-8A7DF50CCE6B}"/>
    <cellStyle name="Check Cell 6 6" xfId="1686" xr:uid="{EEF84926-E691-4DBD-A3EC-C8B8FA58C0EA}"/>
    <cellStyle name="Check Cell 6 6 2" xfId="16474" xr:uid="{47736F59-CE49-48A9-B5F6-61A67D4CD71C}"/>
    <cellStyle name="Check Cell 6 6 2 2" xfId="16475" xr:uid="{B93E95F2-3E91-4D36-BEA1-10573B1D0BE9}"/>
    <cellStyle name="Check Cell 6 6 3" xfId="16476" xr:uid="{A2995A61-E696-4B87-93CC-CFF0B5A410BF}"/>
    <cellStyle name="Check Cell 6 6 3 2" xfId="16477" xr:uid="{83F717FA-C34C-4420-AF7F-1E2AA624EEB8}"/>
    <cellStyle name="Check Cell 6 6 4" xfId="16478" xr:uid="{493E8B27-47FE-49F0-A98E-72ED6FD7AFC0}"/>
    <cellStyle name="Check Cell 6 6 4 2" xfId="16479" xr:uid="{AD2E4EFA-0605-441D-8050-A1774D044774}"/>
    <cellStyle name="Check Cell 6 6 5" xfId="16480" xr:uid="{594B7935-B559-43D4-A585-8BFA2B15B9D0}"/>
    <cellStyle name="Check Cell 6 6 5 2" xfId="16481" xr:uid="{F8650830-2E94-48B7-AC9A-30EC5FFAFD02}"/>
    <cellStyle name="Check Cell 6 6 6" xfId="16482" xr:uid="{CDF18722-E7BA-4E38-8B89-485A6C99B288}"/>
    <cellStyle name="Check Cell 6 6 6 2" xfId="16483" xr:uid="{269B4DC7-D51E-443F-AD30-A3915C7083E6}"/>
    <cellStyle name="Check Cell 6 6 7" xfId="16484" xr:uid="{96C19E7F-B533-42BA-8E58-070F2A169421}"/>
    <cellStyle name="Check Cell 6 7" xfId="1687" xr:uid="{CDE1A647-3E88-479A-B1EB-AE67B357A2CC}"/>
    <cellStyle name="Check Cell 6 7 2" xfId="16485" xr:uid="{02DE764E-B45F-4564-823A-F62F2CDC7AD4}"/>
    <cellStyle name="Check Cell 6 7 2 2" xfId="16486" xr:uid="{9B62D28E-2DE9-4B0B-AF53-24F4D0EA7BF8}"/>
    <cellStyle name="Check Cell 6 7 3" xfId="16487" xr:uid="{92610085-FEDF-419D-B5B8-FDCF296CAA6B}"/>
    <cellStyle name="Check Cell 6 7 3 2" xfId="16488" xr:uid="{4FBA82DE-AF9D-484E-A9EA-EB01100518EE}"/>
    <cellStyle name="Check Cell 6 7 4" xfId="16489" xr:uid="{740BA288-82E0-45C9-B3A3-ACD3B0257E10}"/>
    <cellStyle name="Check Cell 6 7 4 2" xfId="16490" xr:uid="{CE78FE83-D5E9-4C39-8DB6-0486EA7551C8}"/>
    <cellStyle name="Check Cell 6 7 5" xfId="16491" xr:uid="{AB40740F-0C4F-4287-97C4-D82062A44CFB}"/>
    <cellStyle name="Check Cell 6 7 5 2" xfId="16492" xr:uid="{813B5A0F-E247-4A6A-9A26-371850DC5C92}"/>
    <cellStyle name="Check Cell 6 7 6" xfId="16493" xr:uid="{9C56219D-E277-486F-A12A-3885D40069C0}"/>
    <cellStyle name="Check Cell 6 7 6 2" xfId="16494" xr:uid="{EFD399AD-3AE6-4048-AED8-2707D22514AF}"/>
    <cellStyle name="Check Cell 6 7 7" xfId="16495" xr:uid="{68748C34-B7F4-4EA5-8F40-EC722D662454}"/>
    <cellStyle name="Check Cell 6 8" xfId="1688" xr:uid="{FD9CD7D8-CA7A-43B7-A27E-FD395E7362C6}"/>
    <cellStyle name="Check Cell 6 8 2" xfId="16496" xr:uid="{DC4BCAE5-9346-4F2A-9B1A-365AD7BB3114}"/>
    <cellStyle name="Check Cell 6 8 2 2" xfId="16497" xr:uid="{B6C147C0-9242-474C-B004-68490BF4CA41}"/>
    <cellStyle name="Check Cell 6 8 3" xfId="16498" xr:uid="{FCFFBB8B-F2C0-433F-AD9B-B447EB1E44D5}"/>
    <cellStyle name="Check Cell 6 8 3 2" xfId="16499" xr:uid="{1120E158-8019-49E0-B6D3-854DE0C8456B}"/>
    <cellStyle name="Check Cell 6 8 4" xfId="16500" xr:uid="{5868DFF2-22DC-47FE-B7E5-90540BBFB7FE}"/>
    <cellStyle name="Check Cell 6 8 4 2" xfId="16501" xr:uid="{7D4DB13C-2A9A-463D-A531-FE4DC13E6336}"/>
    <cellStyle name="Check Cell 6 8 5" xfId="16502" xr:uid="{24B3F37F-EEF6-4F48-9A8C-4EABE0C5285E}"/>
    <cellStyle name="Check Cell 6 8 5 2" xfId="16503" xr:uid="{C31EBDB4-FAC7-4E49-91B1-8D1B835FB086}"/>
    <cellStyle name="Check Cell 6 8 6" xfId="16504" xr:uid="{3552C514-37C6-4AF7-BB94-9CBA2512848E}"/>
    <cellStyle name="Check Cell 6 8 6 2" xfId="16505" xr:uid="{AEA168DF-BCAB-462A-9B7D-784B6255B5C4}"/>
    <cellStyle name="Check Cell 6 8 7" xfId="16506" xr:uid="{028DE078-EC92-43F3-AFBE-F1C30859DE22}"/>
    <cellStyle name="Check Cell 6 9" xfId="1689" xr:uid="{3CEC7C86-24FB-4845-B8C3-56E1A21AF146}"/>
    <cellStyle name="Check Cell 6 9 2" xfId="16507" xr:uid="{6E83AEF4-DBCF-42F9-BC03-60AF6BF2E09C}"/>
    <cellStyle name="Check Cell 6 9 2 2" xfId="16508" xr:uid="{8E1DBA53-9717-4115-B3E7-2B6A9E9AA1C7}"/>
    <cellStyle name="Check Cell 6 9 3" xfId="16509" xr:uid="{D645B119-AB23-40C2-8C18-CC98B56D5566}"/>
    <cellStyle name="Check Cell 6 9 3 2" xfId="16510" xr:uid="{F967357D-108F-4D2D-B752-C2C1313625F4}"/>
    <cellStyle name="Check Cell 6 9 4" xfId="16511" xr:uid="{6B449A5F-6DD8-419B-A894-3BB0BD758DBB}"/>
    <cellStyle name="Check Cell 6 9 4 2" xfId="16512" xr:uid="{4AC61F5C-8E59-4AF0-9D4F-E300519926D8}"/>
    <cellStyle name="Check Cell 6 9 5" xfId="16513" xr:uid="{F4812C1D-7C5A-4A86-9D22-66A399279BB8}"/>
    <cellStyle name="Check Cell 6 9 5 2" xfId="16514" xr:uid="{1CAAE776-7BCB-41B3-A214-D3BF65F9E3D3}"/>
    <cellStyle name="Check Cell 6 9 6" xfId="16515" xr:uid="{07E98642-7D06-4449-AC11-B3B367BFD261}"/>
    <cellStyle name="Check Cell 6 9 6 2" xfId="16516" xr:uid="{6B1A583D-AC6E-4D8A-A1DC-D591700BF107}"/>
    <cellStyle name="Check Cell 6 9 7" xfId="16517" xr:uid="{BF41234B-374C-4257-BBEA-19D7286FC1E0}"/>
    <cellStyle name="Check Cell 7" xfId="1690" xr:uid="{AEB267D8-3736-40DE-858F-6CF3EF2D512A}"/>
    <cellStyle name="Check Cell 7 2" xfId="16518" xr:uid="{9FB90595-9E8F-4366-8043-47BF7E48CECF}"/>
    <cellStyle name="Check Cell 7 2 2" xfId="16519" xr:uid="{A8704DC0-6F21-455B-B2EF-BBE5F5A5CE3F}"/>
    <cellStyle name="Check Cell 7 3" xfId="16520" xr:uid="{86DEBBCA-073B-4E0E-BE56-2600ACB35B88}"/>
    <cellStyle name="Check Cell 7 3 2" xfId="16521" xr:uid="{8B30E44A-74A7-462C-9C62-8635415A4558}"/>
    <cellStyle name="Check Cell 7 4" xfId="16522" xr:uid="{36301AA4-94A8-468B-B07F-501B58B1DD02}"/>
    <cellStyle name="Check Cell 7 4 2" xfId="16523" xr:uid="{AA6A7EA8-6F60-40AD-8104-434C352FFE77}"/>
    <cellStyle name="Check Cell 7 5" xfId="16524" xr:uid="{112E4B2A-0150-4689-9919-A49FC9E0E481}"/>
    <cellStyle name="Check Cell 7 5 2" xfId="16525" xr:uid="{B11D3A8C-7691-4C1F-86F8-5DFFBA2E12A3}"/>
    <cellStyle name="Check Cell 7 6" xfId="16526" xr:uid="{7838EC61-7073-45CC-9ACD-2EE250040C66}"/>
    <cellStyle name="Check Cell 7 6 2" xfId="16527" xr:uid="{AD32D0E5-56CB-4B37-9554-3F1DE7C4C049}"/>
    <cellStyle name="Check Cell 7 7" xfId="16528" xr:uid="{DC7C34EA-E867-4A69-8CBE-C4901B82702C}"/>
    <cellStyle name="Check Cell 8" xfId="1691" xr:uid="{B3460F2E-06A3-40A8-810C-5220722C933A}"/>
    <cellStyle name="Check Cell 8 2" xfId="16529" xr:uid="{BC9C506F-2842-47C8-8E8F-A18BD52B759B}"/>
    <cellStyle name="Check Cell 8 2 2" xfId="16530" xr:uid="{A53E02A5-4F44-4EB1-B810-E95B03C2118A}"/>
    <cellStyle name="Check Cell 8 3" xfId="16531" xr:uid="{2C29E077-66B6-4E88-ABD8-1144C096CF63}"/>
    <cellStyle name="Check Cell 8 3 2" xfId="16532" xr:uid="{B6CFF0D5-57EE-4F11-B97C-D586BD03A815}"/>
    <cellStyle name="Check Cell 8 4" xfId="16533" xr:uid="{0F4D03FB-69D0-42AE-953B-B4947D24D9A5}"/>
    <cellStyle name="Check Cell 8 4 2" xfId="16534" xr:uid="{CB199041-3CE1-423E-8179-1162E69038D2}"/>
    <cellStyle name="Check Cell 8 5" xfId="16535" xr:uid="{1475E920-26D2-4F4D-9332-80BBA3B2EC66}"/>
    <cellStyle name="Check Cell 8 5 2" xfId="16536" xr:uid="{926509E3-2DE6-4C6E-95BA-AD8E85C89294}"/>
    <cellStyle name="Check Cell 8 6" xfId="16537" xr:uid="{4F676E63-AABF-4EF5-8CA8-F0D552AF6570}"/>
    <cellStyle name="Check Cell 8 6 2" xfId="16538" xr:uid="{DE13128C-92D4-42D3-A8BC-B45AF38DC363}"/>
    <cellStyle name="Check Cell 8 7" xfId="16539" xr:uid="{1258CD0B-70E9-47CC-B89D-157F3CCDA476}"/>
    <cellStyle name="Check Cell 9" xfId="1692" xr:uid="{DD48A395-0A18-4C27-A46F-B9FA2F53916D}"/>
    <cellStyle name="Check Cell 9 2" xfId="16540" xr:uid="{BAD06B5D-C3B1-4069-96F3-8272E01F7EE5}"/>
    <cellStyle name="Check Cell 9 2 2" xfId="16541" xr:uid="{9C825D31-7000-4B1F-BE8F-2EC12B72E793}"/>
    <cellStyle name="Check Cell 9 3" xfId="16542" xr:uid="{0BA07D96-AE39-4945-83B6-1D3F47BBA7B2}"/>
    <cellStyle name="Check Cell 9 3 2" xfId="16543" xr:uid="{FF031AD7-7532-4AE8-8230-C3E4DB1A7253}"/>
    <cellStyle name="Check Cell 9 4" xfId="16544" xr:uid="{29932405-8446-4C61-AE25-4FCF9AB7C896}"/>
    <cellStyle name="Check Cell 9 4 2" xfId="16545" xr:uid="{23E216C1-19B4-460A-A4AE-2A24A150C1AA}"/>
    <cellStyle name="Check Cell 9 5" xfId="16546" xr:uid="{EA79BA83-90A8-4014-9901-76BF728B0927}"/>
    <cellStyle name="Check Cell 9 5 2" xfId="16547" xr:uid="{D072FAE8-1917-4BDA-BB43-E5BD3677A87B}"/>
    <cellStyle name="Check Cell 9 6" xfId="16548" xr:uid="{56824D3A-4D22-4602-B3A4-B8F78DD5E999}"/>
    <cellStyle name="Check Cell 9 6 2" xfId="16549" xr:uid="{68168BF0-57D4-4B2A-A86B-D384679CD56A}"/>
    <cellStyle name="Check Cell 9 7" xfId="16550" xr:uid="{5F6D1A3F-B4B4-44F4-8807-3694A616561B}"/>
    <cellStyle name="Cím" xfId="68" xr:uid="{F05616FF-87B9-47C1-941A-1F0EB3C2587B}"/>
    <cellStyle name="Címsor 1" xfId="69" xr:uid="{BE60910A-B160-4A60-A293-14D19925A4FD}"/>
    <cellStyle name="Címsor 2" xfId="70" xr:uid="{C9180552-A937-4E24-909A-0EDBB91DC6E8}"/>
    <cellStyle name="Címsor 3" xfId="71" xr:uid="{DCD04246-416C-4004-A5C5-33D54FF90158}"/>
    <cellStyle name="Címsor 3 2" xfId="16551" xr:uid="{F549E70C-3F00-4850-A2A9-C4528B6EEFF5}"/>
    <cellStyle name="Címsor 3 2 2" xfId="16552" xr:uid="{C8CA66EA-71C9-4CA2-AF6B-8635E2945C5B}"/>
    <cellStyle name="Címsor 3 2 3" xfId="16553" xr:uid="{00C08C10-817E-4569-B100-EC1467B1E038}"/>
    <cellStyle name="Címsor 3 3" xfId="16554" xr:uid="{34138939-56F5-42FB-A781-D7B35B704673}"/>
    <cellStyle name="Címsor 3 3 2" xfId="16555" xr:uid="{BF0B665B-2E41-4AFA-AB68-16565174D91E}"/>
    <cellStyle name="Címsor 3 3 3" xfId="16556" xr:uid="{333FE342-37BC-4248-9BCA-64FEE530AF10}"/>
    <cellStyle name="Címsor 3 4" xfId="16557" xr:uid="{373E4D3A-1BA3-47DE-B97B-A6D8478DE88F}"/>
    <cellStyle name="Címsor 3 4 2" xfId="16558" xr:uid="{7051EE2B-6B3B-4A79-9701-7C8AD84394FF}"/>
    <cellStyle name="Címsor 3 4 3" xfId="16559" xr:uid="{239233E1-B949-4A32-B433-5B6353250B29}"/>
    <cellStyle name="Címsor 3 5" xfId="16560" xr:uid="{229F5669-4535-4212-BCE8-B0F3B314E8FB}"/>
    <cellStyle name="Címsor 3 5 2" xfId="16561" xr:uid="{C6AC5B7D-61BD-40F3-8A45-3C3E413B56B4}"/>
    <cellStyle name="Címsor 3 5 3" xfId="16562" xr:uid="{5BF402A4-3898-4C5F-BBDE-AE43031E9A3B}"/>
    <cellStyle name="Címsor 3 6" xfId="16563" xr:uid="{C58B0E19-FDAC-4D8A-B828-9A946E9A2236}"/>
    <cellStyle name="Címsor 3 6 2" xfId="16564" xr:uid="{53F2AD7C-AAFB-40F5-BFFC-8DD5260F9186}"/>
    <cellStyle name="Címsor 3 7" xfId="16565" xr:uid="{54E09C48-D90B-400E-B5C1-1F8C5B7C3142}"/>
    <cellStyle name="Címsor 4" xfId="72" xr:uid="{B149038A-42BA-451B-8EBD-4A01733A73CC}"/>
    <cellStyle name="coin" xfId="3279" xr:uid="{4F38D0AF-D58E-4C10-AE24-D39E969558FE}"/>
    <cellStyle name="coin 10" xfId="16566" xr:uid="{D95C5955-9FF0-46DA-9EDF-212B67F9ACC3}"/>
    <cellStyle name="coin 10 2" xfId="16567" xr:uid="{1D32920C-FE22-4B1C-A151-86B62C7E7A11}"/>
    <cellStyle name="coin 11" xfId="16568" xr:uid="{229D2C2B-414F-4DAD-B96D-5EE7F48FC999}"/>
    <cellStyle name="coin 2" xfId="3993" xr:uid="{0E76F59A-DDA3-4A98-A82E-DAD4F38C4E0A}"/>
    <cellStyle name="coin 2 2" xfId="4805" xr:uid="{798330C9-9263-4AAE-8AC0-329F4FD18622}"/>
    <cellStyle name="coin 2 2 2" xfId="16569" xr:uid="{833A8037-4471-4121-B62D-9593AC717D69}"/>
    <cellStyle name="coin 2 3" xfId="5219" xr:uid="{E3A646DA-AADB-4C06-92F3-70023D7F5A58}"/>
    <cellStyle name="coin 2 3 2" xfId="16570" xr:uid="{20D499EE-4D01-49E2-A2DC-20F26833D38D}"/>
    <cellStyle name="coin 2 4" xfId="16571" xr:uid="{B165AE7A-D600-44CA-B149-F8960DB38413}"/>
    <cellStyle name="coin 3" xfId="16572" xr:uid="{4D76C116-3DE3-4123-9C93-85F0C6AFD41B}"/>
    <cellStyle name="coin 3 2" xfId="16573" xr:uid="{19687EE9-3C41-4C73-9F58-2E06DBBE93E2}"/>
    <cellStyle name="coin 3 3" xfId="16574" xr:uid="{6E8AFA55-E8F6-4581-987D-3CD2C46A7AA5}"/>
    <cellStyle name="coin 4" xfId="16575" xr:uid="{327561D8-CCB6-40D6-9D7F-E21606076FB9}"/>
    <cellStyle name="coin 4 2" xfId="16576" xr:uid="{B31D52EA-BD04-4547-981F-1E3272E91383}"/>
    <cellStyle name="coin 4 3" xfId="16577" xr:uid="{15A61FCA-62A2-4070-91D1-3E7A3529F029}"/>
    <cellStyle name="coin 5" xfId="16578" xr:uid="{37519E33-CDB6-4EC5-9ACD-97AA8904F0E6}"/>
    <cellStyle name="coin 5 2" xfId="16579" xr:uid="{ED9AD800-2320-4B76-9E0E-F9D82827A786}"/>
    <cellStyle name="coin 5 3" xfId="16580" xr:uid="{01A9057B-4E26-40F4-BEAC-1206E4B821F4}"/>
    <cellStyle name="coin 6" xfId="16581" xr:uid="{801BA0B8-381D-4033-BA0B-CD86DA6DA430}"/>
    <cellStyle name="coin 6 2" xfId="16582" xr:uid="{E0B70C99-FF29-4074-81ED-134CCCEBB7EE}"/>
    <cellStyle name="coin 6 3" xfId="16583" xr:uid="{A912AAFA-7553-49C1-AC85-02FFEA75CF6B}"/>
    <cellStyle name="coin 7" xfId="16584" xr:uid="{60B1E039-93B3-4DCC-8C5E-A158E7CE527A}"/>
    <cellStyle name="coin 7 2" xfId="16585" xr:uid="{D724AEFB-D8F1-4967-B929-9F51A760F4B9}"/>
    <cellStyle name="coin 7 3" xfId="16586" xr:uid="{1E922485-DD28-4267-A46A-9EE9AB44776D}"/>
    <cellStyle name="coin 8" xfId="16587" xr:uid="{26541E2E-CF5C-4FF0-B57E-4923F953B29D}"/>
    <cellStyle name="coin 8 2" xfId="16588" xr:uid="{57FAE988-05A0-4136-AA5C-8782D464A42C}"/>
    <cellStyle name="coin 8 3" xfId="16589" xr:uid="{048E82EB-27CC-4AEA-ABF5-E95688C0B74F}"/>
    <cellStyle name="coin 9" xfId="16590" xr:uid="{13588411-4993-46D2-B39C-24B2CC54352C}"/>
    <cellStyle name="coin 9 2" xfId="16591" xr:uid="{69F2ABF1-AE86-4596-81C6-F00F6C479BB4}"/>
    <cellStyle name="coin 9 3" xfId="16592" xr:uid="{01C0CB46-E915-4B5C-A634-21B0E5BCE7D8}"/>
    <cellStyle name="Colore 1" xfId="4346" xr:uid="{C38DF011-62C0-4B4E-A004-301670DC34BD}"/>
    <cellStyle name="Colore 2" xfId="4347" xr:uid="{1839DE13-97DB-4802-95D9-7A6B8B524987}"/>
    <cellStyle name="Colore 3" xfId="4348" xr:uid="{CD9FF831-8219-4118-9C9C-23F436D10D00}"/>
    <cellStyle name="Colore 4" xfId="4349" xr:uid="{C8AE8F69-CD4B-494C-9F52-B1FEAC30BA85}"/>
    <cellStyle name="Colore 5" xfId="4350" xr:uid="{080C03BA-4B5B-45BA-A38B-97F757286BF0}"/>
    <cellStyle name="Colore 6" xfId="4351" xr:uid="{D87F3F5B-9F61-45FA-AD8F-66276EAC8A91}"/>
    <cellStyle name="Comma [0] 2" xfId="4353" xr:uid="{2679E5DB-93EA-43FB-962F-4F2149B8D87F}"/>
    <cellStyle name="Comma [0] 2 10" xfId="5891" xr:uid="{6FC6188A-364E-4EBD-8D52-E7F7C7FEEBDA}"/>
    <cellStyle name="Comma [0] 2 10 2" xfId="8013" xr:uid="{2CB0D1AC-4ACC-458E-A2C6-78AEB7E0E6BC}"/>
    <cellStyle name="Comma [0] 2 10 2 2" xfId="16593" xr:uid="{FC1F2291-8202-4C24-BB88-913D33AEFFCB}"/>
    <cellStyle name="Comma [0] 2 10 2 3" xfId="16594" xr:uid="{CDB6D136-970C-4B8F-BA02-66474401BAA7}"/>
    <cellStyle name="Comma [0] 2 10 2 4" xfId="16595" xr:uid="{2DC802F8-B196-4729-9AAA-A84B8F1F1625}"/>
    <cellStyle name="Comma [0] 2 10 2 5" xfId="16596" xr:uid="{9E857E78-276E-40E4-83C0-66B280F1614A}"/>
    <cellStyle name="Comma [0] 2 10 3" xfId="16597" xr:uid="{42DBFE41-C194-4F4F-8119-A954BB8B94B0}"/>
    <cellStyle name="Comma [0] 2 10 4" xfId="16598" xr:uid="{C1725F53-9B8A-45C2-A4E9-1F0617B0B629}"/>
    <cellStyle name="Comma [0] 2 10 5" xfId="16599" xr:uid="{72AC021F-BE45-439E-8AA7-F9949D049315}"/>
    <cellStyle name="Comma [0] 2 10 6" xfId="16600" xr:uid="{AAF742CF-9542-4544-A763-AF8BB8F81614}"/>
    <cellStyle name="Comma [0] 2 11" xfId="16601" xr:uid="{41BEBA06-A3B2-4A71-A58C-CE245F13A104}"/>
    <cellStyle name="Comma [0] 2 12" xfId="16602" xr:uid="{5ED2CCA2-F466-40A5-ACE0-BF29C84F7707}"/>
    <cellStyle name="Comma [0] 2 13" xfId="16603" xr:uid="{B7F711E6-4C66-4CF4-A505-F953F9EC50B3}"/>
    <cellStyle name="Comma [0] 2 14" xfId="16604" xr:uid="{0DFE9944-5FFF-4C09-BFEF-9EC0E868853F}"/>
    <cellStyle name="Comma [0] 2 2" xfId="5072" xr:uid="{A7D9B480-4C78-4CA3-AE14-E3C7465B63A8}"/>
    <cellStyle name="Comma [0] 2 2 2" xfId="8014" xr:uid="{9B04DA51-06B9-4F6F-993B-6A79C18D76F1}"/>
    <cellStyle name="Comma [0] 2 2 2 2" xfId="16605" xr:uid="{38E3A7EF-B810-4FB6-B18C-8AD4456DBA0E}"/>
    <cellStyle name="Comma [0] 2 2 2 3" xfId="16606" xr:uid="{D3783F22-EE09-496F-A94E-B3BD5A4C7A75}"/>
    <cellStyle name="Comma [0] 2 2 2 4" xfId="16607" xr:uid="{9A0BB03F-2D4D-450C-AE27-A800AE80B7B4}"/>
    <cellStyle name="Comma [0] 2 2 2 5" xfId="16608" xr:uid="{B167AA80-84FC-4AB7-8336-9F1F15F29B40}"/>
    <cellStyle name="Comma [0] 2 2 3" xfId="16609" xr:uid="{2E1651C1-CD42-4586-A8FD-9CDC338ABBFD}"/>
    <cellStyle name="Comma [0] 2 2 3 2" xfId="16610" xr:uid="{DC6B76EE-CDE3-4684-971A-EC44B56C5A3D}"/>
    <cellStyle name="Comma [0] 2 2 4" xfId="16611" xr:uid="{285843B7-FCB2-4E7F-8939-5874B91BC52D}"/>
    <cellStyle name="Comma [0] 2 2 5" xfId="16612" xr:uid="{765E90B6-5DB0-4CE3-AA5F-8F6CF570C894}"/>
    <cellStyle name="Comma [0] 2 2 6" xfId="16613" xr:uid="{C3860D26-58A6-4941-ABE0-FF2C28750B50}"/>
    <cellStyle name="Comma [0] 2 2 7" xfId="16614" xr:uid="{78FA51D6-2A48-4A90-A97B-1F6EE9134981}"/>
    <cellStyle name="Comma [0] 2 2 8" xfId="16615" xr:uid="{3B9D963A-B57A-4FD0-9B65-F11965C5C929}"/>
    <cellStyle name="Comma [0] 2 2 9" xfId="16616" xr:uid="{1CCD890A-CE86-47C2-B5FE-F82F6CDB78D3}"/>
    <cellStyle name="Comma [0] 2 3" xfId="5892" xr:uid="{96CA595E-F4A8-4231-BC69-98062ACD5E07}"/>
    <cellStyle name="Comma [0] 2 3 2" xfId="8015" xr:uid="{4847AF34-B090-4E59-AEA0-AF2B3FC6A4A0}"/>
    <cellStyle name="Comma [0] 2 3 2 2" xfId="16617" xr:uid="{DC42D92C-02EC-464F-BFD7-7FE34F44A609}"/>
    <cellStyle name="Comma [0] 2 3 2 3" xfId="16618" xr:uid="{9D9DACC8-74DE-47BF-B0DE-FE119A27B0F0}"/>
    <cellStyle name="Comma [0] 2 3 2 4" xfId="16619" xr:uid="{BFDE830E-3548-4CAC-9BAE-F4B3290F3D14}"/>
    <cellStyle name="Comma [0] 2 3 2 5" xfId="16620" xr:uid="{BE38DEC3-4BA1-4F34-829B-7BAC68B1BD60}"/>
    <cellStyle name="Comma [0] 2 3 3" xfId="16621" xr:uid="{B6A55A85-804E-4551-A181-1E99F0521AC7}"/>
    <cellStyle name="Comma [0] 2 3 3 2" xfId="16622" xr:uid="{FDA5D985-1BEC-4A84-B5AC-FD305E59A265}"/>
    <cellStyle name="Comma [0] 2 3 4" xfId="16623" xr:uid="{EFACAFCF-F318-474C-B80D-18F6FA36ED1A}"/>
    <cellStyle name="Comma [0] 2 3 5" xfId="16624" xr:uid="{E76915E4-F8CF-4967-BB0C-B2ACD034AD23}"/>
    <cellStyle name="Comma [0] 2 3 6" xfId="16625" xr:uid="{5EE64A00-303A-4E50-91E6-EEDF2408B807}"/>
    <cellStyle name="Comma [0] 2 3 7" xfId="16626" xr:uid="{75A322BE-4857-4AA9-B30B-8964A679B6B0}"/>
    <cellStyle name="Comma [0] 2 3 8" xfId="16627" xr:uid="{60F08D91-F945-475F-B18A-2ACCB288F333}"/>
    <cellStyle name="Comma [0] 2 4" xfId="5893" xr:uid="{0E635703-804F-4886-A604-EE09C28B8120}"/>
    <cellStyle name="Comma [0] 2 4 2" xfId="8016" xr:uid="{0718DC9B-251A-4C54-BC08-0823BB6E1B4F}"/>
    <cellStyle name="Comma [0] 2 4 2 2" xfId="16628" xr:uid="{81F86912-B554-44C2-990F-8BB465887375}"/>
    <cellStyle name="Comma [0] 2 4 2 3" xfId="16629" xr:uid="{F29130E1-5166-41C1-AA6E-A90960F47AC9}"/>
    <cellStyle name="Comma [0] 2 4 2 4" xfId="16630" xr:uid="{07FD5265-9B11-4BF0-98D5-3AAC43DCA4E2}"/>
    <cellStyle name="Comma [0] 2 4 2 5" xfId="16631" xr:uid="{192DFDC0-2932-4AC6-A9D8-EE44F36B1CFC}"/>
    <cellStyle name="Comma [0] 2 4 3" xfId="16632" xr:uid="{BC418F9B-FDF9-4464-AEDE-152393A619FA}"/>
    <cellStyle name="Comma [0] 2 4 3 2" xfId="16633" xr:uid="{E6DA458A-679F-4844-9A8F-AA6C976FD5E6}"/>
    <cellStyle name="Comma [0] 2 4 4" xfId="16634" xr:uid="{ED5B0CE9-C77A-4207-AF92-9E0B262B53BA}"/>
    <cellStyle name="Comma [0] 2 4 5" xfId="16635" xr:uid="{795C2F82-9431-4B48-9FE0-582B34374F9D}"/>
    <cellStyle name="Comma [0] 2 4 6" xfId="16636" xr:uid="{3DC20D4B-DCFD-4EB3-B30D-B2C4770B35A9}"/>
    <cellStyle name="Comma [0] 2 4 7" xfId="16637" xr:uid="{0F1C9AF1-A83A-4507-9072-5F18A52BDDD5}"/>
    <cellStyle name="Comma [0] 2 4 8" xfId="16638" xr:uid="{859BC995-EEEA-41EB-B718-3BABE1FD8E69}"/>
    <cellStyle name="Comma [0] 2 5" xfId="5894" xr:uid="{1267FAF6-BE6E-4D5D-B922-5C43930AE2D9}"/>
    <cellStyle name="Comma [0] 2 5 2" xfId="8017" xr:uid="{7A30A2A1-5856-44D3-B4B0-9BD296285BE9}"/>
    <cellStyle name="Comma [0] 2 5 2 2" xfId="16639" xr:uid="{10A61DC7-575B-4285-88B4-30E5F0DBE6B3}"/>
    <cellStyle name="Comma [0] 2 5 2 3" xfId="16640" xr:uid="{AB1BAB7B-CC40-4EEA-A92C-00DB20F188C0}"/>
    <cellStyle name="Comma [0] 2 5 2 4" xfId="16641" xr:uid="{6ADCB6DC-DA50-48B3-9933-F334B709DC89}"/>
    <cellStyle name="Comma [0] 2 5 2 5" xfId="16642" xr:uid="{02E3BF21-EC77-471D-B18B-3C16D0B9F883}"/>
    <cellStyle name="Comma [0] 2 5 3" xfId="16643" xr:uid="{1CE1F6E3-7EFC-401C-8A1F-E14D747DD0FF}"/>
    <cellStyle name="Comma [0] 2 5 4" xfId="16644" xr:uid="{C579DB57-3F40-4B31-A6A2-9AA1B1F510EE}"/>
    <cellStyle name="Comma [0] 2 5 5" xfId="16645" xr:uid="{126F98C2-2657-4F14-8E34-A2FB067F2162}"/>
    <cellStyle name="Comma [0] 2 5 6" xfId="16646" xr:uid="{60A19DF8-0CF9-4046-9C21-B27248169B85}"/>
    <cellStyle name="Comma [0] 2 5 7" xfId="16647" xr:uid="{6B814AE3-1735-42C8-ABE1-B1F3B35B6E0B}"/>
    <cellStyle name="Comma [0] 2 6" xfId="5895" xr:uid="{7BDF8FD5-F5ED-45A8-89AE-06CD0505A2C1}"/>
    <cellStyle name="Comma [0] 2 6 2" xfId="8018" xr:uid="{C3D627C0-0AE5-4810-A8A4-7274C8E5A1F3}"/>
    <cellStyle name="Comma [0] 2 6 2 2" xfId="16648" xr:uid="{821C1A1A-E828-4697-85B2-E4B3BE0283A3}"/>
    <cellStyle name="Comma [0] 2 6 2 3" xfId="16649" xr:uid="{FC81C2AD-D4F7-4501-9608-4D54F555D586}"/>
    <cellStyle name="Comma [0] 2 6 2 4" xfId="16650" xr:uid="{773CFC40-75B4-4CD0-A836-4EAC9728215B}"/>
    <cellStyle name="Comma [0] 2 6 2 5" xfId="16651" xr:uid="{70D89979-0992-48F0-BCE4-809B46643E29}"/>
    <cellStyle name="Comma [0] 2 6 3" xfId="16652" xr:uid="{C9DBF0EE-4A5A-46D0-BC85-202E3158C86A}"/>
    <cellStyle name="Comma [0] 2 6 4" xfId="16653" xr:uid="{75A06D67-69EB-4872-8738-6187DEA28D38}"/>
    <cellStyle name="Comma [0] 2 6 5" xfId="16654" xr:uid="{306D96F7-27A0-4DE0-B5D8-6FE38AC2C2C2}"/>
    <cellStyle name="Comma [0] 2 6 6" xfId="16655" xr:uid="{90C7EB1E-882C-438A-96ED-580A4BF35958}"/>
    <cellStyle name="Comma [0] 2 7" xfId="5896" xr:uid="{0E85A9DA-FB5B-4336-87E5-91830B1D17E9}"/>
    <cellStyle name="Comma [0] 2 7 2" xfId="8019" xr:uid="{53F87919-BF1F-41FD-9CE8-62C3073EBB6C}"/>
    <cellStyle name="Comma [0] 2 7 2 2" xfId="16656" xr:uid="{5CB2570D-AC0E-4B69-AD6C-9A95F79679E6}"/>
    <cellStyle name="Comma [0] 2 7 2 3" xfId="16657" xr:uid="{714A06B6-9F87-4321-B7CD-3679BE4C5FAD}"/>
    <cellStyle name="Comma [0] 2 7 2 4" xfId="16658" xr:uid="{2BE23980-63E1-43DD-ABAC-E89FDF9BBF0C}"/>
    <cellStyle name="Comma [0] 2 7 2 5" xfId="16659" xr:uid="{1C462379-942A-4042-8EE8-CBB6DB4ACDEF}"/>
    <cellStyle name="Comma [0] 2 7 3" xfId="16660" xr:uid="{6E2B879A-8F61-4404-84A4-786342FFE914}"/>
    <cellStyle name="Comma [0] 2 7 4" xfId="16661" xr:uid="{301F142A-B421-499A-82B6-825DCB09A718}"/>
    <cellStyle name="Comma [0] 2 7 5" xfId="16662" xr:uid="{C36366AC-C075-4227-B0D6-536A1E7125EE}"/>
    <cellStyle name="Comma [0] 2 7 6" xfId="16663" xr:uid="{DD89C7DD-369D-4D8B-9666-562CFBC0B3AA}"/>
    <cellStyle name="Comma [0] 2 8" xfId="5897" xr:uid="{D061FA9D-1AFB-41D1-8C59-1B65A0D5EA5B}"/>
    <cellStyle name="Comma [0] 2 8 2" xfId="8020" xr:uid="{E3F5478B-3B72-410A-A043-37ECE2634370}"/>
    <cellStyle name="Comma [0] 2 8 2 2" xfId="16664" xr:uid="{EE35E5ED-0E31-48E6-B2BF-89678C84A350}"/>
    <cellStyle name="Comma [0] 2 8 2 3" xfId="16665" xr:uid="{3C55F811-7878-48E9-A989-38D070EE8536}"/>
    <cellStyle name="Comma [0] 2 8 2 4" xfId="16666" xr:uid="{9971FAC2-6D57-401E-966A-5CD7D67BDD81}"/>
    <cellStyle name="Comma [0] 2 8 2 5" xfId="16667" xr:uid="{716CEF4A-C70F-4403-86E3-E9CE2348CA91}"/>
    <cellStyle name="Comma [0] 2 8 3" xfId="16668" xr:uid="{D36D267B-598C-4601-9D59-E87857E16581}"/>
    <cellStyle name="Comma [0] 2 8 4" xfId="16669" xr:uid="{9E6FBCCB-B6D5-404E-8DE7-71B4CBEE1984}"/>
    <cellStyle name="Comma [0] 2 8 5" xfId="16670" xr:uid="{D3020165-855D-432C-89FA-11F7D0A65AFF}"/>
    <cellStyle name="Comma [0] 2 8 6" xfId="16671" xr:uid="{55ABD7AE-9782-403C-BA33-09761D66D28C}"/>
    <cellStyle name="Comma [0] 2 9" xfId="5898" xr:uid="{B2A38680-B0B4-48F3-AA98-0528EBEBD4B4}"/>
    <cellStyle name="Comma [0] 2 9 2" xfId="8021" xr:uid="{083E7E4A-113D-4CB1-858A-9AB39EF30F19}"/>
    <cellStyle name="Comma [0] 2 9 2 2" xfId="16672" xr:uid="{15DDE70D-7177-4EF9-8FFF-3D8956E9C46C}"/>
    <cellStyle name="Comma [0] 2 9 2 3" xfId="16673" xr:uid="{9AE75D9C-BB9A-4482-944B-0E60205D3F99}"/>
    <cellStyle name="Comma [0] 2 9 2 4" xfId="16674" xr:uid="{4B71F994-A038-427B-8116-891741436337}"/>
    <cellStyle name="Comma [0] 2 9 2 5" xfId="16675" xr:uid="{161AAA62-A70F-4D80-888C-8B3CCD021B25}"/>
    <cellStyle name="Comma [0] 2 9 3" xfId="16676" xr:uid="{AF1D1BD6-4E62-478C-B572-7E0A741F2242}"/>
    <cellStyle name="Comma [0] 2 9 4" xfId="16677" xr:uid="{2473359E-F54F-440B-8DE8-A801956BDA0F}"/>
    <cellStyle name="Comma [0] 2 9 5" xfId="16678" xr:uid="{D6810E31-116C-43C9-94EE-67DC252E05B6}"/>
    <cellStyle name="Comma [0] 2 9 6" xfId="16679" xr:uid="{A223B10A-B5A6-4F90-9E5A-6A2171CF8AA0}"/>
    <cellStyle name="Comma 10" xfId="8022" xr:uid="{6A52521B-520C-4E5F-9054-85F0B132DAC5}"/>
    <cellStyle name="Comma 10 10" xfId="16680" xr:uid="{7BFE32BF-E8B1-4CCA-8002-0A6947ED3A31}"/>
    <cellStyle name="Comma 10 10 2" xfId="16681" xr:uid="{F5A7A118-45B3-4718-97E5-5D414F389BE0}"/>
    <cellStyle name="Comma 10 11" xfId="16682" xr:uid="{07196302-7307-4B32-AB28-32F3CC902821}"/>
    <cellStyle name="Comma 10 11 2" xfId="16683" xr:uid="{889E36E4-3A27-44E3-8A45-6533F03FB1D9}"/>
    <cellStyle name="Comma 10 12" xfId="16684" xr:uid="{B3156DF2-EEE7-4385-B2F3-F5BFC53861EF}"/>
    <cellStyle name="Comma 10 13" xfId="16685" xr:uid="{CEBAC67F-16E4-4C80-95E0-C4686319E422}"/>
    <cellStyle name="Comma 10 14" xfId="16686" xr:uid="{C9177E11-8BA8-45FF-AACD-849407CC53A7}"/>
    <cellStyle name="Comma 10 15" xfId="16687" xr:uid="{EEF72C52-C0CF-4157-8C87-E4EAF43A27AF}"/>
    <cellStyle name="Comma 10 16" xfId="16688" xr:uid="{5A566879-8F99-413F-87A6-8CA424642A6F}"/>
    <cellStyle name="Comma 10 2" xfId="5899" xr:uid="{1F42A212-A163-4399-A184-0A48374266D6}"/>
    <cellStyle name="Comma 10 2 10" xfId="5900" xr:uid="{C7226DA5-A102-42CE-9F84-B4013279E27F}"/>
    <cellStyle name="Comma 10 2 10 2" xfId="8024" xr:uid="{B275DA01-D813-4050-8A79-B96CB9772F60}"/>
    <cellStyle name="Comma 10 2 10 2 2" xfId="16689" xr:uid="{1F81E08B-70A7-439A-9E0B-FA8D4D8E1C6D}"/>
    <cellStyle name="Comma 10 2 10 2 3" xfId="16690" xr:uid="{FB890A7A-43E1-4E74-A6A0-9AEFB3E80484}"/>
    <cellStyle name="Comma 10 2 10 2 4" xfId="16691" xr:uid="{1A97DCBF-83EC-4A7E-A157-0D97A4C75F5F}"/>
    <cellStyle name="Comma 10 2 10 2 5" xfId="16692" xr:uid="{6AE473D9-BA6E-4051-ABE3-5DA398AF5E15}"/>
    <cellStyle name="Comma 10 2 10 3" xfId="16693" xr:uid="{0DBB6544-1001-4D4A-BB89-F17F3958D41D}"/>
    <cellStyle name="Comma 10 2 10 4" xfId="16694" xr:uid="{482133AC-D990-4095-8296-BEF48DF154BF}"/>
    <cellStyle name="Comma 10 2 10 5" xfId="16695" xr:uid="{04B3591D-9E72-4EC8-A2EF-C904033C5C8E}"/>
    <cellStyle name="Comma 10 2 10 6" xfId="16696" xr:uid="{39C4D829-A469-47B2-91F2-BC8684A79349}"/>
    <cellStyle name="Comma 10 2 11" xfId="5901" xr:uid="{A98F0441-5EAE-4BA0-B928-CD43E65BD6CF}"/>
    <cellStyle name="Comma 10 2 11 2" xfId="8025" xr:uid="{66F0F9EA-3682-412F-8A5E-B9A2B8130A9C}"/>
    <cellStyle name="Comma 10 2 11 2 2" xfId="16697" xr:uid="{EF0B494F-DD0F-4D3E-BF1C-80F0CB529C04}"/>
    <cellStyle name="Comma 10 2 11 2 3" xfId="16698" xr:uid="{7C69BB5C-244E-4D25-9761-70941B38D4DB}"/>
    <cellStyle name="Comma 10 2 11 2 4" xfId="16699" xr:uid="{F019DFD7-E174-49E1-968F-FD4C844C40AB}"/>
    <cellStyle name="Comma 10 2 11 2 5" xfId="16700" xr:uid="{216D6BC8-9A6D-4860-8068-18BD7D104BCB}"/>
    <cellStyle name="Comma 10 2 11 3" xfId="16701" xr:uid="{43B940FF-A942-4BC2-B2E0-F20500DF15BD}"/>
    <cellStyle name="Comma 10 2 11 4" xfId="16702" xr:uid="{6B1BE571-BFD1-4B09-BD84-0156D8B0F612}"/>
    <cellStyle name="Comma 10 2 11 5" xfId="16703" xr:uid="{106845F3-C690-4643-B377-B189DABAC7BC}"/>
    <cellStyle name="Comma 10 2 11 6" xfId="16704" xr:uid="{C15929DE-F3DF-4184-A134-80B1658F6108}"/>
    <cellStyle name="Comma 10 2 12" xfId="5902" xr:uid="{8E746629-0C45-4D80-83E2-0A4D58E54E6F}"/>
    <cellStyle name="Comma 10 2 12 2" xfId="8026" xr:uid="{7BFD3BDB-EA2F-4313-84B1-A8892A366C3E}"/>
    <cellStyle name="Comma 10 2 12 2 2" xfId="16705" xr:uid="{E8E71876-4EE8-4DD8-97B4-9094252B937A}"/>
    <cellStyle name="Comma 10 2 12 2 3" xfId="16706" xr:uid="{933D2F05-2CBF-4B74-AE66-DC1302328ED8}"/>
    <cellStyle name="Comma 10 2 12 2 4" xfId="16707" xr:uid="{BB1A328F-0856-407B-8CCA-C1577E45A2DD}"/>
    <cellStyle name="Comma 10 2 12 2 5" xfId="16708" xr:uid="{1ECCC330-0A91-439C-AFB9-47514DB2D9CF}"/>
    <cellStyle name="Comma 10 2 12 3" xfId="16709" xr:uid="{9D99C4FE-8C5D-4F51-A07E-E1B5019CEADA}"/>
    <cellStyle name="Comma 10 2 12 4" xfId="16710" xr:uid="{14B3F05A-AA6C-46C1-B3C0-FAC2EB26358B}"/>
    <cellStyle name="Comma 10 2 12 5" xfId="16711" xr:uid="{FCBE4030-EC1A-4271-8B7C-FB434A0CA14C}"/>
    <cellStyle name="Comma 10 2 12 6" xfId="16712" xr:uid="{CB66BDFC-66DF-4B7C-9564-2BF2C7D602CD}"/>
    <cellStyle name="Comma 10 2 13" xfId="5903" xr:uid="{23F2AEA6-5C91-4882-9F56-6B0B82FCBDA8}"/>
    <cellStyle name="Comma 10 2 13 2" xfId="8027" xr:uid="{7AEE0A1C-C1BD-4887-B4AE-B09571E7CD3E}"/>
    <cellStyle name="Comma 10 2 13 2 2" xfId="16713" xr:uid="{00113AB7-1769-42BD-9903-1A8992E40451}"/>
    <cellStyle name="Comma 10 2 13 2 3" xfId="16714" xr:uid="{20E23BFA-FE61-4E93-9A5A-59B31169D829}"/>
    <cellStyle name="Comma 10 2 13 2 4" xfId="16715" xr:uid="{C17DB5FB-AAD5-497A-BF8C-2738316157BD}"/>
    <cellStyle name="Comma 10 2 13 2 5" xfId="16716" xr:uid="{2902E77F-30B8-48B5-8892-B0909288A673}"/>
    <cellStyle name="Comma 10 2 13 3" xfId="16717" xr:uid="{3F812EC1-40E2-4D0A-866B-0C927D0D90AD}"/>
    <cellStyle name="Comma 10 2 13 4" xfId="16718" xr:uid="{73763069-5A1B-48F7-96B7-5C044FF51055}"/>
    <cellStyle name="Comma 10 2 13 5" xfId="16719" xr:uid="{2548ED06-9AFD-40A5-AE43-61662D50340C}"/>
    <cellStyle name="Comma 10 2 13 6" xfId="16720" xr:uid="{4177A2B6-EA55-4F2B-B321-71D5B81CE8C1}"/>
    <cellStyle name="Comma 10 2 14" xfId="5904" xr:uid="{E40AC68F-A2CB-426B-A715-DA5E60E96D3F}"/>
    <cellStyle name="Comma 10 2 14 2" xfId="8028" xr:uid="{E01B449D-C544-4655-97FB-F574C31BFC49}"/>
    <cellStyle name="Comma 10 2 14 2 2" xfId="16721" xr:uid="{A43B8497-C604-4479-854B-9191B5531426}"/>
    <cellStyle name="Comma 10 2 14 2 3" xfId="16722" xr:uid="{A091F16B-AD58-4BEF-979A-0AEC8029718F}"/>
    <cellStyle name="Comma 10 2 14 2 4" xfId="16723" xr:uid="{F6AE40A3-E883-43F6-B0FF-3DA2EEBA5458}"/>
    <cellStyle name="Comma 10 2 14 2 5" xfId="16724" xr:uid="{94907412-D71A-4D1D-A29E-85F8F6849BF8}"/>
    <cellStyle name="Comma 10 2 14 3" xfId="16725" xr:uid="{D270B8F2-6A90-44E0-BB41-1534459A60C9}"/>
    <cellStyle name="Comma 10 2 14 4" xfId="16726" xr:uid="{2C2DEF7D-390E-44AC-AE4B-92500E40E04D}"/>
    <cellStyle name="Comma 10 2 14 5" xfId="16727" xr:uid="{53099D8F-5C35-46FC-80D7-A40F4E78F4B1}"/>
    <cellStyle name="Comma 10 2 14 6" xfId="16728" xr:uid="{86DF9BA2-7C5C-4F2D-A085-9A95AFD359D1}"/>
    <cellStyle name="Comma 10 2 15" xfId="5905" xr:uid="{C03A5FA7-96AE-4504-9B59-78ECD54CA6DA}"/>
    <cellStyle name="Comma 10 2 15 2" xfId="8029" xr:uid="{40A9E92D-037E-4C03-9B11-3CA4B1CADBE1}"/>
    <cellStyle name="Comma 10 2 15 2 2" xfId="16729" xr:uid="{CB6DF0AA-1F83-442D-9FFC-3318A92505C0}"/>
    <cellStyle name="Comma 10 2 15 2 3" xfId="16730" xr:uid="{40EB17E7-20D3-4F96-97D4-2452FDE50DBC}"/>
    <cellStyle name="Comma 10 2 15 2 4" xfId="16731" xr:uid="{F9D728F7-4F2A-4C7F-B354-725E556B7BA2}"/>
    <cellStyle name="Comma 10 2 15 2 5" xfId="16732" xr:uid="{34E3DD89-F6F0-4486-A602-53CFE320A893}"/>
    <cellStyle name="Comma 10 2 15 3" xfId="16733" xr:uid="{075F9C22-549D-414E-A269-21B8EB0AD947}"/>
    <cellStyle name="Comma 10 2 15 4" xfId="16734" xr:uid="{532E55AC-1927-458E-BBD4-3CE538B64E4D}"/>
    <cellStyle name="Comma 10 2 15 5" xfId="16735" xr:uid="{1C964D31-402E-4856-BC2D-C69EE5122428}"/>
    <cellStyle name="Comma 10 2 15 6" xfId="16736" xr:uid="{9FF80942-1A83-4EA0-BADE-C5A94A039AF6}"/>
    <cellStyle name="Comma 10 2 16" xfId="5906" xr:uid="{62DD855C-2AD1-4C7D-AC22-6DDC3779984F}"/>
    <cellStyle name="Comma 10 2 16 2" xfId="8030" xr:uid="{6EA18411-F447-4AF9-BFD4-9D41AFC264D7}"/>
    <cellStyle name="Comma 10 2 16 2 2" xfId="16737" xr:uid="{8033DC4F-3159-4A40-82A4-240DDD21757F}"/>
    <cellStyle name="Comma 10 2 16 2 3" xfId="16738" xr:uid="{6F63E9B0-7827-4CF8-A587-DDCA01C6FFF6}"/>
    <cellStyle name="Comma 10 2 16 2 4" xfId="16739" xr:uid="{57861477-EDB3-4755-B80F-40674AECFC6F}"/>
    <cellStyle name="Comma 10 2 16 2 5" xfId="16740" xr:uid="{B05E0E16-F1A3-492B-8843-E006942A7B7A}"/>
    <cellStyle name="Comma 10 2 16 3" xfId="16741" xr:uid="{621DD69F-A9DC-4371-8EC3-08DE2672F6E7}"/>
    <cellStyle name="Comma 10 2 16 4" xfId="16742" xr:uid="{96009A36-B232-415C-AABF-95D77AF94BD3}"/>
    <cellStyle name="Comma 10 2 16 5" xfId="16743" xr:uid="{08D4468A-53FB-48DF-B275-B25AC2F10ADF}"/>
    <cellStyle name="Comma 10 2 16 6" xfId="16744" xr:uid="{088DC372-1400-46E4-AFE1-E32E2742EA40}"/>
    <cellStyle name="Comma 10 2 17" xfId="5907" xr:uid="{FBB05AA0-3264-4681-A25E-77E355B5FC55}"/>
    <cellStyle name="Comma 10 2 17 2" xfId="8031" xr:uid="{55ED18C1-29CC-4E2A-85E2-4DA413C394D2}"/>
    <cellStyle name="Comma 10 2 17 2 2" xfId="16745" xr:uid="{B64EE8ED-D99E-49D3-9935-DFB9F3D88C3F}"/>
    <cellStyle name="Comma 10 2 17 2 3" xfId="16746" xr:uid="{FAD0BFED-009D-4EBB-BAC2-4C167B726EC9}"/>
    <cellStyle name="Comma 10 2 17 2 4" xfId="16747" xr:uid="{219876BE-54AA-4C5E-8C53-395A95F55F51}"/>
    <cellStyle name="Comma 10 2 17 2 5" xfId="16748" xr:uid="{823D19D1-FBD7-4501-865E-95D064664E08}"/>
    <cellStyle name="Comma 10 2 17 3" xfId="16749" xr:uid="{A986DE00-C888-49AE-A339-67E5747C581C}"/>
    <cellStyle name="Comma 10 2 17 4" xfId="16750" xr:uid="{70D16922-8EF9-4779-A083-FB84AC99787F}"/>
    <cellStyle name="Comma 10 2 17 5" xfId="16751" xr:uid="{899DEE64-6BB1-4A19-9720-A192933C496F}"/>
    <cellStyle name="Comma 10 2 17 6" xfId="16752" xr:uid="{8C29D544-4B22-43F3-8946-7AAB44752A54}"/>
    <cellStyle name="Comma 10 2 18" xfId="8023" xr:uid="{34E339A5-3826-4B59-A12D-2B4ABF4D6722}"/>
    <cellStyle name="Comma 10 2 18 2" xfId="16753" xr:uid="{74D754A8-1E64-4E85-B884-C41C2FC3BBFF}"/>
    <cellStyle name="Comma 10 2 18 3" xfId="16754" xr:uid="{16865785-42AF-459A-B9A0-B4459377A830}"/>
    <cellStyle name="Comma 10 2 18 4" xfId="16755" xr:uid="{B526A624-BD24-476E-995A-72F2671A4D7D}"/>
    <cellStyle name="Comma 10 2 18 5" xfId="16756" xr:uid="{4839E1B0-C84A-44D2-8CB9-5BAB639848E0}"/>
    <cellStyle name="Comma 10 2 19" xfId="16757" xr:uid="{19C428A1-35E2-4576-B780-8BB4C37B9702}"/>
    <cellStyle name="Comma 10 2 2" xfId="5908" xr:uid="{4437A96F-F111-49F3-9FB2-B4BFDAD50E41}"/>
    <cellStyle name="Comma 10 2 2 2" xfId="8032" xr:uid="{0312B85C-2EAD-401B-90E2-9D611497C527}"/>
    <cellStyle name="Comma 10 2 2 2 2" xfId="16758" xr:uid="{B3D1CC68-23F2-4C2F-9CFD-7690D8524D0F}"/>
    <cellStyle name="Comma 10 2 2 2 3" xfId="16759" xr:uid="{348FD6F1-8144-4F38-ACE1-063E9BFC0ECD}"/>
    <cellStyle name="Comma 10 2 2 2 4" xfId="16760" xr:uid="{5F41940D-B516-42B4-B62B-D8569BE4AF2F}"/>
    <cellStyle name="Comma 10 2 2 2 5" xfId="16761" xr:uid="{8039F2DB-D1A2-4A4B-9A40-415548260AFF}"/>
    <cellStyle name="Comma 10 2 2 3" xfId="16762" xr:uid="{A5DC07D6-5986-4409-AA5D-11BDE654589D}"/>
    <cellStyle name="Comma 10 2 2 4" xfId="16763" xr:uid="{60B62B0C-E181-4DA6-9B3F-077474109217}"/>
    <cellStyle name="Comma 10 2 2 5" xfId="16764" xr:uid="{20EC6800-56EE-41DD-8BB0-295E832E5D3E}"/>
    <cellStyle name="Comma 10 2 2 6" xfId="16765" xr:uid="{26E4A8A4-25DA-445A-97C0-2F5FFF87D897}"/>
    <cellStyle name="Comma 10 2 20" xfId="16766" xr:uid="{85604D9F-ACB4-4D2A-B3C5-BE7B8B77DE8D}"/>
    <cellStyle name="Comma 10 2 21" xfId="16767" xr:uid="{7C8A346A-B7A4-4C79-904D-39BA0C1AA962}"/>
    <cellStyle name="Comma 10 2 22" xfId="16768" xr:uid="{9A9EBDA6-7C21-4727-A9A0-AED9D89C40AD}"/>
    <cellStyle name="Comma 10 2 3" xfId="5909" xr:uid="{EA340B7C-59BC-49B1-89F1-7DD12BEAD7F4}"/>
    <cellStyle name="Comma 10 2 3 2" xfId="8033" xr:uid="{327A8067-5D2E-4CCD-B561-942760BA4FC5}"/>
    <cellStyle name="Comma 10 2 3 2 2" xfId="16769" xr:uid="{D03C28AF-4CD3-48E9-93DC-1872112F92D8}"/>
    <cellStyle name="Comma 10 2 3 2 3" xfId="16770" xr:uid="{1F4CD39B-55C2-48C2-AD34-78B4CB7EF624}"/>
    <cellStyle name="Comma 10 2 3 2 4" xfId="16771" xr:uid="{524D0AE6-03E7-42BF-970B-5F72C5C172F8}"/>
    <cellStyle name="Comma 10 2 3 2 5" xfId="16772" xr:uid="{E1536E3A-77F8-4B6A-B889-1C155E1FBD07}"/>
    <cellStyle name="Comma 10 2 3 3" xfId="16773" xr:uid="{65B747ED-8590-4623-85A2-C559778D1AE6}"/>
    <cellStyle name="Comma 10 2 3 4" xfId="16774" xr:uid="{A02051E9-007D-4874-A000-835D66D5175B}"/>
    <cellStyle name="Comma 10 2 3 5" xfId="16775" xr:uid="{6A9DFBB9-7F7B-4D34-BF57-7D784094FEEA}"/>
    <cellStyle name="Comma 10 2 3 6" xfId="16776" xr:uid="{729A6E6C-ED5D-45FA-881E-B4E887281CC1}"/>
    <cellStyle name="Comma 10 2 4" xfId="5910" xr:uid="{C7119B35-EC73-4CB2-8A19-0978EA8C0044}"/>
    <cellStyle name="Comma 10 2 4 2" xfId="8034" xr:uid="{40757E7A-6486-483C-8036-A26C53B8F846}"/>
    <cellStyle name="Comma 10 2 4 2 2" xfId="16777" xr:uid="{D20BFD4E-3084-428C-B091-9883AF35F780}"/>
    <cellStyle name="Comma 10 2 4 2 3" xfId="16778" xr:uid="{28041929-DC36-4900-9035-C6CB29A7A524}"/>
    <cellStyle name="Comma 10 2 4 2 4" xfId="16779" xr:uid="{E87178DC-2073-4682-B5C8-40C2E00F31E4}"/>
    <cellStyle name="Comma 10 2 4 2 5" xfId="16780" xr:uid="{FA8A96CF-C88F-4CEA-B734-FDDD966510F6}"/>
    <cellStyle name="Comma 10 2 4 3" xfId="16781" xr:uid="{BD116D2F-67AE-4DFB-A5BB-02E56382F2B0}"/>
    <cellStyle name="Comma 10 2 4 4" xfId="16782" xr:uid="{B88294AD-6B89-449C-8489-B4DE4B547B2B}"/>
    <cellStyle name="Comma 10 2 4 5" xfId="16783" xr:uid="{9B1F5482-3FD6-43EB-969E-F403980A947E}"/>
    <cellStyle name="Comma 10 2 4 6" xfId="16784" xr:uid="{23792D88-165C-4807-938F-95C01ED55AF0}"/>
    <cellStyle name="Comma 10 2 5" xfId="5911" xr:uid="{023207FC-32A9-4A51-95B6-599E7654B688}"/>
    <cellStyle name="Comma 10 2 5 2" xfId="8035" xr:uid="{64645154-3663-43CF-91EB-2046038265AF}"/>
    <cellStyle name="Comma 10 2 5 2 2" xfId="16785" xr:uid="{1FAE34C5-208B-425D-9EAA-70A206643D18}"/>
    <cellStyle name="Comma 10 2 5 2 3" xfId="16786" xr:uid="{67D4FA83-9854-4F98-BB37-8A65B8D4F421}"/>
    <cellStyle name="Comma 10 2 5 2 4" xfId="16787" xr:uid="{73463FAD-DB98-4599-A479-89D681EA4627}"/>
    <cellStyle name="Comma 10 2 5 2 5" xfId="16788" xr:uid="{914F2BE2-61BC-46B4-BD2A-E8DC84497BC3}"/>
    <cellStyle name="Comma 10 2 5 3" xfId="16789" xr:uid="{331EB2C7-5EB5-44B2-9204-A903B50C0DA9}"/>
    <cellStyle name="Comma 10 2 5 4" xfId="16790" xr:uid="{4230AA96-E2C4-4870-8ADE-A906466871F4}"/>
    <cellStyle name="Comma 10 2 5 5" xfId="16791" xr:uid="{BDC8291A-5F6F-4637-A671-E068E1D36887}"/>
    <cellStyle name="Comma 10 2 5 6" xfId="16792" xr:uid="{3D97761F-F39D-4275-BC0A-109D1F35FA5D}"/>
    <cellStyle name="Comma 10 2 6" xfId="5912" xr:uid="{D774A419-6F9F-42EC-AEB9-8AF3EDA6CA5D}"/>
    <cellStyle name="Comma 10 2 6 2" xfId="8036" xr:uid="{55C24BED-67ED-4834-80CF-B46CFD13F40C}"/>
    <cellStyle name="Comma 10 2 6 2 2" xfId="16793" xr:uid="{796494EE-5A44-4C40-BD95-86168A128E5F}"/>
    <cellStyle name="Comma 10 2 6 2 3" xfId="16794" xr:uid="{3C7B5152-9135-4BEA-9012-8B93F752B091}"/>
    <cellStyle name="Comma 10 2 6 2 4" xfId="16795" xr:uid="{E6897AFF-4ECA-4C4F-9AF6-514ADBD48DB4}"/>
    <cellStyle name="Comma 10 2 6 2 5" xfId="16796" xr:uid="{39AE5BD6-EDBE-44D6-9D14-D508AA921CCB}"/>
    <cellStyle name="Comma 10 2 6 3" xfId="16797" xr:uid="{165BC129-7A2C-4E29-9194-DD8210060A75}"/>
    <cellStyle name="Comma 10 2 6 4" xfId="16798" xr:uid="{C339A34B-FF81-4887-8EC4-FCECE6A86085}"/>
    <cellStyle name="Comma 10 2 6 5" xfId="16799" xr:uid="{D7ACB7F3-A880-4159-96BC-A951B8657208}"/>
    <cellStyle name="Comma 10 2 6 6" xfId="16800" xr:uid="{78F9308C-0CC4-44D4-8B8D-CB5B30197603}"/>
    <cellStyle name="Comma 10 2 7" xfId="5913" xr:uid="{E7880385-3448-41ED-8717-8249F482E3B1}"/>
    <cellStyle name="Comma 10 2 7 2" xfId="8037" xr:uid="{16902F36-40F7-41EE-A1BF-EE60EE5377BA}"/>
    <cellStyle name="Comma 10 2 7 2 2" xfId="16801" xr:uid="{CECDEB21-4A62-405D-90F2-55DADC66144A}"/>
    <cellStyle name="Comma 10 2 7 2 3" xfId="16802" xr:uid="{3FF343AE-3C50-4338-AD1F-2119E5B667D2}"/>
    <cellStyle name="Comma 10 2 7 2 4" xfId="16803" xr:uid="{5CF3BF13-6156-436F-B707-77C6F9C7A3D0}"/>
    <cellStyle name="Comma 10 2 7 2 5" xfId="16804" xr:uid="{43C6B67C-0EB9-4626-8099-12839547B961}"/>
    <cellStyle name="Comma 10 2 7 3" xfId="16805" xr:uid="{8944E609-3078-495D-B7C0-4400B5B2775F}"/>
    <cellStyle name="Comma 10 2 7 4" xfId="16806" xr:uid="{C1C18914-EFBA-44FD-9ED4-4BE6A8908BE9}"/>
    <cellStyle name="Comma 10 2 7 5" xfId="16807" xr:uid="{39B3C6D1-32DB-459B-A7F7-3F930F7870DF}"/>
    <cellStyle name="Comma 10 2 7 6" xfId="16808" xr:uid="{06E41D46-324E-438A-BAAC-BB73ED9FE2C1}"/>
    <cellStyle name="Comma 10 2 8" xfId="5914" xr:uid="{768B0458-F5F7-4AFC-8980-F91F9F5F12B5}"/>
    <cellStyle name="Comma 10 2 8 2" xfId="8038" xr:uid="{62C1E5B2-2993-4B05-8E64-D8C27526977B}"/>
    <cellStyle name="Comma 10 2 8 2 2" xfId="16809" xr:uid="{2B458C5E-5618-4C6E-90FC-4F441B5D0D43}"/>
    <cellStyle name="Comma 10 2 8 2 3" xfId="16810" xr:uid="{80B8503D-6847-45BE-96E6-A17A45BDD9D6}"/>
    <cellStyle name="Comma 10 2 8 2 4" xfId="16811" xr:uid="{4466BFC2-F493-4254-85D6-05757C9AA02F}"/>
    <cellStyle name="Comma 10 2 8 2 5" xfId="16812" xr:uid="{E2DFF4BC-BAB2-4FE0-B940-9B1DFE9EAA80}"/>
    <cellStyle name="Comma 10 2 8 3" xfId="16813" xr:uid="{F4ADAC8F-00A6-4C0F-AD85-688F99B02A51}"/>
    <cellStyle name="Comma 10 2 8 4" xfId="16814" xr:uid="{CC0C112F-5C7B-4E5C-B090-FE3DB79B6935}"/>
    <cellStyle name="Comma 10 2 8 5" xfId="16815" xr:uid="{031651E6-C468-4087-8199-6100B6BD9D1D}"/>
    <cellStyle name="Comma 10 2 8 6" xfId="16816" xr:uid="{6DFC5F0B-CA48-4EE6-A472-12645AA70166}"/>
    <cellStyle name="Comma 10 2 9" xfId="5915" xr:uid="{C6538726-5228-4EBE-BDC9-F496670B73FF}"/>
    <cellStyle name="Comma 10 2 9 2" xfId="8039" xr:uid="{0BB28739-F284-4BBD-9546-6362D7F3BE08}"/>
    <cellStyle name="Comma 10 2 9 2 2" xfId="16817" xr:uid="{16FF3CF2-8013-4C82-8317-84AE74DC9B11}"/>
    <cellStyle name="Comma 10 2 9 2 3" xfId="16818" xr:uid="{7C2CCFD1-EB67-4B2A-92E4-46CCBA1D0F5C}"/>
    <cellStyle name="Comma 10 2 9 2 4" xfId="16819" xr:uid="{CA292031-DEDD-42C8-B151-698EA147E0EC}"/>
    <cellStyle name="Comma 10 2 9 2 5" xfId="16820" xr:uid="{6489C174-AA43-4A8C-A0B2-14794C617975}"/>
    <cellStyle name="Comma 10 2 9 3" xfId="16821" xr:uid="{698C3598-D0D8-45A6-A044-2C815DDA2C56}"/>
    <cellStyle name="Comma 10 2 9 4" xfId="16822" xr:uid="{F8A3D51D-EFBF-4D43-B645-0D378AE829BA}"/>
    <cellStyle name="Comma 10 2 9 5" xfId="16823" xr:uid="{72AD29BA-6436-43CA-9B87-E97577FB36E7}"/>
    <cellStyle name="Comma 10 2 9 6" xfId="16824" xr:uid="{7F5397BF-1E00-44E9-A75A-0C0E80EA939F}"/>
    <cellStyle name="Comma 10 3" xfId="5916" xr:uid="{5EB61F9F-A36E-4BA2-B82D-6DBC1319EC88}"/>
    <cellStyle name="Comma 10 3 10" xfId="5917" xr:uid="{900466AE-D5F7-4D4C-9937-3B7B9972733D}"/>
    <cellStyle name="Comma 10 3 10 2" xfId="8041" xr:uid="{F5CCA02C-991A-4E63-B83D-8B5114783206}"/>
    <cellStyle name="Comma 10 3 10 2 2" xfId="16825" xr:uid="{13BB29A8-4614-4900-B032-253374A04EC9}"/>
    <cellStyle name="Comma 10 3 10 2 3" xfId="16826" xr:uid="{071EA9E8-4DA0-4AC7-8736-488E70D4728F}"/>
    <cellStyle name="Comma 10 3 10 2 4" xfId="16827" xr:uid="{631FB459-AD72-4DE7-B5B9-FC6C4B22776F}"/>
    <cellStyle name="Comma 10 3 10 2 5" xfId="16828" xr:uid="{5DBEA02A-D190-41F2-8D77-20D09522429F}"/>
    <cellStyle name="Comma 10 3 10 3" xfId="16829" xr:uid="{BCE779F0-1F81-4C35-B8F5-DD656A453843}"/>
    <cellStyle name="Comma 10 3 10 4" xfId="16830" xr:uid="{03B73300-2138-4F66-84CB-57DE89FF427B}"/>
    <cellStyle name="Comma 10 3 10 5" xfId="16831" xr:uid="{8DA0150C-ED0E-4456-9498-19FAD7350FF6}"/>
    <cellStyle name="Comma 10 3 10 6" xfId="16832" xr:uid="{6C1B326B-8809-497E-9488-3904B3DD3E11}"/>
    <cellStyle name="Comma 10 3 11" xfId="5918" xr:uid="{C0D978D4-D554-4B64-A956-8916B798F5AD}"/>
    <cellStyle name="Comma 10 3 11 2" xfId="8042" xr:uid="{EE25D622-E87D-4A5D-9E98-96FA2066DE11}"/>
    <cellStyle name="Comma 10 3 11 2 2" xfId="16833" xr:uid="{43C417E2-E3A9-4D1F-AC5F-A7C41818D097}"/>
    <cellStyle name="Comma 10 3 11 2 3" xfId="16834" xr:uid="{8D1F111C-B383-4BD0-8F68-5E146F7D9498}"/>
    <cellStyle name="Comma 10 3 11 2 4" xfId="16835" xr:uid="{CBB23DD8-CDD9-4F99-8710-30BCE7AB8D5E}"/>
    <cellStyle name="Comma 10 3 11 2 5" xfId="16836" xr:uid="{F75D2CC7-0F74-4F8F-94E7-4ECAFE125E5D}"/>
    <cellStyle name="Comma 10 3 11 3" xfId="16837" xr:uid="{C456BC90-E953-4AD9-8194-D03AD0372B20}"/>
    <cellStyle name="Comma 10 3 11 4" xfId="16838" xr:uid="{D1729194-8CD9-4D45-A7FE-88B1017D8DA2}"/>
    <cellStyle name="Comma 10 3 11 5" xfId="16839" xr:uid="{702992A9-003E-4C76-9E9C-D81AA9A76A0E}"/>
    <cellStyle name="Comma 10 3 11 6" xfId="16840" xr:uid="{0B4892C2-21BB-4821-94E8-EDEA89630FA8}"/>
    <cellStyle name="Comma 10 3 12" xfId="5919" xr:uid="{99D08820-258B-46E2-B74C-88EE0EDC909F}"/>
    <cellStyle name="Comma 10 3 12 2" xfId="8043" xr:uid="{C8DC6692-D62F-4098-BC22-D43B69583749}"/>
    <cellStyle name="Comma 10 3 12 2 2" xfId="16841" xr:uid="{C7B885CA-198C-4128-8731-ACDE42A6CD46}"/>
    <cellStyle name="Comma 10 3 12 2 3" xfId="16842" xr:uid="{7EDB949A-3C98-4E6F-8B2F-F4207F0D07DC}"/>
    <cellStyle name="Comma 10 3 12 2 4" xfId="16843" xr:uid="{D8E95813-C725-460A-9A63-90DBFC157920}"/>
    <cellStyle name="Comma 10 3 12 2 5" xfId="16844" xr:uid="{57479DF9-1318-47CD-9135-3C159B2DA9B8}"/>
    <cellStyle name="Comma 10 3 12 3" xfId="16845" xr:uid="{5E169BA1-0BF7-4351-B939-510B2E6759D7}"/>
    <cellStyle name="Comma 10 3 12 4" xfId="16846" xr:uid="{3B10213E-EE8D-4582-BADE-BB644104BBE9}"/>
    <cellStyle name="Comma 10 3 12 5" xfId="16847" xr:uid="{775B7B58-71F6-4E95-8DCB-048AB9253CE2}"/>
    <cellStyle name="Comma 10 3 12 6" xfId="16848" xr:uid="{E317D738-D23E-4197-BEBF-75042381A0C7}"/>
    <cellStyle name="Comma 10 3 13" xfId="5920" xr:uid="{11A9BFEE-4807-4901-8005-506CDD91EBA9}"/>
    <cellStyle name="Comma 10 3 13 2" xfId="8044" xr:uid="{A378EB4E-8F09-49EB-958A-B1681AF8CB82}"/>
    <cellStyle name="Comma 10 3 13 2 2" xfId="16849" xr:uid="{DCF3F3E1-EC34-4CFD-9B2F-AEC7C151DDA6}"/>
    <cellStyle name="Comma 10 3 13 2 3" xfId="16850" xr:uid="{166ADE79-F202-4602-A02D-F620A7572C07}"/>
    <cellStyle name="Comma 10 3 13 2 4" xfId="16851" xr:uid="{906F06CC-135B-4E98-AFF7-05F238DE992B}"/>
    <cellStyle name="Comma 10 3 13 2 5" xfId="16852" xr:uid="{305D0975-54AF-4658-8C2F-20AA6BDF0B6A}"/>
    <cellStyle name="Comma 10 3 13 3" xfId="16853" xr:uid="{581D1B6E-AD13-43C5-856E-14A6EC56E134}"/>
    <cellStyle name="Comma 10 3 13 4" xfId="16854" xr:uid="{8332D798-F423-4F8C-B602-ABCFEECDE2DE}"/>
    <cellStyle name="Comma 10 3 13 5" xfId="16855" xr:uid="{F508D8CA-B3B9-45C1-AD4D-695C7D6F42D4}"/>
    <cellStyle name="Comma 10 3 13 6" xfId="16856" xr:uid="{9B54B239-265F-488E-ADCE-7BD387EC11F2}"/>
    <cellStyle name="Comma 10 3 14" xfId="5921" xr:uid="{FDE83D81-4048-42C5-9F6B-7381C2DCBD94}"/>
    <cellStyle name="Comma 10 3 14 2" xfId="8045" xr:uid="{98D45399-FC26-4D02-9F16-A72D1C5B5337}"/>
    <cellStyle name="Comma 10 3 14 2 2" xfId="16857" xr:uid="{3164CACD-AA55-4C51-AE38-276BC976A002}"/>
    <cellStyle name="Comma 10 3 14 2 3" xfId="16858" xr:uid="{7E3563DD-13A3-4357-AF4E-1CBEB8415464}"/>
    <cellStyle name="Comma 10 3 14 2 4" xfId="16859" xr:uid="{2D483B0D-1167-4F6F-AB1F-0CE20F353AF6}"/>
    <cellStyle name="Comma 10 3 14 2 5" xfId="16860" xr:uid="{6192A85B-2562-41DF-A30A-4B0716F7898E}"/>
    <cellStyle name="Comma 10 3 14 3" xfId="16861" xr:uid="{AF6C2C59-A13B-4081-87B5-F2EBB19CA8EA}"/>
    <cellStyle name="Comma 10 3 14 4" xfId="16862" xr:uid="{EBAB4FB5-6979-454F-915B-131C44E1FDB1}"/>
    <cellStyle name="Comma 10 3 14 5" xfId="16863" xr:uid="{EB281C69-5DC8-4F7A-86F8-F97A0A2FD3FA}"/>
    <cellStyle name="Comma 10 3 14 6" xfId="16864" xr:uid="{3C4B9EC5-6C7E-4803-AAA2-24818679EF81}"/>
    <cellStyle name="Comma 10 3 15" xfId="5922" xr:uid="{0F5F7205-4FCF-46E6-9C48-4C796D4718BC}"/>
    <cellStyle name="Comma 10 3 15 2" xfId="8046" xr:uid="{7D9D5DB1-ADC3-4404-883E-D2D02C69AFA5}"/>
    <cellStyle name="Comma 10 3 15 2 2" xfId="16865" xr:uid="{0874E879-CF68-4E7F-9EEF-670272F09C32}"/>
    <cellStyle name="Comma 10 3 15 2 3" xfId="16866" xr:uid="{EC0AE516-63A0-402A-9444-CC5110FC02C6}"/>
    <cellStyle name="Comma 10 3 15 2 4" xfId="16867" xr:uid="{A26EB9B3-7E37-408C-81CC-FCBFE477F204}"/>
    <cellStyle name="Comma 10 3 15 2 5" xfId="16868" xr:uid="{8BD436D6-EC11-490C-AF6B-5578DE4C7353}"/>
    <cellStyle name="Comma 10 3 15 3" xfId="16869" xr:uid="{4177DA69-C939-4350-A996-B810394EA6BC}"/>
    <cellStyle name="Comma 10 3 15 4" xfId="16870" xr:uid="{8BFBCE19-4202-49DE-99C5-33DDF35DDCEB}"/>
    <cellStyle name="Comma 10 3 15 5" xfId="16871" xr:uid="{59F7A2DF-BA08-45F3-A860-703723388CFB}"/>
    <cellStyle name="Comma 10 3 15 6" xfId="16872" xr:uid="{51167E22-8115-47FB-9CED-58A5C0E75FCE}"/>
    <cellStyle name="Comma 10 3 16" xfId="5923" xr:uid="{A7A155DE-CCF8-45A5-AB4A-1581856855B1}"/>
    <cellStyle name="Comma 10 3 16 2" xfId="8047" xr:uid="{103C5AF5-ADCC-4138-AA5A-7DB6050F7738}"/>
    <cellStyle name="Comma 10 3 16 2 2" xfId="16873" xr:uid="{95AA234D-F035-4FA5-80DB-2A85EBEC72C6}"/>
    <cellStyle name="Comma 10 3 16 2 3" xfId="16874" xr:uid="{8F217549-706D-4574-AEAF-D30F081DF288}"/>
    <cellStyle name="Comma 10 3 16 2 4" xfId="16875" xr:uid="{9564C3C2-9CAC-42FB-BC56-F8D1031C5346}"/>
    <cellStyle name="Comma 10 3 16 2 5" xfId="16876" xr:uid="{A49D802C-4D95-4EC5-B9C1-9FF2DF6CC7A6}"/>
    <cellStyle name="Comma 10 3 16 3" xfId="16877" xr:uid="{84D704CA-C429-4940-B838-57B402FE2498}"/>
    <cellStyle name="Comma 10 3 16 4" xfId="16878" xr:uid="{05720AFF-8A2B-40ED-A60F-29C731D0F714}"/>
    <cellStyle name="Comma 10 3 16 5" xfId="16879" xr:uid="{AC1E68D7-A6AA-4E1E-8CBF-871F14A960AC}"/>
    <cellStyle name="Comma 10 3 16 6" xfId="16880" xr:uid="{C578D98A-AA36-407E-861C-5767FF76C03C}"/>
    <cellStyle name="Comma 10 3 17" xfId="5924" xr:uid="{BC343BEE-7487-49CE-A85A-708EED42C83E}"/>
    <cellStyle name="Comma 10 3 17 2" xfId="8048" xr:uid="{58975F51-0CAB-46AA-ADFF-831488B5CC43}"/>
    <cellStyle name="Comma 10 3 17 2 2" xfId="16881" xr:uid="{C257EE2D-AA70-47A4-9292-0DFDE6BD429B}"/>
    <cellStyle name="Comma 10 3 17 2 3" xfId="16882" xr:uid="{ADD7F56D-5403-40C4-8222-AC7D88E1F46C}"/>
    <cellStyle name="Comma 10 3 17 2 4" xfId="16883" xr:uid="{235734B5-CD68-47AC-8D74-3BD7A4A92D1D}"/>
    <cellStyle name="Comma 10 3 17 2 5" xfId="16884" xr:uid="{96AF1B81-4969-44F3-8CAF-6DAF89034A1D}"/>
    <cellStyle name="Comma 10 3 17 3" xfId="16885" xr:uid="{5D09CC44-35CB-4797-A341-DF16781DE8B0}"/>
    <cellStyle name="Comma 10 3 17 4" xfId="16886" xr:uid="{88FC462B-BE81-4915-BC24-CA9CA2AE88ED}"/>
    <cellStyle name="Comma 10 3 17 5" xfId="16887" xr:uid="{E9AD6E27-3C94-4306-BF14-1FB1DC4D0C90}"/>
    <cellStyle name="Comma 10 3 17 6" xfId="16888" xr:uid="{E9A283F1-DEDC-4125-A93C-7ECFE3555D5C}"/>
    <cellStyle name="Comma 10 3 18" xfId="8040" xr:uid="{DA175F18-C703-4ED9-B83D-AB0C771C18D0}"/>
    <cellStyle name="Comma 10 3 18 2" xfId="16889" xr:uid="{7FACCE0F-8D02-4D07-B59F-448588CE1D1B}"/>
    <cellStyle name="Comma 10 3 18 3" xfId="16890" xr:uid="{EA0E04BF-8FE3-465D-B0FA-EB0A90640B80}"/>
    <cellStyle name="Comma 10 3 18 4" xfId="16891" xr:uid="{8E7172C3-B5D0-418C-B71C-AB20C3B3B7F2}"/>
    <cellStyle name="Comma 10 3 18 5" xfId="16892" xr:uid="{753D8940-FF7A-4EE7-8BD3-7106F66D71DD}"/>
    <cellStyle name="Comma 10 3 19" xfId="16893" xr:uid="{456237CB-581D-47D1-86EC-F4CFEFE81399}"/>
    <cellStyle name="Comma 10 3 2" xfId="5925" xr:uid="{C574BD05-40EC-4ED6-AA54-C9DDB0B629CC}"/>
    <cellStyle name="Comma 10 3 2 2" xfId="8049" xr:uid="{CC0064D8-B851-4CC6-877F-FA335A1E7B3A}"/>
    <cellStyle name="Comma 10 3 2 2 2" xfId="16894" xr:uid="{1FDC81B4-2140-489D-AC48-451156D47CA9}"/>
    <cellStyle name="Comma 10 3 2 2 3" xfId="16895" xr:uid="{0E931AC6-9640-4CD5-BE28-818969724599}"/>
    <cellStyle name="Comma 10 3 2 2 4" xfId="16896" xr:uid="{63EDE13C-99BE-4255-923D-72D68659E34A}"/>
    <cellStyle name="Comma 10 3 2 2 5" xfId="16897" xr:uid="{2A956C68-CBED-4794-A49D-CD4EA2B36442}"/>
    <cellStyle name="Comma 10 3 2 3" xfId="16898" xr:uid="{9CF0DEA5-9FAE-493C-AB04-1764D5775E21}"/>
    <cellStyle name="Comma 10 3 2 4" xfId="16899" xr:uid="{AA70A08B-4569-49FD-A27F-33270ED61869}"/>
    <cellStyle name="Comma 10 3 2 5" xfId="16900" xr:uid="{3A5F27C9-5DC5-4775-A0FF-A27A71D0C0C1}"/>
    <cellStyle name="Comma 10 3 2 6" xfId="16901" xr:uid="{C624EAD1-9692-42E9-85EF-D899018C92C3}"/>
    <cellStyle name="Comma 10 3 20" xfId="16902" xr:uid="{A59BA28F-A400-4B05-AFA3-C37731E2C143}"/>
    <cellStyle name="Comma 10 3 21" xfId="16903" xr:uid="{F8AE4B53-CB66-49E1-A945-A66C88F7F777}"/>
    <cellStyle name="Comma 10 3 22" xfId="16904" xr:uid="{D66B0727-7AB7-4C8A-BFC0-A11C88648208}"/>
    <cellStyle name="Comma 10 3 3" xfId="5926" xr:uid="{CDFFB601-295B-419F-A957-CD9736C9E221}"/>
    <cellStyle name="Comma 10 3 3 2" xfId="8050" xr:uid="{F601A9D9-9239-4731-904A-A33AE4E3C4F9}"/>
    <cellStyle name="Comma 10 3 3 2 2" xfId="16905" xr:uid="{93721BCE-9649-4256-9D09-F504F6F043C0}"/>
    <cellStyle name="Comma 10 3 3 2 3" xfId="16906" xr:uid="{20198CA8-ECE5-42F9-B382-7CBBFB67F9FD}"/>
    <cellStyle name="Comma 10 3 3 2 4" xfId="16907" xr:uid="{887A2F51-9194-4E9D-996F-586863043257}"/>
    <cellStyle name="Comma 10 3 3 2 5" xfId="16908" xr:uid="{77CF442A-DC8E-4C53-B52A-7BC5B8D462C0}"/>
    <cellStyle name="Comma 10 3 3 3" xfId="16909" xr:uid="{4AB23820-6AB1-406E-B9A8-281E688240A7}"/>
    <cellStyle name="Comma 10 3 3 4" xfId="16910" xr:uid="{1F708950-F779-46E7-B0AA-A33102EF51F0}"/>
    <cellStyle name="Comma 10 3 3 5" xfId="16911" xr:uid="{C45337F5-06F9-4EA1-8B4B-DCD489B6BDBF}"/>
    <cellStyle name="Comma 10 3 3 6" xfId="16912" xr:uid="{BAEEE1CA-EB7B-438F-80E0-82BB3EBA02B1}"/>
    <cellStyle name="Comma 10 3 4" xfId="5927" xr:uid="{CA340DBE-CC36-4B4D-AD31-B17CE60297D4}"/>
    <cellStyle name="Comma 10 3 4 2" xfId="8051" xr:uid="{464F95E7-A239-4248-8D84-567D9368F44A}"/>
    <cellStyle name="Comma 10 3 4 2 2" xfId="16913" xr:uid="{7196AD88-CC71-48CF-A21F-03AD3A76E566}"/>
    <cellStyle name="Comma 10 3 4 2 3" xfId="16914" xr:uid="{A8FC0503-3EC1-4E95-AAA8-0142FB8AD22C}"/>
    <cellStyle name="Comma 10 3 4 2 4" xfId="16915" xr:uid="{2F2B0D3A-F773-4CD5-8C36-495B82768BC2}"/>
    <cellStyle name="Comma 10 3 4 2 5" xfId="16916" xr:uid="{5F5D5926-09A4-4C8A-A16C-A25AF1A0963F}"/>
    <cellStyle name="Comma 10 3 4 3" xfId="16917" xr:uid="{21650286-5967-470F-AF91-3084EBFDB675}"/>
    <cellStyle name="Comma 10 3 4 4" xfId="16918" xr:uid="{A021F152-3F20-427F-AAD8-5BE465877ECE}"/>
    <cellStyle name="Comma 10 3 4 5" xfId="16919" xr:uid="{F00E086A-E1E0-49A6-A81E-2DC77450F8E9}"/>
    <cellStyle name="Comma 10 3 4 6" xfId="16920" xr:uid="{4F3BA9E3-0B1E-4AFC-95E3-8FF65A4C0BA7}"/>
    <cellStyle name="Comma 10 3 5" xfId="5928" xr:uid="{17978514-63AF-4720-9DA9-993C40541298}"/>
    <cellStyle name="Comma 10 3 5 2" xfId="8052" xr:uid="{1BA5BA1E-777D-43C2-B117-CEA78888708F}"/>
    <cellStyle name="Comma 10 3 5 2 2" xfId="16921" xr:uid="{008426B4-E46B-40D9-9259-EC536B7E158C}"/>
    <cellStyle name="Comma 10 3 5 2 3" xfId="16922" xr:uid="{774FB5F5-0730-4E50-96A9-EFA32FE069DF}"/>
    <cellStyle name="Comma 10 3 5 2 4" xfId="16923" xr:uid="{3F75F966-7253-449D-BCB3-2E6EC8A61489}"/>
    <cellStyle name="Comma 10 3 5 2 5" xfId="16924" xr:uid="{9E36961C-637B-4F97-A20A-A802808E52D4}"/>
    <cellStyle name="Comma 10 3 5 3" xfId="16925" xr:uid="{001BA47F-1CD7-4DDE-B955-B398D95DB12B}"/>
    <cellStyle name="Comma 10 3 5 4" xfId="16926" xr:uid="{C31B21AA-08DC-4F3F-ACA2-452DE7BC7D0F}"/>
    <cellStyle name="Comma 10 3 5 5" xfId="16927" xr:uid="{0AEE45DA-4F5F-4EEA-ADA7-8D1BE1FAAC52}"/>
    <cellStyle name="Comma 10 3 5 6" xfId="16928" xr:uid="{662BBADF-9650-4165-92AF-3B9FEA4CD931}"/>
    <cellStyle name="Comma 10 3 6" xfId="5929" xr:uid="{4EB32FF4-9B49-483C-A8AF-7405872755B6}"/>
    <cellStyle name="Comma 10 3 6 2" xfId="8053" xr:uid="{0C1EE664-D158-46EA-9155-D8379A9AEA77}"/>
    <cellStyle name="Comma 10 3 6 2 2" xfId="16929" xr:uid="{D850BDF7-3B6E-474F-A93F-52C3F28D6FF2}"/>
    <cellStyle name="Comma 10 3 6 2 3" xfId="16930" xr:uid="{7A76DFBE-BECC-4E0C-BB20-2DBF26D6D329}"/>
    <cellStyle name="Comma 10 3 6 2 4" xfId="16931" xr:uid="{392008C7-4AEC-41CC-9E40-61EE4052A22D}"/>
    <cellStyle name="Comma 10 3 6 2 5" xfId="16932" xr:uid="{505D1383-7034-4D29-AF9A-0A219628CDE7}"/>
    <cellStyle name="Comma 10 3 6 3" xfId="16933" xr:uid="{91180956-33B3-4A54-873A-643A3DBB36B8}"/>
    <cellStyle name="Comma 10 3 6 4" xfId="16934" xr:uid="{0378EB64-C8DA-40AB-ABDD-81AD83D04FEC}"/>
    <cellStyle name="Comma 10 3 6 5" xfId="16935" xr:uid="{D679C928-C112-44D8-A7F6-6D39FC8BD5B2}"/>
    <cellStyle name="Comma 10 3 6 6" xfId="16936" xr:uid="{1D32AF8C-5744-464C-8BDB-081727C499DE}"/>
    <cellStyle name="Comma 10 3 7" xfId="5930" xr:uid="{1F8BF3D0-DBC2-4311-968F-3B6A82FC5857}"/>
    <cellStyle name="Comma 10 3 7 2" xfId="8054" xr:uid="{6EF2752C-78D2-4797-8CB3-4844D5618DCF}"/>
    <cellStyle name="Comma 10 3 7 2 2" xfId="16937" xr:uid="{590394DD-087B-49F1-BFE9-AEA14C0230F3}"/>
    <cellStyle name="Comma 10 3 7 2 3" xfId="16938" xr:uid="{05EFC0CE-C0CF-431C-9C8A-50C40EEB3B13}"/>
    <cellStyle name="Comma 10 3 7 2 4" xfId="16939" xr:uid="{285E96C6-7629-463C-8800-EB192677BC88}"/>
    <cellStyle name="Comma 10 3 7 2 5" xfId="16940" xr:uid="{A922260C-36BA-4FED-8D17-801BE1663CAF}"/>
    <cellStyle name="Comma 10 3 7 3" xfId="16941" xr:uid="{1B3491CE-EBB3-49F0-8634-A299552ABA6E}"/>
    <cellStyle name="Comma 10 3 7 4" xfId="16942" xr:uid="{48CCAA97-A31C-4F00-8C27-C67F322F8B64}"/>
    <cellStyle name="Comma 10 3 7 5" xfId="16943" xr:uid="{4E689082-EDCB-488C-8E93-41FDC495FCCC}"/>
    <cellStyle name="Comma 10 3 7 6" xfId="16944" xr:uid="{5F830271-ED0A-4258-8882-6C680DAFBECB}"/>
    <cellStyle name="Comma 10 3 8" xfId="5931" xr:uid="{9075EDBD-1D3C-4127-BB62-EEC6FA0050C4}"/>
    <cellStyle name="Comma 10 3 8 2" xfId="8055" xr:uid="{5FC9260D-4780-46B2-A0E8-83AB3E3A2F37}"/>
    <cellStyle name="Comma 10 3 8 2 2" xfId="16945" xr:uid="{159E3F2F-6906-4400-83EE-6AC572E0C4AC}"/>
    <cellStyle name="Comma 10 3 8 2 3" xfId="16946" xr:uid="{5E065C10-3994-491E-AA37-B4156130E605}"/>
    <cellStyle name="Comma 10 3 8 2 4" xfId="16947" xr:uid="{F9F75896-5E7E-45C4-8F1E-55B1A7B82702}"/>
    <cellStyle name="Comma 10 3 8 2 5" xfId="16948" xr:uid="{F38213BB-4A0F-43A9-9619-DDD429DCFA6E}"/>
    <cellStyle name="Comma 10 3 8 3" xfId="16949" xr:uid="{9F7F3657-EB72-4FF7-8845-1F3B824CA063}"/>
    <cellStyle name="Comma 10 3 8 4" xfId="16950" xr:uid="{FD55FD92-9EDB-4C78-A8F7-6261683A744B}"/>
    <cellStyle name="Comma 10 3 8 5" xfId="16951" xr:uid="{1CE0D87A-5A46-43BF-A914-7695E3AC7965}"/>
    <cellStyle name="Comma 10 3 8 6" xfId="16952" xr:uid="{A2A4D068-BAE5-475F-967A-E180F57AB24D}"/>
    <cellStyle name="Comma 10 3 9" xfId="5932" xr:uid="{46D1F61C-C226-4B3B-A6A5-7118BBD7EDBE}"/>
    <cellStyle name="Comma 10 3 9 2" xfId="8056" xr:uid="{7119481B-0BF8-403C-93B0-A7764470E35D}"/>
    <cellStyle name="Comma 10 3 9 2 2" xfId="16953" xr:uid="{5CCF4A92-B57C-4B34-8E1C-F7A041111AC0}"/>
    <cellStyle name="Comma 10 3 9 2 3" xfId="16954" xr:uid="{80BA445C-101A-413C-9696-AD7417F4918B}"/>
    <cellStyle name="Comma 10 3 9 2 4" xfId="16955" xr:uid="{7ED5EC2B-2B85-4CD0-8DDC-95200342C654}"/>
    <cellStyle name="Comma 10 3 9 2 5" xfId="16956" xr:uid="{6BB60EF3-42AC-4F49-BBA9-007C804CD433}"/>
    <cellStyle name="Comma 10 3 9 3" xfId="16957" xr:uid="{D852302E-238E-4162-8D7B-BE043E6A4467}"/>
    <cellStyle name="Comma 10 3 9 4" xfId="16958" xr:uid="{E7BCEB12-3C63-4F18-B3C7-604F9B78CEF7}"/>
    <cellStyle name="Comma 10 3 9 5" xfId="16959" xr:uid="{3C915B97-D788-458B-BD18-D4C21124D4D2}"/>
    <cellStyle name="Comma 10 3 9 6" xfId="16960" xr:uid="{47028D3F-F66B-42C2-A671-AAE5EE14DDC9}"/>
    <cellStyle name="Comma 10 4" xfId="5933" xr:uid="{5AE96E14-0D46-4B71-A818-28B25804BA9D}"/>
    <cellStyle name="Comma 10 4 10" xfId="5934" xr:uid="{2E96A673-1225-43B3-8AED-45287148D681}"/>
    <cellStyle name="Comma 10 4 10 2" xfId="8058" xr:uid="{52437A93-F125-4E75-9CF5-B4C5F2319E04}"/>
    <cellStyle name="Comma 10 4 10 2 2" xfId="16961" xr:uid="{16AE1362-7691-4AFA-A083-C04878CAABFB}"/>
    <cellStyle name="Comma 10 4 10 2 3" xfId="16962" xr:uid="{37F2679D-7503-42F1-809D-E8D2F085687F}"/>
    <cellStyle name="Comma 10 4 10 2 4" xfId="16963" xr:uid="{F0423742-3808-468A-BC07-9CE077317F19}"/>
    <cellStyle name="Comma 10 4 10 2 5" xfId="16964" xr:uid="{A6AB3161-8AD0-41FA-8CBE-90C458117AE2}"/>
    <cellStyle name="Comma 10 4 10 3" xfId="16965" xr:uid="{61D6FE6F-3B65-49E1-BAD3-5EC7944B0214}"/>
    <cellStyle name="Comma 10 4 10 4" xfId="16966" xr:uid="{278A725A-62CC-4971-B86C-DF373CC2809B}"/>
    <cellStyle name="Comma 10 4 10 5" xfId="16967" xr:uid="{6C7286AC-38BA-4F49-9008-5C7C4AC36AA4}"/>
    <cellStyle name="Comma 10 4 10 6" xfId="16968" xr:uid="{64EC52E7-FECE-45BB-82BA-285BFD4CC4F8}"/>
    <cellStyle name="Comma 10 4 11" xfId="5935" xr:uid="{475EA80E-2187-4216-94A6-C88B76793DD6}"/>
    <cellStyle name="Comma 10 4 11 2" xfId="8059" xr:uid="{5A1B92DE-15F6-45F1-B7F3-BA4698BA05E9}"/>
    <cellStyle name="Comma 10 4 11 2 2" xfId="16969" xr:uid="{914DB185-A26F-49C6-9E87-B525BF5A45D6}"/>
    <cellStyle name="Comma 10 4 11 2 3" xfId="16970" xr:uid="{7D44E595-306D-4ACB-99EC-6C3F9502C1D9}"/>
    <cellStyle name="Comma 10 4 11 2 4" xfId="16971" xr:uid="{4A0CCA79-DA8B-49B7-9B73-66EA388BAAF7}"/>
    <cellStyle name="Comma 10 4 11 2 5" xfId="16972" xr:uid="{F59197BA-696F-4B01-A7EC-3CEF9108C53B}"/>
    <cellStyle name="Comma 10 4 11 3" xfId="16973" xr:uid="{D64D4ED7-7D53-46D7-8A0C-C2536100187B}"/>
    <cellStyle name="Comma 10 4 11 4" xfId="16974" xr:uid="{63E93816-02D1-4F20-9CF8-E492AF10BAEF}"/>
    <cellStyle name="Comma 10 4 11 5" xfId="16975" xr:uid="{09448BDE-533D-4A2C-B3A7-F9291F5FC141}"/>
    <cellStyle name="Comma 10 4 11 6" xfId="16976" xr:uid="{035F1F17-50DF-4405-AB1E-77180A98AD9A}"/>
    <cellStyle name="Comma 10 4 12" xfId="5936" xr:uid="{D55B1E31-3EAE-4C24-A83D-C9EFC03A62FC}"/>
    <cellStyle name="Comma 10 4 12 2" xfId="8060" xr:uid="{B8B5E7E4-7AD0-4E68-8ABD-A3C5EF9BCFC9}"/>
    <cellStyle name="Comma 10 4 12 2 2" xfId="16977" xr:uid="{72CA0369-00BA-439D-897B-E9B6247A96CA}"/>
    <cellStyle name="Comma 10 4 12 2 3" xfId="16978" xr:uid="{BD29CD53-A676-46A1-AA91-F4B4D407BF7B}"/>
    <cellStyle name="Comma 10 4 12 2 4" xfId="16979" xr:uid="{443E3604-CB4C-4A03-A313-6B821CAF0684}"/>
    <cellStyle name="Comma 10 4 12 2 5" xfId="16980" xr:uid="{9CA54D82-7FB8-4CE1-8D74-4E89F165A6AA}"/>
    <cellStyle name="Comma 10 4 12 3" xfId="16981" xr:uid="{65ACAA80-4425-4CA2-BFA3-10FC162FBB08}"/>
    <cellStyle name="Comma 10 4 12 4" xfId="16982" xr:uid="{B11111FA-D311-40CA-955C-68563086B709}"/>
    <cellStyle name="Comma 10 4 12 5" xfId="16983" xr:uid="{DFE4FC65-5832-4464-9496-39DBDB318797}"/>
    <cellStyle name="Comma 10 4 12 6" xfId="16984" xr:uid="{EDE17667-46F6-414A-BD54-D7040225979F}"/>
    <cellStyle name="Comma 10 4 13" xfId="5937" xr:uid="{D1768237-B07B-42C8-A42E-1B4050D470B4}"/>
    <cellStyle name="Comma 10 4 13 2" xfId="8061" xr:uid="{EB9ACE78-6A66-4353-A973-90FB591E052D}"/>
    <cellStyle name="Comma 10 4 13 2 2" xfId="16985" xr:uid="{B19362BD-441B-47C3-B14B-4038A4EB895C}"/>
    <cellStyle name="Comma 10 4 13 2 3" xfId="16986" xr:uid="{8A3A2D10-DD7B-45B8-B095-9A473B2547A8}"/>
    <cellStyle name="Comma 10 4 13 2 4" xfId="16987" xr:uid="{E73C74A8-4FC5-452C-8B6C-556021AFC4B2}"/>
    <cellStyle name="Comma 10 4 13 2 5" xfId="16988" xr:uid="{4AB401D2-A018-4B1E-828C-0E38C36F8DAC}"/>
    <cellStyle name="Comma 10 4 13 3" xfId="16989" xr:uid="{1639D9F5-CC18-4350-9862-9F0FFCBE8C42}"/>
    <cellStyle name="Comma 10 4 13 4" xfId="16990" xr:uid="{0EBA8E51-1197-44A4-8272-EF3116405DD5}"/>
    <cellStyle name="Comma 10 4 13 5" xfId="16991" xr:uid="{72FBC9B5-AAF9-4000-801C-B328F7727E67}"/>
    <cellStyle name="Comma 10 4 13 6" xfId="16992" xr:uid="{26D7D996-F34A-4C2E-AC84-8C50B043B0C4}"/>
    <cellStyle name="Comma 10 4 14" xfId="5938" xr:uid="{419385FA-8861-4198-B677-9C33BAFBF201}"/>
    <cellStyle name="Comma 10 4 14 2" xfId="8062" xr:uid="{ED69E551-4800-4C79-991E-1F58F4E2AF59}"/>
    <cellStyle name="Comma 10 4 14 2 2" xfId="16993" xr:uid="{DD41185E-7974-44F9-835E-907E726CBAF3}"/>
    <cellStyle name="Comma 10 4 14 2 3" xfId="16994" xr:uid="{3D7FEE56-C081-47BD-8D2C-A7953CBF54BE}"/>
    <cellStyle name="Comma 10 4 14 2 4" xfId="16995" xr:uid="{1727674F-9AF4-4D94-BBA5-70099D63DE9C}"/>
    <cellStyle name="Comma 10 4 14 2 5" xfId="16996" xr:uid="{35BDF857-54F2-411F-9DC9-6D336593BFDC}"/>
    <cellStyle name="Comma 10 4 14 3" xfId="16997" xr:uid="{E94E0F73-E3EE-454E-AC41-194054FEF3E0}"/>
    <cellStyle name="Comma 10 4 14 4" xfId="16998" xr:uid="{9EF25692-D1D1-40C4-AB31-90D6BD23A670}"/>
    <cellStyle name="Comma 10 4 14 5" xfId="16999" xr:uid="{ABB109B0-3EE8-42E9-8D79-44962097FAA6}"/>
    <cellStyle name="Comma 10 4 14 6" xfId="17000" xr:uid="{3FEA4560-4988-4B0E-B4C1-099004BF8F6D}"/>
    <cellStyle name="Comma 10 4 15" xfId="5939" xr:uid="{6CE8C030-6DC9-45E0-AB13-C1BDD72AD660}"/>
    <cellStyle name="Comma 10 4 15 2" xfId="8063" xr:uid="{9B5EF575-E1C1-487F-AED3-678141061139}"/>
    <cellStyle name="Comma 10 4 15 2 2" xfId="17001" xr:uid="{5FB54A0F-31FB-4303-9596-97C6B100D399}"/>
    <cellStyle name="Comma 10 4 15 2 3" xfId="17002" xr:uid="{2B9E0B63-0EF4-445A-957B-A2DB7615402A}"/>
    <cellStyle name="Comma 10 4 15 2 4" xfId="17003" xr:uid="{4E6C5AFA-6F2E-4177-96DC-C155B6E39680}"/>
    <cellStyle name="Comma 10 4 15 2 5" xfId="17004" xr:uid="{677703E0-CBEE-4746-A653-B55875A0BFB6}"/>
    <cellStyle name="Comma 10 4 15 3" xfId="17005" xr:uid="{B5D37A93-8921-4B22-8396-63B4016C3848}"/>
    <cellStyle name="Comma 10 4 15 4" xfId="17006" xr:uid="{BD8FEB63-24DC-4635-BAF8-F6A0515489B3}"/>
    <cellStyle name="Comma 10 4 15 5" xfId="17007" xr:uid="{DE35FFD7-325C-4B26-8EAD-48837AA1D976}"/>
    <cellStyle name="Comma 10 4 15 6" xfId="17008" xr:uid="{5AE497E9-DB31-4E3A-9C51-ADA31B5380F6}"/>
    <cellStyle name="Comma 10 4 16" xfId="5940" xr:uid="{5FC53820-89B3-4C22-ABA1-E4936B168EF7}"/>
    <cellStyle name="Comma 10 4 16 2" xfId="8064" xr:uid="{D8D6067C-5C69-47F6-8F12-36523DE4E269}"/>
    <cellStyle name="Comma 10 4 16 2 2" xfId="17009" xr:uid="{6D3E832E-2002-4DD9-836E-DD4FE79331EC}"/>
    <cellStyle name="Comma 10 4 16 2 3" xfId="17010" xr:uid="{CF1CD850-7FDE-4EF6-AE4A-56D9219E5DB4}"/>
    <cellStyle name="Comma 10 4 16 2 4" xfId="17011" xr:uid="{CBC0ED4A-2391-4091-8C46-389FAE48A080}"/>
    <cellStyle name="Comma 10 4 16 2 5" xfId="17012" xr:uid="{97533CF3-24B7-4D16-BA03-658422487B56}"/>
    <cellStyle name="Comma 10 4 16 3" xfId="17013" xr:uid="{EDBADF78-5596-4287-B2C3-53CA40F1DF67}"/>
    <cellStyle name="Comma 10 4 16 4" xfId="17014" xr:uid="{2A0C6857-5840-4623-8336-6CA0EECE6532}"/>
    <cellStyle name="Comma 10 4 16 5" xfId="17015" xr:uid="{3AEB8D0C-87D7-4368-AC94-07C964D72BE6}"/>
    <cellStyle name="Comma 10 4 16 6" xfId="17016" xr:uid="{1EAC5B64-B662-4A18-819A-52E0780295AA}"/>
    <cellStyle name="Comma 10 4 17" xfId="5941" xr:uid="{BAB84B03-8A8A-4A62-9029-0CD5CE9C62FE}"/>
    <cellStyle name="Comma 10 4 17 2" xfId="8065" xr:uid="{C18F92B6-1632-444F-9E00-E790335235F9}"/>
    <cellStyle name="Comma 10 4 17 2 2" xfId="17017" xr:uid="{341EE9CE-4273-49C9-BD75-3022E0DC1F9B}"/>
    <cellStyle name="Comma 10 4 17 2 3" xfId="17018" xr:uid="{4125E075-F760-47C5-BF65-705220AD3C0E}"/>
    <cellStyle name="Comma 10 4 17 2 4" xfId="17019" xr:uid="{9C9C639E-8046-4259-8642-4A05896FD583}"/>
    <cellStyle name="Comma 10 4 17 2 5" xfId="17020" xr:uid="{380899C8-D331-4433-93CB-C93E237DDE84}"/>
    <cellStyle name="Comma 10 4 17 3" xfId="17021" xr:uid="{049971FC-699D-4018-8DBB-336B46C0739D}"/>
    <cellStyle name="Comma 10 4 17 4" xfId="17022" xr:uid="{3126E63C-AAE4-4BCA-9594-FF5D31E74701}"/>
    <cellStyle name="Comma 10 4 17 5" xfId="17023" xr:uid="{38F9277B-4E98-44EB-8C43-3EEAAB2D1B9C}"/>
    <cellStyle name="Comma 10 4 17 6" xfId="17024" xr:uid="{C38CA4B4-69D1-4CE7-86B2-4DA853CD9ABC}"/>
    <cellStyle name="Comma 10 4 18" xfId="8057" xr:uid="{1E1F3D55-B8F4-4B20-904E-96DFE7F80CCF}"/>
    <cellStyle name="Comma 10 4 18 2" xfId="17025" xr:uid="{6432B8A4-71E3-453A-A976-405EDC55224F}"/>
    <cellStyle name="Comma 10 4 18 3" xfId="17026" xr:uid="{6065E9C7-5526-45DF-84E2-74293163F6F9}"/>
    <cellStyle name="Comma 10 4 18 4" xfId="17027" xr:uid="{4A62C748-AF32-4E25-B7CD-173EEFF838DD}"/>
    <cellStyle name="Comma 10 4 18 5" xfId="17028" xr:uid="{E0DEE268-FBF1-48A7-8FAD-1FBF4134EDC3}"/>
    <cellStyle name="Comma 10 4 19" xfId="17029" xr:uid="{B2968C75-4B16-4865-912D-F9AA80D5A1EC}"/>
    <cellStyle name="Comma 10 4 2" xfId="5942" xr:uid="{81FBF203-D4AA-4B4A-B510-9C7B61C0B31A}"/>
    <cellStyle name="Comma 10 4 2 2" xfId="8066" xr:uid="{F64E4AB1-C154-4846-995F-D62A3AB61BF6}"/>
    <cellStyle name="Comma 10 4 2 2 2" xfId="17030" xr:uid="{FEF5B7DA-A762-412B-9C5F-5853083D1946}"/>
    <cellStyle name="Comma 10 4 2 2 3" xfId="17031" xr:uid="{6F0622B1-95D4-4C3D-BB31-D93161E3C074}"/>
    <cellStyle name="Comma 10 4 2 2 4" xfId="17032" xr:uid="{DC768A7F-37A2-42E2-9DC3-80229E524B24}"/>
    <cellStyle name="Comma 10 4 2 2 5" xfId="17033" xr:uid="{23C5204D-B9F4-4954-8638-DF6C49A9C5AC}"/>
    <cellStyle name="Comma 10 4 2 3" xfId="17034" xr:uid="{A5F0A683-0AE7-4194-882E-333AD7E0A8A0}"/>
    <cellStyle name="Comma 10 4 2 4" xfId="17035" xr:uid="{C0CB7B33-359E-4A4F-B395-67746CA39D79}"/>
    <cellStyle name="Comma 10 4 2 5" xfId="17036" xr:uid="{DEDED13F-D40C-4FEB-9A9E-4A78A243305C}"/>
    <cellStyle name="Comma 10 4 2 6" xfId="17037" xr:uid="{3483D5BF-B0A3-497A-AA67-9B1551D3B5A2}"/>
    <cellStyle name="Comma 10 4 20" xfId="17038" xr:uid="{BDFE15C0-F5CC-4686-9692-33EC14D3ED90}"/>
    <cellStyle name="Comma 10 4 21" xfId="17039" xr:uid="{B7E9BD3C-A784-417A-A480-A00EEE6E3A3D}"/>
    <cellStyle name="Comma 10 4 22" xfId="17040" xr:uid="{1F5B3D02-5F64-4115-B22F-930F8C196EAF}"/>
    <cellStyle name="Comma 10 4 3" xfId="5943" xr:uid="{F2B69E33-9109-4F23-84DE-A40F3D51325A}"/>
    <cellStyle name="Comma 10 4 3 2" xfId="8067" xr:uid="{411A6AD0-4264-4D70-9521-C479BF65EC08}"/>
    <cellStyle name="Comma 10 4 3 2 2" xfId="17041" xr:uid="{DB5B19D6-BE8C-45E3-BF48-CC5D995DB7EC}"/>
    <cellStyle name="Comma 10 4 3 2 3" xfId="17042" xr:uid="{61F81455-0847-4C3A-84F4-6033AE78A603}"/>
    <cellStyle name="Comma 10 4 3 2 4" xfId="17043" xr:uid="{2F7D557E-521A-47D5-8E99-0AA856F387D3}"/>
    <cellStyle name="Comma 10 4 3 2 5" xfId="17044" xr:uid="{A92882F2-3802-4D79-B52E-F0667BA76293}"/>
    <cellStyle name="Comma 10 4 3 3" xfId="17045" xr:uid="{A8A70073-CD01-4C93-BF96-009F52AEF3E6}"/>
    <cellStyle name="Comma 10 4 3 4" xfId="17046" xr:uid="{DAD08C16-1E5F-4206-AF3D-DA422532B970}"/>
    <cellStyle name="Comma 10 4 3 5" xfId="17047" xr:uid="{F8D46574-D2F2-4D8F-8AA4-4ED23A88B184}"/>
    <cellStyle name="Comma 10 4 3 6" xfId="17048" xr:uid="{21D06957-5513-4337-85AB-EE8C76F5FF48}"/>
    <cellStyle name="Comma 10 4 4" xfId="5944" xr:uid="{3C89ABF1-8BDD-44F8-8D8A-98F4CF978CB5}"/>
    <cellStyle name="Comma 10 4 4 2" xfId="8068" xr:uid="{C4D057C1-B377-4446-8DC2-EC9B4B8731A3}"/>
    <cellStyle name="Comma 10 4 4 2 2" xfId="17049" xr:uid="{2EFED1BD-F559-4109-90D4-858398201BC6}"/>
    <cellStyle name="Comma 10 4 4 2 3" xfId="17050" xr:uid="{667674E0-8FF3-43D1-9896-09BE7F71375A}"/>
    <cellStyle name="Comma 10 4 4 2 4" xfId="17051" xr:uid="{23F0DA91-203A-45FA-BC9C-5C53E8548ABB}"/>
    <cellStyle name="Comma 10 4 4 2 5" xfId="17052" xr:uid="{0EBB5652-0AFD-403C-A9D5-CFC282567BB1}"/>
    <cellStyle name="Comma 10 4 4 3" xfId="17053" xr:uid="{12505A52-4CD3-4188-8AF2-912C356BE324}"/>
    <cellStyle name="Comma 10 4 4 4" xfId="17054" xr:uid="{20924A89-ECFC-4702-8E53-E22734B7724F}"/>
    <cellStyle name="Comma 10 4 4 5" xfId="17055" xr:uid="{D7213F21-011B-4790-9902-8FBF87924474}"/>
    <cellStyle name="Comma 10 4 4 6" xfId="17056" xr:uid="{5806ADFC-C61F-4D1E-A617-35847BB0A614}"/>
    <cellStyle name="Comma 10 4 5" xfId="5945" xr:uid="{BFEFCF9B-5645-4F35-88D8-2899AF594464}"/>
    <cellStyle name="Comma 10 4 5 2" xfId="8069" xr:uid="{C4A346F7-DE67-4F59-8254-32408A8AB4D2}"/>
    <cellStyle name="Comma 10 4 5 2 2" xfId="17057" xr:uid="{32AEB730-15A0-4BAE-9174-3027D0D4E78A}"/>
    <cellStyle name="Comma 10 4 5 2 3" xfId="17058" xr:uid="{AF7D572E-E738-4339-99B8-6E78413D3B28}"/>
    <cellStyle name="Comma 10 4 5 2 4" xfId="17059" xr:uid="{E2B9F853-BE7B-4188-B3FB-2B7CA56C1C38}"/>
    <cellStyle name="Comma 10 4 5 2 5" xfId="17060" xr:uid="{C3948E23-4F68-4CEC-9B1A-697E85947846}"/>
    <cellStyle name="Comma 10 4 5 3" xfId="17061" xr:uid="{6CE3ADD9-EBC0-487A-A9C1-DA311CE2ACBE}"/>
    <cellStyle name="Comma 10 4 5 4" xfId="17062" xr:uid="{6A3C2A29-8315-44C8-9E65-92FFFF614981}"/>
    <cellStyle name="Comma 10 4 5 5" xfId="17063" xr:uid="{640D5C50-24E8-4B1E-9BDF-C561DF5636C4}"/>
    <cellStyle name="Comma 10 4 5 6" xfId="17064" xr:uid="{0C77CD7C-130D-4ED0-BDC2-31779B15F69D}"/>
    <cellStyle name="Comma 10 4 6" xfId="5946" xr:uid="{84E34AFD-DE8B-4561-9325-D9D9C704018A}"/>
    <cellStyle name="Comma 10 4 6 2" xfId="8070" xr:uid="{2FF36A5A-0A59-4D14-BCF8-6B90B818E588}"/>
    <cellStyle name="Comma 10 4 6 2 2" xfId="17065" xr:uid="{5E5F8DCA-4764-4782-A89B-C0EC6785651B}"/>
    <cellStyle name="Comma 10 4 6 2 3" xfId="17066" xr:uid="{16574B6B-C076-4B23-A096-EE72B0BEE111}"/>
    <cellStyle name="Comma 10 4 6 2 4" xfId="17067" xr:uid="{2649E4D6-4A3E-4014-9A2E-A2F83D87CE5E}"/>
    <cellStyle name="Comma 10 4 6 2 5" xfId="17068" xr:uid="{AD89ED6E-F81C-46BF-8FDC-690B2039241A}"/>
    <cellStyle name="Comma 10 4 6 3" xfId="17069" xr:uid="{513B1451-2E5D-4EDB-B4B9-219E724FCE21}"/>
    <cellStyle name="Comma 10 4 6 4" xfId="17070" xr:uid="{15A183ED-6C50-4C15-BEBB-34FA17E4DAC4}"/>
    <cellStyle name="Comma 10 4 6 5" xfId="17071" xr:uid="{F145C8EB-1635-4AD8-A87C-3E11A1C2F2F7}"/>
    <cellStyle name="Comma 10 4 6 6" xfId="17072" xr:uid="{A5A51C9F-7731-441A-BE99-96658D134E01}"/>
    <cellStyle name="Comma 10 4 7" xfId="5947" xr:uid="{2F5483E0-D367-40AD-8E16-D02C14B41B55}"/>
    <cellStyle name="Comma 10 4 7 2" xfId="8071" xr:uid="{2BBE3FDC-3AEB-4C0C-BDE6-28A820123B59}"/>
    <cellStyle name="Comma 10 4 7 2 2" xfId="17073" xr:uid="{D645F9E9-6BD9-4CA0-8173-59CEEDA98A3E}"/>
    <cellStyle name="Comma 10 4 7 2 3" xfId="17074" xr:uid="{5D764151-B39E-45AF-AC53-3AFDAA7837BB}"/>
    <cellStyle name="Comma 10 4 7 2 4" xfId="17075" xr:uid="{623DEB69-BC72-4E5F-AC8D-60DAD818AA50}"/>
    <cellStyle name="Comma 10 4 7 2 5" xfId="17076" xr:uid="{6AC7CA35-A637-4382-BAC7-77234122C995}"/>
    <cellStyle name="Comma 10 4 7 3" xfId="17077" xr:uid="{88E06656-AC4C-4F44-8E0E-0FE7AB1BD10A}"/>
    <cellStyle name="Comma 10 4 7 4" xfId="17078" xr:uid="{16F286D4-B383-4B1F-8565-0A1BB0A7C3EF}"/>
    <cellStyle name="Comma 10 4 7 5" xfId="17079" xr:uid="{05905CF0-AC9A-45F7-BC48-E6D5B5F37625}"/>
    <cellStyle name="Comma 10 4 7 6" xfId="17080" xr:uid="{E894172A-847D-4A4F-96D7-3EA1B6E1452A}"/>
    <cellStyle name="Comma 10 4 8" xfId="5948" xr:uid="{29B958AA-9596-45FD-95D0-2FEF8FE5F6F7}"/>
    <cellStyle name="Comma 10 4 8 2" xfId="8072" xr:uid="{3AB3CAE1-7422-46D5-95AA-70C9F342D294}"/>
    <cellStyle name="Comma 10 4 8 2 2" xfId="17081" xr:uid="{3462B109-9B95-4B6E-A29E-BA602825F93F}"/>
    <cellStyle name="Comma 10 4 8 2 3" xfId="17082" xr:uid="{C7424F45-5FE5-4338-A5A2-9BAA73A3DBB4}"/>
    <cellStyle name="Comma 10 4 8 2 4" xfId="17083" xr:uid="{4FA3CF37-23E1-4F8C-A4FC-FBF9210D08F8}"/>
    <cellStyle name="Comma 10 4 8 2 5" xfId="17084" xr:uid="{63F66106-7518-4223-87D8-EED1A9296FF4}"/>
    <cellStyle name="Comma 10 4 8 3" xfId="17085" xr:uid="{6A4225D4-7683-4837-884B-4C0B65CCF4B4}"/>
    <cellStyle name="Comma 10 4 8 4" xfId="17086" xr:uid="{05D1FEA4-3278-4F2D-957F-7AE7D5209FF2}"/>
    <cellStyle name="Comma 10 4 8 5" xfId="17087" xr:uid="{A74D6C99-1FD3-4694-A913-F69CA5E2AF2E}"/>
    <cellStyle name="Comma 10 4 8 6" xfId="17088" xr:uid="{8B115C77-2F00-4173-9B02-6C6A3D48223C}"/>
    <cellStyle name="Comma 10 4 9" xfId="5949" xr:uid="{D2507C2E-7EF9-40B6-A151-F730F91E64CB}"/>
    <cellStyle name="Comma 10 4 9 2" xfId="8073" xr:uid="{A3266A61-5FD4-4F80-AB28-4B0AC00B4446}"/>
    <cellStyle name="Comma 10 4 9 2 2" xfId="17089" xr:uid="{FD76EB50-2A08-4CE0-9C12-D983429E84F2}"/>
    <cellStyle name="Comma 10 4 9 2 3" xfId="17090" xr:uid="{CF52FD86-D4A8-45F9-9DF3-042FBDEAC82F}"/>
    <cellStyle name="Comma 10 4 9 2 4" xfId="17091" xr:uid="{9E9E1968-C6AA-4971-BB6C-7BED05F27CD4}"/>
    <cellStyle name="Comma 10 4 9 2 5" xfId="17092" xr:uid="{AC27FEDE-3DE1-4FB6-A169-5FF97EDE12BE}"/>
    <cellStyle name="Comma 10 4 9 3" xfId="17093" xr:uid="{D88D09FC-B66C-487B-AC45-C893BC74B7AE}"/>
    <cellStyle name="Comma 10 4 9 4" xfId="17094" xr:uid="{DE5C6C64-DC19-40D7-8ADD-5D2C18DE2FA1}"/>
    <cellStyle name="Comma 10 4 9 5" xfId="17095" xr:uid="{08E74E03-5483-451C-8398-537F7FC1F28B}"/>
    <cellStyle name="Comma 10 4 9 6" xfId="17096" xr:uid="{CA7896E3-EB80-48EC-BFC6-E3961DA4EBF8}"/>
    <cellStyle name="Comma 10 5" xfId="5950" xr:uid="{04DA45DA-F0AA-4683-B7FE-F10DAD4137F5}"/>
    <cellStyle name="Comma 10 5 10" xfId="5951" xr:uid="{C3A38D38-73AA-43AA-8396-472C27F849E7}"/>
    <cellStyle name="Comma 10 5 10 2" xfId="8075" xr:uid="{0CDC468C-E4B8-4C3F-BB43-417609C1829A}"/>
    <cellStyle name="Comma 10 5 10 2 2" xfId="17097" xr:uid="{EDEC4F3F-0C7E-4B70-AABB-30A7DCBFAFBF}"/>
    <cellStyle name="Comma 10 5 10 2 3" xfId="17098" xr:uid="{8DDDC89E-EDA6-4BF2-99E4-7529DF83B801}"/>
    <cellStyle name="Comma 10 5 10 2 4" xfId="17099" xr:uid="{45E865FF-BE96-4372-B1E5-6FAAA794DE11}"/>
    <cellStyle name="Comma 10 5 10 2 5" xfId="17100" xr:uid="{E9110864-0138-407C-822A-B7A39455BB88}"/>
    <cellStyle name="Comma 10 5 10 3" xfId="17101" xr:uid="{E9065B40-8066-4894-9F80-D96455A8A317}"/>
    <cellStyle name="Comma 10 5 10 4" xfId="17102" xr:uid="{D0EDB6DA-AFAA-4224-8089-42BB180C36AB}"/>
    <cellStyle name="Comma 10 5 10 5" xfId="17103" xr:uid="{3C7D1B95-C2F4-4AD2-A565-F7DD62F39CBE}"/>
    <cellStyle name="Comma 10 5 10 6" xfId="17104" xr:uid="{F0D0615E-4CDD-415D-9392-E261C2A0B345}"/>
    <cellStyle name="Comma 10 5 11" xfId="5952" xr:uid="{7ED446A9-11E6-4C15-B236-2A1B54140676}"/>
    <cellStyle name="Comma 10 5 11 2" xfId="8076" xr:uid="{70FD1CCC-5511-416B-9141-2F77EA40F9BD}"/>
    <cellStyle name="Comma 10 5 11 2 2" xfId="17105" xr:uid="{E426B2B4-B154-4228-942A-DD729660D6C7}"/>
    <cellStyle name="Comma 10 5 11 2 3" xfId="17106" xr:uid="{2AD3547F-AEB6-4D62-BD64-D319D3BE96E4}"/>
    <cellStyle name="Comma 10 5 11 2 4" xfId="17107" xr:uid="{8176698B-5D18-4893-8D01-ED788C83772C}"/>
    <cellStyle name="Comma 10 5 11 2 5" xfId="17108" xr:uid="{74FB033D-BB25-434D-AA5E-5270525C464B}"/>
    <cellStyle name="Comma 10 5 11 3" xfId="17109" xr:uid="{71DB3C87-AED3-41F5-A6DD-E249BD98B5D8}"/>
    <cellStyle name="Comma 10 5 11 4" xfId="17110" xr:uid="{FF714F35-7FEF-4CB4-B5AA-1A84371EFD1E}"/>
    <cellStyle name="Comma 10 5 11 5" xfId="17111" xr:uid="{699020BD-2F26-4B4A-9D20-EB21146ABE2A}"/>
    <cellStyle name="Comma 10 5 11 6" xfId="17112" xr:uid="{24647955-28BE-444A-9ADA-7B9C95FADEF8}"/>
    <cellStyle name="Comma 10 5 12" xfId="5953" xr:uid="{22293B3B-0BE6-4D9C-8ED5-935CD30131D5}"/>
    <cellStyle name="Comma 10 5 12 2" xfId="8077" xr:uid="{6E4C2BC8-D13C-45B7-B357-14B21EB09F34}"/>
    <cellStyle name="Comma 10 5 12 2 2" xfId="17113" xr:uid="{17E4772A-5D97-4452-BA50-FE72A073EBDB}"/>
    <cellStyle name="Comma 10 5 12 2 3" xfId="17114" xr:uid="{4B60BB3A-D70A-4AEF-80D3-D1EC20FBCBB0}"/>
    <cellStyle name="Comma 10 5 12 2 4" xfId="17115" xr:uid="{8CC591A7-4777-4424-ADF1-6B125C4D4418}"/>
    <cellStyle name="Comma 10 5 12 2 5" xfId="17116" xr:uid="{0806686B-D8A0-4FDA-B20B-CD735E323C24}"/>
    <cellStyle name="Comma 10 5 12 3" xfId="17117" xr:uid="{192B768F-2A3E-46D9-B41C-EC0EE0FD512F}"/>
    <cellStyle name="Comma 10 5 12 4" xfId="17118" xr:uid="{0A39CB61-04D2-4958-BF73-3EAC0660E1C6}"/>
    <cellStyle name="Comma 10 5 12 5" xfId="17119" xr:uid="{C8D87266-89B8-42C0-9BBA-694CE68CB34D}"/>
    <cellStyle name="Comma 10 5 12 6" xfId="17120" xr:uid="{FE04785A-5484-46A5-81E4-E7793CEC75BB}"/>
    <cellStyle name="Comma 10 5 13" xfId="5954" xr:uid="{6627DA63-CDA5-4CFA-AE4E-B3BA6EAFC6A1}"/>
    <cellStyle name="Comma 10 5 13 2" xfId="8078" xr:uid="{7016314C-4A88-45B2-BC4D-E92E16FEAEE0}"/>
    <cellStyle name="Comma 10 5 13 2 2" xfId="17121" xr:uid="{E4C0EA63-2820-4E7C-9127-28E0AB5DFE29}"/>
    <cellStyle name="Comma 10 5 13 2 3" xfId="17122" xr:uid="{127DF388-3712-42A5-8FDF-97BF94911E7C}"/>
    <cellStyle name="Comma 10 5 13 2 4" xfId="17123" xr:uid="{BAA66DBE-5180-4FE2-BFC5-91373D213C4C}"/>
    <cellStyle name="Comma 10 5 13 2 5" xfId="17124" xr:uid="{7307F00B-3509-4662-909C-407C8E0803CB}"/>
    <cellStyle name="Comma 10 5 13 3" xfId="17125" xr:uid="{520BAE48-691E-4CE8-B98E-256C24D68545}"/>
    <cellStyle name="Comma 10 5 13 4" xfId="17126" xr:uid="{807AE06B-ED72-46D6-9DF2-87CF4D817C18}"/>
    <cellStyle name="Comma 10 5 13 5" xfId="17127" xr:uid="{E202364E-D440-4246-845F-4A132A14ABBE}"/>
    <cellStyle name="Comma 10 5 13 6" xfId="17128" xr:uid="{D5346CEC-6553-4D2D-ABDC-33A06F0F316C}"/>
    <cellStyle name="Comma 10 5 14" xfId="5955" xr:uid="{4FCBD096-F574-43DC-85D3-BE13A448E17F}"/>
    <cellStyle name="Comma 10 5 14 2" xfId="8079" xr:uid="{AA99D648-6EED-4C43-8437-2CB2707F58A3}"/>
    <cellStyle name="Comma 10 5 14 2 2" xfId="17129" xr:uid="{56B95BCD-E265-4D3E-9038-C522A5D063C5}"/>
    <cellStyle name="Comma 10 5 14 2 3" xfId="17130" xr:uid="{BF31720A-5A9E-4335-8B5F-6D17D679878F}"/>
    <cellStyle name="Comma 10 5 14 2 4" xfId="17131" xr:uid="{3C728526-C579-47FB-B98A-316FF335302C}"/>
    <cellStyle name="Comma 10 5 14 2 5" xfId="17132" xr:uid="{3EBEDDF2-BD87-4283-B0FA-59F2AB4B2C22}"/>
    <cellStyle name="Comma 10 5 14 3" xfId="17133" xr:uid="{E1994B48-E512-473F-B115-6AA9E9F1E6EA}"/>
    <cellStyle name="Comma 10 5 14 4" xfId="17134" xr:uid="{BF300C66-85D4-4174-829E-E130105A34CC}"/>
    <cellStyle name="Comma 10 5 14 5" xfId="17135" xr:uid="{FC719925-A3D3-4415-8F0D-FB9C9DD34B1B}"/>
    <cellStyle name="Comma 10 5 14 6" xfId="17136" xr:uid="{5C2A6BC4-2C8D-4346-84DA-E4F7D5BD6592}"/>
    <cellStyle name="Comma 10 5 15" xfId="5956" xr:uid="{0ACE44B1-4D51-49D6-A7C6-5675956CAF13}"/>
    <cellStyle name="Comma 10 5 15 2" xfId="8080" xr:uid="{36F0820A-D1F8-4037-A3B6-C88A0F93D515}"/>
    <cellStyle name="Comma 10 5 15 2 2" xfId="17137" xr:uid="{A4C23697-CBC1-4F2E-84B2-B4199C42E5DF}"/>
    <cellStyle name="Comma 10 5 15 2 3" xfId="17138" xr:uid="{08A04DC4-DD4C-44BD-B912-7A7D8BD24485}"/>
    <cellStyle name="Comma 10 5 15 2 4" xfId="17139" xr:uid="{B6D34CF0-8186-4638-9AEE-B162686E00E4}"/>
    <cellStyle name="Comma 10 5 15 2 5" xfId="17140" xr:uid="{669E77FB-39B4-4203-9B40-385CE3AC1A43}"/>
    <cellStyle name="Comma 10 5 15 3" xfId="17141" xr:uid="{C440E008-6F66-4F76-B184-F9668A4688C6}"/>
    <cellStyle name="Comma 10 5 15 4" xfId="17142" xr:uid="{6B742999-D88B-4768-AA3F-3CA3A771D522}"/>
    <cellStyle name="Comma 10 5 15 5" xfId="17143" xr:uid="{9914227B-8002-4DB8-A1B2-9A6038C69E17}"/>
    <cellStyle name="Comma 10 5 15 6" xfId="17144" xr:uid="{A1D9E2A2-B797-4965-9ADE-96BFDFEBB9B2}"/>
    <cellStyle name="Comma 10 5 16" xfId="5957" xr:uid="{2DE0D293-23B7-4C8E-9F80-0AF37F297C8B}"/>
    <cellStyle name="Comma 10 5 16 2" xfId="8081" xr:uid="{F5709171-364E-4BD1-805E-4CE632907DD1}"/>
    <cellStyle name="Comma 10 5 16 2 2" xfId="17145" xr:uid="{318B6A55-BB54-4C70-B369-A0509C47B696}"/>
    <cellStyle name="Comma 10 5 16 2 3" xfId="17146" xr:uid="{45ABCDB5-8AEC-4F79-B3F2-FE264D70DB23}"/>
    <cellStyle name="Comma 10 5 16 2 4" xfId="17147" xr:uid="{D1ACD508-A6AC-4020-B068-FCD5F56258D2}"/>
    <cellStyle name="Comma 10 5 16 2 5" xfId="17148" xr:uid="{A9E40AAA-0892-48FB-8389-8A4337F46D7E}"/>
    <cellStyle name="Comma 10 5 16 3" xfId="17149" xr:uid="{2980D6AE-84DC-4769-B7AC-BB9A20BC5F36}"/>
    <cellStyle name="Comma 10 5 16 4" xfId="17150" xr:uid="{E208DD5D-C3F7-4439-858F-5814C76CD227}"/>
    <cellStyle name="Comma 10 5 16 5" xfId="17151" xr:uid="{DEEA714E-81FB-4F3B-B60F-05FDD9B179E2}"/>
    <cellStyle name="Comma 10 5 16 6" xfId="17152" xr:uid="{7964166D-6553-44F4-9B84-4BCD95E8524F}"/>
    <cellStyle name="Comma 10 5 17" xfId="5958" xr:uid="{2C5CFCA8-A68C-408D-AB03-388E306C6B66}"/>
    <cellStyle name="Comma 10 5 17 2" xfId="8082" xr:uid="{390AF2F0-375F-4BDC-A090-20B7F967B35C}"/>
    <cellStyle name="Comma 10 5 17 2 2" xfId="17153" xr:uid="{671A39E5-F1EB-4A7B-B37C-12886FD982A5}"/>
    <cellStyle name="Comma 10 5 17 2 3" xfId="17154" xr:uid="{22970573-11F7-435C-B65B-EC454A00AA44}"/>
    <cellStyle name="Comma 10 5 17 2 4" xfId="17155" xr:uid="{AF4F54E7-F26F-42D7-AA59-F438873F9B30}"/>
    <cellStyle name="Comma 10 5 17 2 5" xfId="17156" xr:uid="{22666350-8768-4E10-B3BA-F718807F7D0D}"/>
    <cellStyle name="Comma 10 5 17 3" xfId="17157" xr:uid="{6914AB86-4EDB-4814-92E3-111F1E5C3ACC}"/>
    <cellStyle name="Comma 10 5 17 4" xfId="17158" xr:uid="{1B909268-F457-4EB7-A87A-74B31763C593}"/>
    <cellStyle name="Comma 10 5 17 5" xfId="17159" xr:uid="{64668FE5-8402-4924-B347-966B224DEF7F}"/>
    <cellStyle name="Comma 10 5 17 6" xfId="17160" xr:uid="{59A035BA-BCF6-4B2E-A108-B62A5CF1EEE8}"/>
    <cellStyle name="Comma 10 5 18" xfId="8074" xr:uid="{311D91DF-0EF9-4791-8C47-4E5D5D8527E0}"/>
    <cellStyle name="Comma 10 5 18 2" xfId="17161" xr:uid="{3FC3F5D2-FE36-410F-8F67-7DEBC6807D78}"/>
    <cellStyle name="Comma 10 5 18 3" xfId="17162" xr:uid="{1B76AA02-6C7D-4ACB-BB09-05A4E48FB025}"/>
    <cellStyle name="Comma 10 5 18 4" xfId="17163" xr:uid="{879DAA27-605A-48CC-8292-AD14F8FC0AA0}"/>
    <cellStyle name="Comma 10 5 18 5" xfId="17164" xr:uid="{D5EC4C32-F7DA-4828-975A-EF71988F84C6}"/>
    <cellStyle name="Comma 10 5 19" xfId="17165" xr:uid="{2B0CA6C9-9502-45B3-B832-849088028816}"/>
    <cellStyle name="Comma 10 5 2" xfId="5959" xr:uid="{FF31B923-D899-4EDE-A6C1-77BC767076C8}"/>
    <cellStyle name="Comma 10 5 2 2" xfId="8083" xr:uid="{C0920F72-1CBC-4302-B906-E586BAE7DC37}"/>
    <cellStyle name="Comma 10 5 2 2 2" xfId="17166" xr:uid="{9F2A241E-23A0-4670-A09E-A455792FD7EB}"/>
    <cellStyle name="Comma 10 5 2 2 3" xfId="17167" xr:uid="{E3380CA5-5BEF-4EA3-A9C6-9A1A42F66DFB}"/>
    <cellStyle name="Comma 10 5 2 2 4" xfId="17168" xr:uid="{1F0211BE-0B76-4C5B-9185-7170083E16EE}"/>
    <cellStyle name="Comma 10 5 2 2 5" xfId="17169" xr:uid="{0B420E7C-13AE-4583-9220-F147992F699D}"/>
    <cellStyle name="Comma 10 5 2 3" xfId="17170" xr:uid="{350CC589-48D2-4707-B632-6BA8FD50B126}"/>
    <cellStyle name="Comma 10 5 2 4" xfId="17171" xr:uid="{A885E455-5170-4531-BE72-247F493CEA03}"/>
    <cellStyle name="Comma 10 5 2 5" xfId="17172" xr:uid="{1B232BD4-4ED0-4D07-BEC1-61BC98C49ED4}"/>
    <cellStyle name="Comma 10 5 2 6" xfId="17173" xr:uid="{659FE7A7-7C80-4DFA-A68F-50C1BE1EE437}"/>
    <cellStyle name="Comma 10 5 20" xfId="17174" xr:uid="{CC8942C1-BBE0-4DD7-90F3-F49110238486}"/>
    <cellStyle name="Comma 10 5 21" xfId="17175" xr:uid="{1E4381B2-2C03-438A-9C3E-27BFE854EE81}"/>
    <cellStyle name="Comma 10 5 22" xfId="17176" xr:uid="{3C5C9B30-A79B-4BF6-9D51-393DED97DF47}"/>
    <cellStyle name="Comma 10 5 3" xfId="5960" xr:uid="{379A5ACB-D57F-4C97-8F02-1763C8E8CFF3}"/>
    <cellStyle name="Comma 10 5 3 2" xfId="8084" xr:uid="{B1FAD541-508C-4825-B0DF-B76ADF313053}"/>
    <cellStyle name="Comma 10 5 3 2 2" xfId="17177" xr:uid="{05415541-28DA-4398-9122-777BE47AF682}"/>
    <cellStyle name="Comma 10 5 3 2 3" xfId="17178" xr:uid="{BD34FB9B-771C-4E3F-9A71-3B80B70A136D}"/>
    <cellStyle name="Comma 10 5 3 2 4" xfId="17179" xr:uid="{09DEAE3D-B735-4DCC-A994-71AF1359DF80}"/>
    <cellStyle name="Comma 10 5 3 2 5" xfId="17180" xr:uid="{E512D499-190D-452F-B2E9-0F4439B47259}"/>
    <cellStyle name="Comma 10 5 3 3" xfId="17181" xr:uid="{696D9D9B-19A4-4A62-8366-46F47A16F9BF}"/>
    <cellStyle name="Comma 10 5 3 4" xfId="17182" xr:uid="{863D73B9-0E3C-495C-BADD-5D065DAE6844}"/>
    <cellStyle name="Comma 10 5 3 5" xfId="17183" xr:uid="{2BD29F63-C71B-435B-BF03-852EF72ED727}"/>
    <cellStyle name="Comma 10 5 3 6" xfId="17184" xr:uid="{6F52F18A-CB28-413E-9650-93CDF226729F}"/>
    <cellStyle name="Comma 10 5 4" xfId="5961" xr:uid="{E89F004F-701E-4D45-B861-A76D3194CF1A}"/>
    <cellStyle name="Comma 10 5 4 2" xfId="8085" xr:uid="{E1ED9E59-8A9F-4981-9020-22A4EC0D855A}"/>
    <cellStyle name="Comma 10 5 4 2 2" xfId="17185" xr:uid="{3971A6AD-6F63-4460-86CF-1CEA8B724E98}"/>
    <cellStyle name="Comma 10 5 4 2 3" xfId="17186" xr:uid="{63B275F1-8796-4BFB-9FF8-56C9D9256B29}"/>
    <cellStyle name="Comma 10 5 4 2 4" xfId="17187" xr:uid="{6C692143-B401-452E-8D32-876A1FB29EAF}"/>
    <cellStyle name="Comma 10 5 4 2 5" xfId="17188" xr:uid="{A9BE883F-6685-498B-A7B8-B4AB420EF9FF}"/>
    <cellStyle name="Comma 10 5 4 3" xfId="17189" xr:uid="{E83534D8-066D-4309-9F63-AB8CEF542A1C}"/>
    <cellStyle name="Comma 10 5 4 4" xfId="17190" xr:uid="{4CF1081B-93D7-4810-9477-52DA6A175810}"/>
    <cellStyle name="Comma 10 5 4 5" xfId="17191" xr:uid="{66A9B9CB-0530-4173-9A3D-2EB167CCFA79}"/>
    <cellStyle name="Comma 10 5 4 6" xfId="17192" xr:uid="{B88FF558-65AA-405B-9215-BF2C2928DD87}"/>
    <cellStyle name="Comma 10 5 5" xfId="5962" xr:uid="{74E02047-D64E-4CB8-967D-37DE0FA88032}"/>
    <cellStyle name="Comma 10 5 5 2" xfId="8086" xr:uid="{7F052016-C5D2-4FD3-B3D3-81A67C77F71E}"/>
    <cellStyle name="Comma 10 5 5 2 2" xfId="17193" xr:uid="{E0B14794-9A40-4EBE-9D92-F17ACFF28A2B}"/>
    <cellStyle name="Comma 10 5 5 2 3" xfId="17194" xr:uid="{DDD9874F-17DE-4EF8-89AB-5DD7AF0E5ACF}"/>
    <cellStyle name="Comma 10 5 5 2 4" xfId="17195" xr:uid="{2513A3AC-7EC5-4C71-822E-064F264FB447}"/>
    <cellStyle name="Comma 10 5 5 2 5" xfId="17196" xr:uid="{13E5B419-EDC1-4B6E-A9F5-CD082118BEA7}"/>
    <cellStyle name="Comma 10 5 5 3" xfId="17197" xr:uid="{94000E45-D65B-46CC-AFEC-B29C30607BD9}"/>
    <cellStyle name="Comma 10 5 5 4" xfId="17198" xr:uid="{49E1751D-967C-4330-8933-7DEA21A3AD38}"/>
    <cellStyle name="Comma 10 5 5 5" xfId="17199" xr:uid="{980FB009-28B2-4875-B762-2E8CFAEF2A1C}"/>
    <cellStyle name="Comma 10 5 5 6" xfId="17200" xr:uid="{D2C38B0A-5A2B-4B2C-B097-726546905A87}"/>
    <cellStyle name="Comma 10 5 6" xfId="5963" xr:uid="{FFB7E387-176B-42BA-97BC-57B75043A6B9}"/>
    <cellStyle name="Comma 10 5 6 2" xfId="8087" xr:uid="{F6E824E2-6375-489F-8153-3A12A7AA1BDD}"/>
    <cellStyle name="Comma 10 5 6 2 2" xfId="17201" xr:uid="{C4984C93-5FE6-42BD-AC41-F3EC1DB278FE}"/>
    <cellStyle name="Comma 10 5 6 2 3" xfId="17202" xr:uid="{B6854B21-2BE9-4908-8D87-160CF9270992}"/>
    <cellStyle name="Comma 10 5 6 2 4" xfId="17203" xr:uid="{7FD6B1E4-33EB-4E82-8DEA-F2CE77B2ADF6}"/>
    <cellStyle name="Comma 10 5 6 2 5" xfId="17204" xr:uid="{5D53072B-FCD7-4E1F-B786-204E5A695FE1}"/>
    <cellStyle name="Comma 10 5 6 3" xfId="17205" xr:uid="{095410C0-C34A-4F5C-930C-BA3588687705}"/>
    <cellStyle name="Comma 10 5 6 4" xfId="17206" xr:uid="{19827018-A4FF-4C27-9929-587C03FA2440}"/>
    <cellStyle name="Comma 10 5 6 5" xfId="17207" xr:uid="{6A69B3B3-F073-4C05-BE25-8D85669E1914}"/>
    <cellStyle name="Comma 10 5 6 6" xfId="17208" xr:uid="{7B3F71D3-84E1-488D-B1CE-5696C0AC158D}"/>
    <cellStyle name="Comma 10 5 7" xfId="5964" xr:uid="{5AFCB2EE-E554-48F2-A2C2-6FB391F1967B}"/>
    <cellStyle name="Comma 10 5 7 2" xfId="8088" xr:uid="{4B157E96-AFF2-4C0C-A676-7E59A7D1FA1A}"/>
    <cellStyle name="Comma 10 5 7 2 2" xfId="17209" xr:uid="{E1D7A10F-95D2-4F3E-AD60-F25EE89E80C9}"/>
    <cellStyle name="Comma 10 5 7 2 3" xfId="17210" xr:uid="{A160F31F-3D5D-4BD2-A309-D32F8E10E2FF}"/>
    <cellStyle name="Comma 10 5 7 2 4" xfId="17211" xr:uid="{841B6209-AA55-47BB-BDCA-9C9F7723686E}"/>
    <cellStyle name="Comma 10 5 7 2 5" xfId="17212" xr:uid="{5C28C957-A0D7-4A9E-BC4D-907FFCC4DD0A}"/>
    <cellStyle name="Comma 10 5 7 3" xfId="17213" xr:uid="{EC99EFE5-2442-43D2-B523-0FFDBCE2FB2F}"/>
    <cellStyle name="Comma 10 5 7 4" xfId="17214" xr:uid="{5251FC72-D037-4D3C-A800-64897679A8AA}"/>
    <cellStyle name="Comma 10 5 7 5" xfId="17215" xr:uid="{EEE51ED6-EF07-44FD-ACE5-14480F1232B9}"/>
    <cellStyle name="Comma 10 5 7 6" xfId="17216" xr:uid="{5F06B755-B206-48C9-8789-0AC91E267A84}"/>
    <cellStyle name="Comma 10 5 8" xfId="5965" xr:uid="{5C4790CB-BD4B-431D-A46E-EAC6726005FE}"/>
    <cellStyle name="Comma 10 5 8 2" xfId="8089" xr:uid="{D1F0BE5F-2C43-4AEB-BE0A-8C2138157D9E}"/>
    <cellStyle name="Comma 10 5 8 2 2" xfId="17217" xr:uid="{1E282CBB-3549-472E-9F36-C488B01FC916}"/>
    <cellStyle name="Comma 10 5 8 2 3" xfId="17218" xr:uid="{EA9BB919-A021-4D78-A5FB-B481F94CE567}"/>
    <cellStyle name="Comma 10 5 8 2 4" xfId="17219" xr:uid="{07641E82-9B28-4A59-B984-2D1AD21253EC}"/>
    <cellStyle name="Comma 10 5 8 2 5" xfId="17220" xr:uid="{B770A845-88F0-477A-9BB1-6B641FC1A72E}"/>
    <cellStyle name="Comma 10 5 8 3" xfId="17221" xr:uid="{CC03EB48-5C1E-467B-8D8E-4F5B6BAE4C7F}"/>
    <cellStyle name="Comma 10 5 8 4" xfId="17222" xr:uid="{2036FCD6-1B6B-427D-8022-FBE256B1AA40}"/>
    <cellStyle name="Comma 10 5 8 5" xfId="17223" xr:uid="{7FC8E8E9-3FE4-40B2-8485-CE4003A01941}"/>
    <cellStyle name="Comma 10 5 8 6" xfId="17224" xr:uid="{C3117017-5B0C-482B-8DCA-E4AD7E5BE974}"/>
    <cellStyle name="Comma 10 5 9" xfId="5966" xr:uid="{B3B7C6A9-2A96-4137-AF57-7F81F63D9D45}"/>
    <cellStyle name="Comma 10 5 9 2" xfId="8090" xr:uid="{20D25EAD-9E4F-45AC-94FD-796F3B4F3C8F}"/>
    <cellStyle name="Comma 10 5 9 2 2" xfId="17225" xr:uid="{153A0CD6-1982-4203-8B07-69DC16BA1892}"/>
    <cellStyle name="Comma 10 5 9 2 3" xfId="17226" xr:uid="{BDC24D99-CF1B-4661-B099-D47584985B32}"/>
    <cellStyle name="Comma 10 5 9 2 4" xfId="17227" xr:uid="{F502DE61-63DE-499B-B77D-C84E43381EBF}"/>
    <cellStyle name="Comma 10 5 9 2 5" xfId="17228" xr:uid="{A5A1402E-FCD0-4538-A05D-A5E621F12981}"/>
    <cellStyle name="Comma 10 5 9 3" xfId="17229" xr:uid="{B30B7E0A-F214-438B-BA91-0AFDF52D9F60}"/>
    <cellStyle name="Comma 10 5 9 4" xfId="17230" xr:uid="{1DD4F9E8-02A6-449D-AFD5-A3B85424B66B}"/>
    <cellStyle name="Comma 10 5 9 5" xfId="17231" xr:uid="{523DA4EA-FBE0-488D-8A9F-1A17E82E76E2}"/>
    <cellStyle name="Comma 10 5 9 6" xfId="17232" xr:uid="{E6BC8E0A-4E34-488D-ACE6-C3A9C7FE6160}"/>
    <cellStyle name="Comma 10 6" xfId="5967" xr:uid="{3520A3D4-18C3-4264-A163-2FD6B6202B10}"/>
    <cellStyle name="Comma 10 6 10" xfId="5968" xr:uid="{B2816972-D90E-4FFE-8DD2-746B54794310}"/>
    <cellStyle name="Comma 10 6 10 2" xfId="8092" xr:uid="{BA11767B-DB1D-47E0-98A9-853E31355377}"/>
    <cellStyle name="Comma 10 6 10 2 2" xfId="17233" xr:uid="{5508D1EC-FF61-40F5-822E-889FA2171D17}"/>
    <cellStyle name="Comma 10 6 10 2 3" xfId="17234" xr:uid="{67ABDA29-4E38-412E-8B68-CB1B9521B070}"/>
    <cellStyle name="Comma 10 6 10 2 4" xfId="17235" xr:uid="{258078F2-D197-4695-9938-A5E7669A5331}"/>
    <cellStyle name="Comma 10 6 10 2 5" xfId="17236" xr:uid="{A72DF261-B4D5-4637-B0D7-BF153C524BED}"/>
    <cellStyle name="Comma 10 6 10 3" xfId="17237" xr:uid="{D06F298E-9617-4FB4-9098-063D18CCCF2D}"/>
    <cellStyle name="Comma 10 6 10 4" xfId="17238" xr:uid="{184A6958-C6BE-4AE4-9E40-8DD28095B960}"/>
    <cellStyle name="Comma 10 6 10 5" xfId="17239" xr:uid="{0786D18F-5D92-4CA9-89E4-96AEB2D1C731}"/>
    <cellStyle name="Comma 10 6 10 6" xfId="17240" xr:uid="{DB333DDC-663E-4F09-9B34-DEC67872A564}"/>
    <cellStyle name="Comma 10 6 11" xfId="5969" xr:uid="{543B0516-A086-4ED6-831B-E9880ABFD30A}"/>
    <cellStyle name="Comma 10 6 11 2" xfId="8093" xr:uid="{FC3DC308-6901-4E1F-97E9-7457F50E9237}"/>
    <cellStyle name="Comma 10 6 11 2 2" xfId="17241" xr:uid="{1468D714-5239-4E1C-A2A0-7AC279945018}"/>
    <cellStyle name="Comma 10 6 11 2 3" xfId="17242" xr:uid="{CC3A80C5-65DA-45D3-8885-B3F5BF98D808}"/>
    <cellStyle name="Comma 10 6 11 2 4" xfId="17243" xr:uid="{D0D662AC-C3F5-47FD-972D-3E54B39FA80E}"/>
    <cellStyle name="Comma 10 6 11 2 5" xfId="17244" xr:uid="{DC2DAD8D-3E63-4079-95CD-54B09F4EEBBF}"/>
    <cellStyle name="Comma 10 6 11 3" xfId="17245" xr:uid="{F08595C3-4625-4B1B-90E6-3D960DE7A8FA}"/>
    <cellStyle name="Comma 10 6 11 4" xfId="17246" xr:uid="{F2D59576-DB93-4423-890E-1B20FCECDF13}"/>
    <cellStyle name="Comma 10 6 11 5" xfId="17247" xr:uid="{8036E29B-E886-48C2-B1FD-106CC45C069E}"/>
    <cellStyle name="Comma 10 6 11 6" xfId="17248" xr:uid="{6E5A5437-B574-4055-AD80-437A3C700897}"/>
    <cellStyle name="Comma 10 6 12" xfId="5970" xr:uid="{914D27D5-2BD4-43B5-933F-91E175798AC2}"/>
    <cellStyle name="Comma 10 6 12 2" xfId="8094" xr:uid="{08C27EF4-9305-46A8-A6DD-16A2D95E1F55}"/>
    <cellStyle name="Comma 10 6 12 2 2" xfId="17249" xr:uid="{626BD9EC-B378-45F1-8624-B23AC5F2EDB7}"/>
    <cellStyle name="Comma 10 6 12 2 3" xfId="17250" xr:uid="{4601A788-CE44-4462-917E-46441A76152B}"/>
    <cellStyle name="Comma 10 6 12 2 4" xfId="17251" xr:uid="{DD53CE18-3708-4E08-A551-97FCE6D3A2C9}"/>
    <cellStyle name="Comma 10 6 12 2 5" xfId="17252" xr:uid="{1855D50F-887C-4DC0-9B7E-091C2E0F38CA}"/>
    <cellStyle name="Comma 10 6 12 3" xfId="17253" xr:uid="{FD1B15B5-BFDD-42D4-AEF8-547047A294C3}"/>
    <cellStyle name="Comma 10 6 12 4" xfId="17254" xr:uid="{419088B3-0F06-42B1-B2F9-11C5B970D93C}"/>
    <cellStyle name="Comma 10 6 12 5" xfId="17255" xr:uid="{0549EB55-09B5-4A71-8246-E9F98689498E}"/>
    <cellStyle name="Comma 10 6 12 6" xfId="17256" xr:uid="{491D5B3A-161F-4DCF-9433-0AF556D0FCAA}"/>
    <cellStyle name="Comma 10 6 13" xfId="5971" xr:uid="{9337D214-2A71-4D7E-A7A1-A7215072DF75}"/>
    <cellStyle name="Comma 10 6 13 2" xfId="8095" xr:uid="{E302BA88-B54A-49F8-A3A1-266EF44D18D3}"/>
    <cellStyle name="Comma 10 6 13 2 2" xfId="17257" xr:uid="{DF1D2E00-8940-4CEC-AC20-680CCC96D84E}"/>
    <cellStyle name="Comma 10 6 13 2 3" xfId="17258" xr:uid="{A9ED2563-B538-47F1-8824-A8827E6D37F7}"/>
    <cellStyle name="Comma 10 6 13 2 4" xfId="17259" xr:uid="{723DC4E5-9F6F-419A-92E3-ACBBC421E52E}"/>
    <cellStyle name="Comma 10 6 13 2 5" xfId="17260" xr:uid="{E0095380-BB39-4B66-8F6A-3240CC6F1F20}"/>
    <cellStyle name="Comma 10 6 13 3" xfId="17261" xr:uid="{E692FC61-551C-4E7D-949E-4F39F1C04176}"/>
    <cellStyle name="Comma 10 6 13 4" xfId="17262" xr:uid="{C92B96D7-232D-447F-B8F4-FDA17C6AB566}"/>
    <cellStyle name="Comma 10 6 13 5" xfId="17263" xr:uid="{6CDA7DA1-AB61-4E6D-88F1-2E8F9D902F3B}"/>
    <cellStyle name="Comma 10 6 13 6" xfId="17264" xr:uid="{814A6DFD-E14E-4D2C-A5D4-7BBC9746F5D6}"/>
    <cellStyle name="Comma 10 6 14" xfId="5972" xr:uid="{41CC541C-7904-4229-9AC6-5441839E9F1C}"/>
    <cellStyle name="Comma 10 6 14 2" xfId="8096" xr:uid="{99B4B888-6F78-4EC1-8FCC-740E876D54B8}"/>
    <cellStyle name="Comma 10 6 14 2 2" xfId="17265" xr:uid="{A46EDE21-9DAA-45BF-AD75-E6F2068ED402}"/>
    <cellStyle name="Comma 10 6 14 2 3" xfId="17266" xr:uid="{9BE0C3A9-1837-4D21-8CEC-8A774E500CBB}"/>
    <cellStyle name="Comma 10 6 14 2 4" xfId="17267" xr:uid="{BDA79BA7-6FEC-48A1-9FC8-09407710B181}"/>
    <cellStyle name="Comma 10 6 14 2 5" xfId="17268" xr:uid="{DA59A148-01FC-4CE1-BD7E-07626CBD8A35}"/>
    <cellStyle name="Comma 10 6 14 3" xfId="17269" xr:uid="{1C900183-A6A9-4B5B-803A-E2F030C24FC2}"/>
    <cellStyle name="Comma 10 6 14 4" xfId="17270" xr:uid="{76E63FD8-82F8-484C-B3C2-10C3B2679E37}"/>
    <cellStyle name="Comma 10 6 14 5" xfId="17271" xr:uid="{1CE95661-7D67-4C72-880C-1DB583FAD136}"/>
    <cellStyle name="Comma 10 6 14 6" xfId="17272" xr:uid="{7573827C-96A6-4CF1-B9E8-CA4B0D98C8E2}"/>
    <cellStyle name="Comma 10 6 15" xfId="5973" xr:uid="{5AE5EC10-664B-44E1-82A6-4121D7D7A0E0}"/>
    <cellStyle name="Comma 10 6 15 2" xfId="8097" xr:uid="{BD6F04CD-2014-4211-913B-F39C9A49BC41}"/>
    <cellStyle name="Comma 10 6 15 2 2" xfId="17273" xr:uid="{1B194267-5A24-4360-8F1F-B342BDADB3EB}"/>
    <cellStyle name="Comma 10 6 15 2 3" xfId="17274" xr:uid="{78EC844C-90CC-4A4B-B3F7-D522BBBEEEFA}"/>
    <cellStyle name="Comma 10 6 15 2 4" xfId="17275" xr:uid="{75F75FEF-412D-44C2-B8DC-F55E161EF70D}"/>
    <cellStyle name="Comma 10 6 15 2 5" xfId="17276" xr:uid="{0512B8ED-2030-469B-A1D7-ADD116741577}"/>
    <cellStyle name="Comma 10 6 15 3" xfId="17277" xr:uid="{3DE3D1C2-9D82-49FE-A4E9-F648F017B4FD}"/>
    <cellStyle name="Comma 10 6 15 4" xfId="17278" xr:uid="{4136680D-3B9C-4050-A0A1-FD02B6359D7E}"/>
    <cellStyle name="Comma 10 6 15 5" xfId="17279" xr:uid="{F14633A7-45A8-4189-B378-E6E0F90311D2}"/>
    <cellStyle name="Comma 10 6 15 6" xfId="17280" xr:uid="{F29AA55A-C32B-4E44-B082-BE7B91A9474C}"/>
    <cellStyle name="Comma 10 6 16" xfId="5974" xr:uid="{15AF7F66-A16C-4ADC-8F71-CCFFCF3E74A9}"/>
    <cellStyle name="Comma 10 6 16 2" xfId="8098" xr:uid="{26F3AC87-9AC6-4B67-AFB2-EBC49AA80CE4}"/>
    <cellStyle name="Comma 10 6 16 2 2" xfId="17281" xr:uid="{A1BB78ED-C339-4DA8-BF2C-C6F25BD8EAD4}"/>
    <cellStyle name="Comma 10 6 16 2 3" xfId="17282" xr:uid="{7B55037B-F974-41F7-8F97-A12063B1F8D5}"/>
    <cellStyle name="Comma 10 6 16 2 4" xfId="17283" xr:uid="{8E439A62-F83E-423C-981F-A16DE5A14D0A}"/>
    <cellStyle name="Comma 10 6 16 2 5" xfId="17284" xr:uid="{BC0FB925-C007-4CAE-958D-4CEFCD8651C4}"/>
    <cellStyle name="Comma 10 6 16 3" xfId="17285" xr:uid="{1321273B-17A5-4277-BA66-CE593D32FA07}"/>
    <cellStyle name="Comma 10 6 16 4" xfId="17286" xr:uid="{AAA8CB87-76FD-49C0-8152-FD7038B339DC}"/>
    <cellStyle name="Comma 10 6 16 5" xfId="17287" xr:uid="{2706017B-FE49-40A9-A0DD-E8974B427039}"/>
    <cellStyle name="Comma 10 6 16 6" xfId="17288" xr:uid="{10DA92E8-AD65-47C8-A0B7-BC07F58047A8}"/>
    <cellStyle name="Comma 10 6 17" xfId="5975" xr:uid="{34D8AD8B-126B-4D54-A47E-66B6371C2C3E}"/>
    <cellStyle name="Comma 10 6 17 2" xfId="8099" xr:uid="{E0872700-6DCF-4C6F-8D64-70C5BDCE9116}"/>
    <cellStyle name="Comma 10 6 17 2 2" xfId="17289" xr:uid="{1E3E11EC-AE0D-42A9-B382-2783C3D01A56}"/>
    <cellStyle name="Comma 10 6 17 2 3" xfId="17290" xr:uid="{9737E2D6-E360-4BFF-8BF3-59A5D9A028B6}"/>
    <cellStyle name="Comma 10 6 17 2 4" xfId="17291" xr:uid="{10270838-DD94-4A87-9177-9ED696DBF2B1}"/>
    <cellStyle name="Comma 10 6 17 2 5" xfId="17292" xr:uid="{DA571095-6529-4266-9351-A1A6D9F60E9A}"/>
    <cellStyle name="Comma 10 6 17 3" xfId="17293" xr:uid="{883942CA-DEFE-47BE-B6EF-AE7B0FBC75FD}"/>
    <cellStyle name="Comma 10 6 17 4" xfId="17294" xr:uid="{36AFE41B-F5EF-4DAF-A485-E17ACEE85076}"/>
    <cellStyle name="Comma 10 6 17 5" xfId="17295" xr:uid="{C4FC9BD8-E37B-4F2D-BA4A-9EFCC9CFB83E}"/>
    <cellStyle name="Comma 10 6 17 6" xfId="17296" xr:uid="{5F7470EF-4845-428C-B4BF-A29AEC64E1D0}"/>
    <cellStyle name="Comma 10 6 18" xfId="8091" xr:uid="{361634F7-DEEA-40F9-B6A9-4CAAB99276D9}"/>
    <cellStyle name="Comma 10 6 18 2" xfId="17297" xr:uid="{656FCB8A-2DCC-474C-8F12-4614964D5ADB}"/>
    <cellStyle name="Comma 10 6 18 3" xfId="17298" xr:uid="{0D18B761-CA2B-4789-BD20-98C252CA430A}"/>
    <cellStyle name="Comma 10 6 18 4" xfId="17299" xr:uid="{CAA42C93-84CF-40B1-BD25-03EFB469542B}"/>
    <cellStyle name="Comma 10 6 18 5" xfId="17300" xr:uid="{F949618C-FFA4-4999-9927-B36389E4D512}"/>
    <cellStyle name="Comma 10 6 19" xfId="17301" xr:uid="{209EE0C1-D433-4FEB-A337-A82D4C0A5D4B}"/>
    <cellStyle name="Comma 10 6 2" xfId="5976" xr:uid="{19C1D7B7-6ABB-4F60-8562-1E5CB96CE95E}"/>
    <cellStyle name="Comma 10 6 2 2" xfId="8100" xr:uid="{F808F2C1-3414-4492-A47B-C390FF6B6E9F}"/>
    <cellStyle name="Comma 10 6 2 2 2" xfId="17302" xr:uid="{A4FF5351-CECE-43E6-AB6C-73DC810EDC2B}"/>
    <cellStyle name="Comma 10 6 2 2 3" xfId="17303" xr:uid="{1D6CE198-F865-4097-90FB-7CCFC92AE05D}"/>
    <cellStyle name="Comma 10 6 2 2 4" xfId="17304" xr:uid="{25CC0879-9EA2-4093-BA70-11EAB0FBFAA3}"/>
    <cellStyle name="Comma 10 6 2 2 5" xfId="17305" xr:uid="{94B6FBC3-C94F-4B19-A454-F7F116301C8E}"/>
    <cellStyle name="Comma 10 6 2 3" xfId="17306" xr:uid="{DE2B18D9-08F1-4F4B-B7BD-E86D20FE0E87}"/>
    <cellStyle name="Comma 10 6 2 4" xfId="17307" xr:uid="{2CAE28C3-F24F-4E3C-A0DC-CFFC7B281250}"/>
    <cellStyle name="Comma 10 6 2 5" xfId="17308" xr:uid="{60C46E39-D350-41CA-AED5-FF1E579B4F12}"/>
    <cellStyle name="Comma 10 6 2 6" xfId="17309" xr:uid="{175C11BC-EEA6-44CF-9C02-A6682423BFED}"/>
    <cellStyle name="Comma 10 6 20" xfId="17310" xr:uid="{5BBD6C36-7122-4B7F-B759-14E4F668D127}"/>
    <cellStyle name="Comma 10 6 21" xfId="17311" xr:uid="{2E9803C9-6A9B-4181-89EE-4B17D0AB8DCF}"/>
    <cellStyle name="Comma 10 6 22" xfId="17312" xr:uid="{1C69EC43-643D-49F7-8096-B980F451D670}"/>
    <cellStyle name="Comma 10 6 3" xfId="5977" xr:uid="{4C879365-1E7A-46A5-8595-8F4456A771F6}"/>
    <cellStyle name="Comma 10 6 3 2" xfId="8101" xr:uid="{6BA36C8D-5BDA-458F-8190-A31F4B8B0D84}"/>
    <cellStyle name="Comma 10 6 3 2 2" xfId="17313" xr:uid="{BF3121F2-7F83-444C-BF90-3FDB7A66EC7E}"/>
    <cellStyle name="Comma 10 6 3 2 3" xfId="17314" xr:uid="{86BEF7A8-1D93-4792-AC02-7C8FDF68A891}"/>
    <cellStyle name="Comma 10 6 3 2 4" xfId="17315" xr:uid="{A65F6D32-D6CD-42C2-81BF-CEF06D731BF3}"/>
    <cellStyle name="Comma 10 6 3 2 5" xfId="17316" xr:uid="{CDF2AA85-2A10-4CE1-83C4-3AD767A284F5}"/>
    <cellStyle name="Comma 10 6 3 3" xfId="17317" xr:uid="{62BA4E0A-44D5-49B4-9F1E-9F064254A3D1}"/>
    <cellStyle name="Comma 10 6 3 4" xfId="17318" xr:uid="{EF2F3B78-8721-4AFB-BC89-CEFAC7C79A59}"/>
    <cellStyle name="Comma 10 6 3 5" xfId="17319" xr:uid="{BB03A627-E3B7-471F-86FA-4A61287D77EA}"/>
    <cellStyle name="Comma 10 6 3 6" xfId="17320" xr:uid="{22AC5A81-2244-48BD-BB74-FF16E57CA47C}"/>
    <cellStyle name="Comma 10 6 4" xfId="5978" xr:uid="{622BB1BD-E111-4F9D-AD0F-9E1005682AB6}"/>
    <cellStyle name="Comma 10 6 4 2" xfId="8102" xr:uid="{9BF6CD03-EE34-44B8-A772-56B6D9C54088}"/>
    <cellStyle name="Comma 10 6 4 2 2" xfId="17321" xr:uid="{930EE3E9-B2C3-4BFB-B374-1A1269791377}"/>
    <cellStyle name="Comma 10 6 4 2 3" xfId="17322" xr:uid="{75826D5B-86EF-49A0-A931-1815BF870C52}"/>
    <cellStyle name="Comma 10 6 4 2 4" xfId="17323" xr:uid="{5DC74E7C-C888-49E8-B3E6-273E6A4845D3}"/>
    <cellStyle name="Comma 10 6 4 2 5" xfId="17324" xr:uid="{AE4F82F9-3F18-404D-801C-FDC1DD1A3E6A}"/>
    <cellStyle name="Comma 10 6 4 3" xfId="17325" xr:uid="{EE126F55-C22E-4474-A41B-DB0ECF889147}"/>
    <cellStyle name="Comma 10 6 4 4" xfId="17326" xr:uid="{42E84346-6377-4373-8AE5-61A249A7372E}"/>
    <cellStyle name="Comma 10 6 4 5" xfId="17327" xr:uid="{BA964AE0-C97D-4222-87BF-C6724CCBD0A0}"/>
    <cellStyle name="Comma 10 6 4 6" xfId="17328" xr:uid="{B5193DBE-EC31-4B48-B19F-4638382061A6}"/>
    <cellStyle name="Comma 10 6 5" xfId="5979" xr:uid="{FCFEFF98-446E-4DB5-8D11-0669AEF4BBFB}"/>
    <cellStyle name="Comma 10 6 5 2" xfId="8103" xr:uid="{3AC6EECC-D17E-406B-BB11-967B62F54E14}"/>
    <cellStyle name="Comma 10 6 5 2 2" xfId="17329" xr:uid="{D058EA02-D6BF-43A2-A2B6-685F36DE11E8}"/>
    <cellStyle name="Comma 10 6 5 2 3" xfId="17330" xr:uid="{E242924A-A3B1-4E48-BF22-336AD0012EC4}"/>
    <cellStyle name="Comma 10 6 5 2 4" xfId="17331" xr:uid="{619EA090-0C07-49F6-8060-B0B5B19B7998}"/>
    <cellStyle name="Comma 10 6 5 2 5" xfId="17332" xr:uid="{47AA75A1-0C6E-4221-899F-2913C33E0293}"/>
    <cellStyle name="Comma 10 6 5 3" xfId="17333" xr:uid="{DF59CAF4-5A5A-433E-87CA-D4C9E72A9F5B}"/>
    <cellStyle name="Comma 10 6 5 4" xfId="17334" xr:uid="{D4C4B3C4-F614-4557-9F53-1D5A1895D430}"/>
    <cellStyle name="Comma 10 6 5 5" xfId="17335" xr:uid="{3D7981D6-268E-445C-AC3D-894498DB3BC4}"/>
    <cellStyle name="Comma 10 6 5 6" xfId="17336" xr:uid="{C4DF201A-A4A8-4D43-91B8-482B151134FE}"/>
    <cellStyle name="Comma 10 6 6" xfId="5980" xr:uid="{3A443B2E-7C8E-4931-B8D6-2B8CFE833353}"/>
    <cellStyle name="Comma 10 6 6 2" xfId="8104" xr:uid="{1F801782-6B1B-4E01-BB89-C4D87A8CE923}"/>
    <cellStyle name="Comma 10 6 6 2 2" xfId="17337" xr:uid="{85DCD04A-52B6-4AF8-865D-57C6AB187187}"/>
    <cellStyle name="Comma 10 6 6 2 3" xfId="17338" xr:uid="{2F0D954F-091E-477D-8FE7-B58D45E068DE}"/>
    <cellStyle name="Comma 10 6 6 2 4" xfId="17339" xr:uid="{C420A6A6-C97C-4711-A8AE-2FF377383611}"/>
    <cellStyle name="Comma 10 6 6 2 5" xfId="17340" xr:uid="{573E6293-56EA-48DB-86B3-50331D32A6C1}"/>
    <cellStyle name="Comma 10 6 6 3" xfId="17341" xr:uid="{574C1BA8-F6A8-4ABC-94B5-FE1F22214329}"/>
    <cellStyle name="Comma 10 6 6 4" xfId="17342" xr:uid="{BDD40674-C851-4491-AE25-D5115523314E}"/>
    <cellStyle name="Comma 10 6 6 5" xfId="17343" xr:uid="{49053973-C10E-441F-A3AC-7EC6BBC6888B}"/>
    <cellStyle name="Comma 10 6 6 6" xfId="17344" xr:uid="{5898E981-D712-4718-A34E-AD6F7D210FB8}"/>
    <cellStyle name="Comma 10 6 7" xfId="5981" xr:uid="{B8D513C6-5A10-4868-AEF0-1F56D90B7E1E}"/>
    <cellStyle name="Comma 10 6 7 2" xfId="8105" xr:uid="{554C5FA6-DDE8-48C5-959B-51DA1296CC47}"/>
    <cellStyle name="Comma 10 6 7 2 2" xfId="17345" xr:uid="{904F7266-3897-4060-8DBE-7946340E718E}"/>
    <cellStyle name="Comma 10 6 7 2 3" xfId="17346" xr:uid="{FA48E41F-026D-41F4-91A4-1FEA9F73D427}"/>
    <cellStyle name="Comma 10 6 7 2 4" xfId="17347" xr:uid="{90849D06-13E2-468E-BE5A-583574338ECF}"/>
    <cellStyle name="Comma 10 6 7 2 5" xfId="17348" xr:uid="{ED78F694-9506-47C0-8E35-A90BADFE0121}"/>
    <cellStyle name="Comma 10 6 7 3" xfId="17349" xr:uid="{04A878EC-ACE8-4097-8EC0-8860EC4AB7E4}"/>
    <cellStyle name="Comma 10 6 7 4" xfId="17350" xr:uid="{3EAEAACE-58C0-46CC-AE2E-5B935C4F03CD}"/>
    <cellStyle name="Comma 10 6 7 5" xfId="17351" xr:uid="{1C800B02-3EFA-49FF-BF15-47C5CDC19718}"/>
    <cellStyle name="Comma 10 6 7 6" xfId="17352" xr:uid="{508AD32F-2903-4C21-A45D-B5FF5107CCF0}"/>
    <cellStyle name="Comma 10 6 8" xfId="5982" xr:uid="{AFF3AE6D-6634-4AE0-8D47-623CD444F147}"/>
    <cellStyle name="Comma 10 6 8 2" xfId="8106" xr:uid="{DFB963DD-364D-46C2-8A01-1E43BD77048E}"/>
    <cellStyle name="Comma 10 6 8 2 2" xfId="17353" xr:uid="{77392EA6-B739-482B-9923-E88ECBE9632E}"/>
    <cellStyle name="Comma 10 6 8 2 3" xfId="17354" xr:uid="{C762D0C7-0214-43F7-8FC5-4528C8EAE37B}"/>
    <cellStyle name="Comma 10 6 8 2 4" xfId="17355" xr:uid="{195403BE-FBCB-4396-8BB2-CF781A86D3EE}"/>
    <cellStyle name="Comma 10 6 8 2 5" xfId="17356" xr:uid="{011EAF12-6D28-412B-A438-B51DDAAD055E}"/>
    <cellStyle name="Comma 10 6 8 3" xfId="17357" xr:uid="{51BF9BF5-4E5B-4A2A-9950-5CF08C59B4B0}"/>
    <cellStyle name="Comma 10 6 8 4" xfId="17358" xr:uid="{333004B7-007E-4F25-863E-E51F3B9B1CC6}"/>
    <cellStyle name="Comma 10 6 8 5" xfId="17359" xr:uid="{6FEF6584-89E1-48E9-A604-030C4E00B5F0}"/>
    <cellStyle name="Comma 10 6 8 6" xfId="17360" xr:uid="{4A000FD4-013A-47A9-97F5-D9BE7AA47005}"/>
    <cellStyle name="Comma 10 6 9" xfId="5983" xr:uid="{A3A3EEF7-34AB-4B19-9D69-F97D8B166951}"/>
    <cellStyle name="Comma 10 6 9 2" xfId="8107" xr:uid="{4F39F040-F301-43D8-AF54-A5D11EDBB61C}"/>
    <cellStyle name="Comma 10 6 9 2 2" xfId="17361" xr:uid="{5EA7F5E7-F698-40AA-9A58-8362CB65F666}"/>
    <cellStyle name="Comma 10 6 9 2 3" xfId="17362" xr:uid="{321A0CF3-97AD-4C74-9D0A-0EDAA1283B12}"/>
    <cellStyle name="Comma 10 6 9 2 4" xfId="17363" xr:uid="{1F7F475E-24C8-476E-B00D-BDC7F4E169B7}"/>
    <cellStyle name="Comma 10 6 9 2 5" xfId="17364" xr:uid="{F8EEE8D9-48FE-44F0-89EB-0AEF79BB63DE}"/>
    <cellStyle name="Comma 10 6 9 3" xfId="17365" xr:uid="{12901C44-7463-4980-AE54-422CBAFB8A66}"/>
    <cellStyle name="Comma 10 6 9 4" xfId="17366" xr:uid="{EE7D3576-5AB7-4307-B5B0-BA9C342D0D31}"/>
    <cellStyle name="Comma 10 6 9 5" xfId="17367" xr:uid="{20D3E748-48F4-4707-9274-BDC229EC1BFE}"/>
    <cellStyle name="Comma 10 6 9 6" xfId="17368" xr:uid="{04DE8AA8-17B3-48A2-A888-A80D2E72FA2D}"/>
    <cellStyle name="Comma 10 7" xfId="5984" xr:uid="{7156C4CB-2B39-4BCA-B993-F19A6C542FC6}"/>
    <cellStyle name="Comma 10 7 10" xfId="5985" xr:uid="{5DD9103C-EB44-42E8-ADC1-AFEA6B583DD0}"/>
    <cellStyle name="Comma 10 7 10 2" xfId="8109" xr:uid="{3A37F467-55A5-4233-BA8B-35E533CC4978}"/>
    <cellStyle name="Comma 10 7 10 2 2" xfId="17369" xr:uid="{C74E7AAA-12E1-4CD4-91F8-C93AE010A072}"/>
    <cellStyle name="Comma 10 7 10 2 3" xfId="17370" xr:uid="{1830BDA0-9B5F-42F9-8C97-85F89077FA17}"/>
    <cellStyle name="Comma 10 7 10 2 4" xfId="17371" xr:uid="{0CDC2E1B-5940-49E6-9ACD-2AC1E88880CB}"/>
    <cellStyle name="Comma 10 7 10 2 5" xfId="17372" xr:uid="{580A3AA5-B2F9-4AB3-A2FE-022EF1CBC7EB}"/>
    <cellStyle name="Comma 10 7 10 3" xfId="17373" xr:uid="{A5BD5E9A-93CE-410E-B2B9-C9545B07928D}"/>
    <cellStyle name="Comma 10 7 10 4" xfId="17374" xr:uid="{376BB438-4B8C-4093-AD3A-61C85A289260}"/>
    <cellStyle name="Comma 10 7 10 5" xfId="17375" xr:uid="{91BC4CF5-0AE7-4806-9FEC-683C7D983185}"/>
    <cellStyle name="Comma 10 7 10 6" xfId="17376" xr:uid="{00C42B51-65E8-4412-AD26-FEEB29EBA57B}"/>
    <cellStyle name="Comma 10 7 11" xfId="5986" xr:uid="{9E8DAD0E-F0D4-4A6B-9C91-34256AA06BDE}"/>
    <cellStyle name="Comma 10 7 11 2" xfId="8110" xr:uid="{7D7BE20D-0A7E-45B4-9C7D-E661932A16CA}"/>
    <cellStyle name="Comma 10 7 11 2 2" xfId="17377" xr:uid="{C7E4B56D-E196-4565-8E95-0FD059EF6AD2}"/>
    <cellStyle name="Comma 10 7 11 2 3" xfId="17378" xr:uid="{5C1DFDD9-70A2-4008-8935-BC55778757A3}"/>
    <cellStyle name="Comma 10 7 11 2 4" xfId="17379" xr:uid="{3656219B-8A8D-49A2-B2A8-21A9E0669769}"/>
    <cellStyle name="Comma 10 7 11 2 5" xfId="17380" xr:uid="{31A8C5CC-958C-40F4-8124-19D93A041B64}"/>
    <cellStyle name="Comma 10 7 11 3" xfId="17381" xr:uid="{AEBAC056-8953-44D6-86A9-BB165204DB36}"/>
    <cellStyle name="Comma 10 7 11 4" xfId="17382" xr:uid="{647E4696-AE35-4B53-B6D4-EED72D65ABED}"/>
    <cellStyle name="Comma 10 7 11 5" xfId="17383" xr:uid="{82A40C26-186F-4C5E-87D8-D0BE5E8B4201}"/>
    <cellStyle name="Comma 10 7 11 6" xfId="17384" xr:uid="{675CEFA8-BC4A-461B-A86F-8ECFDDD298E2}"/>
    <cellStyle name="Comma 10 7 12" xfId="5987" xr:uid="{4A992E8E-8CA6-413E-AE19-C188F5D43C61}"/>
    <cellStyle name="Comma 10 7 12 2" xfId="8111" xr:uid="{103D7402-3CA4-4369-B087-F6834DA127C7}"/>
    <cellStyle name="Comma 10 7 12 2 2" xfId="17385" xr:uid="{8B53B79B-03F1-4FFF-BCF1-98649ADEEFC5}"/>
    <cellStyle name="Comma 10 7 12 2 3" xfId="17386" xr:uid="{A7F27288-E8E6-440C-BD29-F26CF031CDB2}"/>
    <cellStyle name="Comma 10 7 12 2 4" xfId="17387" xr:uid="{E8B45747-9E8A-4D4F-B072-69EA7F0362A1}"/>
    <cellStyle name="Comma 10 7 12 2 5" xfId="17388" xr:uid="{D9D4F72D-D4BA-43A4-81F6-558654ECB92D}"/>
    <cellStyle name="Comma 10 7 12 3" xfId="17389" xr:uid="{C31D9CAB-E1F9-43FA-9904-25EFA2346141}"/>
    <cellStyle name="Comma 10 7 12 4" xfId="17390" xr:uid="{12AE1BE9-C88E-463B-9946-4C01B448F31A}"/>
    <cellStyle name="Comma 10 7 12 5" xfId="17391" xr:uid="{14C627CA-8233-4AD3-95C3-C5D9CDE510C7}"/>
    <cellStyle name="Comma 10 7 12 6" xfId="17392" xr:uid="{61FBA589-0C8C-43BA-89A8-FB65A90F1E64}"/>
    <cellStyle name="Comma 10 7 13" xfId="5988" xr:uid="{21E761E0-74CA-4275-BFE2-6C5B1B19EDF9}"/>
    <cellStyle name="Comma 10 7 13 2" xfId="8112" xr:uid="{B8578C96-B4B4-4CC7-AC1C-84D9637A65D5}"/>
    <cellStyle name="Comma 10 7 13 2 2" xfId="17393" xr:uid="{C65E1EFA-384B-456B-AA2F-3B36E04659EB}"/>
    <cellStyle name="Comma 10 7 13 2 3" xfId="17394" xr:uid="{9A8D9F67-DE33-473B-AD0C-F91E813E5D60}"/>
    <cellStyle name="Comma 10 7 13 2 4" xfId="17395" xr:uid="{96F42DB0-991B-435B-B0B6-4285EF106D4C}"/>
    <cellStyle name="Comma 10 7 13 2 5" xfId="17396" xr:uid="{7CF215CC-DF55-4885-B26E-1C976521B181}"/>
    <cellStyle name="Comma 10 7 13 3" xfId="17397" xr:uid="{63DFC17A-8F23-4AE8-B5EE-EF1AFAAAC264}"/>
    <cellStyle name="Comma 10 7 13 4" xfId="17398" xr:uid="{17D88085-0EDB-415A-8ECC-1690598EC806}"/>
    <cellStyle name="Comma 10 7 13 5" xfId="17399" xr:uid="{149C81E9-9A21-4B90-A91F-392BA1A90D0D}"/>
    <cellStyle name="Comma 10 7 13 6" xfId="17400" xr:uid="{41D23ACD-C542-49AE-BED9-41E575E984B4}"/>
    <cellStyle name="Comma 10 7 14" xfId="5989" xr:uid="{06D90EA5-EB92-4388-9D34-7FED27F88A6B}"/>
    <cellStyle name="Comma 10 7 14 2" xfId="8113" xr:uid="{FD509758-9F4F-44FD-AF96-62BAFE164BAA}"/>
    <cellStyle name="Comma 10 7 14 2 2" xfId="17401" xr:uid="{CAF0ADCC-D6A8-4FA6-BF8E-7D7F44D8E169}"/>
    <cellStyle name="Comma 10 7 14 2 3" xfId="17402" xr:uid="{95B24D04-9728-4B71-9BF7-DA4C3A0AC804}"/>
    <cellStyle name="Comma 10 7 14 2 4" xfId="17403" xr:uid="{F2FB4DFE-E9F2-487B-94C8-C413995D5912}"/>
    <cellStyle name="Comma 10 7 14 2 5" xfId="17404" xr:uid="{B007160B-7878-45CC-AE0B-36F6A81502C4}"/>
    <cellStyle name="Comma 10 7 14 3" xfId="17405" xr:uid="{AB131125-C80D-474B-8035-1963905B7CC4}"/>
    <cellStyle name="Comma 10 7 14 4" xfId="17406" xr:uid="{C0B62AAD-36B5-4AD8-9307-CDBE195EE3A2}"/>
    <cellStyle name="Comma 10 7 14 5" xfId="17407" xr:uid="{134DE0BE-36E3-488E-A4CC-29C079866A06}"/>
    <cellStyle name="Comma 10 7 14 6" xfId="17408" xr:uid="{ACA5475A-F97D-4C0B-A7A7-1934AFC24699}"/>
    <cellStyle name="Comma 10 7 15" xfId="5990" xr:uid="{E0D09FF6-35C3-4AFB-8771-9E45AF35C780}"/>
    <cellStyle name="Comma 10 7 15 2" xfId="8114" xr:uid="{55D0BFA9-BBB9-4E40-BB6A-0AB785027405}"/>
    <cellStyle name="Comma 10 7 15 2 2" xfId="17409" xr:uid="{E925C44B-80FB-40D6-9603-C0A940417290}"/>
    <cellStyle name="Comma 10 7 15 2 3" xfId="17410" xr:uid="{19D00490-11A0-4F63-A973-209D292BC832}"/>
    <cellStyle name="Comma 10 7 15 2 4" xfId="17411" xr:uid="{A3B5384A-A4BD-42A8-B858-874562155B18}"/>
    <cellStyle name="Comma 10 7 15 2 5" xfId="17412" xr:uid="{144F7043-AD66-4595-A764-4C20C7349C11}"/>
    <cellStyle name="Comma 10 7 15 3" xfId="17413" xr:uid="{019966C5-47EF-4F33-95FA-0A2412A91BB5}"/>
    <cellStyle name="Comma 10 7 15 4" xfId="17414" xr:uid="{7668E87A-EF85-4B2B-B890-F97A7BC6703A}"/>
    <cellStyle name="Comma 10 7 15 5" xfId="17415" xr:uid="{6CC8AFB1-B3C3-4012-B35B-FE5EA80E015C}"/>
    <cellStyle name="Comma 10 7 15 6" xfId="17416" xr:uid="{DE027AC8-A080-4444-8A69-172C30356244}"/>
    <cellStyle name="Comma 10 7 16" xfId="5991" xr:uid="{B304FF50-F9E2-49FC-876D-F6DCD201B32E}"/>
    <cellStyle name="Comma 10 7 16 2" xfId="8115" xr:uid="{A86DB76D-6BF6-48ED-B90A-0D577A68C6F2}"/>
    <cellStyle name="Comma 10 7 16 2 2" xfId="17417" xr:uid="{68F21755-E7C7-4956-B54D-8FD4168BA05D}"/>
    <cellStyle name="Comma 10 7 16 2 3" xfId="17418" xr:uid="{38347008-E2E0-47DF-8918-073DEC1A9311}"/>
    <cellStyle name="Comma 10 7 16 2 4" xfId="17419" xr:uid="{4E637315-A1F0-4B49-BAAE-708D501EAE9B}"/>
    <cellStyle name="Comma 10 7 16 2 5" xfId="17420" xr:uid="{BA5FABAC-E957-4593-9A5C-2B1B4A2FFC85}"/>
    <cellStyle name="Comma 10 7 16 3" xfId="17421" xr:uid="{D8880E2F-60D9-4AE4-A253-02E0BB55F426}"/>
    <cellStyle name="Comma 10 7 16 4" xfId="17422" xr:uid="{EE97A4BE-73C6-433B-9B8C-125AEA892CBA}"/>
    <cellStyle name="Comma 10 7 16 5" xfId="17423" xr:uid="{13CE39EA-E67F-4237-9989-46C136F09D86}"/>
    <cellStyle name="Comma 10 7 16 6" xfId="17424" xr:uid="{C285319E-20F3-44CD-B1BF-17D4EA411825}"/>
    <cellStyle name="Comma 10 7 17" xfId="5992" xr:uid="{1AB5FECC-1FDA-4051-8F97-1EBA20342317}"/>
    <cellStyle name="Comma 10 7 17 2" xfId="8116" xr:uid="{A1ACB164-1F6E-4A9A-A321-1E9B6F164768}"/>
    <cellStyle name="Comma 10 7 17 2 2" xfId="17425" xr:uid="{BFAA9B3D-0C91-4ED5-825C-35830CE206DB}"/>
    <cellStyle name="Comma 10 7 17 2 3" xfId="17426" xr:uid="{6B5E39F9-E0B0-48AE-AFEF-EDAB6A143E94}"/>
    <cellStyle name="Comma 10 7 17 2 4" xfId="17427" xr:uid="{6A7CF6F8-8237-4C2B-9145-F2037D4F8123}"/>
    <cellStyle name="Comma 10 7 17 2 5" xfId="17428" xr:uid="{74A36D1B-9D23-42C1-9794-5E70108CB676}"/>
    <cellStyle name="Comma 10 7 17 3" xfId="17429" xr:uid="{7CBF2E63-38CD-4EB2-8AF5-79728332CE05}"/>
    <cellStyle name="Comma 10 7 17 4" xfId="17430" xr:uid="{35D6FF24-6926-47C6-8C68-0888C76C86BA}"/>
    <cellStyle name="Comma 10 7 17 5" xfId="17431" xr:uid="{C7AD65AB-53BE-4ACA-B52D-AE1C395D285B}"/>
    <cellStyle name="Comma 10 7 17 6" xfId="17432" xr:uid="{24CDE60B-1202-4B63-956B-4C2A8A0D72D2}"/>
    <cellStyle name="Comma 10 7 18" xfId="8108" xr:uid="{F3D1D572-55CD-4697-B1C4-E34B30B478B9}"/>
    <cellStyle name="Comma 10 7 18 2" xfId="17433" xr:uid="{1A7D6FCA-6A72-4898-9542-B8974F18F617}"/>
    <cellStyle name="Comma 10 7 18 3" xfId="17434" xr:uid="{7E0F539A-93F2-41F0-B3F3-7D188C59C892}"/>
    <cellStyle name="Comma 10 7 18 4" xfId="17435" xr:uid="{A0F8F942-1D57-446A-9AB5-06225996D77A}"/>
    <cellStyle name="Comma 10 7 18 5" xfId="17436" xr:uid="{E7A81D25-9081-40F4-81AE-812C467AAE11}"/>
    <cellStyle name="Comma 10 7 19" xfId="17437" xr:uid="{0B5743C8-BD8F-4144-A175-DB6E9AEE025B}"/>
    <cellStyle name="Comma 10 7 2" xfId="5993" xr:uid="{EBF5DBC9-7730-43EB-B110-5ECBDFA964B6}"/>
    <cellStyle name="Comma 10 7 2 2" xfId="8117" xr:uid="{9C96CCA2-04F1-4173-9082-97075383694B}"/>
    <cellStyle name="Comma 10 7 2 2 2" xfId="17438" xr:uid="{59513F42-F00F-4297-B536-7EE4B486F3C9}"/>
    <cellStyle name="Comma 10 7 2 2 3" xfId="17439" xr:uid="{10B1ABB9-6B80-48FD-B9AD-9EE8A749A8E5}"/>
    <cellStyle name="Comma 10 7 2 2 4" xfId="17440" xr:uid="{66AB327D-3F31-4BDD-8C69-01E614B8A580}"/>
    <cellStyle name="Comma 10 7 2 2 5" xfId="17441" xr:uid="{2BEB83F0-86AD-4CC7-8A8A-D421C972A328}"/>
    <cellStyle name="Comma 10 7 2 3" xfId="17442" xr:uid="{6B5DF155-2B37-4BF3-B980-1BBBC76F9D3C}"/>
    <cellStyle name="Comma 10 7 2 4" xfId="17443" xr:uid="{8F698DE4-F93B-4255-8F38-86A1CAC4687C}"/>
    <cellStyle name="Comma 10 7 2 5" xfId="17444" xr:uid="{06E98780-8DCC-47C3-9AF8-A807E2F7C306}"/>
    <cellStyle name="Comma 10 7 2 6" xfId="17445" xr:uid="{917210B5-9EE7-45CE-A8D8-86F98EC8805E}"/>
    <cellStyle name="Comma 10 7 20" xfId="17446" xr:uid="{2B6F1DF6-CA46-416D-B23F-6D3BDED8FC72}"/>
    <cellStyle name="Comma 10 7 21" xfId="17447" xr:uid="{B3D777C1-F8A3-476D-B9D0-1B31C082252D}"/>
    <cellStyle name="Comma 10 7 22" xfId="17448" xr:uid="{9DCF2A84-ADAC-4C1C-AE68-A32520DF43A8}"/>
    <cellStyle name="Comma 10 7 3" xfId="5994" xr:uid="{D528050D-A8E4-4616-8204-0055A12CAE7D}"/>
    <cellStyle name="Comma 10 7 3 2" xfId="8118" xr:uid="{96DF2764-2DA7-4456-9A2B-D453FDF1100A}"/>
    <cellStyle name="Comma 10 7 3 2 2" xfId="17449" xr:uid="{7B0FC717-C715-4365-AFFE-F5284E078F44}"/>
    <cellStyle name="Comma 10 7 3 2 3" xfId="17450" xr:uid="{B1A643B0-47FE-4265-93CA-925D702AD425}"/>
    <cellStyle name="Comma 10 7 3 2 4" xfId="17451" xr:uid="{4C84062D-0703-4653-AF03-163AA6830A90}"/>
    <cellStyle name="Comma 10 7 3 2 5" xfId="17452" xr:uid="{1E29412D-6163-4A2F-95B3-B3618CA62A15}"/>
    <cellStyle name="Comma 10 7 3 3" xfId="17453" xr:uid="{4A1A4F0B-CB6B-4C8D-B174-6A8C5744234B}"/>
    <cellStyle name="Comma 10 7 3 4" xfId="17454" xr:uid="{EB744B7D-705E-4107-9225-8A4D9E5342A9}"/>
    <cellStyle name="Comma 10 7 3 5" xfId="17455" xr:uid="{4F192C82-E230-460F-AF1C-0D8209296B39}"/>
    <cellStyle name="Comma 10 7 3 6" xfId="17456" xr:uid="{817C6079-DC45-4AEA-B75E-9962F2F6EA48}"/>
    <cellStyle name="Comma 10 7 4" xfId="5995" xr:uid="{44293DF3-5C81-47F6-AC5D-26BD08D492D8}"/>
    <cellStyle name="Comma 10 7 4 2" xfId="8119" xr:uid="{F7D52FEF-B7EA-4D16-8664-C7229E0B6126}"/>
    <cellStyle name="Comma 10 7 4 2 2" xfId="17457" xr:uid="{DD240C17-4CBE-43DA-9F9D-1AC979BD3B91}"/>
    <cellStyle name="Comma 10 7 4 2 3" xfId="17458" xr:uid="{A06EDE23-875D-46B4-8662-587250F7FBEA}"/>
    <cellStyle name="Comma 10 7 4 2 4" xfId="17459" xr:uid="{2BB375A2-465D-45BE-9B03-7D0C4E356D31}"/>
    <cellStyle name="Comma 10 7 4 2 5" xfId="17460" xr:uid="{BF98A7C0-209E-4B95-A7CC-62BF148578CE}"/>
    <cellStyle name="Comma 10 7 4 3" xfId="17461" xr:uid="{420C7FDF-ACCD-49D3-80DD-1201EAC0B182}"/>
    <cellStyle name="Comma 10 7 4 4" xfId="17462" xr:uid="{80CDC313-BC8D-4432-A238-B90F5DCB2FA7}"/>
    <cellStyle name="Comma 10 7 4 5" xfId="17463" xr:uid="{8A1AAEBC-B126-49CD-B465-136A461F595D}"/>
    <cellStyle name="Comma 10 7 4 6" xfId="17464" xr:uid="{2BDB5CB3-723E-4764-929F-BDA9EF2889B0}"/>
    <cellStyle name="Comma 10 7 5" xfId="5996" xr:uid="{BDE6356B-453D-49E3-A8E3-B5EFF14815CF}"/>
    <cellStyle name="Comma 10 7 5 2" xfId="8120" xr:uid="{8731484A-DB4D-48E2-8C47-19FA71472966}"/>
    <cellStyle name="Comma 10 7 5 2 2" xfId="17465" xr:uid="{BF33E937-5B4C-4120-AB3A-43518CD0187C}"/>
    <cellStyle name="Comma 10 7 5 2 3" xfId="17466" xr:uid="{B0126743-86FE-4260-A5F4-7724B0F9E655}"/>
    <cellStyle name="Comma 10 7 5 2 4" xfId="17467" xr:uid="{3BCD3767-C1A8-456B-9E1B-823F0688DD66}"/>
    <cellStyle name="Comma 10 7 5 2 5" xfId="17468" xr:uid="{5777C03E-5DB1-466E-B338-19C7EC472C73}"/>
    <cellStyle name="Comma 10 7 5 3" xfId="17469" xr:uid="{C7AA28BB-7F32-4D04-9BE5-AC2B96CFDDAC}"/>
    <cellStyle name="Comma 10 7 5 4" xfId="17470" xr:uid="{7C56CFF2-0881-45A9-907C-6F00BEF7976B}"/>
    <cellStyle name="Comma 10 7 5 5" xfId="17471" xr:uid="{155FE3B3-3FCF-45F9-8353-21C5F1B5ED19}"/>
    <cellStyle name="Comma 10 7 5 6" xfId="17472" xr:uid="{CCA96F43-159C-4695-BE55-1E84076B63E5}"/>
    <cellStyle name="Comma 10 7 6" xfId="5997" xr:uid="{821E2239-20D0-46D1-803E-49AA76A0F61F}"/>
    <cellStyle name="Comma 10 7 6 2" xfId="8121" xr:uid="{BC429A90-1855-4C57-92DC-07620A0D623A}"/>
    <cellStyle name="Comma 10 7 6 2 2" xfId="17473" xr:uid="{FA50A8FB-E91D-43A6-AED0-860B441EEF18}"/>
    <cellStyle name="Comma 10 7 6 2 3" xfId="17474" xr:uid="{30E7D2C2-4896-4BA6-8E65-AF7BA254FF85}"/>
    <cellStyle name="Comma 10 7 6 2 4" xfId="17475" xr:uid="{E43932E9-C6C5-4F3F-AE31-F593B67C4B7B}"/>
    <cellStyle name="Comma 10 7 6 2 5" xfId="17476" xr:uid="{D476A172-9DF7-49C5-AEBA-A3CFD506EC31}"/>
    <cellStyle name="Comma 10 7 6 3" xfId="17477" xr:uid="{7EA71BE7-C026-4114-922F-E0E6C1A2393A}"/>
    <cellStyle name="Comma 10 7 6 4" xfId="17478" xr:uid="{4EACBA24-CE56-44B9-8DE9-2404E488C55F}"/>
    <cellStyle name="Comma 10 7 6 5" xfId="17479" xr:uid="{3A558FBD-4A2A-445E-BB59-B60C59F8FFED}"/>
    <cellStyle name="Comma 10 7 6 6" xfId="17480" xr:uid="{5E9BC55D-202E-4A06-B627-9C3C4C4DEE75}"/>
    <cellStyle name="Comma 10 7 7" xfId="5998" xr:uid="{7F1A1623-C013-4C1C-A73F-F9A5C0921869}"/>
    <cellStyle name="Comma 10 7 7 2" xfId="8122" xr:uid="{FC8168F0-96D8-4626-941C-91334829487F}"/>
    <cellStyle name="Comma 10 7 7 2 2" xfId="17481" xr:uid="{181CE90C-5D6E-445F-9692-D8BA0C538F1E}"/>
    <cellStyle name="Comma 10 7 7 2 3" xfId="17482" xr:uid="{E2D3F26E-3D18-45CF-A95E-8539A34E64C8}"/>
    <cellStyle name="Comma 10 7 7 2 4" xfId="17483" xr:uid="{9337873D-4E85-4B84-B566-4F99D04AED48}"/>
    <cellStyle name="Comma 10 7 7 2 5" xfId="17484" xr:uid="{7153B8FE-BB06-4954-96EB-193AC628E845}"/>
    <cellStyle name="Comma 10 7 7 3" xfId="17485" xr:uid="{2E615B81-367E-4AB4-A4DA-E943C6BFD510}"/>
    <cellStyle name="Comma 10 7 7 4" xfId="17486" xr:uid="{D64080AB-E352-49AE-BEF5-CAC511F8A4BF}"/>
    <cellStyle name="Comma 10 7 7 5" xfId="17487" xr:uid="{B35AB5CA-4591-48A6-986D-5D607EFCF172}"/>
    <cellStyle name="Comma 10 7 7 6" xfId="17488" xr:uid="{3B07421D-0BA7-484C-859D-421320B402E4}"/>
    <cellStyle name="Comma 10 7 8" xfId="5999" xr:uid="{28B7A64A-98B7-4342-BD2D-1ADBC1C6AC98}"/>
    <cellStyle name="Comma 10 7 8 2" xfId="8123" xr:uid="{38DE0427-B425-466B-AC31-102F387428DF}"/>
    <cellStyle name="Comma 10 7 8 2 2" xfId="17489" xr:uid="{47249D7F-53AB-4946-AB88-87BFCF4DEFE7}"/>
    <cellStyle name="Comma 10 7 8 2 3" xfId="17490" xr:uid="{8EBAE738-7D84-428A-A7AE-EED082D85BA4}"/>
    <cellStyle name="Comma 10 7 8 2 4" xfId="17491" xr:uid="{0D36D506-9B0F-42BD-877E-FFCD490C9F1B}"/>
    <cellStyle name="Comma 10 7 8 2 5" xfId="17492" xr:uid="{1D5BE90A-6ED3-4380-B8E1-733AAE4DC87F}"/>
    <cellStyle name="Comma 10 7 8 3" xfId="17493" xr:uid="{1E9971C1-B665-4777-955B-54E57AEAB105}"/>
    <cellStyle name="Comma 10 7 8 4" xfId="17494" xr:uid="{35E7A533-ACF6-41F4-87C0-35A123E09662}"/>
    <cellStyle name="Comma 10 7 8 5" xfId="17495" xr:uid="{5E2253EA-8B31-43D7-A25A-9A93F7241EC3}"/>
    <cellStyle name="Comma 10 7 8 6" xfId="17496" xr:uid="{7CD60B86-4032-402E-A93D-B6C773294A60}"/>
    <cellStyle name="Comma 10 7 9" xfId="6000" xr:uid="{384400CF-5926-4C33-9770-8D3E933C5BCC}"/>
    <cellStyle name="Comma 10 7 9 2" xfId="8124" xr:uid="{E11304B9-AB42-4413-9A6E-B49F7858A4D0}"/>
    <cellStyle name="Comma 10 7 9 2 2" xfId="17497" xr:uid="{F80DA51C-0407-4B16-972B-4E56436D39D9}"/>
    <cellStyle name="Comma 10 7 9 2 3" xfId="17498" xr:uid="{4F58419F-5044-4F2A-8CA6-4E400CB888DF}"/>
    <cellStyle name="Comma 10 7 9 2 4" xfId="17499" xr:uid="{893D51DE-F74B-4DC2-823E-C391671B512B}"/>
    <cellStyle name="Comma 10 7 9 2 5" xfId="17500" xr:uid="{E3277E5F-B5F5-4AAD-9295-814427B1A62B}"/>
    <cellStyle name="Comma 10 7 9 3" xfId="17501" xr:uid="{72CAFF84-25FC-42C9-B9C2-663F6ED9E272}"/>
    <cellStyle name="Comma 10 7 9 4" xfId="17502" xr:uid="{9E4A8BC1-38CA-4B58-96C5-FF2F24E4EF54}"/>
    <cellStyle name="Comma 10 7 9 5" xfId="17503" xr:uid="{A23EB06A-5BE6-42EB-922F-F5611A4C5E14}"/>
    <cellStyle name="Comma 10 7 9 6" xfId="17504" xr:uid="{8B71395B-B68E-4DE0-92F8-9BF2816C0F13}"/>
    <cellStyle name="Comma 10 8" xfId="6001" xr:uid="{23FFDFF9-7057-4A00-A326-9D5818DE56BE}"/>
    <cellStyle name="Comma 10 8 10" xfId="6002" xr:uid="{4BABC914-4AAD-4A85-B39B-2EB1ABD48608}"/>
    <cellStyle name="Comma 10 8 10 2" xfId="8126" xr:uid="{F8F82C26-1E29-450C-83C8-82D9EB813CFE}"/>
    <cellStyle name="Comma 10 8 10 2 2" xfId="17505" xr:uid="{72341A8B-E368-4F7F-BC05-D362FD811AAF}"/>
    <cellStyle name="Comma 10 8 10 2 3" xfId="17506" xr:uid="{09213983-5725-417F-B575-A8C76D702F1F}"/>
    <cellStyle name="Comma 10 8 10 2 4" xfId="17507" xr:uid="{0AF84AA4-4A62-4FDB-84FC-4F7D4228FC74}"/>
    <cellStyle name="Comma 10 8 10 2 5" xfId="17508" xr:uid="{8A469662-67D0-4CF0-A006-041495FE2FA6}"/>
    <cellStyle name="Comma 10 8 10 3" xfId="17509" xr:uid="{F227DC4F-0811-45B8-9190-4621139B490B}"/>
    <cellStyle name="Comma 10 8 10 4" xfId="17510" xr:uid="{DB1680FB-7962-4806-B603-245BB27D2C41}"/>
    <cellStyle name="Comma 10 8 10 5" xfId="17511" xr:uid="{AB4D237A-4CAA-4591-A015-7B1E8F910AC0}"/>
    <cellStyle name="Comma 10 8 10 6" xfId="17512" xr:uid="{E7642651-B24E-4581-9807-CA9D6C5FD0AF}"/>
    <cellStyle name="Comma 10 8 11" xfId="6003" xr:uid="{29020D28-F655-45DF-962B-08006E41B1CB}"/>
    <cellStyle name="Comma 10 8 11 2" xfId="8127" xr:uid="{1E43AB37-4639-4DDE-B18F-4B56BA33CA54}"/>
    <cellStyle name="Comma 10 8 11 2 2" xfId="17513" xr:uid="{22222CAA-4DE9-4DCF-8688-AB2EA55ADF28}"/>
    <cellStyle name="Comma 10 8 11 2 3" xfId="17514" xr:uid="{FEDFC3CC-17EF-47B0-B761-B0405FB78262}"/>
    <cellStyle name="Comma 10 8 11 2 4" xfId="17515" xr:uid="{36CCE248-56D4-401D-9181-ABC4022683AB}"/>
    <cellStyle name="Comma 10 8 11 2 5" xfId="17516" xr:uid="{A35BDE6D-E4F2-458F-B206-87ED0760D86C}"/>
    <cellStyle name="Comma 10 8 11 3" xfId="17517" xr:uid="{FC57140F-4B87-40FC-AB50-7E5D1514EC41}"/>
    <cellStyle name="Comma 10 8 11 4" xfId="17518" xr:uid="{1428A2F9-F1B1-4CD6-9952-D570E5CDA35D}"/>
    <cellStyle name="Comma 10 8 11 5" xfId="17519" xr:uid="{D9A5F54B-81F6-4DDE-AA1E-9C07FB8B6C1E}"/>
    <cellStyle name="Comma 10 8 11 6" xfId="17520" xr:uid="{F954BE97-BE07-4BA8-AFF6-4E28ABDFDDBF}"/>
    <cellStyle name="Comma 10 8 12" xfId="6004" xr:uid="{CFDBA9E8-E17B-4788-A6B8-65C366F2FDC2}"/>
    <cellStyle name="Comma 10 8 12 2" xfId="8128" xr:uid="{63EB868D-1454-4417-A496-260425AD782F}"/>
    <cellStyle name="Comma 10 8 12 2 2" xfId="17521" xr:uid="{E1B054ED-EFC2-4EEE-8076-2379769CCADB}"/>
    <cellStyle name="Comma 10 8 12 2 3" xfId="17522" xr:uid="{2575E487-0E37-476E-AAD0-A7AF1EF06048}"/>
    <cellStyle name="Comma 10 8 12 2 4" xfId="17523" xr:uid="{63FF1B95-48BA-40D7-9E84-3AF27C56D958}"/>
    <cellStyle name="Comma 10 8 12 2 5" xfId="17524" xr:uid="{1A5921BD-E797-4519-9869-6757E753CD31}"/>
    <cellStyle name="Comma 10 8 12 3" xfId="17525" xr:uid="{FE6C7FD8-5959-44FF-8A3A-3AD5F1AE68F2}"/>
    <cellStyle name="Comma 10 8 12 4" xfId="17526" xr:uid="{F5E8F06E-5D0C-4769-84B9-0B3AD150D91B}"/>
    <cellStyle name="Comma 10 8 12 5" xfId="17527" xr:uid="{2E7BB7B0-944A-473D-B6A4-291272690415}"/>
    <cellStyle name="Comma 10 8 12 6" xfId="17528" xr:uid="{9B6DC46B-7B62-4229-9658-B3945D8C2F79}"/>
    <cellStyle name="Comma 10 8 13" xfId="6005" xr:uid="{082396D1-C404-4832-B286-E8FC5FF815B7}"/>
    <cellStyle name="Comma 10 8 13 2" xfId="8129" xr:uid="{FE18B6C9-D28F-486A-92E2-9C16B832623E}"/>
    <cellStyle name="Comma 10 8 13 2 2" xfId="17529" xr:uid="{167AECDE-66CC-4D20-96B9-3D807C5F5350}"/>
    <cellStyle name="Comma 10 8 13 2 3" xfId="17530" xr:uid="{AC2ADA17-ECCA-495C-94F7-885FD1CCC429}"/>
    <cellStyle name="Comma 10 8 13 2 4" xfId="17531" xr:uid="{2678654C-35C5-487E-BBD4-390FC7865A85}"/>
    <cellStyle name="Comma 10 8 13 2 5" xfId="17532" xr:uid="{ADF67A30-F140-4447-8242-7DBCD941F3CA}"/>
    <cellStyle name="Comma 10 8 13 3" xfId="17533" xr:uid="{7D9AFBF0-A2FE-4B59-914D-28B65C00DFF2}"/>
    <cellStyle name="Comma 10 8 13 4" xfId="17534" xr:uid="{30544A6D-FEB8-47C2-8F4E-D652D7251C7C}"/>
    <cellStyle name="Comma 10 8 13 5" xfId="17535" xr:uid="{0B1E15E8-0165-4498-A2B5-F2DF88878EEE}"/>
    <cellStyle name="Comma 10 8 13 6" xfId="17536" xr:uid="{72E558D0-0738-43DA-A1DE-ACF8C40E333D}"/>
    <cellStyle name="Comma 10 8 14" xfId="6006" xr:uid="{51FF9233-C9A5-468A-82B7-9B123D7FB804}"/>
    <cellStyle name="Comma 10 8 14 2" xfId="8130" xr:uid="{8EC2704B-39C4-41B1-9203-D1E7312DCE37}"/>
    <cellStyle name="Comma 10 8 14 2 2" xfId="17537" xr:uid="{8BE93500-5998-46C1-8CA8-18EFC0C94605}"/>
    <cellStyle name="Comma 10 8 14 2 3" xfId="17538" xr:uid="{7814A6E8-736C-462F-A5F7-4BA8BAB176B3}"/>
    <cellStyle name="Comma 10 8 14 2 4" xfId="17539" xr:uid="{6BB49728-01C5-4EFA-ADEC-C5646E58376B}"/>
    <cellStyle name="Comma 10 8 14 2 5" xfId="17540" xr:uid="{875BFB8F-95BD-4B97-B86C-B0438F9771F7}"/>
    <cellStyle name="Comma 10 8 14 3" xfId="17541" xr:uid="{77290D87-5103-46F4-9AEA-36479ABDD29F}"/>
    <cellStyle name="Comma 10 8 14 4" xfId="17542" xr:uid="{E0343C10-695B-401E-8F08-81567F4E17FB}"/>
    <cellStyle name="Comma 10 8 14 5" xfId="17543" xr:uid="{56873AD5-0C1D-4F15-8234-58EC8F5C6954}"/>
    <cellStyle name="Comma 10 8 14 6" xfId="17544" xr:uid="{CC34555E-A102-4464-BF77-4AE9742B5D5A}"/>
    <cellStyle name="Comma 10 8 15" xfId="6007" xr:uid="{0815CF93-BB00-40B9-816A-12DCD0A79B2A}"/>
    <cellStyle name="Comma 10 8 15 2" xfId="8131" xr:uid="{1A2D87E4-F58A-4822-B4C0-9D312FC9B003}"/>
    <cellStyle name="Comma 10 8 15 2 2" xfId="17545" xr:uid="{F0A80E44-F473-409F-B57C-75CE24FCA9BD}"/>
    <cellStyle name="Comma 10 8 15 2 3" xfId="17546" xr:uid="{96F5E2F5-FB4D-4168-8A0B-91E02ED60907}"/>
    <cellStyle name="Comma 10 8 15 2 4" xfId="17547" xr:uid="{30A0D67F-CBAB-4598-93BD-0DD3A8A7C29C}"/>
    <cellStyle name="Comma 10 8 15 2 5" xfId="17548" xr:uid="{191364A4-58F7-4C43-B5F5-932D6D7FC1F1}"/>
    <cellStyle name="Comma 10 8 15 3" xfId="17549" xr:uid="{8753D0F5-4333-4794-A7F6-D2E779C4A5D6}"/>
    <cellStyle name="Comma 10 8 15 4" xfId="17550" xr:uid="{9D115B66-CB32-42C2-909D-94877CC2ABE6}"/>
    <cellStyle name="Comma 10 8 15 5" xfId="17551" xr:uid="{4EF87782-28B4-4DA2-B7AE-6AABE0BF8501}"/>
    <cellStyle name="Comma 10 8 15 6" xfId="17552" xr:uid="{A51BD299-D060-4687-8BA0-AAF5D164E4F8}"/>
    <cellStyle name="Comma 10 8 16" xfId="6008" xr:uid="{3B6EA579-9939-4B17-9B9B-CE5430C81CE2}"/>
    <cellStyle name="Comma 10 8 16 2" xfId="8132" xr:uid="{A352B9AB-F2AA-4AAC-919E-25680B52FD92}"/>
    <cellStyle name="Comma 10 8 16 2 2" xfId="17553" xr:uid="{6104DC6D-5C41-4608-AFB6-1D4F87444C50}"/>
    <cellStyle name="Comma 10 8 16 2 3" xfId="17554" xr:uid="{BCDC2D2E-BB6E-4A49-86D4-182E011B8962}"/>
    <cellStyle name="Comma 10 8 16 2 4" xfId="17555" xr:uid="{E940B210-F481-490E-ADB5-CE156D8E1198}"/>
    <cellStyle name="Comma 10 8 16 2 5" xfId="17556" xr:uid="{61154C79-1DC4-4464-AC8B-31035370A345}"/>
    <cellStyle name="Comma 10 8 16 3" xfId="17557" xr:uid="{0E2FC97C-6D60-4FFF-BAFE-5590B16C5C33}"/>
    <cellStyle name="Comma 10 8 16 4" xfId="17558" xr:uid="{844E59B6-6897-4571-B820-B5564541F701}"/>
    <cellStyle name="Comma 10 8 16 5" xfId="17559" xr:uid="{07613937-3C21-4F81-8F97-479CAFDA3D86}"/>
    <cellStyle name="Comma 10 8 16 6" xfId="17560" xr:uid="{4816A6CA-920F-48CC-944C-55CB7932D552}"/>
    <cellStyle name="Comma 10 8 17" xfId="6009" xr:uid="{E76B33FF-C1D6-468D-8FDA-BBB0E1D0EA9D}"/>
    <cellStyle name="Comma 10 8 17 2" xfId="8133" xr:uid="{17752F10-EA36-427C-A574-3280EF8E53C1}"/>
    <cellStyle name="Comma 10 8 17 2 2" xfId="17561" xr:uid="{231C8DBB-49EC-43BE-8E87-6013C07DF3F8}"/>
    <cellStyle name="Comma 10 8 17 2 3" xfId="17562" xr:uid="{D55991AD-1756-4E4E-99C8-589FB686D148}"/>
    <cellStyle name="Comma 10 8 17 2 4" xfId="17563" xr:uid="{705D48FE-FB1E-45F4-A160-DB28772B3172}"/>
    <cellStyle name="Comma 10 8 17 2 5" xfId="17564" xr:uid="{219DBBD3-DEEB-4CF0-8376-6EF6BBD019A9}"/>
    <cellStyle name="Comma 10 8 17 3" xfId="17565" xr:uid="{92EADE1E-92D1-46AE-92E9-E96EAE09AA82}"/>
    <cellStyle name="Comma 10 8 17 4" xfId="17566" xr:uid="{0EBDC979-D836-4C9E-B315-7E84C300E454}"/>
    <cellStyle name="Comma 10 8 17 5" xfId="17567" xr:uid="{EECEE496-7C54-472E-B0D1-FAAD8159A365}"/>
    <cellStyle name="Comma 10 8 17 6" xfId="17568" xr:uid="{BF5F8577-0FDC-46D4-94E5-528683F3BE54}"/>
    <cellStyle name="Comma 10 8 18" xfId="8125" xr:uid="{23DFE47D-332F-4F92-84C8-C84F4F7C8A01}"/>
    <cellStyle name="Comma 10 8 18 2" xfId="17569" xr:uid="{65A6B75B-AF32-425B-BDC5-B44DBC015D48}"/>
    <cellStyle name="Comma 10 8 18 3" xfId="17570" xr:uid="{B902A952-A0FC-45C6-96C5-74927070B4DA}"/>
    <cellStyle name="Comma 10 8 18 4" xfId="17571" xr:uid="{672E0A75-B264-4010-899E-84D62312BAFA}"/>
    <cellStyle name="Comma 10 8 18 5" xfId="17572" xr:uid="{74BCFB8A-F454-4238-8A06-B98C2BCA8414}"/>
    <cellStyle name="Comma 10 8 19" xfId="17573" xr:uid="{3E4A3064-0D88-4FEA-97A2-C2B5BD9B54F7}"/>
    <cellStyle name="Comma 10 8 2" xfId="6010" xr:uid="{8A89A7E8-7946-4056-8FCA-120AD84CC8BE}"/>
    <cellStyle name="Comma 10 8 2 2" xfId="8134" xr:uid="{BB3A822E-4D40-4672-8C87-07FFD314BF16}"/>
    <cellStyle name="Comma 10 8 2 2 2" xfId="17574" xr:uid="{87B3F99B-1E09-46A9-AEC8-1DB64FE4166C}"/>
    <cellStyle name="Comma 10 8 2 2 3" xfId="17575" xr:uid="{A95D81D3-FE5D-4D43-9D6A-E26F2EFD2F75}"/>
    <cellStyle name="Comma 10 8 2 2 4" xfId="17576" xr:uid="{CA22C003-3DED-407E-8EE7-626D5E5BD2F8}"/>
    <cellStyle name="Comma 10 8 2 2 5" xfId="17577" xr:uid="{0DF2E0B9-03F8-40F1-9253-236694849D34}"/>
    <cellStyle name="Comma 10 8 2 3" xfId="17578" xr:uid="{000CD9D4-C8B3-4011-AFB9-3968B70218D6}"/>
    <cellStyle name="Comma 10 8 2 4" xfId="17579" xr:uid="{6112B1C8-9827-4D39-A51D-E3B9EF5F8927}"/>
    <cellStyle name="Comma 10 8 2 5" xfId="17580" xr:uid="{2C1BF1C1-9291-4714-88BD-C552E821AE43}"/>
    <cellStyle name="Comma 10 8 2 6" xfId="17581" xr:uid="{0B4D10B2-5943-42B7-9CE9-BF3DB1EEA10A}"/>
    <cellStyle name="Comma 10 8 20" xfId="17582" xr:uid="{933BB6E2-BC8F-47D2-BC3E-E2C2D62D49F8}"/>
    <cellStyle name="Comma 10 8 21" xfId="17583" xr:uid="{7B6E4695-73B3-43EE-B307-1E8910AD3F05}"/>
    <cellStyle name="Comma 10 8 22" xfId="17584" xr:uid="{C835B550-0F0A-4F91-A2BA-F9E4B0D3EEB2}"/>
    <cellStyle name="Comma 10 8 3" xfId="6011" xr:uid="{33CBAAC9-D264-4EEA-A270-3B695734B497}"/>
    <cellStyle name="Comma 10 8 3 2" xfId="8135" xr:uid="{4771D48E-C7EB-450C-A529-09D42AF828A9}"/>
    <cellStyle name="Comma 10 8 3 2 2" xfId="17585" xr:uid="{400DA0F9-E513-4C07-AC55-29F134131088}"/>
    <cellStyle name="Comma 10 8 3 2 3" xfId="17586" xr:uid="{058A6FD3-8536-4E54-9E1A-43EF9FBC21EF}"/>
    <cellStyle name="Comma 10 8 3 2 4" xfId="17587" xr:uid="{9EAB0D81-2444-4049-ABBF-B64E8C7C305A}"/>
    <cellStyle name="Comma 10 8 3 2 5" xfId="17588" xr:uid="{3BEF6796-F2BB-4AAF-833C-1CB2B931DF0F}"/>
    <cellStyle name="Comma 10 8 3 3" xfId="17589" xr:uid="{C841216C-4E58-4E3F-8187-501B9C3FC5D3}"/>
    <cellStyle name="Comma 10 8 3 4" xfId="17590" xr:uid="{E071C1B4-8E3A-40D8-A22B-B2FEE4AEE503}"/>
    <cellStyle name="Comma 10 8 3 5" xfId="17591" xr:uid="{70A63009-853D-42BE-BB13-E46C63D41CF6}"/>
    <cellStyle name="Comma 10 8 3 6" xfId="17592" xr:uid="{A4944D08-55D3-4CB6-B725-6B62F5867711}"/>
    <cellStyle name="Comma 10 8 4" xfId="6012" xr:uid="{97A21B8D-52BC-4D22-9064-27E724236737}"/>
    <cellStyle name="Comma 10 8 4 2" xfId="8136" xr:uid="{0CCB759C-6E9E-4380-9593-96946594A0C9}"/>
    <cellStyle name="Comma 10 8 4 2 2" xfId="17593" xr:uid="{0EE0B9A5-97C3-43FA-8E51-64F9515137DB}"/>
    <cellStyle name="Comma 10 8 4 2 3" xfId="17594" xr:uid="{4354A024-93E8-43CD-ADFF-C18F3A93D7DB}"/>
    <cellStyle name="Comma 10 8 4 2 4" xfId="17595" xr:uid="{92E7235C-2B5B-4A11-A7D1-8EA855FD5F86}"/>
    <cellStyle name="Comma 10 8 4 2 5" xfId="17596" xr:uid="{35994E0A-3484-4095-89A6-E3A62F747585}"/>
    <cellStyle name="Comma 10 8 4 3" xfId="17597" xr:uid="{2669F371-3AC0-44C8-8E61-FE9C4D1988A4}"/>
    <cellStyle name="Comma 10 8 4 4" xfId="17598" xr:uid="{9BCA145F-C9CC-4CB9-A2E1-F56BEF94A6F3}"/>
    <cellStyle name="Comma 10 8 4 5" xfId="17599" xr:uid="{3F4B672F-1046-4FC2-BAE2-61C53BC460D1}"/>
    <cellStyle name="Comma 10 8 4 6" xfId="17600" xr:uid="{50C6D9B1-516A-4FB0-A3A4-219DB69257D6}"/>
    <cellStyle name="Comma 10 8 5" xfId="6013" xr:uid="{15044605-405B-4216-8DA2-0122D1F59F1C}"/>
    <cellStyle name="Comma 10 8 5 2" xfId="8137" xr:uid="{4A5C2F26-86CE-40FA-BE5D-6929213CC78E}"/>
    <cellStyle name="Comma 10 8 5 2 2" xfId="17601" xr:uid="{58FFB1E8-6AA3-490A-9ED0-4561F08F1B3D}"/>
    <cellStyle name="Comma 10 8 5 2 3" xfId="17602" xr:uid="{17610E80-41EB-4C55-985B-CD78FA7213BB}"/>
    <cellStyle name="Comma 10 8 5 2 4" xfId="17603" xr:uid="{7434D294-05FE-4ECD-84F4-A7C208532DE2}"/>
    <cellStyle name="Comma 10 8 5 2 5" xfId="17604" xr:uid="{36117B20-3F52-457F-899A-A8D3CBFC68ED}"/>
    <cellStyle name="Comma 10 8 5 3" xfId="17605" xr:uid="{955FDAB6-F662-4AD9-B375-2030624772BE}"/>
    <cellStyle name="Comma 10 8 5 4" xfId="17606" xr:uid="{5CBCD6A4-C69B-480C-8D77-9A55D0D9DF4E}"/>
    <cellStyle name="Comma 10 8 5 5" xfId="17607" xr:uid="{95C404D4-764D-42EA-B9F1-BA5C69C6C683}"/>
    <cellStyle name="Comma 10 8 5 6" xfId="17608" xr:uid="{D534F332-DD00-4DF7-9573-9EA0C0426674}"/>
    <cellStyle name="Comma 10 8 6" xfId="6014" xr:uid="{29DB560E-B158-46D4-9441-27BCE5E3A17E}"/>
    <cellStyle name="Comma 10 8 6 2" xfId="8138" xr:uid="{A3B6A0FA-27C7-438E-814B-FE89160E2F05}"/>
    <cellStyle name="Comma 10 8 6 2 2" xfId="17609" xr:uid="{C83ED244-27EB-47BB-9D52-FAC83B9950A6}"/>
    <cellStyle name="Comma 10 8 6 2 3" xfId="17610" xr:uid="{1DF3BA71-7D9D-4B84-AE97-9B0035DBB038}"/>
    <cellStyle name="Comma 10 8 6 2 4" xfId="17611" xr:uid="{0847E9AB-C62F-4E4E-BD6B-BA1D719A7A51}"/>
    <cellStyle name="Comma 10 8 6 2 5" xfId="17612" xr:uid="{44D04A4E-0C05-40BC-863F-6E8C3575A66D}"/>
    <cellStyle name="Comma 10 8 6 3" xfId="17613" xr:uid="{B4EF4645-C04D-4CCD-BCA9-5681537BDEF8}"/>
    <cellStyle name="Comma 10 8 6 4" xfId="17614" xr:uid="{24DC14E8-7787-4966-B1F7-B11D99FA6C5F}"/>
    <cellStyle name="Comma 10 8 6 5" xfId="17615" xr:uid="{AD9A4CFF-9180-4D45-BF07-83378514C33A}"/>
    <cellStyle name="Comma 10 8 6 6" xfId="17616" xr:uid="{7276116E-4AB0-47AA-BDDF-72B8C42C85B3}"/>
    <cellStyle name="Comma 10 8 7" xfId="6015" xr:uid="{A4BA46A9-F00D-4E58-A7A6-008B8A12E510}"/>
    <cellStyle name="Comma 10 8 7 2" xfId="8139" xr:uid="{F9B3CF62-10D7-494B-9B4A-0F658521D8FA}"/>
    <cellStyle name="Comma 10 8 7 2 2" xfId="17617" xr:uid="{56B260AA-4615-45F4-AB5A-A52931F5B939}"/>
    <cellStyle name="Comma 10 8 7 2 3" xfId="17618" xr:uid="{5210760B-6D9C-412E-AFE6-E847F360E73E}"/>
    <cellStyle name="Comma 10 8 7 2 4" xfId="17619" xr:uid="{9CAEAFA8-5467-4580-B552-EB4E03AAAFC0}"/>
    <cellStyle name="Comma 10 8 7 2 5" xfId="17620" xr:uid="{20E5D7A8-6D58-42F7-A6CB-66409DDE68DC}"/>
    <cellStyle name="Comma 10 8 7 3" xfId="17621" xr:uid="{41EFF53E-1D52-4AE6-AE64-251E282BE09B}"/>
    <cellStyle name="Comma 10 8 7 4" xfId="17622" xr:uid="{4150EABD-8ED4-460F-B372-9F3C8289EE57}"/>
    <cellStyle name="Comma 10 8 7 5" xfId="17623" xr:uid="{C9F6E6AD-A810-40B8-95DB-410A5C9E15C0}"/>
    <cellStyle name="Comma 10 8 7 6" xfId="17624" xr:uid="{168A3477-DA9C-4170-BC46-3631CF5A4CB9}"/>
    <cellStyle name="Comma 10 8 8" xfId="6016" xr:uid="{D552BE90-7971-412D-87E2-AE6100B3BFFB}"/>
    <cellStyle name="Comma 10 8 8 2" xfId="8140" xr:uid="{5B7FDB36-B32D-4D21-BCB6-4FF87D9D404E}"/>
    <cellStyle name="Comma 10 8 8 2 2" xfId="17625" xr:uid="{64FF9EF5-B04C-4B80-A644-E3DB459D8D1D}"/>
    <cellStyle name="Comma 10 8 8 2 3" xfId="17626" xr:uid="{AB7B92E6-EABF-4DD5-91B7-53C4F7F981FA}"/>
    <cellStyle name="Comma 10 8 8 2 4" xfId="17627" xr:uid="{B428CCDB-B933-4574-93A4-AF0011CD06FB}"/>
    <cellStyle name="Comma 10 8 8 2 5" xfId="17628" xr:uid="{6FCC7BAB-2710-4E15-B868-99E659737AC7}"/>
    <cellStyle name="Comma 10 8 8 3" xfId="17629" xr:uid="{0B9747B6-DE1B-46AA-B1A3-3B4701D1F164}"/>
    <cellStyle name="Comma 10 8 8 4" xfId="17630" xr:uid="{EDC8B02B-9BCB-4CB6-800A-E2665F6BDC72}"/>
    <cellStyle name="Comma 10 8 8 5" xfId="17631" xr:uid="{DFA51E37-4748-48F0-B48D-34402638F94D}"/>
    <cellStyle name="Comma 10 8 8 6" xfId="17632" xr:uid="{E4F61C2C-21A8-4A03-A791-6648DD6BF7A5}"/>
    <cellStyle name="Comma 10 8 9" xfId="6017" xr:uid="{1841763E-6A26-4A49-9EA5-B2E003D7A4E3}"/>
    <cellStyle name="Comma 10 8 9 2" xfId="8141" xr:uid="{EC96DACB-5066-4565-9E13-753FBB9E804E}"/>
    <cellStyle name="Comma 10 8 9 2 2" xfId="17633" xr:uid="{EC9971AE-FDE1-4382-AB8A-188213664DFC}"/>
    <cellStyle name="Comma 10 8 9 2 3" xfId="17634" xr:uid="{FA4CD1E8-136F-433D-AF99-4617FBE4C46E}"/>
    <cellStyle name="Comma 10 8 9 2 4" xfId="17635" xr:uid="{2E65A929-FB62-43F4-8EEC-C8B432303BB4}"/>
    <cellStyle name="Comma 10 8 9 2 5" xfId="17636" xr:uid="{E8FF236F-30BD-4C0A-B336-C618516AD649}"/>
    <cellStyle name="Comma 10 8 9 3" xfId="17637" xr:uid="{94745AEE-1570-44D1-9467-494228B345AA}"/>
    <cellStyle name="Comma 10 8 9 4" xfId="17638" xr:uid="{E3CB234F-CA8D-4FC9-A9E5-B67DBA4EB8A2}"/>
    <cellStyle name="Comma 10 8 9 5" xfId="17639" xr:uid="{7F20ACBB-3AF5-4F13-A205-BAE874A7CA14}"/>
    <cellStyle name="Comma 10 8 9 6" xfId="17640" xr:uid="{9E65D5F4-B441-4002-A482-D0C3166CCA69}"/>
    <cellStyle name="Comma 10 9" xfId="17641" xr:uid="{28E906E5-188B-422D-8A45-35DCEC13E8C8}"/>
    <cellStyle name="Comma 10 9 2" xfId="17642" xr:uid="{FB4A99AA-9E67-4C72-8B65-06CB6F84F786}"/>
    <cellStyle name="Comma 10 9 2 2" xfId="17643" xr:uid="{69814937-D6C6-4D1F-B063-0BB8BC2016EE}"/>
    <cellStyle name="Comma 10 9 3" xfId="17644" xr:uid="{B03F2C74-7BFC-4E63-9ACD-6DCDE7C38ECE}"/>
    <cellStyle name="Comma 10 9 4" xfId="17645" xr:uid="{9F9E933D-7F94-49C6-AECF-AF133F93311A}"/>
    <cellStyle name="Comma 11" xfId="17646" xr:uid="{EAA184FF-46EA-4E8A-AE07-BF1ED2695FF6}"/>
    <cellStyle name="Comma 11 2" xfId="17647" xr:uid="{8BAF4BF7-2CD2-4CD8-BD78-4DF641DEE41C}"/>
    <cellStyle name="Comma 11 2 2" xfId="17648" xr:uid="{916F9859-227D-4E52-97FD-61F76C9B40CC}"/>
    <cellStyle name="Comma 11 2 2 2" xfId="17649" xr:uid="{2BD3FD31-22B7-48E7-8566-07ABF0A031A6}"/>
    <cellStyle name="Comma 11 2 3" xfId="17650" xr:uid="{432E71B5-C594-4C19-A538-FB45DD105AB9}"/>
    <cellStyle name="Comma 11 2 4" xfId="17651" xr:uid="{51631FBC-C476-4FB2-8BDD-965EB9496536}"/>
    <cellStyle name="Comma 11 3" xfId="17652" xr:uid="{FA34C753-F905-4A6E-BACB-C473BE1F5F1D}"/>
    <cellStyle name="Comma 11 3 2" xfId="17653" xr:uid="{66FACB18-AFDF-41CC-87DB-4D605A4864F4}"/>
    <cellStyle name="Comma 11 4" xfId="17654" xr:uid="{8D38FBE1-59E0-4B37-B462-304EA02B13C5}"/>
    <cellStyle name="Comma 11 4 2" xfId="17655" xr:uid="{AF81694D-1871-458A-9EA9-F310B25EFBD4}"/>
    <cellStyle name="Comma 11 5" xfId="17656" xr:uid="{7043E09D-D939-4C94-B6A2-95220985333C}"/>
    <cellStyle name="Comma 11 6" xfId="17657" xr:uid="{DA14F177-28E2-4AB0-83E8-38C315D17116}"/>
    <cellStyle name="Comma 11 7" xfId="17658" xr:uid="{272A4B3C-3E01-4D21-A563-6BBFDE5F2189}"/>
    <cellStyle name="Comma 12" xfId="17659" xr:uid="{AB93BD58-F354-4784-9125-0CDFE470B7E6}"/>
    <cellStyle name="Comma 12 2" xfId="17660" xr:uid="{C48D1F4F-3866-4E42-8EAD-5F11990207ED}"/>
    <cellStyle name="Comma 12 2 2" xfId="17661" xr:uid="{397ADB9D-8398-4D8F-AD75-3149CE6AE5E2}"/>
    <cellStyle name="Comma 12 2 3" xfId="17662" xr:uid="{96B9A7FD-5E4D-44C8-B9FB-B92176B75CED}"/>
    <cellStyle name="Comma 12 3" xfId="17663" xr:uid="{9088F9D1-8439-4657-8DDA-81320E4D70F2}"/>
    <cellStyle name="Comma 12 3 2" xfId="17664" xr:uid="{A638051A-80FC-4A57-B198-B4D1C481A473}"/>
    <cellStyle name="Comma 12 4" xfId="17665" xr:uid="{DCFCE6CD-E20B-4B3A-9E4C-E1F9A8330830}"/>
    <cellStyle name="Comma 12 5" xfId="17666" xr:uid="{8F8BFC6C-5290-4A45-82DA-E22149CBEE91}"/>
    <cellStyle name="Comma 12 6" xfId="17667" xr:uid="{77B79BBA-2B35-4F7F-A8D3-8666F614DCCF}"/>
    <cellStyle name="Comma 13" xfId="17668" xr:uid="{94EB0F4D-8C55-469E-AFA7-8860478BC346}"/>
    <cellStyle name="Comma 13 2" xfId="17669" xr:uid="{DDA82423-4766-4C01-B44D-48F5F45451DA}"/>
    <cellStyle name="Comma 13 2 2" xfId="17670" xr:uid="{585F3990-1B88-46A7-8657-9BF5C0791B1A}"/>
    <cellStyle name="Comma 13 2 3" xfId="17671" xr:uid="{1BBB90BA-37F5-434E-A919-6F7D19C409F1}"/>
    <cellStyle name="Comma 13 3" xfId="17672" xr:uid="{4BF7EE2C-4A20-442C-AF44-0FA3D8EE53C2}"/>
    <cellStyle name="Comma 13 3 2" xfId="17673" xr:uid="{EEFE7DAE-9F2C-410D-A173-E17D8F07A535}"/>
    <cellStyle name="Comma 13 4" xfId="17674" xr:uid="{9B2CD3CC-B22B-4450-86BF-4211307745AC}"/>
    <cellStyle name="Comma 13 5" xfId="17675" xr:uid="{17AE4B31-9502-44E8-9BF2-6B84B75D9098}"/>
    <cellStyle name="Comma 13 6" xfId="17676" xr:uid="{4D53D695-08E9-4C02-9EA4-7AC93342623D}"/>
    <cellStyle name="Comma 14" xfId="8142" xr:uid="{D4A6B22B-3DDC-4E43-90ED-1E6ADA00A3F1}"/>
    <cellStyle name="Comma 14 2" xfId="17677" xr:uid="{146E8497-842D-43A7-BD5E-02AD1233ACAB}"/>
    <cellStyle name="Comma 14 2 2" xfId="17678" xr:uid="{3D766466-8ECA-4805-BE5A-E8E79324138A}"/>
    <cellStyle name="Comma 14 2 3" xfId="17679" xr:uid="{C0E1581C-F2CD-4445-9C52-A3DCC9126AE2}"/>
    <cellStyle name="Comma 14 3" xfId="17680" xr:uid="{8B48E9F7-490A-4818-BCB6-F624C4B7D273}"/>
    <cellStyle name="Comma 14 3 2" xfId="17681" xr:uid="{6E52F759-00F3-4399-84E1-B8B07FC171FF}"/>
    <cellStyle name="Comma 14 4" xfId="17682" xr:uid="{1CA65908-CEC5-4EF6-9039-AABFFAA0DF52}"/>
    <cellStyle name="Comma 14 5" xfId="17683" xr:uid="{A03B0528-B601-40AF-95B4-67B6EF198366}"/>
    <cellStyle name="Comma 14 6" xfId="17684" xr:uid="{EB63CD67-E65A-43A9-BD5A-6556642B340B}"/>
    <cellStyle name="Comma 14 7" xfId="17685" xr:uid="{CE4E4ECA-135E-4580-A403-7AD867A8DFBD}"/>
    <cellStyle name="Comma 15" xfId="17686" xr:uid="{703BD55C-50BF-4196-8822-5BA6DB012898}"/>
    <cellStyle name="Comma 15 2" xfId="17687" xr:uid="{6399211E-F3D9-4C85-9773-D907A6B9AF69}"/>
    <cellStyle name="Comma 15 2 2" xfId="17688" xr:uid="{0A616736-9183-421A-9B03-6A7C5B0DB276}"/>
    <cellStyle name="Comma 15 2 3" xfId="17689" xr:uid="{4CDAA1CC-66F2-47E5-92B5-02FBCE4B6709}"/>
    <cellStyle name="Comma 15 3" xfId="17690" xr:uid="{6F7F66EE-8ADB-4CF4-A3C8-24FC1CB060AF}"/>
    <cellStyle name="Comma 15 3 2" xfId="17691" xr:uid="{B7C3F65B-4EB4-46CD-9285-115B0994A7EB}"/>
    <cellStyle name="Comma 15 4" xfId="17692" xr:uid="{2FE51B79-94DA-486E-8DA4-3B2107BC8BAB}"/>
    <cellStyle name="Comma 15 5" xfId="17693" xr:uid="{F8BA1D8B-A5AC-4DCD-A314-FA68B1D3E39E}"/>
    <cellStyle name="Comma 15 6" xfId="17694" xr:uid="{D24004E7-FDBD-4C08-BC3B-41014E0A7A66}"/>
    <cellStyle name="Comma 16" xfId="17695" xr:uid="{ECF76D62-9969-4618-A9B8-96871A5E2765}"/>
    <cellStyle name="Comma 16 2" xfId="17696" xr:uid="{F97E9331-118A-47E6-9473-AA3F3DEA19AB}"/>
    <cellStyle name="Comma 16 2 2" xfId="17697" xr:uid="{8321B12A-3873-4934-8CCB-E4EC22278E72}"/>
    <cellStyle name="Comma 16 2 3" xfId="17698" xr:uid="{6417C95B-4214-4FF2-AA00-3E8061D8AE9B}"/>
    <cellStyle name="Comma 16 3" xfId="17699" xr:uid="{AEA90CC8-27CF-4848-B58C-B962635F3F5F}"/>
    <cellStyle name="Comma 16 3 2" xfId="17700" xr:uid="{6542FA1B-B0E8-4592-A45B-8D96A89AC359}"/>
    <cellStyle name="Comma 16 4" xfId="17701" xr:uid="{7F807AE4-EE41-45CB-89F9-22F0BA4C65EF}"/>
    <cellStyle name="Comma 16 5" xfId="17702" xr:uid="{68EFE76A-1500-40BA-ABFD-18CAB04405C9}"/>
    <cellStyle name="Comma 16 6" xfId="17703" xr:uid="{AB3C98D1-767B-4DAB-B961-BF56C7336FFF}"/>
    <cellStyle name="Comma 17" xfId="17704" xr:uid="{A5F0B1CE-52F6-40F2-B160-F207CEB6D5AE}"/>
    <cellStyle name="Comma 17 2" xfId="17705" xr:uid="{C778EAB3-7F57-4BFB-875F-8B1B917B11E7}"/>
    <cellStyle name="Comma 17 2 2" xfId="17706" xr:uid="{9C0E8602-B88A-4581-9826-AF2933A64024}"/>
    <cellStyle name="Comma 17 2 3" xfId="17707" xr:uid="{09487B55-0E54-42FE-A1C7-A61B7DBCFDB7}"/>
    <cellStyle name="Comma 17 3" xfId="17708" xr:uid="{1050C5A4-3DA8-44FA-8A69-DE78B5B613C1}"/>
    <cellStyle name="Comma 17 3 2" xfId="17709" xr:uid="{2482216A-D28E-460D-AE4E-D7FAC9EF85C4}"/>
    <cellStyle name="Comma 17 4" xfId="17710" xr:uid="{AC5256F9-1C9F-406B-BE44-4C91DF3563FA}"/>
    <cellStyle name="Comma 17 5" xfId="17711" xr:uid="{7D953099-F10B-45C4-8EC8-E4ED598E153E}"/>
    <cellStyle name="Comma 17 6" xfId="17712" xr:uid="{50F15EDA-1514-41D7-BDE8-D54F38699996}"/>
    <cellStyle name="Comma 18" xfId="17713" xr:uid="{304C77CC-1542-4744-97C6-807A595146ED}"/>
    <cellStyle name="Comma 18 2" xfId="17714" xr:uid="{858B54CE-5143-48E3-A5CE-4E719358C39B}"/>
    <cellStyle name="Comma 18 2 2" xfId="17715" xr:uid="{68F36832-A44C-4FB7-A25C-F609120C4085}"/>
    <cellStyle name="Comma 18 2 3" xfId="17716" xr:uid="{B0D24664-F4D5-4B32-991E-697516E53EA7}"/>
    <cellStyle name="Comma 18 3" xfId="17717" xr:uid="{0DCA35F2-4701-4671-BC6C-B734791257D7}"/>
    <cellStyle name="Comma 18 4" xfId="17718" xr:uid="{5F42AAAA-50B8-4FFB-AF7A-9A17195E7FF7}"/>
    <cellStyle name="Comma 18 5" xfId="17719" xr:uid="{450AF80C-AEB0-4A65-8EB5-045B62B965CF}"/>
    <cellStyle name="Comma 19" xfId="17720" xr:uid="{5E87AC84-26C9-48FE-97BF-A3F54BFAB75A}"/>
    <cellStyle name="Comma 19 2" xfId="17721" xr:uid="{8017363E-15CA-444A-8FC9-D629468A9204}"/>
    <cellStyle name="Comma 19 2 2" xfId="17722" xr:uid="{0E23E349-6562-4AF5-BF28-0FD31205A4A5}"/>
    <cellStyle name="Comma 19 2 3" xfId="17723" xr:uid="{2578B2A1-8891-4917-823D-31B0C021E708}"/>
    <cellStyle name="Comma 19 3" xfId="17724" xr:uid="{3277716F-B03F-414B-92B1-EA5965BF4A77}"/>
    <cellStyle name="Comma 19 4" xfId="17725" xr:uid="{ED4377EB-15DF-48A6-AA28-A9DEC63A6135}"/>
    <cellStyle name="Comma 19 5" xfId="17726" xr:uid="{0C16631F-2CF8-4029-BDEE-D3070DF191A9}"/>
    <cellStyle name="Comma 2" xfId="1693" xr:uid="{60D610A6-8072-42E5-B3C3-9F65F83DC6A8}"/>
    <cellStyle name="Comma 2 10" xfId="6019" xr:uid="{811226A7-A35D-4811-8588-D8F4C30218AF}"/>
    <cellStyle name="Comma 2 10 2" xfId="11743" xr:uid="{6C046825-B9CA-4E05-8AEB-AA2F17DC805B}"/>
    <cellStyle name="Comma 2 10 2 2" xfId="17727" xr:uid="{AD087064-8B7F-4E99-82BC-4EEDB176235E}"/>
    <cellStyle name="Comma 2 10 2 2 2" xfId="17728" xr:uid="{FC19DD3C-AC91-458B-9324-389ED1993A8E}"/>
    <cellStyle name="Comma 2 10 2 2 2 2" xfId="17729" xr:uid="{399FE8F5-AC11-40E2-9CA0-2AA5EE0EB741}"/>
    <cellStyle name="Comma 2 10 2 2 3" xfId="17730" xr:uid="{B6EA0B2B-2F39-41B6-A7C0-CFAC650D9902}"/>
    <cellStyle name="Comma 2 10 2 2 4" xfId="17731" xr:uid="{CBF22A3F-6C60-41A2-86D2-03E04FBD92B5}"/>
    <cellStyle name="Comma 2 10 2 3" xfId="17732" xr:uid="{642CE83F-D166-4637-B0CE-0408E335CB03}"/>
    <cellStyle name="Comma 2 10 2 3 2" xfId="17733" xr:uid="{23A20FB5-04EE-4966-8CF4-4425B4CDAF40}"/>
    <cellStyle name="Comma 2 10 2 3 3" xfId="17734" xr:uid="{8B7B6C5B-D8B7-4E12-8B5C-194CA49A29BD}"/>
    <cellStyle name="Comma 2 10 2 4" xfId="17735" xr:uid="{1007368F-AFE3-4BCF-9523-BAE1E1F9EFFB}"/>
    <cellStyle name="Comma 2 10 2 4 2" xfId="17736" xr:uid="{F986B0B2-C528-43A9-836C-E836258E25FB}"/>
    <cellStyle name="Comma 2 10 2 5" xfId="17737" xr:uid="{AF15B381-8516-43D1-8EF7-1C0B34F32981}"/>
    <cellStyle name="Comma 2 10 2 6" xfId="17738" xr:uid="{C9320B54-762C-4757-9AD2-0ADD39F0AF09}"/>
    <cellStyle name="Comma 2 10 3" xfId="11645" xr:uid="{41FA28F5-1EEF-4CF0-B336-8BA0A6F1316D}"/>
    <cellStyle name="Comma 2 10 3 2" xfId="17739" xr:uid="{5D3096E5-7B90-4EA6-B98A-F3C6504EB69E}"/>
    <cellStyle name="Comma 2 10 3 2 2" xfId="17740" xr:uid="{6F540E09-87BD-41A6-A7D7-ACC0014E220D}"/>
    <cellStyle name="Comma 2 10 3 3" xfId="17741" xr:uid="{CF763241-287E-4094-B0AE-D5E1CE8C280C}"/>
    <cellStyle name="Comma 2 10 3 4" xfId="17742" xr:uid="{3247D263-43D3-40BA-8B4B-4ED5F01EA085}"/>
    <cellStyle name="Comma 2 10 3 5" xfId="17743" xr:uid="{668B9870-C703-435B-99FD-787AC6967D6B}"/>
    <cellStyle name="Comma 2 10 4" xfId="17744" xr:uid="{F6369705-850A-4896-8AE7-E49E9961276A}"/>
    <cellStyle name="Comma 2 10 4 2" xfId="17745" xr:uid="{C0F33610-B856-44F4-BFC4-46581A31D29D}"/>
    <cellStyle name="Comma 2 10 4 3" xfId="17746" xr:uid="{341AD27F-DC78-4ED7-BBE6-C91BE7A8FFA6}"/>
    <cellStyle name="Comma 2 10 5" xfId="17747" xr:uid="{EBAB1ECB-FD72-4EFD-8BAE-0B57C56A4C15}"/>
    <cellStyle name="Comma 2 10 5 2" xfId="17748" xr:uid="{AF5E603F-5980-4381-920E-76F2C64055A2}"/>
    <cellStyle name="Comma 2 10 6" xfId="17749" xr:uid="{F5E9AD97-74AA-4F66-8E74-F0E8E174ECD2}"/>
    <cellStyle name="Comma 2 10 7" xfId="17750" xr:uid="{8293652A-9BDA-4E7A-905B-9A263169A38C}"/>
    <cellStyle name="Comma 2 10 8" xfId="17751" xr:uid="{A55A75CE-A734-4E52-ACB6-24D7409D7590}"/>
    <cellStyle name="Comma 2 10 9" xfId="11549" xr:uid="{0BE54C52-9339-41B2-AD86-26266AE925FB}"/>
    <cellStyle name="Comma 2 11" xfId="6020" xr:uid="{E42A6CA4-EF9F-48F9-862F-F8804D49241B}"/>
    <cellStyle name="Comma 2 11 2" xfId="11790" xr:uid="{C9C5FD90-778B-448F-99E2-7BEC7005DA00}"/>
    <cellStyle name="Comma 2 11 2 2" xfId="17752" xr:uid="{77213127-8E94-4BA2-959C-474D13972217}"/>
    <cellStyle name="Comma 2 11 2 2 2" xfId="17753" xr:uid="{DE9C0530-5843-42D7-9842-52B1459A6FAE}"/>
    <cellStyle name="Comma 2 11 2 2 2 2" xfId="17754" xr:uid="{931EC4C7-6344-4DCC-B21F-A862FFABFDCE}"/>
    <cellStyle name="Comma 2 11 2 2 3" xfId="17755" xr:uid="{6D093A2C-0C0B-4A6B-A4F8-B6AC1083A82C}"/>
    <cellStyle name="Comma 2 11 2 2 4" xfId="17756" xr:uid="{DDEC4E31-B303-4C00-BE25-08397C5B40AF}"/>
    <cellStyle name="Comma 2 11 2 3" xfId="17757" xr:uid="{B17DCA49-87FD-4EEE-999B-ABB3993722D9}"/>
    <cellStyle name="Comma 2 11 2 3 2" xfId="17758" xr:uid="{91F1751C-9FAF-4C3F-83F8-C2D41FE355B9}"/>
    <cellStyle name="Comma 2 11 2 3 3" xfId="17759" xr:uid="{DA7EB12C-7E63-4D3F-A0B4-85F11AB371FE}"/>
    <cellStyle name="Comma 2 11 2 4" xfId="17760" xr:uid="{3E837681-507B-481E-BDE7-F47665949E59}"/>
    <cellStyle name="Comma 2 11 2 4 2" xfId="17761" xr:uid="{DEB18FC5-060F-4E75-941C-372E7A2AEC69}"/>
    <cellStyle name="Comma 2 11 2 5" xfId="17762" xr:uid="{FBE25D09-2FAD-44B4-AE08-168ADE6F1AD8}"/>
    <cellStyle name="Comma 2 11 2 6" xfId="17763" xr:uid="{7353A34D-85E6-4A48-B024-6F9478C454E1}"/>
    <cellStyle name="Comma 2 11 3" xfId="11695" xr:uid="{1D815693-4FFC-4588-92AA-C92F60215824}"/>
    <cellStyle name="Comma 2 11 3 2" xfId="17764" xr:uid="{AD42BB62-EE4D-4F6A-9DFF-E40135B1043D}"/>
    <cellStyle name="Comma 2 11 3 2 2" xfId="17765" xr:uid="{2CD83D14-0691-471D-973A-7C9D5F15DEE3}"/>
    <cellStyle name="Comma 2 11 3 3" xfId="17766" xr:uid="{A9B04EEF-795C-44C5-83A0-BD3A79CA8094}"/>
    <cellStyle name="Comma 2 11 3 4" xfId="17767" xr:uid="{F8BD70BF-EA9D-409A-9546-C650CB7554F2}"/>
    <cellStyle name="Comma 2 11 3 5" xfId="17768" xr:uid="{8EB8A797-0783-4E99-870E-568AA7980C3E}"/>
    <cellStyle name="Comma 2 11 4" xfId="17769" xr:uid="{848E42B1-42BD-4855-B7C6-3DA2DE153F65}"/>
    <cellStyle name="Comma 2 11 4 2" xfId="17770" xr:uid="{016037BF-8976-4D45-8CA7-631321620160}"/>
    <cellStyle name="Comma 2 11 4 2 2" xfId="17771" xr:uid="{E1038453-2F03-4FB8-BB4A-6059A019706E}"/>
    <cellStyle name="Comma 2 11 4 3" xfId="17772" xr:uid="{30AB1A36-E060-4C4E-91B0-46AE04B4FC1F}"/>
    <cellStyle name="Comma 2 11 4 4" xfId="17773" xr:uid="{008282F8-44FF-4F97-924C-8AEC069323EA}"/>
    <cellStyle name="Comma 2 11 5" xfId="17774" xr:uid="{46DB010E-B30B-4BC2-AE80-67D4D3DE45FF}"/>
    <cellStyle name="Comma 2 11 5 2" xfId="17775" xr:uid="{9D105F07-5C0D-4E04-A932-008B8BB7BDAE}"/>
    <cellStyle name="Comma 2 11 5 3" xfId="17776" xr:uid="{2D35C6D1-AA16-44A4-888A-C9059CA2EAAF}"/>
    <cellStyle name="Comma 2 11 6" xfId="17777" xr:uid="{88F920BB-A63D-459E-80E3-9C1DA6788203}"/>
    <cellStyle name="Comma 2 11 7" xfId="17778" xr:uid="{3CC753C5-F9FB-4D3D-86A2-B67B5B11B583}"/>
    <cellStyle name="Comma 2 11 8" xfId="17779" xr:uid="{2E3209DC-5ACB-4F0A-AC7C-76A77E76C047}"/>
    <cellStyle name="Comma 2 11 9" xfId="11597" xr:uid="{956F75E6-848B-410F-9EE2-69DEFE1C1A78}"/>
    <cellStyle name="Comma 2 12" xfId="6021" xr:uid="{37601D08-CD28-45C2-8C0A-6BB51BAC5F29}"/>
    <cellStyle name="Comma 2 12 2" xfId="17780" xr:uid="{16D24CB4-AFE5-4E63-8A09-DF2CC8F0D8BE}"/>
    <cellStyle name="Comma 2 12 2 2" xfId="17781" xr:uid="{EF73D1EC-005A-4C7E-9D92-7A85BD338CC0}"/>
    <cellStyle name="Comma 2 12 2 3" xfId="17782" xr:uid="{0362A91A-6938-4E9D-9125-2F021728CA98}"/>
    <cellStyle name="Comma 2 12 2 3 2" xfId="17783" xr:uid="{D9DD91E4-3FE2-4B27-B37B-5A13CFF82CE5}"/>
    <cellStyle name="Comma 2 12 2 4" xfId="17784" xr:uid="{361191EA-A8D9-456F-8FA6-66AABC70E73D}"/>
    <cellStyle name="Comma 2 12 3" xfId="17785" xr:uid="{7121713F-F6E8-4B60-B586-BC633D540C5B}"/>
    <cellStyle name="Comma 2 12 3 2" xfId="17786" xr:uid="{8AF00474-094B-461E-AABE-381C64231081}"/>
    <cellStyle name="Comma 2 12 3 2 2" xfId="17787" xr:uid="{7DF8C1B5-E5B5-429F-B62D-B8047E0F4290}"/>
    <cellStyle name="Comma 2 12 3 3" xfId="17788" xr:uid="{7828C6DE-168E-41E9-A9C3-CBF30490C459}"/>
    <cellStyle name="Comma 2 12 3 4" xfId="17789" xr:uid="{98A17859-94B7-4378-92F4-21F0E3C05D0F}"/>
    <cellStyle name="Comma 2 12 4" xfId="17790" xr:uid="{A97CC969-2FF5-4C11-B13B-CD5037153DB3}"/>
    <cellStyle name="Comma 2 12 4 2" xfId="17791" xr:uid="{7F96B8A3-5CE0-4F41-B7BE-DAFB9036C11A}"/>
    <cellStyle name="Comma 2 12 4 3" xfId="17792" xr:uid="{4E502717-0B90-4378-923E-B8D4D5F49AF5}"/>
    <cellStyle name="Comma 2 12 5" xfId="17793" xr:uid="{A3985B94-E02A-47F2-BF6E-E592155E5EA9}"/>
    <cellStyle name="Comma 2 12 6" xfId="17794" xr:uid="{2C7E7E31-8895-422B-95BD-91F5C74E3D63}"/>
    <cellStyle name="Comma 2 12 7" xfId="17795" xr:uid="{B8716726-13D6-4DF0-9731-F2469857AABC}"/>
    <cellStyle name="Comma 2 12 8" xfId="11696" xr:uid="{9BE8CCB9-12A5-4A80-8E51-20479F287B57}"/>
    <cellStyle name="Comma 2 13" xfId="6022" xr:uid="{E69D12B2-5558-430D-BE22-381484A4A641}"/>
    <cellStyle name="Comma 2 13 2" xfId="17796" xr:uid="{69A74ECB-6D5A-4EBB-8FE4-43778D620705}"/>
    <cellStyle name="Comma 2 13 3" xfId="17797" xr:uid="{96379D09-C19C-44F9-AFB0-59E7E50FCB83}"/>
    <cellStyle name="Comma 2 13 3 2" xfId="17798" xr:uid="{E4C2B303-AEE0-4162-9A6B-FD9B6314FF35}"/>
    <cellStyle name="Comma 2 13 3 2 2" xfId="17799" xr:uid="{0C149D51-25FC-4EA7-8783-6EE1C6F2839E}"/>
    <cellStyle name="Comma 2 13 3 3" xfId="17800" xr:uid="{74F1C4C6-A459-4469-95AE-800100CE9748}"/>
    <cellStyle name="Comma 2 13 3 4" xfId="17801" xr:uid="{63363BA5-D499-47F8-B43A-12371B98B4F1}"/>
    <cellStyle name="Comma 2 13 4" xfId="17802" xr:uid="{7EC91489-3F93-402D-BD14-46A328638A7B}"/>
    <cellStyle name="Comma 2 13 4 2" xfId="17803" xr:uid="{0A12F42E-BC92-43AE-A877-24DABECBC390}"/>
    <cellStyle name="Comma 2 13 4 3" xfId="17804" xr:uid="{624D396D-E6AE-4106-A43D-4B0BC573BBF2}"/>
    <cellStyle name="Comma 2 13 5" xfId="17805" xr:uid="{A34351D2-441C-4A92-8A95-80D19E48D1F8}"/>
    <cellStyle name="Comma 2 13 6" xfId="17806" xr:uid="{6194D2A8-1668-4903-BC4E-6A81DCC7A738}"/>
    <cellStyle name="Comma 2 13 7" xfId="17807" xr:uid="{DE8499A1-D17B-4D59-AB7C-CAC0D8AEDB97}"/>
    <cellStyle name="Comma 2 13 8" xfId="11598" xr:uid="{0CA9B13B-3D4F-45D6-85B6-F5A9C7401A67}"/>
    <cellStyle name="Comma 2 14" xfId="6023" xr:uid="{9F8AE8B8-E521-4EEC-B0FD-3952EEA2B3ED}"/>
    <cellStyle name="Comma 2 14 2" xfId="17808" xr:uid="{59853471-A24E-4772-8926-84D37BFA564E}"/>
    <cellStyle name="Comma 2 14 3" xfId="17809" xr:uid="{10DD55CD-DEAC-4EF2-8C67-736888D960F6}"/>
    <cellStyle name="Comma 2 14 3 2" xfId="17810" xr:uid="{3CE84BE9-9AE4-4CC5-B370-CA93B60CC124}"/>
    <cellStyle name="Comma 2 14 3 3" xfId="17811" xr:uid="{924301B1-E077-49B4-BBB9-DD9F4A2C58FB}"/>
    <cellStyle name="Comma 2 14 4" xfId="17812" xr:uid="{A1AC4A00-90B9-4E27-A339-254C7C04E454}"/>
    <cellStyle name="Comma 2 14 4 2" xfId="17813" xr:uid="{F1C494F3-6EE4-4B1D-95DB-2AF57660CBE1}"/>
    <cellStyle name="Comma 2 14 5" xfId="17814" xr:uid="{C6794729-D926-4098-88B7-ABB66B3A481E}"/>
    <cellStyle name="Comma 2 14 6" xfId="17815" xr:uid="{1578586A-C59D-4CF6-93DB-5F5E2F70F6C7}"/>
    <cellStyle name="Comma 2 14 7" xfId="17816" xr:uid="{001A93E7-8714-4AEE-A08D-FA56DFF33635}"/>
    <cellStyle name="Comma 2 14 8" xfId="11791" xr:uid="{13ED4ACF-88CA-41C7-AF2F-0ADC1E6C55C4}"/>
    <cellStyle name="Comma 2 15" xfId="6024" xr:uid="{3B532C80-B76E-4170-AF24-DD8DE7516B1D}"/>
    <cellStyle name="Comma 2 15 2" xfId="17817" xr:uid="{EB46A4DA-1F48-4A46-B37D-D7687A16E9A0}"/>
    <cellStyle name="Comma 2 15 3" xfId="17818" xr:uid="{F67E6986-5D96-4072-8EC0-E70E4CCF3CB9}"/>
    <cellStyle name="Comma 2 15 4" xfId="17819" xr:uid="{194D0D64-2DCC-45F6-8918-DFCD24877AC7}"/>
    <cellStyle name="Comma 2 15 5" xfId="11887" xr:uid="{C152F030-DC94-49EC-9BC6-EB3FDE8D9F91}"/>
    <cellStyle name="Comma 2 16" xfId="6025" xr:uid="{D6D303AC-F8D2-4E44-B240-7AFF72699DA8}"/>
    <cellStyle name="Comma 2 16 2" xfId="17820" xr:uid="{912ECE90-E08C-4862-B876-D7B83F489D65}"/>
    <cellStyle name="Comma 2 16 3" xfId="17821" xr:uid="{2DA0DD94-01CA-40EA-A0B4-90105DE3C42A}"/>
    <cellStyle name="Comma 2 16 4" xfId="17822" xr:uid="{E00F186F-92C2-4884-82F7-86CF5F3723E4}"/>
    <cellStyle name="Comma 2 16 5" xfId="11893" xr:uid="{5C5596E4-0E3A-471A-B01D-FF7A2AAED829}"/>
    <cellStyle name="Comma 2 17" xfId="8144" xr:uid="{EB5002A4-15B8-4341-BB49-089245654940}"/>
    <cellStyle name="Comma 2 17 2" xfId="17823" xr:uid="{0DF6637C-28F9-4678-A514-D18AC116AE5A}"/>
    <cellStyle name="Comma 2 17 2 2" xfId="17824" xr:uid="{4EB38CAF-7A03-485C-959A-220941131A62}"/>
    <cellStyle name="Comma 2 17 2 3" xfId="17825" xr:uid="{C3380006-251B-4FAE-8562-3CA12591FC3E}"/>
    <cellStyle name="Comma 2 17 3" xfId="17826" xr:uid="{958624EC-E53D-4D57-AED8-0CF8A6DDF473}"/>
    <cellStyle name="Comma 2 17 4" xfId="17827" xr:uid="{AFFCCC35-677E-4358-B7EC-04915905BBF5}"/>
    <cellStyle name="Comma 2 17 5" xfId="17828" xr:uid="{D32B0F52-46D3-43C4-941B-FF1FD23740C8}"/>
    <cellStyle name="Comma 2 17 6" xfId="17829" xr:uid="{91139D32-CB88-4CDD-AFEF-73E020A41E36}"/>
    <cellStyle name="Comma 2 17 7" xfId="17830" xr:uid="{213DE58F-04F5-4FBE-95C7-B99FEBAEC186}"/>
    <cellStyle name="Comma 2 17 8" xfId="11899" xr:uid="{FB67E343-6766-4F53-B882-A700EE2834B6}"/>
    <cellStyle name="Comma 2 18" xfId="8145" xr:uid="{D7A3F171-5D5E-4476-AD59-D26D3E97CCEB}"/>
    <cellStyle name="Comma 2 18 2" xfId="17831" xr:uid="{A7BA53C9-7ACE-4B6C-AF27-ABAB2E85D973}"/>
    <cellStyle name="Comma 2 18 2 2" xfId="17832" xr:uid="{BB5E0EE8-B747-4D05-94F7-5097DDA76F49}"/>
    <cellStyle name="Comma 2 18 2 3" xfId="17833" xr:uid="{8AE4A00B-84D0-4866-A22D-7FA064DAA056}"/>
    <cellStyle name="Comma 2 18 3" xfId="17834" xr:uid="{09D7CB46-31C5-4CC4-A9B7-7ABA9BB3F669}"/>
    <cellStyle name="Comma 2 18 4" xfId="17835" xr:uid="{E0C06E60-5158-4647-BACF-089A4C878896}"/>
    <cellStyle name="Comma 2 18 5" xfId="17836" xr:uid="{695780B0-BECB-4AB1-A2F6-95F78F9EFD30}"/>
    <cellStyle name="Comma 2 18 6" xfId="17837" xr:uid="{A9B9B1D7-C2E6-4DA2-875C-5FF52D7F115C}"/>
    <cellStyle name="Comma 2 19" xfId="8146" xr:uid="{F9DB7423-5F32-42BE-ADDA-9BCFDDB1C1FE}"/>
    <cellStyle name="Comma 2 19 2" xfId="17839" xr:uid="{CFBB9D54-1045-4188-BC8D-3B03979C8DD2}"/>
    <cellStyle name="Comma 2 19 2 2" xfId="17840" xr:uid="{AFA7743A-6317-4B3D-A5D8-55CA93A37974}"/>
    <cellStyle name="Comma 2 19 2 3" xfId="17841" xr:uid="{5737BBEB-A7F7-403B-B46D-586B3D3B9F4F}"/>
    <cellStyle name="Comma 2 19 3" xfId="17842" xr:uid="{5B660166-E6CF-4DF1-809D-33D8C26335E2}"/>
    <cellStyle name="Comma 2 19 4" xfId="17843" xr:uid="{B1114788-DC42-41C3-8A9C-980DA2963776}"/>
    <cellStyle name="Comma 2 19 5" xfId="17844" xr:uid="{AB33394A-21E7-4A96-96B3-322E57A6F68F}"/>
    <cellStyle name="Comma 2 19 6" xfId="17845" xr:uid="{2479A8E9-77C1-4755-AE27-30A3A9770AE3}"/>
    <cellStyle name="Comma 2 19 7" xfId="17838" xr:uid="{DB9D77C0-40C1-4909-9F6F-93F838BC1162}"/>
    <cellStyle name="Comma 2 2" xfId="1694" xr:uid="{17DD2B1F-6D82-4744-895C-9181873C8FE0}"/>
    <cellStyle name="Comma 2 2 10" xfId="11599" xr:uid="{CF39B784-A4F2-40FF-A400-A29F2B981007}"/>
    <cellStyle name="Comma 2 2 10 2" xfId="17846" xr:uid="{D4DAEB0D-6D1A-45E0-8CAE-153201F94EC5}"/>
    <cellStyle name="Comma 2 2 10 2 2" xfId="17847" xr:uid="{F546E80E-DD1C-48BE-94F8-73B40A38673E}"/>
    <cellStyle name="Comma 2 2 10 2 2 2" xfId="17848" xr:uid="{93C127B0-24DA-4EBD-B45F-51689C5BB404}"/>
    <cellStyle name="Comma 2 2 10 2 3" xfId="17849" xr:uid="{CBB5675E-B4BA-4350-B4D6-6B4F24543842}"/>
    <cellStyle name="Comma 2 2 10 3" xfId="17850" xr:uid="{2308DDF7-BDC7-41C6-89C4-C10F5F80F8E7}"/>
    <cellStyle name="Comma 2 2 10 3 2" xfId="17851" xr:uid="{61EB1C6D-5739-450D-BA9B-8A3F5F4AC1BA}"/>
    <cellStyle name="Comma 2 2 10 4" xfId="17852" xr:uid="{58F5068B-E95B-4AD9-A51F-E759E881208F}"/>
    <cellStyle name="Comma 2 2 10 5" xfId="17853" xr:uid="{95450778-8ACC-48B6-ADAF-C8321FFA30B6}"/>
    <cellStyle name="Comma 2 2 10 6" xfId="17854" xr:uid="{F7710C91-8C7F-478C-9717-4B1BFA10AAA8}"/>
    <cellStyle name="Comma 2 2 11" xfId="11792" xr:uid="{F029AE14-82C7-46DE-8393-ADC22314B785}"/>
    <cellStyle name="Comma 2 2 11 2" xfId="17855" xr:uid="{FCAE548A-0C80-4170-8DC2-95D1461B3DD8}"/>
    <cellStyle name="Comma 2 2 11 2 2" xfId="17856" xr:uid="{13878E6E-36B6-460B-B36F-14ACBAF21852}"/>
    <cellStyle name="Comma 2 2 11 3" xfId="17857" xr:uid="{610EC984-3528-45AC-9798-AA41DBCBEA18}"/>
    <cellStyle name="Comma 2 2 11 4" xfId="17858" xr:uid="{3151C771-2F99-4301-8FDD-837E87F802E6}"/>
    <cellStyle name="Comma 2 2 11 5" xfId="17859" xr:uid="{68210F8E-2434-4DD4-B5F7-5E75CD2A5F93}"/>
    <cellStyle name="Comma 2 2 12" xfId="11888" xr:uid="{52C57DF6-8C84-45BD-9E7B-DFD49F8087A6}"/>
    <cellStyle name="Comma 2 2 12 2" xfId="17860" xr:uid="{7203AFE5-2CA7-45B5-A567-0153ABA57DB5}"/>
    <cellStyle name="Comma 2 2 12 2 2" xfId="17861" xr:uid="{DA11ACB8-DB18-48A6-A9EE-447D95CBFEC0}"/>
    <cellStyle name="Comma 2 2 12 3" xfId="17862" xr:uid="{62F0CAC0-9072-452B-98F4-501D9C835B8D}"/>
    <cellStyle name="Comma 2 2 12 4" xfId="17863" xr:uid="{356A2845-41C1-42F6-B69E-3D009AE351C9}"/>
    <cellStyle name="Comma 2 2 12 5" xfId="17864" xr:uid="{70545EC1-0723-4FBD-8292-850BE1DD2D7F}"/>
    <cellStyle name="Comma 2 2 13" xfId="11894" xr:uid="{AF7090AF-A577-4B61-8CD7-6394ADD2B196}"/>
    <cellStyle name="Comma 2 2 13 2" xfId="17865" xr:uid="{3D74F274-40F6-4B4C-AE02-9013DC431EC0}"/>
    <cellStyle name="Comma 2 2 13 2 2" xfId="17866" xr:uid="{BB910C30-D959-403A-A7E8-780E976AA9B2}"/>
    <cellStyle name="Comma 2 2 13 3" xfId="17867" xr:uid="{FB14009C-C120-4E25-907E-F0DD2D22B0A5}"/>
    <cellStyle name="Comma 2 2 13 4" xfId="17868" xr:uid="{575E86F4-023E-40E6-9A55-64AE792BD364}"/>
    <cellStyle name="Comma 2 2 13 5" xfId="17869" xr:uid="{F86E7FAC-3043-41BE-BD11-9E01C3A9C0F9}"/>
    <cellStyle name="Comma 2 2 14" xfId="11900" xr:uid="{998CD959-CABC-47C1-86E4-620CF51F9DD2}"/>
    <cellStyle name="Comma 2 2 14 2" xfId="17870" xr:uid="{0E6034D1-9105-4510-8F37-99255E16E693}"/>
    <cellStyle name="Comma 2 2 14 2 2" xfId="17871" xr:uid="{62AA7217-DF12-454E-A92C-1D81A14B23F0}"/>
    <cellStyle name="Comma 2 2 14 3" xfId="17872" xr:uid="{942BFF57-8A9F-4957-8256-2817BA121361}"/>
    <cellStyle name="Comma 2 2 14 4" xfId="17873" xr:uid="{0049E7F4-7F7D-4283-B524-CF9911A0A596}"/>
    <cellStyle name="Comma 2 2 14 5" xfId="17874" xr:uid="{36592BAA-51BB-4DA8-AC5C-73A331408D68}"/>
    <cellStyle name="Comma 2 2 15" xfId="17875" xr:uid="{7284E21E-A35F-446D-A82B-E9213BD3F19A}"/>
    <cellStyle name="Comma 2 2 15 2" xfId="17876" xr:uid="{67022C06-3CEA-4B90-AD5D-0C76500CB8C9}"/>
    <cellStyle name="Comma 2 2 15 2 2" xfId="17877" xr:uid="{7EEB50B0-EE3B-4DF8-B55B-8425E5877CE7}"/>
    <cellStyle name="Comma 2 2 15 3" xfId="17878" xr:uid="{ED03374E-F0D3-4572-AF4B-E6C2A5EE88C6}"/>
    <cellStyle name="Comma 2 2 15 4" xfId="17879" xr:uid="{96D824AC-7077-4548-8112-68D98C420BA9}"/>
    <cellStyle name="Comma 2 2 16" xfId="17880" xr:uid="{3A7E0996-B8B4-4A58-9077-D34060C5EB28}"/>
    <cellStyle name="Comma 2 2 16 2" xfId="17881" xr:uid="{3910FDC7-87D0-452F-B6D8-5D35C820B8BC}"/>
    <cellStyle name="Comma 2 2 16 2 2" xfId="17882" xr:uid="{FFD391C2-9BE1-4404-B450-2650499910E7}"/>
    <cellStyle name="Comma 2 2 16 3" xfId="17883" xr:uid="{2FAC0451-25C6-4F03-A143-F1CF3B5EDD3C}"/>
    <cellStyle name="Comma 2 2 17" xfId="17884" xr:uid="{86591AA9-A303-4EE4-A0BF-9B1A33D8A631}"/>
    <cellStyle name="Comma 2 2 17 2" xfId="17885" xr:uid="{E8B3481A-0E60-488B-9078-F765A8CA0976}"/>
    <cellStyle name="Comma 2 2 18" xfId="17886" xr:uid="{5795D15F-CAB7-4E74-9331-A004E0800CF4}"/>
    <cellStyle name="Comma 2 2 18 2" xfId="17887" xr:uid="{C8DCA2A6-FF9E-44A6-BC1C-7F4005B944F5}"/>
    <cellStyle name="Comma 2 2 19" xfId="17888" xr:uid="{A95CEC25-8831-49AB-9DE4-76DC26D30E08}"/>
    <cellStyle name="Comma 2 2 2" xfId="3376" xr:uid="{25A3CA02-287F-4979-8D28-336858610288}"/>
    <cellStyle name="Comma 2 2 2 10" xfId="11793" xr:uid="{98F5CA4B-7324-4505-B2B7-86445F6F7315}"/>
    <cellStyle name="Comma 2 2 2 10 2" xfId="17889" xr:uid="{30280F8A-6BDD-4042-9D2A-A7513B20E7ED}"/>
    <cellStyle name="Comma 2 2 2 10 2 2" xfId="17890" xr:uid="{8AA27FA2-F812-4272-9EA4-20CD5C2D0B3C}"/>
    <cellStyle name="Comma 2 2 2 10 3" xfId="17891" xr:uid="{F45DC068-256E-46BE-96C7-C3FCCA461CEA}"/>
    <cellStyle name="Comma 2 2 2 10 4" xfId="17892" xr:uid="{33410694-26BE-4E36-A100-F825EB5A42CB}"/>
    <cellStyle name="Comma 2 2 2 10 5" xfId="17893" xr:uid="{6E0F2C18-31AD-459E-B310-9F2B4C830E2F}"/>
    <cellStyle name="Comma 2 2 2 11" xfId="11889" xr:uid="{D7691DCA-7E56-4176-B9B4-81BDB0BA4249}"/>
    <cellStyle name="Comma 2 2 2 11 2" xfId="17894" xr:uid="{BAFDF2DA-E864-4EF5-87F4-AB6813137C76}"/>
    <cellStyle name="Comma 2 2 2 11 2 2" xfId="17895" xr:uid="{28682DD1-F3CD-4CB5-8B2B-1D87EE2924A7}"/>
    <cellStyle name="Comma 2 2 2 11 3" xfId="17896" xr:uid="{380D712C-7855-4745-8F9D-E704261C8F92}"/>
    <cellStyle name="Comma 2 2 2 11 4" xfId="17897" xr:uid="{466E5098-5B21-42B9-91DD-9F3D1857ABF8}"/>
    <cellStyle name="Comma 2 2 2 11 5" xfId="17898" xr:uid="{990EE870-89B0-4752-A529-34ACD7170ADF}"/>
    <cellStyle name="Comma 2 2 2 12" xfId="11895" xr:uid="{F2864F1A-81CF-4092-AA53-19C5BF13EEFE}"/>
    <cellStyle name="Comma 2 2 2 12 2" xfId="17899" xr:uid="{D08285B1-D3C5-432F-A1DD-BB4C670C9C4E}"/>
    <cellStyle name="Comma 2 2 2 12 3" xfId="17900" xr:uid="{902EC457-5713-4018-9827-52C8ECE6293B}"/>
    <cellStyle name="Comma 2 2 2 12 4" xfId="17901" xr:uid="{33609090-B566-434F-AA01-64CC18F71A54}"/>
    <cellStyle name="Comma 2 2 2 13" xfId="11933" xr:uid="{0C84D77F-EF93-4E09-A6CB-C93BD6A92168}"/>
    <cellStyle name="Comma 2 2 2 13 2" xfId="17902" xr:uid="{6657B8D1-61C3-4926-825B-41E482C0D7B9}"/>
    <cellStyle name="Comma 2 2 2 13 3" xfId="17903" xr:uid="{15FF2E60-6291-426A-980A-F5087F6E80CE}"/>
    <cellStyle name="Comma 2 2 2 13 4" xfId="17904" xr:uid="{971F3BCF-64CF-4F5A-8F4B-E575C9448292}"/>
    <cellStyle name="Comma 2 2 2 14" xfId="17905" xr:uid="{E7C9155A-9995-48B7-B7F4-2B4D6E74E006}"/>
    <cellStyle name="Comma 2 2 2 14 2" xfId="17906" xr:uid="{C814457D-74C5-4C00-9FAA-A74F669A7CEC}"/>
    <cellStyle name="Comma 2 2 2 15" xfId="17907" xr:uid="{AD25E110-8BF6-40D2-BEBC-EA5560FDB0BE}"/>
    <cellStyle name="Comma 2 2 2 15 2" xfId="17908" xr:uid="{2A2EE541-FD99-4B43-964D-15F6EA1B4607}"/>
    <cellStyle name="Comma 2 2 2 16" xfId="17909" xr:uid="{DB9377FD-9C62-4F6A-9523-A25621196199}"/>
    <cellStyle name="Comma 2 2 2 17" xfId="17910" xr:uid="{496FCE39-1915-415B-876B-A81C470B354E}"/>
    <cellStyle name="Comma 2 2 2 18" xfId="17911" xr:uid="{F1A75620-3097-4393-9025-769419FA5ACC}"/>
    <cellStyle name="Comma 2 2 2 19" xfId="17912" xr:uid="{6B7D13F1-94AB-4261-8B4A-08EB45D6F9E9}"/>
    <cellStyle name="Comma 2 2 2 2" xfId="4065" xr:uid="{5B515DA2-7CFF-4849-BE8F-4C41EFB0F58A}"/>
    <cellStyle name="Comma 2 2 2 2 10" xfId="17913" xr:uid="{D2AB0592-24E5-4BB0-A307-EC9FC89979B4}"/>
    <cellStyle name="Comma 2 2 2 2 10 2" xfId="17914" xr:uid="{F63D8042-CA0B-42FA-B3DB-08CE436FDCFA}"/>
    <cellStyle name="Comma 2 2 2 2 11" xfId="17915" xr:uid="{D90AAAA0-F821-4EE1-90D2-420A273E2299}"/>
    <cellStyle name="Comma 2 2 2 2 11 2" xfId="17916" xr:uid="{425C9199-EF71-41F5-9441-8A3CF07B739F}"/>
    <cellStyle name="Comma 2 2 2 2 12" xfId="17917" xr:uid="{F04FFC5C-CFBC-4D5C-8888-7BE5DEE724BD}"/>
    <cellStyle name="Comma 2 2 2 2 13" xfId="17918" xr:uid="{FB08048A-35B8-4006-B25D-77B2D7494AB8}"/>
    <cellStyle name="Comma 2 2 2 2 14" xfId="17919" xr:uid="{A8BF9035-1E6B-496B-B87F-D861952E9562}"/>
    <cellStyle name="Comma 2 2 2 2 15" xfId="17920" xr:uid="{7991CACE-604A-45A3-BE50-415006E407A1}"/>
    <cellStyle name="Comma 2 2 2 2 2" xfId="4876" xr:uid="{87F4FF38-425E-4A3B-9327-C9612D8A0C9F}"/>
    <cellStyle name="Comma 2 2 2 2 2 2" xfId="11562" xr:uid="{261FFE9A-B7DB-47BA-A2F8-830765E2C067}"/>
    <cellStyle name="Comma 2 2 2 2 2 2 2" xfId="11756" xr:uid="{94354BF5-B8FA-46C5-A698-793A886EF7E2}"/>
    <cellStyle name="Comma 2 2 2 2 2 2 2 2" xfId="17921" xr:uid="{E76022AD-DAF7-4FAB-8B3D-6BECC1D1D97F}"/>
    <cellStyle name="Comma 2 2 2 2 2 2 2 3" xfId="17922" xr:uid="{2B85DE40-3B99-46E7-AD5B-8BD64FA53527}"/>
    <cellStyle name="Comma 2 2 2 2 2 2 2 4" xfId="17923" xr:uid="{089AE224-1B3F-471D-B0FE-5BC185341C47}"/>
    <cellStyle name="Comma 2 2 2 2 2 2 3" xfId="11658" xr:uid="{9103754A-504C-4D3A-AD43-2D59375B9235}"/>
    <cellStyle name="Comma 2 2 2 2 2 2 3 2" xfId="17924" xr:uid="{DE36CA33-D2E1-4102-98A7-E8BD1D2EEF95}"/>
    <cellStyle name="Comma 2 2 2 2 2 2 3 3" xfId="17925" xr:uid="{437C8BF6-C083-4F18-89A3-07E69470F0B9}"/>
    <cellStyle name="Comma 2 2 2 2 2 2 4" xfId="17926" xr:uid="{12C3FBE1-1DD4-46B0-9CD6-104EE927E17F}"/>
    <cellStyle name="Comma 2 2 2 2 2 2 4 2" xfId="17927" xr:uid="{7E54546B-C9FA-4141-8667-85DB38A86AC5}"/>
    <cellStyle name="Comma 2 2 2 2 2 2 5" xfId="17928" xr:uid="{80D12C28-C43F-40C6-891D-6AD3423CC853}"/>
    <cellStyle name="Comma 2 2 2 2 2 2 6" xfId="17929" xr:uid="{E45003B3-67B8-4B3E-B1B3-2577F60CAA8D}"/>
    <cellStyle name="Comma 2 2 2 2 2 3" xfId="11709" xr:uid="{5531DCD7-F445-46DD-AD2D-04AAF58A8DF3}"/>
    <cellStyle name="Comma 2 2 2 2 2 3 2" xfId="17930" xr:uid="{22BD7D4A-C700-42AD-AD44-A2FF3E43A456}"/>
    <cellStyle name="Comma 2 2 2 2 2 3 3" xfId="17931" xr:uid="{ED6DC96D-EEAE-43CF-8980-7E0130F6632C}"/>
    <cellStyle name="Comma 2 2 2 2 2 3 4" xfId="17932" xr:uid="{B995CA4F-6997-43B6-AE7B-710C75E0DF13}"/>
    <cellStyle name="Comma 2 2 2 2 2 4" xfId="11611" xr:uid="{D316EAFB-8C8F-4E6A-BDFA-B08623F429BC}"/>
    <cellStyle name="Comma 2 2 2 2 2 4 2" xfId="17933" xr:uid="{02156817-65D4-4E3B-AD1A-62526E5CEE14}"/>
    <cellStyle name="Comma 2 2 2 2 2 4 3" xfId="17934" xr:uid="{F123FCFE-9E1D-4457-941D-FCB87320BE82}"/>
    <cellStyle name="Comma 2 2 2 2 2 5" xfId="11967" xr:uid="{F7BCE5BC-562B-4511-BC9B-4CC01701D9FB}"/>
    <cellStyle name="Comma 2 2 2 2 2 5 2" xfId="17935" xr:uid="{EF29AA04-5F87-4ADE-A354-CF6A841CBAE5}"/>
    <cellStyle name="Comma 2 2 2 2 2 5 3" xfId="17936" xr:uid="{CBEDA897-D703-457D-9F7E-C8A63D9D5BFA}"/>
    <cellStyle name="Comma 2 2 2 2 2 6" xfId="17937" xr:uid="{42892B4B-9BA2-464C-86BE-D7F7EE0D8627}"/>
    <cellStyle name="Comma 2 2 2 2 2 6 2" xfId="17938" xr:uid="{75191780-CDAF-4894-AD32-EA6BF5F4269F}"/>
    <cellStyle name="Comma 2 2 2 2 2 7" xfId="17939" xr:uid="{0B3F8E7D-9BC2-441C-AEF8-71FB23995923}"/>
    <cellStyle name="Comma 2 2 2 2 2 8" xfId="17940" xr:uid="{3323503A-E49A-4F38-9EB7-66FAB16685C2}"/>
    <cellStyle name="Comma 2 2 2 2 2 9" xfId="17941" xr:uid="{A2E08D9A-389F-4E5A-961A-8EA0C0B16B54}"/>
    <cellStyle name="Comma 2 2 2 2 3" xfId="11516" xr:uid="{14BC3C5F-2712-4C7E-B2B8-20B80FB141C5}"/>
    <cellStyle name="Comma 2 2 2 2 3 2" xfId="11572" xr:uid="{BE8737F0-644F-4959-9485-955A56710793}"/>
    <cellStyle name="Comma 2 2 2 2 3 2 2" xfId="11766" xr:uid="{3F6EBB05-4BCB-4875-8A01-4A27B16FD812}"/>
    <cellStyle name="Comma 2 2 2 2 3 2 2 2" xfId="17942" xr:uid="{0749B3C9-6B27-444A-AE25-C607A7882724}"/>
    <cellStyle name="Comma 2 2 2 2 3 2 2 3" xfId="17943" xr:uid="{B2D066AD-B154-4309-AD16-31E396DD8D45}"/>
    <cellStyle name="Comma 2 2 2 2 3 2 3" xfId="11668" xr:uid="{27DB0462-C5AB-4426-83A5-2919EAF6FB22}"/>
    <cellStyle name="Comma 2 2 2 2 3 2 3 2" xfId="17944" xr:uid="{05FBE351-1BEC-4F2E-8CCF-93556D73A8A1}"/>
    <cellStyle name="Comma 2 2 2 2 3 2 3 3" xfId="17945" xr:uid="{348AA7D6-F12F-4BE8-A565-3A1EEF2F810F}"/>
    <cellStyle name="Comma 2 2 2 2 3 2 4" xfId="17946" xr:uid="{511CDE0A-A8C2-4BA3-A5D7-1E669BBACBB6}"/>
    <cellStyle name="Comma 2 2 2 2 3 2 5" xfId="17947" xr:uid="{5BA9DD1C-E02A-4892-B055-0B01D654F249}"/>
    <cellStyle name="Comma 2 2 2 2 3 2 6" xfId="17948" xr:uid="{798FF450-4E75-47C2-B4EF-D62C1FCA5A35}"/>
    <cellStyle name="Comma 2 2 2 2 3 3" xfId="11719" xr:uid="{71424253-4532-49D0-9B19-4F63A6618B9D}"/>
    <cellStyle name="Comma 2 2 2 2 3 3 2" xfId="17949" xr:uid="{172A5B11-F6AA-4302-9947-3B80D8069C05}"/>
    <cellStyle name="Comma 2 2 2 2 3 3 3" xfId="17950" xr:uid="{B9D3F291-D5F5-42D6-818D-1A9999957DF3}"/>
    <cellStyle name="Comma 2 2 2 2 3 4" xfId="11621" xr:uid="{8A00328C-A4A4-417D-9328-FBB04584AA61}"/>
    <cellStyle name="Comma 2 2 2 2 3 4 2" xfId="17951" xr:uid="{F15CB445-A572-418A-A8BC-B3E13100F457}"/>
    <cellStyle name="Comma 2 2 2 2 3 4 3" xfId="17952" xr:uid="{A90EB5AA-5E51-4AC2-A074-BBE5AF8D4577}"/>
    <cellStyle name="Comma 2 2 2 2 3 5" xfId="17953" xr:uid="{84B4F994-BEE9-4EE1-B701-6139D59466AB}"/>
    <cellStyle name="Comma 2 2 2 2 3 5 2" xfId="17954" xr:uid="{1626B3CC-808A-4C97-8F78-C561AA8B3810}"/>
    <cellStyle name="Comma 2 2 2 2 3 6" xfId="17955" xr:uid="{B2ABF5C4-CEB7-4FE1-8D3D-A678ECC05220}"/>
    <cellStyle name="Comma 2 2 2 2 3 7" xfId="17956" xr:uid="{A230DF30-0E1A-4DB8-AA8B-1431CE9DF4E3}"/>
    <cellStyle name="Comma 2 2 2 2 4" xfId="11536" xr:uid="{F5F67846-830F-4B1D-9229-C76158DBF59B}"/>
    <cellStyle name="Comma 2 2 2 2 4 2" xfId="11587" xr:uid="{8BEC2DB0-A0EF-4E28-B9DF-A45182B28E9F}"/>
    <cellStyle name="Comma 2 2 2 2 4 2 2" xfId="11781" xr:uid="{41CAE461-D86F-4F1A-AEC5-BCD1E1DEEF7F}"/>
    <cellStyle name="Comma 2 2 2 2 4 2 2 2" xfId="17957" xr:uid="{8F07800F-5E93-4F90-8FAB-B88C68621D5C}"/>
    <cellStyle name="Comma 2 2 2 2 4 2 2 3" xfId="17958" xr:uid="{29E86B81-4A94-4D55-965D-84A50D79C46E}"/>
    <cellStyle name="Comma 2 2 2 2 4 2 3" xfId="11683" xr:uid="{8580B015-03C0-40EA-912E-7D8C90810880}"/>
    <cellStyle name="Comma 2 2 2 2 4 2 3 2" xfId="17959" xr:uid="{4EB7462B-4A67-4EC8-A7DF-A0E9A4A50A8A}"/>
    <cellStyle name="Comma 2 2 2 2 4 2 3 3" xfId="17960" xr:uid="{3F15E5C9-1192-44A8-AFFB-828BB6A9E09D}"/>
    <cellStyle name="Comma 2 2 2 2 4 2 4" xfId="17961" xr:uid="{981426D2-76B8-457B-8D0A-F62B51DD2614}"/>
    <cellStyle name="Comma 2 2 2 2 4 2 5" xfId="17962" xr:uid="{37203635-81A5-433D-8220-DB5BFBEBE788}"/>
    <cellStyle name="Comma 2 2 2 2 4 3" xfId="11734" xr:uid="{0A997074-D3B8-493D-B310-93898E183716}"/>
    <cellStyle name="Comma 2 2 2 2 4 3 2" xfId="17963" xr:uid="{0295A17E-A723-45CB-BCFF-76938739CEBC}"/>
    <cellStyle name="Comma 2 2 2 2 4 3 3" xfId="17964" xr:uid="{49724DE7-A7AE-477C-8A29-AB9E257C99B2}"/>
    <cellStyle name="Comma 2 2 2 2 4 4" xfId="11636" xr:uid="{27BC9FE6-965F-4494-9D22-B1D29AD98BB6}"/>
    <cellStyle name="Comma 2 2 2 2 4 4 2" xfId="17965" xr:uid="{FE27E80C-8786-4153-95ED-1E297DD8C2AC}"/>
    <cellStyle name="Comma 2 2 2 2 4 4 3" xfId="17966" xr:uid="{502CBC75-EFC3-4341-9370-7C671EFDDEBB}"/>
    <cellStyle name="Comma 2 2 2 2 4 5" xfId="17967" xr:uid="{A342D0A8-48F9-4265-B79F-BDDF6A578E97}"/>
    <cellStyle name="Comma 2 2 2 2 4 6" xfId="17968" xr:uid="{B700F96E-8D7D-4257-B605-3DB4C42CF00D}"/>
    <cellStyle name="Comma 2 2 2 2 4 7" xfId="17969" xr:uid="{7A5E1041-F15C-4680-B091-08B22F4CE60F}"/>
    <cellStyle name="Comma 2 2 2 2 5" xfId="11552" xr:uid="{9EBF3D6C-DE92-496E-9202-F6B86E49F69C}"/>
    <cellStyle name="Comma 2 2 2 2 5 2" xfId="11746" xr:uid="{D17A0AEB-8867-4CA9-952D-F9F41D1B58E2}"/>
    <cellStyle name="Comma 2 2 2 2 5 2 2" xfId="17970" xr:uid="{F43B75B0-AD93-4961-B950-07A85C4D8D9A}"/>
    <cellStyle name="Comma 2 2 2 2 5 2 3" xfId="17971" xr:uid="{9D9E6313-0399-4AE0-962F-661BA4F44281}"/>
    <cellStyle name="Comma 2 2 2 2 5 3" xfId="11648" xr:uid="{FFBC24CC-547E-4523-9EDF-FEEBFACCC014}"/>
    <cellStyle name="Comma 2 2 2 2 5 3 2" xfId="17972" xr:uid="{A8177E06-2F00-4EBF-8743-A2DE60333A71}"/>
    <cellStyle name="Comma 2 2 2 2 5 3 3" xfId="17973" xr:uid="{0A6CFB52-9F4F-47B2-9036-9699A5CB26C7}"/>
    <cellStyle name="Comma 2 2 2 2 5 4" xfId="17974" xr:uid="{B1891725-B115-46EF-A3B0-5528236F71D3}"/>
    <cellStyle name="Comma 2 2 2 2 5 5" xfId="17975" xr:uid="{FBCA6D43-AC49-46EC-A8BE-B75951B2ECEF}"/>
    <cellStyle name="Comma 2 2 2 2 5 6" xfId="17976" xr:uid="{5A466973-262F-4EB8-8CCD-12E980C8421B}"/>
    <cellStyle name="Comma 2 2 2 2 6" xfId="11699" xr:uid="{88BBA3E9-5BD0-49B7-8BC1-127A7E463929}"/>
    <cellStyle name="Comma 2 2 2 2 6 2" xfId="17977" xr:uid="{B6E33A0B-805E-4F5E-8E7F-F4DBD4825ABB}"/>
    <cellStyle name="Comma 2 2 2 2 6 3" xfId="17978" xr:uid="{1F2171CC-986D-4588-944C-EFC369602AD8}"/>
    <cellStyle name="Comma 2 2 2 2 7" xfId="11601" xr:uid="{FB2AE277-4881-47FC-ACC6-C28C0ADEDC2E}"/>
    <cellStyle name="Comma 2 2 2 2 7 2" xfId="17979" xr:uid="{9ED42854-89D5-4690-86A0-6C14E23766D3}"/>
    <cellStyle name="Comma 2 2 2 2 7 3" xfId="17980" xr:uid="{CCA3F67C-B7CB-4D55-8479-185B8712A6FA}"/>
    <cellStyle name="Comma 2 2 2 2 8" xfId="11794" xr:uid="{44FD0310-0A26-4AA5-BA37-4D10727775E6}"/>
    <cellStyle name="Comma 2 2 2 2 8 2" xfId="17981" xr:uid="{62641B05-9607-456C-832C-B15216E4584C}"/>
    <cellStyle name="Comma 2 2 2 2 8 3" xfId="17982" xr:uid="{BD5827A7-A2A3-4787-8B5F-FB1305C6C193}"/>
    <cellStyle name="Comma 2 2 2 2 9" xfId="11956" xr:uid="{5B7CB395-F69F-4D74-9BF5-D51D4F3DBEF0}"/>
    <cellStyle name="Comma 2 2 2 2 9 2" xfId="17983" xr:uid="{A7782839-9F8A-40FE-83BD-C29C0EB1190B}"/>
    <cellStyle name="Comma 2 2 2 2 9 3" xfId="17984" xr:uid="{A227452A-3DDD-44E1-B0E4-FE2F46E8091B}"/>
    <cellStyle name="Comma 2 2 2 20" xfId="10706" xr:uid="{D486C005-CD67-476F-BAE5-174B7C2871DC}"/>
    <cellStyle name="Comma 2 2 2 21" xfId="8148" xr:uid="{A29C220E-9A1C-443D-A768-9516B3A22032}"/>
    <cellStyle name="Comma 2 2 2 3" xfId="4553" xr:uid="{D4A3828C-0182-4CBE-9FE2-779115014B3C}"/>
    <cellStyle name="Comma 2 2 2 3 10" xfId="17985" xr:uid="{0021A69D-F5E9-4517-B7F5-CE3D67832CFC}"/>
    <cellStyle name="Comma 2 2 2 3 11" xfId="17986" xr:uid="{5D53BFE2-67BA-4AA5-B93C-3D89A592190F}"/>
    <cellStyle name="Comma 2 2 2 3 2" xfId="11561" xr:uid="{F8DF0B58-6861-4E72-8CE9-AC60316BF73E}"/>
    <cellStyle name="Comma 2 2 2 3 2 2" xfId="11755" xr:uid="{13573BDA-773E-46BD-9FB3-7C629456C3D9}"/>
    <cellStyle name="Comma 2 2 2 3 2 2 2" xfId="17987" xr:uid="{44F372DF-E7AE-4000-92C0-B8395570C00D}"/>
    <cellStyle name="Comma 2 2 2 3 2 2 2 2" xfId="17988" xr:uid="{9CBD1E6D-219A-4889-896C-172CC42AB847}"/>
    <cellStyle name="Comma 2 2 2 3 2 2 3" xfId="17989" xr:uid="{D6C14FB7-CA4E-402E-A0E7-37814CB5A451}"/>
    <cellStyle name="Comma 2 2 2 3 2 2 4" xfId="17990" xr:uid="{89D22FF4-BB72-4734-8365-CED5A993E993}"/>
    <cellStyle name="Comma 2 2 2 3 2 2 5" xfId="17991" xr:uid="{639C923F-F8F4-486F-9664-7FFE1ED3225C}"/>
    <cellStyle name="Comma 2 2 2 3 2 3" xfId="11657" xr:uid="{18D136E9-F9D7-4ECE-BD75-C1CFABDD7C1D}"/>
    <cellStyle name="Comma 2 2 2 3 2 3 2" xfId="17992" xr:uid="{86076090-F407-462B-82E7-55994A3B1DA8}"/>
    <cellStyle name="Comma 2 2 2 3 2 3 3" xfId="17993" xr:uid="{53345EB9-F0FF-4FF8-B213-DF802F1F22E3}"/>
    <cellStyle name="Comma 2 2 2 3 2 3 4" xfId="17994" xr:uid="{D264B07F-1005-4918-8619-B602192825E5}"/>
    <cellStyle name="Comma 2 2 2 3 2 4" xfId="17995" xr:uid="{69DDA0CF-B2E1-4C9C-9EC0-ECAB961A7C61}"/>
    <cellStyle name="Comma 2 2 2 3 2 4 2" xfId="17996" xr:uid="{EAB140D4-074F-4951-825B-E0421E11A061}"/>
    <cellStyle name="Comma 2 2 2 3 2 5" xfId="17997" xr:uid="{06CD04E1-A76A-4D28-B6F5-46233358D14E}"/>
    <cellStyle name="Comma 2 2 2 3 2 5 2" xfId="17998" xr:uid="{ED5A915F-88F4-4030-B651-026D1D9B9C64}"/>
    <cellStyle name="Comma 2 2 2 3 2 6" xfId="17999" xr:uid="{C8A70852-06EF-46AD-A8D8-48B00DAB0AB8}"/>
    <cellStyle name="Comma 2 2 2 3 2 7" xfId="18000" xr:uid="{D3F928BC-328B-4EF7-9A12-DD51F57DD547}"/>
    <cellStyle name="Comma 2 2 2 3 2 8" xfId="18001" xr:uid="{3C22FE3A-1DBC-450F-A9E4-76CAA62ED60B}"/>
    <cellStyle name="Comma 2 2 2 3 3" xfId="11708" xr:uid="{B4967EA8-526A-479A-87ED-68BA65B19D0C}"/>
    <cellStyle name="Comma 2 2 2 3 3 2" xfId="18002" xr:uid="{D089FAEF-91A5-41E2-A65C-535E91D3C984}"/>
    <cellStyle name="Comma 2 2 2 3 3 2 2" xfId="18003" xr:uid="{D94AE3FA-9752-48BB-9CDA-9BEED487A6BB}"/>
    <cellStyle name="Comma 2 2 2 3 3 3" xfId="18004" xr:uid="{A8B30E6D-F93C-4192-8547-3C37A80F146A}"/>
    <cellStyle name="Comma 2 2 2 3 3 4" xfId="18005" xr:uid="{4227EFCB-3281-4162-927E-10405ECAA86A}"/>
    <cellStyle name="Comma 2 2 2 3 3 5" xfId="18006" xr:uid="{F16E489F-C121-44BF-AE1A-7E30C5399509}"/>
    <cellStyle name="Comma 2 2 2 3 4" xfId="11610" xr:uid="{E10B2FAB-B25D-489D-8D5F-27511A3A28E9}"/>
    <cellStyle name="Comma 2 2 2 3 4 2" xfId="18007" xr:uid="{52F66D40-7CF1-4FE0-AFB9-0E141036466D}"/>
    <cellStyle name="Comma 2 2 2 3 4 3" xfId="18008" xr:uid="{9B187555-2234-4DE5-A391-3CEE66714C74}"/>
    <cellStyle name="Comma 2 2 2 3 4 4" xfId="18009" xr:uid="{6BA007CD-669C-43AD-9C0F-2D5A217AA277}"/>
    <cellStyle name="Comma 2 2 2 3 5" xfId="11795" xr:uid="{D02CB1C9-90F4-4730-8D4C-ED85AF3D0CE0}"/>
    <cellStyle name="Comma 2 2 2 3 5 2" xfId="18010" xr:uid="{CFC1AC96-C459-46D6-8C4D-CB3235A831E7}"/>
    <cellStyle name="Comma 2 2 2 3 5 3" xfId="18011" xr:uid="{F3B2A974-62D2-4FAC-865B-B6A77B152508}"/>
    <cellStyle name="Comma 2 2 2 3 5 4" xfId="18012" xr:uid="{DB107DB0-A919-4723-97C4-81A1026EBB07}"/>
    <cellStyle name="Comma 2 2 2 3 6" xfId="11962" xr:uid="{31336D9F-964A-4EC7-AC47-1B148E62FCDF}"/>
    <cellStyle name="Comma 2 2 2 3 6 2" xfId="18013" xr:uid="{F8915A45-0479-4590-B300-B0099DA6D8A2}"/>
    <cellStyle name="Comma 2 2 2 3 6 3" xfId="18014" xr:uid="{6A950C20-F80C-4579-898C-7C59CAEE2461}"/>
    <cellStyle name="Comma 2 2 2 3 7" xfId="18015" xr:uid="{18C46065-FC3D-43B5-AE62-E1BE7AE47EFE}"/>
    <cellStyle name="Comma 2 2 2 3 7 2" xfId="18016" xr:uid="{EFEA8BD3-0958-4D98-986A-15A6638D6C2B}"/>
    <cellStyle name="Comma 2 2 2 3 8" xfId="18017" xr:uid="{BCF56842-48B8-4983-B44F-2E17D5BD53DD}"/>
    <cellStyle name="Comma 2 2 2 3 9" xfId="18018" xr:uid="{0729204B-1C0A-4DFE-B2DF-BD6910C3EF8B}"/>
    <cellStyle name="Comma 2 2 2 4" xfId="11515" xr:uid="{159C63AE-5BF0-4E7D-A327-424DAF34EB31}"/>
    <cellStyle name="Comma 2 2 2 4 10" xfId="18019" xr:uid="{6370D043-7181-4017-A07D-A6137E7437C1}"/>
    <cellStyle name="Comma 2 2 2 4 11" xfId="18020" xr:uid="{1D5AA5A4-D08D-44F8-B4B8-6AE1E495CFC2}"/>
    <cellStyle name="Comma 2 2 2 4 2" xfId="11571" xr:uid="{D7C60762-0C2D-4CA6-87F6-C762BA416584}"/>
    <cellStyle name="Comma 2 2 2 4 2 2" xfId="11765" xr:uid="{4FE2427A-DADA-4647-9E1D-0DA9B3FA3175}"/>
    <cellStyle name="Comma 2 2 2 4 2 2 2" xfId="18021" xr:uid="{8F09474A-2384-4677-B9E8-5575604581E6}"/>
    <cellStyle name="Comma 2 2 2 4 2 2 2 2" xfId="18022" xr:uid="{0B5BB03D-A661-4B09-B2E6-B809223E3A57}"/>
    <cellStyle name="Comma 2 2 2 4 2 2 3" xfId="18023" xr:uid="{34C4537C-4953-480D-B19A-0C96472C46D5}"/>
    <cellStyle name="Comma 2 2 2 4 2 2 4" xfId="18024" xr:uid="{DF9DD169-4123-4976-9CD1-0CEF97CCB0B0}"/>
    <cellStyle name="Comma 2 2 2 4 2 2 5" xfId="18025" xr:uid="{12392775-87B6-475F-A614-FADF65D0C8EF}"/>
    <cellStyle name="Comma 2 2 2 4 2 3" xfId="11667" xr:uid="{5F556A98-7577-436C-8E00-B99BC8B4502B}"/>
    <cellStyle name="Comma 2 2 2 4 2 3 2" xfId="18026" xr:uid="{6B3F95AC-3607-49D9-A810-C15454597388}"/>
    <cellStyle name="Comma 2 2 2 4 2 3 3" xfId="18027" xr:uid="{F32C7C82-E36B-47E9-9FA1-F1A70DE42DD2}"/>
    <cellStyle name="Comma 2 2 2 4 2 3 4" xfId="18028" xr:uid="{CBFCB3C4-C17B-4DAF-A5CC-9C089447DC24}"/>
    <cellStyle name="Comma 2 2 2 4 2 4" xfId="18029" xr:uid="{DCC95593-AA47-4DD0-9C39-FE84A92B77EC}"/>
    <cellStyle name="Comma 2 2 2 4 2 4 2" xfId="18030" xr:uid="{2FD7F837-22E1-4B81-8569-113F02CE43B9}"/>
    <cellStyle name="Comma 2 2 2 4 2 5" xfId="18031" xr:uid="{1F3B6E40-22CD-4460-B4EB-06BD64FE6030}"/>
    <cellStyle name="Comma 2 2 2 4 2 5 2" xfId="18032" xr:uid="{9270E4E3-19C0-48C6-8280-6A3219F9F113}"/>
    <cellStyle name="Comma 2 2 2 4 2 6" xfId="18033" xr:uid="{8F61CD4A-9A1A-4590-8BFC-A4336EC3CB45}"/>
    <cellStyle name="Comma 2 2 2 4 2 7" xfId="18034" xr:uid="{94A86CEB-FDD6-48C1-BFFC-C51FB0A9AB5A}"/>
    <cellStyle name="Comma 2 2 2 4 2 8" xfId="18035" xr:uid="{0AD02E07-9A75-44AE-B95A-209063B5B2CB}"/>
    <cellStyle name="Comma 2 2 2 4 3" xfId="11718" xr:uid="{35A71606-DF3D-4DE7-AF8E-551B1D71B4B2}"/>
    <cellStyle name="Comma 2 2 2 4 3 2" xfId="18036" xr:uid="{00985E95-942D-40ED-BCFD-A8B821DCDD8E}"/>
    <cellStyle name="Comma 2 2 2 4 3 2 2" xfId="18037" xr:uid="{4A851174-5E81-479B-8B4A-C2DA433BA219}"/>
    <cellStyle name="Comma 2 2 2 4 3 3" xfId="18038" xr:uid="{E6156D20-1AB8-4BEA-B804-E7473BBA31EB}"/>
    <cellStyle name="Comma 2 2 2 4 3 4" xfId="18039" xr:uid="{1F71810A-72B2-4FB9-A9BC-417C0406434F}"/>
    <cellStyle name="Comma 2 2 2 4 3 5" xfId="18040" xr:uid="{E03EE8B4-9B18-4E3B-9156-CE360A4381B7}"/>
    <cellStyle name="Comma 2 2 2 4 4" xfId="11620" xr:uid="{4E5C9C2A-1FE5-4594-87C9-2071F7BA2815}"/>
    <cellStyle name="Comma 2 2 2 4 4 2" xfId="18041" xr:uid="{CA8F56C0-2F24-4BE5-8391-4281BDE35B27}"/>
    <cellStyle name="Comma 2 2 2 4 4 3" xfId="18042" xr:uid="{94185C25-E81F-4C4A-BF91-3E5FFECAA8E0}"/>
    <cellStyle name="Comma 2 2 2 4 4 4" xfId="18043" xr:uid="{BA356B70-7382-4C77-897A-66C091A12B81}"/>
    <cellStyle name="Comma 2 2 2 4 5" xfId="11796" xr:uid="{D222F0C8-08E8-41F5-B4DD-2DD713F6E665}"/>
    <cellStyle name="Comma 2 2 2 4 5 2" xfId="18044" xr:uid="{1ADF0799-D9DF-49F0-B8A0-B5C987231E53}"/>
    <cellStyle name="Comma 2 2 2 4 5 3" xfId="18045" xr:uid="{BCBC658E-15AE-457E-BFC2-40E8F9CD2DD5}"/>
    <cellStyle name="Comma 2 2 2 4 5 4" xfId="18046" xr:uid="{277A6242-B754-46CE-AA62-DCFFD177A805}"/>
    <cellStyle name="Comma 2 2 2 4 6" xfId="18047" xr:uid="{CBB8A22B-85C2-4D47-B6E0-CB99F725C95B}"/>
    <cellStyle name="Comma 2 2 2 4 6 2" xfId="18048" xr:uid="{3F302E69-0DE0-4670-8BDF-41A1664C8E38}"/>
    <cellStyle name="Comma 2 2 2 4 7" xfId="18049" xr:uid="{888CFEC9-216A-47DA-8334-B758D17C86FD}"/>
    <cellStyle name="Comma 2 2 2 4 7 2" xfId="18050" xr:uid="{C47F614A-E13D-4606-80B5-1DD5F2984C70}"/>
    <cellStyle name="Comma 2 2 2 4 8" xfId="18051" xr:uid="{E559E738-E394-4367-B6C0-72C645F753E7}"/>
    <cellStyle name="Comma 2 2 2 4 9" xfId="18052" xr:uid="{789436C0-9E07-4AFB-8281-BB6BBE3122DC}"/>
    <cellStyle name="Comma 2 2 2 5" xfId="11525" xr:uid="{B8AF072D-051F-4032-84FC-0A86AFE3C541}"/>
    <cellStyle name="Comma 2 2 2 5 10" xfId="18053" xr:uid="{E9B9E698-A648-4AA1-956C-BBB9661B987A}"/>
    <cellStyle name="Comma 2 2 2 5 2" xfId="11581" xr:uid="{2FD9DD5A-A894-492D-A235-1EF8B643FAD2}"/>
    <cellStyle name="Comma 2 2 2 5 2 2" xfId="11775" xr:uid="{E9836D47-9F68-4E5C-B32E-80F39E653A97}"/>
    <cellStyle name="Comma 2 2 2 5 2 2 2" xfId="18054" xr:uid="{B43B44D6-304B-4704-8203-D46709485C02}"/>
    <cellStyle name="Comma 2 2 2 5 2 2 2 2" xfId="18055" xr:uid="{249FE871-3756-430A-BEF4-29198105B9D0}"/>
    <cellStyle name="Comma 2 2 2 5 2 2 3" xfId="18056" xr:uid="{93B7D9EA-6D5C-428B-B5A2-8259EA548A7E}"/>
    <cellStyle name="Comma 2 2 2 5 2 2 4" xfId="18057" xr:uid="{40786069-A28B-4B67-AA46-A5067C7C977C}"/>
    <cellStyle name="Comma 2 2 2 5 2 2 5" xfId="18058" xr:uid="{E8B26B6B-0B0B-4E36-85D1-DF70D9A54E07}"/>
    <cellStyle name="Comma 2 2 2 5 2 3" xfId="11677" xr:uid="{F6B0AEE2-325D-48B9-AAC3-2F149CD3EEF2}"/>
    <cellStyle name="Comma 2 2 2 5 2 3 2" xfId="18059" xr:uid="{BDFFB1F1-3D5B-4257-9350-2E87E07DEC7F}"/>
    <cellStyle name="Comma 2 2 2 5 2 3 3" xfId="18060" xr:uid="{DBC929E9-A014-4DF4-987F-12B302D137CB}"/>
    <cellStyle name="Comma 2 2 2 5 2 3 4" xfId="18061" xr:uid="{4F6EA6AB-9B11-4AE2-932C-BFC6C976C403}"/>
    <cellStyle name="Comma 2 2 2 5 2 4" xfId="18062" xr:uid="{4E4AD8FA-F748-4A91-84E5-E4E6456837E8}"/>
    <cellStyle name="Comma 2 2 2 5 2 4 2" xfId="18063" xr:uid="{3327F931-2F91-4B35-9EA8-53E7111075B1}"/>
    <cellStyle name="Comma 2 2 2 5 2 5" xfId="18064" xr:uid="{DA68A200-3640-4227-A9EE-237732E186C5}"/>
    <cellStyle name="Comma 2 2 2 5 2 5 2" xfId="18065" xr:uid="{976CD944-599D-4083-95A1-38B8D7B8D0E9}"/>
    <cellStyle name="Comma 2 2 2 5 2 6" xfId="18066" xr:uid="{D5CE8E11-F3ED-49B2-9B83-A8CD20820828}"/>
    <cellStyle name="Comma 2 2 2 5 2 7" xfId="18067" xr:uid="{7D7B7614-C083-4B7B-9E09-423469C81899}"/>
    <cellStyle name="Comma 2 2 2 5 2 8" xfId="18068" xr:uid="{1518B0DC-EBCE-4F63-AA91-85CA6288D5A6}"/>
    <cellStyle name="Comma 2 2 2 5 3" xfId="11728" xr:uid="{C0783552-C5B6-4F74-814C-268C2BF30E84}"/>
    <cellStyle name="Comma 2 2 2 5 3 2" xfId="18069" xr:uid="{19588572-87CE-430E-8F80-BCC90A9F54C4}"/>
    <cellStyle name="Comma 2 2 2 5 3 2 2" xfId="18070" xr:uid="{BFE79B5A-E147-422F-8DB0-D55B15303502}"/>
    <cellStyle name="Comma 2 2 2 5 3 3" xfId="18071" xr:uid="{5E6DD222-A282-474B-82EB-56B1A4A9165D}"/>
    <cellStyle name="Comma 2 2 2 5 3 4" xfId="18072" xr:uid="{7D248C96-18C5-4647-84F4-96E001931BF9}"/>
    <cellStyle name="Comma 2 2 2 5 3 5" xfId="18073" xr:uid="{435DB4C3-A83F-452B-8C47-09D65C5BCDA7}"/>
    <cellStyle name="Comma 2 2 2 5 4" xfId="11630" xr:uid="{5DCBF2BF-6C1B-4B33-90D7-186AAD95086A}"/>
    <cellStyle name="Comma 2 2 2 5 4 2" xfId="18074" xr:uid="{27F7A33A-337E-4421-A140-A016BCB1F8DC}"/>
    <cellStyle name="Comma 2 2 2 5 4 3" xfId="18075" xr:uid="{1D5C8CA4-8D8C-4059-B900-4AA3E742187C}"/>
    <cellStyle name="Comma 2 2 2 5 4 4" xfId="18076" xr:uid="{291F76EF-2B58-437E-A1B5-A2392B6AE1C5}"/>
    <cellStyle name="Comma 2 2 2 5 5" xfId="18077" xr:uid="{B2B3654B-B56F-4EB4-9B10-49015846D7B9}"/>
    <cellStyle name="Comma 2 2 2 5 5 2" xfId="18078" xr:uid="{302AAADE-2AEC-490C-94AB-3D1970EB1583}"/>
    <cellStyle name="Comma 2 2 2 5 6" xfId="18079" xr:uid="{C8F11D6E-1E53-4A00-9B36-1B709EE5123B}"/>
    <cellStyle name="Comma 2 2 2 5 6 2" xfId="18080" xr:uid="{152D7061-912B-44C2-AF18-F99D7637FBFF}"/>
    <cellStyle name="Comma 2 2 2 5 7" xfId="18081" xr:uid="{88A0F308-FD32-4415-9380-F864F5D0452F}"/>
    <cellStyle name="Comma 2 2 2 5 8" xfId="18082" xr:uid="{0184A2C9-9012-4300-BBDE-7A9BAADF98C0}"/>
    <cellStyle name="Comma 2 2 2 5 9" xfId="18083" xr:uid="{84CD1B99-EBC7-4BD0-841F-D61849D5C5B2}"/>
    <cellStyle name="Comma 2 2 2 6" xfId="11535" xr:uid="{9EF62F8F-2EC9-4CF5-8115-19FD694616CC}"/>
    <cellStyle name="Comma 2 2 2 6 2" xfId="11586" xr:uid="{F5DDC1F4-3550-44FE-A869-25E8D9F47C90}"/>
    <cellStyle name="Comma 2 2 2 6 2 2" xfId="11780" xr:uid="{EEDBF928-9B4A-47B6-B94D-10BCC4E556FA}"/>
    <cellStyle name="Comma 2 2 2 6 2 2 2" xfId="18084" xr:uid="{39DD9F89-7CC3-45B9-85A9-FC4A341EB1C5}"/>
    <cellStyle name="Comma 2 2 2 6 2 2 2 2" xfId="18085" xr:uid="{D9919828-793E-4E2E-AB87-FE493DF8B7A6}"/>
    <cellStyle name="Comma 2 2 2 6 2 2 3" xfId="18086" xr:uid="{F24BC451-5E48-44BA-A5E1-E2526CD4369E}"/>
    <cellStyle name="Comma 2 2 2 6 2 2 4" xfId="18087" xr:uid="{BC1E4B09-D065-4389-B734-08554B08941C}"/>
    <cellStyle name="Comma 2 2 2 6 2 2 5" xfId="18088" xr:uid="{10DAD525-56E5-45F6-985C-2973C8F66CF3}"/>
    <cellStyle name="Comma 2 2 2 6 2 3" xfId="11682" xr:uid="{21C218FC-DF7D-4AF0-A932-6EA8226FFB15}"/>
    <cellStyle name="Comma 2 2 2 6 2 3 2" xfId="18089" xr:uid="{B80C725A-D271-4942-9683-016501A60677}"/>
    <cellStyle name="Comma 2 2 2 6 2 3 3" xfId="18090" xr:uid="{64C1368A-832A-4EBF-A7E2-1F14DFE7001A}"/>
    <cellStyle name="Comma 2 2 2 6 2 3 4" xfId="18091" xr:uid="{563A1460-B94B-4FAB-A830-E27094F0971B}"/>
    <cellStyle name="Comma 2 2 2 6 2 4" xfId="18092" xr:uid="{9BCB385F-1F37-43A3-B9BE-D5666E893525}"/>
    <cellStyle name="Comma 2 2 2 6 2 4 2" xfId="18093" xr:uid="{56F9ABAE-BA2A-4772-96CB-CCD729332682}"/>
    <cellStyle name="Comma 2 2 2 6 2 5" xfId="18094" xr:uid="{73F9579B-7BD2-4AEF-9463-13DE5A39BD3C}"/>
    <cellStyle name="Comma 2 2 2 6 2 6" xfId="18095" xr:uid="{3088F1CF-44C7-4708-84D9-23DE7DEB303F}"/>
    <cellStyle name="Comma 2 2 2 6 3" xfId="11733" xr:uid="{146E6FF7-83C6-47FF-A5E9-08ADAD1E9711}"/>
    <cellStyle name="Comma 2 2 2 6 3 2" xfId="18096" xr:uid="{6F2964C5-7D7B-4516-91D3-9F7E4CF8A340}"/>
    <cellStyle name="Comma 2 2 2 6 3 2 2" xfId="18097" xr:uid="{4833EF86-E19B-40FC-ABE9-090856A35297}"/>
    <cellStyle name="Comma 2 2 2 6 3 3" xfId="18098" xr:uid="{3B5F6A87-8EB2-40AC-B064-92646F4D771C}"/>
    <cellStyle name="Comma 2 2 2 6 3 4" xfId="18099" xr:uid="{B5D634D4-B8C1-4719-AD70-92E153EC13FB}"/>
    <cellStyle name="Comma 2 2 2 6 3 5" xfId="18100" xr:uid="{B5CE716A-BBAE-4CBB-85D1-489EE574D838}"/>
    <cellStyle name="Comma 2 2 2 6 4" xfId="11635" xr:uid="{46C3B9A5-F4F9-44A8-81D5-7752E6AB9694}"/>
    <cellStyle name="Comma 2 2 2 6 4 2" xfId="18101" xr:uid="{9F1A43F0-18EA-4CB0-A0F4-A3B57F0C961B}"/>
    <cellStyle name="Comma 2 2 2 6 4 3" xfId="18102" xr:uid="{4D557263-A44C-418A-B1A3-7A522141CFF1}"/>
    <cellStyle name="Comma 2 2 2 6 4 4" xfId="18103" xr:uid="{B0F6B282-6396-4E80-B736-E0DF1EE2C70C}"/>
    <cellStyle name="Comma 2 2 2 6 5" xfId="18104" xr:uid="{7271DE7A-3F2D-4DD2-BAD1-C490AD7E21DA}"/>
    <cellStyle name="Comma 2 2 2 6 5 2" xfId="18105" xr:uid="{F9D983CD-173E-4D80-9345-0F907D698F80}"/>
    <cellStyle name="Comma 2 2 2 6 6" xfId="18106" xr:uid="{559E1BD7-9748-4109-9159-6B5D1E1AC399}"/>
    <cellStyle name="Comma 2 2 2 6 6 2" xfId="18107" xr:uid="{EE791DC4-01AF-459D-9719-DCBB9629F04C}"/>
    <cellStyle name="Comma 2 2 2 6 7" xfId="18108" xr:uid="{34E1ADD1-47F1-441A-AFB3-8A76B6B66329}"/>
    <cellStyle name="Comma 2 2 2 6 8" xfId="18109" xr:uid="{BDB7B2B2-DF45-4203-A7C3-A98D8CD9FD3F}"/>
    <cellStyle name="Comma 2 2 2 6 9" xfId="18110" xr:uid="{9989700B-9393-4695-8F6D-0BFF76022D44}"/>
    <cellStyle name="Comma 2 2 2 7" xfId="11551" xr:uid="{97105364-C7BD-47A1-9880-412ECC7594BA}"/>
    <cellStyle name="Comma 2 2 2 7 2" xfId="11745" xr:uid="{358376AB-AE77-4F90-B99B-9D28F6398F22}"/>
    <cellStyle name="Comma 2 2 2 7 2 2" xfId="18111" xr:uid="{E748B824-3211-4590-BF76-05AD62F3387D}"/>
    <cellStyle name="Comma 2 2 2 7 2 2 2" xfId="18112" xr:uid="{AB598741-73DD-4F92-9D55-ED7F439A8026}"/>
    <cellStyle name="Comma 2 2 2 7 2 2 2 2" xfId="18113" xr:uid="{DE691811-C5C1-4495-8F1F-7371AE28CFBE}"/>
    <cellStyle name="Comma 2 2 2 7 2 2 3" xfId="18114" xr:uid="{5B0AFC47-8572-4401-8904-1DD0DB47EF4B}"/>
    <cellStyle name="Comma 2 2 2 7 2 3" xfId="18115" xr:uid="{C7D78026-4281-4DD4-A4E4-86E87A540001}"/>
    <cellStyle name="Comma 2 2 2 7 2 3 2" xfId="18116" xr:uid="{D3D8A2BD-C814-4702-930D-0F1AA85C76C3}"/>
    <cellStyle name="Comma 2 2 2 7 2 4" xfId="18117" xr:uid="{29ABC078-9BB3-487C-847A-ED03E2F0E7AC}"/>
    <cellStyle name="Comma 2 2 2 7 2 5" xfId="18118" xr:uid="{5968F59F-7ED2-4BB3-BEB9-5FD614272661}"/>
    <cellStyle name="Comma 2 2 2 7 2 6" xfId="18119" xr:uid="{08164468-F341-46C5-A1A4-6416E6BC0DA9}"/>
    <cellStyle name="Comma 2 2 2 7 3" xfId="11647" xr:uid="{A4FE5E7E-CD4D-437B-AAEB-842D1EE0FB9A}"/>
    <cellStyle name="Comma 2 2 2 7 3 2" xfId="18120" xr:uid="{8F58E369-727A-487C-BDD9-999680C82476}"/>
    <cellStyle name="Comma 2 2 2 7 3 2 2" xfId="18121" xr:uid="{CD65C016-75A9-4311-ADC4-3E6B1DBF3E3B}"/>
    <cellStyle name="Comma 2 2 2 7 3 3" xfId="18122" xr:uid="{A95FBD14-EB8D-4D00-98D8-E2F2FD8C1DB4}"/>
    <cellStyle name="Comma 2 2 2 7 3 4" xfId="18123" xr:uid="{C04C3113-126C-4327-A076-F194C0794FE3}"/>
    <cellStyle name="Comma 2 2 2 7 3 5" xfId="18124" xr:uid="{5CC166B1-CBCB-44DA-A8EE-0E978A45D39E}"/>
    <cellStyle name="Comma 2 2 2 7 4" xfId="18125" xr:uid="{AAE1FA9A-9CCF-4170-B74C-0860C716AA74}"/>
    <cellStyle name="Comma 2 2 2 7 4 2" xfId="18126" xr:uid="{423E801D-0D27-47C4-ADC3-E7B40D047C1D}"/>
    <cellStyle name="Comma 2 2 2 7 4 3" xfId="18127" xr:uid="{AACC51DD-FB26-4C15-BDB5-AD40CB3B0D70}"/>
    <cellStyle name="Comma 2 2 2 7 5" xfId="18128" xr:uid="{617463E2-D946-4D38-BA0D-857C73D14550}"/>
    <cellStyle name="Comma 2 2 2 7 5 2" xfId="18129" xr:uid="{9D5A3928-6DFC-45B4-9ED9-43D5DA53B822}"/>
    <cellStyle name="Comma 2 2 2 7 6" xfId="18130" xr:uid="{4BF12206-9392-44B4-8430-78A4D65BE762}"/>
    <cellStyle name="Comma 2 2 2 7 7" xfId="18131" xr:uid="{8074A8DE-3C06-407E-99A3-CE499823861E}"/>
    <cellStyle name="Comma 2 2 2 7 8" xfId="18132" xr:uid="{905C6F38-391B-4188-9636-B6816E3E631E}"/>
    <cellStyle name="Comma 2 2 2 8" xfId="11698" xr:uid="{21D7680E-D600-4D15-8808-3DC68A15380B}"/>
    <cellStyle name="Comma 2 2 2 8 2" xfId="18133" xr:uid="{E32CC475-0848-4428-AF89-3CFA4E265E7B}"/>
    <cellStyle name="Comma 2 2 2 8 2 2" xfId="18134" xr:uid="{6F583A28-A933-4B73-B0E3-0039F2C39BB6}"/>
    <cellStyle name="Comma 2 2 2 8 2 2 2" xfId="18135" xr:uid="{755501FF-6320-4A81-90CB-959AA7CF525A}"/>
    <cellStyle name="Comma 2 2 2 8 2 3" xfId="18136" xr:uid="{6E770552-68CD-4980-A4E1-796AA12E2E46}"/>
    <cellStyle name="Comma 2 2 2 8 3" xfId="18137" xr:uid="{48214F9D-5E24-45C0-9291-B0DC118979C8}"/>
    <cellStyle name="Comma 2 2 2 8 3 2" xfId="18138" xr:uid="{00BE6390-42CD-44FE-BEF4-1CA7AF2B2B2A}"/>
    <cellStyle name="Comma 2 2 2 8 4" xfId="18139" xr:uid="{51D20A1C-2AC8-44EC-8DB7-46AD241DE3B6}"/>
    <cellStyle name="Comma 2 2 2 8 5" xfId="18140" xr:uid="{97A49EE8-F271-4111-B53C-764B469F7A12}"/>
    <cellStyle name="Comma 2 2 2 8 6" xfId="18141" xr:uid="{9CB23AA8-9B1D-4580-BB2E-3485D126D24F}"/>
    <cellStyle name="Comma 2 2 2 9" xfId="11600" xr:uid="{E1D0D7BA-68EC-4453-B54D-3015DEDE98DC}"/>
    <cellStyle name="Comma 2 2 2 9 2" xfId="18142" xr:uid="{525F5BEE-F82B-4557-8A94-0D4A487FD20E}"/>
    <cellStyle name="Comma 2 2 2 9 2 2" xfId="18143" xr:uid="{4BE1D32A-6FC8-41E6-9346-C57280B5DDBC}"/>
    <cellStyle name="Comma 2 2 2 9 3" xfId="18144" xr:uid="{25CD5357-7917-47E5-9446-1E4DE5F32EAA}"/>
    <cellStyle name="Comma 2 2 2 9 4" xfId="18145" xr:uid="{21601521-51CA-456A-97E6-D1AFA9D4102A}"/>
    <cellStyle name="Comma 2 2 2 9 5" xfId="18146" xr:uid="{AD198FB5-2DEE-4C00-86DA-2263477CB2C3}"/>
    <cellStyle name="Comma 2 2 20" xfId="18147" xr:uid="{65DB80C5-FBF6-4DA4-97E7-495484831D35}"/>
    <cellStyle name="Comma 2 2 21" xfId="18148" xr:uid="{908758FF-1DB7-467F-A1E6-F5440E3B0E4D}"/>
    <cellStyle name="Comma 2 2 22" xfId="18149" xr:uid="{9636B730-3A0B-443F-96EC-56CE0EC5DFA1}"/>
    <cellStyle name="Comma 2 2 23" xfId="10705" xr:uid="{965FD79B-8A6E-460A-8A9C-5175A9AB9212}"/>
    <cellStyle name="Comma 2 2 24" xfId="6026" xr:uid="{FEBDA911-AAAC-461E-9AFC-ED259550B4CE}"/>
    <cellStyle name="Comma 2 2 3" xfId="3742" xr:uid="{80FD57FA-01C1-49E7-8949-665B4D5C566C}"/>
    <cellStyle name="Comma 2 2 3 10" xfId="18150" xr:uid="{E1F2A2B3-C2DA-4B69-B559-EDBF92B13445}"/>
    <cellStyle name="Comma 2 2 3 10 2" xfId="18151" xr:uid="{4857553A-C0D3-453F-98D0-2FE4222250D3}"/>
    <cellStyle name="Comma 2 2 3 11" xfId="18152" xr:uid="{B9AF21B7-240C-4000-A4DC-7533F343B878}"/>
    <cellStyle name="Comma 2 2 3 11 2" xfId="18153" xr:uid="{14F23807-3A3B-4222-9A9A-282E6442475A}"/>
    <cellStyle name="Comma 2 2 3 12" xfId="18154" xr:uid="{B93D1AC9-AF4E-4786-88C5-527C1AB4B09F}"/>
    <cellStyle name="Comma 2 2 3 13" xfId="18155" xr:uid="{27CA1E75-C69F-4593-8D11-923156DDE4D0}"/>
    <cellStyle name="Comma 2 2 3 14" xfId="18156" xr:uid="{E6AE5CB5-7408-4128-A0DA-4537DEA3CD4C}"/>
    <cellStyle name="Comma 2 2 3 15" xfId="18157" xr:uid="{4B2FAD63-C689-4BBE-BFAB-2F92D80A47E6}"/>
    <cellStyle name="Comma 2 2 3 16" xfId="18158" xr:uid="{AF8796EE-0C53-499D-B86F-03C741AA0DA5}"/>
    <cellStyle name="Comma 2 2 3 17" xfId="18159" xr:uid="{1892A8B8-4FA9-4B06-84E7-C555F776A7D3}"/>
    <cellStyle name="Comma 2 2 3 18" xfId="10707" xr:uid="{CCC1F972-F37D-464B-B870-C856EF166DE9}"/>
    <cellStyle name="Comma 2 2 3 19" xfId="8147" xr:uid="{2213164A-2EB8-4BB5-93A4-59564716F726}"/>
    <cellStyle name="Comma 2 2 3 2" xfId="4619" xr:uid="{B2405AFE-2182-45F1-9231-169FDC6F0BAD}"/>
    <cellStyle name="Comma 2 2 3 2 10" xfId="18160" xr:uid="{EF793256-E5B0-493A-A5B7-22EFF7A6DF7E}"/>
    <cellStyle name="Comma 2 2 3 2 2" xfId="11563" xr:uid="{D7949491-CDCB-41D8-9180-7575A1EBDFB2}"/>
    <cellStyle name="Comma 2 2 3 2 2 2" xfId="11757" xr:uid="{DE378EED-60C6-4538-97FD-AA3F27F6A59C}"/>
    <cellStyle name="Comma 2 2 3 2 2 2 2" xfId="18161" xr:uid="{F1594854-428A-4EE5-92B5-27B8B457EE86}"/>
    <cellStyle name="Comma 2 2 3 2 2 2 2 2" xfId="18162" xr:uid="{34720114-6512-4D98-BE36-17D809A14383}"/>
    <cellStyle name="Comma 2 2 3 2 2 2 3" xfId="18163" xr:uid="{08475D6D-31ED-405C-A03C-801F677BDF7F}"/>
    <cellStyle name="Comma 2 2 3 2 2 2 4" xfId="18164" xr:uid="{6175DD2C-2ED9-47B1-994E-7C1171F56709}"/>
    <cellStyle name="Comma 2 2 3 2 2 2 5" xfId="18165" xr:uid="{EB383CC2-31AD-44D6-A5E5-AFD0922803F4}"/>
    <cellStyle name="Comma 2 2 3 2 2 3" xfId="11659" xr:uid="{8BE569EC-60E1-4D83-8328-E3DA352E40C8}"/>
    <cellStyle name="Comma 2 2 3 2 2 3 2" xfId="18166" xr:uid="{4B6F4D9D-B8DF-46CA-866F-9152B8DDB6D8}"/>
    <cellStyle name="Comma 2 2 3 2 2 3 3" xfId="18167" xr:uid="{299C6B3E-0249-4D15-9B22-C9EC436164C5}"/>
    <cellStyle name="Comma 2 2 3 2 2 3 4" xfId="18168" xr:uid="{739E893C-C246-43E2-812A-772A5923D0D3}"/>
    <cellStyle name="Comma 2 2 3 2 2 4" xfId="18169" xr:uid="{4CE84EF1-4262-42EF-890D-F92063CB7C25}"/>
    <cellStyle name="Comma 2 2 3 2 2 4 2" xfId="18170" xr:uid="{686D831C-587C-4DD1-A7B0-33A304F6B3A6}"/>
    <cellStyle name="Comma 2 2 3 2 2 5" xfId="18171" xr:uid="{96E7677A-A203-4E06-8698-02E0A394FE7F}"/>
    <cellStyle name="Comma 2 2 3 2 2 5 2" xfId="18172" xr:uid="{2EE871F6-7EF1-4888-B145-67E531C3FCA1}"/>
    <cellStyle name="Comma 2 2 3 2 2 6" xfId="18173" xr:uid="{AA1BC5DF-47ED-40DF-9FD0-8E0E972939CB}"/>
    <cellStyle name="Comma 2 2 3 2 2 7" xfId="18174" xr:uid="{7667478F-5EFD-410D-8007-E402CB1EC0A7}"/>
    <cellStyle name="Comma 2 2 3 2 2 8" xfId="18175" xr:uid="{54FE47A8-75BF-4FFB-B790-52F9D8DCD1D4}"/>
    <cellStyle name="Comma 2 2 3 2 3" xfId="11710" xr:uid="{0104885F-D631-4CDC-96C6-4C70152ACD0E}"/>
    <cellStyle name="Comma 2 2 3 2 3 2" xfId="18176" xr:uid="{E635AEA5-BFE6-4DA5-9B69-A52F1764FF70}"/>
    <cellStyle name="Comma 2 2 3 2 3 2 2" xfId="18177" xr:uid="{A18CE850-5F71-4A07-9FB6-6055BCAC1AC4}"/>
    <cellStyle name="Comma 2 2 3 2 3 3" xfId="18178" xr:uid="{1CC5BF2B-EC42-440F-AB96-E8551C5F1FD1}"/>
    <cellStyle name="Comma 2 2 3 2 3 4" xfId="18179" xr:uid="{8613100D-775D-4319-BCBD-76D2E4D429D9}"/>
    <cellStyle name="Comma 2 2 3 2 3 5" xfId="18180" xr:uid="{E6FD2038-1B73-4A87-B395-FE3F4F1FEEED}"/>
    <cellStyle name="Comma 2 2 3 2 4" xfId="11612" xr:uid="{A855B872-DF53-4541-BFDE-AFC8416D12E0}"/>
    <cellStyle name="Comma 2 2 3 2 4 2" xfId="18181" xr:uid="{D1B09FD7-B53C-476E-9CD1-996558B31ADA}"/>
    <cellStyle name="Comma 2 2 3 2 4 3" xfId="18182" xr:uid="{E344752D-DE02-4EE1-8ECE-C168F83E17FE}"/>
    <cellStyle name="Comma 2 2 3 2 4 4" xfId="18183" xr:uid="{C7BF9AB9-49B0-4DAE-BBD3-AB4D193112FB}"/>
    <cellStyle name="Comma 2 2 3 2 5" xfId="11798" xr:uid="{F18146AD-0E05-4E44-8C32-825550C3C282}"/>
    <cellStyle name="Comma 2 2 3 2 5 2" xfId="18184" xr:uid="{6C040F2D-C023-4AD9-AA20-9A4770EBB277}"/>
    <cellStyle name="Comma 2 2 3 2 5 3" xfId="18185" xr:uid="{19112B9A-89FB-4EF7-A9EF-45878D24AC18}"/>
    <cellStyle name="Comma 2 2 3 2 6" xfId="11964" xr:uid="{C5F521CC-AA6C-4013-9F4E-46E679D31CE3}"/>
    <cellStyle name="Comma 2 2 3 2 6 2" xfId="18186" xr:uid="{4ECDF23D-5633-4122-9002-1CCC2478C0D7}"/>
    <cellStyle name="Comma 2 2 3 2 6 3" xfId="18187" xr:uid="{FFDCA1D0-1644-459E-B5D8-3EA4ACB7583B}"/>
    <cellStyle name="Comma 2 2 3 2 7" xfId="18188" xr:uid="{D209C2C0-2C70-4614-94EC-7F0520009E9A}"/>
    <cellStyle name="Comma 2 2 3 2 7 2" xfId="18189" xr:uid="{902E344A-195C-4F1F-84F7-F3E10A4F7FDD}"/>
    <cellStyle name="Comma 2 2 3 2 8" xfId="18190" xr:uid="{1A792E37-41C9-4BB0-9E74-3A995EEC7A71}"/>
    <cellStyle name="Comma 2 2 3 2 9" xfId="18191" xr:uid="{2D355095-AA1C-4E8C-B501-E31D3756A343}"/>
    <cellStyle name="Comma 2 2 3 3" xfId="11517" xr:uid="{0ED4569D-C728-4A5F-AD7B-20F14E3A8344}"/>
    <cellStyle name="Comma 2 2 3 3 10" xfId="18192" xr:uid="{37C30564-B7DC-4790-B086-7294E74FDA32}"/>
    <cellStyle name="Comma 2 2 3 3 2" xfId="11573" xr:uid="{51D9517F-28E1-407D-92D4-58239B1C115E}"/>
    <cellStyle name="Comma 2 2 3 3 2 2" xfId="11767" xr:uid="{68CE6AE7-0F8C-4B68-96BB-98964D623E30}"/>
    <cellStyle name="Comma 2 2 3 3 2 2 2" xfId="18193" xr:uid="{4471A6CF-136E-44C9-920B-91D2BC895DDE}"/>
    <cellStyle name="Comma 2 2 3 3 2 2 2 2" xfId="18194" xr:uid="{D7AA90D7-E912-4A81-89B1-D039FEC4425C}"/>
    <cellStyle name="Comma 2 2 3 3 2 2 3" xfId="18195" xr:uid="{418FECE1-86AA-44A0-A021-0772DC7C9569}"/>
    <cellStyle name="Comma 2 2 3 3 2 2 4" xfId="18196" xr:uid="{C626592A-8E5B-4EE9-97BC-EE475B61CA85}"/>
    <cellStyle name="Comma 2 2 3 3 2 2 5" xfId="18197" xr:uid="{90895988-41CC-4D1C-835F-16FDA82EB1E3}"/>
    <cellStyle name="Comma 2 2 3 3 2 3" xfId="11669" xr:uid="{448820E8-6772-4F2F-A3CC-7C297D32AC27}"/>
    <cellStyle name="Comma 2 2 3 3 2 3 2" xfId="18198" xr:uid="{6A78C23B-65A8-4E9B-9D41-C1BD1B83B4A4}"/>
    <cellStyle name="Comma 2 2 3 3 2 3 3" xfId="18199" xr:uid="{18D6488E-0A0E-402A-BC7E-3559E7535CB2}"/>
    <cellStyle name="Comma 2 2 3 3 2 3 4" xfId="18200" xr:uid="{5C566FD2-75AA-473C-87FF-DB7B549B4EE8}"/>
    <cellStyle name="Comma 2 2 3 3 2 4" xfId="18201" xr:uid="{8C461A8A-9AD3-4048-8FD9-14774281D1A7}"/>
    <cellStyle name="Comma 2 2 3 3 2 4 2" xfId="18202" xr:uid="{E6505A14-2272-4228-BC1C-F64E0C702B45}"/>
    <cellStyle name="Comma 2 2 3 3 2 5" xfId="18203" xr:uid="{86FBCE5D-2C97-4FD0-B064-6474594F2A76}"/>
    <cellStyle name="Comma 2 2 3 3 2 5 2" xfId="18204" xr:uid="{FF1A5851-F68D-41B5-A8D8-E08274742E95}"/>
    <cellStyle name="Comma 2 2 3 3 2 6" xfId="18205" xr:uid="{FDD08023-A13F-4D51-83F5-8739894DE951}"/>
    <cellStyle name="Comma 2 2 3 3 2 7" xfId="18206" xr:uid="{F6506094-A3D7-48DC-9986-40B9A1B368C8}"/>
    <cellStyle name="Comma 2 2 3 3 2 8" xfId="18207" xr:uid="{EBBD7020-0077-4547-8AB4-54C36ACC3821}"/>
    <cellStyle name="Comma 2 2 3 3 3" xfId="11720" xr:uid="{D7B0EDF7-054B-4E9F-B49E-99EA626CFF7B}"/>
    <cellStyle name="Comma 2 2 3 3 3 2" xfId="18208" xr:uid="{01920EE2-4839-4E95-8FBB-AD3135417D9C}"/>
    <cellStyle name="Comma 2 2 3 3 3 2 2" xfId="18209" xr:uid="{A7346500-ABBB-4911-A703-96D60BD12B68}"/>
    <cellStyle name="Comma 2 2 3 3 3 3" xfId="18210" xr:uid="{3FA49EC2-5C28-46EF-9997-4BDB7EFAD709}"/>
    <cellStyle name="Comma 2 2 3 3 3 4" xfId="18211" xr:uid="{3DE2DB26-B19D-41EB-A45A-7A649E9D29C3}"/>
    <cellStyle name="Comma 2 2 3 3 3 5" xfId="18212" xr:uid="{B4887AFB-6360-4E19-AD1D-0B8A2EC26AD9}"/>
    <cellStyle name="Comma 2 2 3 3 4" xfId="11622" xr:uid="{BE76DBB6-591C-4E4F-854A-9F611CC484C8}"/>
    <cellStyle name="Comma 2 2 3 3 4 2" xfId="18213" xr:uid="{6BBE83F7-72B6-4356-A23F-3A139E13EFFC}"/>
    <cellStyle name="Comma 2 2 3 3 4 3" xfId="18214" xr:uid="{84A74DD3-3F30-4FED-8FEF-0D48ECE2DE97}"/>
    <cellStyle name="Comma 2 2 3 3 4 4" xfId="18215" xr:uid="{B8D587A5-A042-40C6-AD1C-67F7CB28AA10}"/>
    <cellStyle name="Comma 2 2 3 3 5" xfId="11799" xr:uid="{1F429D9F-6A1F-4462-8C4E-520B7EB47E02}"/>
    <cellStyle name="Comma 2 2 3 3 5 2" xfId="18216" xr:uid="{47941158-E7DA-4F15-BF44-BE46DDDAAA29}"/>
    <cellStyle name="Comma 2 2 3 3 5 3" xfId="18217" xr:uid="{D8123D8F-B85E-4870-B31C-4B63F4F98E9E}"/>
    <cellStyle name="Comma 2 2 3 3 6" xfId="18218" xr:uid="{45767696-1E0A-418A-A768-BA9471ED2972}"/>
    <cellStyle name="Comma 2 2 3 3 6 2" xfId="18219" xr:uid="{88D99D78-9210-405A-A964-FA56FC47149A}"/>
    <cellStyle name="Comma 2 2 3 3 7" xfId="18220" xr:uid="{244A96C9-4175-4893-BB7C-D8F9F66E5846}"/>
    <cellStyle name="Comma 2 2 3 3 7 2" xfId="18221" xr:uid="{16328D93-15E0-4A22-8E40-A8A407B97206}"/>
    <cellStyle name="Comma 2 2 3 3 8" xfId="18222" xr:uid="{F452BDE1-93B7-436F-B401-8D0A497A6BDD}"/>
    <cellStyle name="Comma 2 2 3 3 9" xfId="18223" xr:uid="{AE06D20A-041E-4860-9A43-233C4DF89D6F}"/>
    <cellStyle name="Comma 2 2 3 4" xfId="11537" xr:uid="{E1FDB242-E7A1-49A4-B3F7-722DB746FD28}"/>
    <cellStyle name="Comma 2 2 3 4 2" xfId="11588" xr:uid="{59D23FEA-9DE4-4638-959E-C3B5590D58B1}"/>
    <cellStyle name="Comma 2 2 3 4 2 2" xfId="11782" xr:uid="{8667CF4E-7DD8-4AF3-A431-B968D80780B6}"/>
    <cellStyle name="Comma 2 2 3 4 2 2 2" xfId="18224" xr:uid="{2A169AF8-0905-45BD-B37C-7796C9D66E4E}"/>
    <cellStyle name="Comma 2 2 3 4 2 2 3" xfId="18225" xr:uid="{C916CF6A-2EC1-4287-8EC9-A8D453CB643E}"/>
    <cellStyle name="Comma 2 2 3 4 2 2 4" xfId="18226" xr:uid="{C1C5DE70-ABDB-4511-81D2-A55C5D455A0B}"/>
    <cellStyle name="Comma 2 2 3 4 2 3" xfId="11684" xr:uid="{AF1027AE-3F65-4F0F-8ADD-04FB904E5A65}"/>
    <cellStyle name="Comma 2 2 3 4 2 3 2" xfId="18227" xr:uid="{662380FE-A89E-4662-AC8C-4D55EC042B0C}"/>
    <cellStyle name="Comma 2 2 3 4 2 3 3" xfId="18228" xr:uid="{D4ECDBFD-41B3-433D-9E5D-6370F12CB2D2}"/>
    <cellStyle name="Comma 2 2 3 4 2 4" xfId="18229" xr:uid="{CFA17944-B495-414B-B787-088BF8361392}"/>
    <cellStyle name="Comma 2 2 3 4 2 4 2" xfId="18230" xr:uid="{198F6955-9768-4136-B524-5174794D7C56}"/>
    <cellStyle name="Comma 2 2 3 4 2 5" xfId="18231" xr:uid="{9C54A399-F2EF-46C2-855D-10EBF24CBFBC}"/>
    <cellStyle name="Comma 2 2 3 4 2 6" xfId="18232" xr:uid="{3BBAFEC6-8BBC-4459-9CBE-DE6271A06FD6}"/>
    <cellStyle name="Comma 2 2 3 4 3" xfId="11735" xr:uid="{97677D7F-A24A-4E27-AFA8-7F5B6F8A5C18}"/>
    <cellStyle name="Comma 2 2 3 4 3 2" xfId="18233" xr:uid="{B7C8FDA6-0A44-444C-A40C-C124A3A3485B}"/>
    <cellStyle name="Comma 2 2 3 4 3 3" xfId="18234" xr:uid="{42C28036-ADDF-44E6-A624-67E9AB816C0A}"/>
    <cellStyle name="Comma 2 2 3 4 3 4" xfId="18235" xr:uid="{BF993102-F739-4C66-A7E4-B85FA71C17A9}"/>
    <cellStyle name="Comma 2 2 3 4 4" xfId="11637" xr:uid="{AC9FB55F-9727-4F88-8E64-DBB815CC2478}"/>
    <cellStyle name="Comma 2 2 3 4 4 2" xfId="18236" xr:uid="{C0A9A0FE-25CF-49B0-B3B8-45B5562218B3}"/>
    <cellStyle name="Comma 2 2 3 4 4 3" xfId="18237" xr:uid="{F71A76B2-FC23-41EA-A45F-CB17516825EF}"/>
    <cellStyle name="Comma 2 2 3 4 5" xfId="18238" xr:uid="{984E1575-70C4-400C-BD49-7F8863D3DB9E}"/>
    <cellStyle name="Comma 2 2 3 4 5 2" xfId="18239" xr:uid="{B963A50C-43D9-43A3-9404-E8BDACE4B824}"/>
    <cellStyle name="Comma 2 2 3 4 6" xfId="18240" xr:uid="{EB9B773F-CC95-46B9-ADAB-6B11EDE7A51B}"/>
    <cellStyle name="Comma 2 2 3 4 6 2" xfId="18241" xr:uid="{8FDB7FE9-4E77-4321-80D5-D3F1F771AE30}"/>
    <cellStyle name="Comma 2 2 3 4 7" xfId="18242" xr:uid="{EC450EBE-AA04-408A-A276-A290C43C841B}"/>
    <cellStyle name="Comma 2 2 3 4 8" xfId="18243" xr:uid="{3BD48045-D8A4-485B-8668-B240CE47F3CF}"/>
    <cellStyle name="Comma 2 2 3 4 9" xfId="18244" xr:uid="{28DEEF94-D0FB-49A8-86AC-BDC97E81C4CB}"/>
    <cellStyle name="Comma 2 2 3 5" xfId="11553" xr:uid="{31CDB818-BE36-4BBC-A457-0C0E35756310}"/>
    <cellStyle name="Comma 2 2 3 5 2" xfId="11747" xr:uid="{9393F39B-FA68-4C0A-827B-A9DE8C09B3DE}"/>
    <cellStyle name="Comma 2 2 3 5 2 2" xfId="18245" xr:uid="{CA0FD804-7991-4DA1-8575-50D8F17273F1}"/>
    <cellStyle name="Comma 2 2 3 5 2 3" xfId="18246" xr:uid="{62A53B15-0BED-4834-A2FC-600E85FBF355}"/>
    <cellStyle name="Comma 2 2 3 5 2 4" xfId="18247" xr:uid="{20B742BB-9B6C-4B41-BFC5-384272EE5F29}"/>
    <cellStyle name="Comma 2 2 3 5 3" xfId="11649" xr:uid="{8AAF48B2-571C-4345-A77F-2BE2ABFE90E8}"/>
    <cellStyle name="Comma 2 2 3 5 3 2" xfId="18248" xr:uid="{4B688B35-5C86-4592-AAC9-E95BE604930B}"/>
    <cellStyle name="Comma 2 2 3 5 3 3" xfId="18249" xr:uid="{FC486F9A-7103-4172-A48F-B1746CA60A2C}"/>
    <cellStyle name="Comma 2 2 3 5 4" xfId="18250" xr:uid="{47D5E1EE-28B3-4387-ACF1-ED16A8F7D564}"/>
    <cellStyle name="Comma 2 2 3 5 4 2" xfId="18251" xr:uid="{988FA776-D906-4D09-93C7-58EDA5A25887}"/>
    <cellStyle name="Comma 2 2 3 5 5" xfId="18252" xr:uid="{6411DA6D-30FC-4B9A-A1C1-4E951FE92FA9}"/>
    <cellStyle name="Comma 2 2 3 5 6" xfId="18253" xr:uid="{BAD8460E-B82F-4772-93EA-12016DA7F92E}"/>
    <cellStyle name="Comma 2 2 3 6" xfId="11700" xr:uid="{08196003-1295-426F-8DD7-D827D311E888}"/>
    <cellStyle name="Comma 2 2 3 6 2" xfId="18254" xr:uid="{6E885B10-952A-4E57-AA5D-62B1E8E60EBA}"/>
    <cellStyle name="Comma 2 2 3 6 3" xfId="18255" xr:uid="{78647854-4E8B-4169-B421-3392F00DD103}"/>
    <cellStyle name="Comma 2 2 3 6 4" xfId="18256" xr:uid="{1EA51116-AC97-4620-B940-A9C9F9D3342A}"/>
    <cellStyle name="Comma 2 2 3 7" xfId="11602" xr:uid="{9D7295F8-A254-4682-A060-8EE61AB36CFF}"/>
    <cellStyle name="Comma 2 2 3 7 2" xfId="18257" xr:uid="{9811AECC-DDA4-44FE-A7CD-554C921FD147}"/>
    <cellStyle name="Comma 2 2 3 7 3" xfId="18258" xr:uid="{AEE2F3D2-F13F-4760-9031-FC635DC5F2D2}"/>
    <cellStyle name="Comma 2 2 3 7 4" xfId="18259" xr:uid="{2AAF6C71-71ED-4239-AC03-09C412316CF8}"/>
    <cellStyle name="Comma 2 2 3 8" xfId="11797" xr:uid="{0D7055C4-9047-4747-9B47-4BD610F020C6}"/>
    <cellStyle name="Comma 2 2 3 8 2" xfId="18260" xr:uid="{8E0EBE4F-36F0-48B1-93A9-178D441FEAEC}"/>
    <cellStyle name="Comma 2 2 3 8 3" xfId="18261" xr:uid="{27858712-FD2D-443A-B1B9-9F3B146A1259}"/>
    <cellStyle name="Comma 2 2 3 9" xfId="11952" xr:uid="{2A3B4F85-1194-4DB5-981A-A6FBA8989260}"/>
    <cellStyle name="Comma 2 2 3 9 2" xfId="18262" xr:uid="{24B79BB9-11FC-458F-A69B-F2DCD5FAC709}"/>
    <cellStyle name="Comma 2 2 3 9 3" xfId="18263" xr:uid="{27C76317-9223-4EC5-97B2-E267AE3641D5}"/>
    <cellStyle name="Comma 2 2 4" xfId="4550" xr:uid="{3E1B71BA-7551-42FA-9BEB-0FCCFC33BA45}"/>
    <cellStyle name="Comma 2 2 4 10" xfId="18264" xr:uid="{EF1B22AA-A58C-432C-9BBB-C2F611B99E39}"/>
    <cellStyle name="Comma 2 2 4 11" xfId="18265" xr:uid="{B7A03077-9A9E-4E52-AF90-B2FB43589CC9}"/>
    <cellStyle name="Comma 2 2 4 12" xfId="18266" xr:uid="{EAB18688-200B-4D8A-847B-FC361853E414}"/>
    <cellStyle name="Comma 2 2 4 2" xfId="11545" xr:uid="{80B8D039-FA48-494A-A49E-C5A9E3020584}"/>
    <cellStyle name="Comma 2 2 4 2 2" xfId="11595" xr:uid="{64FFDF8C-2323-4582-BE27-5377C04FB601}"/>
    <cellStyle name="Comma 2 2 4 2 2 2" xfId="11789" xr:uid="{73ECA792-A236-4753-A778-A76CF6806839}"/>
    <cellStyle name="Comma 2 2 4 2 2 2 2" xfId="18267" xr:uid="{65297B7C-5778-4466-955C-B62A67D4416F}"/>
    <cellStyle name="Comma 2 2 4 2 2 2 3" xfId="18268" xr:uid="{41FA6D34-8255-4387-97DC-3F9B1A677C9C}"/>
    <cellStyle name="Comma 2 2 4 2 2 2 4" xfId="18269" xr:uid="{70FBD4B6-39E1-43DF-B1B3-B9767D091169}"/>
    <cellStyle name="Comma 2 2 4 2 2 3" xfId="11691" xr:uid="{07B52F11-B7FE-4DB2-A960-2677A1BA84EF}"/>
    <cellStyle name="Comma 2 2 4 2 2 3 2" xfId="18270" xr:uid="{41FF1A99-9948-4181-8703-4ED90DCEE256}"/>
    <cellStyle name="Comma 2 2 4 2 2 3 3" xfId="18271" xr:uid="{9BF67091-A781-46C6-B389-D29A52417D6C}"/>
    <cellStyle name="Comma 2 2 4 2 2 4" xfId="18272" xr:uid="{3AADDE9D-528A-465E-B22E-B4287F14DC10}"/>
    <cellStyle name="Comma 2 2 4 2 2 4 2" xfId="18273" xr:uid="{76448E50-D745-4362-B2E6-21A1D1DE700E}"/>
    <cellStyle name="Comma 2 2 4 2 2 5" xfId="18274" xr:uid="{5B267396-B164-4F57-A418-88265495DDF9}"/>
    <cellStyle name="Comma 2 2 4 2 2 6" xfId="18275" xr:uid="{50BB1DA6-7F4A-4EC3-A4AC-FEE7085AA23F}"/>
    <cellStyle name="Comma 2 2 4 2 3" xfId="11742" xr:uid="{A45C85EC-59AC-433C-A9B2-A87AB5E3695A}"/>
    <cellStyle name="Comma 2 2 4 2 3 2" xfId="18276" xr:uid="{B83C836B-FB59-4A39-B404-DC5E594B29A8}"/>
    <cellStyle name="Comma 2 2 4 2 3 3" xfId="18277" xr:uid="{EB6C2747-FAED-4C4D-91AA-80CF66A61D83}"/>
    <cellStyle name="Comma 2 2 4 2 3 4" xfId="18278" xr:uid="{C7D0528C-B484-43AE-9DE0-AA1ACA987D35}"/>
    <cellStyle name="Comma 2 2 4 2 4" xfId="11644" xr:uid="{9CF96D46-0D6F-45CF-BB4F-6C4B98CC6651}"/>
    <cellStyle name="Comma 2 2 4 2 4 2" xfId="18279" xr:uid="{25330F69-CBD2-46B4-9088-F2510C702427}"/>
    <cellStyle name="Comma 2 2 4 2 4 3" xfId="18280" xr:uid="{5A940752-89FE-4C97-BE0C-F383E6E47B0C}"/>
    <cellStyle name="Comma 2 2 4 2 5" xfId="18281" xr:uid="{2A2AD8E8-3D91-4C5D-9C9E-0CFA0D181B22}"/>
    <cellStyle name="Comma 2 2 4 2 5 2" xfId="18282" xr:uid="{FEDE6EEE-646C-4561-99E8-4CF7B0F59FEA}"/>
    <cellStyle name="Comma 2 2 4 2 6" xfId="18283" xr:uid="{5B577045-8B04-4E00-8244-DACFE22EF505}"/>
    <cellStyle name="Comma 2 2 4 2 6 2" xfId="18284" xr:uid="{8133DF1B-EAA0-4280-BBD6-2B54BB3BE621}"/>
    <cellStyle name="Comma 2 2 4 2 7" xfId="18285" xr:uid="{A5872D2F-BBDF-489B-B8B6-12DCEA4D0626}"/>
    <cellStyle name="Comma 2 2 4 2 8" xfId="18286" xr:uid="{4B091D3D-8EB2-469A-910A-994197F38245}"/>
    <cellStyle name="Comma 2 2 4 2 9" xfId="18287" xr:uid="{0ECB09A2-8055-4774-99F6-0631673BAC60}"/>
    <cellStyle name="Comma 2 2 4 3" xfId="11560" xr:uid="{C1DAE95F-473D-425C-96D8-41800B24FB5D}"/>
    <cellStyle name="Comma 2 2 4 3 2" xfId="11754" xr:uid="{FA00EF72-DDB7-4BDB-B164-A48C23C06FA5}"/>
    <cellStyle name="Comma 2 2 4 3 2 2" xfId="18288" xr:uid="{203EEDCC-C6B0-4211-BE2E-09098F0FB0EF}"/>
    <cellStyle name="Comma 2 2 4 3 2 3" xfId="18289" xr:uid="{5D9D9161-2031-48F1-BED3-6BA06C7D82E7}"/>
    <cellStyle name="Comma 2 2 4 3 2 4" xfId="18290" xr:uid="{9FF8E613-00F3-4070-A4D0-F8346AD97F66}"/>
    <cellStyle name="Comma 2 2 4 3 3" xfId="11656" xr:uid="{071F27FC-5338-4542-BC49-6C9828F5AA26}"/>
    <cellStyle name="Comma 2 2 4 3 3 2" xfId="18291" xr:uid="{B23561D6-D481-43DA-AABA-A0B2D2E0BFA5}"/>
    <cellStyle name="Comma 2 2 4 3 3 3" xfId="18292" xr:uid="{53B6F693-6567-419F-81B4-F640378B6353}"/>
    <cellStyle name="Comma 2 2 4 3 4" xfId="18293" xr:uid="{5E29DF34-E31F-4FD8-A7DA-FF9F16DECABC}"/>
    <cellStyle name="Comma 2 2 4 3 4 2" xfId="18294" xr:uid="{EA995958-D139-42CC-A770-2098C56F2820}"/>
    <cellStyle name="Comma 2 2 4 3 5" xfId="18295" xr:uid="{7A131D92-E663-470C-9F29-D5C2D6F8E7A3}"/>
    <cellStyle name="Comma 2 2 4 3 6" xfId="18296" xr:uid="{ECE41387-7F53-484C-8B97-D934BF43D935}"/>
    <cellStyle name="Comma 2 2 4 4" xfId="11707" xr:uid="{1D93D47A-5037-43AA-B305-787F17C7DF27}"/>
    <cellStyle name="Comma 2 2 4 4 2" xfId="18297" xr:uid="{C6C0987B-5E64-4DD5-8E53-A1B5E8FB11FE}"/>
    <cellStyle name="Comma 2 2 4 4 3" xfId="18298" xr:uid="{42BD8F55-CB37-408A-88AA-07802096079E}"/>
    <cellStyle name="Comma 2 2 4 4 4" xfId="18299" xr:uid="{30854C19-DCAF-4274-B0CE-6B3906DC42E4}"/>
    <cellStyle name="Comma 2 2 4 5" xfId="11609" xr:uid="{FA5E6936-4816-404C-9372-27B0D3729570}"/>
    <cellStyle name="Comma 2 2 4 5 2" xfId="18300" xr:uid="{04C3D947-1757-4AE4-A9BC-342EBE88DBC3}"/>
    <cellStyle name="Comma 2 2 4 5 3" xfId="18301" xr:uid="{F3BC9C82-4B9F-4E8D-8534-4ECBEA7E71C7}"/>
    <cellStyle name="Comma 2 2 4 5 4" xfId="18302" xr:uid="{68E4E695-C3A7-431D-9AD4-2F989F3DB215}"/>
    <cellStyle name="Comma 2 2 4 6" xfId="11800" xr:uid="{CFCBB46B-D95B-45BA-90EC-B9F714486D3B}"/>
    <cellStyle name="Comma 2 2 4 6 2" xfId="18303" xr:uid="{B90D7177-5E4E-440A-BC54-81E6A0F687D8}"/>
    <cellStyle name="Comma 2 2 4 6 3" xfId="18304" xr:uid="{83E309E0-515C-449C-983B-99DEC43C46C8}"/>
    <cellStyle name="Comma 2 2 4 7" xfId="11959" xr:uid="{ADC269AF-CC39-4D65-AA2E-027E721E94C7}"/>
    <cellStyle name="Comma 2 2 4 7 2" xfId="18305" xr:uid="{637C7098-C40D-466E-9393-2057AED5919E}"/>
    <cellStyle name="Comma 2 2 4 7 3" xfId="18306" xr:uid="{491FD695-E484-4A53-813F-4A61807E4D74}"/>
    <cellStyle name="Comma 2 2 4 8" xfId="18307" xr:uid="{6BA69569-3CB3-4A21-90F3-8239CCFF8765}"/>
    <cellStyle name="Comma 2 2 4 8 2" xfId="18308" xr:uid="{B58B9D18-20A5-45AC-93A7-C918EBCFF8DB}"/>
    <cellStyle name="Comma 2 2 4 9" xfId="18309" xr:uid="{0B858543-BA35-4B15-8CDF-0C2AE6EDE2D9}"/>
    <cellStyle name="Comma 2 2 5" xfId="11514" xr:uid="{0E28F884-B3DB-4279-80AD-0B0065FF5C08}"/>
    <cellStyle name="Comma 2 2 5 10" xfId="18310" xr:uid="{355FBB31-9129-41DF-9E58-E6ED5DB35C3A}"/>
    <cellStyle name="Comma 2 2 5 11" xfId="18311" xr:uid="{E0B362F7-85A4-4303-8169-F6AB06A59251}"/>
    <cellStyle name="Comma 2 2 5 2" xfId="11570" xr:uid="{14E902EE-2348-45E4-B162-72AD5205DDD7}"/>
    <cellStyle name="Comma 2 2 5 2 2" xfId="11764" xr:uid="{910B84A4-7D6A-4251-A10F-7ED7097729B1}"/>
    <cellStyle name="Comma 2 2 5 2 2 2" xfId="18312" xr:uid="{89776137-8B30-4E62-A46A-4A7D1FB17001}"/>
    <cellStyle name="Comma 2 2 5 2 2 2 2" xfId="18313" xr:uid="{0FE91AD7-2038-4742-8EC1-059357677AA5}"/>
    <cellStyle name="Comma 2 2 5 2 2 3" xfId="18314" xr:uid="{AB18D0A3-7AAD-4777-BA63-E15C67207853}"/>
    <cellStyle name="Comma 2 2 5 2 2 4" xfId="18315" xr:uid="{5FB22AFE-43AF-4807-93CE-34AF0E373ED5}"/>
    <cellStyle name="Comma 2 2 5 2 2 5" xfId="18316" xr:uid="{90A5134A-D9D0-42D8-9F6E-CEEF4482C8C1}"/>
    <cellStyle name="Comma 2 2 5 2 3" xfId="11666" xr:uid="{3A549965-90CB-4205-A5E3-9B82F812D19C}"/>
    <cellStyle name="Comma 2 2 5 2 3 2" xfId="18317" xr:uid="{3E34CD50-FBE3-4430-8E9C-D9FB02144775}"/>
    <cellStyle name="Comma 2 2 5 2 3 3" xfId="18318" xr:uid="{AB27538B-7CDA-43A8-A06E-CE9DB98F5635}"/>
    <cellStyle name="Comma 2 2 5 2 3 4" xfId="18319" xr:uid="{6F5D2FEA-B8BC-4101-BB80-DD1674C3E84C}"/>
    <cellStyle name="Comma 2 2 5 2 4" xfId="18320" xr:uid="{01CEE881-A894-4BB9-894E-56D4DECA7BA9}"/>
    <cellStyle name="Comma 2 2 5 2 4 2" xfId="18321" xr:uid="{CCF7358C-CA11-456E-8989-BF06099E942A}"/>
    <cellStyle name="Comma 2 2 5 2 5" xfId="18322" xr:uid="{037305A5-F261-436C-A6B7-ED132A8BF281}"/>
    <cellStyle name="Comma 2 2 5 2 5 2" xfId="18323" xr:uid="{D3D457CA-495C-40E8-A054-448FFBC9BF97}"/>
    <cellStyle name="Comma 2 2 5 2 6" xfId="18324" xr:uid="{0A58E17A-530C-4BD7-9C73-016EF0DFBB1E}"/>
    <cellStyle name="Comma 2 2 5 2 7" xfId="18325" xr:uid="{BD7E6FFB-8967-4378-ABAB-1AAE19967C06}"/>
    <cellStyle name="Comma 2 2 5 2 8" xfId="18326" xr:uid="{66A3EE88-7C82-407C-9C65-EB413CD49F21}"/>
    <cellStyle name="Comma 2 2 5 3" xfId="11717" xr:uid="{A1F78CDE-DF50-4573-9988-9D0C43EE8215}"/>
    <cellStyle name="Comma 2 2 5 3 2" xfId="18327" xr:uid="{73AB650C-9344-498C-B0B4-10EB4648028F}"/>
    <cellStyle name="Comma 2 2 5 3 2 2" xfId="18328" xr:uid="{4F0BDD33-4F82-4E8F-AC04-8C93AA035F99}"/>
    <cellStyle name="Comma 2 2 5 3 3" xfId="18329" xr:uid="{E864FB1F-2871-4431-94F0-AF60267A1548}"/>
    <cellStyle name="Comma 2 2 5 3 4" xfId="18330" xr:uid="{AE55CAF1-F8DB-49F2-861F-E8F3BAFFE837}"/>
    <cellStyle name="Comma 2 2 5 3 5" xfId="18331" xr:uid="{04933E98-796D-4AB5-B7DA-C618124892D9}"/>
    <cellStyle name="Comma 2 2 5 4" xfId="11619" xr:uid="{B259D377-4F44-4D92-8A70-296E6A863375}"/>
    <cellStyle name="Comma 2 2 5 4 2" xfId="18332" xr:uid="{12448543-B61E-4298-BED6-8F105DD0C339}"/>
    <cellStyle name="Comma 2 2 5 4 3" xfId="18333" xr:uid="{D7D1ED48-709B-41E0-B23C-AFFD78858CD7}"/>
    <cellStyle name="Comma 2 2 5 4 4" xfId="18334" xr:uid="{AE5919F4-6202-4058-950C-01AA982BA4AE}"/>
    <cellStyle name="Comma 2 2 5 5" xfId="11801" xr:uid="{C72533E1-0062-4863-8E87-E121B38C4CEC}"/>
    <cellStyle name="Comma 2 2 5 5 2" xfId="18335" xr:uid="{F307BA39-D2EC-4254-8F2C-1A2FCE206D07}"/>
    <cellStyle name="Comma 2 2 5 5 3" xfId="18336" xr:uid="{3D3DFEB0-A957-413A-9D9C-4E6AC4F6FD92}"/>
    <cellStyle name="Comma 2 2 5 5 4" xfId="18337" xr:uid="{194BDC6E-3CB1-4494-978B-F3DE3EEF05B6}"/>
    <cellStyle name="Comma 2 2 5 6" xfId="18338" xr:uid="{156967FF-75D8-4159-9BD8-319ACABA985D}"/>
    <cellStyle name="Comma 2 2 5 6 2" xfId="18339" xr:uid="{AEEFF7E4-E128-4796-B9FD-BFC32FBBC76D}"/>
    <cellStyle name="Comma 2 2 5 7" xfId="18340" xr:uid="{88A04D15-E403-448C-882D-1F91F1131BEC}"/>
    <cellStyle name="Comma 2 2 5 7 2" xfId="18341" xr:uid="{839D8EF8-7534-4FBB-9820-420948C78905}"/>
    <cellStyle name="Comma 2 2 5 8" xfId="18342" xr:uid="{E8C4D15B-9C97-4761-BFA9-0ECDCFF28982}"/>
    <cellStyle name="Comma 2 2 5 9" xfId="18343" xr:uid="{5E0812C6-2332-4E51-8C62-099A64D632F1}"/>
    <cellStyle name="Comma 2 2 6" xfId="11524" xr:uid="{B24E08CD-49ED-440B-AC0D-B0964E5AE9A3}"/>
    <cellStyle name="Comma 2 2 6 10" xfId="18344" xr:uid="{9692985A-A2A3-4E2D-BE24-AA62CD02061B}"/>
    <cellStyle name="Comma 2 2 6 11" xfId="18345" xr:uid="{749C53D5-D108-44AD-B430-3B983405303F}"/>
    <cellStyle name="Comma 2 2 6 2" xfId="11580" xr:uid="{201A340E-68DD-4175-B48B-82CE0413CB24}"/>
    <cellStyle name="Comma 2 2 6 2 2" xfId="11774" xr:uid="{49D47892-993A-4651-9BD1-BD53779D0DEE}"/>
    <cellStyle name="Comma 2 2 6 2 2 2" xfId="18346" xr:uid="{E57F92C7-5D89-4B02-80FA-424D85DFA51B}"/>
    <cellStyle name="Comma 2 2 6 2 2 2 2" xfId="18347" xr:uid="{983DA43F-CC62-4EA2-BD83-AA39D68CFD49}"/>
    <cellStyle name="Comma 2 2 6 2 2 3" xfId="18348" xr:uid="{636132AF-BF70-40E4-B972-40CCCBB4458A}"/>
    <cellStyle name="Comma 2 2 6 2 2 4" xfId="18349" xr:uid="{47AE41C1-30E6-47F7-892B-1448F820B921}"/>
    <cellStyle name="Comma 2 2 6 2 2 5" xfId="18350" xr:uid="{9628548B-F5D7-4C76-9F96-5708DCAF8DC9}"/>
    <cellStyle name="Comma 2 2 6 2 3" xfId="11676" xr:uid="{0BB1A026-D0B7-4C31-AA74-3A7F6F057EAB}"/>
    <cellStyle name="Comma 2 2 6 2 3 2" xfId="18351" xr:uid="{EA156CC6-94B2-4246-9D57-00BC55411346}"/>
    <cellStyle name="Comma 2 2 6 2 3 3" xfId="18352" xr:uid="{503DEDCF-7654-4DB2-A401-7CCC7ED65958}"/>
    <cellStyle name="Comma 2 2 6 2 3 4" xfId="18353" xr:uid="{6144C206-4A08-45BA-B8AC-CD20D5911805}"/>
    <cellStyle name="Comma 2 2 6 2 4" xfId="18354" xr:uid="{7DF243E4-ABF0-485D-BBDE-B4707657D098}"/>
    <cellStyle name="Comma 2 2 6 2 4 2" xfId="18355" xr:uid="{C0976D77-C989-4A49-A089-1D1CD69522B3}"/>
    <cellStyle name="Comma 2 2 6 2 5" xfId="18356" xr:uid="{C13DCAB4-946C-4979-8E28-4813531C34D7}"/>
    <cellStyle name="Comma 2 2 6 2 5 2" xfId="18357" xr:uid="{EA1711FD-CB1A-4980-B487-D2E1804E29DC}"/>
    <cellStyle name="Comma 2 2 6 2 6" xfId="18358" xr:uid="{1409A6C9-30E6-48E8-86BF-F279D3C26EE3}"/>
    <cellStyle name="Comma 2 2 6 2 7" xfId="18359" xr:uid="{F60391A3-7BF5-4FE3-A718-A60F43B9BD76}"/>
    <cellStyle name="Comma 2 2 6 2 8" xfId="18360" xr:uid="{DA9018E1-9C94-4B76-A2C1-90F1519FC7D5}"/>
    <cellStyle name="Comma 2 2 6 3" xfId="11727" xr:uid="{192ACD41-C039-45DA-8A4A-1443F1E7AFB7}"/>
    <cellStyle name="Comma 2 2 6 3 2" xfId="18361" xr:uid="{62BFE227-7EA8-41C8-B1E4-5D8A1C4863E5}"/>
    <cellStyle name="Comma 2 2 6 3 2 2" xfId="18362" xr:uid="{90182D5D-4A87-4A69-AE2D-BE935CFAF7B5}"/>
    <cellStyle name="Comma 2 2 6 3 3" xfId="18363" xr:uid="{6380E633-04A4-4521-9AA5-BEB99337DC61}"/>
    <cellStyle name="Comma 2 2 6 3 4" xfId="18364" xr:uid="{5150FB32-3F6F-45D0-934B-B4489ACB63F1}"/>
    <cellStyle name="Comma 2 2 6 3 5" xfId="18365" xr:uid="{E9953A83-5728-4236-8004-17A1BCD6C4EC}"/>
    <cellStyle name="Comma 2 2 6 4" xfId="11629" xr:uid="{3279C5BA-35A5-49B1-A3AC-2B7F1CFA40AA}"/>
    <cellStyle name="Comma 2 2 6 4 2" xfId="18366" xr:uid="{0C7A7C55-EF3B-4724-926E-CA226A38A1C0}"/>
    <cellStyle name="Comma 2 2 6 4 3" xfId="18367" xr:uid="{EF120D8B-1E9A-4139-94EB-70E3C3175F71}"/>
    <cellStyle name="Comma 2 2 6 4 4" xfId="18368" xr:uid="{8F7D4B18-1EE4-4F79-9532-EE4DF0365A58}"/>
    <cellStyle name="Comma 2 2 6 5" xfId="11802" xr:uid="{B805DDE6-7C60-481F-B9E8-B3196AF4D13C}"/>
    <cellStyle name="Comma 2 2 6 5 2" xfId="18369" xr:uid="{C5A7859E-2EB8-4FD5-BA03-BE65D5A06290}"/>
    <cellStyle name="Comma 2 2 6 5 3" xfId="18370" xr:uid="{3E2FD7BB-9353-479B-BB63-B1D2A34E4655}"/>
    <cellStyle name="Comma 2 2 6 6" xfId="18371" xr:uid="{82B07A3B-32B3-4F25-8FE6-699BBC6416D0}"/>
    <cellStyle name="Comma 2 2 6 6 2" xfId="18372" xr:uid="{85694212-0CD0-45CB-BAD8-16F63B2D26CC}"/>
    <cellStyle name="Comma 2 2 6 7" xfId="18373" xr:uid="{487558BE-6404-4ECE-8F69-BCBD00A6E067}"/>
    <cellStyle name="Comma 2 2 6 7 2" xfId="18374" xr:uid="{97B3DABD-B47C-48D1-B840-98D491EB1764}"/>
    <cellStyle name="Comma 2 2 6 8" xfId="18375" xr:uid="{6C6717DF-5B0D-429C-AD2D-BF1DCCBB7E9D}"/>
    <cellStyle name="Comma 2 2 6 9" xfId="18376" xr:uid="{7AE605A5-1081-4E9F-8871-E70440A0885E}"/>
    <cellStyle name="Comma 2 2 7" xfId="11534" xr:uid="{BB702093-76BD-4316-9429-A7646390D96C}"/>
    <cellStyle name="Comma 2 2 7 2" xfId="11585" xr:uid="{B0459C89-BD9B-4634-A120-8BB362BF7F62}"/>
    <cellStyle name="Comma 2 2 7 2 2" xfId="11779" xr:uid="{F69584FF-CC3E-4C59-B159-1154C83332E4}"/>
    <cellStyle name="Comma 2 2 7 2 2 2" xfId="18377" xr:uid="{4B916AF1-3630-4EAF-9F20-07DFC366EBEC}"/>
    <cellStyle name="Comma 2 2 7 2 2 2 2" xfId="18378" xr:uid="{B9AEBFE5-8E6C-499D-8D3E-BC3646D43AE6}"/>
    <cellStyle name="Comma 2 2 7 2 2 3" xfId="18379" xr:uid="{F7048CD0-F33C-4AAB-A4D7-356C4AFD4DF9}"/>
    <cellStyle name="Comma 2 2 7 2 2 4" xfId="18380" xr:uid="{08C61546-A5D7-4B5B-99F8-0B307EC0109D}"/>
    <cellStyle name="Comma 2 2 7 2 2 5" xfId="18381" xr:uid="{F24FC111-4644-4A48-B521-05D9BE6D3BA1}"/>
    <cellStyle name="Comma 2 2 7 2 3" xfId="11681" xr:uid="{C68DCDF9-2AC4-4C7C-8FCD-A0833E8D1CA1}"/>
    <cellStyle name="Comma 2 2 7 2 3 2" xfId="18382" xr:uid="{D6645E7F-7C34-4C86-BCFA-502883875EC0}"/>
    <cellStyle name="Comma 2 2 7 2 3 3" xfId="18383" xr:uid="{CD9330FB-8AC8-473C-9ECD-B2108557F0D5}"/>
    <cellStyle name="Comma 2 2 7 2 3 4" xfId="18384" xr:uid="{E05DE8F1-7DC6-44F2-B208-2FBD902D7271}"/>
    <cellStyle name="Comma 2 2 7 2 4" xfId="18385" xr:uid="{DA3E236B-979F-4DF2-B7BD-C71F1B719A4D}"/>
    <cellStyle name="Comma 2 2 7 2 4 2" xfId="18386" xr:uid="{E217FF0E-5BCA-4FB3-A4DC-6BA3A8E6A0B9}"/>
    <cellStyle name="Comma 2 2 7 2 5" xfId="18387" xr:uid="{BFC5D8E0-8409-489E-B248-62AC30D2D8E0}"/>
    <cellStyle name="Comma 2 2 7 2 5 2" xfId="18388" xr:uid="{E0D43F57-BCE9-45D5-A19B-B7E90F1481C0}"/>
    <cellStyle name="Comma 2 2 7 2 6" xfId="18389" xr:uid="{466E8E4B-3463-4A77-AEA3-075675FF912F}"/>
    <cellStyle name="Comma 2 2 7 2 7" xfId="18390" xr:uid="{9C8B35B6-317C-43D9-B858-8F3038833DA7}"/>
    <cellStyle name="Comma 2 2 7 2 8" xfId="18391" xr:uid="{A0A52E58-66FB-4E4C-8B9C-D1AC01541339}"/>
    <cellStyle name="Comma 2 2 7 3" xfId="11732" xr:uid="{F44257A2-129D-4A4C-A004-5C08215D2960}"/>
    <cellStyle name="Comma 2 2 7 3 2" xfId="18392" xr:uid="{FA245818-977E-4757-A893-168C7B67EE8A}"/>
    <cellStyle name="Comma 2 2 7 3 2 2" xfId="18393" xr:uid="{F3EF8B56-9920-4800-839C-BC991B3F9BAE}"/>
    <cellStyle name="Comma 2 2 7 3 3" xfId="18394" xr:uid="{D9C91AF3-AC11-4C33-9D4D-D076E64DE83C}"/>
    <cellStyle name="Comma 2 2 7 3 4" xfId="18395" xr:uid="{38A42548-9DD3-4B2D-8F8A-F780F2BE0FF9}"/>
    <cellStyle name="Comma 2 2 7 3 5" xfId="18396" xr:uid="{A6CB6C0E-BBB3-4269-9805-C0193610824B}"/>
    <cellStyle name="Comma 2 2 7 4" xfId="11634" xr:uid="{79274636-C498-449A-B68F-FF4F6AB10FE9}"/>
    <cellStyle name="Comma 2 2 7 4 2" xfId="18397" xr:uid="{72B10B31-0D56-44A9-B069-84EE910A607C}"/>
    <cellStyle name="Comma 2 2 7 4 3" xfId="18398" xr:uid="{DC5A1C3B-178C-4E8E-9B29-F687FE2C1032}"/>
    <cellStyle name="Comma 2 2 7 4 4" xfId="18399" xr:uid="{31A74E7A-D8F4-46DC-8C3F-937A96BB165A}"/>
    <cellStyle name="Comma 2 2 7 5" xfId="18400" xr:uid="{BB538E72-622F-43C0-82F9-80D5CADCCDCD}"/>
    <cellStyle name="Comma 2 2 7 5 2" xfId="18401" xr:uid="{0C027A33-7D73-4DAE-9800-394EEB1654CC}"/>
    <cellStyle name="Comma 2 2 7 6" xfId="18402" xr:uid="{3A0183C9-B661-4EFC-AFA4-EFBCBB5A2205}"/>
    <cellStyle name="Comma 2 2 7 6 2" xfId="18403" xr:uid="{20D141F2-4A31-4BFA-A51E-24743D79E179}"/>
    <cellStyle name="Comma 2 2 7 7" xfId="18404" xr:uid="{6A998A61-0AD0-49EC-8805-67389E81A478}"/>
    <cellStyle name="Comma 2 2 7 8" xfId="18405" xr:uid="{A4557526-CE1E-4736-B394-BA89DF6A84E2}"/>
    <cellStyle name="Comma 2 2 7 9" xfId="18406" xr:uid="{ABCA024F-1440-4F0D-9755-E0C3D6932014}"/>
    <cellStyle name="Comma 2 2 8" xfId="11550" xr:uid="{FDFBD248-A70F-4A06-95E5-1B7F8F12F285}"/>
    <cellStyle name="Comma 2 2 8 2" xfId="11744" xr:uid="{144EC3E2-88E4-4230-9570-778BE0A22DD5}"/>
    <cellStyle name="Comma 2 2 8 2 2" xfId="18407" xr:uid="{A57EEFC1-C274-407D-946E-9799F9E7AF08}"/>
    <cellStyle name="Comma 2 2 8 2 2 2" xfId="18408" xr:uid="{99AACFF7-7838-4FDF-85CB-4A2A1434D38D}"/>
    <cellStyle name="Comma 2 2 8 2 2 2 2" xfId="18409" xr:uid="{8E3979A0-DB62-4C4D-85D5-9D2FEF3E9CB7}"/>
    <cellStyle name="Comma 2 2 8 2 2 3" xfId="18410" xr:uid="{29152C8B-E4AE-42F6-BC67-BD594869AA11}"/>
    <cellStyle name="Comma 2 2 8 2 3" xfId="18411" xr:uid="{29633FBA-11A3-4E5D-89B4-F58049624858}"/>
    <cellStyle name="Comma 2 2 8 2 3 2" xfId="18412" xr:uid="{F0629566-4730-44B5-AFF5-179AA4689BB6}"/>
    <cellStyle name="Comma 2 2 8 2 4" xfId="18413" xr:uid="{7A899499-935C-426F-A522-D2D6AD3513D0}"/>
    <cellStyle name="Comma 2 2 8 2 5" xfId="18414" xr:uid="{CD8F56AE-4777-429F-94AD-1D3E4BC26EAA}"/>
    <cellStyle name="Comma 2 2 8 2 6" xfId="18415" xr:uid="{7041A603-0D3E-4653-BF57-1804F31DFF07}"/>
    <cellStyle name="Comma 2 2 8 3" xfId="11646" xr:uid="{6F66CE4D-5236-4614-BDEA-5A3A455C9E62}"/>
    <cellStyle name="Comma 2 2 8 3 2" xfId="18416" xr:uid="{71E11EF9-EC0B-49B1-8755-D5F1F4002260}"/>
    <cellStyle name="Comma 2 2 8 3 2 2" xfId="18417" xr:uid="{DDE1CE12-C908-48A0-8E70-0908670088BB}"/>
    <cellStyle name="Comma 2 2 8 3 3" xfId="18418" xr:uid="{D53941FE-6388-40E0-A8C0-B1413BB1F78C}"/>
    <cellStyle name="Comma 2 2 8 3 4" xfId="18419" xr:uid="{9368455E-4486-4B5E-9215-DCF0C4EE5371}"/>
    <cellStyle name="Comma 2 2 8 3 5" xfId="18420" xr:uid="{F3CD2448-8C86-4849-9762-063A07110149}"/>
    <cellStyle name="Comma 2 2 8 4" xfId="18421" xr:uid="{2ADB5296-1B82-4B2D-9FAF-CA92C615E9B7}"/>
    <cellStyle name="Comma 2 2 8 4 2" xfId="18422" xr:uid="{C40529AD-E569-497B-BF63-B986A18F165B}"/>
    <cellStyle name="Comma 2 2 8 4 3" xfId="18423" xr:uid="{4CD6770F-C2DD-46CC-8CF3-F34C1BBCD58C}"/>
    <cellStyle name="Comma 2 2 8 5" xfId="18424" xr:uid="{DD6B89B5-20A5-4EA5-BA83-FDCAAC180E97}"/>
    <cellStyle name="Comma 2 2 8 5 2" xfId="18425" xr:uid="{8E97B29A-1107-44F8-BBFA-916155B47BD6}"/>
    <cellStyle name="Comma 2 2 8 6" xfId="18426" xr:uid="{9D047480-37B0-4807-8ABE-653834E7249C}"/>
    <cellStyle name="Comma 2 2 8 7" xfId="18427" xr:uid="{9CC3D500-66FC-4ECC-AD6A-7B275000B0BF}"/>
    <cellStyle name="Comma 2 2 8 8" xfId="18428" xr:uid="{D17CBDC6-BB0E-4295-B87B-1945F28108BB}"/>
    <cellStyle name="Comma 2 2 9" xfId="11697" xr:uid="{83E64997-B60E-48CC-9513-A83F6CDF7D4D}"/>
    <cellStyle name="Comma 2 2 9 2" xfId="18429" xr:uid="{EAF2CD78-F367-4493-AE0A-BA38490A1BD8}"/>
    <cellStyle name="Comma 2 2 9 2 2" xfId="18430" xr:uid="{13C72C00-53B7-41F2-892E-C9FA37B9789A}"/>
    <cellStyle name="Comma 2 2 9 2 2 2" xfId="18431" xr:uid="{3886EF8B-3875-4DEB-9E63-E61B06413552}"/>
    <cellStyle name="Comma 2 2 9 2 2 2 2" xfId="18432" xr:uid="{26ED2F8D-D77A-4669-A0F2-8AB3D46F4DC1}"/>
    <cellStyle name="Comma 2 2 9 2 2 3" xfId="18433" xr:uid="{4763871D-6A60-48C3-A4BC-E4613DEBFE54}"/>
    <cellStyle name="Comma 2 2 9 2 3" xfId="18434" xr:uid="{B6B5AD24-41F7-4800-A311-F669182A3910}"/>
    <cellStyle name="Comma 2 2 9 2 3 2" xfId="18435" xr:uid="{314D86B3-518A-4B8A-8F6E-8628ABA0F481}"/>
    <cellStyle name="Comma 2 2 9 2 4" xfId="18436" xr:uid="{5203BA8A-45D5-4F72-89F0-DF27067367B2}"/>
    <cellStyle name="Comma 2 2 9 2 5" xfId="18437" xr:uid="{53DD00F9-F2B5-4478-85F0-3DAD45DFD732}"/>
    <cellStyle name="Comma 2 2 9 3" xfId="18438" xr:uid="{CBBA91AA-8879-439A-A01D-FFC1BFEDAE1E}"/>
    <cellStyle name="Comma 2 2 9 3 2" xfId="18439" xr:uid="{521017E9-4686-431A-9405-44A4A848EBAC}"/>
    <cellStyle name="Comma 2 2 9 3 2 2" xfId="18440" xr:uid="{ED2928F8-F094-44E1-AF45-447ACEB6287A}"/>
    <cellStyle name="Comma 2 2 9 3 3" xfId="18441" xr:uid="{43D4D12C-CFD0-48B3-9055-9F355D6ED7EF}"/>
    <cellStyle name="Comma 2 2 9 3 4" xfId="18442" xr:uid="{B4D14951-83B3-4974-8B13-495DD93F71BB}"/>
    <cellStyle name="Comma 2 2 9 4" xfId="18443" xr:uid="{08BBB04B-1D90-467E-BD8E-BA460B066610}"/>
    <cellStyle name="Comma 2 2 9 4 2" xfId="18444" xr:uid="{6F02DD73-E8E1-4792-8792-314E97E688E8}"/>
    <cellStyle name="Comma 2 2 9 4 3" xfId="18445" xr:uid="{8B58B9D7-7978-4D0C-8E67-E55BBB7A9694}"/>
    <cellStyle name="Comma 2 2 9 5" xfId="18446" xr:uid="{8F1EEAD4-6428-4678-A708-33196807E3EC}"/>
    <cellStyle name="Comma 2 2 9 5 2" xfId="18447" xr:uid="{D1EC1AC6-C813-4333-A6E4-F9D7506E6E84}"/>
    <cellStyle name="Comma 2 2 9 6" xfId="18448" xr:uid="{2AAAE5A3-96D1-4596-80C6-4C9F14F31E98}"/>
    <cellStyle name="Comma 2 2 9 7" xfId="18449" xr:uid="{97F0F5BB-5C47-4BFA-8D09-BB7234272E3E}"/>
    <cellStyle name="Comma 2 20" xfId="8143" xr:uid="{41EB34F7-0C05-4FD1-9FB7-34B7C3515872}"/>
    <cellStyle name="Comma 2 20 2" xfId="18451" xr:uid="{DE15EA7A-88E4-48FC-BB0D-5A57B7E8B1AD}"/>
    <cellStyle name="Comma 2 20 2 2" xfId="18452" xr:uid="{5EC3A03E-C856-4371-85FA-D2D3092752B6}"/>
    <cellStyle name="Comma 2 20 2 3" xfId="18453" xr:uid="{D298A01B-1798-4CF5-8FDF-145BA1EC6591}"/>
    <cellStyle name="Comma 2 20 3" xfId="18454" xr:uid="{9C01F3CB-7832-4659-AFA3-8ADBF3706E29}"/>
    <cellStyle name="Comma 2 20 4" xfId="18455" xr:uid="{DED550D1-1B48-4801-8DB9-8AC9B9F998AD}"/>
    <cellStyle name="Comma 2 20 5" xfId="18456" xr:uid="{B4D9F364-B5FE-4358-B27F-834108711B7E}"/>
    <cellStyle name="Comma 2 20 6" xfId="18457" xr:uid="{047932CC-CA47-4F04-91F0-6452CB9C6D8A}"/>
    <cellStyle name="Comma 2 20 7" xfId="18450" xr:uid="{E235D531-C726-4BF4-A995-F031ED59DC8A}"/>
    <cellStyle name="Comma 2 21" xfId="18458" xr:uid="{50382CBC-A7FD-4F53-9905-7499E1B4DF0D}"/>
    <cellStyle name="Comma 2 21 2" xfId="18459" xr:uid="{FFBBD6E0-5C87-4F6D-AC25-E1F4ED7312D2}"/>
    <cellStyle name="Comma 2 21 2 2" xfId="18460" xr:uid="{6FB41B6D-AB98-4EA9-AB2A-91EBC97A62B3}"/>
    <cellStyle name="Comma 2 21 2 3" xfId="18461" xr:uid="{086FE7C6-6FD5-4CD5-8AF3-D92D8D108B4F}"/>
    <cellStyle name="Comma 2 21 3" xfId="18462" xr:uid="{CCE92EF6-393D-4ABF-A794-3B63011D5AE1}"/>
    <cellStyle name="Comma 2 21 4" xfId="18463" xr:uid="{BF36087A-C9FC-4741-99E8-406CE8FEDD76}"/>
    <cellStyle name="Comma 2 22" xfId="18464" xr:uid="{A33BCF42-288F-4D29-9C19-7A8F402CF263}"/>
    <cellStyle name="Comma 2 22 2" xfId="18465" xr:uid="{17941585-93D9-436B-AFB0-81373452731E}"/>
    <cellStyle name="Comma 2 22 2 2" xfId="18466" xr:uid="{642B9293-51BB-4019-834A-795A4BBCA352}"/>
    <cellStyle name="Comma 2 22 2 3" xfId="18467" xr:uid="{653B6D4A-F2EE-4904-A963-9560F50C70C7}"/>
    <cellStyle name="Comma 2 22 3" xfId="18468" xr:uid="{1298725C-F7D9-4B7F-B883-9F4BA792B5EB}"/>
    <cellStyle name="Comma 2 22 4" xfId="18469" xr:uid="{193A233F-49DB-4DBC-8BE7-943C63F16701}"/>
    <cellStyle name="Comma 2 23" xfId="18470" xr:uid="{DF4967CD-390C-4B2A-96F7-E7596AF1FBE3}"/>
    <cellStyle name="Comma 2 23 2" xfId="18471" xr:uid="{7B761B6D-ACC4-4375-9701-F2E48A13C847}"/>
    <cellStyle name="Comma 2 23 2 2" xfId="18472" xr:uid="{0E8987FB-2F1D-4E04-A4DB-0FD0A2ACE76C}"/>
    <cellStyle name="Comma 2 23 3" xfId="18473" xr:uid="{F727C85F-F10E-4987-B4EA-AAA1A0151202}"/>
    <cellStyle name="Comma 2 23 4" xfId="18474" xr:uid="{A305E5CE-ED7F-4518-9D64-C94B728DEA17}"/>
    <cellStyle name="Comma 2 24" xfId="18475" xr:uid="{129DC39A-32C2-4C5E-ABBE-1FF477DE2C7C}"/>
    <cellStyle name="Comma 2 24 2" xfId="18476" xr:uid="{162B1C9D-5781-4D95-885F-CF4BF846C26B}"/>
    <cellStyle name="Comma 2 24 2 2" xfId="18477" xr:uid="{D215B9DE-E99F-408B-9705-D5BA0EA89A8B}"/>
    <cellStyle name="Comma 2 24 3" xfId="18478" xr:uid="{54D71C88-19AD-4073-8AC3-154FBB9212E2}"/>
    <cellStyle name="Comma 2 24 4" xfId="18479" xr:uid="{F1BB96E7-A75E-48EF-B7EF-653E4B0E2BBB}"/>
    <cellStyle name="Comma 2 25" xfId="18480" xr:uid="{676A31C1-BA4C-41C3-988B-DADD0A2ACA6F}"/>
    <cellStyle name="Comma 2 25 2" xfId="18481" xr:uid="{0C06D9D0-11AE-42EB-AC35-D0592CBBEB99}"/>
    <cellStyle name="Comma 2 25 2 2" xfId="18482" xr:uid="{D504F1A8-792E-4BE7-939E-790BAA5868E2}"/>
    <cellStyle name="Comma 2 25 3" xfId="18483" xr:uid="{A7080F09-D9BD-4F96-9C29-3AF30BB8A2B9}"/>
    <cellStyle name="Comma 2 26" xfId="18484" xr:uid="{F39D8426-D57A-4232-BBEA-3F0E1395C6E1}"/>
    <cellStyle name="Comma 2 26 2" xfId="18485" xr:uid="{B8AC9E40-7A07-463D-BACE-647437FCACB8}"/>
    <cellStyle name="Comma 2 26 2 2" xfId="18486" xr:uid="{7B7C7A64-73EC-4F8A-BAE4-1F1F0030D0EF}"/>
    <cellStyle name="Comma 2 26 3" xfId="18487" xr:uid="{D1B087C9-5112-48C0-9487-73CFC609A66A}"/>
    <cellStyle name="Comma 2 27" xfId="18488" xr:uid="{2C1C2E90-A6E7-4C88-8592-C1F5C328634F}"/>
    <cellStyle name="Comma 2 28" xfId="18489" xr:uid="{94FE1AD6-D4B8-4287-ACCD-72C89C54D53B}"/>
    <cellStyle name="Comma 2 28 2" xfId="18490" xr:uid="{C12DBB0D-BB47-4C4F-879E-715DB5266204}"/>
    <cellStyle name="Comma 2 28 2 2" xfId="18491" xr:uid="{4A48F7F8-FFA9-4FA7-89DA-9D233B058669}"/>
    <cellStyle name="Comma 2 28 3" xfId="18492" xr:uid="{D6CAFC33-28D8-4E69-AE76-84618465B23A}"/>
    <cellStyle name="Comma 2 29" xfId="18493" xr:uid="{F4BC7681-4F30-4C17-9221-B5C1F10EBD05}"/>
    <cellStyle name="Comma 2 29 2" xfId="18494" xr:uid="{CA5108D2-277B-4D98-AB59-54E87C2F04EC}"/>
    <cellStyle name="Comma 2 3" xfId="3302" xr:uid="{6ABE1325-DBBB-4496-9CDB-470564CC2043}"/>
    <cellStyle name="Comma 2 3 10" xfId="11803" xr:uid="{C4384539-5FB6-4BD6-947A-4F200135F7EA}"/>
    <cellStyle name="Comma 2 3 10 2" xfId="18495" xr:uid="{58DE2D75-2622-48A9-A8DE-27F8CA5EA72F}"/>
    <cellStyle name="Comma 2 3 10 2 2" xfId="18496" xr:uid="{F1159FA1-61C4-4F7E-9EA1-DE37AEB6E572}"/>
    <cellStyle name="Comma 2 3 10 2 2 2" xfId="18497" xr:uid="{4E7826CD-F773-472D-9811-43ED43ED2C84}"/>
    <cellStyle name="Comma 2 3 10 2 3" xfId="18498" xr:uid="{8B9D4387-447B-4822-B37C-6D621403F36B}"/>
    <cellStyle name="Comma 2 3 10 3" xfId="18499" xr:uid="{A2735043-7F4B-4D78-AEC6-A8BBF38F4F3A}"/>
    <cellStyle name="Comma 2 3 10 3 2" xfId="18500" xr:uid="{0C602918-A149-40C0-A6B7-A321E100690F}"/>
    <cellStyle name="Comma 2 3 10 4" xfId="18501" xr:uid="{EE263548-032B-4AC2-B223-E2CC07131EF7}"/>
    <cellStyle name="Comma 2 3 10 5" xfId="18502" xr:uid="{4D473546-15C3-4F0B-BA31-4C474AE77D9C}"/>
    <cellStyle name="Comma 2 3 10 6" xfId="18503" xr:uid="{A9EA5BFD-2194-4815-8FC8-5668AA3811CD}"/>
    <cellStyle name="Comma 2 3 11" xfId="11890" xr:uid="{09B32ACF-6FFB-4DFA-8061-0244A0FCE850}"/>
    <cellStyle name="Comma 2 3 11 2" xfId="18504" xr:uid="{1F483052-48B0-4992-9C45-D90CDEEC8ECE}"/>
    <cellStyle name="Comma 2 3 11 2 2" xfId="18505" xr:uid="{DF924040-F32C-4F5E-907F-247C7B600D80}"/>
    <cellStyle name="Comma 2 3 11 3" xfId="18506" xr:uid="{D9AEBEF6-BC2D-4108-B9EE-60047E6FEF6D}"/>
    <cellStyle name="Comma 2 3 11 4" xfId="18507" xr:uid="{7AD9E21C-A10C-4E01-8AAC-BD5CD5D1484F}"/>
    <cellStyle name="Comma 2 3 11 5" xfId="18508" xr:uid="{8DF6D6A7-73CD-492B-A79B-BF5CF2929BF8}"/>
    <cellStyle name="Comma 2 3 12" xfId="11896" xr:uid="{410C5907-4689-4558-9886-725080843189}"/>
    <cellStyle name="Comma 2 3 12 2" xfId="18509" xr:uid="{8E987434-A859-41D2-81A7-C213BA9319DD}"/>
    <cellStyle name="Comma 2 3 12 2 2" xfId="18510" xr:uid="{4CA8598E-45E3-409C-86EA-68D26AC23223}"/>
    <cellStyle name="Comma 2 3 12 3" xfId="18511" xr:uid="{8DA0E4D2-C1E0-4B15-9F91-4CC2E4AB54B7}"/>
    <cellStyle name="Comma 2 3 12 4" xfId="18512" xr:uid="{B2616C8E-F32F-47EF-A2C3-8D4A5EC1872B}"/>
    <cellStyle name="Comma 2 3 12 5" xfId="18513" xr:uid="{48F61CAD-0091-4AAE-AA13-F4451A0BD1D6}"/>
    <cellStyle name="Comma 2 3 13" xfId="11920" xr:uid="{EDA90EF0-DEA4-4C96-9FE6-A0F09CF5DC99}"/>
    <cellStyle name="Comma 2 3 13 2" xfId="18514" xr:uid="{49B6D8A4-8634-4B72-8228-4EF067A8FB55}"/>
    <cellStyle name="Comma 2 3 13 2 2" xfId="18515" xr:uid="{3AF3D2FE-D081-4249-AD26-C4A053F2324B}"/>
    <cellStyle name="Comma 2 3 13 3" xfId="18516" xr:uid="{E2E5C6F4-63EC-4257-A15E-4C0087889627}"/>
    <cellStyle name="Comma 2 3 13 4" xfId="18517" xr:uid="{6CEE87E2-9A69-4C4D-970F-08DA7A4B8448}"/>
    <cellStyle name="Comma 2 3 13 5" xfId="18518" xr:uid="{A2C7876C-A7E3-4FB3-BB72-B6895D7A6ED3}"/>
    <cellStyle name="Comma 2 3 14" xfId="18519" xr:uid="{6099E16D-FC5E-4B12-9239-7EA525ABF308}"/>
    <cellStyle name="Comma 2 3 14 2" xfId="18520" xr:uid="{A022105D-3335-4089-803D-2E4AA527C645}"/>
    <cellStyle name="Comma 2 3 14 2 2" xfId="18521" xr:uid="{91E1CA50-0D37-4F18-8560-3D0974F23322}"/>
    <cellStyle name="Comma 2 3 14 3" xfId="18522" xr:uid="{736CB9DD-87B9-477C-9198-A04E00122A2B}"/>
    <cellStyle name="Comma 2 3 14 4" xfId="18523" xr:uid="{5265FB65-489F-4C79-96FC-4DA7674B2BCB}"/>
    <cellStyle name="Comma 2 3 15" xfId="18524" xr:uid="{D941231E-BD1D-4E71-9DA2-AEE218320DE6}"/>
    <cellStyle name="Comma 2 3 15 2" xfId="18525" xr:uid="{B89BA8DF-6A02-476B-841C-5F49CD0E6ACB}"/>
    <cellStyle name="Comma 2 3 15 2 2" xfId="18526" xr:uid="{09560405-7DB1-45B6-A8F1-A0E4E8D0CC57}"/>
    <cellStyle name="Comma 2 3 15 3" xfId="18527" xr:uid="{C6BF534F-DD00-409E-9189-BB31276FB177}"/>
    <cellStyle name="Comma 2 3 16" xfId="18528" xr:uid="{E06815DE-D61D-4757-9910-0544C6A593DA}"/>
    <cellStyle name="Comma 2 3 16 2" xfId="18529" xr:uid="{B5334542-0231-4C71-ACD6-01CDBD691DB4}"/>
    <cellStyle name="Comma 2 3 16 2 2" xfId="18530" xr:uid="{A9F211C7-2BEC-4624-BB88-F294FFFC1CF8}"/>
    <cellStyle name="Comma 2 3 16 3" xfId="18531" xr:uid="{F81E491A-286A-4FE9-BC4F-EE9024509C69}"/>
    <cellStyle name="Comma 2 3 17" xfId="18532" xr:uid="{253C1AD7-30B1-47C5-949D-113E2EDC8382}"/>
    <cellStyle name="Comma 2 3 17 2" xfId="18533" xr:uid="{7DE5F51D-0FDB-46EF-986A-3107DFF838D9}"/>
    <cellStyle name="Comma 2 3 18" xfId="18534" xr:uid="{A1DEF241-7673-4ED9-B164-8FE42ECEDFB9}"/>
    <cellStyle name="Comma 2 3 18 2" xfId="18535" xr:uid="{6E24D74E-7554-4F43-88B4-F31CD91DF1FB}"/>
    <cellStyle name="Comma 2 3 19" xfId="18536" xr:uid="{CF4EE9BC-4E50-4CEC-B3C0-099B8E3E8A06}"/>
    <cellStyle name="Comma 2 3 2" xfId="4004" xr:uid="{29F02D2F-0512-4CB2-BAD3-9CCE992ADE50}"/>
    <cellStyle name="Comma 2 3 2 10" xfId="18537" xr:uid="{CBF0D65B-3E3E-498A-B2A8-F55772ADE6E2}"/>
    <cellStyle name="Comma 2 3 2 10 2" xfId="18538" xr:uid="{0A49FFA9-4707-48C3-9273-16C8614FE5B0}"/>
    <cellStyle name="Comma 2 3 2 11" xfId="18539" xr:uid="{B74A9EF6-1963-4B15-8BE9-0182621687B1}"/>
    <cellStyle name="Comma 2 3 2 11 2" xfId="18540" xr:uid="{9587F9A6-2ED5-4A19-B7C7-D7D01A40BA32}"/>
    <cellStyle name="Comma 2 3 2 12" xfId="18541" xr:uid="{477FD332-BD51-4BDA-95D1-C0FBD6C3AD73}"/>
    <cellStyle name="Comma 2 3 2 13" xfId="18542" xr:uid="{A898DE44-B455-4D44-A532-3711DCB39186}"/>
    <cellStyle name="Comma 2 3 2 14" xfId="18543" xr:uid="{95CD4C97-5D73-4B23-9182-2F1C9246223A}"/>
    <cellStyle name="Comma 2 3 2 15" xfId="18544" xr:uid="{34132CEE-2C50-4AF7-A6C5-797986DBA823}"/>
    <cellStyle name="Comma 2 3 2 16" xfId="18545" xr:uid="{8D5B3D37-8AB7-4EB5-9418-41B5EC77C55B}"/>
    <cellStyle name="Comma 2 3 2 17" xfId="10709" xr:uid="{3156F63F-8A57-441A-95B2-DD325F541212}"/>
    <cellStyle name="Comma 2 3 2 18" xfId="8150" xr:uid="{99277B5A-2E24-4507-BE05-456C07288E75}"/>
    <cellStyle name="Comma 2 3 2 2" xfId="4815" xr:uid="{21961DA9-9E22-46FC-8EA5-D750370EC842}"/>
    <cellStyle name="Comma 2 3 2 2 10" xfId="18546" xr:uid="{45613B2F-1002-4B31-877A-3D760E452970}"/>
    <cellStyle name="Comma 2 3 2 2 11" xfId="11511" xr:uid="{9E7EA791-4EF9-4C1D-BA57-82AC8159143C}"/>
    <cellStyle name="Comma 2 3 2 2 2" xfId="11565" xr:uid="{CF8C291F-B0BA-4E52-8B66-871C80FDD20E}"/>
    <cellStyle name="Comma 2 3 2 2 2 2" xfId="11759" xr:uid="{8FABC9E8-FDCD-450D-8C3B-1985F9B026AE}"/>
    <cellStyle name="Comma 2 3 2 2 2 2 2" xfId="18547" xr:uid="{5D9C4E83-5253-4643-B4E6-28782E852184}"/>
    <cellStyle name="Comma 2 3 2 2 2 2 2 2" xfId="18548" xr:uid="{1EC1D42D-030D-496A-B38D-428A6DDE0746}"/>
    <cellStyle name="Comma 2 3 2 2 2 2 3" xfId="18549" xr:uid="{1340F731-0AF7-4CCA-B740-8FB4AB5F964E}"/>
    <cellStyle name="Comma 2 3 2 2 2 2 4" xfId="18550" xr:uid="{ED26DC5C-F536-4523-9023-7E3F7041C0EA}"/>
    <cellStyle name="Comma 2 3 2 2 2 2 5" xfId="18551" xr:uid="{C95AD577-4E44-43CD-BC3A-BAED5A36FE9F}"/>
    <cellStyle name="Comma 2 3 2 2 2 3" xfId="11661" xr:uid="{D1616614-6983-4504-9431-94E2DD5B4B9E}"/>
    <cellStyle name="Comma 2 3 2 2 2 3 2" xfId="18552" xr:uid="{940D0ED9-FF06-4B27-A592-7D482F055486}"/>
    <cellStyle name="Comma 2 3 2 2 2 3 3" xfId="18553" xr:uid="{F9DBDF21-BB0C-4DD9-90FD-9933CA83D8F6}"/>
    <cellStyle name="Comma 2 3 2 2 2 3 4" xfId="18554" xr:uid="{1D099831-DE66-47F8-8CF7-A41152891A32}"/>
    <cellStyle name="Comma 2 3 2 2 2 4" xfId="18555" xr:uid="{A92E13D8-9ACE-4C98-BF38-19A9E11E66EF}"/>
    <cellStyle name="Comma 2 3 2 2 2 4 2" xfId="18556" xr:uid="{1BF30957-76DB-4764-8043-F568B99AFD4B}"/>
    <cellStyle name="Comma 2 3 2 2 2 5" xfId="18557" xr:uid="{510CB5AB-A9C1-4800-923D-5F16E0F5E664}"/>
    <cellStyle name="Comma 2 3 2 2 2 5 2" xfId="18558" xr:uid="{708ACE54-4A28-4CBE-90B6-147429C3B57B}"/>
    <cellStyle name="Comma 2 3 2 2 2 6" xfId="18559" xr:uid="{4A501663-031A-4360-9B0C-A574A0A5C61E}"/>
    <cellStyle name="Comma 2 3 2 2 2 7" xfId="18560" xr:uid="{7B6B19B0-E800-4247-BBB0-090D828D23BA}"/>
    <cellStyle name="Comma 2 3 2 2 2 8" xfId="18561" xr:uid="{0A077260-7B5B-4ED0-A37A-777DD937F4D3}"/>
    <cellStyle name="Comma 2 3 2 2 3" xfId="11712" xr:uid="{D518BC3D-74DF-4F50-BF65-0E31CB16BB4B}"/>
    <cellStyle name="Comma 2 3 2 2 3 2" xfId="18562" xr:uid="{DB432895-3598-4160-8961-1239FC2674C6}"/>
    <cellStyle name="Comma 2 3 2 2 3 2 2" xfId="18563" xr:uid="{6B26823B-BFDE-4118-ACB9-D209EA2392AA}"/>
    <cellStyle name="Comma 2 3 2 2 3 3" xfId="18564" xr:uid="{013B2930-35AA-4933-9F36-D3F753FAD2DF}"/>
    <cellStyle name="Comma 2 3 2 2 3 4" xfId="18565" xr:uid="{5FE98399-3A1B-486C-829D-D5D3C19AFBA2}"/>
    <cellStyle name="Comma 2 3 2 2 3 5" xfId="18566" xr:uid="{01D0BC2D-7822-4BF6-9055-2F88A016CD5C}"/>
    <cellStyle name="Comma 2 3 2 2 4" xfId="11614" xr:uid="{009A94AA-6994-4840-BC68-8426C4E5D56C}"/>
    <cellStyle name="Comma 2 3 2 2 4 2" xfId="18567" xr:uid="{B846A34E-321B-4087-94F9-3988481CE690}"/>
    <cellStyle name="Comma 2 3 2 2 4 3" xfId="18568" xr:uid="{2A4F82C5-5E75-495B-98D5-801099BFA78F}"/>
    <cellStyle name="Comma 2 3 2 2 4 4" xfId="18569" xr:uid="{BCB054EA-EA37-404F-BCCB-FA301DB90CA3}"/>
    <cellStyle name="Comma 2 3 2 2 5" xfId="11805" xr:uid="{FB201CF7-0ED7-4888-B38D-456AD2AA54D5}"/>
    <cellStyle name="Comma 2 3 2 2 5 2" xfId="18570" xr:uid="{DBBF8912-227B-4B7D-9A7B-FE809CC93730}"/>
    <cellStyle name="Comma 2 3 2 2 5 3" xfId="18571" xr:uid="{05E3D295-4931-4F17-9195-AE00DBD98209}"/>
    <cellStyle name="Comma 2 3 2 2 6" xfId="11965" xr:uid="{1C4B6397-B511-4CF6-BA4C-7A7F07375E45}"/>
    <cellStyle name="Comma 2 3 2 2 6 2" xfId="18572" xr:uid="{EBB0271E-DF2B-4A3F-B42A-A27B5238F29E}"/>
    <cellStyle name="Comma 2 3 2 2 6 3" xfId="18573" xr:uid="{A97DCEE5-F88A-49E6-A074-5FC62CB451D5}"/>
    <cellStyle name="Comma 2 3 2 2 7" xfId="18574" xr:uid="{83D7D771-EDBB-4597-B307-0BC9F7140222}"/>
    <cellStyle name="Comma 2 3 2 2 7 2" xfId="18575" xr:uid="{9C2B012A-C418-4EED-9902-D4C3C69FE753}"/>
    <cellStyle name="Comma 2 3 2 2 8" xfId="18576" xr:uid="{E2B6A3B0-CE46-4225-9EBC-E68DA5D75ABD}"/>
    <cellStyle name="Comma 2 3 2 2 9" xfId="18577" xr:uid="{AE326609-1A52-43B2-B4DF-FFDEADFFE08E}"/>
    <cellStyle name="Comma 2 3 2 3" xfId="11519" xr:uid="{532794C7-9352-4330-B4A3-351848BBEF30}"/>
    <cellStyle name="Comma 2 3 2 3 10" xfId="18578" xr:uid="{3FB91964-03D4-44A6-AFC9-47A60E9D9F8C}"/>
    <cellStyle name="Comma 2 3 2 3 2" xfId="11575" xr:uid="{751BF4B1-DE6A-49F2-A700-9E80D7DC69AC}"/>
    <cellStyle name="Comma 2 3 2 3 2 2" xfId="11769" xr:uid="{FF16E43A-ADB7-415F-8031-590BB1AD661A}"/>
    <cellStyle name="Comma 2 3 2 3 2 2 2" xfId="18579" xr:uid="{75091841-CA06-4B00-80AE-73C42C3DAB1D}"/>
    <cellStyle name="Comma 2 3 2 3 2 2 2 2" xfId="18580" xr:uid="{1B6DAF3B-DD94-42DF-ABE9-9A318608C072}"/>
    <cellStyle name="Comma 2 3 2 3 2 2 3" xfId="18581" xr:uid="{EE5BC917-9C25-4219-B6D7-76C1270F8D98}"/>
    <cellStyle name="Comma 2 3 2 3 2 2 4" xfId="18582" xr:uid="{C4FA5E18-75ED-4EEE-A4BD-F5EFAF6BD32F}"/>
    <cellStyle name="Comma 2 3 2 3 2 2 5" xfId="18583" xr:uid="{8B68C81E-9FF4-4AF8-99EB-DDAE773EB7CB}"/>
    <cellStyle name="Comma 2 3 2 3 2 3" xfId="11671" xr:uid="{ECFFF47C-78EC-45FA-B30D-5F3981394B68}"/>
    <cellStyle name="Comma 2 3 2 3 2 3 2" xfId="18584" xr:uid="{6986F8C4-8287-451E-B003-81A4B8D0D47D}"/>
    <cellStyle name="Comma 2 3 2 3 2 3 3" xfId="18585" xr:uid="{52DD61F2-4DAA-4C34-9013-4C2B69E14D5A}"/>
    <cellStyle name="Comma 2 3 2 3 2 3 4" xfId="18586" xr:uid="{F5BC0029-858A-4C3E-B48E-3D9C4A857373}"/>
    <cellStyle name="Comma 2 3 2 3 2 4" xfId="18587" xr:uid="{461DC2F9-1BF9-4D7B-9E09-BB4BD25E3998}"/>
    <cellStyle name="Comma 2 3 2 3 2 4 2" xfId="18588" xr:uid="{50C147EA-A8E6-4581-86EC-7D77875C946D}"/>
    <cellStyle name="Comma 2 3 2 3 2 5" xfId="18589" xr:uid="{91413EAC-3B5F-47FB-890D-D982011E855C}"/>
    <cellStyle name="Comma 2 3 2 3 2 5 2" xfId="18590" xr:uid="{FB38C217-65FC-4AE7-AB0A-26CC92593C28}"/>
    <cellStyle name="Comma 2 3 2 3 2 6" xfId="18591" xr:uid="{E6AD4376-D43E-4DFB-AD35-BADDCF3F13AA}"/>
    <cellStyle name="Comma 2 3 2 3 2 7" xfId="18592" xr:uid="{19413B0C-3158-4B45-B5DC-302E5A912F15}"/>
    <cellStyle name="Comma 2 3 2 3 2 8" xfId="18593" xr:uid="{97479716-E092-4B3B-8D7D-FE2817941DF7}"/>
    <cellStyle name="Comma 2 3 2 3 3" xfId="11722" xr:uid="{A08BCE0F-E33D-4503-ABD3-028B1F68F600}"/>
    <cellStyle name="Comma 2 3 2 3 3 2" xfId="18594" xr:uid="{DD59C106-C8B1-422D-B275-0AABF67D780A}"/>
    <cellStyle name="Comma 2 3 2 3 3 2 2" xfId="18595" xr:uid="{9D62A8AD-F4CC-4881-8111-AD0E94A9B287}"/>
    <cellStyle name="Comma 2 3 2 3 3 3" xfId="18596" xr:uid="{1E994857-0E75-486D-BFDB-8C91D3494864}"/>
    <cellStyle name="Comma 2 3 2 3 3 4" xfId="18597" xr:uid="{DFD1D2C1-277B-4E66-9CEC-F805D20E1A07}"/>
    <cellStyle name="Comma 2 3 2 3 3 5" xfId="18598" xr:uid="{45B36C41-307E-4A51-A293-AAEA080394F6}"/>
    <cellStyle name="Comma 2 3 2 3 4" xfId="11624" xr:uid="{26F1DEF5-3FDE-4F7C-BDDC-E9B169A35ADB}"/>
    <cellStyle name="Comma 2 3 2 3 4 2" xfId="18599" xr:uid="{7C205180-46F6-4784-B7E6-E1E345C82206}"/>
    <cellStyle name="Comma 2 3 2 3 4 3" xfId="18600" xr:uid="{91FB11A3-B2A5-4C8E-BED9-EE4DF4036B46}"/>
    <cellStyle name="Comma 2 3 2 3 4 4" xfId="18601" xr:uid="{65A7E03E-095E-4F64-8E26-CB7EB9A1797D}"/>
    <cellStyle name="Comma 2 3 2 3 5" xfId="11806" xr:uid="{4D0B7201-3D75-4A54-BEF4-AFCCF383064E}"/>
    <cellStyle name="Comma 2 3 2 3 5 2" xfId="18602" xr:uid="{E082DAB2-A446-4533-84EC-1A173BA3B709}"/>
    <cellStyle name="Comma 2 3 2 3 5 3" xfId="18603" xr:uid="{22C72E76-86CC-4DFB-A57F-5EEE751BB62E}"/>
    <cellStyle name="Comma 2 3 2 3 6" xfId="18604" xr:uid="{C73166E0-67A6-4DCA-BB44-58D7BFBC1E1D}"/>
    <cellStyle name="Comma 2 3 2 3 6 2" xfId="18605" xr:uid="{29DA1856-08E5-457E-B25C-41EE29A6A325}"/>
    <cellStyle name="Comma 2 3 2 3 7" xfId="18606" xr:uid="{46CF59AF-5E7E-4499-ADCB-7FAD175677BB}"/>
    <cellStyle name="Comma 2 3 2 3 7 2" xfId="18607" xr:uid="{C0F3B17E-1346-413E-A0E6-0A6C418B04C6}"/>
    <cellStyle name="Comma 2 3 2 3 8" xfId="18608" xr:uid="{C723E079-CDB3-4F99-A1C7-6419B59C08D8}"/>
    <cellStyle name="Comma 2 3 2 3 9" xfId="18609" xr:uid="{70209248-AE0A-42F8-B68F-B93448F805F7}"/>
    <cellStyle name="Comma 2 3 2 4" xfId="11539" xr:uid="{43ADFBC1-AACB-4B66-A8C1-BD14973A06AE}"/>
    <cellStyle name="Comma 2 3 2 4 2" xfId="11590" xr:uid="{CF9380AC-A741-455D-B333-7E2290943992}"/>
    <cellStyle name="Comma 2 3 2 4 2 2" xfId="11784" xr:uid="{306B6B39-9034-4E75-B05A-ADB35AC29010}"/>
    <cellStyle name="Comma 2 3 2 4 2 2 2" xfId="18610" xr:uid="{0AC6AEF3-CA22-4256-9A6E-D03B9CB9FDD8}"/>
    <cellStyle name="Comma 2 3 2 4 2 2 3" xfId="18611" xr:uid="{1938FCE5-78E5-4AFC-8436-FE843228EBA8}"/>
    <cellStyle name="Comma 2 3 2 4 2 2 4" xfId="18612" xr:uid="{CF8D148E-FBE1-4E4B-A561-257443531882}"/>
    <cellStyle name="Comma 2 3 2 4 2 3" xfId="11686" xr:uid="{76FB6FD5-AAD8-4241-B308-3C4B3EF7FFD1}"/>
    <cellStyle name="Comma 2 3 2 4 2 3 2" xfId="18613" xr:uid="{D1C07A76-FB78-4116-A4EC-91E45CEF67E3}"/>
    <cellStyle name="Comma 2 3 2 4 2 3 3" xfId="18614" xr:uid="{55200D9D-4A2E-4DD7-83BC-016CA6CE2E4E}"/>
    <cellStyle name="Comma 2 3 2 4 2 4" xfId="18615" xr:uid="{10F60D08-7DE0-493D-9786-03437DCB9E75}"/>
    <cellStyle name="Comma 2 3 2 4 2 4 2" xfId="18616" xr:uid="{E5CBE888-D0B1-4C99-9F3C-875C35EC3724}"/>
    <cellStyle name="Comma 2 3 2 4 2 5" xfId="18617" xr:uid="{B6AF291E-0228-4707-BD5B-4F28C7CBB5F8}"/>
    <cellStyle name="Comma 2 3 2 4 2 6" xfId="18618" xr:uid="{56A33CA1-D013-456E-A8DC-5B8490D50057}"/>
    <cellStyle name="Comma 2 3 2 4 3" xfId="11737" xr:uid="{39387647-B185-49D6-822F-FC6462AE3F3A}"/>
    <cellStyle name="Comma 2 3 2 4 3 2" xfId="18619" xr:uid="{7BA84D38-238D-472A-9C9D-983D77914D08}"/>
    <cellStyle name="Comma 2 3 2 4 3 3" xfId="18620" xr:uid="{0B4E834A-5B28-433B-B6E4-CC1BCF107F97}"/>
    <cellStyle name="Comma 2 3 2 4 3 4" xfId="18621" xr:uid="{4B499E7D-C036-4147-9C71-D4740EAC201A}"/>
    <cellStyle name="Comma 2 3 2 4 4" xfId="11639" xr:uid="{D94B8114-0D1D-4759-A814-A104AAD5C6FF}"/>
    <cellStyle name="Comma 2 3 2 4 4 2" xfId="18622" xr:uid="{B1B80103-8E04-40C4-BBA3-CA575B73DA5A}"/>
    <cellStyle name="Comma 2 3 2 4 4 3" xfId="18623" xr:uid="{9C517FCE-6F90-4CC9-ABC5-279C37ACEBBE}"/>
    <cellStyle name="Comma 2 3 2 4 5" xfId="18624" xr:uid="{61F0B7BE-B1C0-4CF3-9B0C-3D14CEAC4BFC}"/>
    <cellStyle name="Comma 2 3 2 4 5 2" xfId="18625" xr:uid="{C7B129A3-3CF4-40C9-8AF6-91CEA022F721}"/>
    <cellStyle name="Comma 2 3 2 4 6" xfId="18626" xr:uid="{FDD98A51-14E8-4588-B722-7832C9DB127C}"/>
    <cellStyle name="Comma 2 3 2 4 6 2" xfId="18627" xr:uid="{991FC5E1-3431-4F19-9B3D-E5BFC7F8D82F}"/>
    <cellStyle name="Comma 2 3 2 4 7" xfId="18628" xr:uid="{1FF39A7A-9BED-4999-9962-6A65708CCDE8}"/>
    <cellStyle name="Comma 2 3 2 4 8" xfId="18629" xr:uid="{38F30A3D-280F-4CA5-96C6-E5E9CE9A1967}"/>
    <cellStyle name="Comma 2 3 2 4 9" xfId="18630" xr:uid="{28390BB3-D7D7-48A4-8EB3-2F4984964882}"/>
    <cellStyle name="Comma 2 3 2 5" xfId="11555" xr:uid="{C7010229-E42C-477E-9480-2FDDA1618B72}"/>
    <cellStyle name="Comma 2 3 2 5 2" xfId="11749" xr:uid="{D575CA95-927D-4D1C-84E7-5D1DA9C365D2}"/>
    <cellStyle name="Comma 2 3 2 5 2 2" xfId="18631" xr:uid="{B63D35C2-675C-4608-9249-5359F34D9A99}"/>
    <cellStyle name="Comma 2 3 2 5 2 3" xfId="18632" xr:uid="{0DF10D14-170D-4F1F-B561-34783075F83E}"/>
    <cellStyle name="Comma 2 3 2 5 2 4" xfId="18633" xr:uid="{6B2D4998-D12A-4CA6-B0E5-2E042E57D374}"/>
    <cellStyle name="Comma 2 3 2 5 3" xfId="11651" xr:uid="{D814C2F3-CC0D-467A-A7E8-05A455C54FC7}"/>
    <cellStyle name="Comma 2 3 2 5 3 2" xfId="18634" xr:uid="{716665BF-BB85-4DD7-832C-986CE876F4EB}"/>
    <cellStyle name="Comma 2 3 2 5 3 3" xfId="18635" xr:uid="{F1AC2BC4-0DA2-49DF-8F5F-D1547965389E}"/>
    <cellStyle name="Comma 2 3 2 5 4" xfId="18636" xr:uid="{D5A50B5F-DAE1-49D5-A1FD-B90207CC1CC4}"/>
    <cellStyle name="Comma 2 3 2 5 4 2" xfId="18637" xr:uid="{07131215-E7F1-414E-932C-00818F86F8EE}"/>
    <cellStyle name="Comma 2 3 2 5 5" xfId="18638" xr:uid="{84D068AD-0CD8-4AD8-82AD-9EE14745DF7C}"/>
    <cellStyle name="Comma 2 3 2 5 6" xfId="18639" xr:uid="{B7FCD12B-11DF-4415-814A-0818A20DE1DD}"/>
    <cellStyle name="Comma 2 3 2 6" xfId="11702" xr:uid="{2B55AFDA-1EA5-45BC-A2A3-C762C2375072}"/>
    <cellStyle name="Comma 2 3 2 6 2" xfId="18640" xr:uid="{3060ECF9-B58C-414B-86A6-DE3375FBE1C9}"/>
    <cellStyle name="Comma 2 3 2 6 3" xfId="18641" xr:uid="{45FB2B02-8B32-4A0B-9CF3-E65A45A95352}"/>
    <cellStyle name="Comma 2 3 2 6 4" xfId="18642" xr:uid="{871144C6-B443-4D0B-9E62-009C5516B088}"/>
    <cellStyle name="Comma 2 3 2 7" xfId="11604" xr:uid="{127BF6A1-B652-42B0-925A-2947C357951D}"/>
    <cellStyle name="Comma 2 3 2 7 2" xfId="18643" xr:uid="{3B7DD468-0B51-4B16-858E-966A7FC403A1}"/>
    <cellStyle name="Comma 2 3 2 7 3" xfId="18644" xr:uid="{3F6E1E84-F4C6-4ACB-9DC2-79F8F314D982}"/>
    <cellStyle name="Comma 2 3 2 7 4" xfId="18645" xr:uid="{BA766C30-44ED-48AA-99A2-1E8D3B04245C}"/>
    <cellStyle name="Comma 2 3 2 8" xfId="11804" xr:uid="{9E6F7243-AD84-444A-9A80-5CD3530494A8}"/>
    <cellStyle name="Comma 2 3 2 8 2" xfId="18646" xr:uid="{055B6FEC-BFFC-4ECC-955D-6DB75EB46E25}"/>
    <cellStyle name="Comma 2 3 2 8 3" xfId="18647" xr:uid="{E8D84C0F-8DB1-4069-9020-DBBA727F866C}"/>
    <cellStyle name="Comma 2 3 2 9" xfId="11954" xr:uid="{35CBEF72-0987-4A8C-A29D-24B9F0CFD208}"/>
    <cellStyle name="Comma 2 3 2 9 2" xfId="18648" xr:uid="{5B9DF65F-D9BB-44F0-830E-704CF8633EB7}"/>
    <cellStyle name="Comma 2 3 2 9 3" xfId="18649" xr:uid="{4D3957CE-BC7F-449D-AB19-4C563149E4C3}"/>
    <cellStyle name="Comma 2 3 20" xfId="18650" xr:uid="{C61209FD-17F5-422A-B54D-F4ADC88C09A0}"/>
    <cellStyle name="Comma 2 3 21" xfId="18651" xr:uid="{239B80BB-6286-470B-8446-BA7501176A5B}"/>
    <cellStyle name="Comma 2 3 22" xfId="18652" xr:uid="{48509A4B-FDAF-4A33-870D-FA52D9FE9CF8}"/>
    <cellStyle name="Comma 2 3 23" xfId="10708" xr:uid="{20E60D7A-FCA7-4DF7-A599-88BCA66191BF}"/>
    <cellStyle name="Comma 2 3 24" xfId="6027" xr:uid="{A430040D-DAD0-41D0-9FBA-7A45F188DCC9}"/>
    <cellStyle name="Comma 2 3 3" xfId="4551" xr:uid="{81A3A126-8B3E-44DC-A77E-17DC6D9F21F9}"/>
    <cellStyle name="Comma 2 3 3 10" xfId="18653" xr:uid="{71262889-D31F-4AE2-B70F-362F4B7BE6F0}"/>
    <cellStyle name="Comma 2 3 3 11" xfId="18654" xr:uid="{67EDB532-6D4C-46E8-B8C7-B5C2F484C419}"/>
    <cellStyle name="Comma 2 3 3 12" xfId="18655" xr:uid="{C6B3B71D-3F5D-4C1F-8941-BFE493A0DF93}"/>
    <cellStyle name="Comma 2 3 3 13" xfId="18656" xr:uid="{8F4659B0-A7FB-4654-8251-C8A7E652C742}"/>
    <cellStyle name="Comma 2 3 3 14" xfId="11510" xr:uid="{7CB31C1E-D16B-4644-8C8A-69553465E27E}"/>
    <cellStyle name="Comma 2 3 3 15" xfId="8149" xr:uid="{893D6FDD-91E9-4664-97B1-7F0E29D4BB13}"/>
    <cellStyle name="Comma 2 3 3 2" xfId="11564" xr:uid="{01984C2D-C611-49CC-8A18-07A2D43F0173}"/>
    <cellStyle name="Comma 2 3 3 2 2" xfId="11758" xr:uid="{8BF2E266-4FAE-471D-B3B6-42FFB9332480}"/>
    <cellStyle name="Comma 2 3 3 2 2 2" xfId="18657" xr:uid="{59F6CF9C-8445-45D0-8A81-7B3837CC11A4}"/>
    <cellStyle name="Comma 2 3 3 2 2 2 2" xfId="18658" xr:uid="{7DC58E35-4455-418F-BF71-8977C259CABE}"/>
    <cellStyle name="Comma 2 3 3 2 2 2 2 2" xfId="18659" xr:uid="{4445D0B1-A8AD-41CE-8A96-F702D7C99EDD}"/>
    <cellStyle name="Comma 2 3 3 2 2 2 3" xfId="18660" xr:uid="{96966848-D38F-4821-8328-77341580A15D}"/>
    <cellStyle name="Comma 2 3 3 2 2 2 4" xfId="18661" xr:uid="{1BC7B031-EB40-44E8-A31D-88EE7B6794DF}"/>
    <cellStyle name="Comma 2 3 3 2 2 3" xfId="18662" xr:uid="{79F7D650-DFD9-4EA3-82B0-5EC6189B55FA}"/>
    <cellStyle name="Comma 2 3 3 2 2 3 2" xfId="18663" xr:uid="{1B5721F2-AF0C-44A7-A580-F69E58C19530}"/>
    <cellStyle name="Comma 2 3 3 2 2 3 3" xfId="18664" xr:uid="{58595890-DB9D-442C-A135-B900193EF42C}"/>
    <cellStyle name="Comma 2 3 3 2 2 4" xfId="18665" xr:uid="{AF3DFCE4-ED5D-4149-A7F2-76834C4D6F59}"/>
    <cellStyle name="Comma 2 3 3 2 2 5" xfId="18666" xr:uid="{96449993-A923-4C38-A946-AD79BE68814B}"/>
    <cellStyle name="Comma 2 3 3 2 2 6" xfId="18667" xr:uid="{8DEC344C-6F7C-4DB3-A418-A8BA12A520DE}"/>
    <cellStyle name="Comma 2 3 3 2 3" xfId="11660" xr:uid="{6FE4F62A-5164-43C6-B903-DF1818C70454}"/>
    <cellStyle name="Comma 2 3 3 2 3 2" xfId="18668" xr:uid="{E696EBF0-5D9B-4CDD-82F3-DF55FA9D9CA8}"/>
    <cellStyle name="Comma 2 3 3 2 3 2 2" xfId="18669" xr:uid="{492A3E6F-EB59-4436-A7BD-B1EA8E52E95D}"/>
    <cellStyle name="Comma 2 3 3 2 3 3" xfId="18670" xr:uid="{615AF276-9A60-4B86-BD73-536E104A55E3}"/>
    <cellStyle name="Comma 2 3 3 2 3 4" xfId="18671" xr:uid="{DE592E1D-D194-427F-8180-DC991EE9C091}"/>
    <cellStyle name="Comma 2 3 3 2 3 5" xfId="18672" xr:uid="{71EC2E5A-08A7-4377-82A2-607F947371EE}"/>
    <cellStyle name="Comma 2 3 3 2 4" xfId="11808" xr:uid="{239C2AB0-2259-4071-B56E-068369782A0A}"/>
    <cellStyle name="Comma 2 3 3 2 4 2" xfId="18673" xr:uid="{2DEF55EF-F301-4DA6-84E8-4F6AEEAB6754}"/>
    <cellStyle name="Comma 2 3 3 2 4 3" xfId="18674" xr:uid="{132867C2-2128-4F8D-B088-465EEFC20604}"/>
    <cellStyle name="Comma 2 3 3 2 4 4" xfId="18675" xr:uid="{A7270422-21A0-4AAA-B613-72E702F54436}"/>
    <cellStyle name="Comma 2 3 3 2 5" xfId="18676" xr:uid="{63025DF7-360D-4E7A-8267-64F257724F28}"/>
    <cellStyle name="Comma 2 3 3 2 5 2" xfId="18677" xr:uid="{0AAC6A80-4A3B-4260-B845-45A284067A32}"/>
    <cellStyle name="Comma 2 3 3 2 6" xfId="18678" xr:uid="{F7B413BB-693A-45B6-A005-9734EE2FD102}"/>
    <cellStyle name="Comma 2 3 3 2 6 2" xfId="18679" xr:uid="{902E17D7-BA4A-488D-A04F-984A413EF468}"/>
    <cellStyle name="Comma 2 3 3 2 7" xfId="18680" xr:uid="{1C7587EF-615B-449E-8F7D-A442C871E24C}"/>
    <cellStyle name="Comma 2 3 3 2 8" xfId="18681" xr:uid="{50BB83BE-C8EE-4DB5-A74B-9183889F43A1}"/>
    <cellStyle name="Comma 2 3 3 2 9" xfId="18682" xr:uid="{70C54E6B-C6E5-4042-B7B3-CB1D2EDCF4B3}"/>
    <cellStyle name="Comma 2 3 3 3" xfId="11711" xr:uid="{1F991BCE-BCF9-404D-AABE-E0B3A457CBE5}"/>
    <cellStyle name="Comma 2 3 3 3 2" xfId="11809" xr:uid="{6A12113D-210E-453E-B9A0-23B7C934D9B3}"/>
    <cellStyle name="Comma 2 3 3 3 2 2" xfId="18683" xr:uid="{DA9A60FA-7F10-46C6-BDA3-920F5C15FD2F}"/>
    <cellStyle name="Comma 2 3 3 3 2 2 2" xfId="18684" xr:uid="{FEE2F3FC-8E89-4B77-BBDF-2B88A880C21E}"/>
    <cellStyle name="Comma 2 3 3 3 2 2 2 2" xfId="18685" xr:uid="{3199285F-B239-4154-8DB0-883FF1539608}"/>
    <cellStyle name="Comma 2 3 3 3 2 2 3" xfId="18686" xr:uid="{4BBA9D4C-DC75-49BF-B890-EC0CBBD9D667}"/>
    <cellStyle name="Comma 2 3 3 3 2 2 4" xfId="18687" xr:uid="{C9C54812-3B3C-4A9C-92C6-2897DEF55EE7}"/>
    <cellStyle name="Comma 2 3 3 3 2 3" xfId="18688" xr:uid="{3560CFAA-63CA-4C9F-BC5A-C5DE7B000E6D}"/>
    <cellStyle name="Comma 2 3 3 3 2 3 2" xfId="18689" xr:uid="{4BE76E17-FF6C-4371-9D03-44B5AD88B4F3}"/>
    <cellStyle name="Comma 2 3 3 3 2 3 3" xfId="18690" xr:uid="{2CCCF634-D548-49A2-B984-91E3BAF0FB3E}"/>
    <cellStyle name="Comma 2 3 3 3 2 4" xfId="18691" xr:uid="{74FA401E-9863-4FF0-9CF0-4BD18BC0B681}"/>
    <cellStyle name="Comma 2 3 3 3 2 5" xfId="18692" xr:uid="{071D1CC9-17CC-4469-A555-0D98CC3DCA7B}"/>
    <cellStyle name="Comma 2 3 3 3 2 6" xfId="18693" xr:uid="{67B25CB5-0521-44DB-9FF3-515DAF55A1E6}"/>
    <cellStyle name="Comma 2 3 3 3 3" xfId="18694" xr:uid="{841889BE-39F5-4039-8D60-D6264546CB18}"/>
    <cellStyle name="Comma 2 3 3 3 3 2" xfId="18695" xr:uid="{88ED8583-ECB9-403C-AF73-E35F2D32323E}"/>
    <cellStyle name="Comma 2 3 3 3 3 2 2" xfId="18696" xr:uid="{5626AD77-230B-4210-9C58-9099CD67C1BC}"/>
    <cellStyle name="Comma 2 3 3 3 3 3" xfId="18697" xr:uid="{8C687A34-57B3-41D8-8CC9-B969AD4AC18F}"/>
    <cellStyle name="Comma 2 3 3 3 3 4" xfId="18698" xr:uid="{0882B19E-EE6B-4C27-B7AB-5ABF6A1BA2ED}"/>
    <cellStyle name="Comma 2 3 3 3 4" xfId="18699" xr:uid="{F54B8971-CA2A-49D1-A7D7-F9D8656FFA07}"/>
    <cellStyle name="Comma 2 3 3 3 4 2" xfId="18700" xr:uid="{6F333DAC-ED3A-4CBD-B9C6-0F694ADA39E1}"/>
    <cellStyle name="Comma 2 3 3 3 4 3" xfId="18701" xr:uid="{82D562DF-4216-4DF2-BFA4-EEA4C2DC22C3}"/>
    <cellStyle name="Comma 2 3 3 3 5" xfId="18702" xr:uid="{D505E02B-B5C3-4C4E-A3C5-B32BF1985B70}"/>
    <cellStyle name="Comma 2 3 3 3 6" xfId="18703" xr:uid="{AC9FE2CA-8B94-4FBF-8A25-FF8D6109989F}"/>
    <cellStyle name="Comma 2 3 3 3 7" xfId="18704" xr:uid="{3BA835CC-D0A4-4F42-823F-503689B4F683}"/>
    <cellStyle name="Comma 2 3 3 4" xfId="11613" xr:uid="{3E31B3F2-5FBC-46F6-9DA9-6908B4BF99F2}"/>
    <cellStyle name="Comma 2 3 3 4 2" xfId="18705" xr:uid="{C1384DD4-B579-4E95-BCC3-695E8BA3A08B}"/>
    <cellStyle name="Comma 2 3 3 4 2 2" xfId="18706" xr:uid="{1ECCEC13-FFD0-42C2-9314-ABBFCDC0B508}"/>
    <cellStyle name="Comma 2 3 3 4 2 2 2" xfId="18707" xr:uid="{5D260F1C-0026-4042-8DC6-BC80883CBB8D}"/>
    <cellStyle name="Comma 2 3 3 4 2 3" xfId="18708" xr:uid="{DE3A376D-52E3-4242-BFFD-97C28057CAFC}"/>
    <cellStyle name="Comma 2 3 3 4 2 4" xfId="18709" xr:uid="{E0EDA964-C14D-4F45-956E-D2075FC7E248}"/>
    <cellStyle name="Comma 2 3 3 4 3" xfId="18710" xr:uid="{EF8D9A8E-12E9-499D-9F75-3F5BFEC5C481}"/>
    <cellStyle name="Comma 2 3 3 4 3 2" xfId="18711" xr:uid="{FAED67F1-3E79-4737-8813-461F1E0BAE62}"/>
    <cellStyle name="Comma 2 3 3 4 3 3" xfId="18712" xr:uid="{65054AB1-420D-4B43-B273-F11E5D337CC4}"/>
    <cellStyle name="Comma 2 3 3 4 4" xfId="18713" xr:uid="{4C0D2E99-B59D-488D-B2EF-6E917458F314}"/>
    <cellStyle name="Comma 2 3 3 4 5" xfId="18714" xr:uid="{55AE6ED6-0B59-4B8C-9239-0188E5383B9D}"/>
    <cellStyle name="Comma 2 3 3 4 6" xfId="18715" xr:uid="{5747002F-EA31-45E1-96C7-98178B2396B2}"/>
    <cellStyle name="Comma 2 3 3 5" xfId="11807" xr:uid="{F89D2D1E-C473-4260-BA5E-4B7177FCB373}"/>
    <cellStyle name="Comma 2 3 3 5 2" xfId="18716" xr:uid="{D3B26DC4-BEA2-4A9C-AC22-995EB4203039}"/>
    <cellStyle name="Comma 2 3 3 5 2 2" xfId="18717" xr:uid="{1BD4FBEE-B310-4904-9C2B-76D2AA2BE6B6}"/>
    <cellStyle name="Comma 2 3 3 5 3" xfId="18718" xr:uid="{04124AB9-561E-4CB2-82A0-DAF3B9A5BEDF}"/>
    <cellStyle name="Comma 2 3 3 5 4" xfId="18719" xr:uid="{C7E5B3D5-D4F8-481E-9F01-F1C5D6F90758}"/>
    <cellStyle name="Comma 2 3 3 5 5" xfId="18720" xr:uid="{BACD9062-B2B7-4C76-94AB-3049FB3A993E}"/>
    <cellStyle name="Comma 2 3 3 6" xfId="11960" xr:uid="{724C2313-4630-4AAB-8802-D4CBE80BAA70}"/>
    <cellStyle name="Comma 2 3 3 6 2" xfId="18721" xr:uid="{7B0F306B-CA95-403E-8953-757E2D9F4D12}"/>
    <cellStyle name="Comma 2 3 3 6 3" xfId="18722" xr:uid="{77F32561-BA50-4C37-A78A-509313F7BD3F}"/>
    <cellStyle name="Comma 2 3 3 6 4" xfId="18723" xr:uid="{FE17BB2E-5199-4655-B2B6-38A5AAC9F6C6}"/>
    <cellStyle name="Comma 2 3 3 7" xfId="18724" xr:uid="{A8EBC0F9-1841-4B07-BC01-4C04FECD4D4A}"/>
    <cellStyle name="Comma 2 3 3 7 2" xfId="18725" xr:uid="{B74B31BC-3B65-45D5-8F71-7442691FF339}"/>
    <cellStyle name="Comma 2 3 3 7 3" xfId="18726" xr:uid="{9E63B016-D9AD-4153-9E39-95B20F08E6EF}"/>
    <cellStyle name="Comma 2 3 3 8" xfId="18727" xr:uid="{4A74795C-170A-4782-B08B-C34FECEEB06E}"/>
    <cellStyle name="Comma 2 3 3 9" xfId="18728" xr:uid="{20CFD23C-042B-4C3B-9D91-CA5A124A47A4}"/>
    <cellStyle name="Comma 2 3 4" xfId="11518" xr:uid="{49B517A0-680C-44AE-8E75-47DDF9B32753}"/>
    <cellStyle name="Comma 2 3 4 10" xfId="18729" xr:uid="{8639186B-206C-47E5-B5FF-10B310786B1F}"/>
    <cellStyle name="Comma 2 3 4 11" xfId="18730" xr:uid="{3EC7735C-FBDD-4600-8EB2-59F6994A1619}"/>
    <cellStyle name="Comma 2 3 4 2" xfId="11574" xr:uid="{7889A1A9-BEEE-4A5B-A644-C35DF9D06BA8}"/>
    <cellStyle name="Comma 2 3 4 2 2" xfId="11768" xr:uid="{3E90DBD9-3B38-4383-A09E-20F8C3936F65}"/>
    <cellStyle name="Comma 2 3 4 2 2 2" xfId="18731" xr:uid="{8918E428-6930-449E-9316-A0EF9E3EB1F9}"/>
    <cellStyle name="Comma 2 3 4 2 2 2 2" xfId="18732" xr:uid="{F1A59D1E-35D5-4B1E-A022-80B65574B492}"/>
    <cellStyle name="Comma 2 3 4 2 2 3" xfId="18733" xr:uid="{2554B660-56F4-4D80-ABE7-37992FF7C4C0}"/>
    <cellStyle name="Comma 2 3 4 2 2 4" xfId="18734" xr:uid="{E1213EBA-711C-428B-8C97-1820F269C827}"/>
    <cellStyle name="Comma 2 3 4 2 2 5" xfId="18735" xr:uid="{72CC7B84-88AF-49AF-9834-FFE850F5D95E}"/>
    <cellStyle name="Comma 2 3 4 2 3" xfId="11670" xr:uid="{1B2AC679-E576-4E23-98CA-AA711A03B447}"/>
    <cellStyle name="Comma 2 3 4 2 3 2" xfId="18736" xr:uid="{E1262179-066B-40B0-AE33-14A9B8305328}"/>
    <cellStyle name="Comma 2 3 4 2 3 3" xfId="18737" xr:uid="{0BDCAF28-D8B6-4973-90A4-196D859482F2}"/>
    <cellStyle name="Comma 2 3 4 2 3 4" xfId="18738" xr:uid="{5E4D9721-51F6-4CA9-BE47-70ECE58719CB}"/>
    <cellStyle name="Comma 2 3 4 2 4" xfId="18739" xr:uid="{628E0895-AB10-436B-A601-FE67D4EEA93B}"/>
    <cellStyle name="Comma 2 3 4 2 4 2" xfId="18740" xr:uid="{9B5F10BC-18F1-4133-B0AE-279DF9ED200F}"/>
    <cellStyle name="Comma 2 3 4 2 5" xfId="18741" xr:uid="{8D61C267-15E4-4D4B-907C-F92FE753C071}"/>
    <cellStyle name="Comma 2 3 4 2 5 2" xfId="18742" xr:uid="{394CA9EC-84FE-47FC-82C6-2F01D9DD00F9}"/>
    <cellStyle name="Comma 2 3 4 2 6" xfId="18743" xr:uid="{16284615-CF64-4505-BFAE-D25CB212A829}"/>
    <cellStyle name="Comma 2 3 4 2 7" xfId="18744" xr:uid="{9D4674F8-7C0B-48E8-BE51-AB2B505FF8FE}"/>
    <cellStyle name="Comma 2 3 4 2 8" xfId="18745" xr:uid="{3E918BCC-0D5E-47E4-A496-BD446CCA3247}"/>
    <cellStyle name="Comma 2 3 4 3" xfId="11721" xr:uid="{CD962EBC-D4EF-4890-B1FD-C4A00B1886C8}"/>
    <cellStyle name="Comma 2 3 4 3 2" xfId="18746" xr:uid="{C5B7D91F-5140-404B-A889-A8A358D03952}"/>
    <cellStyle name="Comma 2 3 4 3 2 2" xfId="18747" xr:uid="{2A14E3F7-0A66-4B96-8DB7-95B217E3324C}"/>
    <cellStyle name="Comma 2 3 4 3 3" xfId="18748" xr:uid="{FD3340E6-E75A-4D29-AC33-585D5FAAF43D}"/>
    <cellStyle name="Comma 2 3 4 3 4" xfId="18749" xr:uid="{6ED1EE60-8BE9-4C79-A31B-10A13385348C}"/>
    <cellStyle name="Comma 2 3 4 3 5" xfId="18750" xr:uid="{BAB02F09-AB9F-414B-95A7-08A44696AEA1}"/>
    <cellStyle name="Comma 2 3 4 4" xfId="11623" xr:uid="{B1BF61A1-684B-45B8-96D3-8362A7083591}"/>
    <cellStyle name="Comma 2 3 4 4 2" xfId="18751" xr:uid="{658146BC-DCAD-494C-87E5-231D2EDB147A}"/>
    <cellStyle name="Comma 2 3 4 4 3" xfId="18752" xr:uid="{D1623FB1-BADF-4E4C-9F48-08B256EB7A5C}"/>
    <cellStyle name="Comma 2 3 4 4 4" xfId="18753" xr:uid="{FA4800F7-21E6-41E6-BB72-12B28EDEB0C2}"/>
    <cellStyle name="Comma 2 3 4 5" xfId="11810" xr:uid="{EF2D8961-0288-41A0-89BA-8A0AE6BCD09B}"/>
    <cellStyle name="Comma 2 3 4 5 2" xfId="18754" xr:uid="{8F06EE42-8C76-43C6-932F-AD2B2A9A4D72}"/>
    <cellStyle name="Comma 2 3 4 5 3" xfId="18755" xr:uid="{9F8540AE-486D-4426-AE0B-D263CB6149F1}"/>
    <cellStyle name="Comma 2 3 4 5 4" xfId="18756" xr:uid="{3C4B0B99-6652-4A1E-B4E9-65E207D1D3BE}"/>
    <cellStyle name="Comma 2 3 4 6" xfId="18757" xr:uid="{35C8A49A-3502-48ED-B259-2BBD46280201}"/>
    <cellStyle name="Comma 2 3 4 6 2" xfId="18758" xr:uid="{D4D22250-C901-41E7-88CA-2CA96302D520}"/>
    <cellStyle name="Comma 2 3 4 7" xfId="18759" xr:uid="{061F0FCC-4F13-4FF3-AFD6-24300DC20642}"/>
    <cellStyle name="Comma 2 3 4 7 2" xfId="18760" xr:uid="{48034672-EBA5-4A34-9890-301D9CCCEFE0}"/>
    <cellStyle name="Comma 2 3 4 8" xfId="18761" xr:uid="{BD1767AA-A725-4BC0-A745-A2F9786C8CAF}"/>
    <cellStyle name="Comma 2 3 4 9" xfId="18762" xr:uid="{002B28D6-1534-4F8B-84AB-8E01344E15CB}"/>
    <cellStyle name="Comma 2 3 5" xfId="11526" xr:uid="{3DE257C4-E18C-4C26-82A4-593480918BA7}"/>
    <cellStyle name="Comma 2 3 5 10" xfId="18763" xr:uid="{34D36C26-A5E0-4FEC-A4FE-61AB0F6506F4}"/>
    <cellStyle name="Comma 2 3 5 11" xfId="18764" xr:uid="{BB543320-8B5F-4BD0-8B8A-EC32AA781098}"/>
    <cellStyle name="Comma 2 3 5 2" xfId="11582" xr:uid="{40393181-D784-415A-B352-F17F47199388}"/>
    <cellStyle name="Comma 2 3 5 2 2" xfId="11776" xr:uid="{DFC8DA8F-B3F0-49E6-A3D1-CD39717D1F4F}"/>
    <cellStyle name="Comma 2 3 5 2 2 2" xfId="18765" xr:uid="{995D7628-F4BB-4D55-9FDE-892C85096306}"/>
    <cellStyle name="Comma 2 3 5 2 2 2 2" xfId="18766" xr:uid="{22B68E96-4AA5-4212-B5CD-0F80A7BF63D5}"/>
    <cellStyle name="Comma 2 3 5 2 2 3" xfId="18767" xr:uid="{BC2E6B31-5D9C-42AD-B82F-2E9485627BF6}"/>
    <cellStyle name="Comma 2 3 5 2 2 4" xfId="18768" xr:uid="{6BE40B7F-BF6C-4FBB-BB28-3BC034221A2C}"/>
    <cellStyle name="Comma 2 3 5 2 2 5" xfId="18769" xr:uid="{249AD9A0-F258-4B99-9C1B-AA73EB4D85AE}"/>
    <cellStyle name="Comma 2 3 5 2 3" xfId="11678" xr:uid="{2270ED5B-EFF6-4629-B967-B24EA0692702}"/>
    <cellStyle name="Comma 2 3 5 2 3 2" xfId="18770" xr:uid="{B6312408-27D3-49C7-A2DC-590935937F21}"/>
    <cellStyle name="Comma 2 3 5 2 3 3" xfId="18771" xr:uid="{6642D024-6D01-414C-9580-53647085C992}"/>
    <cellStyle name="Comma 2 3 5 2 3 4" xfId="18772" xr:uid="{CA3BEE94-56BE-4783-8595-D75EF1CF2CCE}"/>
    <cellStyle name="Comma 2 3 5 2 4" xfId="18773" xr:uid="{13F44B62-143D-44E7-859E-80FDC39EAF33}"/>
    <cellStyle name="Comma 2 3 5 2 4 2" xfId="18774" xr:uid="{4E8BD261-96C4-4172-91D1-F5680FB2E424}"/>
    <cellStyle name="Comma 2 3 5 2 5" xfId="18775" xr:uid="{54A1091D-C6B5-486B-8A32-072F41BB8AB6}"/>
    <cellStyle name="Comma 2 3 5 2 5 2" xfId="18776" xr:uid="{FFE2E3C1-2F02-483B-9C10-2744971E341A}"/>
    <cellStyle name="Comma 2 3 5 2 6" xfId="18777" xr:uid="{328D1DBC-AB0D-417D-AEE2-E9C14B9C9010}"/>
    <cellStyle name="Comma 2 3 5 2 7" xfId="18778" xr:uid="{AC9F1E52-E046-4789-8BD5-C8CA2D8A23B9}"/>
    <cellStyle name="Comma 2 3 5 2 8" xfId="18779" xr:uid="{A7771112-4DD9-4FDE-9114-A8898184C83A}"/>
    <cellStyle name="Comma 2 3 5 3" xfId="11729" xr:uid="{66B68645-81F4-4B23-A764-80B65B0C91B7}"/>
    <cellStyle name="Comma 2 3 5 3 2" xfId="18780" xr:uid="{FC93E40F-0E4D-45C2-856F-436ED2D307FD}"/>
    <cellStyle name="Comma 2 3 5 3 2 2" xfId="18781" xr:uid="{41C1E5EF-0ED4-4BBB-B38B-C907DE51249A}"/>
    <cellStyle name="Comma 2 3 5 3 3" xfId="18782" xr:uid="{672B9E81-C59D-4B8C-8624-8B1267ECF981}"/>
    <cellStyle name="Comma 2 3 5 3 4" xfId="18783" xr:uid="{EBA22471-55E9-497A-8483-309F1FBFEDCF}"/>
    <cellStyle name="Comma 2 3 5 3 5" xfId="18784" xr:uid="{A2A19719-29AF-4B24-A50F-D072DD248BAD}"/>
    <cellStyle name="Comma 2 3 5 4" xfId="11631" xr:uid="{4BD0956E-8B9D-4053-8F2D-EB2D1525BA0B}"/>
    <cellStyle name="Comma 2 3 5 4 2" xfId="18785" xr:uid="{655E0521-B9C5-4274-A149-7FFCAA41CD68}"/>
    <cellStyle name="Comma 2 3 5 4 3" xfId="18786" xr:uid="{2EB5A5D2-1D48-4C55-A8F2-D8EC1081A2CD}"/>
    <cellStyle name="Comma 2 3 5 4 4" xfId="18787" xr:uid="{F9CDAB4C-D2BF-4E3E-BF4F-E17062F5852E}"/>
    <cellStyle name="Comma 2 3 5 5" xfId="11811" xr:uid="{DA89920E-E737-4E68-B909-D5A52567F156}"/>
    <cellStyle name="Comma 2 3 5 5 2" xfId="18788" xr:uid="{8A8D8DD0-DFE7-43CD-B51B-8B82582B70AD}"/>
    <cellStyle name="Comma 2 3 5 5 3" xfId="18789" xr:uid="{0F5C6AEE-247C-4A4E-B3DA-02A393377548}"/>
    <cellStyle name="Comma 2 3 5 6" xfId="18790" xr:uid="{34E189A7-D13B-4A43-AA5B-C0062D4F1EDA}"/>
    <cellStyle name="Comma 2 3 5 6 2" xfId="18791" xr:uid="{1CF8A735-C436-43FC-BD46-1437577B4793}"/>
    <cellStyle name="Comma 2 3 5 7" xfId="18792" xr:uid="{B5A8518D-5F66-4A13-90F9-6301CC7B5836}"/>
    <cellStyle name="Comma 2 3 5 7 2" xfId="18793" xr:uid="{540D2277-5CDA-4E69-B7EF-6594CDCEDD61}"/>
    <cellStyle name="Comma 2 3 5 8" xfId="18794" xr:uid="{92930905-8BBA-4E68-9C93-76A64F90D0F5}"/>
    <cellStyle name="Comma 2 3 5 9" xfId="18795" xr:uid="{98C872C6-DAA4-4176-8520-D5DDB5608044}"/>
    <cellStyle name="Comma 2 3 6" xfId="11538" xr:uid="{9F2CC811-191B-4A86-B11A-F777A6DE47DF}"/>
    <cellStyle name="Comma 2 3 6 10" xfId="18796" xr:uid="{CDA21A35-90A8-4AE4-A12E-113DAE23CDAE}"/>
    <cellStyle name="Comma 2 3 6 2" xfId="11589" xr:uid="{AA5AAAB6-44BC-472D-8AEF-E4AAD1193EC2}"/>
    <cellStyle name="Comma 2 3 6 2 2" xfId="11783" xr:uid="{FFA2A8EA-ABAB-4308-BD22-D0137A535860}"/>
    <cellStyle name="Comma 2 3 6 2 2 2" xfId="18797" xr:uid="{43FDFE5E-8728-4580-B2F2-3A9AD0950C13}"/>
    <cellStyle name="Comma 2 3 6 2 2 2 2" xfId="18798" xr:uid="{A95BA286-F344-467C-9A32-849AD22724CC}"/>
    <cellStyle name="Comma 2 3 6 2 2 3" xfId="18799" xr:uid="{0E77CC22-1D07-4B92-A68C-ECB90A04CCDA}"/>
    <cellStyle name="Comma 2 3 6 2 2 4" xfId="18800" xr:uid="{6D453F41-11AB-4325-B671-EA25CE68ADE4}"/>
    <cellStyle name="Comma 2 3 6 2 2 5" xfId="18801" xr:uid="{4B32C98C-4059-4897-821E-C0E46FDD82D5}"/>
    <cellStyle name="Comma 2 3 6 2 3" xfId="11685" xr:uid="{FB41BAE4-D1CF-47EA-9476-E35EECF532EC}"/>
    <cellStyle name="Comma 2 3 6 2 3 2" xfId="18802" xr:uid="{A8BCB865-BA29-4202-B6AD-B33902843F38}"/>
    <cellStyle name="Comma 2 3 6 2 3 3" xfId="18803" xr:uid="{6699C151-B4E5-4468-9AAE-845014D0D364}"/>
    <cellStyle name="Comma 2 3 6 2 3 4" xfId="18804" xr:uid="{CE2E1A13-AA30-44FE-92DE-FF2DF393D79D}"/>
    <cellStyle name="Comma 2 3 6 2 4" xfId="18805" xr:uid="{6BCDE171-7855-44CF-9ACE-0C44AFF0FB3F}"/>
    <cellStyle name="Comma 2 3 6 2 4 2" xfId="18806" xr:uid="{AE0388B6-5AD8-4D8A-A2FC-DD6E55863492}"/>
    <cellStyle name="Comma 2 3 6 2 5" xfId="18807" xr:uid="{60F2425E-05A0-4945-8E48-9FCBE30E0E8A}"/>
    <cellStyle name="Comma 2 3 6 2 5 2" xfId="18808" xr:uid="{680A0C03-E487-4A45-B3A7-877DC6EEB952}"/>
    <cellStyle name="Comma 2 3 6 2 6" xfId="18809" xr:uid="{B7A4825B-443D-4290-AA70-231DE7B1FD90}"/>
    <cellStyle name="Comma 2 3 6 2 7" xfId="18810" xr:uid="{58701BB6-5CD4-446A-B418-C626D51BD618}"/>
    <cellStyle name="Comma 2 3 6 2 8" xfId="18811" xr:uid="{CEBA7F6A-D7A5-4395-B72E-2BC383828145}"/>
    <cellStyle name="Comma 2 3 6 3" xfId="11736" xr:uid="{E2376B53-33C6-4D3C-90D5-B748AE401C61}"/>
    <cellStyle name="Comma 2 3 6 3 2" xfId="18812" xr:uid="{D254BDB2-A28E-482A-8762-6DBC3CEE0655}"/>
    <cellStyle name="Comma 2 3 6 3 2 2" xfId="18813" xr:uid="{F8A938CF-77F6-4603-A4D4-2208C8B12EB1}"/>
    <cellStyle name="Comma 2 3 6 3 3" xfId="18814" xr:uid="{2F04590E-85C7-4081-B9D4-FBBE9D1BFE8C}"/>
    <cellStyle name="Comma 2 3 6 3 4" xfId="18815" xr:uid="{643A3766-FDB2-4CB4-9701-D3BC927D63A6}"/>
    <cellStyle name="Comma 2 3 6 3 5" xfId="18816" xr:uid="{6496E257-E908-4DA5-985C-DF640A9FE70F}"/>
    <cellStyle name="Comma 2 3 6 4" xfId="11638" xr:uid="{DB051331-7E80-4179-B7CA-7760A2D4CFAB}"/>
    <cellStyle name="Comma 2 3 6 4 2" xfId="18817" xr:uid="{B531FC26-0AD2-43C4-8C7D-C9FF02263EEA}"/>
    <cellStyle name="Comma 2 3 6 4 3" xfId="18818" xr:uid="{1F8C2D8A-9279-496D-AD99-1ED82992C21F}"/>
    <cellStyle name="Comma 2 3 6 4 4" xfId="18819" xr:uid="{1EA143C3-0227-4AA3-8F60-ABE4F173E9CF}"/>
    <cellStyle name="Comma 2 3 6 5" xfId="11812" xr:uid="{8933B9F3-B7ED-4CF8-9ED6-2814D938C560}"/>
    <cellStyle name="Comma 2 3 6 5 2" xfId="18820" xr:uid="{81672588-1C61-4738-AE59-94AB17EC165E}"/>
    <cellStyle name="Comma 2 3 6 5 3" xfId="18821" xr:uid="{97A36720-3846-4059-95DD-27F76C6BA35A}"/>
    <cellStyle name="Comma 2 3 6 6" xfId="18822" xr:uid="{5A029332-896F-446E-BDA3-B2DA547D3327}"/>
    <cellStyle name="Comma 2 3 6 6 2" xfId="18823" xr:uid="{1948E371-7592-40B8-98B0-1343BD2925F9}"/>
    <cellStyle name="Comma 2 3 6 7" xfId="18824" xr:uid="{1DF97CD6-B599-4E60-BDD3-03AC55F4F3A5}"/>
    <cellStyle name="Comma 2 3 6 7 2" xfId="18825" xr:uid="{E018652F-C610-4668-990D-9A53834883A4}"/>
    <cellStyle name="Comma 2 3 6 8" xfId="18826" xr:uid="{6B4F903D-879C-42BE-A426-5590DBFB49D4}"/>
    <cellStyle name="Comma 2 3 6 9" xfId="18827" xr:uid="{02CBEFD4-A5D9-4668-A9FB-E767ED18FEFE}"/>
    <cellStyle name="Comma 2 3 7" xfId="11554" xr:uid="{7C56DB53-0992-4DF8-8DAA-1C231E36BE76}"/>
    <cellStyle name="Comma 2 3 7 2" xfId="11748" xr:uid="{B1691FE4-1ED7-49EE-9A0E-5B3988CFE4D6}"/>
    <cellStyle name="Comma 2 3 7 2 2" xfId="18828" xr:uid="{650CD128-BC66-4161-8D66-202480FAE041}"/>
    <cellStyle name="Comma 2 3 7 2 2 2" xfId="18829" xr:uid="{CA65FA98-C369-4A54-B320-BFB7369E3BBE}"/>
    <cellStyle name="Comma 2 3 7 2 2 2 2" xfId="18830" xr:uid="{2BD6F74A-68D5-447C-899E-14EA1EA322E0}"/>
    <cellStyle name="Comma 2 3 7 2 2 3" xfId="18831" xr:uid="{DBFBC683-A3A5-4681-8FF7-2E6B33AC9898}"/>
    <cellStyle name="Comma 2 3 7 2 2 4" xfId="18832" xr:uid="{CA9DC04B-62F6-41B8-A851-CCFCECE50A9E}"/>
    <cellStyle name="Comma 2 3 7 2 3" xfId="18833" xr:uid="{FD44F2F4-3117-4645-85AA-68F7E65322D0}"/>
    <cellStyle name="Comma 2 3 7 2 3 2" xfId="18834" xr:uid="{24B2CAC6-F25F-49C8-9D89-977903679DFD}"/>
    <cellStyle name="Comma 2 3 7 2 3 3" xfId="18835" xr:uid="{94F50050-5E10-4620-86D9-25B0D6C70C80}"/>
    <cellStyle name="Comma 2 3 7 2 4" xfId="18836" xr:uid="{2AE095E7-E40C-4279-96B1-BE4F29BE2DE5}"/>
    <cellStyle name="Comma 2 3 7 2 5" xfId="18837" xr:uid="{F6DEB44A-A56F-4C2B-8D26-9BCF520BCCBE}"/>
    <cellStyle name="Comma 2 3 7 2 6" xfId="18838" xr:uid="{85F73C61-267D-4E16-B9C3-693833BA94A7}"/>
    <cellStyle name="Comma 2 3 7 3" xfId="11650" xr:uid="{C4014756-DFBB-424E-9E41-D9749A91BC6D}"/>
    <cellStyle name="Comma 2 3 7 3 2" xfId="18839" xr:uid="{BD24B322-E0AE-4247-9ED3-22B48046DB87}"/>
    <cellStyle name="Comma 2 3 7 3 2 2" xfId="18840" xr:uid="{918E5866-7849-4537-903E-36BBA5598AC5}"/>
    <cellStyle name="Comma 2 3 7 3 3" xfId="18841" xr:uid="{3438EE4F-21A0-43DB-AC5F-3CA54547AC9A}"/>
    <cellStyle name="Comma 2 3 7 3 4" xfId="18842" xr:uid="{8AF139C5-D6D9-4424-86B5-3718262A6EAC}"/>
    <cellStyle name="Comma 2 3 7 3 5" xfId="18843" xr:uid="{A3A6F16E-B447-456E-A4F9-A29792B12B73}"/>
    <cellStyle name="Comma 2 3 7 4" xfId="18844" xr:uid="{D1319CA3-D090-4134-979D-A447CF4E6B71}"/>
    <cellStyle name="Comma 2 3 7 4 2" xfId="18845" xr:uid="{D23C73A6-8B18-430A-B401-FEC3AACA4E29}"/>
    <cellStyle name="Comma 2 3 7 4 3" xfId="18846" xr:uid="{0FA2F405-6A73-46D3-AD2E-9F7C147947C4}"/>
    <cellStyle name="Comma 2 3 7 5" xfId="18847" xr:uid="{266949B6-EF1A-469D-A25D-0F8AF95BF36E}"/>
    <cellStyle name="Comma 2 3 7 5 2" xfId="18848" xr:uid="{85402B3F-B588-4BF5-997A-FA0DA1858A92}"/>
    <cellStyle name="Comma 2 3 7 6" xfId="18849" xr:uid="{6808C8C5-D842-460D-9AE5-11E22F918739}"/>
    <cellStyle name="Comma 2 3 7 7" xfId="18850" xr:uid="{2D9BD820-4C1D-47E1-B550-C130834D9CEE}"/>
    <cellStyle name="Comma 2 3 7 8" xfId="18851" xr:uid="{2FBE9031-8E31-4AA9-AB6D-6425A55E2236}"/>
    <cellStyle name="Comma 2 3 8" xfId="11701" xr:uid="{2C52203A-93AA-4C45-9DAC-A5C1CDFC7E21}"/>
    <cellStyle name="Comma 2 3 8 2" xfId="18852" xr:uid="{4DBE043E-8127-4F1D-82FB-F4F39FD24E10}"/>
    <cellStyle name="Comma 2 3 8 2 2" xfId="18853" xr:uid="{BA05BBE6-56C2-44AA-A097-60A9379B0A1F}"/>
    <cellStyle name="Comma 2 3 8 2 2 2" xfId="18854" xr:uid="{1ADC9E95-D12C-41F0-8B95-9A587F7AEDF2}"/>
    <cellStyle name="Comma 2 3 8 2 2 2 2" xfId="18855" xr:uid="{01785D7E-E18C-4046-8AFB-CAC78812E1C0}"/>
    <cellStyle name="Comma 2 3 8 2 2 3" xfId="18856" xr:uid="{A0DAD0E0-2BE6-43A3-9713-5ADB7E2CC421}"/>
    <cellStyle name="Comma 2 3 8 2 3" xfId="18857" xr:uid="{C10A653D-9A68-419C-81DC-70CC0342C5D0}"/>
    <cellStyle name="Comma 2 3 8 2 3 2" xfId="18858" xr:uid="{5EC325A9-A75B-42BA-AAA5-11D0C13DB73E}"/>
    <cellStyle name="Comma 2 3 8 2 4" xfId="18859" xr:uid="{B47268C6-61DA-4B7F-A40D-9D9A442A4727}"/>
    <cellStyle name="Comma 2 3 8 2 5" xfId="18860" xr:uid="{B70C42C2-421E-4972-A802-AC515FC85543}"/>
    <cellStyle name="Comma 2 3 8 3" xfId="18861" xr:uid="{97ECDEA4-8BFF-4235-BB44-1262B4C0A5BA}"/>
    <cellStyle name="Comma 2 3 8 3 2" xfId="18862" xr:uid="{2FE86B7A-3D3D-4BD0-826E-A6F4B1F6E3C9}"/>
    <cellStyle name="Comma 2 3 8 3 2 2" xfId="18863" xr:uid="{151B7955-A025-430C-BD0D-B2C464333044}"/>
    <cellStyle name="Comma 2 3 8 3 3" xfId="18864" xr:uid="{879ED40C-9CC8-4076-9CA1-6BD7DBE6E0C2}"/>
    <cellStyle name="Comma 2 3 8 3 4" xfId="18865" xr:uid="{102381E1-3618-4DA7-8838-593A93F1E7E5}"/>
    <cellStyle name="Comma 2 3 8 4" xfId="18866" xr:uid="{4A586352-1B68-4D1C-927B-C1C4EA07EBD6}"/>
    <cellStyle name="Comma 2 3 8 4 2" xfId="18867" xr:uid="{AC074CD4-B50C-4B11-878D-60D29094D767}"/>
    <cellStyle name="Comma 2 3 8 4 3" xfId="18868" xr:uid="{F4D223C4-05B5-46BA-AABB-31A07F362FD2}"/>
    <cellStyle name="Comma 2 3 8 5" xfId="18869" xr:uid="{6D782FD9-77A0-4AFC-B5FB-EA83B2D48358}"/>
    <cellStyle name="Comma 2 3 8 6" xfId="18870" xr:uid="{7E266621-EC2B-40B1-9FAB-E61128B76391}"/>
    <cellStyle name="Comma 2 3 8 7" xfId="18871" xr:uid="{79DFC517-39CE-43BD-B13C-EE3B96E95022}"/>
    <cellStyle name="Comma 2 3 9" xfId="11603" xr:uid="{EE530332-4C12-4C56-9A36-71F99299B933}"/>
    <cellStyle name="Comma 2 3 9 2" xfId="18872" xr:uid="{0EAA8D9C-311E-4402-B525-4981E428F1A4}"/>
    <cellStyle name="Comma 2 3 9 2 2" xfId="18873" xr:uid="{615FF502-B331-4F58-8B41-99108C3550D7}"/>
    <cellStyle name="Comma 2 3 9 2 2 2" xfId="18874" xr:uid="{B1955251-DCCF-47FD-98BF-D7AF6AC01B71}"/>
    <cellStyle name="Comma 2 3 9 2 2 2 2" xfId="18875" xr:uid="{8CDEEB61-0BDB-49C6-80DA-9EBA17D1CF0F}"/>
    <cellStyle name="Comma 2 3 9 2 2 3" xfId="18876" xr:uid="{0DD54DEA-87F1-4059-955B-CA4D8F8A279F}"/>
    <cellStyle name="Comma 2 3 9 2 3" xfId="18877" xr:uid="{6A7379C2-BEFB-422D-9A4B-E885D2D5A2AC}"/>
    <cellStyle name="Comma 2 3 9 2 3 2" xfId="18878" xr:uid="{A8946206-5AE7-4702-9ACE-7587B70658DC}"/>
    <cellStyle name="Comma 2 3 9 2 4" xfId="18879" xr:uid="{EFE73C44-3164-49A7-9936-CB4CA556DEA8}"/>
    <cellStyle name="Comma 2 3 9 2 5" xfId="18880" xr:uid="{756472BB-855E-4D45-A85D-435A4062DF4C}"/>
    <cellStyle name="Comma 2 3 9 3" xfId="18881" xr:uid="{681969F7-1F12-4BE6-A64E-42E922E6D2EF}"/>
    <cellStyle name="Comma 2 3 9 3 2" xfId="18882" xr:uid="{AABEC380-0337-44AF-A2C0-F3DEC66DF4A4}"/>
    <cellStyle name="Comma 2 3 9 3 2 2" xfId="18883" xr:uid="{0FE7C9D2-D043-4DDE-B6AC-0D98B26C74F6}"/>
    <cellStyle name="Comma 2 3 9 3 3" xfId="18884" xr:uid="{01CF2381-3634-422D-9CC5-1233C2D4A66B}"/>
    <cellStyle name="Comma 2 3 9 3 4" xfId="18885" xr:uid="{F1FC427F-5BB3-4FC1-B6D3-11D5034C01E6}"/>
    <cellStyle name="Comma 2 3 9 4" xfId="18886" xr:uid="{B4DBCBFE-F0B8-4B71-A4BF-C387194066F2}"/>
    <cellStyle name="Comma 2 3 9 4 2" xfId="18887" xr:uid="{DD7ACE73-1960-4052-B43F-D5D4851B1E70}"/>
    <cellStyle name="Comma 2 3 9 4 3" xfId="18888" xr:uid="{F91A48F0-5FB4-4CB3-989E-D4DE114194DC}"/>
    <cellStyle name="Comma 2 3 9 5" xfId="18889" xr:uid="{8076A90F-4873-4713-9554-2164FD3B2A85}"/>
    <cellStyle name="Comma 2 3 9 5 2" xfId="18890" xr:uid="{30E7ADA3-8BC4-43F4-90AA-4FC2BC858982}"/>
    <cellStyle name="Comma 2 3 9 6" xfId="18891" xr:uid="{2DE36466-7ED5-4F3D-B3F3-190CA9430756}"/>
    <cellStyle name="Comma 2 3 9 7" xfId="18892" xr:uid="{2AABAE80-B5BA-4E39-BCCE-2CC807CF7C2F}"/>
    <cellStyle name="Comma 2 30" xfId="18893" xr:uid="{ACDCDE61-2CBD-4178-B3FE-4B7F919EFA7D}"/>
    <cellStyle name="Comma 2 30 2" xfId="18894" xr:uid="{9B8253AB-BAC1-4D5C-A675-28416F32F249}"/>
    <cellStyle name="Comma 2 31" xfId="18895" xr:uid="{BEBB0536-85B2-463E-80AA-F37F8F6A613E}"/>
    <cellStyle name="Comma 2 32" xfId="18896" xr:uid="{77380C45-5F74-4B50-8B97-1E5041C31D3D}"/>
    <cellStyle name="Comma 2 33" xfId="18897" xr:uid="{AF497BB5-1FB7-45AE-9582-66BE0EFCF255}"/>
    <cellStyle name="Comma 2 34" xfId="18898" xr:uid="{B8441FDC-5A14-4882-A7F6-7A887760EED3}"/>
    <cellStyle name="Comma 2 35" xfId="18899" xr:uid="{5E5EFD6F-15CE-4F46-BFDB-D35C3282B1C9}"/>
    <cellStyle name="Comma 2 36" xfId="18900" xr:uid="{ADAB1F28-4C55-481C-82C7-E7E259F13C97}"/>
    <cellStyle name="Comma 2 37" xfId="6018" xr:uid="{5C6C640B-59DB-4E17-9437-7412A0D3A8A3}"/>
    <cellStyle name="Comma 2 4" xfId="3375" xr:uid="{FFA88471-4F98-4964-BDE0-8A3AB920F6C2}"/>
    <cellStyle name="Comma 2 4 10" xfId="11813" xr:uid="{A0EEC7D7-E29F-43E8-80F4-06CE23F95F83}"/>
    <cellStyle name="Comma 2 4 10 2" xfId="18901" xr:uid="{9F2E4D03-CA29-464C-A956-51520C2A0DB1}"/>
    <cellStyle name="Comma 2 4 10 2 2" xfId="18902" xr:uid="{49268713-D7DB-4E65-AC03-50BE02449EBE}"/>
    <cellStyle name="Comma 2 4 10 3" xfId="18903" xr:uid="{A4912F85-6420-4ABD-A7F9-FBD0FA6CBE48}"/>
    <cellStyle name="Comma 2 4 10 4" xfId="18904" xr:uid="{4AFC7F77-1F4A-49B3-A631-13CE56D9928B}"/>
    <cellStyle name="Comma 2 4 10 5" xfId="18905" xr:uid="{B1BD1C9E-700E-4957-AD34-7394AC380832}"/>
    <cellStyle name="Comma 2 4 11" xfId="11891" xr:uid="{643610A6-CE9F-4CB1-8184-BF6B0C47FFC6}"/>
    <cellStyle name="Comma 2 4 11 2" xfId="18906" xr:uid="{59E22251-1F0B-4E57-BC4A-BF487402E27E}"/>
    <cellStyle name="Comma 2 4 11 2 2" xfId="18907" xr:uid="{AFFDEE82-E4FE-4987-9DA8-6E7CAA944958}"/>
    <cellStyle name="Comma 2 4 11 3" xfId="18908" xr:uid="{DC09D31A-0953-449F-A2F1-53A7CC4BD099}"/>
    <cellStyle name="Comma 2 4 11 4" xfId="18909" xr:uid="{1A7CCB87-209E-4919-B56E-BDB3EC49D468}"/>
    <cellStyle name="Comma 2 4 11 5" xfId="18910" xr:uid="{E57078E6-155C-4A65-8724-D24C46330631}"/>
    <cellStyle name="Comma 2 4 12" xfId="11897" xr:uid="{C9DA5B12-BB6B-4870-A41D-5515AE60987F}"/>
    <cellStyle name="Comma 2 4 12 2" xfId="18911" xr:uid="{F15D7B3E-46EB-4531-B3AE-259E1B3F561E}"/>
    <cellStyle name="Comma 2 4 12 3" xfId="18912" xr:uid="{7CF0E699-53C0-4CDE-9E8E-369DE254FE19}"/>
    <cellStyle name="Comma 2 4 12 4" xfId="18913" xr:uid="{F1E82CFB-62ED-4919-9017-5943064AE79B}"/>
    <cellStyle name="Comma 2 4 13" xfId="11932" xr:uid="{CF29F771-E732-4AA9-8774-9AFA093A190F}"/>
    <cellStyle name="Comma 2 4 13 2" xfId="18914" xr:uid="{59FFEAB0-6E7F-467B-8B45-47D995DAFF6F}"/>
    <cellStyle name="Comma 2 4 13 3" xfId="18915" xr:uid="{36E103F8-E49F-468B-95E4-893141102D32}"/>
    <cellStyle name="Comma 2 4 13 4" xfId="18916" xr:uid="{219E250C-9052-4ED6-A35E-D60B19B01A2F}"/>
    <cellStyle name="Comma 2 4 14" xfId="18917" xr:uid="{D3AF14BE-708C-45F6-8B35-397D91BBD3A5}"/>
    <cellStyle name="Comma 2 4 14 2" xfId="18918" xr:uid="{3D2376FE-C040-4F02-9A60-B44591518FC3}"/>
    <cellStyle name="Comma 2 4 15" xfId="18919" xr:uid="{FA7AA38D-2F34-45C6-9DB3-A9D14040CF5A}"/>
    <cellStyle name="Comma 2 4 15 2" xfId="18920" xr:uid="{B2D229F8-11A0-4EEF-9048-964228C758A8}"/>
    <cellStyle name="Comma 2 4 16" xfId="18921" xr:uid="{D89F7D35-A7F9-4C9E-BDA4-6431133046E3}"/>
    <cellStyle name="Comma 2 4 17" xfId="18922" xr:uid="{F72F5BDB-ADC5-4A52-B908-992BA1B45D92}"/>
    <cellStyle name="Comma 2 4 18" xfId="18923" xr:uid="{FAF33704-78FD-43F4-A3FB-6F5AF434FE71}"/>
    <cellStyle name="Comma 2 4 19" xfId="18924" xr:uid="{9C8F339C-A4FC-4E1F-88CE-813B21EBF10B}"/>
    <cellStyle name="Comma 2 4 2" xfId="4064" xr:uid="{94F6D1A0-E210-4519-BF56-A6B547899EC2}"/>
    <cellStyle name="Comma 2 4 2 10" xfId="18925" xr:uid="{C057E639-32B7-43E1-9C3D-CF1215FC4054}"/>
    <cellStyle name="Comma 2 4 2 10 2" xfId="18926" xr:uid="{1E4FF7EB-A500-4BE1-A52B-525656B971FA}"/>
    <cellStyle name="Comma 2 4 2 11" xfId="18927" xr:uid="{62D4CB62-42F2-444D-B0A6-4CC3FE782CDA}"/>
    <cellStyle name="Comma 2 4 2 11 2" xfId="18928" xr:uid="{C92477B1-AE7E-4C8E-B8AA-5B21972CD01B}"/>
    <cellStyle name="Comma 2 4 2 12" xfId="18929" xr:uid="{956700D7-8CA6-47B2-9BFD-80330A8B1B9F}"/>
    <cellStyle name="Comma 2 4 2 13" xfId="18930" xr:uid="{66826CC1-501A-42C7-89DC-B892CAC27D37}"/>
    <cellStyle name="Comma 2 4 2 14" xfId="18931" xr:uid="{FDD847EC-72E8-479F-BD68-1FE956902264}"/>
    <cellStyle name="Comma 2 4 2 15" xfId="18932" xr:uid="{E600C79C-868A-40AB-8136-EB9AC101D9D6}"/>
    <cellStyle name="Comma 2 4 2 16" xfId="18933" xr:uid="{BDB189CD-1E09-4CB8-A8CA-9355082B3717}"/>
    <cellStyle name="Comma 2 4 2 17" xfId="10711" xr:uid="{F607B469-8926-42AA-AC2D-0A8BD6F1DAEA}"/>
    <cellStyle name="Comma 2 4 2 18" xfId="8152" xr:uid="{06CDCE9A-A291-45EE-BA5E-FB876D63D884}"/>
    <cellStyle name="Comma 2 4 2 2" xfId="4875" xr:uid="{DBBD2409-F805-47D3-B709-8EB1E17E8FDF}"/>
    <cellStyle name="Comma 2 4 2 2 2" xfId="11567" xr:uid="{DCCF956F-5A78-421F-8ECA-5750BC0DB95F}"/>
    <cellStyle name="Comma 2 4 2 2 2 2" xfId="11761" xr:uid="{B2BD56D3-5AC6-4E2B-877B-AEC8C09F742F}"/>
    <cellStyle name="Comma 2 4 2 2 2 2 2" xfId="18934" xr:uid="{0EF7CB4C-6F30-4948-8062-A3AF94255C35}"/>
    <cellStyle name="Comma 2 4 2 2 2 2 3" xfId="18935" xr:uid="{C0F17BC0-6214-46EA-AA55-0774DEDB0524}"/>
    <cellStyle name="Comma 2 4 2 2 2 2 4" xfId="18936" xr:uid="{27612CB8-F760-46E9-9C1B-9DEF0A214654}"/>
    <cellStyle name="Comma 2 4 2 2 2 3" xfId="11663" xr:uid="{87B021FA-454A-468B-933B-CAA08D26C5B1}"/>
    <cellStyle name="Comma 2 4 2 2 2 3 2" xfId="18937" xr:uid="{4F8CB962-709C-418E-9EC8-A648C9C1A524}"/>
    <cellStyle name="Comma 2 4 2 2 2 3 3" xfId="18938" xr:uid="{72E4BE4F-33D6-4CD0-98D2-7128B53F6E4B}"/>
    <cellStyle name="Comma 2 4 2 2 2 4" xfId="18939" xr:uid="{19E4A454-5F98-4313-8FAE-4FD3CD565803}"/>
    <cellStyle name="Comma 2 4 2 2 2 4 2" xfId="18940" xr:uid="{D357AC14-0820-40F2-A0E5-004EE5EF86E4}"/>
    <cellStyle name="Comma 2 4 2 2 2 5" xfId="18941" xr:uid="{BEF2E91C-FB38-4B37-961A-5205D6CE6A0B}"/>
    <cellStyle name="Comma 2 4 2 2 2 6" xfId="18942" xr:uid="{AF418C4D-6053-4E1F-8D4B-86A7F1B30433}"/>
    <cellStyle name="Comma 2 4 2 2 3" xfId="11714" xr:uid="{88DBAD86-D134-4E9F-92A3-47F8E331D5C8}"/>
    <cellStyle name="Comma 2 4 2 2 3 2" xfId="18943" xr:uid="{3C77BC2B-77DA-42DB-BF82-A2B63ED1BF3A}"/>
    <cellStyle name="Comma 2 4 2 2 3 3" xfId="18944" xr:uid="{EB5BC361-E5B8-443D-9207-221024A8C0D2}"/>
    <cellStyle name="Comma 2 4 2 2 3 4" xfId="18945" xr:uid="{37124D04-AE02-4C21-B72B-D5194B251159}"/>
    <cellStyle name="Comma 2 4 2 2 4" xfId="11616" xr:uid="{E2453952-A7A2-4B1F-B7A7-45BDFDD5DF9F}"/>
    <cellStyle name="Comma 2 4 2 2 4 2" xfId="18946" xr:uid="{A5381789-AAED-4937-932B-B0FD77E15A70}"/>
    <cellStyle name="Comma 2 4 2 2 4 3" xfId="18947" xr:uid="{B9F537EC-D2E4-4F5D-8A3A-D71FB8CF932B}"/>
    <cellStyle name="Comma 2 4 2 2 5" xfId="11966" xr:uid="{88F6A8C2-9BC5-4FA1-9E3C-08B2F0ADAA2B}"/>
    <cellStyle name="Comma 2 4 2 2 5 2" xfId="18948" xr:uid="{2A2B1BA1-D948-4359-8E57-09D7AC0B5B47}"/>
    <cellStyle name="Comma 2 4 2 2 5 3" xfId="18949" xr:uid="{A48BCEA5-CFDD-412A-979C-7D6B6D9A0021}"/>
    <cellStyle name="Comma 2 4 2 2 6" xfId="18950" xr:uid="{80FE2705-7CBE-438D-B8EF-07680F848EAD}"/>
    <cellStyle name="Comma 2 4 2 2 6 2" xfId="18951" xr:uid="{F9201483-790F-4187-9F37-0BCADFDC2FC5}"/>
    <cellStyle name="Comma 2 4 2 2 7" xfId="18952" xr:uid="{B01B220F-A895-45C1-809A-ACF442E5643B}"/>
    <cellStyle name="Comma 2 4 2 2 8" xfId="18953" xr:uid="{7AFF113B-6B56-4D51-8817-C27E6A306BCF}"/>
    <cellStyle name="Comma 2 4 2 2 9" xfId="18954" xr:uid="{C2971707-1C7F-4907-8984-51BD764C252C}"/>
    <cellStyle name="Comma 2 4 2 3" xfId="11521" xr:uid="{5673E3B2-9503-44F0-834B-D72FD02A70EB}"/>
    <cellStyle name="Comma 2 4 2 3 2" xfId="11577" xr:uid="{BBAC4757-8DFC-46B3-9FF2-D6F9F0D55BAE}"/>
    <cellStyle name="Comma 2 4 2 3 2 2" xfId="11771" xr:uid="{74E1BE69-99E5-4DEB-84DB-9B3BE8B641B2}"/>
    <cellStyle name="Comma 2 4 2 3 2 2 2" xfId="18955" xr:uid="{6AE84DD1-01A5-4041-9B03-57AB473E14CF}"/>
    <cellStyle name="Comma 2 4 2 3 2 2 3" xfId="18956" xr:uid="{101F0BE0-3671-442A-869C-C3FDAA99B8D2}"/>
    <cellStyle name="Comma 2 4 2 3 2 3" xfId="11673" xr:uid="{74BED7BA-231F-4232-8024-22EFEA88D52F}"/>
    <cellStyle name="Comma 2 4 2 3 2 3 2" xfId="18957" xr:uid="{2A765C2C-DA45-407E-A91B-509879FAF2B9}"/>
    <cellStyle name="Comma 2 4 2 3 2 3 3" xfId="18958" xr:uid="{24D98639-EC36-4BA5-92BB-BC016163BE11}"/>
    <cellStyle name="Comma 2 4 2 3 2 4" xfId="18959" xr:uid="{B800C464-5AB8-41BD-BC5A-EC0880806424}"/>
    <cellStyle name="Comma 2 4 2 3 2 5" xfId="18960" xr:uid="{DC22F269-E2F7-47EC-827F-ECF1CD77D511}"/>
    <cellStyle name="Comma 2 4 2 3 2 6" xfId="18961" xr:uid="{92D5E677-50E7-45CE-B611-FCAFD4516292}"/>
    <cellStyle name="Comma 2 4 2 3 3" xfId="11724" xr:uid="{D250488E-E90E-42FB-9AE4-CFCB38B55BA7}"/>
    <cellStyle name="Comma 2 4 2 3 3 2" xfId="18962" xr:uid="{6239B95A-1266-4167-B239-0A36273F08C7}"/>
    <cellStyle name="Comma 2 4 2 3 3 3" xfId="18963" xr:uid="{EBBBC76B-5C35-4EA3-9395-FD7BA9AC17FD}"/>
    <cellStyle name="Comma 2 4 2 3 4" xfId="11626" xr:uid="{12DEB1BA-BD05-41FF-B0FD-AD34B9D3E68F}"/>
    <cellStyle name="Comma 2 4 2 3 4 2" xfId="18964" xr:uid="{A4D43892-F1CE-4590-A13C-BEBC021F981D}"/>
    <cellStyle name="Comma 2 4 2 3 4 3" xfId="18965" xr:uid="{23C9A453-837A-4AE3-AD89-9FD1ACF8B838}"/>
    <cellStyle name="Comma 2 4 2 3 5" xfId="18966" xr:uid="{CA6EFFE4-768D-46ED-B5B5-0093A53C9D59}"/>
    <cellStyle name="Comma 2 4 2 3 5 2" xfId="18967" xr:uid="{E5357EEF-8E55-4EAA-B6F8-C28F258C6293}"/>
    <cellStyle name="Comma 2 4 2 3 6" xfId="18968" xr:uid="{5D3BE934-8042-415B-9453-0F2EDB2A1918}"/>
    <cellStyle name="Comma 2 4 2 3 7" xfId="18969" xr:uid="{53B668C7-2736-48C2-A425-2B97C85F3C72}"/>
    <cellStyle name="Comma 2 4 2 4" xfId="11541" xr:uid="{E49F4EF5-D8E3-4ACF-ABE7-0C90D6E284ED}"/>
    <cellStyle name="Comma 2 4 2 4 2" xfId="11592" xr:uid="{26B4036B-FB83-47A6-8C64-5CF992DBDF55}"/>
    <cellStyle name="Comma 2 4 2 4 2 2" xfId="11786" xr:uid="{6B7B4EB7-7B0A-4628-A515-3DFD4382E717}"/>
    <cellStyle name="Comma 2 4 2 4 2 2 2" xfId="18970" xr:uid="{99C57D99-B055-4BD8-81AE-19883D51B58B}"/>
    <cellStyle name="Comma 2 4 2 4 2 2 3" xfId="18971" xr:uid="{BF3F0D18-32B6-4AA2-BB46-1C1BD8D8F892}"/>
    <cellStyle name="Comma 2 4 2 4 2 3" xfId="11688" xr:uid="{B6AF828A-6E6C-4201-B19A-D2E8C6106703}"/>
    <cellStyle name="Comma 2 4 2 4 2 3 2" xfId="18972" xr:uid="{80E6B8D3-B47A-4CE9-B989-3FA26817E138}"/>
    <cellStyle name="Comma 2 4 2 4 2 3 3" xfId="18973" xr:uid="{62AC9350-3E1F-4B3B-A09B-FCBE4DFD4E3E}"/>
    <cellStyle name="Comma 2 4 2 4 2 4" xfId="18974" xr:uid="{7A72B4A4-3FDE-48CE-81C9-484FB3D290A5}"/>
    <cellStyle name="Comma 2 4 2 4 2 5" xfId="18975" xr:uid="{F118E4E3-B5F3-4E38-AB38-BE390B9C6E0D}"/>
    <cellStyle name="Comma 2 4 2 4 3" xfId="11739" xr:uid="{77138D53-4960-4F3E-96C6-5FB678C20FF2}"/>
    <cellStyle name="Comma 2 4 2 4 3 2" xfId="18976" xr:uid="{0AB81B5B-5222-4C7C-BE12-D5B7CD911396}"/>
    <cellStyle name="Comma 2 4 2 4 3 3" xfId="18977" xr:uid="{73378604-F2BB-49A5-9B10-47D2CAEEF4E2}"/>
    <cellStyle name="Comma 2 4 2 4 4" xfId="11641" xr:uid="{D249AEC9-3140-4E58-820C-39F6898B7FD9}"/>
    <cellStyle name="Comma 2 4 2 4 4 2" xfId="18978" xr:uid="{B5A58B26-1311-4835-B4D7-D93071326D19}"/>
    <cellStyle name="Comma 2 4 2 4 4 3" xfId="18979" xr:uid="{487A00B9-74D1-44B0-B4C2-F299B04FEAD6}"/>
    <cellStyle name="Comma 2 4 2 4 5" xfId="18980" xr:uid="{06B31783-7822-478C-9DAE-026CA9BB174F}"/>
    <cellStyle name="Comma 2 4 2 4 6" xfId="18981" xr:uid="{376A4A87-AC26-477A-9DD3-11E729B4969A}"/>
    <cellStyle name="Comma 2 4 2 4 7" xfId="18982" xr:uid="{DEB410D7-1CF9-4EC5-846B-35A2E6AFCAF1}"/>
    <cellStyle name="Comma 2 4 2 5" xfId="11557" xr:uid="{B04D67A7-BD71-4E3C-A93C-5E49AE011C78}"/>
    <cellStyle name="Comma 2 4 2 5 2" xfId="11751" xr:uid="{3AFF4F8A-59E3-466C-ACFB-71BCC5EB41ED}"/>
    <cellStyle name="Comma 2 4 2 5 2 2" xfId="18983" xr:uid="{8B843C02-BC33-48F2-BB71-CA8436715E79}"/>
    <cellStyle name="Comma 2 4 2 5 2 3" xfId="18984" xr:uid="{70133A55-B1CF-43DA-8714-42789CA2FC87}"/>
    <cellStyle name="Comma 2 4 2 5 3" xfId="11653" xr:uid="{8E18FEA7-8CA4-4F0E-B057-60193ADE3DD1}"/>
    <cellStyle name="Comma 2 4 2 5 3 2" xfId="18985" xr:uid="{3AECED5E-498D-4C06-8729-3DA7BEAC1B60}"/>
    <cellStyle name="Comma 2 4 2 5 3 3" xfId="18986" xr:uid="{B930670B-FB22-4297-8F7F-AB9B53D349C2}"/>
    <cellStyle name="Comma 2 4 2 5 4" xfId="18987" xr:uid="{DDCE5363-7009-4E39-906A-2C392AE05ABC}"/>
    <cellStyle name="Comma 2 4 2 5 5" xfId="18988" xr:uid="{7A6CFD9D-E9FF-48D7-A799-24159590CDF9}"/>
    <cellStyle name="Comma 2 4 2 5 6" xfId="18989" xr:uid="{30767DDF-B36C-469A-86C4-F1A18950AD09}"/>
    <cellStyle name="Comma 2 4 2 6" xfId="11704" xr:uid="{8549E615-AC3B-4A41-877B-16E46FB10AC3}"/>
    <cellStyle name="Comma 2 4 2 6 2" xfId="18990" xr:uid="{86C68D15-D14C-44D5-BF62-ACA48FB205DE}"/>
    <cellStyle name="Comma 2 4 2 6 3" xfId="18991" xr:uid="{7F7AB881-D6B9-4D30-8FDE-4AE7B24FF777}"/>
    <cellStyle name="Comma 2 4 2 7" xfId="11606" xr:uid="{DB6EB571-54F2-4FC1-9593-70204FCBBABE}"/>
    <cellStyle name="Comma 2 4 2 7 2" xfId="18992" xr:uid="{233EF509-B6E1-4B07-B624-32D5AE70984F}"/>
    <cellStyle name="Comma 2 4 2 7 3" xfId="18993" xr:uid="{E050552D-5E12-422F-9E2E-17C67CECD01B}"/>
    <cellStyle name="Comma 2 4 2 8" xfId="11814" xr:uid="{389F315A-E91D-4CC9-904B-54ADAD22DCA9}"/>
    <cellStyle name="Comma 2 4 2 8 2" xfId="18994" xr:uid="{18AC1752-B0D3-400D-A963-DCDFA5CE5E10}"/>
    <cellStyle name="Comma 2 4 2 8 3" xfId="18995" xr:uid="{8C37DFDB-6D91-4274-9145-2752CCCD5872}"/>
    <cellStyle name="Comma 2 4 2 9" xfId="11955" xr:uid="{6B4442AE-B9C5-4E05-AADB-041D73B5ED88}"/>
    <cellStyle name="Comma 2 4 2 9 2" xfId="18996" xr:uid="{1A6279F9-E1A9-46A4-B113-962688A28088}"/>
    <cellStyle name="Comma 2 4 2 9 3" xfId="18997" xr:uid="{6B0949A8-0645-4D58-B57C-6D637B209ED8}"/>
    <cellStyle name="Comma 2 4 20" xfId="10710" xr:uid="{F8EA3C0C-606F-4456-BD12-0F4825115263}"/>
    <cellStyle name="Comma 2 4 21" xfId="6028" xr:uid="{18C6260A-B9AC-412A-B2B1-35EA6BCA4116}"/>
    <cellStyle name="Comma 2 4 3" xfId="4552" xr:uid="{5BEB77FE-61FE-46E5-814E-3DA5593C76D4}"/>
    <cellStyle name="Comma 2 4 3 10" xfId="18998" xr:uid="{C1212B67-3D19-42D0-B52E-925A3EBDC696}"/>
    <cellStyle name="Comma 2 4 3 11" xfId="18999" xr:uid="{4FE78E99-CEC2-4792-A2F3-3E35FF7D3642}"/>
    <cellStyle name="Comma 2 4 3 12" xfId="19000" xr:uid="{7A9016AC-00DE-4017-9597-67B6847B9525}"/>
    <cellStyle name="Comma 2 4 3 13" xfId="19001" xr:uid="{9AE15A9D-72C2-4D2F-853C-DD0A35DF6727}"/>
    <cellStyle name="Comma 2 4 3 14" xfId="11512" xr:uid="{6381BD67-A13C-476A-BB4A-2E9DA2B68C91}"/>
    <cellStyle name="Comma 2 4 3 15" xfId="8153" xr:uid="{06A818D4-2998-4844-BF47-3ED2F286765F}"/>
    <cellStyle name="Comma 2 4 3 2" xfId="11566" xr:uid="{023DA79D-240A-457E-86CD-7306AC4B7BBA}"/>
    <cellStyle name="Comma 2 4 3 2 2" xfId="11760" xr:uid="{92DB6E8C-A007-404F-9235-E5BDF4928938}"/>
    <cellStyle name="Comma 2 4 3 2 2 2" xfId="19002" xr:uid="{05766D33-B866-4C83-B8BE-AD61B9028E46}"/>
    <cellStyle name="Comma 2 4 3 2 2 2 2" xfId="19003" xr:uid="{AB467E8F-E028-4DBD-937B-95B3F68A49F0}"/>
    <cellStyle name="Comma 2 4 3 2 2 3" xfId="19004" xr:uid="{C82282C8-68BA-4463-BCB5-11EA6410D8DE}"/>
    <cellStyle name="Comma 2 4 3 2 2 4" xfId="19005" xr:uid="{D94189E0-820A-4CFB-A8C5-01DFE0106704}"/>
    <cellStyle name="Comma 2 4 3 2 2 5" xfId="19006" xr:uid="{AE232820-1B95-4B97-A367-C5F657A5F23A}"/>
    <cellStyle name="Comma 2 4 3 2 3" xfId="11662" xr:uid="{C0D390C2-C659-4755-9811-120ED91482A6}"/>
    <cellStyle name="Comma 2 4 3 2 3 2" xfId="19007" xr:uid="{82E5B8A6-AB03-43F8-9C64-50DA41A4358B}"/>
    <cellStyle name="Comma 2 4 3 2 3 3" xfId="19008" xr:uid="{6D7B2A01-475F-442D-96C5-C05BD08AF20D}"/>
    <cellStyle name="Comma 2 4 3 2 3 4" xfId="19009" xr:uid="{16F0AFEF-1FFC-4B8A-B293-0D17DB693C0D}"/>
    <cellStyle name="Comma 2 4 3 2 4" xfId="19010" xr:uid="{E750E39C-A6A7-4F1F-82BC-4BD1C93C5F33}"/>
    <cellStyle name="Comma 2 4 3 2 4 2" xfId="19011" xr:uid="{DA80A838-3ACF-4FB0-900D-37CCDFE5AE78}"/>
    <cellStyle name="Comma 2 4 3 2 5" xfId="19012" xr:uid="{39BA777C-83EC-4AE6-8E0B-92F83E434760}"/>
    <cellStyle name="Comma 2 4 3 2 5 2" xfId="19013" xr:uid="{D944FD91-E783-45BA-90A4-B796788727D8}"/>
    <cellStyle name="Comma 2 4 3 2 6" xfId="19014" xr:uid="{B1769D96-8B5A-4462-B1D1-5030E927BD6C}"/>
    <cellStyle name="Comma 2 4 3 2 7" xfId="19015" xr:uid="{07507298-5E34-4D2E-B6A2-4004B88E321D}"/>
    <cellStyle name="Comma 2 4 3 2 8" xfId="19016" xr:uid="{A5F57B2B-E447-48A5-A0BA-BD6F6A24E04D}"/>
    <cellStyle name="Comma 2 4 3 3" xfId="11713" xr:uid="{D64B2833-B24F-4319-9AB3-1B6DCC9131FD}"/>
    <cellStyle name="Comma 2 4 3 3 2" xfId="19017" xr:uid="{25DD4D76-B2D7-4A98-8343-35C75CB6870D}"/>
    <cellStyle name="Comma 2 4 3 3 2 2" xfId="19018" xr:uid="{28E19D8F-9E7B-422C-B820-06B1F7C27149}"/>
    <cellStyle name="Comma 2 4 3 3 3" xfId="19019" xr:uid="{3C59B505-EED8-418B-A861-00780602A55F}"/>
    <cellStyle name="Comma 2 4 3 3 4" xfId="19020" xr:uid="{51E67E05-C591-4345-B3BD-4EF44C0F5D2A}"/>
    <cellStyle name="Comma 2 4 3 3 5" xfId="19021" xr:uid="{8A870F35-EAE7-4DA7-8F09-116C8A29BB7E}"/>
    <cellStyle name="Comma 2 4 3 4" xfId="11615" xr:uid="{6C0DC6D4-87FA-4EDE-8A42-B8318F507468}"/>
    <cellStyle name="Comma 2 4 3 4 2" xfId="19022" xr:uid="{3E12F237-40E9-4C32-8FE0-20993E1D3958}"/>
    <cellStyle name="Comma 2 4 3 4 3" xfId="19023" xr:uid="{79F6214C-8535-4FFC-BB73-8DD55C7CFAE1}"/>
    <cellStyle name="Comma 2 4 3 4 4" xfId="19024" xr:uid="{4B01BC05-4E0F-427E-82E9-B081F81C1235}"/>
    <cellStyle name="Comma 2 4 3 5" xfId="11815" xr:uid="{06721273-D9FD-47D6-8B84-44669028F8DE}"/>
    <cellStyle name="Comma 2 4 3 5 2" xfId="19025" xr:uid="{4ADEEF68-CC4C-4551-9D5D-0F7DD575C1EC}"/>
    <cellStyle name="Comma 2 4 3 5 3" xfId="19026" xr:uid="{36E58A07-30DB-4D06-9EA0-C594F49774BF}"/>
    <cellStyle name="Comma 2 4 3 5 4" xfId="19027" xr:uid="{D34F0588-A38E-4776-9FE3-5CEEE6092E9D}"/>
    <cellStyle name="Comma 2 4 3 6" xfId="11961" xr:uid="{15B1B6F0-B535-4B55-9C52-5720F3B8EAC3}"/>
    <cellStyle name="Comma 2 4 3 6 2" xfId="19028" xr:uid="{E6599FE2-F33D-4709-8F4C-1965DBC4369C}"/>
    <cellStyle name="Comma 2 4 3 6 3" xfId="19029" xr:uid="{DAC0401E-0FA4-4E85-B0BF-E26B1A75974B}"/>
    <cellStyle name="Comma 2 4 3 7" xfId="19030" xr:uid="{34013702-FD2E-4B8E-ADC3-5180699B6279}"/>
    <cellStyle name="Comma 2 4 3 7 2" xfId="19031" xr:uid="{F30589E5-87C0-4067-8097-B1EFC52387D9}"/>
    <cellStyle name="Comma 2 4 3 8" xfId="19032" xr:uid="{7701488A-270F-4DAF-AB4A-290CD7CEE699}"/>
    <cellStyle name="Comma 2 4 3 9" xfId="19033" xr:uid="{5481ED58-0D43-4391-B4FE-40F5508E3E30}"/>
    <cellStyle name="Comma 2 4 4" xfId="8151" xr:uid="{1F43BA06-32B6-44F7-A765-05643592D504}"/>
    <cellStyle name="Comma 2 4 4 10" xfId="19034" xr:uid="{2D2912C6-7F02-4CFD-8EA5-609D6D969016}"/>
    <cellStyle name="Comma 2 4 4 11" xfId="19035" xr:uid="{4BC7D7BD-E07D-4563-A689-C4F8A48BC5F9}"/>
    <cellStyle name="Comma 2 4 4 12" xfId="19036" xr:uid="{C946D95E-7556-4374-A901-241399E366E6}"/>
    <cellStyle name="Comma 2 4 4 13" xfId="19037" xr:uid="{470D54CA-1560-4FA5-B2BF-D6875F6E1483}"/>
    <cellStyle name="Comma 2 4 4 14" xfId="11520" xr:uid="{EEF508CA-4532-491B-9FAF-9FA010AAD9AF}"/>
    <cellStyle name="Comma 2 4 4 2" xfId="11576" xr:uid="{3924E393-28F8-4BD2-A637-706B5B87EBE3}"/>
    <cellStyle name="Comma 2 4 4 2 2" xfId="11770" xr:uid="{4BDDCC60-F09D-483C-BDEA-C4E2A820C151}"/>
    <cellStyle name="Comma 2 4 4 2 2 2" xfId="19038" xr:uid="{B3BDCB4E-2451-4F9A-A2C6-64E433107E11}"/>
    <cellStyle name="Comma 2 4 4 2 2 2 2" xfId="19039" xr:uid="{475EECCB-45E2-42CD-8D32-72453C43CA0B}"/>
    <cellStyle name="Comma 2 4 4 2 2 3" xfId="19040" xr:uid="{0D1F8041-D567-430D-9EB0-D74EA503119D}"/>
    <cellStyle name="Comma 2 4 4 2 2 4" xfId="19041" xr:uid="{5639AD4F-035D-42BD-97F5-61D5F7DC3EAC}"/>
    <cellStyle name="Comma 2 4 4 2 2 5" xfId="19042" xr:uid="{8B395180-CF4A-4307-A1AB-8097659309BE}"/>
    <cellStyle name="Comma 2 4 4 2 3" xfId="11672" xr:uid="{04AAC869-4115-470B-95AD-471A6F5024C2}"/>
    <cellStyle name="Comma 2 4 4 2 3 2" xfId="19043" xr:uid="{DBECC789-A009-4207-99BE-8C0A2F16B10E}"/>
    <cellStyle name="Comma 2 4 4 2 3 3" xfId="19044" xr:uid="{4F977D53-A4F3-464E-937E-311E0F3C6170}"/>
    <cellStyle name="Comma 2 4 4 2 3 4" xfId="19045" xr:uid="{DDD95662-7755-459C-BC58-406743C787E5}"/>
    <cellStyle name="Comma 2 4 4 2 4" xfId="19046" xr:uid="{724AEE7E-4D64-4374-9CFC-E77A07809F60}"/>
    <cellStyle name="Comma 2 4 4 2 4 2" xfId="19047" xr:uid="{57B2FA6B-593A-4744-A9D0-0C6A552CB402}"/>
    <cellStyle name="Comma 2 4 4 2 5" xfId="19048" xr:uid="{6DB591A7-0771-4BFC-BDD8-6224AAB10B0F}"/>
    <cellStyle name="Comma 2 4 4 2 5 2" xfId="19049" xr:uid="{70C60835-1BC2-407C-9918-1BCEAD2B3E46}"/>
    <cellStyle name="Comma 2 4 4 2 6" xfId="19050" xr:uid="{C1358F86-F614-46EB-B7D2-84BF03C432DC}"/>
    <cellStyle name="Comma 2 4 4 2 7" xfId="19051" xr:uid="{B6943B11-09FD-4ECB-8411-564AD1E86F0D}"/>
    <cellStyle name="Comma 2 4 4 2 8" xfId="19052" xr:uid="{87E63C74-ED49-4D23-8A75-090188D14387}"/>
    <cellStyle name="Comma 2 4 4 3" xfId="11723" xr:uid="{AD2F6BA1-A263-4D99-9BD1-76E6029D0912}"/>
    <cellStyle name="Comma 2 4 4 3 2" xfId="19053" xr:uid="{B2552E26-849E-4DF0-952F-CD0ECFD403A5}"/>
    <cellStyle name="Comma 2 4 4 3 2 2" xfId="19054" xr:uid="{4B57A663-C735-4E44-9E5F-B03407EE2F27}"/>
    <cellStyle name="Comma 2 4 4 3 3" xfId="19055" xr:uid="{44E3E907-18DB-44C2-8117-17B386D24C35}"/>
    <cellStyle name="Comma 2 4 4 3 4" xfId="19056" xr:uid="{0551C6B6-80F9-47A4-BA83-4393E926EFB2}"/>
    <cellStyle name="Comma 2 4 4 3 5" xfId="19057" xr:uid="{8AC07C68-D4E8-44AE-AEA5-92D599573407}"/>
    <cellStyle name="Comma 2 4 4 4" xfId="11625" xr:uid="{4AC5354E-D033-4437-8C99-F93063AC8C6B}"/>
    <cellStyle name="Comma 2 4 4 4 2" xfId="19058" xr:uid="{7C26391F-114B-4246-9569-6100C724A257}"/>
    <cellStyle name="Comma 2 4 4 4 3" xfId="19059" xr:uid="{324CF2E4-92FF-4DB9-8043-642185E5F335}"/>
    <cellStyle name="Comma 2 4 4 4 4" xfId="19060" xr:uid="{8FB04A2E-5C99-4FB0-99C5-896C8B18E303}"/>
    <cellStyle name="Comma 2 4 4 5" xfId="11816" xr:uid="{94648B7A-E654-4C3E-943F-E97F3BB31061}"/>
    <cellStyle name="Comma 2 4 4 5 2" xfId="19061" xr:uid="{84AB7921-0F93-42F0-9E9E-4EFB04A6BC9A}"/>
    <cellStyle name="Comma 2 4 4 5 3" xfId="19062" xr:uid="{C1C26CBE-DFC1-4E33-B4B7-BF396AC00829}"/>
    <cellStyle name="Comma 2 4 4 5 4" xfId="19063" xr:uid="{423CBF45-30DE-4B72-AFF9-96B6FB598875}"/>
    <cellStyle name="Comma 2 4 4 6" xfId="19064" xr:uid="{2E5064F8-A042-4E96-BD29-C9F09E484650}"/>
    <cellStyle name="Comma 2 4 4 6 2" xfId="19065" xr:uid="{D2594859-EADB-4759-BDFF-0214281044E0}"/>
    <cellStyle name="Comma 2 4 4 7" xfId="19066" xr:uid="{4D70B423-45FB-4730-8D4D-72C82E310CD0}"/>
    <cellStyle name="Comma 2 4 4 7 2" xfId="19067" xr:uid="{A22C2D83-7510-496B-9509-0829DC042414}"/>
    <cellStyle name="Comma 2 4 4 8" xfId="19068" xr:uid="{785CB00D-DA54-4B08-9C9E-6EE2E339C8EF}"/>
    <cellStyle name="Comma 2 4 4 9" xfId="19069" xr:uid="{23BC4F09-FEA5-4628-80BF-72FD9BAA1B86}"/>
    <cellStyle name="Comma 2 4 5" xfId="11527" xr:uid="{E907EF63-320E-4D60-BBC6-FC2801C86963}"/>
    <cellStyle name="Comma 2 4 5 10" xfId="19070" xr:uid="{5816FE14-F442-463C-9B7C-0FC6EC7D38BE}"/>
    <cellStyle name="Comma 2 4 5 2" xfId="11583" xr:uid="{720631C3-D086-466A-92A2-629506C1368A}"/>
    <cellStyle name="Comma 2 4 5 2 2" xfId="11777" xr:uid="{BC3FA0F0-8644-44B9-82AC-7207CC3E47B4}"/>
    <cellStyle name="Comma 2 4 5 2 2 2" xfId="19071" xr:uid="{E747F686-E7AB-41DD-94E9-A2B6BCD58AC3}"/>
    <cellStyle name="Comma 2 4 5 2 2 2 2" xfId="19072" xr:uid="{C23C8490-E506-4589-905C-6EB04AFAAC79}"/>
    <cellStyle name="Comma 2 4 5 2 2 3" xfId="19073" xr:uid="{10900134-837F-401E-A7D1-A985A61DCFAA}"/>
    <cellStyle name="Comma 2 4 5 2 2 4" xfId="19074" xr:uid="{23E591D4-E495-489A-8386-AFAF38395632}"/>
    <cellStyle name="Comma 2 4 5 2 2 5" xfId="19075" xr:uid="{C001C6AA-DACB-4DB5-B690-5F3BC523B8D4}"/>
    <cellStyle name="Comma 2 4 5 2 3" xfId="11679" xr:uid="{C6E2653F-F3D4-4F87-A6B1-69589BD27912}"/>
    <cellStyle name="Comma 2 4 5 2 3 2" xfId="19076" xr:uid="{D304564B-A063-4534-B468-85FB968288C3}"/>
    <cellStyle name="Comma 2 4 5 2 3 3" xfId="19077" xr:uid="{E11F2089-A53B-46FE-B6CD-5C9C23C49D39}"/>
    <cellStyle name="Comma 2 4 5 2 3 4" xfId="19078" xr:uid="{04478C5B-8E87-4BB6-B24F-E61DE5A9BCFE}"/>
    <cellStyle name="Comma 2 4 5 2 4" xfId="19079" xr:uid="{E55283E7-771A-4D3F-A387-E8F69133F687}"/>
    <cellStyle name="Comma 2 4 5 2 4 2" xfId="19080" xr:uid="{4B4F3D7A-B07B-4C8C-944E-AEED3B2A365C}"/>
    <cellStyle name="Comma 2 4 5 2 5" xfId="19081" xr:uid="{E5D38658-55B1-4BBD-91ED-D344C04C6D5E}"/>
    <cellStyle name="Comma 2 4 5 2 5 2" xfId="19082" xr:uid="{BC6487AF-EF1E-4FE3-B563-32DA03AA72E6}"/>
    <cellStyle name="Comma 2 4 5 2 6" xfId="19083" xr:uid="{37EB8435-89B0-4008-9471-EFD7CD7025D1}"/>
    <cellStyle name="Comma 2 4 5 2 7" xfId="19084" xr:uid="{695974B7-1EEA-4D19-A17C-5A9B1F162523}"/>
    <cellStyle name="Comma 2 4 5 2 8" xfId="19085" xr:uid="{FC62FC8A-9069-4896-9C35-244D685E27D3}"/>
    <cellStyle name="Comma 2 4 5 3" xfId="11730" xr:uid="{0E294AB6-BB10-433C-8F54-40620EC0AF7D}"/>
    <cellStyle name="Comma 2 4 5 3 2" xfId="19086" xr:uid="{7ACDBAF6-5ED0-401C-80A5-4CC49412905B}"/>
    <cellStyle name="Comma 2 4 5 3 2 2" xfId="19087" xr:uid="{230EB987-E517-4222-A97C-DD1ECDF5A17D}"/>
    <cellStyle name="Comma 2 4 5 3 3" xfId="19088" xr:uid="{4D509AF8-A38A-446A-93D0-30D48EC61045}"/>
    <cellStyle name="Comma 2 4 5 3 4" xfId="19089" xr:uid="{2E7D8F3A-DF7A-44E3-A9E9-65C4868AC79D}"/>
    <cellStyle name="Comma 2 4 5 3 5" xfId="19090" xr:uid="{056D83B2-287A-4768-B2B8-C1D1FECC5F87}"/>
    <cellStyle name="Comma 2 4 5 4" xfId="11632" xr:uid="{117A95B4-630C-432A-BC57-DB020B46E3D8}"/>
    <cellStyle name="Comma 2 4 5 4 2" xfId="19091" xr:uid="{1902652B-1578-4D83-BB92-51B0725F8C79}"/>
    <cellStyle name="Comma 2 4 5 4 3" xfId="19092" xr:uid="{74026E0F-3593-4C0B-B4D4-4C2292D5CC9E}"/>
    <cellStyle name="Comma 2 4 5 4 4" xfId="19093" xr:uid="{CDCDCC6E-BDD1-44B3-BC87-1D042C92D42F}"/>
    <cellStyle name="Comma 2 4 5 5" xfId="19094" xr:uid="{92A9A400-4E37-4BA6-92EF-9B0138099DDD}"/>
    <cellStyle name="Comma 2 4 5 5 2" xfId="19095" xr:uid="{34ADC09F-D394-498E-9208-407535F437E7}"/>
    <cellStyle name="Comma 2 4 5 6" xfId="19096" xr:uid="{5349267B-5C49-40D7-A262-879434190403}"/>
    <cellStyle name="Comma 2 4 5 6 2" xfId="19097" xr:uid="{DC25B7B3-0FAC-4C3C-AFF3-BD5D19EB2F73}"/>
    <cellStyle name="Comma 2 4 5 7" xfId="19098" xr:uid="{778D0F5B-6B13-4436-8F55-1879A3485C01}"/>
    <cellStyle name="Comma 2 4 5 8" xfId="19099" xr:uid="{F6A7C4A7-1E83-4BA4-8523-7CF862CE8CFB}"/>
    <cellStyle name="Comma 2 4 5 9" xfId="19100" xr:uid="{00200381-E79D-40FC-9CCE-F0143C2DF3D5}"/>
    <cellStyle name="Comma 2 4 6" xfId="11540" xr:uid="{C600A255-FE3C-4935-ABB9-06DFCC4BDE7A}"/>
    <cellStyle name="Comma 2 4 6 2" xfId="11591" xr:uid="{DF865EAA-BC9A-4B51-882D-A1905C98DB0C}"/>
    <cellStyle name="Comma 2 4 6 2 2" xfId="11785" xr:uid="{E5BD9C7A-311F-4F1F-9B83-097532D0C92A}"/>
    <cellStyle name="Comma 2 4 6 2 2 2" xfId="19101" xr:uid="{1A195C8C-73E8-44D8-B7DE-EF0847CE2952}"/>
    <cellStyle name="Comma 2 4 6 2 2 2 2" xfId="19102" xr:uid="{A229FC37-EE1F-41FF-94B5-FAD20685C0A4}"/>
    <cellStyle name="Comma 2 4 6 2 2 3" xfId="19103" xr:uid="{5BD186FB-ECA5-4E3D-8CCB-919B43F81D4F}"/>
    <cellStyle name="Comma 2 4 6 2 2 4" xfId="19104" xr:uid="{B6A68E82-DB35-47EB-880C-0461EC898A4D}"/>
    <cellStyle name="Comma 2 4 6 2 2 5" xfId="19105" xr:uid="{556219D6-3782-4358-AF20-AE3E57DD237B}"/>
    <cellStyle name="Comma 2 4 6 2 3" xfId="11687" xr:uid="{F7D091CC-F6A9-41AB-AA6C-9B93DA0C79A5}"/>
    <cellStyle name="Comma 2 4 6 2 3 2" xfId="19106" xr:uid="{B1BDF98A-A96F-49CC-9E66-F8BCC6D72BD9}"/>
    <cellStyle name="Comma 2 4 6 2 3 3" xfId="19107" xr:uid="{CD7CC937-DE4E-46F2-B625-62D75C50EC8F}"/>
    <cellStyle name="Comma 2 4 6 2 3 4" xfId="19108" xr:uid="{45CF8947-6C2F-4DFA-8722-1ED50134287D}"/>
    <cellStyle name="Comma 2 4 6 2 4" xfId="19109" xr:uid="{0C720D05-C42E-4350-BE8A-8A85E256DBF8}"/>
    <cellStyle name="Comma 2 4 6 2 4 2" xfId="19110" xr:uid="{1A2F34E3-FC85-40D1-9E11-080DCAE72575}"/>
    <cellStyle name="Comma 2 4 6 2 5" xfId="19111" xr:uid="{7C3D9BA8-09F7-4CF6-9777-C43D6DB220E2}"/>
    <cellStyle name="Comma 2 4 6 2 6" xfId="19112" xr:uid="{97DE30BA-F6D9-43F1-A582-54E6D8E73571}"/>
    <cellStyle name="Comma 2 4 6 3" xfId="11738" xr:uid="{346F5502-6DCA-40AC-BE2B-3F3D7C1F7770}"/>
    <cellStyle name="Comma 2 4 6 3 2" xfId="19113" xr:uid="{36687D14-2ACE-47B6-B3EB-564AA4901717}"/>
    <cellStyle name="Comma 2 4 6 3 2 2" xfId="19114" xr:uid="{61DDBA67-707A-442B-BE26-D378141A4AF7}"/>
    <cellStyle name="Comma 2 4 6 3 3" xfId="19115" xr:uid="{E78DC53A-D6CA-4A90-B845-D0454E6DCEAB}"/>
    <cellStyle name="Comma 2 4 6 3 4" xfId="19116" xr:uid="{B146EE13-327A-4E9B-A8FE-F0238439E162}"/>
    <cellStyle name="Comma 2 4 6 3 5" xfId="19117" xr:uid="{028D0870-E5BD-4F27-AF61-85CBF12A0F2A}"/>
    <cellStyle name="Comma 2 4 6 4" xfId="11640" xr:uid="{C7B3EE8F-6D64-4BD7-BAC1-ADAAD3BC842E}"/>
    <cellStyle name="Comma 2 4 6 4 2" xfId="19118" xr:uid="{5BB3747E-E152-462A-A2F7-01645DB87570}"/>
    <cellStyle name="Comma 2 4 6 4 3" xfId="19119" xr:uid="{38D27457-ABD1-4C9C-83B9-BE12E00D7E87}"/>
    <cellStyle name="Comma 2 4 6 4 4" xfId="19120" xr:uid="{5C90F08C-6808-4836-95B1-E275AEBFA8A7}"/>
    <cellStyle name="Comma 2 4 6 5" xfId="19121" xr:uid="{4634C297-5FB0-4DF1-A06C-0E4E87AAC95C}"/>
    <cellStyle name="Comma 2 4 6 5 2" xfId="19122" xr:uid="{B1B02439-F95E-46FD-946F-14F12EA7B24B}"/>
    <cellStyle name="Comma 2 4 6 6" xfId="19123" xr:uid="{FB33CCC6-A016-4F18-BEDA-F731EB3D69D8}"/>
    <cellStyle name="Comma 2 4 6 6 2" xfId="19124" xr:uid="{57ABDF9B-FBC9-4842-86FB-87EA6D863632}"/>
    <cellStyle name="Comma 2 4 6 7" xfId="19125" xr:uid="{64CF8CFA-B46B-47F0-A73D-5636E4BEF256}"/>
    <cellStyle name="Comma 2 4 6 8" xfId="19126" xr:uid="{1CC79E59-F1CF-4A26-9E3F-C602CB8B9C9D}"/>
    <cellStyle name="Comma 2 4 6 9" xfId="19127" xr:uid="{8FA456D6-518C-4372-96D0-2FB0225E0C4B}"/>
    <cellStyle name="Comma 2 4 7" xfId="11556" xr:uid="{720112E5-9A4A-4847-8894-3659DC57F3BA}"/>
    <cellStyle name="Comma 2 4 7 2" xfId="11750" xr:uid="{DB236010-95C7-482C-940D-484144A0EC20}"/>
    <cellStyle name="Comma 2 4 7 2 2" xfId="19128" xr:uid="{C18E9E15-451F-4790-A862-62D208C97EBC}"/>
    <cellStyle name="Comma 2 4 7 2 2 2" xfId="19129" xr:uid="{542A4229-4268-44E6-AAAF-EE44AA17117C}"/>
    <cellStyle name="Comma 2 4 7 2 2 2 2" xfId="19130" xr:uid="{380D4D53-528F-46C3-9508-FAA070CD39FC}"/>
    <cellStyle name="Comma 2 4 7 2 2 3" xfId="19131" xr:uid="{795BA256-9C4A-4A22-A2CE-944A452FDA2E}"/>
    <cellStyle name="Comma 2 4 7 2 3" xfId="19132" xr:uid="{C2EEA7CF-4A62-4E51-BCAA-16D593AC276E}"/>
    <cellStyle name="Comma 2 4 7 2 3 2" xfId="19133" xr:uid="{148DD825-2010-4216-8472-5494715D6670}"/>
    <cellStyle name="Comma 2 4 7 2 4" xfId="19134" xr:uid="{D374DEC5-71E7-4106-A3EF-F259E652FE30}"/>
    <cellStyle name="Comma 2 4 7 2 5" xfId="19135" xr:uid="{537A0D80-D8A8-42FF-95F3-16E582190845}"/>
    <cellStyle name="Comma 2 4 7 2 6" xfId="19136" xr:uid="{37BE3793-2AF4-4EDC-AC82-4BB15523CBBE}"/>
    <cellStyle name="Comma 2 4 7 3" xfId="11652" xr:uid="{EE83A48E-99E0-4C62-A1D7-0F7BBB430779}"/>
    <cellStyle name="Comma 2 4 7 3 2" xfId="19137" xr:uid="{1F584D18-BE84-453F-8992-921E4A8B8485}"/>
    <cellStyle name="Comma 2 4 7 3 2 2" xfId="19138" xr:uid="{F28EE08D-F7D4-47CB-94EF-ED1ED5D247C2}"/>
    <cellStyle name="Comma 2 4 7 3 3" xfId="19139" xr:uid="{A725A37A-0E1D-4D66-92EB-E134BF5EAEB3}"/>
    <cellStyle name="Comma 2 4 7 3 4" xfId="19140" xr:uid="{380BEDCD-60E8-45F4-ABD9-ACC613422FF0}"/>
    <cellStyle name="Comma 2 4 7 3 5" xfId="19141" xr:uid="{2B00F938-7221-4C16-9B61-408EE829ACC1}"/>
    <cellStyle name="Comma 2 4 7 4" xfId="19142" xr:uid="{F76C2025-34C2-4DCB-98F6-171A459DF4D5}"/>
    <cellStyle name="Comma 2 4 7 5" xfId="19143" xr:uid="{A6196EF0-E98B-4EB1-B845-BA563DB5AEA7}"/>
    <cellStyle name="Comma 2 4 7 5 2" xfId="19144" xr:uid="{774E5C0E-5BD1-4BD0-BBE5-67E8673EEFA3}"/>
    <cellStyle name="Comma 2 4 7 5 3" xfId="19145" xr:uid="{9FEF70BA-B984-4A27-81C8-2994232B514A}"/>
    <cellStyle name="Comma 2 4 7 6" xfId="19146" xr:uid="{6C7DB617-E50D-4CA6-A27A-9F55A42C9AB6}"/>
    <cellStyle name="Comma 2 4 7 7" xfId="19147" xr:uid="{E7221B66-CCBD-4A2A-9998-6D734D08D3A0}"/>
    <cellStyle name="Comma 2 4 8" xfId="11703" xr:uid="{322839EB-E8E3-49A2-876A-FC1C7CCA2066}"/>
    <cellStyle name="Comma 2 4 8 2" xfId="19148" xr:uid="{0F85E1B6-FDF8-440C-9947-1EFC0F62F052}"/>
    <cellStyle name="Comma 2 4 8 2 2" xfId="19149" xr:uid="{2232D37C-02E8-45D0-A5FF-8F145EB83662}"/>
    <cellStyle name="Comma 2 4 8 2 2 2" xfId="19150" xr:uid="{1C52C231-7C5C-4E3F-BCD4-DF8FBC65200A}"/>
    <cellStyle name="Comma 2 4 8 2 3" xfId="19151" xr:uid="{27CF0684-AF7E-4847-88DC-2D7393CC1A5E}"/>
    <cellStyle name="Comma 2 4 8 3" xfId="19152" xr:uid="{93782D40-1B20-4CD5-A0E9-F654D78C65C2}"/>
    <cellStyle name="Comma 2 4 8 3 2" xfId="19153" xr:uid="{D28201A2-485B-41E3-8676-0A8E0468C969}"/>
    <cellStyle name="Comma 2 4 8 4" xfId="19154" xr:uid="{ADD25FCA-8AF6-4150-8707-27C7A6842BEC}"/>
    <cellStyle name="Comma 2 4 8 5" xfId="19155" xr:uid="{026D9974-1DA5-450F-80D8-C47FFE8C1D25}"/>
    <cellStyle name="Comma 2 4 8 6" xfId="19156" xr:uid="{CB563D4F-269F-4BF0-A41D-6FCBFEDA68C5}"/>
    <cellStyle name="Comma 2 4 9" xfId="11605" xr:uid="{58021263-C3B2-49E4-9F9D-9ED30DAFF501}"/>
    <cellStyle name="Comma 2 4 9 2" xfId="19157" xr:uid="{CE92D218-8CA1-4A52-8F34-10F6A70E423B}"/>
    <cellStyle name="Comma 2 4 9 2 2" xfId="19158" xr:uid="{7B8502CA-BD93-48AA-BE8B-D7F71C38C186}"/>
    <cellStyle name="Comma 2 4 9 3" xfId="19159" xr:uid="{2F0DF390-9057-41DE-A581-04E091B6E95A}"/>
    <cellStyle name="Comma 2 4 9 4" xfId="19160" xr:uid="{3E7B8D80-7B0D-4573-AD6A-9934B099F1F1}"/>
    <cellStyle name="Comma 2 4 9 5" xfId="19161" xr:uid="{9DA0D036-9B50-421E-9D4A-FD9FFA95246C}"/>
    <cellStyle name="Comma 2 5" xfId="3741" xr:uid="{3B9BEE6F-E2C2-4E5B-8A9F-34B01DA27F79}"/>
    <cellStyle name="Comma 2 5 10" xfId="19162" xr:uid="{887535D4-98D3-41B1-AD0F-2075D795FA6B}"/>
    <cellStyle name="Comma 2 5 10 2" xfId="19163" xr:uid="{9182E9E3-10C6-4FEA-BE79-925B331D5840}"/>
    <cellStyle name="Comma 2 5 11" xfId="19164" xr:uid="{3A0375CB-17AA-4FAA-BFAF-45AB713E32E8}"/>
    <cellStyle name="Comma 2 5 11 2" xfId="19165" xr:uid="{2706C69F-A042-4179-AECC-6334DEDE3F93}"/>
    <cellStyle name="Comma 2 5 12" xfId="19166" xr:uid="{1351C5BC-56C9-44D8-B867-62DB8109F84A}"/>
    <cellStyle name="Comma 2 5 13" xfId="19167" xr:uid="{69ED870F-DB7F-4FCB-A0B8-AD62D2FAA297}"/>
    <cellStyle name="Comma 2 5 14" xfId="19168" xr:uid="{2B8BD5F4-497C-4B82-A764-F0FF2CEA0FAD}"/>
    <cellStyle name="Comma 2 5 15" xfId="19169" xr:uid="{26158E52-4F8F-4598-923C-35EB38C21A2F}"/>
    <cellStyle name="Comma 2 5 16" xfId="10712" xr:uid="{205FA2E0-8B56-4589-8C4E-D45FDB07A35F}"/>
    <cellStyle name="Comma 2 5 17" xfId="6029" xr:uid="{010AF215-15D0-43C3-B6E0-5E64592BEF51}"/>
    <cellStyle name="Comma 2 5 2" xfId="4618" xr:uid="{EE45DE1F-9D88-485C-8169-E4D04104536D}"/>
    <cellStyle name="Comma 2 5 2 10" xfId="19170" xr:uid="{00599D72-148B-480E-A4F1-88C576240C86}"/>
    <cellStyle name="Comma 2 5 2 11" xfId="19171" xr:uid="{BB7A694D-9456-4B8E-9B49-AF1292E0679C}"/>
    <cellStyle name="Comma 2 5 2 2" xfId="11568" xr:uid="{EC8E32E4-0723-48F8-AD0F-B14DBD62C648}"/>
    <cellStyle name="Comma 2 5 2 2 2" xfId="11762" xr:uid="{0E4D1767-7958-4FA3-9FDA-C0C8290BAD7C}"/>
    <cellStyle name="Comma 2 5 2 2 2 2" xfId="19172" xr:uid="{82E259FB-341E-4880-B5B2-EB3B696B5FF6}"/>
    <cellStyle name="Comma 2 5 2 2 2 2 2" xfId="19173" xr:uid="{37D24858-E32B-4855-8B32-5EC9561D098B}"/>
    <cellStyle name="Comma 2 5 2 2 2 3" xfId="19174" xr:uid="{64529DE1-F36D-438F-99C2-CBD1A6251756}"/>
    <cellStyle name="Comma 2 5 2 2 2 4" xfId="19175" xr:uid="{99CBC54E-851B-4635-96E6-10C06760B006}"/>
    <cellStyle name="Comma 2 5 2 2 2 5" xfId="19176" xr:uid="{77FCAF0E-379F-42D5-9D96-6E9116C97E65}"/>
    <cellStyle name="Comma 2 5 2 2 3" xfId="11664" xr:uid="{75686A21-9721-4D99-9970-ADE84745AEFD}"/>
    <cellStyle name="Comma 2 5 2 2 3 2" xfId="19177" xr:uid="{D7E44BDA-9297-4D2F-B87D-64AA9A96F5E5}"/>
    <cellStyle name="Comma 2 5 2 2 3 3" xfId="19178" xr:uid="{EFFE2CBA-DAFA-4902-9A68-871D174A3198}"/>
    <cellStyle name="Comma 2 5 2 2 3 4" xfId="19179" xr:uid="{149C6D16-EF07-4606-A3AB-145EE5E6A651}"/>
    <cellStyle name="Comma 2 5 2 2 4" xfId="19180" xr:uid="{9A20FC23-9936-450D-8312-CFA70D4A9033}"/>
    <cellStyle name="Comma 2 5 2 2 4 2" xfId="19181" xr:uid="{444AAFCF-51BF-4F6C-949B-028DCBC5904C}"/>
    <cellStyle name="Comma 2 5 2 2 5" xfId="19182" xr:uid="{D68C1F1E-5348-4114-BC63-BE0F3A5DCE34}"/>
    <cellStyle name="Comma 2 5 2 2 5 2" xfId="19183" xr:uid="{7DAEFFF3-FAED-41B8-8AED-039B3DCC424E}"/>
    <cellStyle name="Comma 2 5 2 2 6" xfId="19184" xr:uid="{7E838755-D656-4AD7-98B3-95272DC89BA8}"/>
    <cellStyle name="Comma 2 5 2 2 7" xfId="19185" xr:uid="{C3065B5B-8FEB-4E43-B452-4F3DA2963603}"/>
    <cellStyle name="Comma 2 5 2 2 8" xfId="19186" xr:uid="{48E089C7-4E3E-4BE2-8560-A35B4012B219}"/>
    <cellStyle name="Comma 2 5 2 3" xfId="11715" xr:uid="{B9E316AA-4A09-42E4-8CAA-F3F372FD4DFA}"/>
    <cellStyle name="Comma 2 5 2 3 2" xfId="19187" xr:uid="{0A5E3D5A-5201-4017-AA84-F4153769ED15}"/>
    <cellStyle name="Comma 2 5 2 3 2 2" xfId="19188" xr:uid="{EBE0FA0C-0E7B-489D-9CCE-B5D0AD4217E3}"/>
    <cellStyle name="Comma 2 5 2 3 3" xfId="19189" xr:uid="{C57FDA30-F144-458F-AE98-C99660983F04}"/>
    <cellStyle name="Comma 2 5 2 3 4" xfId="19190" xr:uid="{0F9DA04D-6A71-44E2-B89C-3F0F820D9130}"/>
    <cellStyle name="Comma 2 5 2 3 5" xfId="19191" xr:uid="{5F1491ED-D70C-4701-9E16-92E0F0421DCB}"/>
    <cellStyle name="Comma 2 5 2 4" xfId="11617" xr:uid="{B165C726-14C3-4293-9DB5-DD0FA52C2D09}"/>
    <cellStyle name="Comma 2 5 2 4 2" xfId="19192" xr:uid="{78DBEF92-22FD-468F-B017-B68F1244DBDD}"/>
    <cellStyle name="Comma 2 5 2 4 3" xfId="19193" xr:uid="{219F4559-5001-4A6C-9671-B2BC939D5242}"/>
    <cellStyle name="Comma 2 5 2 4 4" xfId="19194" xr:uid="{F7BD0ADD-0874-49C0-BDA9-A47B7065DA43}"/>
    <cellStyle name="Comma 2 5 2 5" xfId="11818" xr:uid="{BD933A39-8CB3-42C3-8130-5469CC9A59FF}"/>
    <cellStyle name="Comma 2 5 2 5 2" xfId="19195" xr:uid="{D0359421-63B2-4D8F-A3A2-B12C6943EC2A}"/>
    <cellStyle name="Comma 2 5 2 5 3" xfId="19196" xr:uid="{F55FF187-1701-49A9-9101-CCCB66734179}"/>
    <cellStyle name="Comma 2 5 2 5 4" xfId="19197" xr:uid="{902C025C-0300-44B6-94F0-BFA7B7FB54A0}"/>
    <cellStyle name="Comma 2 5 2 6" xfId="11963" xr:uid="{4C249167-7006-45BA-B24F-C755F35D3665}"/>
    <cellStyle name="Comma 2 5 2 6 2" xfId="19198" xr:uid="{7D0E4ECC-E0F0-47DA-A4D7-27FCFAF91F8D}"/>
    <cellStyle name="Comma 2 5 2 6 3" xfId="19199" xr:uid="{D0800057-337D-479F-89F2-B9193EDC1A53}"/>
    <cellStyle name="Comma 2 5 2 7" xfId="19200" xr:uid="{3AA50C39-01CC-4F52-8CE1-C9670DB423D5}"/>
    <cellStyle name="Comma 2 5 2 7 2" xfId="19201" xr:uid="{5DB9A076-95D8-4194-8FEB-7D7BBEEB2E2E}"/>
    <cellStyle name="Comma 2 5 2 8" xfId="19202" xr:uid="{7D52FDFD-C112-4D6C-AE05-5A19501544AC}"/>
    <cellStyle name="Comma 2 5 2 9" xfId="19203" xr:uid="{296E2B9F-1553-4BD0-A5B3-3426959C50CF}"/>
    <cellStyle name="Comma 2 5 3" xfId="11522" xr:uid="{1E272653-CD98-49F3-8061-BA216368DCBF}"/>
    <cellStyle name="Comma 2 5 3 10" xfId="19204" xr:uid="{5F45FED9-7C00-4F9F-A1F3-360A298D66D1}"/>
    <cellStyle name="Comma 2 5 3 11" xfId="19205" xr:uid="{2B6D2E8E-DBFF-47B4-8B41-4B76DB39E70B}"/>
    <cellStyle name="Comma 2 5 3 2" xfId="11578" xr:uid="{2CAF64D4-719F-4492-9FB0-4A99CCF79130}"/>
    <cellStyle name="Comma 2 5 3 2 2" xfId="11772" xr:uid="{E06B70C2-3994-4D1F-A894-B57831F689F0}"/>
    <cellStyle name="Comma 2 5 3 2 2 2" xfId="19206" xr:uid="{93BBFDF3-1C95-4D2C-8198-F264F8E1B2B5}"/>
    <cellStyle name="Comma 2 5 3 2 2 2 2" xfId="19207" xr:uid="{7FC507B6-8D03-46AF-8164-F0D18026B6DD}"/>
    <cellStyle name="Comma 2 5 3 2 2 3" xfId="19208" xr:uid="{4E46BCC4-CE53-46C3-93D8-69A2222EB68C}"/>
    <cellStyle name="Comma 2 5 3 2 2 4" xfId="19209" xr:uid="{AACF6721-36CD-4169-B3A0-55101C35C02B}"/>
    <cellStyle name="Comma 2 5 3 2 2 5" xfId="19210" xr:uid="{B3344653-89D7-4745-85CC-BAFF720BBA14}"/>
    <cellStyle name="Comma 2 5 3 2 3" xfId="11674" xr:uid="{B4FB67A9-5C25-4CA1-A6C8-FA7120774C56}"/>
    <cellStyle name="Comma 2 5 3 2 3 2" xfId="19211" xr:uid="{A1A219F9-3CC7-470B-8B50-52AAF4EF5C8B}"/>
    <cellStyle name="Comma 2 5 3 2 3 3" xfId="19212" xr:uid="{42ED9977-F88D-4A0C-8506-8CD0FE0EDCEA}"/>
    <cellStyle name="Comma 2 5 3 2 3 4" xfId="19213" xr:uid="{8E2CF144-6EAB-47FD-8F65-0EC1CE7242AF}"/>
    <cellStyle name="Comma 2 5 3 2 4" xfId="19214" xr:uid="{F191CBEA-2E1A-4AD4-A9E8-CEB38FDC8D1D}"/>
    <cellStyle name="Comma 2 5 3 2 4 2" xfId="19215" xr:uid="{E02C29E4-10CE-49F7-818E-AD8DD91772D3}"/>
    <cellStyle name="Comma 2 5 3 2 5" xfId="19216" xr:uid="{F228A5F5-CCD7-40FC-B914-930FFB92A561}"/>
    <cellStyle name="Comma 2 5 3 2 5 2" xfId="19217" xr:uid="{EA448B72-B245-490E-AF49-29913430424F}"/>
    <cellStyle name="Comma 2 5 3 2 6" xfId="19218" xr:uid="{E09B1D34-7744-448A-966C-325C9108B503}"/>
    <cellStyle name="Comma 2 5 3 2 7" xfId="19219" xr:uid="{9C717D34-B20E-4DA0-A25C-E5282ED525B2}"/>
    <cellStyle name="Comma 2 5 3 2 8" xfId="19220" xr:uid="{7E2F6BA2-6908-4067-8899-7BADB9EA3B37}"/>
    <cellStyle name="Comma 2 5 3 3" xfId="11725" xr:uid="{AC799C2D-5B39-49B2-9D1A-2600578A1193}"/>
    <cellStyle name="Comma 2 5 3 3 2" xfId="19221" xr:uid="{B8C9AF3B-C1C7-4CBF-855C-1A553A4F7779}"/>
    <cellStyle name="Comma 2 5 3 3 2 2" xfId="19222" xr:uid="{3903F84C-39B2-4FF1-ACAA-80E7EFFBF2C3}"/>
    <cellStyle name="Comma 2 5 3 3 3" xfId="19223" xr:uid="{C022BC36-5973-4E10-ADF0-6CF901706483}"/>
    <cellStyle name="Comma 2 5 3 3 4" xfId="19224" xr:uid="{A5387059-6177-4675-BE70-5CBB934EFAB4}"/>
    <cellStyle name="Comma 2 5 3 3 5" xfId="19225" xr:uid="{44278D85-6676-479B-9B29-532DAEF08778}"/>
    <cellStyle name="Comma 2 5 3 4" xfId="11627" xr:uid="{DA46C794-CB69-4F9B-86D1-063E3A119CC3}"/>
    <cellStyle name="Comma 2 5 3 4 2" xfId="19226" xr:uid="{D7141AD8-B320-46C2-8496-B116E7F46F59}"/>
    <cellStyle name="Comma 2 5 3 4 3" xfId="19227" xr:uid="{B29FA529-F3BB-469F-BCC3-B75746E47F77}"/>
    <cellStyle name="Comma 2 5 3 4 4" xfId="19228" xr:uid="{7F1BE48A-9515-4839-B374-5FEE94D3A364}"/>
    <cellStyle name="Comma 2 5 3 5" xfId="11819" xr:uid="{AFF31744-9998-4033-9140-B41E0EC622AF}"/>
    <cellStyle name="Comma 2 5 3 5 2" xfId="19229" xr:uid="{69A8CDA0-1CD1-4402-952E-FA3A2CD99205}"/>
    <cellStyle name="Comma 2 5 3 5 3" xfId="19230" xr:uid="{1AF8D844-0E63-4E25-B85E-18E6A8CB404E}"/>
    <cellStyle name="Comma 2 5 3 5 4" xfId="19231" xr:uid="{CD89FD2F-2F9D-4358-A37E-322A80C68651}"/>
    <cellStyle name="Comma 2 5 3 6" xfId="19232" xr:uid="{E23665E9-CF6E-4453-AA58-0EC37EFA1961}"/>
    <cellStyle name="Comma 2 5 3 6 2" xfId="19233" xr:uid="{C0742813-C6F5-4298-A87A-13FDF5670C86}"/>
    <cellStyle name="Comma 2 5 3 7" xfId="19234" xr:uid="{68087CBB-51F0-48DF-B2A7-2F92E5200774}"/>
    <cellStyle name="Comma 2 5 3 7 2" xfId="19235" xr:uid="{F8F38FDB-D092-46E9-A189-64CF875F1E54}"/>
    <cellStyle name="Comma 2 5 3 8" xfId="19236" xr:uid="{8054251B-6A41-4DB1-81EF-564039CD1C98}"/>
    <cellStyle name="Comma 2 5 3 9" xfId="19237" xr:uid="{CDF25435-244F-47A7-B243-FE6FE7FF6D81}"/>
    <cellStyle name="Comma 2 5 4" xfId="11542" xr:uid="{DD436299-45AE-4C74-A0A3-AFB1C7DB9520}"/>
    <cellStyle name="Comma 2 5 4 10" xfId="19238" xr:uid="{36891B3A-253C-4586-947C-7804B0512B74}"/>
    <cellStyle name="Comma 2 5 4 2" xfId="11593" xr:uid="{4AAAFE4B-8050-40AF-AE7F-0A96B45CA4A2}"/>
    <cellStyle name="Comma 2 5 4 2 2" xfId="11787" xr:uid="{058C6D59-3B25-4DE9-95A5-1172A73A208A}"/>
    <cellStyle name="Comma 2 5 4 2 2 2" xfId="19239" xr:uid="{D9D237C2-F1A1-4570-9C16-DFCD83547159}"/>
    <cellStyle name="Comma 2 5 4 2 2 3" xfId="19240" xr:uid="{6823E663-247B-4FC1-887B-0BE696658D0C}"/>
    <cellStyle name="Comma 2 5 4 2 2 4" xfId="19241" xr:uid="{752E13F0-9AF7-491C-85AF-2FC8970E1DBC}"/>
    <cellStyle name="Comma 2 5 4 2 3" xfId="11689" xr:uid="{3E656D09-358F-4034-B8F6-1705DE1D2392}"/>
    <cellStyle name="Comma 2 5 4 2 3 2" xfId="19242" xr:uid="{93E3D803-ECDB-411D-9AEF-B73DB2184F84}"/>
    <cellStyle name="Comma 2 5 4 2 3 3" xfId="19243" xr:uid="{842D6B28-5BDC-49DB-8240-93022FFCA68D}"/>
    <cellStyle name="Comma 2 5 4 2 4" xfId="19244" xr:uid="{EF3527E5-4463-4488-802C-A26B074F4739}"/>
    <cellStyle name="Comma 2 5 4 2 4 2" xfId="19245" xr:uid="{6F7887A1-DF51-4D1A-95CB-B686D326C19C}"/>
    <cellStyle name="Comma 2 5 4 2 5" xfId="19246" xr:uid="{37208DF9-539B-4C2D-8A39-C1EC6CF99C49}"/>
    <cellStyle name="Comma 2 5 4 2 6" xfId="19247" xr:uid="{C9769A49-C9DC-48CF-84F6-C79ABAA5625D}"/>
    <cellStyle name="Comma 2 5 4 3" xfId="11740" xr:uid="{2C829640-B612-495B-BC52-84A4907383E2}"/>
    <cellStyle name="Comma 2 5 4 3 2" xfId="19248" xr:uid="{3B7BF9F0-B1F0-4035-A968-A91185059C0C}"/>
    <cellStyle name="Comma 2 5 4 3 3" xfId="19249" xr:uid="{50475876-6A46-4725-9506-C6F65EAAD509}"/>
    <cellStyle name="Comma 2 5 4 3 4" xfId="19250" xr:uid="{90269995-F064-48FD-8816-DD14531AF79D}"/>
    <cellStyle name="Comma 2 5 4 4" xfId="11642" xr:uid="{B67A0D97-FD91-4BB5-B173-D4026387BD81}"/>
    <cellStyle name="Comma 2 5 4 4 2" xfId="19251" xr:uid="{327C05DD-3FE4-4107-BC8E-2BFE815FD1A7}"/>
    <cellStyle name="Comma 2 5 4 4 3" xfId="19252" xr:uid="{B732245A-9F76-4D80-B8A1-82C2C6DD97CC}"/>
    <cellStyle name="Comma 2 5 4 4 4" xfId="19253" xr:uid="{2D469390-2F0C-479C-9B7C-161FF39424CF}"/>
    <cellStyle name="Comma 2 5 4 5" xfId="19254" xr:uid="{BB12720C-929B-4DD4-AB26-ABE11D44F89A}"/>
    <cellStyle name="Comma 2 5 4 5 2" xfId="19255" xr:uid="{EB8748AB-8F57-45FA-AEA2-5B895B85FA96}"/>
    <cellStyle name="Comma 2 5 4 6" xfId="19256" xr:uid="{B497EC30-3F7D-4DD5-97DA-5685EE4E6D41}"/>
    <cellStyle name="Comma 2 5 4 6 2" xfId="19257" xr:uid="{DAB2D660-8A61-4EB0-878D-9D39ED2BECE7}"/>
    <cellStyle name="Comma 2 5 4 7" xfId="19258" xr:uid="{85FC7531-F42A-408C-874B-E003153143D4}"/>
    <cellStyle name="Comma 2 5 4 8" xfId="19259" xr:uid="{A7D89371-1239-47DF-B13C-A55AB064D8B5}"/>
    <cellStyle name="Comma 2 5 4 9" xfId="19260" xr:uid="{65122E76-AF54-4606-96A8-263F49E9C9B8}"/>
    <cellStyle name="Comma 2 5 5" xfId="11558" xr:uid="{664A6A47-E029-4894-98D1-2B2820259C65}"/>
    <cellStyle name="Comma 2 5 5 2" xfId="11752" xr:uid="{00C043E9-3ADE-416D-ABFE-4EFC17E87EB9}"/>
    <cellStyle name="Comma 2 5 5 2 2" xfId="19261" xr:uid="{CD94DC59-5707-4400-A886-6C3BFBE2CB85}"/>
    <cellStyle name="Comma 2 5 5 2 2 2" xfId="19262" xr:uid="{161FA76A-994B-4B6F-B6B9-90C0FA205BD5}"/>
    <cellStyle name="Comma 2 5 5 2 3" xfId="19263" xr:uid="{41B95088-16C9-44B5-B9BA-2B9609BD822E}"/>
    <cellStyle name="Comma 2 5 5 2 4" xfId="19264" xr:uid="{5F3426CE-3B5E-4F0F-8172-EF5C4758F592}"/>
    <cellStyle name="Comma 2 5 5 3" xfId="11654" xr:uid="{FF3C2886-AE0A-4C68-B4A0-0648159D1EEF}"/>
    <cellStyle name="Comma 2 5 5 3 2" xfId="19265" xr:uid="{2A799B9E-6C36-4F97-B2DA-139B081B5FF4}"/>
    <cellStyle name="Comma 2 5 5 3 3" xfId="19266" xr:uid="{0CE739C2-B526-42DE-99CB-F06223A03925}"/>
    <cellStyle name="Comma 2 5 5 3 4" xfId="19267" xr:uid="{909A961E-24D0-42BB-AE64-B791B20563F2}"/>
    <cellStyle name="Comma 2 5 5 4" xfId="19268" xr:uid="{6ACA63D3-1114-4549-B3B2-CAB2FA5A2C40}"/>
    <cellStyle name="Comma 2 5 5 5" xfId="19269" xr:uid="{1E45A981-4FB9-44DA-B983-4BDEB7A354C8}"/>
    <cellStyle name="Comma 2 5 5 5 2" xfId="19270" xr:uid="{650CA558-DE43-4278-97AF-1E2653642637}"/>
    <cellStyle name="Comma 2 5 5 6" xfId="19271" xr:uid="{0F459482-C4AA-4AC6-A74F-D3C755897BE8}"/>
    <cellStyle name="Comma 2 5 5 7" xfId="19272" xr:uid="{CD7A0797-490C-49F0-BBED-B89F399DB35C}"/>
    <cellStyle name="Comma 2 5 6" xfId="11705" xr:uid="{9D340681-9BD4-4FB9-B428-8D2CFD0D5086}"/>
    <cellStyle name="Comma 2 5 6 2" xfId="19273" xr:uid="{6A54D300-8976-4B2A-AEAB-B12D6522BB77}"/>
    <cellStyle name="Comma 2 5 6 3" xfId="19274" xr:uid="{D14E39A3-CD6D-4DA6-ACD9-F2AE09668440}"/>
    <cellStyle name="Comma 2 5 6 4" xfId="19275" xr:uid="{21B81173-1FDE-40BD-A2E7-59AF63AD38C4}"/>
    <cellStyle name="Comma 2 5 7" xfId="11607" xr:uid="{F8EE2929-86D9-467A-B545-1B0C2D2E874F}"/>
    <cellStyle name="Comma 2 5 7 2" xfId="19276" xr:uid="{D6C307D3-1766-4558-8562-9591BACBE803}"/>
    <cellStyle name="Comma 2 5 7 3" xfId="19277" xr:uid="{4E35B66F-EC21-431C-923D-F109932B6246}"/>
    <cellStyle name="Comma 2 5 7 4" xfId="19278" xr:uid="{70D7872E-67F4-4D8A-82D7-0A6E1DC4F1EF}"/>
    <cellStyle name="Comma 2 5 8" xfId="11817" xr:uid="{11352A11-7EEF-47D1-B87F-743815A53946}"/>
    <cellStyle name="Comma 2 5 8 2" xfId="19279" xr:uid="{436B4151-3A3B-43AC-8BDD-4E6232C145B6}"/>
    <cellStyle name="Comma 2 5 8 3" xfId="19280" xr:uid="{F117F511-CC77-4FB6-B6F2-AC24501D26C0}"/>
    <cellStyle name="Comma 2 5 8 4" xfId="19281" xr:uid="{498446D3-3BE0-4B96-B3CE-5A0F3AFEBC51}"/>
    <cellStyle name="Comma 2 5 9" xfId="11951" xr:uid="{43A3DDCD-EA96-4F4B-BB1C-F3572040C0F0}"/>
    <cellStyle name="Comma 2 5 9 2" xfId="19282" xr:uid="{3BAFF969-97FB-4138-919C-2D8919729D1F}"/>
    <cellStyle name="Comma 2 5 9 3" xfId="19283" xr:uid="{02D24B85-1A4D-4C82-8FFE-E83098FA0635}"/>
    <cellStyle name="Comma 2 6" xfId="4549" xr:uid="{C15B62EA-E1F0-481B-8367-132490FA72E4}"/>
    <cellStyle name="Comma 2 6 10" xfId="19284" xr:uid="{3985DE0A-5E00-4C51-99A5-0294B2DDD857}"/>
    <cellStyle name="Comma 2 6 11" xfId="19285" xr:uid="{8CE15EFA-A32D-4C29-8A20-C188492D91F7}"/>
    <cellStyle name="Comma 2 6 12" xfId="19286" xr:uid="{2D189955-3180-4AFC-83A3-C344D24F213B}"/>
    <cellStyle name="Comma 2 6 13" xfId="11344" xr:uid="{0FF8DA86-D9EA-4B02-B651-6783781F12C4}"/>
    <cellStyle name="Comma 2 6 14" xfId="6030" xr:uid="{20A97E14-F095-4815-B7E0-4463885B98D4}"/>
    <cellStyle name="Comma 2 6 2" xfId="11544" xr:uid="{4A815EE1-11D2-4825-8B6B-EFB5DD369EFF}"/>
    <cellStyle name="Comma 2 6 2 2" xfId="11594" xr:uid="{ECCFACAE-9BCC-45F0-9BFA-75FC17EDB36D}"/>
    <cellStyle name="Comma 2 6 2 2 2" xfId="11788" xr:uid="{CFDD94C5-01BF-41F7-AA0A-49BF62EF02A2}"/>
    <cellStyle name="Comma 2 6 2 2 2 2" xfId="19287" xr:uid="{6E010C56-69F5-461D-8FD5-1D1EFA0D5CD4}"/>
    <cellStyle name="Comma 2 6 2 2 2 3" xfId="19288" xr:uid="{8F92ECEA-A9E5-4C9D-9FCC-18EFEBE84F29}"/>
    <cellStyle name="Comma 2 6 2 2 2 4" xfId="19289" xr:uid="{35A8C3F0-E8D4-4B3F-ABC6-B574C6DC73B2}"/>
    <cellStyle name="Comma 2 6 2 2 3" xfId="11690" xr:uid="{4A1F9204-423E-41AD-BECC-410A67A78906}"/>
    <cellStyle name="Comma 2 6 2 2 3 2" xfId="19290" xr:uid="{AE69BCCA-30D3-47C8-9FD7-6FE8CD088B8A}"/>
    <cellStyle name="Comma 2 6 2 2 3 3" xfId="19291" xr:uid="{751AC479-35B6-41CC-808B-15F26B96EA8A}"/>
    <cellStyle name="Comma 2 6 2 2 4" xfId="19292" xr:uid="{7CF7063E-49DD-4D96-9508-664AFE31C330}"/>
    <cellStyle name="Comma 2 6 2 2 4 2" xfId="19293" xr:uid="{4F808D5D-7578-4330-A589-E3DA4E46C41E}"/>
    <cellStyle name="Comma 2 6 2 2 5" xfId="19294" xr:uid="{354FA643-881F-4BC0-B878-D223D832F34C}"/>
    <cellStyle name="Comma 2 6 2 2 6" xfId="19295" xr:uid="{0613A32F-75C2-4FAF-BE47-36215740627E}"/>
    <cellStyle name="Comma 2 6 2 3" xfId="11741" xr:uid="{B21D399D-1F49-4697-B234-B2B68324596E}"/>
    <cellStyle name="Comma 2 6 2 3 2" xfId="19296" xr:uid="{FDAE5537-2294-4383-B28A-EAEFA19C4F7E}"/>
    <cellStyle name="Comma 2 6 2 3 3" xfId="19297" xr:uid="{69445EF6-D217-48E3-97F0-72AC86D05150}"/>
    <cellStyle name="Comma 2 6 2 3 4" xfId="19298" xr:uid="{DBF66426-442C-498F-B120-E04C75EB7ED2}"/>
    <cellStyle name="Comma 2 6 2 4" xfId="11643" xr:uid="{32C65742-909E-4ED8-9F4F-91B6D8292E8B}"/>
    <cellStyle name="Comma 2 6 2 4 2" xfId="19299" xr:uid="{994CB021-29B6-4D93-BDDB-427CE04D0658}"/>
    <cellStyle name="Comma 2 6 2 4 3" xfId="19300" xr:uid="{61007C10-1DE8-4FC6-9656-0DD24D10A484}"/>
    <cellStyle name="Comma 2 6 2 5" xfId="19301" xr:uid="{DB6DE1D3-65C5-4000-9300-EBCE17AB0C3E}"/>
    <cellStyle name="Comma 2 6 2 5 2" xfId="19302" xr:uid="{D4729076-02CB-4984-BF38-59EFCC6FE125}"/>
    <cellStyle name="Comma 2 6 2 6" xfId="19303" xr:uid="{1F80317C-BC5D-45F8-B001-EC25F783BA5E}"/>
    <cellStyle name="Comma 2 6 2 6 2" xfId="19304" xr:uid="{907713F2-5D0E-4B0A-A5CC-8BD89A70121D}"/>
    <cellStyle name="Comma 2 6 2 7" xfId="19305" xr:uid="{2CCBA7B9-B216-42E8-81D2-3849B94A628D}"/>
    <cellStyle name="Comma 2 6 2 8" xfId="19306" xr:uid="{05C51FF6-685B-4393-972C-A2602191AB4F}"/>
    <cellStyle name="Comma 2 6 2 9" xfId="19307" xr:uid="{1E22335E-5157-4E2C-B2B3-11403058E0E3}"/>
    <cellStyle name="Comma 2 6 3" xfId="11559" xr:uid="{D5F30B5C-47B6-4D69-A3E9-588E00E83A1C}"/>
    <cellStyle name="Comma 2 6 3 2" xfId="11753" xr:uid="{E48725C6-76A0-4487-A54C-DD81EC2DBF6F}"/>
    <cellStyle name="Comma 2 6 3 2 2" xfId="19308" xr:uid="{4B8ABF3E-DCFC-4F31-8BF0-13DB9E695ECA}"/>
    <cellStyle name="Comma 2 6 3 2 2 2" xfId="19309" xr:uid="{E66043A0-143E-4B6B-8A5F-EAE8568F467C}"/>
    <cellStyle name="Comma 2 6 3 2 3" xfId="19310" xr:uid="{6FFF081A-906C-4713-AB9E-37514E027B5E}"/>
    <cellStyle name="Comma 2 6 3 2 4" xfId="19311" xr:uid="{31343038-65C8-4969-94D6-9C007B6A6626}"/>
    <cellStyle name="Comma 2 6 3 3" xfId="11655" xr:uid="{5E625856-9034-413E-8136-F7C95E5D3452}"/>
    <cellStyle name="Comma 2 6 3 3 2" xfId="19312" xr:uid="{62888AA1-FD08-4BF7-A6D1-2E1BFFF4C6C4}"/>
    <cellStyle name="Comma 2 6 3 3 3" xfId="19313" xr:uid="{377833D8-59C7-4438-96EF-11BDB1444113}"/>
    <cellStyle name="Comma 2 6 3 3 4" xfId="19314" xr:uid="{0A70462F-8175-4C7E-8022-1DA6122C5321}"/>
    <cellStyle name="Comma 2 6 3 4" xfId="19315" xr:uid="{B6EAF853-B0A1-479A-8694-3180C482EEEE}"/>
    <cellStyle name="Comma 2 6 3 5" xfId="19316" xr:uid="{6E2B29AF-82FB-4352-AC94-E3C72B44FA5D}"/>
    <cellStyle name="Comma 2 6 3 5 2" xfId="19317" xr:uid="{BE000C7F-6534-4EB3-B477-A5D01964B428}"/>
    <cellStyle name="Comma 2 6 3 6" xfId="19318" xr:uid="{0230208A-B3BC-4379-B4CD-AD5F07759184}"/>
    <cellStyle name="Comma 2 6 3 7" xfId="19319" xr:uid="{2D825A9A-1E05-4A3D-9D15-79EEC7374312}"/>
    <cellStyle name="Comma 2 6 4" xfId="11706" xr:uid="{6D5F9E62-5094-4834-8B8A-130270307313}"/>
    <cellStyle name="Comma 2 6 4 2" xfId="19320" xr:uid="{4C7CB347-ED6B-4B04-AD2E-A9FDFC8546CB}"/>
    <cellStyle name="Comma 2 6 4 3" xfId="19321" xr:uid="{DE3B5123-AAFE-4349-AF8F-36B3264CEA86}"/>
    <cellStyle name="Comma 2 6 4 4" xfId="19322" xr:uid="{588B6A07-7CDE-49FF-AAA6-5C13060C7014}"/>
    <cellStyle name="Comma 2 6 5" xfId="11608" xr:uid="{0025880B-F660-49C7-BE12-15D6F87F66F8}"/>
    <cellStyle name="Comma 2 6 5 2" xfId="19323" xr:uid="{598A8DBE-725B-438D-9C5A-2B074C35F25A}"/>
    <cellStyle name="Comma 2 6 5 3" xfId="19324" xr:uid="{73801ED0-4C62-4A6B-AC01-AB28A3DD59B8}"/>
    <cellStyle name="Comma 2 6 5 4" xfId="19325" xr:uid="{8C4728EB-D6A8-4E62-A45C-F6B89EDD6394}"/>
    <cellStyle name="Comma 2 6 6" xfId="11820" xr:uid="{80C8145B-F62A-4A75-95E2-73A0E88FF6AE}"/>
    <cellStyle name="Comma 2 6 6 2" xfId="19326" xr:uid="{A66899DD-7F09-4840-AC25-77491FBBCF67}"/>
    <cellStyle name="Comma 2 6 6 3" xfId="19327" xr:uid="{BFA6975E-C98D-40CE-9DD4-3C5AE581B121}"/>
    <cellStyle name="Comma 2 6 6 4" xfId="19328" xr:uid="{0E5EF554-73C7-4AF3-981D-B90459467C19}"/>
    <cellStyle name="Comma 2 6 7" xfId="11958" xr:uid="{EDEE1481-4727-423F-8313-5D40FA6D5688}"/>
    <cellStyle name="Comma 2 6 7 2" xfId="19329" xr:uid="{2CD634C5-63F1-4CA5-99D4-CC48A8F0CD39}"/>
    <cellStyle name="Comma 2 6 7 3" xfId="19330" xr:uid="{673033E4-F525-4FAD-A33A-A74B4F50B1C4}"/>
    <cellStyle name="Comma 2 6 8" xfId="19331" xr:uid="{07967176-5A4D-4E14-A0AE-4E1AFE24450E}"/>
    <cellStyle name="Comma 2 6 8 2" xfId="19332" xr:uid="{B94EFC59-E7A2-4D57-BA6F-9D19FB440419}"/>
    <cellStyle name="Comma 2 6 9" xfId="19333" xr:uid="{8357B53C-6BEE-40D5-B97B-8ACC7E27B10C}"/>
    <cellStyle name="Comma 2 7" xfId="6031" xr:uid="{3997143C-675D-462B-93BF-3B56B1EFC0C2}"/>
    <cellStyle name="Comma 2 7 10" xfId="19334" xr:uid="{95276466-6118-4DE6-92EA-0ADCDDCF72D1}"/>
    <cellStyle name="Comma 2 7 11" xfId="19335" xr:uid="{5AC091D0-7DA5-41BC-8DBA-8A9567692052}"/>
    <cellStyle name="Comma 2 7 12" xfId="11513" xr:uid="{18962119-48D8-4EBC-8A54-6B2DF3A0EE5E}"/>
    <cellStyle name="Comma 2 7 2" xfId="11569" xr:uid="{956F6271-B543-400A-A5AA-846076DFF539}"/>
    <cellStyle name="Comma 2 7 2 2" xfId="11763" xr:uid="{E4F3151A-48F3-4CDF-A1C3-FCEA4B55D833}"/>
    <cellStyle name="Comma 2 7 2 2 2" xfId="19336" xr:uid="{0BEDB868-776F-4AE0-A7FC-1BB68E71B3BD}"/>
    <cellStyle name="Comma 2 7 2 2 2 2" xfId="19337" xr:uid="{96225E46-6940-4D52-9732-4BF3188E7F94}"/>
    <cellStyle name="Comma 2 7 2 2 3" xfId="19338" xr:uid="{1794245E-DCCC-4D02-8E1E-42870A6C3A2B}"/>
    <cellStyle name="Comma 2 7 2 2 4" xfId="19339" xr:uid="{7B4C766E-8B4B-4850-9B8E-31E5098012B2}"/>
    <cellStyle name="Comma 2 7 2 2 5" xfId="19340" xr:uid="{4A4363E8-FAF5-4C5B-BCCE-C849F7535694}"/>
    <cellStyle name="Comma 2 7 2 3" xfId="11665" xr:uid="{C8E55BBC-1574-481D-B5CD-114D5D562C8F}"/>
    <cellStyle name="Comma 2 7 2 3 2" xfId="19341" xr:uid="{6193B98D-A51E-439C-8F4A-47E857211F7C}"/>
    <cellStyle name="Comma 2 7 2 3 3" xfId="19342" xr:uid="{3EF52834-AC26-4846-AE63-DE0C0A2C547B}"/>
    <cellStyle name="Comma 2 7 2 3 4" xfId="19343" xr:uid="{A82540DF-4608-4947-85C9-F5B7B03B807B}"/>
    <cellStyle name="Comma 2 7 2 4" xfId="19344" xr:uid="{599ADD14-4EA3-4455-A0F0-34BFFC0860DA}"/>
    <cellStyle name="Comma 2 7 2 4 2" xfId="19345" xr:uid="{BB0ED50C-8DB0-44B4-A76F-954B678C6145}"/>
    <cellStyle name="Comma 2 7 2 5" xfId="19346" xr:uid="{303EB0C7-12DA-4217-A1B0-AD2BCEA7ED1F}"/>
    <cellStyle name="Comma 2 7 2 5 2" xfId="19347" xr:uid="{77E80CFA-CCF9-40CA-9540-D370753A94D9}"/>
    <cellStyle name="Comma 2 7 2 6" xfId="19348" xr:uid="{E711B057-E65E-4F65-865C-FEAE3524EC81}"/>
    <cellStyle name="Comma 2 7 2 7" xfId="19349" xr:uid="{7543698C-618F-406E-941D-CB17512B15D9}"/>
    <cellStyle name="Comma 2 7 2 8" xfId="19350" xr:uid="{9C9E922F-5EB8-4445-AF7A-6DFFB44E7AB6}"/>
    <cellStyle name="Comma 2 7 3" xfId="11716" xr:uid="{1002815A-AE26-4E4D-9EB3-3BB97A74B84D}"/>
    <cellStyle name="Comma 2 7 3 2" xfId="19351" xr:uid="{67F6C259-7313-40D5-9BD0-B32AE8A53BF5}"/>
    <cellStyle name="Comma 2 7 3 3" xfId="19352" xr:uid="{49C9996B-191C-416A-B5D4-E4592E4751B3}"/>
    <cellStyle name="Comma 2 7 3 3 2" xfId="19353" xr:uid="{D9B9F531-AF96-4645-A45B-59B67872F8E5}"/>
    <cellStyle name="Comma 2 7 3 3 3" xfId="19354" xr:uid="{95B22455-2BDB-43CD-B1A1-566279A35CFB}"/>
    <cellStyle name="Comma 2 7 3 4" xfId="19355" xr:uid="{7BBF1BA0-57E4-42CB-8DEF-C8AD26F71FD9}"/>
    <cellStyle name="Comma 2 7 3 5" xfId="19356" xr:uid="{630C8194-C1E3-4F54-968F-890194EC42B8}"/>
    <cellStyle name="Comma 2 7 4" xfId="11618" xr:uid="{AE3C1B62-D4DA-49BC-B365-3F6D8F4FFBAE}"/>
    <cellStyle name="Comma 2 7 4 2" xfId="19357" xr:uid="{F76C7D88-2087-4172-9D5E-3DB2B1606AEB}"/>
    <cellStyle name="Comma 2 7 4 3" xfId="19358" xr:uid="{571E4C1D-CE0A-48E2-BE14-5E5EC94B6743}"/>
    <cellStyle name="Comma 2 7 4 4" xfId="19359" xr:uid="{FB3B9EFD-D2E9-48F9-8ED1-27F0353AC1A1}"/>
    <cellStyle name="Comma 2 7 5" xfId="11821" xr:uid="{E7F155A2-91CB-48D9-B42E-81B2589C36E7}"/>
    <cellStyle name="Comma 2 7 5 2" xfId="19360" xr:uid="{94E10DFF-C7D8-41AE-8DFC-665BB721477D}"/>
    <cellStyle name="Comma 2 7 5 3" xfId="19361" xr:uid="{C98B68DE-1B7A-4A19-BB4E-0A9E5E13E03E}"/>
    <cellStyle name="Comma 2 7 5 4" xfId="19362" xr:uid="{15DD0DF1-B22C-4F68-8FC0-CF51146A5BBF}"/>
    <cellStyle name="Comma 2 7 6" xfId="19363" xr:uid="{CC6248C0-8C06-4034-8600-281252782F84}"/>
    <cellStyle name="Comma 2 7 6 2" xfId="19364" xr:uid="{07F1C088-3770-485E-8B37-0A55AE2E10AF}"/>
    <cellStyle name="Comma 2 7 7" xfId="19365" xr:uid="{4892933C-F26D-44B3-815C-47C0D2F16668}"/>
    <cellStyle name="Comma 2 7 7 2" xfId="19366" xr:uid="{593D1904-1094-4D29-B8C1-E4E3744E5F4C}"/>
    <cellStyle name="Comma 2 7 8" xfId="19367" xr:uid="{756E52C2-7FA9-42FC-BF05-0F6EBFF87C36}"/>
    <cellStyle name="Comma 2 7 9" xfId="19368" xr:uid="{456E38E5-9208-4F5F-AE3A-BE9C893172ED}"/>
    <cellStyle name="Comma 2 8" xfId="6032" xr:uid="{6CAE8041-49BF-4A58-B9D3-A6BA9295A326}"/>
    <cellStyle name="Comma 2 8 10" xfId="19369" xr:uid="{AA4BDA8F-F2FF-416C-933C-B68A0189C5EF}"/>
    <cellStyle name="Comma 2 8 11" xfId="19370" xr:uid="{8679D814-854E-425A-AC55-29362429BDFB}"/>
    <cellStyle name="Comma 2 8 12" xfId="11523" xr:uid="{B7F02A06-8642-4BB7-9E1F-090C9CD14B2A}"/>
    <cellStyle name="Comma 2 8 2" xfId="11579" xr:uid="{3BA3C27A-167A-4916-B430-13B96B7C42CD}"/>
    <cellStyle name="Comma 2 8 2 2" xfId="11773" xr:uid="{295EEFFA-A628-49DF-8260-094F96D3FB83}"/>
    <cellStyle name="Comma 2 8 2 2 2" xfId="19371" xr:uid="{72B48A10-9B5E-40BD-BE3E-133E9118BA87}"/>
    <cellStyle name="Comma 2 8 2 2 2 2" xfId="19372" xr:uid="{3B214C62-4D56-45FC-AA4C-6519EA5F121C}"/>
    <cellStyle name="Comma 2 8 2 2 3" xfId="19373" xr:uid="{7330F788-B9D0-40C3-BC7A-2A3B557CF3F5}"/>
    <cellStyle name="Comma 2 8 2 2 4" xfId="19374" xr:uid="{677D4DD1-14F0-4E1F-86B3-E57CEF229C1F}"/>
    <cellStyle name="Comma 2 8 2 2 5" xfId="19375" xr:uid="{EE95CA73-41C7-478B-BBFE-72D6C93B24CD}"/>
    <cellStyle name="Comma 2 8 2 3" xfId="11675" xr:uid="{AB346276-399B-4BE3-B685-AB0BCD7120D3}"/>
    <cellStyle name="Comma 2 8 2 3 2" xfId="19376" xr:uid="{0EB445DA-257B-42F6-9C84-2B7D1FE93C64}"/>
    <cellStyle name="Comma 2 8 2 3 3" xfId="19377" xr:uid="{8C9BFE35-EAE9-484E-A430-A6A5C41C8B45}"/>
    <cellStyle name="Comma 2 8 2 3 4" xfId="19378" xr:uid="{A47DB912-B67E-41B8-8CE7-C4474EF1CC0F}"/>
    <cellStyle name="Comma 2 8 2 4" xfId="19379" xr:uid="{8316E90B-52A7-4AEC-884D-C7C09E30A538}"/>
    <cellStyle name="Comma 2 8 2 4 2" xfId="19380" xr:uid="{9390C1EC-4737-48D0-B293-C2FF0A7E6792}"/>
    <cellStyle name="Comma 2 8 2 5" xfId="19381" xr:uid="{3495D7AB-9473-4C96-AC20-4CC2ADFE9F68}"/>
    <cellStyle name="Comma 2 8 2 5 2" xfId="19382" xr:uid="{582DE658-80F4-4028-9E5C-3049ED72E73D}"/>
    <cellStyle name="Comma 2 8 2 6" xfId="19383" xr:uid="{515620FD-07F0-48E5-B1E4-F8332F5CAD63}"/>
    <cellStyle name="Comma 2 8 2 7" xfId="19384" xr:uid="{793D4816-8B22-4041-A730-EE357ED103D7}"/>
    <cellStyle name="Comma 2 8 2 8" xfId="19385" xr:uid="{ED5AD459-079B-4FCE-823E-D550A846F006}"/>
    <cellStyle name="Comma 2 8 3" xfId="11726" xr:uid="{519DBF08-9530-4DC3-9092-7643F97E37C7}"/>
    <cellStyle name="Comma 2 8 3 2" xfId="19386" xr:uid="{9BE3E1EC-76E2-4705-8CB7-E9B60C3D7202}"/>
    <cellStyle name="Comma 2 8 3 3" xfId="19387" xr:uid="{030AD4D0-7D39-48DA-AEF5-29DF7FBB0D7D}"/>
    <cellStyle name="Comma 2 8 3 3 2" xfId="19388" xr:uid="{D51CD72C-120D-44E8-A444-799591BB72B8}"/>
    <cellStyle name="Comma 2 8 3 3 3" xfId="19389" xr:uid="{6FBEB0C0-42EF-404C-AF93-4100EC6EF1F1}"/>
    <cellStyle name="Comma 2 8 3 4" xfId="19390" xr:uid="{C077C8C4-7F49-4A82-979F-30CFF0824239}"/>
    <cellStyle name="Comma 2 8 3 5" xfId="19391" xr:uid="{1AF59942-B8AC-4BEF-B909-CDAC29E240B1}"/>
    <cellStyle name="Comma 2 8 4" xfId="11628" xr:uid="{88CFBBF3-1DC3-4324-B84E-985007530117}"/>
    <cellStyle name="Comma 2 8 4 2" xfId="19392" xr:uid="{18F9B688-08CC-4DB6-B2A3-77C6F5C90274}"/>
    <cellStyle name="Comma 2 8 4 3" xfId="19393" xr:uid="{8A5874D4-8502-4E06-A745-50636BC54ACF}"/>
    <cellStyle name="Comma 2 8 4 4" xfId="19394" xr:uid="{87F3A203-7C11-4BDC-89E3-84C14C2B60D9}"/>
    <cellStyle name="Comma 2 8 5" xfId="11822" xr:uid="{F2BB3DA3-2C1E-4B5D-9B43-202788647403}"/>
    <cellStyle name="Comma 2 8 5 2" xfId="19395" xr:uid="{EBD8F9B1-8562-4EC1-87A6-6F2C760C861B}"/>
    <cellStyle name="Comma 2 8 5 3" xfId="19396" xr:uid="{67521F47-44AA-457C-B85D-D7CB401ED034}"/>
    <cellStyle name="Comma 2 8 5 4" xfId="19397" xr:uid="{5245FE05-6C47-4C79-BF14-D7F2C56F9B6C}"/>
    <cellStyle name="Comma 2 8 6" xfId="19398" xr:uid="{307B80FB-E1C8-46F0-8F16-2BC5A78749BD}"/>
    <cellStyle name="Comma 2 8 6 2" xfId="19399" xr:uid="{BE04B0EF-E7A2-4EC9-B3FB-6E916B365549}"/>
    <cellStyle name="Comma 2 8 7" xfId="19400" xr:uid="{26ABF9B2-C0D7-4B1A-94BA-51BF514F7D76}"/>
    <cellStyle name="Comma 2 8 7 2" xfId="19401" xr:uid="{EB60C661-5AEF-4129-895D-7AF5CDE2B882}"/>
    <cellStyle name="Comma 2 8 8" xfId="19402" xr:uid="{FF366C95-295C-4B78-AA0F-E9C07E0B3CFC}"/>
    <cellStyle name="Comma 2 8 9" xfId="19403" xr:uid="{7C333F86-D406-4EA2-930A-E13740BF878E}"/>
    <cellStyle name="Comma 2 9" xfId="6033" xr:uid="{D211595D-B275-4164-BDF3-44CD1F4FF682}"/>
    <cellStyle name="Comma 2 9 10" xfId="19404" xr:uid="{ADB53329-3702-4332-A4D0-B6C3A054BE99}"/>
    <cellStyle name="Comma 2 9 11" xfId="11533" xr:uid="{75F83E19-CC30-43F0-8462-A89608683E54}"/>
    <cellStyle name="Comma 2 9 2" xfId="11584" xr:uid="{3AC03244-9770-4A7F-BE33-F2BC05339B86}"/>
    <cellStyle name="Comma 2 9 2 2" xfId="11778" xr:uid="{AD1793CA-857E-41D9-89F8-10BA277001C8}"/>
    <cellStyle name="Comma 2 9 2 2 2" xfId="19405" xr:uid="{CFB9BEF8-D33A-44C8-95DC-5508ADA8EDCD}"/>
    <cellStyle name="Comma 2 9 2 2 2 2" xfId="19406" xr:uid="{9A5A95A7-067E-466B-8E22-46ABB794152A}"/>
    <cellStyle name="Comma 2 9 2 2 3" xfId="19407" xr:uid="{D79C642F-A535-4C0C-8F6C-556D9D1994EF}"/>
    <cellStyle name="Comma 2 9 2 2 4" xfId="19408" xr:uid="{A8794675-9115-4E45-BF42-AA0DBA3DCF42}"/>
    <cellStyle name="Comma 2 9 2 2 5" xfId="19409" xr:uid="{70B5CA29-6473-44FD-A714-E339481CD197}"/>
    <cellStyle name="Comma 2 9 2 3" xfId="11680" xr:uid="{AD86FA2F-C365-43E8-AFEA-CF08DBF1AFE8}"/>
    <cellStyle name="Comma 2 9 2 3 2" xfId="19410" xr:uid="{85993633-FE71-458E-9DB7-DDA92AE017C7}"/>
    <cellStyle name="Comma 2 9 2 3 3" xfId="19411" xr:uid="{AB71173D-CB96-45B9-BDAA-C754BCD7735F}"/>
    <cellStyle name="Comma 2 9 2 3 4" xfId="19412" xr:uid="{182DEE8A-3A6E-4111-9A89-21A76DEF2745}"/>
    <cellStyle name="Comma 2 9 2 4" xfId="19413" xr:uid="{C66B828B-3137-499D-9E8D-61AC3B71BFA5}"/>
    <cellStyle name="Comma 2 9 2 4 2" xfId="19414" xr:uid="{12EE55A3-08FB-41B1-B585-5349E8E254D7}"/>
    <cellStyle name="Comma 2 9 2 5" xfId="19415" xr:uid="{959DE665-C265-4BE1-990E-5EB5ECCD33AB}"/>
    <cellStyle name="Comma 2 9 2 5 2" xfId="19416" xr:uid="{8BB0D44F-C223-4BD9-8601-555FCDD492B2}"/>
    <cellStyle name="Comma 2 9 2 6" xfId="19417" xr:uid="{94542943-7313-40A3-820B-C8A80F263876}"/>
    <cellStyle name="Comma 2 9 2 7" xfId="19418" xr:uid="{B5FE783F-8515-40AD-8327-643C6F293530}"/>
    <cellStyle name="Comma 2 9 2 8" xfId="19419" xr:uid="{A1F7A3D5-2BC9-46C0-98A8-FA64EEB9A3C9}"/>
    <cellStyle name="Comma 2 9 3" xfId="11731" xr:uid="{880D2446-8121-4F46-8741-18AD341753B4}"/>
    <cellStyle name="Comma 2 9 3 2" xfId="19420" xr:uid="{AA508D47-E206-4F71-AC54-1BD2BFB32A1B}"/>
    <cellStyle name="Comma 2 9 3 3" xfId="19421" xr:uid="{0B510B79-37E5-4704-97AF-A173967683CE}"/>
    <cellStyle name="Comma 2 9 3 3 2" xfId="19422" xr:uid="{A9886090-11F4-4FC1-82D0-247530AC618A}"/>
    <cellStyle name="Comma 2 9 3 3 3" xfId="19423" xr:uid="{CF36F712-0C84-4C09-9E75-400D0534FEEC}"/>
    <cellStyle name="Comma 2 9 3 4" xfId="19424" xr:uid="{A4C52335-D886-497F-A0C1-3C6643151BB1}"/>
    <cellStyle name="Comma 2 9 3 5" xfId="19425" xr:uid="{B59EFA68-15C8-471E-9444-A5B5E25637B1}"/>
    <cellStyle name="Comma 2 9 4" xfId="11633" xr:uid="{DC944208-31C5-4713-AA9B-B80D2FF73476}"/>
    <cellStyle name="Comma 2 9 4 2" xfId="19426" xr:uid="{6F250DC0-A65E-4618-A6E0-B5CCD677743C}"/>
    <cellStyle name="Comma 2 9 4 3" xfId="19427" xr:uid="{6AC97DB2-44E4-4A58-87F8-F15E9543EF1C}"/>
    <cellStyle name="Comma 2 9 4 4" xfId="19428" xr:uid="{68C2B622-BAD7-46E2-8AF7-2319656B925A}"/>
    <cellStyle name="Comma 2 9 5" xfId="19429" xr:uid="{FF439857-9082-4DBA-8492-DA3C2B41893E}"/>
    <cellStyle name="Comma 2 9 5 2" xfId="19430" xr:uid="{8F98B21B-CE79-4F0C-8661-080E4179AF03}"/>
    <cellStyle name="Comma 2 9 6" xfId="19431" xr:uid="{082D6DC1-BA85-4833-864B-2F7EBEC296E2}"/>
    <cellStyle name="Comma 2 9 6 2" xfId="19432" xr:uid="{14F89751-37A8-46F0-ADFD-588C15257D30}"/>
    <cellStyle name="Comma 2 9 7" xfId="19433" xr:uid="{BB2BD913-084D-4BB9-AE0E-66DF8D996864}"/>
    <cellStyle name="Comma 2 9 8" xfId="19434" xr:uid="{752BC7A4-D599-4DF0-B93E-79FA191A3A1F}"/>
    <cellStyle name="Comma 2 9 9" xfId="19435" xr:uid="{F5B7F4FA-E4E9-4270-B9AB-CABA531AD36B}"/>
    <cellStyle name="Comma 2_PrimaryEnergyPrices_TIMES" xfId="8154" xr:uid="{40CF605D-9074-4F8F-9CD8-B8AB240664D8}"/>
    <cellStyle name="Comma 20" xfId="19436" xr:uid="{1944EB3B-BE92-405D-918C-4F093D8268A2}"/>
    <cellStyle name="Comma 20 2" xfId="19437" xr:uid="{AF2774BE-61A8-4723-BD17-6CAC5406B68A}"/>
    <cellStyle name="Comma 20 2 2" xfId="19438" xr:uid="{63918EF0-A0F6-4359-AB8F-95970E8FAEB0}"/>
    <cellStyle name="Comma 20 2 3" xfId="19439" xr:uid="{62A2DABC-2A67-407E-8772-121A867174D5}"/>
    <cellStyle name="Comma 20 3" xfId="19440" xr:uid="{E6FA210B-F141-4973-BFFD-22BC4595ED55}"/>
    <cellStyle name="Comma 20 4" xfId="19441" xr:uid="{CEAAAF38-F437-47B8-BC74-D98BF2A6858F}"/>
    <cellStyle name="Comma 21" xfId="19442" xr:uid="{6E0FBB75-372C-477E-9AE2-C7B36EDA9919}"/>
    <cellStyle name="Comma 21 2" xfId="19443" xr:uid="{92715F76-7565-4DEF-83A5-E9C29FD55683}"/>
    <cellStyle name="Comma 21 2 2" xfId="19444" xr:uid="{D4DD7F8A-95E1-4E8C-A5D8-45E4EF77F571}"/>
    <cellStyle name="Comma 21 2 3" xfId="19445" xr:uid="{34345342-C4ED-4630-B843-B49C948C7A9D}"/>
    <cellStyle name="Comma 21 3" xfId="19446" xr:uid="{D9C713B7-9844-42CE-81A7-7D19C45374A6}"/>
    <cellStyle name="Comma 21 4" xfId="19447" xr:uid="{4068B394-937A-48A3-A224-E613514AD856}"/>
    <cellStyle name="Comma 22" xfId="19448" xr:uid="{8E9B6A9F-F796-4EF9-BC3A-38713ECD3E22}"/>
    <cellStyle name="Comma 22 2" xfId="19449" xr:uid="{6CA24EA9-E21C-48A3-ABE0-B9CC54F54606}"/>
    <cellStyle name="Comma 22 2 2" xfId="19450" xr:uid="{7A4A15E2-C4BA-4FC4-96AD-20C4B4C06D1D}"/>
    <cellStyle name="Comma 22 2 3" xfId="19451" xr:uid="{95562BFC-D3F0-42E4-B18A-8F9E09BBF6C1}"/>
    <cellStyle name="Comma 22 3" xfId="19452" xr:uid="{EC84B10D-7787-4216-AF72-3EB510EFD478}"/>
    <cellStyle name="Comma 22 4" xfId="19453" xr:uid="{EA12C9AE-0610-4B27-8B04-9B7FC7F21E00}"/>
    <cellStyle name="Comma 23" xfId="19454" xr:uid="{3EC3B979-30D8-45AC-8D19-4BE95F238DAC}"/>
    <cellStyle name="Comma 23 2" xfId="19455" xr:uid="{943AC7A7-3C82-4F00-99DB-F463C7B89A3F}"/>
    <cellStyle name="Comma 23 2 2" xfId="19456" xr:uid="{BC39DD1B-2364-4B57-80E9-463BF24C96D6}"/>
    <cellStyle name="Comma 23 3" xfId="19457" xr:uid="{932B1707-C8E4-4CEA-B356-00F6C0359CAB}"/>
    <cellStyle name="Comma 23 4" xfId="19458" xr:uid="{B4615665-BC43-4326-9BC3-DBCC5A61A7C4}"/>
    <cellStyle name="Comma 24" xfId="19459" xr:uid="{9DDA2EE4-2D59-43C0-AB62-D7BF39838D15}"/>
    <cellStyle name="Comma 24 2" xfId="19460" xr:uid="{62D18C10-3ECF-41D3-85DC-C3F00B4B1F5A}"/>
    <cellStyle name="Comma 24 2 2" xfId="19461" xr:uid="{D6146CEB-9C87-4E65-8612-F681C3AE9C74}"/>
    <cellStyle name="Comma 24 3" xfId="19462" xr:uid="{C09C5FDC-3FF5-49B1-9F56-3E93FE8FFE77}"/>
    <cellStyle name="Comma 24 4" xfId="19463" xr:uid="{BDD5C4E8-D5AB-49FD-80B1-5390797A4086}"/>
    <cellStyle name="Comma 25" xfId="19464" xr:uid="{646B0564-381B-417B-9BDE-3345EA074985}"/>
    <cellStyle name="Comma 25 2" xfId="19465" xr:uid="{CA51B0B6-FED2-4FE2-A004-EBD15965C212}"/>
    <cellStyle name="Comma 25 2 2" xfId="19466" xr:uid="{0AD24864-9453-4C97-858E-4FCED8645AC4}"/>
    <cellStyle name="Comma 25 3" xfId="19467" xr:uid="{E1068707-88FC-41CE-A050-94C21C462384}"/>
    <cellStyle name="Comma 25 4" xfId="19468" xr:uid="{A96B0839-7A1C-4469-A4CC-BDA73F53FC0D}"/>
    <cellStyle name="Comma 26" xfId="19469" xr:uid="{D7618A6C-6C4C-493F-B6EE-F54041B684DE}"/>
    <cellStyle name="Comma 26 2" xfId="19470" xr:uid="{4EE85D93-CCC8-4265-90DC-9B0CA1A5ECED}"/>
    <cellStyle name="Comma 26 2 2" xfId="19471" xr:uid="{9ADE844D-1CD0-4736-AE16-047CFA49C2E7}"/>
    <cellStyle name="Comma 26 3" xfId="19472" xr:uid="{95DF1570-B96D-4871-BD67-91E1E3D6ADF9}"/>
    <cellStyle name="Comma 27" xfId="19473" xr:uid="{4644A046-D1AB-4FCD-B6D7-47E33BE7542F}"/>
    <cellStyle name="Comma 27 2" xfId="19474" xr:uid="{FE186846-A149-47D6-8F1F-A5F4B763ED63}"/>
    <cellStyle name="Comma 27 2 2" xfId="19475" xr:uid="{C9A6C27A-F4BB-4B7C-B271-C0BE6B2393DB}"/>
    <cellStyle name="Comma 27 3" xfId="19476" xr:uid="{1FCF8490-CD33-4A57-B6A1-B7E72333C0D8}"/>
    <cellStyle name="Comma 28" xfId="19477" xr:uid="{011520AB-DA5B-4829-95B0-345ED1045266}"/>
    <cellStyle name="Comma 28 2" xfId="19478" xr:uid="{5DFD32F6-CB3B-4D17-BD63-32174E9A9000}"/>
    <cellStyle name="Comma 28 2 2" xfId="19479" xr:uid="{C874FFFC-97C1-41AB-8E98-EBA7B9B72B25}"/>
    <cellStyle name="Comma 28 3" xfId="19480" xr:uid="{3B3DA138-57D8-4D86-94A7-A21B394C9139}"/>
    <cellStyle name="Comma 29" xfId="19481" xr:uid="{9A25CF72-A9E8-46D4-973B-BA02AFE7DDE4}"/>
    <cellStyle name="Comma 29 2" xfId="19482" xr:uid="{0C37934D-EDEA-406F-9FF4-60FA83A2C245}"/>
    <cellStyle name="Comma 29 2 2" xfId="19483" xr:uid="{69415BBC-C074-481D-BF89-CD339CF762C3}"/>
    <cellStyle name="Comma 29 3" xfId="19484" xr:uid="{CFC10C57-7E25-4D8C-AA65-5BA07A553241}"/>
    <cellStyle name="Comma 3" xfId="45" xr:uid="{F39E5504-43F8-4A52-A2E3-8F9116C3AC6E}"/>
    <cellStyle name="Comma 3 10" xfId="8155" xr:uid="{332CA670-C3F8-4B47-98F5-23FB0C5E99FF}"/>
    <cellStyle name="Comma 3 10 2" xfId="19486" xr:uid="{F7178FD9-B2B6-4C0B-A1F6-C14316C3841D}"/>
    <cellStyle name="Comma 3 10 2 2" xfId="19487" xr:uid="{ECFE5892-F05D-43AF-AD0C-1AD4BB53FE40}"/>
    <cellStyle name="Comma 3 10 2 3" xfId="19488" xr:uid="{7C426703-375D-463C-B8DA-CAB89319AD7B}"/>
    <cellStyle name="Comma 3 10 3" xfId="19489" xr:uid="{DB367A82-5E82-4691-B2D4-76A9C9A1FED5}"/>
    <cellStyle name="Comma 3 10 4" xfId="19490" xr:uid="{489D62A3-5605-40CB-B8A5-BDA69EDE4698}"/>
    <cellStyle name="Comma 3 10 5" xfId="19491" xr:uid="{14E14990-A907-4857-8FC1-60F8FBBC5459}"/>
    <cellStyle name="Comma 3 10 6" xfId="19492" xr:uid="{43867195-5F63-4B01-981F-637B03D668F3}"/>
    <cellStyle name="Comma 3 10 7" xfId="19485" xr:uid="{11DEE654-21EF-4F9F-BBE1-43FC77FDD626}"/>
    <cellStyle name="Comma 3 11" xfId="19493" xr:uid="{E0AA4322-B094-4B16-8F75-6F0B460A997B}"/>
    <cellStyle name="Comma 3 11 2" xfId="19494" xr:uid="{EA314EC3-3504-47F0-B2F1-791AA42CA1CB}"/>
    <cellStyle name="Comma 3 11 2 2" xfId="19495" xr:uid="{1F14D880-82D7-4315-8E0B-6138806C840F}"/>
    <cellStyle name="Comma 3 11 2 3" xfId="19496" xr:uid="{F4BF6A79-F00B-41FF-B2CA-B7DC3C79C44A}"/>
    <cellStyle name="Comma 3 11 3" xfId="19497" xr:uid="{DA1D23ED-9CB8-439A-8D6E-60DA3E86EC6C}"/>
    <cellStyle name="Comma 3 11 4" xfId="19498" xr:uid="{8485A820-880C-4775-B88E-3E085D353839}"/>
    <cellStyle name="Comma 3 12" xfId="19499" xr:uid="{4E6340CE-87CB-46C9-8D92-1E53DF56D4D8}"/>
    <cellStyle name="Comma 3 12 2" xfId="19500" xr:uid="{0B6C4B4E-EF18-4B0A-B353-97D75B488723}"/>
    <cellStyle name="Comma 3 12 2 2" xfId="19501" xr:uid="{183CA886-E97F-4275-9CF3-6BA0842B05F9}"/>
    <cellStyle name="Comma 3 12 2 3" xfId="19502" xr:uid="{807E81FA-7D64-4892-B32F-33A3066CE63A}"/>
    <cellStyle name="Comma 3 12 3" xfId="19503" xr:uid="{1F426B05-24E5-470A-8FB6-B6214233D93B}"/>
    <cellStyle name="Comma 3 12 4" xfId="19504" xr:uid="{0C1E198B-8A5B-41C5-9989-AA22D6C4110C}"/>
    <cellStyle name="Comma 3 13" xfId="19505" xr:uid="{50CAC4B9-D849-4C7F-A597-D6D5F571B904}"/>
    <cellStyle name="Comma 3 13 2" xfId="19506" xr:uid="{0FFEB42B-0223-4A3D-A77C-EB1C59622497}"/>
    <cellStyle name="Comma 3 13 2 2" xfId="19507" xr:uid="{C6FFA01D-B7D7-47D5-BF8B-7D255B79C808}"/>
    <cellStyle name="Comma 3 13 2 3" xfId="19508" xr:uid="{3BFFEAC7-D0B8-41A3-A930-BFC988C9BB6D}"/>
    <cellStyle name="Comma 3 13 3" xfId="19509" xr:uid="{E903AC4A-9E43-4734-9C2E-05162DCB3ACE}"/>
    <cellStyle name="Comma 3 13 4" xfId="19510" xr:uid="{905A7160-9C2C-48B3-81FF-59311676A167}"/>
    <cellStyle name="Comma 3 14" xfId="19511" xr:uid="{302E57B9-3734-4E18-A734-2484D5EC3086}"/>
    <cellStyle name="Comma 3 14 2" xfId="19512" xr:uid="{0EB62574-B789-44EC-B668-992A60DE1349}"/>
    <cellStyle name="Comma 3 14 2 2" xfId="19513" xr:uid="{07B7EFC5-3293-48EE-8829-C96E2B6E5B3C}"/>
    <cellStyle name="Comma 3 14 2 3" xfId="19514" xr:uid="{A3025DFA-1620-495E-8CF8-051B3574DE9F}"/>
    <cellStyle name="Comma 3 14 3" xfId="19515" xr:uid="{C8F011A5-BE8F-4A6F-B3AE-6FDC7D6DA959}"/>
    <cellStyle name="Comma 3 14 4" xfId="19516" xr:uid="{CE25D201-D72A-46EF-ABEC-E4FE8DF7DDBC}"/>
    <cellStyle name="Comma 3 15" xfId="19517" xr:uid="{25CE7AAC-8283-4117-BBB6-7117C2309C21}"/>
    <cellStyle name="Comma 3 15 2" xfId="19518" xr:uid="{F9045423-7668-4E3F-A2ED-A89267904957}"/>
    <cellStyle name="Comma 3 15 2 2" xfId="19519" xr:uid="{0596A8D0-0B58-4698-9366-F91BDB2E3450}"/>
    <cellStyle name="Comma 3 15 3" xfId="19520" xr:uid="{377DEE6E-8BD9-4CB5-8A66-EE443A1AA6B7}"/>
    <cellStyle name="Comma 3 15 4" xfId="19521" xr:uid="{A41EA8A1-E8C1-4689-8FA1-7F108485A3D5}"/>
    <cellStyle name="Comma 3 16" xfId="19522" xr:uid="{10B33649-8620-455E-ADF3-FF7D78133450}"/>
    <cellStyle name="Comma 3 16 2" xfId="19523" xr:uid="{33EA1965-C1D5-468D-AD74-99EC7160CA72}"/>
    <cellStyle name="Comma 3 16 2 2" xfId="19524" xr:uid="{EE144965-BBB0-4027-9622-E128B8B6C098}"/>
    <cellStyle name="Comma 3 16 3" xfId="19525" xr:uid="{84758096-A61B-4C52-A5F1-5A189D69D8FB}"/>
    <cellStyle name="Comma 3 16 4" xfId="19526" xr:uid="{5BB64C93-E81A-4912-8138-43E951105A9C}"/>
    <cellStyle name="Comma 3 17" xfId="19527" xr:uid="{D060112B-A54B-489F-8223-533C27D735EC}"/>
    <cellStyle name="Comma 3 17 2" xfId="19528" xr:uid="{EF9E7B2F-7BA9-4356-B65E-766AED180C86}"/>
    <cellStyle name="Comma 3 17 2 2" xfId="19529" xr:uid="{F8B2515E-C509-4851-BD66-4DAEA5F9D2AB}"/>
    <cellStyle name="Comma 3 17 3" xfId="19530" xr:uid="{71765C00-9F0D-4813-A1F4-067F5DDD445D}"/>
    <cellStyle name="Comma 3 18" xfId="19531" xr:uid="{A6F1258C-1552-4ABD-AFDB-BD40EC9A7331}"/>
    <cellStyle name="Comma 3 18 2" xfId="19532" xr:uid="{C4F77FF2-B150-4FA6-AF2F-B366D7C1CF9F}"/>
    <cellStyle name="Comma 3 18 2 2" xfId="19533" xr:uid="{BB983CDD-5BA0-4671-A00E-27694EE21285}"/>
    <cellStyle name="Comma 3 18 3" xfId="19534" xr:uid="{6BAC1A6A-2043-424A-A83F-AA225A7D24B2}"/>
    <cellStyle name="Comma 3 19" xfId="19535" xr:uid="{0C6AB6D3-29FF-4C6C-8F1A-0A295FE67C34}"/>
    <cellStyle name="Comma 3 19 2" xfId="19536" xr:uid="{4C8D99BF-AB57-4555-8BAE-74161705C770}"/>
    <cellStyle name="Comma 3 19 2 2" xfId="19537" xr:uid="{7ED9F56D-0FC2-4C13-8D0C-BC862E2E8D4E}"/>
    <cellStyle name="Comma 3 19 3" xfId="19538" xr:uid="{8DF0C2DC-4D3C-49D9-8ED9-838F49D8F45E}"/>
    <cellStyle name="Comma 3 2" xfId="3675" xr:uid="{2F96D91F-5B7A-4E81-ABAC-2D87D0108750}"/>
    <cellStyle name="Comma 3 2 10" xfId="19539" xr:uid="{6D4D8ABB-8ADA-44FB-9550-6468D13724DE}"/>
    <cellStyle name="Comma 3 2 11" xfId="19540" xr:uid="{3F433526-AC7C-4B77-B85E-797DAFA31D9C}"/>
    <cellStyle name="Comma 3 2 12" xfId="19541" xr:uid="{BFD500C5-1B88-4781-A759-23BE9060EDDA}"/>
    <cellStyle name="Comma 3 2 13" xfId="19542" xr:uid="{F1F0E938-DA8D-4F43-B3CE-30F73B7E3744}"/>
    <cellStyle name="Comma 3 2 2" xfId="4554" xr:uid="{58115968-EBD6-47A1-B5D5-9F21D95D65C4}"/>
    <cellStyle name="Comma 3 2 2 2" xfId="19543" xr:uid="{3EAC3C9C-EF37-4AF9-BC2C-3DF7301374FF}"/>
    <cellStyle name="Comma 3 2 2 2 2" xfId="19544" xr:uid="{921D1144-5CF2-42E7-B0E4-0323BC6DBF42}"/>
    <cellStyle name="Comma 3 2 2 2 2 2" xfId="19545" xr:uid="{563F473A-A197-406B-8832-1C9DE2A1560B}"/>
    <cellStyle name="Comma 3 2 2 2 3" xfId="19546" xr:uid="{EB8086EB-085F-40D4-AF44-70ED8E26EC25}"/>
    <cellStyle name="Comma 3 2 2 2 4" xfId="19547" xr:uid="{5A36A4FE-F245-4260-AB8C-684C37AB2316}"/>
    <cellStyle name="Comma 3 2 2 3" xfId="19548" xr:uid="{BC3E9601-19E1-44C9-A57A-455A4AA1CF48}"/>
    <cellStyle name="Comma 3 2 2 3 2" xfId="19549" xr:uid="{37AD9F2C-2F79-4333-BDEB-F301E290B2EE}"/>
    <cellStyle name="Comma 3 2 2 4" xfId="19550" xr:uid="{8834029D-BBE8-4992-BD06-B399DE1019E8}"/>
    <cellStyle name="Comma 3 2 2 5" xfId="19551" xr:uid="{D4988093-F030-4CA8-A136-9D04CD529116}"/>
    <cellStyle name="Comma 3 2 2 6" xfId="19552" xr:uid="{0D170A26-8648-4268-943D-BE986CB87898}"/>
    <cellStyle name="Comma 3 2 2 7" xfId="19553" xr:uid="{307B757E-B8E2-45CB-B1D2-4DBC23CA9E25}"/>
    <cellStyle name="Comma 3 2 2 8" xfId="19554" xr:uid="{70C2F5BC-4D29-4D60-937A-9932350F027C}"/>
    <cellStyle name="Comma 3 2 3" xfId="8156" xr:uid="{93280DD2-FF4B-4FCE-99F9-D0F4E6689ACD}"/>
    <cellStyle name="Comma 3 2 3 2" xfId="19555" xr:uid="{3D436395-003B-4F74-945E-C7E4EE800F40}"/>
    <cellStyle name="Comma 3 2 3 2 2" xfId="19556" xr:uid="{B82FFD57-960A-421A-9806-032F92E037E2}"/>
    <cellStyle name="Comma 3 2 3 2 2 2" xfId="19557" xr:uid="{29D1FFEA-0FBD-45AF-9B06-44471F0CDBF7}"/>
    <cellStyle name="Comma 3 2 3 2 3" xfId="19558" xr:uid="{BEDA0FF3-7134-4680-A974-17D1CFFA1656}"/>
    <cellStyle name="Comma 3 2 3 3" xfId="19559" xr:uid="{34B9D0ED-A853-4954-9726-41F7FC3CF079}"/>
    <cellStyle name="Comma 3 2 3 3 2" xfId="19560" xr:uid="{23AA1BE2-6542-4CE2-BF20-9E81ED3C7519}"/>
    <cellStyle name="Comma 3 2 3 4" xfId="19561" xr:uid="{0BFC8F7E-6350-49F2-92BA-3634D2663104}"/>
    <cellStyle name="Comma 3 2 3 5" xfId="19562" xr:uid="{5341AC98-FC9F-4C0B-8A8B-4062E5D53A9A}"/>
    <cellStyle name="Comma 3 2 3 6" xfId="19563" xr:uid="{34373E60-B3CE-4AA5-B0EA-E0FCD729AB9D}"/>
    <cellStyle name="Comma 3 2 3 7" xfId="19564" xr:uid="{B1338C35-75D8-4B51-B9A1-12244141741D}"/>
    <cellStyle name="Comma 3 2 4" xfId="19565" xr:uid="{5401F135-B3EE-49F8-97E5-579B2ADC93B3}"/>
    <cellStyle name="Comma 3 2 4 2" xfId="19566" xr:uid="{1DE6E113-FC41-4DEE-841B-56639F14E870}"/>
    <cellStyle name="Comma 3 2 4 2 2" xfId="19567" xr:uid="{1B9CFBD1-2932-40F9-BCCE-6DD30E1F9D3D}"/>
    <cellStyle name="Comma 3 2 4 2 2 2" xfId="19568" xr:uid="{BE0A0E27-1C02-4790-9A86-58974A3F1AB4}"/>
    <cellStyle name="Comma 3 2 4 2 3" xfId="19569" xr:uid="{F2F5314A-F782-485E-B1DA-EAD202D1CB12}"/>
    <cellStyle name="Comma 3 2 4 3" xfId="19570" xr:uid="{3D717406-073D-44A3-8E1A-A18E9524D508}"/>
    <cellStyle name="Comma 3 2 4 3 2" xfId="19571" xr:uid="{595BAA04-EC09-49C2-A582-7399C8310951}"/>
    <cellStyle name="Comma 3 2 4 4" xfId="19572" xr:uid="{01E1CDE0-3B6F-4D58-B19B-5A7D91CB6A09}"/>
    <cellStyle name="Comma 3 2 4 5" xfId="19573" xr:uid="{0497A76F-CB29-49A2-A05A-78211BC490D4}"/>
    <cellStyle name="Comma 3 2 5" xfId="19574" xr:uid="{8E2D452E-05B2-4713-8002-3B30D2B8A67C}"/>
    <cellStyle name="Comma 3 2 5 2" xfId="19575" xr:uid="{87710344-EB71-43A8-BC47-9C277D7471FD}"/>
    <cellStyle name="Comma 3 2 5 2 2" xfId="19576" xr:uid="{7343AEBA-166A-4C0B-85B2-4CFC14884DBB}"/>
    <cellStyle name="Comma 3 2 5 3" xfId="19577" xr:uid="{73C77BED-7E3F-4B50-9146-A92E7BA9546F}"/>
    <cellStyle name="Comma 3 2 6" xfId="19578" xr:uid="{24666BF7-6F41-4F8A-ACE6-6B4FDBDAC3CF}"/>
    <cellStyle name="Comma 3 2 6 2" xfId="19579" xr:uid="{A6974E80-C749-49F8-999E-4611D46999EC}"/>
    <cellStyle name="Comma 3 2 7" xfId="19580" xr:uid="{EB93E77F-D02A-4AE5-9CCB-524959D9C772}"/>
    <cellStyle name="Comma 3 2 7 2" xfId="19581" xr:uid="{C55B7CAB-F598-4635-8E1D-D6A8220E4897}"/>
    <cellStyle name="Comma 3 2 8" xfId="19582" xr:uid="{E2480314-7202-4E4F-A33B-F5F00DB428B9}"/>
    <cellStyle name="Comma 3 2 9" xfId="19583" xr:uid="{85F2363D-888D-4927-B29C-B8804A9E49C6}"/>
    <cellStyle name="Comma 3 20" xfId="19584" xr:uid="{A965AEB8-A944-48C0-BCCC-38D3D808415E}"/>
    <cellStyle name="Comma 3 20 2" xfId="19585" xr:uid="{70C54357-A77B-4D23-8890-89D0D510FD66}"/>
    <cellStyle name="Comma 3 21" xfId="19586" xr:uid="{BAA67447-6B0D-4C7E-A945-EF8D3D6B3BEE}"/>
    <cellStyle name="Comma 3 21 2" xfId="19587" xr:uid="{57D7674F-6D04-4106-9A16-9722E2021446}"/>
    <cellStyle name="Comma 3 22" xfId="19588" xr:uid="{3417866E-44D3-40A0-85E5-FB3C48990FCB}"/>
    <cellStyle name="Comma 3 23" xfId="19589" xr:uid="{7DB4A70C-C288-421C-B001-9972235D2A93}"/>
    <cellStyle name="Comma 3 24" xfId="19590" xr:uid="{B7F2F4BF-B9B6-4484-8DA5-549BFE89DF9B}"/>
    <cellStyle name="Comma 3 25" xfId="19591" xr:uid="{F2BEEDB2-B06D-4644-AEF6-B929986923DB}"/>
    <cellStyle name="Comma 3 26" xfId="19592" xr:uid="{B1D25E5F-7588-41A1-A808-7239E9CD1056}"/>
    <cellStyle name="Comma 3 27" xfId="19593" xr:uid="{F0564940-D2E8-498D-88F0-BF4FA6605DAA}"/>
    <cellStyle name="Comma 3 3" xfId="4379" xr:uid="{5510F903-5928-4418-B8EC-BC8AB69BBAC0}"/>
    <cellStyle name="Comma 3 3 10" xfId="19594" xr:uid="{91CE9D36-D13F-48FA-9F65-18F594A3745C}"/>
    <cellStyle name="Comma 3 3 2" xfId="8157" xr:uid="{A88FBAFA-DC8A-4036-AA91-2C9BB6FFB384}"/>
    <cellStyle name="Comma 3 3 2 2" xfId="19595" xr:uid="{FE887E9F-FB03-43F7-956D-7519F0A6B0AF}"/>
    <cellStyle name="Comma 3 3 2 2 2" xfId="19596" xr:uid="{A1968BF4-00BA-42DA-A882-982CD0BD16A2}"/>
    <cellStyle name="Comma 3 3 2 2 3" xfId="19597" xr:uid="{026B8F49-115B-4688-8820-2768E15A73A3}"/>
    <cellStyle name="Comma 3 3 2 3" xfId="19598" xr:uid="{8691ABAE-F00D-4ECB-8CE9-1CEEE2F1137C}"/>
    <cellStyle name="Comma 3 3 2 4" xfId="19599" xr:uid="{0D2C8A2A-9CB3-432B-9277-DBD4125BC40E}"/>
    <cellStyle name="Comma 3 3 2 5" xfId="19600" xr:uid="{FD48EB5D-4714-4C5B-9E75-B4B7CD0D1452}"/>
    <cellStyle name="Comma 3 3 2 6" xfId="19601" xr:uid="{F3E7212F-4B01-4C47-A640-F5D883C636FB}"/>
    <cellStyle name="Comma 3 3 3" xfId="19602" xr:uid="{91A401D8-C677-440A-89B5-7FA652E3FB04}"/>
    <cellStyle name="Comma 3 3 3 2" xfId="19603" xr:uid="{43C97128-2009-4B66-903D-BAE30D5D7A5C}"/>
    <cellStyle name="Comma 3 3 3 3" xfId="19604" xr:uid="{7EC54109-B8F6-4E8F-BE19-92D47C5BE766}"/>
    <cellStyle name="Comma 3 3 4" xfId="19605" xr:uid="{D56FC57B-FE42-4070-8CE3-6EC45E8AA92A}"/>
    <cellStyle name="Comma 3 3 4 2" xfId="19606" xr:uid="{38CCBE12-5974-4B3E-883C-91D5B6FFC3FE}"/>
    <cellStyle name="Comma 3 3 5" xfId="19607" xr:uid="{CA1B3A50-D45A-4646-A316-D49509771E03}"/>
    <cellStyle name="Comma 3 3 6" xfId="19608" xr:uid="{FFB388FC-A156-47F8-9CF7-218C7E56F6F2}"/>
    <cellStyle name="Comma 3 3 7" xfId="19609" xr:uid="{A5AD74E4-E1DA-40B7-AE51-B4872C5F399E}"/>
    <cellStyle name="Comma 3 3 8" xfId="19610" xr:uid="{087C7A98-34E4-429D-A22E-D0C348ECB0C2}"/>
    <cellStyle name="Comma 3 3 9" xfId="19611" xr:uid="{E6C05F2E-D31B-4E47-9A4F-786F4E770696}"/>
    <cellStyle name="Comma 3 4" xfId="6034" xr:uid="{B22F79B6-D983-4A56-A74A-CD2F2284D762}"/>
    <cellStyle name="Comma 3 4 2" xfId="8158" xr:uid="{16E3112B-6AA7-43E8-BF73-310840222645}"/>
    <cellStyle name="Comma 3 4 2 2" xfId="19612" xr:uid="{2DFF7835-89A6-4C48-AE04-FDC0E2CBE2DA}"/>
    <cellStyle name="Comma 3 4 2 2 2" xfId="19613" xr:uid="{BAC12AC7-E137-4911-A384-F901D82CC0D7}"/>
    <cellStyle name="Comma 3 4 2 2 2 2" xfId="19614" xr:uid="{A7544ECA-1E52-4480-AE05-7B855D9702E1}"/>
    <cellStyle name="Comma 3 4 2 2 3" xfId="19615" xr:uid="{A01B9942-1B6D-4ADD-B01D-0EC4DAEFC3AF}"/>
    <cellStyle name="Comma 3 4 2 2 4" xfId="19616" xr:uid="{9DCB7B4B-B992-4ABC-A892-10D3FD750256}"/>
    <cellStyle name="Comma 3 4 2 3" xfId="19617" xr:uid="{B3102337-7107-4197-83F1-AF8C6E38256A}"/>
    <cellStyle name="Comma 3 4 2 3 2" xfId="19618" xr:uid="{D8B6BDDB-60F5-46D0-9805-18FD9CDCCCDE}"/>
    <cellStyle name="Comma 3 4 2 4" xfId="19619" xr:uid="{5C458F6A-C81E-4517-A32B-7FBA59524B8B}"/>
    <cellStyle name="Comma 3 4 2 5" xfId="19620" xr:uid="{5FA54ACC-3CDA-4F19-98BB-82EDB880F7D7}"/>
    <cellStyle name="Comma 3 4 2 6" xfId="19621" xr:uid="{F5959E68-845F-4461-A95F-1301AB8FD547}"/>
    <cellStyle name="Comma 3 4 2 7" xfId="19622" xr:uid="{C047C6CF-583E-401B-8CE9-743698514033}"/>
    <cellStyle name="Comma 3 4 3" xfId="19623" xr:uid="{3F878796-EA37-44BB-9214-8BA47EAF1D86}"/>
    <cellStyle name="Comma 3 4 3 2" xfId="19624" xr:uid="{B81B0119-FAB6-4706-89EF-7C81BE8888EA}"/>
    <cellStyle name="Comma 3 4 3 3" xfId="19625" xr:uid="{BCC4E32D-B333-4E26-9BAA-DC11A3C0377C}"/>
    <cellStyle name="Comma 3 4 4" xfId="19626" xr:uid="{071EE8CD-D344-4D64-A2F8-D600472A06B6}"/>
    <cellStyle name="Comma 3 4 4 2" xfId="19627" xr:uid="{9B9EDB2C-D3A7-4654-B8FA-D3F4EE030245}"/>
    <cellStyle name="Comma 3 4 5" xfId="19628" xr:uid="{D2187195-FBE3-470E-9B82-FD10BFBD04A8}"/>
    <cellStyle name="Comma 3 4 6" xfId="19629" xr:uid="{FE057673-4D95-4E70-9C38-AB616FB29FC6}"/>
    <cellStyle name="Comma 3 4 7" xfId="19630" xr:uid="{45985F87-87A1-42E1-8636-E6802E2EFB2C}"/>
    <cellStyle name="Comma 3 4 8" xfId="19631" xr:uid="{7827229E-E18E-4FA7-B222-2328B3BACA31}"/>
    <cellStyle name="Comma 3 4 9" xfId="19632" xr:uid="{ADCC22BF-1524-4C66-AC11-BB7B0A53D62D}"/>
    <cellStyle name="Comma 3 5" xfId="6035" xr:uid="{6EE8F673-BEA8-4E9D-8E0B-8AB4010F0A5A}"/>
    <cellStyle name="Comma 3 5 2" xfId="8159" xr:uid="{BFBAB4A8-0DCB-4416-8E25-D1E34EB75522}"/>
    <cellStyle name="Comma 3 5 2 2" xfId="19633" xr:uid="{1B898D2B-2E65-44FB-A7E8-9BE0290F15F3}"/>
    <cellStyle name="Comma 3 5 2 2 2" xfId="19634" xr:uid="{AAC47446-B18E-4240-8D5C-10D127FD8734}"/>
    <cellStyle name="Comma 3 5 2 2 3" xfId="19635" xr:uid="{AE543A01-D924-4CC5-809D-58D32A95CB52}"/>
    <cellStyle name="Comma 3 5 2 3" xfId="19636" xr:uid="{67D16C2C-1E79-466E-9533-0AEDD6C6C702}"/>
    <cellStyle name="Comma 3 5 2 4" xfId="19637" xr:uid="{BF1DB79F-EC83-42B5-9883-2FBF694A3A04}"/>
    <cellStyle name="Comma 3 5 2 5" xfId="19638" xr:uid="{34CAA811-AAFD-4767-8DF4-B352A49A9EA5}"/>
    <cellStyle name="Comma 3 5 2 6" xfId="19639" xr:uid="{46A8CD03-592C-4973-9D4A-9DA1A91213F5}"/>
    <cellStyle name="Comma 3 5 3" xfId="19640" xr:uid="{F324FABC-B03D-411F-B21C-428C54EFEDF0}"/>
    <cellStyle name="Comma 3 5 3 2" xfId="19641" xr:uid="{3EE95B04-E066-4FCD-A1E2-0415C042C53C}"/>
    <cellStyle name="Comma 3 5 3 2 2" xfId="19642" xr:uid="{8E5968C3-F331-4E05-9AD2-9E54AED5EA13}"/>
    <cellStyle name="Comma 3 5 3 3" xfId="19643" xr:uid="{BA6D642D-D861-4AF1-8AC1-276596DC7003}"/>
    <cellStyle name="Comma 3 5 3 4" xfId="19644" xr:uid="{BF55313F-D6F3-4E23-9B10-CB114DFF9B6B}"/>
    <cellStyle name="Comma 3 5 4" xfId="19645" xr:uid="{E039A19A-8040-494D-A2B5-683841870BA4}"/>
    <cellStyle name="Comma 3 5 4 2" xfId="19646" xr:uid="{B61ACA76-35B1-4523-8629-D77756B3456E}"/>
    <cellStyle name="Comma 3 5 5" xfId="19647" xr:uid="{251985EA-F820-4D80-876E-07D60F99DB24}"/>
    <cellStyle name="Comma 3 5 6" xfId="19648" xr:uid="{53F02712-4997-42C2-B590-49D60DE323DB}"/>
    <cellStyle name="Comma 3 5 7" xfId="19649" xr:uid="{D6B9A5BC-798A-4BCA-8B6E-4063C019C35B}"/>
    <cellStyle name="Comma 3 5 8" xfId="19650" xr:uid="{0332EB72-9965-47BB-BE97-380E3C2A4230}"/>
    <cellStyle name="Comma 3 5 9" xfId="19651" xr:uid="{E0951FFB-8061-438E-A4EE-C90203F873F0}"/>
    <cellStyle name="Comma 3 6" xfId="6036" xr:uid="{1C3B0236-0D20-4208-8DCD-86D8CFF19986}"/>
    <cellStyle name="Comma 3 6 2" xfId="8160" xr:uid="{974B2E31-4541-4FB1-AFD5-1C908A752419}"/>
    <cellStyle name="Comma 3 6 2 2" xfId="19652" xr:uid="{152B5451-CBD0-4825-AC84-FFFCE89AD7EC}"/>
    <cellStyle name="Comma 3 6 2 3" xfId="19653" xr:uid="{BBC9CA48-8F85-4C4F-9A76-0B826E395FB8}"/>
    <cellStyle name="Comma 3 6 2 4" xfId="19654" xr:uid="{2DB0CC18-5E11-48AA-8CDC-8E3C922FB689}"/>
    <cellStyle name="Comma 3 6 2 5" xfId="19655" xr:uid="{0A5D0BD9-C3BE-4B59-8B70-4F8947856266}"/>
    <cellStyle name="Comma 3 6 3" xfId="19656" xr:uid="{B57D8240-16C8-4249-A54F-0B60A5CB328C}"/>
    <cellStyle name="Comma 3 6 4" xfId="19657" xr:uid="{85516D07-95A1-4492-B608-001DA911B308}"/>
    <cellStyle name="Comma 3 6 5" xfId="19658" xr:uid="{554168BB-1E1A-4724-BF56-B92384C77DD8}"/>
    <cellStyle name="Comma 3 6 6" xfId="19659" xr:uid="{7226F781-7391-402C-8B7C-8B61E9754999}"/>
    <cellStyle name="Comma 3 7" xfId="6037" xr:uid="{D1AEA71E-7D66-4E06-A563-934A37485DCB}"/>
    <cellStyle name="Comma 3 7 2" xfId="8161" xr:uid="{5CB66E41-4143-4E76-AB2D-914E16CE1269}"/>
    <cellStyle name="Comma 3 7 2 2" xfId="19660" xr:uid="{3489321B-4D2C-4CB7-BFBF-548D12F13FE4}"/>
    <cellStyle name="Comma 3 7 2 3" xfId="19661" xr:uid="{53FC774C-F469-4A07-8949-F6043D9DC016}"/>
    <cellStyle name="Comma 3 7 2 4" xfId="19662" xr:uid="{EE35B969-DB21-4895-A412-5D1D725B252D}"/>
    <cellStyle name="Comma 3 7 2 5" xfId="19663" xr:uid="{94A5C633-4049-4775-9766-B1D78383111D}"/>
    <cellStyle name="Comma 3 7 3" xfId="19664" xr:uid="{17A25F4B-0405-48B3-9D69-7833FE9804A6}"/>
    <cellStyle name="Comma 3 7 4" xfId="19665" xr:uid="{F076B033-E51F-462B-AE22-3EC53B1F0F64}"/>
    <cellStyle name="Comma 3 7 5" xfId="19666" xr:uid="{902B53DF-8907-44DC-9FB2-0E1CE93855C3}"/>
    <cellStyle name="Comma 3 7 6" xfId="19667" xr:uid="{4C895A67-D1DC-462A-A27D-742E16D36518}"/>
    <cellStyle name="Comma 3 8" xfId="6038" xr:uid="{77189670-1A26-4703-BEAE-AE39E6D4EAED}"/>
    <cellStyle name="Comma 3 8 2" xfId="8162" xr:uid="{E447C6E4-AEB6-4C92-B9AA-ED5E256DFE79}"/>
    <cellStyle name="Comma 3 8 2 2" xfId="19668" xr:uid="{6234BA69-CC48-4309-B333-713FD472AD1E}"/>
    <cellStyle name="Comma 3 8 2 3" xfId="19669" xr:uid="{1A0AEBF2-0E1B-4AD5-9B18-1B39B0D4847A}"/>
    <cellStyle name="Comma 3 8 2 4" xfId="19670" xr:uid="{BF94CBA8-E75A-4585-822C-26CE4632BE73}"/>
    <cellStyle name="Comma 3 8 2 5" xfId="19671" xr:uid="{28FDC0EE-07A1-49DF-9425-EF634650945F}"/>
    <cellStyle name="Comma 3 8 3" xfId="19672" xr:uid="{6C3EE9B2-436C-48B0-9C17-71C60A5435C3}"/>
    <cellStyle name="Comma 3 8 4" xfId="19673" xr:uid="{DDBAEB60-5AFD-4EE5-868E-78DE06BD025E}"/>
    <cellStyle name="Comma 3 8 5" xfId="19674" xr:uid="{10946005-7E81-492D-AA06-9DFE179637E0}"/>
    <cellStyle name="Comma 3 8 6" xfId="19675" xr:uid="{57986416-A4BC-489C-8C38-890A13CD5853}"/>
    <cellStyle name="Comma 3 9" xfId="8163" xr:uid="{3D3497CF-2639-438D-B74B-A203DC780E36}"/>
    <cellStyle name="Comma 3 9 2" xfId="19676" xr:uid="{123EF2F3-6290-4DF1-AD0E-FB3B32470D65}"/>
    <cellStyle name="Comma 3 9 2 2" xfId="19677" xr:uid="{2E92805E-6C1E-4621-8B3B-CC29CCF02D75}"/>
    <cellStyle name="Comma 3 9 2 3" xfId="19678" xr:uid="{9003F9B7-4DEA-4ABD-8DB0-350DEAB1AE80}"/>
    <cellStyle name="Comma 3 9 3" xfId="19679" xr:uid="{EAA4A475-E311-4FB3-AD47-60749CA3D992}"/>
    <cellStyle name="Comma 3 9 4" xfId="19680" xr:uid="{77E19449-B783-4D36-9E53-5259C7E19049}"/>
    <cellStyle name="Comma 3 9 5" xfId="19681" xr:uid="{E311FCF0-06C1-4965-88B9-E4D91154F75F}"/>
    <cellStyle name="Comma 3 9 6" xfId="19682" xr:uid="{3A91AF3E-FED3-45F6-97AE-5997A2022223}"/>
    <cellStyle name="Comma 30" xfId="19683" xr:uid="{8214ACB5-7600-4211-88D3-0C2178116BE5}"/>
    <cellStyle name="Comma 30 2" xfId="19684" xr:uid="{4F1D8AB6-866F-4C2A-8B55-D1787FB01710}"/>
    <cellStyle name="Comma 30 2 2" xfId="19685" xr:uid="{6A1F4469-1879-4BD1-B4A1-330A84246030}"/>
    <cellStyle name="Comma 30 3" xfId="19686" xr:uid="{E3192AF2-D274-428B-AB82-DC959F524A40}"/>
    <cellStyle name="Comma 31" xfId="19687" xr:uid="{E891BE05-E15C-4113-B344-4EFD2E2E434D}"/>
    <cellStyle name="Comma 31 2" xfId="19688" xr:uid="{F7B768AA-E27F-471E-9963-29BA6FCE2B5C}"/>
    <cellStyle name="Comma 31 2 2" xfId="19689" xr:uid="{7478163D-1521-44EF-955F-ECF29A4B4B49}"/>
    <cellStyle name="Comma 31 3" xfId="19690" xr:uid="{1096E89D-C245-4094-8F7F-6C3CF6123B11}"/>
    <cellStyle name="Comma 32" xfId="19691" xr:uid="{5B1EE049-5914-4E46-8C18-8E1AABE2EBCC}"/>
    <cellStyle name="Comma 4" xfId="4323" xr:uid="{DB5C39AA-35F9-4314-A80C-AF6228B92B14}"/>
    <cellStyle name="Comma 4 10" xfId="8164" xr:uid="{E3783B90-C6C1-4103-9F86-A3C83CAD1374}"/>
    <cellStyle name="Comma 4 10 2" xfId="19693" xr:uid="{CB38C2F5-CEC0-464E-9526-249A0E8CECB1}"/>
    <cellStyle name="Comma 4 10 2 2" xfId="19694" xr:uid="{92B354F1-3178-431F-A5DA-128232E9FF93}"/>
    <cellStyle name="Comma 4 10 3" xfId="19695" xr:uid="{EE38123B-DF03-4BE1-B53C-DC06FCDB953D}"/>
    <cellStyle name="Comma 4 10 4" xfId="19696" xr:uid="{D5575F1F-1191-4BBA-8C85-05818BBC659E}"/>
    <cellStyle name="Comma 4 10 5" xfId="19697" xr:uid="{8D3248ED-D779-43F4-B17A-738943A10FC3}"/>
    <cellStyle name="Comma 4 10 6" xfId="19692" xr:uid="{215ED7E4-0676-4DA6-A258-13045C9D6AC6}"/>
    <cellStyle name="Comma 4 11" xfId="19698" xr:uid="{6BF5DB6B-2714-4D3B-AE1A-DD9C2E191B31}"/>
    <cellStyle name="Comma 4 11 2" xfId="19699" xr:uid="{686668D1-0094-4739-BFE9-4037CA026F6B}"/>
    <cellStyle name="Comma 4 11 2 2" xfId="19700" xr:uid="{A7F01AE3-6626-4827-9123-92F15E990068}"/>
    <cellStyle name="Comma 4 11 3" xfId="19701" xr:uid="{06CAAE58-C3B1-40BC-9CA7-C08D593DFB22}"/>
    <cellStyle name="Comma 4 11 4" xfId="19702" xr:uid="{F3FB8638-4CBB-4774-9276-3D0D755AAF85}"/>
    <cellStyle name="Comma 4 12" xfId="19703" xr:uid="{E6966487-C4FE-4DBE-98CE-7A7ECD04B644}"/>
    <cellStyle name="Comma 4 12 2" xfId="19704" xr:uid="{05CEB7E6-B41D-4002-BF11-0600F2548D4C}"/>
    <cellStyle name="Comma 4 12 2 2" xfId="19705" xr:uid="{3389F2FC-69DE-4C4E-B855-056CDF2561A0}"/>
    <cellStyle name="Comma 4 12 3" xfId="19706" xr:uid="{6D1D7DB2-BD3C-470F-8970-AE3C280FF3C1}"/>
    <cellStyle name="Comma 4 13" xfId="19707" xr:uid="{377081D7-4021-4EE3-9383-DDF9216D7235}"/>
    <cellStyle name="Comma 4 13 2" xfId="19708" xr:uid="{401C213B-71A5-43CB-90BE-21EFB8C825E3}"/>
    <cellStyle name="Comma 4 14" xfId="19709" xr:uid="{4D04217C-3F8B-491E-9DA5-31FF8FFBE551}"/>
    <cellStyle name="Comma 4 14 2" xfId="19710" xr:uid="{5A206CA2-1D79-4F6A-98A4-F8ED0C5758EF}"/>
    <cellStyle name="Comma 4 15" xfId="19711" xr:uid="{5E021195-80B6-4458-BF85-CE3DF125F023}"/>
    <cellStyle name="Comma 4 16" xfId="19712" xr:uid="{07E95C74-AEEF-4EBB-BA15-2F0AEAAFA4AC}"/>
    <cellStyle name="Comma 4 17" xfId="19713" xr:uid="{D1E30DA3-4AA0-4343-A2EF-EF1E6400449B}"/>
    <cellStyle name="Comma 4 18" xfId="19714" xr:uid="{D65B375D-F86F-4308-B136-B1E870A1E811}"/>
    <cellStyle name="Comma 4 19" xfId="19715" xr:uid="{F0FEF68E-EA20-48A9-B79D-370DD34C0C94}"/>
    <cellStyle name="Comma 4 2" xfId="5068" xr:uid="{BEC30B99-B536-4BFA-87AD-6753EA7D4BAC}"/>
    <cellStyle name="Comma 4 2 10" xfId="19716" xr:uid="{AE604779-EB9B-4BB9-BBBA-70CCD29D3D47}"/>
    <cellStyle name="Comma 4 2 11" xfId="19717" xr:uid="{E3C25F82-9051-43BE-ADC2-5715BAF9DE73}"/>
    <cellStyle name="Comma 4 2 2" xfId="8165" xr:uid="{34361691-CAB3-4FC1-B778-3685268670EB}"/>
    <cellStyle name="Comma 4 2 2 2" xfId="19718" xr:uid="{0B2BB615-8DF5-4EE8-B9A9-A72C406DFE5B}"/>
    <cellStyle name="Comma 4 2 2 2 2" xfId="19719" xr:uid="{9388A83A-AC5B-4998-BB7C-049C62460658}"/>
    <cellStyle name="Comma 4 2 2 3" xfId="19720" xr:uid="{DF1ED959-0E88-4A4A-92D2-D9E6D20D72BD}"/>
    <cellStyle name="Comma 4 2 2 4" xfId="19721" xr:uid="{D60D77C7-FDB9-4D1F-A6EA-2BC6A9DDE7ED}"/>
    <cellStyle name="Comma 4 2 2 5" xfId="19722" xr:uid="{733E5131-3211-4FB5-8C16-1E0B704BB470}"/>
    <cellStyle name="Comma 4 2 2 6" xfId="19723" xr:uid="{96CAFE5A-7E58-4326-8931-1265C33E0DED}"/>
    <cellStyle name="Comma 4 2 3" xfId="19724" xr:uid="{CCA029A0-B35B-41FE-9C23-4EFDB188B748}"/>
    <cellStyle name="Comma 4 2 3 2" xfId="19725" xr:uid="{6FBC6DA2-89BC-4E72-921E-CBE805326D7C}"/>
    <cellStyle name="Comma 4 2 3 2 2" xfId="19726" xr:uid="{FD953351-E2AD-497B-832B-612044CCE227}"/>
    <cellStyle name="Comma 4 2 3 3" xfId="19727" xr:uid="{06B6F0CD-27B6-467B-88F6-5B7F4D0DCE7B}"/>
    <cellStyle name="Comma 4 2 4" xfId="19728" xr:uid="{69EAFFA6-5613-4AF5-9AC2-C557CCDF8EDC}"/>
    <cellStyle name="Comma 4 2 4 2" xfId="19729" xr:uid="{2951F618-C702-40AB-A029-C4377DD2ADB4}"/>
    <cellStyle name="Comma 4 2 5" xfId="19730" xr:uid="{00F06086-B33D-4818-9E10-AFDDDCAF9A6B}"/>
    <cellStyle name="Comma 4 2 5 2" xfId="19731" xr:uid="{323BE163-EF9F-46C7-B626-F8E611F4BDCA}"/>
    <cellStyle name="Comma 4 2 6" xfId="19732" xr:uid="{511E6352-BD0D-4073-B6D2-607F2780D773}"/>
    <cellStyle name="Comma 4 2 7" xfId="19733" xr:uid="{6B557A84-DF1E-4B3E-BB1F-D0FC01CAB5E8}"/>
    <cellStyle name="Comma 4 2 8" xfId="19734" xr:uid="{FB99BE01-F9A2-4396-8267-A72EBCEFBB42}"/>
    <cellStyle name="Comma 4 2 9" xfId="19735" xr:uid="{3E97D6E8-F9AE-460D-89B9-3F98EF92D5BB}"/>
    <cellStyle name="Comma 4 20" xfId="19736" xr:uid="{492AC1A8-32BA-40B6-A723-24E1614B99C7}"/>
    <cellStyle name="Comma 4 3" xfId="6039" xr:uid="{738A7E66-FE46-40E1-BCEF-2A44CD8E7D21}"/>
    <cellStyle name="Comma 4 3 2" xfId="8166" xr:uid="{F677E2FB-BBB2-4140-8B4E-5B090F399CD0}"/>
    <cellStyle name="Comma 4 3 2 2" xfId="19737" xr:uid="{DF004FE0-8C11-4497-A20F-82A2B4F94851}"/>
    <cellStyle name="Comma 4 3 2 2 2" xfId="19738" xr:uid="{F63D1978-36FF-4207-82E6-56B5DAE809B6}"/>
    <cellStyle name="Comma 4 3 2 3" xfId="19739" xr:uid="{93DDD453-D778-4B29-9290-D4C741B0525B}"/>
    <cellStyle name="Comma 4 3 2 4" xfId="19740" xr:uid="{03E7C0FC-4768-4373-89C9-7234782E5964}"/>
    <cellStyle name="Comma 4 3 2 5" xfId="19741" xr:uid="{48A1D64B-72CE-4866-A5A4-9FD290FA6A78}"/>
    <cellStyle name="Comma 4 3 2 6" xfId="19742" xr:uid="{A6CCB54E-9C8A-4F2D-8E88-69A12E3D830F}"/>
    <cellStyle name="Comma 4 3 3" xfId="19743" xr:uid="{C9B0492D-BC64-453E-9B3D-0F2E96D9EA86}"/>
    <cellStyle name="Comma 4 3 3 2" xfId="19744" xr:uid="{86B17960-DAE5-42A6-B2DF-04AD19593984}"/>
    <cellStyle name="Comma 4 3 4" xfId="19745" xr:uid="{B6F43A00-EBD6-41DD-86FB-23029C5FCEA6}"/>
    <cellStyle name="Comma 4 3 4 2" xfId="19746" xr:uid="{A32B8120-4F0B-4B56-940A-9A8A53C0783B}"/>
    <cellStyle name="Comma 4 3 5" xfId="19747" xr:uid="{8CC57210-1E4B-421C-A3A5-0EC30AD9FA54}"/>
    <cellStyle name="Comma 4 3 6" xfId="19748" xr:uid="{8C46520F-AC46-4437-B672-DD21281B75BF}"/>
    <cellStyle name="Comma 4 3 7" xfId="19749" xr:uid="{AA961BBD-6234-44D1-820F-EA0B8F7CFD71}"/>
    <cellStyle name="Comma 4 3 8" xfId="19750" xr:uid="{3498F562-C23A-4972-9068-A89BD1E3961F}"/>
    <cellStyle name="Comma 4 3 9" xfId="19751" xr:uid="{5B71A606-E51B-4BE1-9EE4-B729F3BC1F0E}"/>
    <cellStyle name="Comma 4 4" xfId="6040" xr:uid="{08D10C5B-EFB0-418E-8678-175CBAE6139D}"/>
    <cellStyle name="Comma 4 4 2" xfId="8167" xr:uid="{B30C8F70-E29D-4F5E-9628-835AB879E35B}"/>
    <cellStyle name="Comma 4 4 2 2" xfId="19752" xr:uid="{B68DDE6D-3688-4960-B31C-481E30DA1A26}"/>
    <cellStyle name="Comma 4 4 2 2 2" xfId="19753" xr:uid="{48EFD1D5-2905-4440-9123-A8C457645CD0}"/>
    <cellStyle name="Comma 4 4 2 3" xfId="19754" xr:uid="{1418D750-31D3-481C-808E-622FFC6E8781}"/>
    <cellStyle name="Comma 4 4 2 4" xfId="19755" xr:uid="{623BBEDD-029F-484C-AE2B-83F9D14AB6FF}"/>
    <cellStyle name="Comma 4 4 2 5" xfId="19756" xr:uid="{C4D41A29-EFFD-496A-9A60-28295BAAD8B6}"/>
    <cellStyle name="Comma 4 4 2 6" xfId="19757" xr:uid="{DF6AC248-A033-4E53-AE53-ABDDD99382D3}"/>
    <cellStyle name="Comma 4 4 3" xfId="19758" xr:uid="{F70113D9-C822-414C-A395-1468B703DCEA}"/>
    <cellStyle name="Comma 4 4 3 2" xfId="19759" xr:uid="{39891340-CD05-43FB-A216-77B79A9428CE}"/>
    <cellStyle name="Comma 4 4 4" xfId="19760" xr:uid="{E98D7561-A82E-4DCF-97DF-661C8AE47706}"/>
    <cellStyle name="Comma 4 4 4 2" xfId="19761" xr:uid="{193A0DA5-0446-4F37-B138-CA3471CC28CD}"/>
    <cellStyle name="Comma 4 4 5" xfId="19762" xr:uid="{B95AD112-CAA3-4A59-BC3F-493FE2D20331}"/>
    <cellStyle name="Comma 4 4 6" xfId="19763" xr:uid="{466C3EB7-1C39-483C-B9A4-8F73F9F3B595}"/>
    <cellStyle name="Comma 4 4 7" xfId="19764" xr:uid="{A0512DAE-CC6D-4BEA-B6DE-C6EFEAE23B8B}"/>
    <cellStyle name="Comma 4 4 8" xfId="19765" xr:uid="{FD8EEB30-3C1F-4484-B271-ADD2CFA98E99}"/>
    <cellStyle name="Comma 4 4 9" xfId="19766" xr:uid="{DCBFCB06-540D-49FA-B1DF-2C6AE34945CB}"/>
    <cellStyle name="Comma 4 5" xfId="6041" xr:uid="{757945D3-2610-4E98-AE10-6DB64448E7B7}"/>
    <cellStyle name="Comma 4 5 2" xfId="8168" xr:uid="{3F05986C-CCF6-4AE1-92FB-434FC460CDB4}"/>
    <cellStyle name="Comma 4 5 2 2" xfId="19767" xr:uid="{E97E046B-BEA9-47E8-B81E-DD56CD6A8121}"/>
    <cellStyle name="Comma 4 5 2 2 2" xfId="19768" xr:uid="{9F0DB360-863B-4F95-AF96-9905EAD4C720}"/>
    <cellStyle name="Comma 4 5 2 3" xfId="19769" xr:uid="{C3A57DD8-374C-4887-B8D9-B7147E930FAA}"/>
    <cellStyle name="Comma 4 5 2 4" xfId="19770" xr:uid="{4421F9A7-819C-4394-8747-93D41CDC2A40}"/>
    <cellStyle name="Comma 4 5 2 5" xfId="19771" xr:uid="{48DD6193-3C1E-4043-9553-1D83FBBB5291}"/>
    <cellStyle name="Comma 4 5 2 6" xfId="19772" xr:uid="{B75CAD6E-9AB4-4357-8148-997FE4647ABC}"/>
    <cellStyle name="Comma 4 5 3" xfId="19773" xr:uid="{F4EDDF75-FCA8-4D68-98FB-ED10198F17F4}"/>
    <cellStyle name="Comma 4 5 3 2" xfId="19774" xr:uid="{38C626E5-A9AA-4B00-AE7B-44535E57A746}"/>
    <cellStyle name="Comma 4 5 4" xfId="19775" xr:uid="{10F64BD4-C515-4943-9179-112DF0D45F19}"/>
    <cellStyle name="Comma 4 5 5" xfId="19776" xr:uid="{43F42F5F-50AE-4B99-B6C4-D5D3BB02AAFA}"/>
    <cellStyle name="Comma 4 5 6" xfId="19777" xr:uid="{77428FB9-F973-40E8-8A58-182E85A5AE1F}"/>
    <cellStyle name="Comma 4 5 7" xfId="19778" xr:uid="{56503BD5-A78D-44F0-87A4-94178FA2C04C}"/>
    <cellStyle name="Comma 4 5 8" xfId="19779" xr:uid="{DE962F69-B464-401D-9848-A9FD215A73AD}"/>
    <cellStyle name="Comma 4 6" xfId="6042" xr:uid="{F6904698-65FE-4F44-A948-CF403AB5EA05}"/>
    <cellStyle name="Comma 4 6 2" xfId="8169" xr:uid="{FCD7B17B-E3D2-4C3F-AB3B-1C43743703C3}"/>
    <cellStyle name="Comma 4 6 2 2" xfId="19780" xr:uid="{DA7459B3-3D5D-46E2-A866-829A6D8E4A8C}"/>
    <cellStyle name="Comma 4 6 2 2 2" xfId="19781" xr:uid="{EF77CBCF-63C8-451B-8D6B-36055AA2E72A}"/>
    <cellStyle name="Comma 4 6 2 3" xfId="19782" xr:uid="{B7DF7E09-6C58-4C19-8736-BE7C1983BA70}"/>
    <cellStyle name="Comma 4 6 2 4" xfId="19783" xr:uid="{6BB3F4D7-88B4-4B57-B4DD-3065FC71C377}"/>
    <cellStyle name="Comma 4 6 2 5" xfId="19784" xr:uid="{9B09F91D-BBB2-4E4E-8225-19447AFDE124}"/>
    <cellStyle name="Comma 4 6 2 6" xfId="19785" xr:uid="{2C06BD04-917E-4902-82BF-D4A20EC8705E}"/>
    <cellStyle name="Comma 4 6 3" xfId="19786" xr:uid="{8F2E03C6-7501-47A3-8E5E-409EB3B77D50}"/>
    <cellStyle name="Comma 4 6 3 2" xfId="19787" xr:uid="{A6921A35-1797-4DEE-9530-3A3A0C5E6675}"/>
    <cellStyle name="Comma 4 6 4" xfId="19788" xr:uid="{6043F08E-9718-4F47-AA45-052A1A8CA99D}"/>
    <cellStyle name="Comma 4 6 5" xfId="19789" xr:uid="{3930874C-31A2-4A31-95B5-24584F3FB7E1}"/>
    <cellStyle name="Comma 4 6 6" xfId="19790" xr:uid="{9009100E-6E90-4FE8-8D7B-A6CEA76BCBCD}"/>
    <cellStyle name="Comma 4 6 7" xfId="19791" xr:uid="{6DF72748-40E2-409B-B737-BBFE8D4AE1F1}"/>
    <cellStyle name="Comma 4 7" xfId="6043" xr:uid="{DC2D337C-8B89-471B-A630-A28E069F43A2}"/>
    <cellStyle name="Comma 4 7 2" xfId="8170" xr:uid="{D2751B98-3E2A-4916-9A9D-333EBD1CF941}"/>
    <cellStyle name="Comma 4 7 2 2" xfId="19792" xr:uid="{EF4D528D-C996-4372-BDD7-1F9DFD991D33}"/>
    <cellStyle name="Comma 4 7 2 3" xfId="19793" xr:uid="{1327DB0A-3C59-4B15-8498-A6C54C5FB946}"/>
    <cellStyle name="Comma 4 7 2 4" xfId="19794" xr:uid="{D35EE2D2-F32F-40B3-9C1F-E65F7289EA3D}"/>
    <cellStyle name="Comma 4 7 2 5" xfId="19795" xr:uid="{B489225C-5BDE-4036-9A79-EF36AEF1AE8B}"/>
    <cellStyle name="Comma 4 7 3" xfId="19796" xr:uid="{FDEC4CB5-00D9-47D9-9070-3EC410866E98}"/>
    <cellStyle name="Comma 4 7 4" xfId="19797" xr:uid="{1675D5A8-F0EF-4E04-99E1-3C6F34C4A18D}"/>
    <cellStyle name="Comma 4 7 5" xfId="19798" xr:uid="{06D03E91-FAFC-4541-8D2F-96D2224EB472}"/>
    <cellStyle name="Comma 4 7 6" xfId="19799" xr:uid="{5F761513-CC74-485D-8269-2920245858B2}"/>
    <cellStyle name="Comma 4 8" xfId="6044" xr:uid="{F782B71F-7199-4A13-9818-DC7D981F90F8}"/>
    <cellStyle name="Comma 4 8 2" xfId="8171" xr:uid="{C2C0589E-4690-43FA-AC72-A5079860391F}"/>
    <cellStyle name="Comma 4 8 2 2" xfId="19800" xr:uid="{C5251CA0-88C1-4CA3-97E7-986A2795B785}"/>
    <cellStyle name="Comma 4 8 2 3" xfId="19801" xr:uid="{5E1FC8FD-5701-4491-9400-7379675E0FBC}"/>
    <cellStyle name="Comma 4 8 2 4" xfId="19802" xr:uid="{48D6024E-416E-4061-A6C6-B18E658ECEEF}"/>
    <cellStyle name="Comma 4 8 2 5" xfId="19803" xr:uid="{1B1D2B9D-98D1-4601-A8F3-FC5A7636F397}"/>
    <cellStyle name="Comma 4 8 3" xfId="19804" xr:uid="{F79276FB-3E93-4749-B082-7CA92FF7AF51}"/>
    <cellStyle name="Comma 4 8 4" xfId="19805" xr:uid="{F89B8137-837F-4E17-AAAF-DBF5D20DC2FD}"/>
    <cellStyle name="Comma 4 8 5" xfId="19806" xr:uid="{7482EF61-AD35-4B6D-A5DF-5C4EA2CDA220}"/>
    <cellStyle name="Comma 4 8 6" xfId="19807" xr:uid="{5F64CBE5-35E2-4921-9591-10CA509D486B}"/>
    <cellStyle name="Comma 4 9" xfId="8172" xr:uid="{B910533C-2DC4-41B9-9974-CE7FE4437ADE}"/>
    <cellStyle name="Comma 4 9 2" xfId="19808" xr:uid="{C4731CB2-6819-4A62-B726-E2C7D92BE3DF}"/>
    <cellStyle name="Comma 4 9 2 2" xfId="19809" xr:uid="{2E011031-3520-4835-88C4-53F881345E10}"/>
    <cellStyle name="Comma 4 9 2 3" xfId="19810" xr:uid="{E83C0452-1162-412B-B2F9-BC3E7E2DE938}"/>
    <cellStyle name="Comma 4 9 3" xfId="19811" xr:uid="{54E980B7-3166-46B9-ACF6-1A9265DC718F}"/>
    <cellStyle name="Comma 4 9 4" xfId="19812" xr:uid="{78ADE88D-6361-40E3-B103-8EDD9B6D7822}"/>
    <cellStyle name="Comma 4 9 5" xfId="19813" xr:uid="{726CC1CF-C6F7-446A-B32E-2D8DB11F85B7}"/>
    <cellStyle name="Comma 4 9 6" xfId="19814" xr:uid="{907F8BF2-7E21-4A00-89A2-F22B131650FD}"/>
    <cellStyle name="Comma 5" xfId="4352" xr:uid="{723409F6-6D93-4032-AE9B-F68CDD3F77C4}"/>
    <cellStyle name="Comma 5 10" xfId="19815" xr:uid="{5E2367E9-0D6F-4342-A6CE-C703A083D90E}"/>
    <cellStyle name="Comma 5 10 2" xfId="19816" xr:uid="{2082BDE8-02C5-4670-9932-67BB007263CB}"/>
    <cellStyle name="Comma 5 10 2 2" xfId="19817" xr:uid="{1810E3AC-B944-4FDB-9679-7FC172196F1E}"/>
    <cellStyle name="Comma 5 10 3" xfId="19818" xr:uid="{DDFE672D-EA19-46DA-AA3E-2F0D765F0337}"/>
    <cellStyle name="Comma 5 10 4" xfId="19819" xr:uid="{2C36DAC2-27DB-4733-8428-50BC47BB06C6}"/>
    <cellStyle name="Comma 5 11" xfId="19820" xr:uid="{DFF6E146-0053-4609-BE5D-7A9BC6A363F8}"/>
    <cellStyle name="Comma 5 11 2" xfId="19821" xr:uid="{4CAC4352-B685-4BE6-9138-F9BD57BE081A}"/>
    <cellStyle name="Comma 5 11 2 2" xfId="19822" xr:uid="{E2DDFBB7-121D-4F22-A6BA-9DFC01F221E2}"/>
    <cellStyle name="Comma 5 11 3" xfId="19823" xr:uid="{5AC82E66-4782-4167-80D0-BF08BA15385F}"/>
    <cellStyle name="Comma 5 11 4" xfId="19824" xr:uid="{64A1FEA3-780C-4591-8212-1DE13637A5A2}"/>
    <cellStyle name="Comma 5 12" xfId="19825" xr:uid="{12B0E6E5-FB20-406C-87AA-9AFCEDF36286}"/>
    <cellStyle name="Comma 5 12 2" xfId="19826" xr:uid="{F10035F8-EC9B-41A7-9501-A18AEFD98D6D}"/>
    <cellStyle name="Comma 5 13" xfId="19827" xr:uid="{91F16AF3-64FE-47D2-8958-36CEAD1BEFD2}"/>
    <cellStyle name="Comma 5 13 2" xfId="19828" xr:uid="{1957A5A5-139C-4D51-88B2-E2969C4F6DBB}"/>
    <cellStyle name="Comma 5 14" xfId="19829" xr:uid="{3B17D213-0C71-4509-8666-132FC907F6F9}"/>
    <cellStyle name="Comma 5 15" xfId="19830" xr:uid="{2FAE7904-4DE0-4219-B21E-A1AA26BEC067}"/>
    <cellStyle name="Comma 5 16" xfId="19831" xr:uid="{A8DAEFF5-B2E8-4F81-BDE3-414BF82BB00C}"/>
    <cellStyle name="Comma 5 17" xfId="19832" xr:uid="{D4691388-13DB-4C7A-B9C7-F5288DD84EEF}"/>
    <cellStyle name="Comma 5 18" xfId="19833" xr:uid="{AD23C089-BE89-4840-A6CB-CC4FB0B975B4}"/>
    <cellStyle name="Comma 5 19" xfId="19834" xr:uid="{3BCB66F6-76A8-46F1-83B3-27B22ABEDF76}"/>
    <cellStyle name="Comma 5 2" xfId="5071" xr:uid="{016FDE0B-988C-46E6-9992-8C9D7F669776}"/>
    <cellStyle name="Comma 5 2 2" xfId="8174" xr:uid="{D7E2A931-E082-47D5-BEDA-C85371BCC1E6}"/>
    <cellStyle name="Comma 5 2 2 2" xfId="19835" xr:uid="{3DB17FDC-DD22-47EB-B354-AB410447FE61}"/>
    <cellStyle name="Comma 5 2 2 3" xfId="19836" xr:uid="{F594227F-3189-4ADA-B29E-046B623CA455}"/>
    <cellStyle name="Comma 5 2 2 4" xfId="19837" xr:uid="{06903C9A-E180-4B31-9294-3DE170B00E92}"/>
    <cellStyle name="Comma 5 2 2 5" xfId="19838" xr:uid="{BD49843A-80BF-42A9-9CC9-602224610E0E}"/>
    <cellStyle name="Comma 5 2 3" xfId="19839" xr:uid="{745D8B67-A3BA-4720-BA45-5C9743F9452B}"/>
    <cellStyle name="Comma 5 2 3 2" xfId="19840" xr:uid="{8D50A11B-1884-466A-BBFC-D1D8F9E09B9D}"/>
    <cellStyle name="Comma 5 2 4" xfId="19841" xr:uid="{1CDC90D2-8686-42E9-A66E-D6613B68B9EA}"/>
    <cellStyle name="Comma 5 2 5" xfId="19842" xr:uid="{B99FD9E9-DC2A-4E15-9398-EFE311BE4E5F}"/>
    <cellStyle name="Comma 5 2 6" xfId="19843" xr:uid="{4089CF33-3696-40DA-8E13-C030047AF02C}"/>
    <cellStyle name="Comma 5 2 7" xfId="19844" xr:uid="{3364A23D-3EFF-4159-AA3A-A6CC063AE90F}"/>
    <cellStyle name="Comma 5 2 8" xfId="19845" xr:uid="{F0FACD19-69D7-4815-B1F4-5802B7B6EDBE}"/>
    <cellStyle name="Comma 5 2 9" xfId="19846" xr:uid="{12CA0FE0-7BCF-4D48-9227-633C0F6FBEFF}"/>
    <cellStyle name="Comma 5 3" xfId="6045" xr:uid="{7F7F23EC-637F-40CC-BB59-A987CEAA7A5F}"/>
    <cellStyle name="Comma 5 3 2" xfId="8176" xr:uid="{849340BB-F6A5-484F-B3FA-9381D5C288D3}"/>
    <cellStyle name="Comma 5 3 2 2" xfId="19847" xr:uid="{EA5E5E79-9340-4EC7-9BB5-F37963E2C79D}"/>
    <cellStyle name="Comma 5 3 2 3" xfId="19848" xr:uid="{983F874F-F9D9-4A40-A3B5-2D077B811740}"/>
    <cellStyle name="Comma 5 3 2 4" xfId="19849" xr:uid="{C94BB688-CB97-41F8-94FE-FFC9AFB5673D}"/>
    <cellStyle name="Comma 5 3 2 5" xfId="19850" xr:uid="{6F48A220-06B1-431D-8255-B16E80F78144}"/>
    <cellStyle name="Comma 5 3 3" xfId="8175" xr:uid="{C07AAA70-7B21-4839-AC26-EF15D83F5250}"/>
    <cellStyle name="Comma 5 3 3 2" xfId="19851" xr:uid="{DA9C472E-1CDB-4E28-97E9-533C77C8D01E}"/>
    <cellStyle name="Comma 5 3 3 3" xfId="19852" xr:uid="{3A331093-59FF-460E-A544-174D68E17627}"/>
    <cellStyle name="Comma 5 3 3 4" xfId="19853" xr:uid="{914699A5-44A6-4E8F-9CA7-DCE320A53D87}"/>
    <cellStyle name="Comma 5 3 4" xfId="19854" xr:uid="{0E72CB89-F446-4DC0-B633-9E54814AE26F}"/>
    <cellStyle name="Comma 5 3 5" xfId="19855" xr:uid="{86FAEB24-ABD2-4569-921F-B7F2851B2956}"/>
    <cellStyle name="Comma 5 3 6" xfId="19856" xr:uid="{25FD9806-D8D6-43EC-9F86-7D4519C7DA26}"/>
    <cellStyle name="Comma 5 3 7" xfId="19857" xr:uid="{D57F014C-B386-4C62-97DB-1712E3A99877}"/>
    <cellStyle name="Comma 5 3 8" xfId="19858" xr:uid="{4F5CB7AF-7995-4C78-9CF9-CC1533B35023}"/>
    <cellStyle name="Comma 5 4" xfId="6046" xr:uid="{325A7F59-033F-421A-9737-A115E35A0F81}"/>
    <cellStyle name="Comma 5 4 2" xfId="8177" xr:uid="{C63930E8-CE95-4549-9FDE-D96BF2D7162F}"/>
    <cellStyle name="Comma 5 4 2 2" xfId="19859" xr:uid="{A8CA2FFC-1C51-4679-8A77-68E2CB82C44A}"/>
    <cellStyle name="Comma 5 4 2 3" xfId="19860" xr:uid="{1AB9A072-AD92-4F2C-A50E-0B5206DA766B}"/>
    <cellStyle name="Comma 5 4 2 4" xfId="19861" xr:uid="{D31FF639-AE54-4123-BF80-374DA78BD9DE}"/>
    <cellStyle name="Comma 5 4 2 5" xfId="19862" xr:uid="{8CF040D8-701B-49F1-9BC5-0D571696017E}"/>
    <cellStyle name="Comma 5 4 3" xfId="19863" xr:uid="{91FBD14C-45C9-4D69-8FDA-D8B48272E0BD}"/>
    <cellStyle name="Comma 5 4 3 2" xfId="19864" xr:uid="{6D625CF6-A632-4DF0-A6B8-BB1EADEBBEFC}"/>
    <cellStyle name="Comma 5 4 4" xfId="19865" xr:uid="{307A008F-A9E8-499B-9101-8EF7CF7FD443}"/>
    <cellStyle name="Comma 5 4 5" xfId="19866" xr:uid="{9D47CCE4-E964-42A1-BF50-49B471646446}"/>
    <cellStyle name="Comma 5 4 6" xfId="19867" xr:uid="{B8F50A44-0D35-4B7A-BEDA-25C282B24F17}"/>
    <cellStyle name="Comma 5 4 7" xfId="19868" xr:uid="{1770ADA9-04A6-4E79-A9BE-A6D6DA9AFBF2}"/>
    <cellStyle name="Comma 5 4 8" xfId="19869" xr:uid="{2B59901A-5461-457D-9D02-CE86BB9E1644}"/>
    <cellStyle name="Comma 5 5" xfId="6047" xr:uid="{AF968E4E-9F3E-496A-962E-4896E4F6C6CE}"/>
    <cellStyle name="Comma 5 5 2" xfId="8178" xr:uid="{8E3999E4-0A3F-4AE4-B85F-E09C33F822D6}"/>
    <cellStyle name="Comma 5 5 2 2" xfId="19870" xr:uid="{870A3922-5A75-4DD3-92CA-CDA10F74A658}"/>
    <cellStyle name="Comma 5 5 2 3" xfId="19871" xr:uid="{C7CE2A2D-505D-4AFE-8C96-45CEF2EBE9F7}"/>
    <cellStyle name="Comma 5 5 2 4" xfId="19872" xr:uid="{84162E93-9346-4A4E-AAAC-0FEE6E9537D5}"/>
    <cellStyle name="Comma 5 5 2 5" xfId="19873" xr:uid="{091AFF44-178E-4325-8673-00D35F6C24F7}"/>
    <cellStyle name="Comma 5 5 3" xfId="19874" xr:uid="{CCE04A0C-A4C1-4985-B3D1-A53B31B6A6E8}"/>
    <cellStyle name="Comma 5 5 4" xfId="19875" xr:uid="{7CEDD58A-4589-4784-8CC0-76C70E62131B}"/>
    <cellStyle name="Comma 5 5 5" xfId="19876" xr:uid="{5922232D-F779-4613-8C4A-F29F1D77C319}"/>
    <cellStyle name="Comma 5 5 6" xfId="19877" xr:uid="{C201C163-1888-4D0D-8592-20019D968B1D}"/>
    <cellStyle name="Comma 5 5 7" xfId="19878" xr:uid="{E18A8FAD-EC70-4D3C-BB02-A72CF50C54C3}"/>
    <cellStyle name="Comma 5 6" xfId="6048" xr:uid="{ABBA19B7-F8E3-4286-8F8B-903BE0FD8068}"/>
    <cellStyle name="Comma 5 6 2" xfId="8179" xr:uid="{9E7F3A03-397E-45AF-AC15-CE64510002F6}"/>
    <cellStyle name="Comma 5 6 2 2" xfId="19879" xr:uid="{6EFE285E-A597-41E8-B2C7-C7D5B1A97D74}"/>
    <cellStyle name="Comma 5 6 2 3" xfId="19880" xr:uid="{A10B4548-C29A-4F14-B9D8-02F4FD6AD9B4}"/>
    <cellStyle name="Comma 5 6 2 4" xfId="19881" xr:uid="{2BD1B3DA-92AA-4855-90C8-45944A8DE354}"/>
    <cellStyle name="Comma 5 6 2 5" xfId="19882" xr:uid="{89BC2C43-3DE0-4878-B46F-DA24AE996F6C}"/>
    <cellStyle name="Comma 5 6 3" xfId="19883" xr:uid="{897581C7-39F6-415C-BF58-C8FE28FD0FBB}"/>
    <cellStyle name="Comma 5 6 4" xfId="19884" xr:uid="{FC498CEA-2201-4F85-AC39-A82B9AD34B1B}"/>
    <cellStyle name="Comma 5 6 5" xfId="19885" xr:uid="{24EFDAC9-648B-419D-AD74-D99AF393830E}"/>
    <cellStyle name="Comma 5 6 6" xfId="19886" xr:uid="{73F82EF4-47EB-4A30-9AAE-D680D6E5C40B}"/>
    <cellStyle name="Comma 5 7" xfId="6049" xr:uid="{89B6CC89-E5BF-44E1-A9A1-0181B178C04E}"/>
    <cellStyle name="Comma 5 7 2" xfId="8180" xr:uid="{5A02A84C-B85C-4068-AE03-4CAF510C3041}"/>
    <cellStyle name="Comma 5 7 2 2" xfId="19887" xr:uid="{22F477E8-4B22-41DC-B4A8-8C0B5A758967}"/>
    <cellStyle name="Comma 5 7 2 3" xfId="19888" xr:uid="{B53C966F-C563-4848-A7E6-5EFA14EFC05F}"/>
    <cellStyle name="Comma 5 7 2 4" xfId="19889" xr:uid="{464A0FEE-0201-4DD3-954E-602D807C4B4F}"/>
    <cellStyle name="Comma 5 7 2 5" xfId="19890" xr:uid="{28011937-23FF-4D5D-A6EC-EE0338F1BF30}"/>
    <cellStyle name="Comma 5 7 3" xfId="19891" xr:uid="{D6D5B2D2-1877-4AC9-869E-490F17F9BDB3}"/>
    <cellStyle name="Comma 5 7 4" xfId="19892" xr:uid="{3299F3B3-C001-43C1-86DE-AE7487DE5839}"/>
    <cellStyle name="Comma 5 7 5" xfId="19893" xr:uid="{8FE2B510-BFB5-4FD1-8DEE-A355EC5AB322}"/>
    <cellStyle name="Comma 5 7 6" xfId="19894" xr:uid="{0D4995DE-B0FD-45DD-AAF7-7B9F1102CB4E}"/>
    <cellStyle name="Comma 5 8" xfId="6050" xr:uid="{6CFCF261-5D90-4A5E-A413-E45EF53963A2}"/>
    <cellStyle name="Comma 5 8 2" xfId="8181" xr:uid="{BF985FC2-29EF-461F-9A29-EB64F9ABD83A}"/>
    <cellStyle name="Comma 5 8 2 2" xfId="19895" xr:uid="{289657BB-A423-4B55-92D9-5389A2EB0E3C}"/>
    <cellStyle name="Comma 5 8 2 3" xfId="19896" xr:uid="{BC384E07-0D24-4ECC-8B5E-84FC02F1F173}"/>
    <cellStyle name="Comma 5 8 2 4" xfId="19897" xr:uid="{911EC105-604F-40E3-9957-D195FA692EF6}"/>
    <cellStyle name="Comma 5 8 2 5" xfId="19898" xr:uid="{EF47DEAC-FCCE-4D5A-B860-04233C01C87E}"/>
    <cellStyle name="Comma 5 8 3" xfId="19899" xr:uid="{1E6EF8B3-4C05-4BC7-886A-6778C9C9D8AF}"/>
    <cellStyle name="Comma 5 8 4" xfId="19900" xr:uid="{F7FD33D9-6211-42D6-B501-ECA2817D6F58}"/>
    <cellStyle name="Comma 5 8 5" xfId="19901" xr:uid="{8F9094E6-A62B-4C08-8DF9-94D7565AF453}"/>
    <cellStyle name="Comma 5 8 6" xfId="19902" xr:uid="{747D0C99-0D3D-4A64-8ADA-7CBCC21205AA}"/>
    <cellStyle name="Comma 5 9" xfId="8173" xr:uid="{10232782-53A8-4674-93B1-2BF558E893AA}"/>
    <cellStyle name="Comma 5 9 2" xfId="19903" xr:uid="{53E50AEA-EDD9-4E57-B834-36B0674421FC}"/>
    <cellStyle name="Comma 5 9 2 2" xfId="19904" xr:uid="{04A74F2F-54DB-4E35-BA25-F5F414A26786}"/>
    <cellStyle name="Comma 5 9 2 3" xfId="19905" xr:uid="{67FF5AA8-6946-4FB2-8531-4C2862E93E23}"/>
    <cellStyle name="Comma 5 9 3" xfId="19906" xr:uid="{10294DB9-624C-414A-B0FB-884A4B9A4907}"/>
    <cellStyle name="Comma 5 9 4" xfId="19907" xr:uid="{0FAE3191-2B7C-4DB2-A7B5-3D14557E1730}"/>
    <cellStyle name="Comma 5 9 5" xfId="19908" xr:uid="{C49AFD6B-7CCA-4049-96B9-47ED6EB2ABB5}"/>
    <cellStyle name="Comma 5 9 6" xfId="19909" xr:uid="{E31DFA5D-EE31-4B06-B66E-D6E7D3425859}"/>
    <cellStyle name="Comma 6" xfId="4324" xr:uid="{8CBDBB6F-C829-44C1-8774-297D488210E5}"/>
    <cellStyle name="Comma 6 10" xfId="19910" xr:uid="{83D71333-B873-4B46-87B0-BC2B40810D2A}"/>
    <cellStyle name="Comma 6 10 2" xfId="19911" xr:uid="{6D8B47D0-7B5A-4330-9147-628E9B7C6B27}"/>
    <cellStyle name="Comma 6 10 2 2" xfId="19912" xr:uid="{2FC6C126-3788-47EF-8D62-86AA47A4950C}"/>
    <cellStyle name="Comma 6 10 3" xfId="19913" xr:uid="{78A7C5DF-A798-499A-B5B8-C795673455C3}"/>
    <cellStyle name="Comma 6 10 4" xfId="19914" xr:uid="{653F3461-29E3-4B16-8E71-B9CC2727A5BD}"/>
    <cellStyle name="Comma 6 11" xfId="19915" xr:uid="{390CB431-78BC-4BCE-AECE-DEF598AD8F0C}"/>
    <cellStyle name="Comma 6 11 2" xfId="19916" xr:uid="{9EF80693-E75F-465A-845B-BA1F61379945}"/>
    <cellStyle name="Comma 6 12" xfId="19917" xr:uid="{FF0D724B-1B17-43A0-B25E-1B778FA26C72}"/>
    <cellStyle name="Comma 6 12 2" xfId="19918" xr:uid="{D783C4DA-B99F-49C9-A6D4-4BE89EFC8B56}"/>
    <cellStyle name="Comma 6 13" xfId="19919" xr:uid="{07535ABF-E52A-454E-8F46-654EBB4680FF}"/>
    <cellStyle name="Comma 6 14" xfId="19920" xr:uid="{1534DDA7-E6AD-4097-9FF1-E7A93DD88385}"/>
    <cellStyle name="Comma 6 15" xfId="19921" xr:uid="{8A67C412-AE6E-4961-9E2A-BA53D6F011E7}"/>
    <cellStyle name="Comma 6 16" xfId="19922" xr:uid="{B24D9FA8-A8F0-4F91-B0E9-DB25C329029F}"/>
    <cellStyle name="Comma 6 17" xfId="19923" xr:uid="{8C1AA0DD-4E8E-430B-91C0-8D6FA2DC745C}"/>
    <cellStyle name="Comma 6 18" xfId="19924" xr:uid="{F86FED8A-9486-4C32-AFFA-2800C3454E56}"/>
    <cellStyle name="Comma 6 2" xfId="5069" xr:uid="{0709A33D-2EFF-40AD-A82D-8F0E1EBCABA3}"/>
    <cellStyle name="Comma 6 2 10" xfId="19925" xr:uid="{614D9E9A-5AF2-4D00-9028-34219186C632}"/>
    <cellStyle name="Comma 6 2 2" xfId="8183" xr:uid="{D8B400C0-FD67-4CE8-9B77-EE160CFA971F}"/>
    <cellStyle name="Comma 6 2 2 2" xfId="19926" xr:uid="{66A8F2A2-57A1-49F0-A9B7-E95B9C51B966}"/>
    <cellStyle name="Comma 6 2 2 2 2" xfId="19927" xr:uid="{B423A68A-866E-4354-B2DA-A7F200CC6B95}"/>
    <cellStyle name="Comma 6 2 2 3" xfId="19928" xr:uid="{6937232D-CB92-4A58-A7EF-B05615E515F8}"/>
    <cellStyle name="Comma 6 2 2 4" xfId="19929" xr:uid="{4C4CC7D0-6ADF-4185-8593-0A0AA0A90905}"/>
    <cellStyle name="Comma 6 2 2 5" xfId="19930" xr:uid="{15E06647-6667-47DC-AB60-706E5C9D0697}"/>
    <cellStyle name="Comma 6 2 2 6" xfId="19931" xr:uid="{C9F475B1-5439-4108-A2FB-FEF362A28CE5}"/>
    <cellStyle name="Comma 6 2 3" xfId="19932" xr:uid="{F0900413-C88A-4E89-82AC-975A4CA31DD7}"/>
    <cellStyle name="Comma 6 2 3 2" xfId="19933" xr:uid="{A1DB0AD7-52C4-49C4-9354-D2BB5A5E4BB0}"/>
    <cellStyle name="Comma 6 2 4" xfId="19934" xr:uid="{999CEA48-69F9-463F-B63E-741894D9DE3C}"/>
    <cellStyle name="Comma 6 2 4 2" xfId="19935" xr:uid="{6A7DBF01-A7EF-4BEB-BB8E-B0CE98CCEEA5}"/>
    <cellStyle name="Comma 6 2 5" xfId="19936" xr:uid="{27D46897-1F1A-4800-AC3A-ACB9D8685BBB}"/>
    <cellStyle name="Comma 6 2 6" xfId="19937" xr:uid="{2804F3D7-8577-4E0F-A1CF-9E597070546A}"/>
    <cellStyle name="Comma 6 2 7" xfId="19938" xr:uid="{2C90645D-C257-4C70-A2B7-DF3258098AD7}"/>
    <cellStyle name="Comma 6 2 8" xfId="19939" xr:uid="{078FDFDE-97C0-4115-A773-CAFC31431C64}"/>
    <cellStyle name="Comma 6 2 9" xfId="19940" xr:uid="{D999295E-379B-46CF-97A4-7374F632D16D}"/>
    <cellStyle name="Comma 6 3" xfId="6051" xr:uid="{DADA7660-E68A-41F4-A305-C0F0D7B3080B}"/>
    <cellStyle name="Comma 6 3 2" xfId="8184" xr:uid="{3F57C762-BFF8-485B-94CA-173084BABAC1}"/>
    <cellStyle name="Comma 6 3 2 2" xfId="19941" xr:uid="{807EE143-C008-4C82-8D20-9550D454705B}"/>
    <cellStyle name="Comma 6 3 2 3" xfId="19942" xr:uid="{6E256D19-77E2-4627-B1F1-A2AB6FE8AF5C}"/>
    <cellStyle name="Comma 6 3 2 4" xfId="19943" xr:uid="{9502F57B-DFC2-44DB-8DA7-F9A3F3197CA9}"/>
    <cellStyle name="Comma 6 3 2 5" xfId="19944" xr:uid="{D0557749-5663-4906-8EF1-18E9FAAE597A}"/>
    <cellStyle name="Comma 6 3 3" xfId="19945" xr:uid="{360D9540-F1DD-4ED6-B184-07A6D29AD1AB}"/>
    <cellStyle name="Comma 6 3 3 2" xfId="19946" xr:uid="{0EFD3447-149C-42E6-8887-2B90E1839F47}"/>
    <cellStyle name="Comma 6 3 4" xfId="19947" xr:uid="{90F772E8-71BD-4734-95A5-B42CA5E0EE57}"/>
    <cellStyle name="Comma 6 3 5" xfId="19948" xr:uid="{0F771CD6-C15A-4882-9789-A0AA526C3F14}"/>
    <cellStyle name="Comma 6 3 6" xfId="19949" xr:uid="{74151E19-4BB2-4D0B-920D-5BE57FA66907}"/>
    <cellStyle name="Comma 6 3 7" xfId="19950" xr:uid="{20E85527-50F4-421F-B789-08EEA2EE595F}"/>
    <cellStyle name="Comma 6 3 8" xfId="19951" xr:uid="{E9A7EDDC-19F0-4E2C-ACA2-F5287F1BB71D}"/>
    <cellStyle name="Comma 6 4" xfId="6052" xr:uid="{39018330-4E01-424C-BF96-ED3088A02E32}"/>
    <cellStyle name="Comma 6 4 2" xfId="8185" xr:uid="{362C1B91-029F-4A24-B7E8-8A9E159EE314}"/>
    <cellStyle name="Comma 6 4 2 2" xfId="19952" xr:uid="{E7E5B66B-93A5-4963-9AC8-C72952D4B11D}"/>
    <cellStyle name="Comma 6 4 2 3" xfId="19953" xr:uid="{3C659FFC-2D85-441E-B521-5E6A207DDE1A}"/>
    <cellStyle name="Comma 6 4 2 4" xfId="19954" xr:uid="{32B9C4BB-6101-4FE6-87AD-3B8216EFF20F}"/>
    <cellStyle name="Comma 6 4 2 5" xfId="19955" xr:uid="{B0D781A6-B599-42FE-9542-402D8B8F78D0}"/>
    <cellStyle name="Comma 6 4 3" xfId="19956" xr:uid="{895A4CF4-6B10-4767-A280-3830B58795FC}"/>
    <cellStyle name="Comma 6 4 3 2" xfId="19957" xr:uid="{612076C9-B02E-4CD0-9DCA-C2A8E5CC6769}"/>
    <cellStyle name="Comma 6 4 4" xfId="19958" xr:uid="{6F1B2245-5BFA-4251-A623-8C0D2950C3DF}"/>
    <cellStyle name="Comma 6 4 5" xfId="19959" xr:uid="{3F3C41EA-06FD-4971-9B13-5F3AB1C1354E}"/>
    <cellStyle name="Comma 6 4 6" xfId="19960" xr:uid="{4EA25CE8-D912-4E6E-873B-2DFC38D2315C}"/>
    <cellStyle name="Comma 6 4 7" xfId="19961" xr:uid="{5B9C63BB-48C7-4554-A11E-73AC3A3143C9}"/>
    <cellStyle name="Comma 6 4 8" xfId="19962" xr:uid="{380D62D1-0D41-4C57-80DF-5B86B38B4EF9}"/>
    <cellStyle name="Comma 6 5" xfId="6053" xr:uid="{C962CEAF-0808-4379-BF6A-4012F86828E2}"/>
    <cellStyle name="Comma 6 5 2" xfId="8186" xr:uid="{CFE75483-7784-482A-8FFF-881A591D27B0}"/>
    <cellStyle name="Comma 6 5 2 2" xfId="19963" xr:uid="{D7744D09-179E-41E0-BEAC-794D17757796}"/>
    <cellStyle name="Comma 6 5 2 3" xfId="19964" xr:uid="{603472D1-8AD4-4396-AAF2-7CDDE9DC234A}"/>
    <cellStyle name="Comma 6 5 2 4" xfId="19965" xr:uid="{AAE2FC7E-38BA-4B71-AC03-E60386CE61B1}"/>
    <cellStyle name="Comma 6 5 2 5" xfId="19966" xr:uid="{3E9D071D-F912-4B46-B43F-DB2F4F1ADF61}"/>
    <cellStyle name="Comma 6 5 3" xfId="19967" xr:uid="{D50D61FF-F6B0-41EF-9B4D-F078790261EC}"/>
    <cellStyle name="Comma 6 5 4" xfId="19968" xr:uid="{022A89E4-8512-40E3-8022-1B1A6D408833}"/>
    <cellStyle name="Comma 6 5 5" xfId="19969" xr:uid="{D2763314-1CCE-4CB1-AD29-D8C73E726A0A}"/>
    <cellStyle name="Comma 6 5 6" xfId="19970" xr:uid="{5BD0EFC5-F651-48E2-97D9-6F7912205975}"/>
    <cellStyle name="Comma 6 5 7" xfId="19971" xr:uid="{6DEFFB17-36E7-42ED-9430-2478AE8100A1}"/>
    <cellStyle name="Comma 6 6" xfId="6054" xr:uid="{79399AA5-8446-44E4-8944-1C90794E1C60}"/>
    <cellStyle name="Comma 6 6 2" xfId="8187" xr:uid="{D9B97FFC-0A28-4E3C-93E2-325539011FAB}"/>
    <cellStyle name="Comma 6 6 2 2" xfId="19972" xr:uid="{EFCFD751-9047-4055-8509-1125462E1553}"/>
    <cellStyle name="Comma 6 6 2 3" xfId="19973" xr:uid="{97898069-55C7-4648-B387-7F85BEBFB437}"/>
    <cellStyle name="Comma 6 6 2 4" xfId="19974" xr:uid="{A63BB095-705B-4B49-A517-27A00C65F15B}"/>
    <cellStyle name="Comma 6 6 2 5" xfId="19975" xr:uid="{1497C062-1E4D-462F-BE13-F8A4CC406853}"/>
    <cellStyle name="Comma 6 6 3" xfId="19976" xr:uid="{C3FA3A35-C3EC-408C-ABD5-AA401D229C5D}"/>
    <cellStyle name="Comma 6 6 4" xfId="19977" xr:uid="{DB650E34-D734-4337-BB62-024DC1360935}"/>
    <cellStyle name="Comma 6 6 5" xfId="19978" xr:uid="{A0391F79-8D24-4D36-B184-84874BDFC10E}"/>
    <cellStyle name="Comma 6 6 6" xfId="19979" xr:uid="{7C2A60C3-8D30-484F-9740-B3F5B9EB2A61}"/>
    <cellStyle name="Comma 6 7" xfId="6055" xr:uid="{C1E853C9-1E5A-4A3A-9F0E-82EEEC398FBC}"/>
    <cellStyle name="Comma 6 7 2" xfId="8188" xr:uid="{040A64FE-B2D0-4BFD-89F5-4A0D4C00B0AF}"/>
    <cellStyle name="Comma 6 7 2 2" xfId="19980" xr:uid="{63C41322-02B4-46B5-94B4-4D25B5E49963}"/>
    <cellStyle name="Comma 6 7 2 3" xfId="19981" xr:uid="{CDE5C1CB-CDB6-444F-A8BF-EA7E16803A67}"/>
    <cellStyle name="Comma 6 7 2 4" xfId="19982" xr:uid="{85F7631F-6F46-496A-A5E4-0FC782DB6A5A}"/>
    <cellStyle name="Comma 6 7 2 5" xfId="19983" xr:uid="{61459C4C-5F48-47A0-8BB3-0EB64B3037EC}"/>
    <cellStyle name="Comma 6 7 3" xfId="19984" xr:uid="{56EC5859-D3E6-4304-B066-2A079AC55322}"/>
    <cellStyle name="Comma 6 7 4" xfId="19985" xr:uid="{15CE766B-2424-492D-9069-D75A93E4A374}"/>
    <cellStyle name="Comma 6 7 5" xfId="19986" xr:uid="{3D5C8E84-1E07-43EC-9CC9-BFE70C498659}"/>
    <cellStyle name="Comma 6 7 6" xfId="19987" xr:uid="{7C1200C4-FE77-485C-A72B-071C20A26405}"/>
    <cellStyle name="Comma 6 8" xfId="6056" xr:uid="{23A70147-8F9E-4449-B844-A1A9C25148B7}"/>
    <cellStyle name="Comma 6 8 2" xfId="8189" xr:uid="{091DE635-C836-45B5-9631-D85982CBB0D8}"/>
    <cellStyle name="Comma 6 8 2 2" xfId="19988" xr:uid="{0D6F8B6F-E2F5-4C75-8684-6324E700BFC1}"/>
    <cellStyle name="Comma 6 8 2 3" xfId="19989" xr:uid="{FB144FF9-B511-48B8-9FBC-C4CF2A2AD81D}"/>
    <cellStyle name="Comma 6 8 2 4" xfId="19990" xr:uid="{8CC4755F-7933-4BFD-AD1B-5ED28103BD96}"/>
    <cellStyle name="Comma 6 8 2 5" xfId="19991" xr:uid="{AD17AD90-8C85-4DE2-9695-CC2E72C5CD1F}"/>
    <cellStyle name="Comma 6 8 3" xfId="19992" xr:uid="{92B8FEA1-7CCE-410C-B797-6839764CAC5F}"/>
    <cellStyle name="Comma 6 8 4" xfId="19993" xr:uid="{7087B72A-D0A2-40C6-B7D7-D63DA242B62F}"/>
    <cellStyle name="Comma 6 8 5" xfId="19994" xr:uid="{B0EC6262-7B01-4633-8003-5A2FD655A3EE}"/>
    <cellStyle name="Comma 6 8 6" xfId="19995" xr:uid="{BD149E0B-AC4E-4916-A4DC-464211AD6A48}"/>
    <cellStyle name="Comma 6 9" xfId="8182" xr:uid="{24EC5E3D-F974-4494-8877-0937ADC45718}"/>
    <cellStyle name="Comma 6 9 2" xfId="19996" xr:uid="{C7E378FB-4777-44DA-A14B-9412BE9C119F}"/>
    <cellStyle name="Comma 6 9 2 2" xfId="19997" xr:uid="{3522D7AB-CD2E-43D3-8514-B788D26FC6BB}"/>
    <cellStyle name="Comma 6 9 2 3" xfId="19998" xr:uid="{5B79C592-A57E-4FFE-9123-F204E85BF756}"/>
    <cellStyle name="Comma 6 9 3" xfId="19999" xr:uid="{AE6D1581-39D2-41CA-8965-6FE7A963EB1D}"/>
    <cellStyle name="Comma 6 9 4" xfId="20000" xr:uid="{CB421E6E-9270-457C-8C76-B0DF2481E90C}"/>
    <cellStyle name="Comma 6 9 5" xfId="20001" xr:uid="{C0009571-D96E-4791-96A3-B40AB73BDB8A}"/>
    <cellStyle name="Comma 6 9 6" xfId="20002" xr:uid="{0B43F8F7-54BB-4629-9905-FDCEC41FE169}"/>
    <cellStyle name="Comma 7" xfId="4376" xr:uid="{FD5C787F-DFEC-42A1-A318-542EC6A16BAC}"/>
    <cellStyle name="Comma 7 10" xfId="6058" xr:uid="{F9EF0FF2-9A8C-41CC-AD31-E9D970E1EB22}"/>
    <cellStyle name="Comma 7 10 2" xfId="8190" xr:uid="{569D20BD-9B2A-45AD-8984-C532B06F9C7F}"/>
    <cellStyle name="Comma 7 10 2 2" xfId="20003" xr:uid="{A9DA3608-46C0-47A6-8D8D-8F930144AD5E}"/>
    <cellStyle name="Comma 7 10 2 3" xfId="20004" xr:uid="{30DC9758-7E43-4BCE-A712-2B6A7FDB750A}"/>
    <cellStyle name="Comma 7 10 2 4" xfId="20005" xr:uid="{6A41D0E4-7275-4906-8875-A070692CE1A4}"/>
    <cellStyle name="Comma 7 10 2 5" xfId="20006" xr:uid="{1F35966C-2613-43F7-8E38-18A2F0F6BF64}"/>
    <cellStyle name="Comma 7 10 3" xfId="20007" xr:uid="{C9DC8398-764C-4420-8F73-4BF74221EFE6}"/>
    <cellStyle name="Comma 7 10 4" xfId="20008" xr:uid="{611F5BCC-3666-4929-A1CA-671465BD839C}"/>
    <cellStyle name="Comma 7 10 5" xfId="20009" xr:uid="{E5C9C9FD-3CFC-437C-8620-EEE1F5EA1102}"/>
    <cellStyle name="Comma 7 10 6" xfId="20010" xr:uid="{27D1C896-3432-4369-909B-596579815503}"/>
    <cellStyle name="Comma 7 11" xfId="6059" xr:uid="{FE79EB66-FB0D-41F9-8528-B439784E6843}"/>
    <cellStyle name="Comma 7 11 2" xfId="8191" xr:uid="{A1D0AE7A-6EAF-47E6-B362-3DE604E9AF32}"/>
    <cellStyle name="Comma 7 11 2 2" xfId="20011" xr:uid="{627F07F9-CA86-4A79-B9DA-10C012178824}"/>
    <cellStyle name="Comma 7 11 2 3" xfId="20012" xr:uid="{EBAB666E-D813-4566-8745-F286FC2AADC9}"/>
    <cellStyle name="Comma 7 11 2 4" xfId="20013" xr:uid="{89AAF72F-C069-4B55-A6B5-6A6FF8926793}"/>
    <cellStyle name="Comma 7 11 2 5" xfId="20014" xr:uid="{CF98A7B0-B8FA-4AED-BE94-AA2589E05E20}"/>
    <cellStyle name="Comma 7 11 3" xfId="20015" xr:uid="{85BE477A-3BE9-4237-971A-344630C61D32}"/>
    <cellStyle name="Comma 7 11 4" xfId="20016" xr:uid="{355C3534-077F-4D7C-96C9-FC8B2DF88D95}"/>
    <cellStyle name="Comma 7 11 5" xfId="20017" xr:uid="{29D29B0A-8CCE-42C4-B01A-2A8E325F60AD}"/>
    <cellStyle name="Comma 7 11 6" xfId="20018" xr:uid="{EA761744-ED1C-4141-96D4-A5925CE0D769}"/>
    <cellStyle name="Comma 7 12" xfId="6060" xr:uid="{AC49DA51-FDC0-4D75-8B1B-0A25C07FC623}"/>
    <cellStyle name="Comma 7 12 2" xfId="8192" xr:uid="{531E53BD-8829-4776-B015-877E2AB39CBB}"/>
    <cellStyle name="Comma 7 12 2 2" xfId="20019" xr:uid="{55750773-A531-4DE0-828B-8F65D78B2F1B}"/>
    <cellStyle name="Comma 7 12 2 3" xfId="20020" xr:uid="{E33AFC3F-C320-435C-80E3-E86CA52E8DA9}"/>
    <cellStyle name="Comma 7 12 2 4" xfId="20021" xr:uid="{9DF345A6-1C65-4BE4-BB1E-E412B683C9E6}"/>
    <cellStyle name="Comma 7 12 2 5" xfId="20022" xr:uid="{684A853C-363B-4CDF-A1F4-33CD323672F7}"/>
    <cellStyle name="Comma 7 12 3" xfId="20023" xr:uid="{C7FB7C57-6FA0-442A-B206-447E5113FD12}"/>
    <cellStyle name="Comma 7 12 4" xfId="20024" xr:uid="{E5DAC4A0-ABE5-4C3C-9E9A-DA2644547666}"/>
    <cellStyle name="Comma 7 12 5" xfId="20025" xr:uid="{9A372824-6E28-49D0-B27E-E368AFE0C89F}"/>
    <cellStyle name="Comma 7 12 6" xfId="20026" xr:uid="{04C59415-7C80-4E8B-9674-D037D2A32FB4}"/>
    <cellStyle name="Comma 7 13" xfId="6061" xr:uid="{CC64720A-79EF-467A-8EBA-BE8D56F1899E}"/>
    <cellStyle name="Comma 7 13 2" xfId="8193" xr:uid="{AB560362-B32C-4C04-B18B-87066F8E23EE}"/>
    <cellStyle name="Comma 7 13 2 2" xfId="20027" xr:uid="{9848CF59-9F13-4F4A-8BC7-457F9A90173D}"/>
    <cellStyle name="Comma 7 13 2 3" xfId="20028" xr:uid="{E2DE6EE3-BA94-4154-9E85-CEF11AD08631}"/>
    <cellStyle name="Comma 7 13 2 4" xfId="20029" xr:uid="{EE794E00-A890-40A4-B79D-16B6744EE9DE}"/>
    <cellStyle name="Comma 7 13 2 5" xfId="20030" xr:uid="{9B25B1EB-2970-4DA7-BF84-879CAC00A63A}"/>
    <cellStyle name="Comma 7 13 3" xfId="20031" xr:uid="{610E625D-4460-41EA-A70F-9189BFDD6D26}"/>
    <cellStyle name="Comma 7 13 4" xfId="20032" xr:uid="{71FDB1B9-4DDA-4D06-B3D6-AE75AE89130F}"/>
    <cellStyle name="Comma 7 13 5" xfId="20033" xr:uid="{90398454-290E-4F67-BFEB-781F470FC491}"/>
    <cellStyle name="Comma 7 13 6" xfId="20034" xr:uid="{2E694DCF-96DB-46F7-8F24-077CE34AC631}"/>
    <cellStyle name="Comma 7 14" xfId="6062" xr:uid="{24608DEF-152D-476E-AA36-635B5D01DBFD}"/>
    <cellStyle name="Comma 7 14 2" xfId="8194" xr:uid="{0F5C7A83-C4F8-4020-B354-92C108B6577F}"/>
    <cellStyle name="Comma 7 14 2 2" xfId="20035" xr:uid="{C4BE2B30-4499-411B-B7CD-1C9A3A6C8572}"/>
    <cellStyle name="Comma 7 14 2 3" xfId="20036" xr:uid="{26C1D642-1661-4CFF-A484-D43D25B0DF4E}"/>
    <cellStyle name="Comma 7 14 2 4" xfId="20037" xr:uid="{4BA83E25-0C5D-489D-8FBE-B2C027E51750}"/>
    <cellStyle name="Comma 7 14 2 5" xfId="20038" xr:uid="{97FA2F97-A1D6-4C13-858E-87C66A4F021E}"/>
    <cellStyle name="Comma 7 14 3" xfId="20039" xr:uid="{BBF6AA8D-6C83-40CD-BCE5-AB36505455AE}"/>
    <cellStyle name="Comma 7 14 4" xfId="20040" xr:uid="{A1D669EA-EBE2-4C3A-9EB2-F0B687DF7EE3}"/>
    <cellStyle name="Comma 7 14 5" xfId="20041" xr:uid="{E556C88C-7953-4D50-9C69-4B6B746FDA01}"/>
    <cellStyle name="Comma 7 14 6" xfId="20042" xr:uid="{746467D9-AD38-41CC-9A42-F34189D97F74}"/>
    <cellStyle name="Comma 7 15" xfId="6063" xr:uid="{BD72BF14-BC6A-4958-83F0-19C28A2C891B}"/>
    <cellStyle name="Comma 7 15 2" xfId="8195" xr:uid="{0D97661E-6DF7-496A-86B9-5246B228F912}"/>
    <cellStyle name="Comma 7 15 2 2" xfId="20043" xr:uid="{89A6728C-2BB4-44B1-B445-3D8DA878EE17}"/>
    <cellStyle name="Comma 7 15 2 3" xfId="20044" xr:uid="{AE3A19EB-BDF7-4203-B7AA-8EA20D862865}"/>
    <cellStyle name="Comma 7 15 2 4" xfId="20045" xr:uid="{BDC29E83-8606-4EA0-AF4B-EFBCEFF92DEB}"/>
    <cellStyle name="Comma 7 15 2 5" xfId="20046" xr:uid="{0BF8D24E-4264-4ACE-B791-DC04AE8E9DBC}"/>
    <cellStyle name="Comma 7 15 3" xfId="20047" xr:uid="{6988C50B-CDDC-4109-898F-CF2E91FBA758}"/>
    <cellStyle name="Comma 7 15 4" xfId="20048" xr:uid="{7AA5FF38-2699-4D1A-89EC-5C060C93A95E}"/>
    <cellStyle name="Comma 7 15 5" xfId="20049" xr:uid="{502F4C66-BC2C-4960-90D9-34388034692B}"/>
    <cellStyle name="Comma 7 15 6" xfId="20050" xr:uid="{D98A7971-C8D4-44C3-B753-93C82B4C9963}"/>
    <cellStyle name="Comma 7 16" xfId="6064" xr:uid="{545B4293-7F2B-49D0-82A7-D72F23521448}"/>
    <cellStyle name="Comma 7 16 2" xfId="8196" xr:uid="{4D939ECE-27DC-473F-8FDF-03F1D1EFFFB5}"/>
    <cellStyle name="Comma 7 16 2 2" xfId="20051" xr:uid="{DC2D2226-90FD-4B74-8E91-F96BFABF7977}"/>
    <cellStyle name="Comma 7 16 2 3" xfId="20052" xr:uid="{A934929C-5382-4FAA-99F3-35D27DD7D8AB}"/>
    <cellStyle name="Comma 7 16 2 4" xfId="20053" xr:uid="{1F564C37-338C-4619-9E31-63519F5735EA}"/>
    <cellStyle name="Comma 7 16 2 5" xfId="20054" xr:uid="{076EA42C-53C5-42E6-B8C4-26F85562944E}"/>
    <cellStyle name="Comma 7 16 3" xfId="20055" xr:uid="{BD88EF36-0329-43CE-9C54-99E90BDB9A1E}"/>
    <cellStyle name="Comma 7 16 4" xfId="20056" xr:uid="{44653FEE-4F27-46AA-8649-56AD9D6679A8}"/>
    <cellStyle name="Comma 7 16 5" xfId="20057" xr:uid="{7871C0C0-02B1-4166-AEF8-A8EB84B467A9}"/>
    <cellStyle name="Comma 7 16 6" xfId="20058" xr:uid="{7111C1F9-1BF1-405B-BE7D-C7416A58B69F}"/>
    <cellStyle name="Comma 7 17" xfId="6065" xr:uid="{7D105551-7825-4F79-9EAC-57380F08C4B5}"/>
    <cellStyle name="Comma 7 17 2" xfId="8197" xr:uid="{D98BD6B2-666F-4DAF-9EA7-5990FC0B2E0A}"/>
    <cellStyle name="Comma 7 17 2 2" xfId="20059" xr:uid="{FE4048E5-24C1-4C39-9F89-C9CFAC23F1CE}"/>
    <cellStyle name="Comma 7 17 2 3" xfId="20060" xr:uid="{B59AAA34-89FC-4DC8-BE69-BDE40EDA34E9}"/>
    <cellStyle name="Comma 7 17 2 4" xfId="20061" xr:uid="{4F5051C7-C01E-4F07-9A9C-65C545F34739}"/>
    <cellStyle name="Comma 7 17 2 5" xfId="20062" xr:uid="{5EE362F4-D180-4FEE-9F04-001F2703D298}"/>
    <cellStyle name="Comma 7 17 3" xfId="20063" xr:uid="{5C85F7B4-8CC0-4AD7-8F02-DEDA49A87A86}"/>
    <cellStyle name="Comma 7 17 4" xfId="20064" xr:uid="{D73AB409-E38E-4A32-8081-19FE1F7B9186}"/>
    <cellStyle name="Comma 7 17 5" xfId="20065" xr:uid="{08D12422-FE85-438E-A45D-6EDD275422B0}"/>
    <cellStyle name="Comma 7 17 6" xfId="20066" xr:uid="{019FC115-775D-4744-945B-91ACBE5BAC5D}"/>
    <cellStyle name="Comma 7 18" xfId="6066" xr:uid="{27A9AE9E-FE9C-43E0-9A08-E8E60A6FA91F}"/>
    <cellStyle name="Comma 7 18 2" xfId="8198" xr:uid="{F17C405E-6FB8-4A9D-9382-EA3D65913FA0}"/>
    <cellStyle name="Comma 7 18 2 2" xfId="20067" xr:uid="{EAE2D79F-39B9-44B9-83CB-0415FD196968}"/>
    <cellStyle name="Comma 7 18 2 3" xfId="20068" xr:uid="{D00106CC-71AD-4989-B2B8-9ADC8FBACB0B}"/>
    <cellStyle name="Comma 7 18 2 4" xfId="20069" xr:uid="{D90B2950-33A3-4B67-9A70-198FF6DD6E5F}"/>
    <cellStyle name="Comma 7 18 2 5" xfId="20070" xr:uid="{A8197FCB-DCC6-443C-85CB-E633A35567AC}"/>
    <cellStyle name="Comma 7 18 3" xfId="20071" xr:uid="{B537FEAA-9768-40A9-A533-EF8C00A50B89}"/>
    <cellStyle name="Comma 7 18 4" xfId="20072" xr:uid="{D81F7842-383E-4CFE-BB6A-20EF371F865E}"/>
    <cellStyle name="Comma 7 18 5" xfId="20073" xr:uid="{3045266D-5AA5-4BC9-8A92-2AF182F1B846}"/>
    <cellStyle name="Comma 7 18 6" xfId="20074" xr:uid="{AB278498-36D9-40BF-9090-C54A4003DDB9}"/>
    <cellStyle name="Comma 7 19" xfId="6067" xr:uid="{A22C016E-0E7D-455A-896E-9DA1E88068A9}"/>
    <cellStyle name="Comma 7 19 2" xfId="8199" xr:uid="{9B49F207-8699-4055-B786-F75A5105581E}"/>
    <cellStyle name="Comma 7 19 2 2" xfId="20075" xr:uid="{2F240D0C-B9E1-4131-AF06-ADCCB90E2A5B}"/>
    <cellStyle name="Comma 7 19 2 3" xfId="20076" xr:uid="{2BA75B40-473E-4CDF-B41F-152D7F7158FD}"/>
    <cellStyle name="Comma 7 19 2 4" xfId="20077" xr:uid="{7C148E47-CD15-467A-B020-5E3B04D94174}"/>
    <cellStyle name="Comma 7 19 2 5" xfId="20078" xr:uid="{2517ACAF-C3EF-49D4-9849-F2D8A043441B}"/>
    <cellStyle name="Comma 7 19 3" xfId="20079" xr:uid="{73DAEF42-2DD7-40A9-8773-928707F69B6B}"/>
    <cellStyle name="Comma 7 19 4" xfId="20080" xr:uid="{348244CC-9799-4147-87E2-EAE772CF865B}"/>
    <cellStyle name="Comma 7 19 5" xfId="20081" xr:uid="{EDC02C67-9698-43BC-8013-96FA0A9683CA}"/>
    <cellStyle name="Comma 7 19 6" xfId="20082" xr:uid="{EE90562D-5DB1-455B-AD7D-7E97E5428D5C}"/>
    <cellStyle name="Comma 7 2" xfId="5073" xr:uid="{918468B0-0A6C-41E3-BA36-AA8FC7AA2CA6}"/>
    <cellStyle name="Comma 7 2 2" xfId="8200" xr:uid="{A901E8C9-023A-4D61-8318-7EACEEEF9DD2}"/>
    <cellStyle name="Comma 7 2 2 2" xfId="20083" xr:uid="{A450A072-4FDC-406C-8238-B92AA777A3A5}"/>
    <cellStyle name="Comma 7 2 2 3" xfId="20084" xr:uid="{FCEED148-1489-4D5A-83A3-432FF5AACC9B}"/>
    <cellStyle name="Comma 7 2 2 4" xfId="20085" xr:uid="{E62184D0-E24A-4171-B638-AB556A63A1B3}"/>
    <cellStyle name="Comma 7 2 2 5" xfId="20086" xr:uid="{18EEAFF3-55CB-42A3-8429-734C5D86C81A}"/>
    <cellStyle name="Comma 7 2 3" xfId="20087" xr:uid="{5C35DF4D-A718-41E0-AD23-B8F6AE1A2D0E}"/>
    <cellStyle name="Comma 7 2 3 2" xfId="20088" xr:uid="{4AF540EF-AA9C-4AE5-86B9-5CD3EA2977A9}"/>
    <cellStyle name="Comma 7 2 4" xfId="20089" xr:uid="{7F045D24-8131-4CE9-A822-9EB48087F8EE}"/>
    <cellStyle name="Comma 7 2 5" xfId="20090" xr:uid="{599FBFB6-C34F-410A-95F1-18A9C04E2514}"/>
    <cellStyle name="Comma 7 2 6" xfId="20091" xr:uid="{390EEEE9-18DA-48A0-8616-A989CBB1FAA3}"/>
    <cellStyle name="Comma 7 2 7" xfId="20092" xr:uid="{C3EF0E72-1965-40D3-9627-214ED0188A0B}"/>
    <cellStyle name="Comma 7 2 8" xfId="20093" xr:uid="{7271DB1C-FEB6-4244-A090-B73BB4C671A8}"/>
    <cellStyle name="Comma 7 2 9" xfId="20094" xr:uid="{C7082880-0B14-407E-9561-3546FE2CBD7B}"/>
    <cellStyle name="Comma 7 20" xfId="6068" xr:uid="{1ABBE271-BA7F-4226-9B70-7C1175B652A8}"/>
    <cellStyle name="Comma 7 20 2" xfId="8201" xr:uid="{475B41FA-6C0F-46DA-8DF5-A1AFDC1B5549}"/>
    <cellStyle name="Comma 7 20 2 2" xfId="20095" xr:uid="{8B69B110-595F-4DAC-AF45-2194ED7D3D98}"/>
    <cellStyle name="Comma 7 20 2 3" xfId="20096" xr:uid="{8A19830B-24CD-46C7-8779-946484A3BB2B}"/>
    <cellStyle name="Comma 7 20 2 4" xfId="20097" xr:uid="{FCD72BB4-7F08-415D-95C0-9C0568C5F2F0}"/>
    <cellStyle name="Comma 7 20 2 5" xfId="20098" xr:uid="{E9C32283-8D38-45E3-81F7-AD823EB28D40}"/>
    <cellStyle name="Comma 7 20 3" xfId="20099" xr:uid="{C6E1F8A9-B05F-4F4C-9CEF-7902327EE877}"/>
    <cellStyle name="Comma 7 20 4" xfId="20100" xr:uid="{01DFC1D0-62D2-444C-9363-88DBA6BC907D}"/>
    <cellStyle name="Comma 7 20 5" xfId="20101" xr:uid="{D0CB943F-6DC2-4306-A7DF-0A6E5CCFAD33}"/>
    <cellStyle name="Comma 7 20 6" xfId="20102" xr:uid="{1BCE6BA5-9D2A-4F01-AE42-E588CFF112CE}"/>
    <cellStyle name="Comma 7 21" xfId="6069" xr:uid="{1AB407A8-2F5E-49DC-B238-2044E820F616}"/>
    <cellStyle name="Comma 7 21 2" xfId="8202" xr:uid="{1E34B0F1-B9E5-4061-A748-D16B0A85F558}"/>
    <cellStyle name="Comma 7 21 2 2" xfId="20103" xr:uid="{2267B520-EF09-4F07-86D4-B4D02CB34BD7}"/>
    <cellStyle name="Comma 7 21 2 3" xfId="20104" xr:uid="{0D5EF8F1-AF31-4EE4-9C46-63273EE4371A}"/>
    <cellStyle name="Comma 7 21 2 4" xfId="20105" xr:uid="{F0D71835-BCEC-4C91-A682-34D57C2A0EB2}"/>
    <cellStyle name="Comma 7 21 2 5" xfId="20106" xr:uid="{C694B9A1-7E64-4B05-B993-A27CC476669C}"/>
    <cellStyle name="Comma 7 21 3" xfId="20107" xr:uid="{15869095-308E-4A4F-B93C-182F6052E815}"/>
    <cellStyle name="Comma 7 21 4" xfId="20108" xr:uid="{2390DECD-2FED-47D6-8734-777BB4B51D8B}"/>
    <cellStyle name="Comma 7 21 5" xfId="20109" xr:uid="{46D659FB-6FE7-4F4F-9C96-C72FBA69BB2B}"/>
    <cellStyle name="Comma 7 21 6" xfId="20110" xr:uid="{2F3DADA8-58D0-4EEA-BB70-94F56AC95AD4}"/>
    <cellStyle name="Comma 7 22" xfId="20111" xr:uid="{52BEFD7C-97A1-45D4-9FF8-F7114A4B9327}"/>
    <cellStyle name="Comma 7 23" xfId="20112" xr:uid="{34238459-78BC-4B02-BDAB-8818656BF4E1}"/>
    <cellStyle name="Comma 7 23 2" xfId="20113" xr:uid="{AF94AA31-4C31-48B6-94DA-9002FC67904C}"/>
    <cellStyle name="Comma 7 23 3" xfId="20114" xr:uid="{D23C530F-0C4B-43AA-9E03-9E9089407422}"/>
    <cellStyle name="Comma 7 24" xfId="20115" xr:uid="{34B813E7-EDDC-482D-8E0F-145855F4016F}"/>
    <cellStyle name="Comma 7 24 2" xfId="20116" xr:uid="{33B1CF8F-9B8D-49EC-8160-39084CA41826}"/>
    <cellStyle name="Comma 7 25" xfId="20117" xr:uid="{D81C0388-4A21-4D78-A33A-DFFCA306455E}"/>
    <cellStyle name="Comma 7 26" xfId="20118" xr:uid="{F68620AC-F8BE-4F6E-B349-BEF5A6AF4B1D}"/>
    <cellStyle name="Comma 7 27" xfId="20119" xr:uid="{E0732041-BD7C-41DC-98BF-A15AEE26F705}"/>
    <cellStyle name="Comma 7 28" xfId="20120" xr:uid="{7E27D38B-5D56-49E1-B17C-C874F9FF7917}"/>
    <cellStyle name="Comma 7 29" xfId="6057" xr:uid="{1283145E-752E-4230-ACE9-EEAE3B1C5D8A}"/>
    <cellStyle name="Comma 7 3" xfId="6070" xr:uid="{B810B2F9-05EF-4F2B-9EB4-D39E3F2BC05A}"/>
    <cellStyle name="Comma 7 3 10" xfId="6071" xr:uid="{35F7E32F-3F53-4F36-9437-C0354527A9FA}"/>
    <cellStyle name="Comma 7 3 10 2" xfId="8204" xr:uid="{35E2C9C3-DE20-45D2-AF84-D0E2CA441C89}"/>
    <cellStyle name="Comma 7 3 10 2 2" xfId="20121" xr:uid="{1D1B32BC-7462-42EE-87D1-255C0CE6613D}"/>
    <cellStyle name="Comma 7 3 10 2 3" xfId="20122" xr:uid="{03562EE4-9C2C-45F5-98EC-DF29DC0645BA}"/>
    <cellStyle name="Comma 7 3 10 2 4" xfId="20123" xr:uid="{87562598-1F7E-4761-B289-7792ABF75FEC}"/>
    <cellStyle name="Comma 7 3 10 2 5" xfId="20124" xr:uid="{D86CBC41-8A10-4EB6-BDF2-0B12273DA7D3}"/>
    <cellStyle name="Comma 7 3 10 3" xfId="20125" xr:uid="{FB97892E-F045-4629-8942-315D5AF1CE8F}"/>
    <cellStyle name="Comma 7 3 10 4" xfId="20126" xr:uid="{CD332FBE-3606-4B07-B9C5-328618B95C65}"/>
    <cellStyle name="Comma 7 3 10 5" xfId="20127" xr:uid="{9B644E48-9BCA-4D28-9C0C-8D2B01F65BA9}"/>
    <cellStyle name="Comma 7 3 10 6" xfId="20128" xr:uid="{3038DED8-E783-4F86-B56B-B8E67F179351}"/>
    <cellStyle name="Comma 7 3 11" xfId="6072" xr:uid="{7F2C4094-A3A8-48A0-B0EE-7A732F38536C}"/>
    <cellStyle name="Comma 7 3 11 2" xfId="8205" xr:uid="{AEBD1648-076F-418B-89F0-274BEFEFA9FF}"/>
    <cellStyle name="Comma 7 3 11 2 2" xfId="20129" xr:uid="{0987A4CA-2D12-4E52-AD14-5F4A9C5B7389}"/>
    <cellStyle name="Comma 7 3 11 2 3" xfId="20130" xr:uid="{68FA205F-EA6C-4F2C-889D-C2A6FA73FCDB}"/>
    <cellStyle name="Comma 7 3 11 2 4" xfId="20131" xr:uid="{8DA8BEFA-361F-436A-89E2-4C06EFC88708}"/>
    <cellStyle name="Comma 7 3 11 2 5" xfId="20132" xr:uid="{0AA07C26-E9DC-4C4B-B44F-265778B2C20D}"/>
    <cellStyle name="Comma 7 3 11 3" xfId="20133" xr:uid="{141123F6-F460-49A8-838E-A42F311A320A}"/>
    <cellStyle name="Comma 7 3 11 4" xfId="20134" xr:uid="{806EECFC-AAA9-4CA0-890E-5FD797791AF3}"/>
    <cellStyle name="Comma 7 3 11 5" xfId="20135" xr:uid="{C0AB91AB-F48E-4B8F-92A1-8C9321FE6616}"/>
    <cellStyle name="Comma 7 3 11 6" xfId="20136" xr:uid="{6CE63EE2-DEDE-4721-9B9F-9E25816595A7}"/>
    <cellStyle name="Comma 7 3 12" xfId="6073" xr:uid="{E8C77970-4E95-4885-B2D2-F85CB78AADA8}"/>
    <cellStyle name="Comma 7 3 12 2" xfId="8206" xr:uid="{08BD12BF-9E65-45CB-A745-4014B5F201A0}"/>
    <cellStyle name="Comma 7 3 12 2 2" xfId="20137" xr:uid="{AC01E31D-84DC-4398-8B78-47F885747CFC}"/>
    <cellStyle name="Comma 7 3 12 2 3" xfId="20138" xr:uid="{80054D34-0ADE-416F-8601-C4B4AC4F62DC}"/>
    <cellStyle name="Comma 7 3 12 2 4" xfId="20139" xr:uid="{2A6F106D-609C-4D2A-9956-DED71DC049E1}"/>
    <cellStyle name="Comma 7 3 12 2 5" xfId="20140" xr:uid="{B94B7C90-9953-4650-A14F-D8CC1D8210C9}"/>
    <cellStyle name="Comma 7 3 12 3" xfId="20141" xr:uid="{6B396160-2892-4DF1-B0BB-73553482C42B}"/>
    <cellStyle name="Comma 7 3 12 4" xfId="20142" xr:uid="{4884FAA1-C1A1-4939-BCD5-95BDC1D30525}"/>
    <cellStyle name="Comma 7 3 12 5" xfId="20143" xr:uid="{19C43F66-97F5-40B7-9D07-E22632DBCAC3}"/>
    <cellStyle name="Comma 7 3 12 6" xfId="20144" xr:uid="{B993D3C3-83E9-4D20-94F1-11A09579EB00}"/>
    <cellStyle name="Comma 7 3 13" xfId="6074" xr:uid="{806603B4-11EF-4EE3-B7B4-858805AFFA62}"/>
    <cellStyle name="Comma 7 3 13 2" xfId="8207" xr:uid="{F97182AD-E526-4875-BBEB-029AFFDFA419}"/>
    <cellStyle name="Comma 7 3 13 2 2" xfId="20145" xr:uid="{49D3303B-0DF2-4049-A500-BD64A089DB08}"/>
    <cellStyle name="Comma 7 3 13 2 3" xfId="20146" xr:uid="{28FCB5B5-3BA8-4BF9-9F44-40037193424B}"/>
    <cellStyle name="Comma 7 3 13 2 4" xfId="20147" xr:uid="{02A10F74-D55D-45DB-9D83-3D3888D2BCD6}"/>
    <cellStyle name="Comma 7 3 13 2 5" xfId="20148" xr:uid="{C39D001A-7616-4637-BA24-D5AED4EFF3C4}"/>
    <cellStyle name="Comma 7 3 13 3" xfId="20149" xr:uid="{C52E4A7F-518A-41AA-A091-70D27FA6E086}"/>
    <cellStyle name="Comma 7 3 13 4" xfId="20150" xr:uid="{B090F87F-FF17-4761-8E24-678C90C0A426}"/>
    <cellStyle name="Comma 7 3 13 5" xfId="20151" xr:uid="{3AFCF041-89FF-4412-ABB7-4544BB12E777}"/>
    <cellStyle name="Comma 7 3 13 6" xfId="20152" xr:uid="{58008BD7-F2E1-41E3-A014-BE1CC5B11153}"/>
    <cellStyle name="Comma 7 3 14" xfId="6075" xr:uid="{8904792C-5D8F-48A9-9C0D-C5F56B4F641A}"/>
    <cellStyle name="Comma 7 3 14 2" xfId="8208" xr:uid="{F7499A3D-A05A-4D4B-ACD9-A596072AA1CA}"/>
    <cellStyle name="Comma 7 3 14 2 2" xfId="20153" xr:uid="{2ED79BC3-F845-4E05-818F-0794128D48DF}"/>
    <cellStyle name="Comma 7 3 14 2 3" xfId="20154" xr:uid="{7E82D243-98C5-40D2-9503-87FC2FEC1B25}"/>
    <cellStyle name="Comma 7 3 14 2 4" xfId="20155" xr:uid="{99AB8F91-1167-463E-B4BF-0E6C779C7067}"/>
    <cellStyle name="Comma 7 3 14 2 5" xfId="20156" xr:uid="{38BE2958-7480-472A-968B-329AC3B67428}"/>
    <cellStyle name="Comma 7 3 14 3" xfId="20157" xr:uid="{E9914D1D-5986-4379-A422-DAB38CD9960D}"/>
    <cellStyle name="Comma 7 3 14 4" xfId="20158" xr:uid="{89C3AE76-9705-4072-8F5D-3C0B5BEA2108}"/>
    <cellStyle name="Comma 7 3 14 5" xfId="20159" xr:uid="{0C184551-8996-4FBC-AAAB-60E097469965}"/>
    <cellStyle name="Comma 7 3 14 6" xfId="20160" xr:uid="{CED7189F-53B9-4CFA-840A-7DE58B57D7FD}"/>
    <cellStyle name="Comma 7 3 15" xfId="6076" xr:uid="{D6710BE7-610F-47BA-8079-4D7966589B53}"/>
    <cellStyle name="Comma 7 3 15 2" xfId="8209" xr:uid="{B631A2D8-C7F9-42BD-9460-58666437BD17}"/>
    <cellStyle name="Comma 7 3 15 2 2" xfId="20161" xr:uid="{424AFA6A-D0D0-41D1-95B3-18C385BD1D8F}"/>
    <cellStyle name="Comma 7 3 15 2 3" xfId="20162" xr:uid="{C381E717-4417-4989-A051-7BA5AFBDB456}"/>
    <cellStyle name="Comma 7 3 15 2 4" xfId="20163" xr:uid="{BE064BC6-F3FD-415C-A784-EC578866AE37}"/>
    <cellStyle name="Comma 7 3 15 2 5" xfId="20164" xr:uid="{E8CCBCA5-C4A9-42FB-B96B-FEA468954D66}"/>
    <cellStyle name="Comma 7 3 15 3" xfId="20165" xr:uid="{73FEE8BD-2FDF-443C-BE9D-E1F7A9EF8C15}"/>
    <cellStyle name="Comma 7 3 15 4" xfId="20166" xr:uid="{8771DEEF-47E9-437F-8F15-DF0BAB2CCD5E}"/>
    <cellStyle name="Comma 7 3 15 5" xfId="20167" xr:uid="{F0CBBC30-578A-42D8-9A59-CECD13D4BA34}"/>
    <cellStyle name="Comma 7 3 15 6" xfId="20168" xr:uid="{F5241CF3-D24D-4518-9E41-BCD50AED1BE4}"/>
    <cellStyle name="Comma 7 3 16" xfId="8203" xr:uid="{5D0A7AB9-5D0E-4590-84FE-EB333BAA076F}"/>
    <cellStyle name="Comma 7 3 16 2" xfId="20169" xr:uid="{378E81C3-0136-46BE-8DC0-E531F64ED1D8}"/>
    <cellStyle name="Comma 7 3 16 3" xfId="20170" xr:uid="{489B2F70-73B7-4051-A8F3-AF51CF8444F5}"/>
    <cellStyle name="Comma 7 3 16 4" xfId="20171" xr:uid="{80F504DD-DC1D-4FF4-95B3-F62714B21987}"/>
    <cellStyle name="Comma 7 3 16 5" xfId="20172" xr:uid="{6E3851E5-65CB-4B6C-B385-6D95D0BE9BBD}"/>
    <cellStyle name="Comma 7 3 17" xfId="20173" xr:uid="{C524EE8C-051F-415A-ACA3-1CB2D7821854}"/>
    <cellStyle name="Comma 7 3 17 2" xfId="20174" xr:uid="{85C5D3F5-5698-4AC8-A4D8-30FBB95FE1D4}"/>
    <cellStyle name="Comma 7 3 18" xfId="20175" xr:uid="{F4076C5D-B676-474B-AF53-D604CA339221}"/>
    <cellStyle name="Comma 7 3 19" xfId="20176" xr:uid="{0077E26A-CCF9-4732-B641-FADB4FA49459}"/>
    <cellStyle name="Comma 7 3 2" xfId="6077" xr:uid="{76413239-ED10-4E90-94BD-78181EBD3873}"/>
    <cellStyle name="Comma 7 3 2 2" xfId="8210" xr:uid="{488E4A28-C78F-41B7-A9B5-5CC2166E0EDC}"/>
    <cellStyle name="Comma 7 3 2 2 2" xfId="20177" xr:uid="{8B44B2D6-CC70-4709-8183-DE7CD09013B9}"/>
    <cellStyle name="Comma 7 3 2 2 3" xfId="20178" xr:uid="{DAF4A0AD-5C2A-4E4F-BF65-4EB4FCEC4DF0}"/>
    <cellStyle name="Comma 7 3 2 2 4" xfId="20179" xr:uid="{1A0CD48E-D16F-49B6-B8DB-630203173426}"/>
    <cellStyle name="Comma 7 3 2 2 5" xfId="20180" xr:uid="{F9C92ABA-FABA-44F4-A1B9-768354245A1E}"/>
    <cellStyle name="Comma 7 3 2 3" xfId="20181" xr:uid="{47A4F6F6-48A7-45D1-92F1-1980468809AE}"/>
    <cellStyle name="Comma 7 3 2 4" xfId="20182" xr:uid="{4C30A46B-13B7-4B16-B060-7066D43012A3}"/>
    <cellStyle name="Comma 7 3 2 5" xfId="20183" xr:uid="{3C2CBF33-2113-4646-B599-74A4CE37EB26}"/>
    <cellStyle name="Comma 7 3 2 6" xfId="20184" xr:uid="{1B97D57F-1CEB-487B-8309-5C7196285BFF}"/>
    <cellStyle name="Comma 7 3 20" xfId="20185" xr:uid="{02B8A295-1CE0-415D-BC4C-3998E0FAC5A0}"/>
    <cellStyle name="Comma 7 3 21" xfId="20186" xr:uid="{03474FDB-6079-4B94-AE19-AA2EB3E4A1A9}"/>
    <cellStyle name="Comma 7 3 22" xfId="20187" xr:uid="{05DE396D-31F8-4E27-997C-8CB1251BEC43}"/>
    <cellStyle name="Comma 7 3 3" xfId="6078" xr:uid="{30E0F005-0AC2-4214-B85A-B68F4E51922E}"/>
    <cellStyle name="Comma 7 3 3 2" xfId="8211" xr:uid="{8577B514-D911-4F17-A886-7AE506CCB8C2}"/>
    <cellStyle name="Comma 7 3 3 2 2" xfId="20188" xr:uid="{F569B872-942B-4A3C-8D78-DAE17CF244AB}"/>
    <cellStyle name="Comma 7 3 3 2 3" xfId="20189" xr:uid="{8D306305-5EF1-44E4-B0BA-AED3EB718592}"/>
    <cellStyle name="Comma 7 3 3 2 4" xfId="20190" xr:uid="{E71F91C0-7385-412D-BD18-B2F978DB14B7}"/>
    <cellStyle name="Comma 7 3 3 2 5" xfId="20191" xr:uid="{3A217713-0D5C-4694-A826-6986E7122A00}"/>
    <cellStyle name="Comma 7 3 3 3" xfId="20192" xr:uid="{54969028-F69F-4DA9-AE64-3982B7F2F7CE}"/>
    <cellStyle name="Comma 7 3 3 4" xfId="20193" xr:uid="{98457743-9E43-48E7-8896-01EF3E11922F}"/>
    <cellStyle name="Comma 7 3 3 5" xfId="20194" xr:uid="{D31AF429-10F8-477B-98BF-1D07ACA37041}"/>
    <cellStyle name="Comma 7 3 3 6" xfId="20195" xr:uid="{6300E9ED-9B3D-4A43-8AE3-C23DFEAA63BB}"/>
    <cellStyle name="Comma 7 3 4" xfId="6079" xr:uid="{3DC27ADD-B041-4851-9EC8-DB83EC5794EB}"/>
    <cellStyle name="Comma 7 3 4 2" xfId="8212" xr:uid="{3C5DD964-D15C-4A81-8F75-AB440E0FF6E3}"/>
    <cellStyle name="Comma 7 3 4 2 2" xfId="20196" xr:uid="{3BFEA3F6-EF35-4320-B241-F8DBCE4D7923}"/>
    <cellStyle name="Comma 7 3 4 2 3" xfId="20197" xr:uid="{2BFF2842-5119-4EA2-A1C5-701CEDC5E97C}"/>
    <cellStyle name="Comma 7 3 4 2 4" xfId="20198" xr:uid="{C035377F-4CB0-486F-9BCF-D6B6FF1EFE91}"/>
    <cellStyle name="Comma 7 3 4 2 5" xfId="20199" xr:uid="{C996F979-3AA4-4E44-8533-E8F859C18189}"/>
    <cellStyle name="Comma 7 3 4 3" xfId="20200" xr:uid="{2C303008-322B-430C-8022-DA71FE036F4E}"/>
    <cellStyle name="Comma 7 3 4 4" xfId="20201" xr:uid="{72C48FDC-2018-4A04-927D-7D9D6092348B}"/>
    <cellStyle name="Comma 7 3 4 5" xfId="20202" xr:uid="{AB49184C-2E86-4F17-8559-1458FC2FB601}"/>
    <cellStyle name="Comma 7 3 4 6" xfId="20203" xr:uid="{9C82F840-816C-40BB-B558-BCF3F071FFD8}"/>
    <cellStyle name="Comma 7 3 5" xfId="6080" xr:uid="{DE514B51-C3B9-433F-B7BE-3F840B71B22A}"/>
    <cellStyle name="Comma 7 3 5 2" xfId="8213" xr:uid="{42659AF0-4926-4135-A1C6-A4CB446D081F}"/>
    <cellStyle name="Comma 7 3 5 2 2" xfId="20204" xr:uid="{F8BE4497-A70B-4A1E-9AA4-24FC9F522784}"/>
    <cellStyle name="Comma 7 3 5 2 3" xfId="20205" xr:uid="{158BDBFB-71E9-499A-A61F-41F3EDA8C137}"/>
    <cellStyle name="Comma 7 3 5 2 4" xfId="20206" xr:uid="{3EF78998-0BB6-4528-B0FB-47E63A031396}"/>
    <cellStyle name="Comma 7 3 5 2 5" xfId="20207" xr:uid="{5DC57A6B-54E8-427D-B2FB-86DE5A3C0B27}"/>
    <cellStyle name="Comma 7 3 5 3" xfId="20208" xr:uid="{01DA92E6-21B1-4EAB-B0EA-D54A30A72201}"/>
    <cellStyle name="Comma 7 3 5 4" xfId="20209" xr:uid="{E19E20BC-3AE1-4EE5-AB7B-D3E16A4728DC}"/>
    <cellStyle name="Comma 7 3 5 5" xfId="20210" xr:uid="{401E57B0-C6F1-42D9-8E2D-63A7BB5190E0}"/>
    <cellStyle name="Comma 7 3 5 6" xfId="20211" xr:uid="{9BDE9AEE-857F-47D6-9687-B0A22D4F9B36}"/>
    <cellStyle name="Comma 7 3 6" xfId="6081" xr:uid="{17920F55-F65C-491A-A904-E62D4DF8E78D}"/>
    <cellStyle name="Comma 7 3 6 2" xfId="8214" xr:uid="{72A0CA91-3155-4158-9C66-3E96F307F4F0}"/>
    <cellStyle name="Comma 7 3 6 2 2" xfId="20212" xr:uid="{33326AD2-C3F8-4A35-B831-B670192F3D53}"/>
    <cellStyle name="Comma 7 3 6 2 3" xfId="20213" xr:uid="{5422D901-E8BE-4B34-BDB3-3703081A5583}"/>
    <cellStyle name="Comma 7 3 6 2 4" xfId="20214" xr:uid="{6B861B2A-2564-4288-B14A-191220FBF627}"/>
    <cellStyle name="Comma 7 3 6 2 5" xfId="20215" xr:uid="{C41C7895-7D2D-4402-9146-099F5BB579BA}"/>
    <cellStyle name="Comma 7 3 6 3" xfId="20216" xr:uid="{57F962D9-C316-4DDE-BE0B-225F54038C9E}"/>
    <cellStyle name="Comma 7 3 6 4" xfId="20217" xr:uid="{DEB0A1A6-6EC7-475F-9053-634C6712C4BE}"/>
    <cellStyle name="Comma 7 3 6 5" xfId="20218" xr:uid="{4FEF3D42-A292-44E3-93C1-1AF7CF617FB7}"/>
    <cellStyle name="Comma 7 3 6 6" xfId="20219" xr:uid="{DB1E5397-E6FF-4EE3-945F-EBE845470801}"/>
    <cellStyle name="Comma 7 3 7" xfId="6082" xr:uid="{1DB7361A-D42D-4F60-A54A-EA9B265BF8D6}"/>
    <cellStyle name="Comma 7 3 7 2" xfId="8215" xr:uid="{E00DA84D-1EDA-419D-B159-AC3B3922F4EA}"/>
    <cellStyle name="Comma 7 3 7 2 2" xfId="20220" xr:uid="{17482B75-C21B-401D-9974-AF00FCD27C73}"/>
    <cellStyle name="Comma 7 3 7 2 3" xfId="20221" xr:uid="{EA1EC1C6-F95B-485A-8FF1-074125CA5961}"/>
    <cellStyle name="Comma 7 3 7 2 4" xfId="20222" xr:uid="{06FB8D83-E585-4961-B9F6-4BC272E7F45F}"/>
    <cellStyle name="Comma 7 3 7 2 5" xfId="20223" xr:uid="{05526671-73BC-41EC-AEDE-B03A28996837}"/>
    <cellStyle name="Comma 7 3 7 3" xfId="20224" xr:uid="{FA2FBEB0-12B2-4215-B4E5-5007A3DE5037}"/>
    <cellStyle name="Comma 7 3 7 4" xfId="20225" xr:uid="{8CF8E952-E393-4B2B-874A-E98A7AEC6454}"/>
    <cellStyle name="Comma 7 3 7 5" xfId="20226" xr:uid="{59E4D959-BF84-4031-88F4-07E354A00F74}"/>
    <cellStyle name="Comma 7 3 7 6" xfId="20227" xr:uid="{C2AF57BF-D188-4EEB-8894-F6D123A1915C}"/>
    <cellStyle name="Comma 7 3 8" xfId="6083" xr:uid="{A71842A3-8505-48BA-8E9D-56D31E8D85A6}"/>
    <cellStyle name="Comma 7 3 8 2" xfId="8216" xr:uid="{18310810-7C05-4C1B-877A-2F42D3B8E177}"/>
    <cellStyle name="Comma 7 3 8 2 2" xfId="20228" xr:uid="{14F0BCD1-728B-436F-8235-B2D0ED803454}"/>
    <cellStyle name="Comma 7 3 8 2 3" xfId="20229" xr:uid="{CCA49C7C-EF0C-49D4-82A1-C1AF80B159A6}"/>
    <cellStyle name="Comma 7 3 8 2 4" xfId="20230" xr:uid="{59899FC0-D9DD-41CC-918A-11CC1DD55B72}"/>
    <cellStyle name="Comma 7 3 8 2 5" xfId="20231" xr:uid="{0DD41774-79BD-47F9-9E2A-FBEFC8CE1B4E}"/>
    <cellStyle name="Comma 7 3 8 3" xfId="20232" xr:uid="{1C55CEB6-6D85-4005-8BD1-CAE3D2634CC7}"/>
    <cellStyle name="Comma 7 3 8 4" xfId="20233" xr:uid="{8E8EE902-D8E8-4A39-9ABC-23F6FF793941}"/>
    <cellStyle name="Comma 7 3 8 5" xfId="20234" xr:uid="{683F4443-9CED-4BAB-A635-CAEC0D4451AA}"/>
    <cellStyle name="Comma 7 3 8 6" xfId="20235" xr:uid="{705D2077-EF72-43BB-9B46-43F65CA33409}"/>
    <cellStyle name="Comma 7 3 9" xfId="6084" xr:uid="{A53A8FA5-B371-4226-8793-DAED5A378622}"/>
    <cellStyle name="Comma 7 3 9 2" xfId="8217" xr:uid="{624C2617-E0E7-4311-88FC-A7DC554E33C2}"/>
    <cellStyle name="Comma 7 3 9 2 2" xfId="20236" xr:uid="{D389948E-6542-474E-956C-EDE4BD922B7D}"/>
    <cellStyle name="Comma 7 3 9 2 3" xfId="20237" xr:uid="{C2310734-412D-4D50-AA61-1DC0B295D750}"/>
    <cellStyle name="Comma 7 3 9 2 4" xfId="20238" xr:uid="{A43D49B3-3268-4E74-AF7D-746CBC5D4D17}"/>
    <cellStyle name="Comma 7 3 9 2 5" xfId="20239" xr:uid="{8107F066-D3FF-40AF-AAF5-0F8D84F19AE5}"/>
    <cellStyle name="Comma 7 3 9 3" xfId="20240" xr:uid="{37658141-740F-4DE3-82B3-CF4CEA95ECAB}"/>
    <cellStyle name="Comma 7 3 9 4" xfId="20241" xr:uid="{347EB381-5127-4C97-BFFC-1BC64BC675E5}"/>
    <cellStyle name="Comma 7 3 9 5" xfId="20242" xr:uid="{9412D79A-0C23-41FC-B6DF-947C66665ABD}"/>
    <cellStyle name="Comma 7 3 9 6" xfId="20243" xr:uid="{B316FF8C-2746-40E3-921E-84DF0F0CA621}"/>
    <cellStyle name="Comma 7 4" xfId="6085" xr:uid="{DDF7CBED-0882-42AC-AC1D-A1379544442D}"/>
    <cellStyle name="Comma 7 4 2" xfId="8218" xr:uid="{9EE86C4B-5AD5-4CB7-97B6-996085D87DC9}"/>
    <cellStyle name="Comma 7 4 2 2" xfId="20244" xr:uid="{73059043-6A9B-464C-BAC2-244BE448E91B}"/>
    <cellStyle name="Comma 7 4 2 3" xfId="20245" xr:uid="{2B5B1D6C-7742-4785-9569-5FD8A048EE33}"/>
    <cellStyle name="Comma 7 4 2 4" xfId="20246" xr:uid="{DC409D99-0493-4EF1-9330-90F54339F75B}"/>
    <cellStyle name="Comma 7 4 2 5" xfId="20247" xr:uid="{7916CF68-7296-4443-8837-2E7B9E9C894E}"/>
    <cellStyle name="Comma 7 4 3" xfId="20248" xr:uid="{07A0A541-C330-4D08-992F-9507D7707DAD}"/>
    <cellStyle name="Comma 7 4 3 2" xfId="20249" xr:uid="{1D8E9793-1793-4D7C-B941-D276FC2412E0}"/>
    <cellStyle name="Comma 7 4 4" xfId="20250" xr:uid="{0E74ECE4-684C-433B-B824-4652D6D0B1FD}"/>
    <cellStyle name="Comma 7 4 5" xfId="20251" xr:uid="{33A686D8-DE6D-4362-BE86-55C7EAAB0F13}"/>
    <cellStyle name="Comma 7 4 6" xfId="20252" xr:uid="{07BAEE07-F365-49A4-8B6A-39AD81A03875}"/>
    <cellStyle name="Comma 7 4 7" xfId="20253" xr:uid="{CB3925CC-216E-4630-8EC2-5518FC93BEFA}"/>
    <cellStyle name="Comma 7 4 8" xfId="20254" xr:uid="{5F97FF8B-AAF9-425B-913B-425821731DC1}"/>
    <cellStyle name="Comma 7 5" xfId="6086" xr:uid="{26FE8064-7BEA-4DA9-B891-9BD5C924940D}"/>
    <cellStyle name="Comma 7 5 2" xfId="8219" xr:uid="{8C12E1E6-F5D6-4EFD-B6B2-A31227D17F7E}"/>
    <cellStyle name="Comma 7 5 2 2" xfId="20255" xr:uid="{F91C2A28-8FCD-4409-96F9-88DA5DDAD225}"/>
    <cellStyle name="Comma 7 5 2 3" xfId="20256" xr:uid="{071540C6-CF9B-48E0-919E-EE2B672371BB}"/>
    <cellStyle name="Comma 7 5 2 4" xfId="20257" xr:uid="{5ECD27EE-8DE7-45CA-998B-FE841B1C626A}"/>
    <cellStyle name="Comma 7 5 2 5" xfId="20258" xr:uid="{84CDC117-EA09-45BE-80A9-4F99C216AB12}"/>
    <cellStyle name="Comma 7 5 3" xfId="20259" xr:uid="{E92050FD-E07A-4BC9-847E-02BC41D292A1}"/>
    <cellStyle name="Comma 7 5 4" xfId="20260" xr:uid="{1D7653AA-491D-4DC7-A1E9-0DB8D29496FC}"/>
    <cellStyle name="Comma 7 5 5" xfId="20261" xr:uid="{8BABE92F-7D5B-4079-915E-39217482CBD8}"/>
    <cellStyle name="Comma 7 5 6" xfId="20262" xr:uid="{2E4A0A16-8875-49FD-938F-BE7A2F2B27C8}"/>
    <cellStyle name="Comma 7 5 7" xfId="20263" xr:uid="{C99A2E75-BF50-49D0-A4D9-97930A4921F3}"/>
    <cellStyle name="Comma 7 6" xfId="6087" xr:uid="{15283CC4-032E-4E84-992E-A4ABF558AF28}"/>
    <cellStyle name="Comma 7 6 2" xfId="8220" xr:uid="{E68BA5DD-6A6B-4DC6-A225-1E26AB454922}"/>
    <cellStyle name="Comma 7 6 2 2" xfId="20264" xr:uid="{6A916D5A-6982-408C-8217-9BB95B1F88AB}"/>
    <cellStyle name="Comma 7 6 2 3" xfId="20265" xr:uid="{5A85D7C0-4DEA-4B5A-8E6D-DEEBC94B2883}"/>
    <cellStyle name="Comma 7 6 2 4" xfId="20266" xr:uid="{53AE01B6-50B3-4B15-861B-C533BE06E68A}"/>
    <cellStyle name="Comma 7 6 2 5" xfId="20267" xr:uid="{BE2600DB-497D-4743-AFAB-79103A36F541}"/>
    <cellStyle name="Comma 7 6 3" xfId="20268" xr:uid="{F09FB200-14C7-487C-8639-53752A7EE64F}"/>
    <cellStyle name="Comma 7 6 4" xfId="20269" xr:uid="{45C71BF1-1C73-43E3-A7F6-3BB2850392A5}"/>
    <cellStyle name="Comma 7 6 5" xfId="20270" xr:uid="{708C19F8-14B0-4EB6-804F-973AED77E2EE}"/>
    <cellStyle name="Comma 7 6 6" xfId="20271" xr:uid="{DDC23A6B-7525-43C4-BD56-0EBC3DE37EAD}"/>
    <cellStyle name="Comma 7 7" xfId="6088" xr:uid="{4895CD50-ECCF-438B-B7C4-0886894D8808}"/>
    <cellStyle name="Comma 7 7 2" xfId="8221" xr:uid="{A5838BF3-5895-4B2A-8FB6-B9BFBA9D3229}"/>
    <cellStyle name="Comma 7 7 2 2" xfId="20272" xr:uid="{079A2470-3488-46B7-8FCC-02132B14A24B}"/>
    <cellStyle name="Comma 7 7 2 3" xfId="20273" xr:uid="{562A30DB-C79D-4656-97C6-A7F7B2865103}"/>
    <cellStyle name="Comma 7 7 2 4" xfId="20274" xr:uid="{F5DCFD3A-B8E0-4F3B-8D56-A0E1CD756A81}"/>
    <cellStyle name="Comma 7 7 2 5" xfId="20275" xr:uid="{E59930ED-DD64-41EB-8752-7B60AF81983B}"/>
    <cellStyle name="Comma 7 7 3" xfId="20276" xr:uid="{CF8F5FF3-6679-4B82-BA1A-4E13A70298EB}"/>
    <cellStyle name="Comma 7 7 4" xfId="20277" xr:uid="{983B987D-93C9-4CE2-9B61-CA167C374275}"/>
    <cellStyle name="Comma 7 7 5" xfId="20278" xr:uid="{80D8F97F-8FDE-4E9E-A9C8-3A1BAFE602FA}"/>
    <cellStyle name="Comma 7 7 6" xfId="20279" xr:uid="{8CFB4CD3-C494-4EB3-B1D1-3B7E4AD67F16}"/>
    <cellStyle name="Comma 7 8" xfId="6089" xr:uid="{018F3C8B-329B-4A99-A5AF-815CAD079D51}"/>
    <cellStyle name="Comma 7 8 2" xfId="8222" xr:uid="{586B36B2-D567-4828-A69D-E83C027EED88}"/>
    <cellStyle name="Comma 7 8 2 2" xfId="20280" xr:uid="{C7877656-EC36-4EB4-8149-5827B937FF80}"/>
    <cellStyle name="Comma 7 8 2 3" xfId="20281" xr:uid="{93D09AC7-1034-473A-B9AE-1CC39A2B405B}"/>
    <cellStyle name="Comma 7 8 2 4" xfId="20282" xr:uid="{9BA6F9CE-777E-46D8-B31C-EA3A081DC2B5}"/>
    <cellStyle name="Comma 7 8 2 5" xfId="20283" xr:uid="{83F05CEF-54D1-4904-A9DC-A7C550AAD9EF}"/>
    <cellStyle name="Comma 7 8 3" xfId="20284" xr:uid="{A9374021-F95F-4667-93E0-1F2B0B67157E}"/>
    <cellStyle name="Comma 7 8 4" xfId="20285" xr:uid="{2826E330-31AA-4D8F-82D6-FFDF1D0D8D07}"/>
    <cellStyle name="Comma 7 8 5" xfId="20286" xr:uid="{63151456-428A-437E-9D02-9A7C25E1D740}"/>
    <cellStyle name="Comma 7 8 6" xfId="20287" xr:uid="{18DE7717-54C1-4D0F-8A84-7E5AAD810BEF}"/>
    <cellStyle name="Comma 7 9" xfId="6090" xr:uid="{EE54D86D-6122-400C-9BC3-F303A419CBCF}"/>
    <cellStyle name="Comma 7 9 2" xfId="8223" xr:uid="{34F69180-875E-41B9-AB48-545968D80565}"/>
    <cellStyle name="Comma 7 9 2 2" xfId="20288" xr:uid="{6D5E8B8D-91CA-4328-976D-555F759398A6}"/>
    <cellStyle name="Comma 7 9 2 3" xfId="20289" xr:uid="{6B1F2173-AB5E-4390-BF83-C10C26FB55A8}"/>
    <cellStyle name="Comma 7 9 2 4" xfId="20290" xr:uid="{C302D8B3-072F-40CB-9640-E4DE5395E012}"/>
    <cellStyle name="Comma 7 9 2 5" xfId="20291" xr:uid="{182EEAC8-39E5-4059-990D-AE2BBDA7B6CE}"/>
    <cellStyle name="Comma 7 9 3" xfId="20292" xr:uid="{7652D19E-E085-40EE-A296-74F6124F4B24}"/>
    <cellStyle name="Comma 7 9 4" xfId="20293" xr:uid="{5373AC52-3B81-460D-A931-783A977FE2AC}"/>
    <cellStyle name="Comma 7 9 5" xfId="20294" xr:uid="{99A6AD41-EE16-4B4B-9E57-91485368D1BC}"/>
    <cellStyle name="Comma 7 9 6" xfId="20295" xr:uid="{FB357D1D-FE06-4EE9-B2CB-A1E65DAA427B}"/>
    <cellStyle name="Comma 8" xfId="6091" xr:uid="{587F0C44-AFE6-4B89-BEA0-D2250C4EAEA8}"/>
    <cellStyle name="Comma 8 10" xfId="20296" xr:uid="{ABC69C6E-217C-4EE7-B9EE-360B2168E2BB}"/>
    <cellStyle name="Comma 8 11" xfId="20297" xr:uid="{1BC37C6A-0742-4F45-9434-9919BA7D0B25}"/>
    <cellStyle name="Comma 8 12" xfId="20298" xr:uid="{DA129DC1-9600-41CF-A211-65C009D646E6}"/>
    <cellStyle name="Comma 8 2" xfId="6092" xr:uid="{06EC5081-8B5B-4A3F-BDD1-D8F19DD4ED8A}"/>
    <cellStyle name="Comma 8 2 2" xfId="8225" xr:uid="{C770CBF0-435E-4E9F-A854-B7DD3A789601}"/>
    <cellStyle name="Comma 8 2 2 2" xfId="20299" xr:uid="{B5638755-DA1C-42F1-9AEA-594F3D0F9378}"/>
    <cellStyle name="Comma 8 2 2 3" xfId="20300" xr:uid="{52EC3C0A-80FA-40F1-BFC9-2F32C6DBC9FD}"/>
    <cellStyle name="Comma 8 2 2 4" xfId="20301" xr:uid="{1402B02C-689B-4D1A-95DC-C6BF321AF778}"/>
    <cellStyle name="Comma 8 2 2 5" xfId="20302" xr:uid="{F6C252FA-9F4C-447C-8409-9901D3CDD857}"/>
    <cellStyle name="Comma 8 2 3" xfId="8224" xr:uid="{2F9CC50C-633C-4453-B546-A8A2135672A6}"/>
    <cellStyle name="Comma 8 2 3 2" xfId="20303" xr:uid="{FFA92F16-7D6E-483B-90DD-E8AE2B9703CC}"/>
    <cellStyle name="Comma 8 2 3 3" xfId="20304" xr:uid="{3CC828A4-A51F-48AD-8E2A-613A5642182B}"/>
    <cellStyle name="Comma 8 2 4" xfId="20305" xr:uid="{EADA15F3-8D77-468E-8C27-73E96847AB3F}"/>
    <cellStyle name="Comma 8 2 5" xfId="20306" xr:uid="{DA14EDBB-3AE7-4880-B0D3-DC7CF862CA87}"/>
    <cellStyle name="Comma 8 2 6" xfId="20307" xr:uid="{049274FC-19C7-4E8F-A0DA-9E3B81F289D8}"/>
    <cellStyle name="Comma 8 3" xfId="6093" xr:uid="{BC97201B-C54B-4233-9F3A-F95AB85016DC}"/>
    <cellStyle name="Comma 8 3 2" xfId="8226" xr:uid="{5860CE85-1F9F-4844-91FD-FBFAC2F634B8}"/>
    <cellStyle name="Comma 8 3 2 2" xfId="20308" xr:uid="{9EEDDB5A-DB0B-4ABE-ABB9-BAF3C9B17659}"/>
    <cellStyle name="Comma 8 3 2 3" xfId="20309" xr:uid="{7218842D-4861-4055-8EFD-D6208E2C9E98}"/>
    <cellStyle name="Comma 8 3 2 4" xfId="20310" xr:uid="{94C555EB-0CE5-4491-973F-C844C920040F}"/>
    <cellStyle name="Comma 8 3 2 5" xfId="20311" xr:uid="{F18036CB-E63A-4826-AB06-6A19B8607329}"/>
    <cellStyle name="Comma 8 3 3" xfId="20312" xr:uid="{2E87C0B1-DACA-4AA7-9C96-C910116053E3}"/>
    <cellStyle name="Comma 8 3 4" xfId="20313" xr:uid="{920E58E9-4A43-47B2-9202-04C1449010D4}"/>
    <cellStyle name="Comma 8 3 5" xfId="20314" xr:uid="{65CD577F-E15A-40F8-82DE-725EB7E26815}"/>
    <cellStyle name="Comma 8 3 6" xfId="20315" xr:uid="{88C49C51-6819-4184-AF5A-6F255AE6F8C8}"/>
    <cellStyle name="Comma 8 4" xfId="6094" xr:uid="{10E9896B-25A4-48A1-B005-7E1C3E1D0432}"/>
    <cellStyle name="Comma 8 4 2" xfId="8227" xr:uid="{790DBFAD-3AFF-4DF4-9A5A-672661AB02B3}"/>
    <cellStyle name="Comma 8 4 2 2" xfId="20316" xr:uid="{B403D7AC-B651-43E7-B68B-37DE980EC26C}"/>
    <cellStyle name="Comma 8 4 2 3" xfId="20317" xr:uid="{62785A3D-C737-4E5E-B5C4-98EDCCA0C2DA}"/>
    <cellStyle name="Comma 8 4 2 4" xfId="20318" xr:uid="{B265624C-1228-45A8-A4F5-92B8EC001616}"/>
    <cellStyle name="Comma 8 4 2 5" xfId="20319" xr:uid="{11581BD4-B6A0-4239-8B65-4C9E9511E9E3}"/>
    <cellStyle name="Comma 8 4 3" xfId="20320" xr:uid="{3C2A0FD5-7C66-44C6-BAFC-8C4D05D18C91}"/>
    <cellStyle name="Comma 8 4 4" xfId="20321" xr:uid="{BEE37B5B-978A-4999-8D70-52922FC97200}"/>
    <cellStyle name="Comma 8 4 5" xfId="20322" xr:uid="{6A0AB797-C2A3-4938-ABD9-64B70572163F}"/>
    <cellStyle name="Comma 8 4 6" xfId="20323" xr:uid="{F9983D08-36F9-41A6-866C-BF0145AE5167}"/>
    <cellStyle name="Comma 8 5" xfId="6095" xr:uid="{7F580869-A7AD-40DE-95E7-AD20C217D65A}"/>
    <cellStyle name="Comma 8 5 2" xfId="8228" xr:uid="{E017AD3C-5B50-4357-BA48-D83906E57C5D}"/>
    <cellStyle name="Comma 8 5 2 2" xfId="20324" xr:uid="{2C26D63D-03B7-421B-979F-D091BE3ADC54}"/>
    <cellStyle name="Comma 8 5 2 3" xfId="20325" xr:uid="{08C8D8E4-279A-429F-94F0-A9E060D9345D}"/>
    <cellStyle name="Comma 8 5 2 4" xfId="20326" xr:uid="{47A19750-5A8E-4E28-A653-491EE95975EA}"/>
    <cellStyle name="Comma 8 5 2 5" xfId="20327" xr:uid="{148A7B68-0140-4160-B07C-826874B2D0F3}"/>
    <cellStyle name="Comma 8 5 3" xfId="20328" xr:uid="{CC888C22-C523-4088-A2EC-143997D56EFA}"/>
    <cellStyle name="Comma 8 5 4" xfId="20329" xr:uid="{E088A2E6-21CD-48A2-AC8D-1DFD4C24B1F0}"/>
    <cellStyle name="Comma 8 5 5" xfId="20330" xr:uid="{4B0EDB64-92CC-4BFD-8ED9-4E2CB642C94E}"/>
    <cellStyle name="Comma 8 5 6" xfId="20331" xr:uid="{476518EF-8284-4C7F-9350-DD84786AE6FB}"/>
    <cellStyle name="Comma 8 6" xfId="6096" xr:uid="{927DB8EE-4866-4F32-9160-7D40CE9B9DA4}"/>
    <cellStyle name="Comma 8 6 2" xfId="8229" xr:uid="{2026E500-192E-4EC6-9D58-2F6BD81E2162}"/>
    <cellStyle name="Comma 8 6 2 2" xfId="20332" xr:uid="{FB7FEF83-1A19-427D-8849-4BAD76C6DA4A}"/>
    <cellStyle name="Comma 8 6 2 3" xfId="20333" xr:uid="{1DBDC9C4-E132-457C-9B9F-802474BC55CF}"/>
    <cellStyle name="Comma 8 6 2 4" xfId="20334" xr:uid="{424DED03-7C11-489E-B031-BE417A3B5B72}"/>
    <cellStyle name="Comma 8 6 2 5" xfId="20335" xr:uid="{6DE510EF-C149-4DD5-827F-1E5A4A9CBF71}"/>
    <cellStyle name="Comma 8 6 3" xfId="20336" xr:uid="{DDCD32D8-D0D5-4D39-82FE-70513CE1397D}"/>
    <cellStyle name="Comma 8 6 4" xfId="20337" xr:uid="{3C9D6809-6D30-4E02-88BF-E2674A38580E}"/>
    <cellStyle name="Comma 8 6 5" xfId="20338" xr:uid="{B555A1AE-AB9B-4F5C-A299-7EE3A10C0513}"/>
    <cellStyle name="Comma 8 6 6" xfId="20339" xr:uid="{78F9D074-343D-41C2-924C-0EE05135F79F}"/>
    <cellStyle name="Comma 8 7" xfId="6097" xr:uid="{E0609405-A8F2-4415-90F1-B4DD5CF0949E}"/>
    <cellStyle name="Comma 8 7 2" xfId="8230" xr:uid="{F890D7B5-F4B9-4078-B238-B3F6A5C119A9}"/>
    <cellStyle name="Comma 8 7 2 2" xfId="20340" xr:uid="{E492FC49-F98D-4EC7-BB82-B92D659D97E6}"/>
    <cellStyle name="Comma 8 7 2 3" xfId="20341" xr:uid="{2F347BDA-E32E-4A5F-B413-3FD0B1227A25}"/>
    <cellStyle name="Comma 8 7 2 4" xfId="20342" xr:uid="{70E349F3-95F5-4F78-8C4E-F029F1C0DD8E}"/>
    <cellStyle name="Comma 8 7 2 5" xfId="20343" xr:uid="{93747811-86F3-4751-9E5E-1670419680E6}"/>
    <cellStyle name="Comma 8 7 3" xfId="20344" xr:uid="{6DA9B7D8-0992-4CF3-B266-69211555E3E5}"/>
    <cellStyle name="Comma 8 7 4" xfId="20345" xr:uid="{36930F5B-208F-45B9-8EDC-3C8AB0D8D8CD}"/>
    <cellStyle name="Comma 8 7 5" xfId="20346" xr:uid="{C649282F-F596-4A3A-B792-1F903CC86055}"/>
    <cellStyle name="Comma 8 7 6" xfId="20347" xr:uid="{4BB1C762-FC9E-493B-945B-17B0360EC629}"/>
    <cellStyle name="Comma 8 8" xfId="6098" xr:uid="{8EE428BD-2A70-4F91-9FCA-E1C9526B879F}"/>
    <cellStyle name="Comma 8 8 2" xfId="8231" xr:uid="{D72C5BA4-1B3C-4968-94AF-E01D1712B76D}"/>
    <cellStyle name="Comma 8 8 2 2" xfId="20348" xr:uid="{7CC36AA5-2433-41D1-A647-A8565C9CA625}"/>
    <cellStyle name="Comma 8 8 2 3" xfId="20349" xr:uid="{031AB6C0-01C8-4FD3-8B4C-3CF994515591}"/>
    <cellStyle name="Comma 8 8 2 4" xfId="20350" xr:uid="{329AFC8F-4C99-4602-96D8-0D4CE3EB05A7}"/>
    <cellStyle name="Comma 8 8 2 5" xfId="20351" xr:uid="{AFD868AA-5C4E-43C0-B84E-9CD8E917FBBE}"/>
    <cellStyle name="Comma 8 8 3" xfId="20352" xr:uid="{2C28781C-45B4-464C-ADB7-A5C7105E8B59}"/>
    <cellStyle name="Comma 8 8 4" xfId="20353" xr:uid="{1B09543B-F278-4FBA-B4F1-BA12F6C80B27}"/>
    <cellStyle name="Comma 8 8 5" xfId="20354" xr:uid="{213DB944-7D53-4CB4-A005-C008A2D0D706}"/>
    <cellStyle name="Comma 8 8 6" xfId="20355" xr:uid="{6FE93EF4-67D1-408C-8D23-85E0C11AA0E4}"/>
    <cellStyle name="Comma 8 9" xfId="20356" xr:uid="{27AC1507-1CE8-44DD-BE47-8ED3E7240801}"/>
    <cellStyle name="Comma 9" xfId="8232" xr:uid="{DF106B44-E620-4833-9E68-04F4917B7674}"/>
    <cellStyle name="Comma 9 10" xfId="8233" xr:uid="{96C1CD4C-5F97-4F77-8EAA-D4DF63F9C12B}"/>
    <cellStyle name="Comma 9 10 2" xfId="20357" xr:uid="{51B01205-F7B8-4EB5-85BF-9A8C8077B428}"/>
    <cellStyle name="Comma 9 10 3" xfId="20358" xr:uid="{E9CB04A4-8AC0-42E1-9639-409F0BFD220B}"/>
    <cellStyle name="Comma 9 10 4" xfId="20359" xr:uid="{F4083212-77F7-4B54-836A-4636D592ABDC}"/>
    <cellStyle name="Comma 9 10 5" xfId="20360" xr:uid="{C5158E8D-5FC9-46AC-B881-801AA557F935}"/>
    <cellStyle name="Comma 9 11" xfId="20361" xr:uid="{FA971CA8-AF49-4DEF-B41F-A9AC593286E8}"/>
    <cellStyle name="Comma 9 11 2" xfId="20362" xr:uid="{AE7A3EEB-1FFF-4B38-A602-7ACB2ACCFEC2}"/>
    <cellStyle name="Comma 9 12" xfId="20363" xr:uid="{71CEFA40-C353-47FC-8C77-931D0E2D2A7E}"/>
    <cellStyle name="Comma 9 13" xfId="20364" xr:uid="{8CCB1D1A-E04C-4F11-B450-BA5630A45FB3}"/>
    <cellStyle name="Comma 9 14" xfId="20365" xr:uid="{4D219ABE-F999-499D-9375-ED8132C4F934}"/>
    <cellStyle name="Comma 9 15" xfId="20366" xr:uid="{EBC99DE2-AB7F-43F5-A3EF-59ACB4DDEB0F}"/>
    <cellStyle name="Comma 9 16" xfId="20367" xr:uid="{309D448C-9C54-48C1-B6F3-3E65B455F29B}"/>
    <cellStyle name="Comma 9 2" xfId="6099" xr:uid="{1C279BAB-15D3-422F-B62F-678EA5A723EC}"/>
    <cellStyle name="Comma 9 2 2" xfId="8234" xr:uid="{53B7EDD0-CE61-4323-A966-7CE3BAB4826D}"/>
    <cellStyle name="Comma 9 2 2 2" xfId="20368" xr:uid="{739B1FA9-C3A5-45EF-B249-59FE678190B7}"/>
    <cellStyle name="Comma 9 2 2 3" xfId="20369" xr:uid="{E47AAB4F-48BC-4079-9E25-B6257D064856}"/>
    <cellStyle name="Comma 9 2 2 4" xfId="20370" xr:uid="{36CDE383-9386-4DB5-A97E-029966782728}"/>
    <cellStyle name="Comma 9 2 2 5" xfId="20371" xr:uid="{9D561BB3-FBD2-433A-A192-8665EF0ED378}"/>
    <cellStyle name="Comma 9 2 3" xfId="20372" xr:uid="{3A2542D9-45A0-40F4-B77A-0E17446B4FAA}"/>
    <cellStyle name="Comma 9 2 4" xfId="20373" xr:uid="{916087FC-A53B-4574-90C7-1EC52BB15282}"/>
    <cellStyle name="Comma 9 2 5" xfId="20374" xr:uid="{DB515C0F-27A8-4554-B9A6-2A76D1F948A4}"/>
    <cellStyle name="Comma 9 2 6" xfId="20375" xr:uid="{A10D13FB-F8DA-4E29-BD8C-69190EC49903}"/>
    <cellStyle name="Comma 9 3" xfId="6100" xr:uid="{48F6DA9B-CB17-40F3-8101-FDFACD213CBD}"/>
    <cellStyle name="Comma 9 3 2" xfId="8235" xr:uid="{E00CB99E-762A-4068-BDFC-0677D48E7BBB}"/>
    <cellStyle name="Comma 9 3 2 2" xfId="20376" xr:uid="{841D7721-FE49-4CFC-A9BA-4928F12FE9AB}"/>
    <cellStyle name="Comma 9 3 2 3" xfId="20377" xr:uid="{8A7C9BDD-6AAE-4849-9229-475E78614A97}"/>
    <cellStyle name="Comma 9 3 2 4" xfId="20378" xr:uid="{4F24F76B-4119-4C1A-AD6F-CA0BC2316C92}"/>
    <cellStyle name="Comma 9 3 2 5" xfId="20379" xr:uid="{8DC57B3B-D0D6-40CE-9EED-26ADEC2E8CDB}"/>
    <cellStyle name="Comma 9 3 3" xfId="20380" xr:uid="{127A057C-BBC4-4555-8CE2-3A33F1F2220A}"/>
    <cellStyle name="Comma 9 3 4" xfId="20381" xr:uid="{3BD34926-771D-45BE-9218-B2BD50BF6D80}"/>
    <cellStyle name="Comma 9 3 5" xfId="20382" xr:uid="{D5B06E03-8D63-4C43-8DBD-EEEFA4BCD8B0}"/>
    <cellStyle name="Comma 9 3 6" xfId="20383" xr:uid="{6B468194-1C3A-46A9-BA22-C04CD118EB7F}"/>
    <cellStyle name="Comma 9 4" xfId="6101" xr:uid="{AD3A3655-20F8-4694-B44F-E40FF29C0C0B}"/>
    <cellStyle name="Comma 9 4 2" xfId="8236" xr:uid="{31E3A299-CCB2-45F1-93ED-AB4A1B39AAD8}"/>
    <cellStyle name="Comma 9 4 2 2" xfId="20384" xr:uid="{0F3C3B10-68E2-4E6C-99D1-3A8A9A380924}"/>
    <cellStyle name="Comma 9 4 2 3" xfId="20385" xr:uid="{526BC528-24A4-488F-9CB2-711FF7538986}"/>
    <cellStyle name="Comma 9 4 2 4" xfId="20386" xr:uid="{FCE56303-F7A1-4F8C-BE90-DA9A323615BA}"/>
    <cellStyle name="Comma 9 4 2 5" xfId="20387" xr:uid="{BE13D2E5-407F-46C1-8D53-F0619F7BE328}"/>
    <cellStyle name="Comma 9 4 3" xfId="20388" xr:uid="{AB6071E9-959A-4CBD-A0BA-97D0E36EF5BE}"/>
    <cellStyle name="Comma 9 4 4" xfId="20389" xr:uid="{EFB0C85D-5905-4DB5-A56F-D6C3B76498C7}"/>
    <cellStyle name="Comma 9 4 5" xfId="20390" xr:uid="{6850071E-09F6-420F-BDAD-6E6136BE6163}"/>
    <cellStyle name="Comma 9 4 6" xfId="20391" xr:uid="{747C17F4-C542-4F22-9002-51791532EF29}"/>
    <cellStyle name="Comma 9 5" xfId="6102" xr:uid="{1FD670AA-1190-4066-8461-F837B51E482B}"/>
    <cellStyle name="Comma 9 5 2" xfId="8237" xr:uid="{F93DA718-69E3-4DBD-8CE3-C9DFBB508614}"/>
    <cellStyle name="Comma 9 5 2 2" xfId="20392" xr:uid="{DEE803BB-288B-4C25-BEAD-89B7B58DA669}"/>
    <cellStyle name="Comma 9 5 2 3" xfId="20393" xr:uid="{38E1A45C-4E98-44DA-9A4E-3E370D753522}"/>
    <cellStyle name="Comma 9 5 2 4" xfId="20394" xr:uid="{E6C7D051-D238-4EC9-AA1C-91055A96581D}"/>
    <cellStyle name="Comma 9 5 2 5" xfId="20395" xr:uid="{71CA219A-A603-4737-9A74-57A1249CEB88}"/>
    <cellStyle name="Comma 9 5 3" xfId="20396" xr:uid="{72ACD8A2-1FFE-4E2C-B6FB-27FFA8FD07EA}"/>
    <cellStyle name="Comma 9 5 4" xfId="20397" xr:uid="{913DB1AC-9880-4F7D-96D3-3E3F9504E2EB}"/>
    <cellStyle name="Comma 9 5 5" xfId="20398" xr:uid="{79E2C1F1-A96E-4CF5-A4BC-FB899B252407}"/>
    <cellStyle name="Comma 9 5 6" xfId="20399" xr:uid="{7A83EEA2-552C-4D0D-8D7D-9556842B19E7}"/>
    <cellStyle name="Comma 9 6" xfId="6103" xr:uid="{7833E55B-C282-4035-BCC5-A274B010B822}"/>
    <cellStyle name="Comma 9 6 2" xfId="8238" xr:uid="{E619ADE5-6C46-43BF-A7C0-AEC4D86A452D}"/>
    <cellStyle name="Comma 9 6 2 2" xfId="20400" xr:uid="{C89F4DDF-C084-404A-91AE-4E53E5A125EA}"/>
    <cellStyle name="Comma 9 6 2 3" xfId="20401" xr:uid="{BA7606D2-A4C6-4777-BCCC-D26311BB62F9}"/>
    <cellStyle name="Comma 9 6 2 4" xfId="20402" xr:uid="{9CE9CB98-2896-4102-BD7A-61FA8C715BED}"/>
    <cellStyle name="Comma 9 6 2 5" xfId="20403" xr:uid="{D2983EEB-C468-428B-ACEC-F254D7E52EBC}"/>
    <cellStyle name="Comma 9 6 3" xfId="20404" xr:uid="{03A1A418-5CEB-47A5-A5A3-9E7420A9562A}"/>
    <cellStyle name="Comma 9 6 4" xfId="20405" xr:uid="{57F849B0-B2D2-4A92-AC7A-C2BDCC109005}"/>
    <cellStyle name="Comma 9 6 5" xfId="20406" xr:uid="{DCCECA0F-CC05-4DAE-93CE-0EAE8A8A8D9E}"/>
    <cellStyle name="Comma 9 6 6" xfId="20407" xr:uid="{BCFF79D4-3B08-46D6-90AD-DEDBAAA669AD}"/>
    <cellStyle name="Comma 9 7" xfId="6104" xr:uid="{5755E70D-D20C-45FB-B63C-FD98FA9B6906}"/>
    <cellStyle name="Comma 9 7 2" xfId="8239" xr:uid="{0318A760-3A22-428F-B7D9-5C82D22A6409}"/>
    <cellStyle name="Comma 9 7 2 2" xfId="20408" xr:uid="{FD391C2E-11EF-486F-B08C-ED97A39A858B}"/>
    <cellStyle name="Comma 9 7 2 3" xfId="20409" xr:uid="{7D56C14B-6367-4B50-9797-DF04D6838C68}"/>
    <cellStyle name="Comma 9 7 2 4" xfId="20410" xr:uid="{EF6D028E-B2E5-4BA3-B33D-9E126C463480}"/>
    <cellStyle name="Comma 9 7 2 5" xfId="20411" xr:uid="{85B8966B-1523-4872-9583-D271D705712B}"/>
    <cellStyle name="Comma 9 7 3" xfId="20412" xr:uid="{915D3C28-D66E-4BA9-9EFC-6CD1A7FC0277}"/>
    <cellStyle name="Comma 9 7 4" xfId="20413" xr:uid="{A3354D5A-284F-4F08-887F-7DC62F9F102D}"/>
    <cellStyle name="Comma 9 7 5" xfId="20414" xr:uid="{8E286B65-20FD-4F80-84D8-1AA8E1BF2E02}"/>
    <cellStyle name="Comma 9 7 6" xfId="20415" xr:uid="{5F017747-1805-4D7C-A983-A21B55DC7F93}"/>
    <cellStyle name="Comma 9 8" xfId="6105" xr:uid="{61A2AA6A-716B-4579-BACF-AF3C05615265}"/>
    <cellStyle name="Comma 9 8 2" xfId="8240" xr:uid="{3DF0FCF7-B757-4230-93E1-89C6D938F439}"/>
    <cellStyle name="Comma 9 8 2 2" xfId="20416" xr:uid="{3B01E944-60EE-4306-B1DB-5CA2385F7988}"/>
    <cellStyle name="Comma 9 8 2 3" xfId="20417" xr:uid="{64106C32-0A98-44CE-81C9-991409A3C3AD}"/>
    <cellStyle name="Comma 9 8 2 4" xfId="20418" xr:uid="{BBF21B50-1499-4F6A-B9E2-5B741BB9508E}"/>
    <cellStyle name="Comma 9 8 2 5" xfId="20419" xr:uid="{79208597-CF53-4553-AA55-82AA788B2A8D}"/>
    <cellStyle name="Comma 9 8 3" xfId="20420" xr:uid="{E81C3C35-7CE5-4E44-BB7C-B8EC5412A814}"/>
    <cellStyle name="Comma 9 8 4" xfId="20421" xr:uid="{0826EFCE-A681-4177-AF04-0D3D8796B79A}"/>
    <cellStyle name="Comma 9 8 5" xfId="20422" xr:uid="{44D5C346-FE30-40BB-A58C-C9D47B7192D8}"/>
    <cellStyle name="Comma 9 8 6" xfId="20423" xr:uid="{EBAD4B46-D212-4701-A015-F8B9803DA073}"/>
    <cellStyle name="Comma 9 9" xfId="6106" xr:uid="{ED7BE909-0D11-465B-8699-DD82B67CDD84}"/>
    <cellStyle name="Comma 9 9 2" xfId="8241" xr:uid="{CFA792D5-8CA9-444D-827F-301FBADDEC6C}"/>
    <cellStyle name="Comma 9 9 2 2" xfId="20424" xr:uid="{1DC143D6-3BA1-4120-8066-2F34205601C9}"/>
    <cellStyle name="Comma 9 9 2 3" xfId="20425" xr:uid="{13504430-9092-41E6-BBB0-ACEEA2F02F49}"/>
    <cellStyle name="Comma 9 9 2 4" xfId="20426" xr:uid="{B23D25D4-16BC-4BBD-A9E9-5B89B124836F}"/>
    <cellStyle name="Comma 9 9 2 5" xfId="20427" xr:uid="{6D72C9D0-DA99-4DC3-9136-D3CEF1EC07EC}"/>
    <cellStyle name="Comma 9 9 3" xfId="20428" xr:uid="{961B9A71-01E5-4648-A0F2-97DF37F7B0FD}"/>
    <cellStyle name="Comma 9 9 4" xfId="20429" xr:uid="{90B5CF97-A324-48C5-8CCF-9C6B3535662C}"/>
    <cellStyle name="Comma 9 9 5" xfId="20430" xr:uid="{77B15D79-5B48-43ED-AC52-BF741BF23F79}"/>
    <cellStyle name="Comma 9 9 6" xfId="20431" xr:uid="{2DB2D7A3-4FFE-409D-842D-9373FCDFA99E}"/>
    <cellStyle name="Commentaire" xfId="20432" xr:uid="{FF962415-590C-4FAB-A316-F912B2B70110}"/>
    <cellStyle name="Commentaire 10" xfId="20433" xr:uid="{41BAB9DC-E86C-4CB6-B42D-1BE973C4005C}"/>
    <cellStyle name="Commentaire 10 2" xfId="20434" xr:uid="{F3ACBD1A-9DD9-41AC-8433-66680C706424}"/>
    <cellStyle name="Commentaire 10 3" xfId="20435" xr:uid="{AEFE2CA6-87AE-4A91-B841-605A3DE79827}"/>
    <cellStyle name="Commentaire 10 4" xfId="20436" xr:uid="{76B7E99E-2F41-4705-9B30-8FA225255FB8}"/>
    <cellStyle name="Commentaire 11" xfId="20437" xr:uid="{5C610A2E-8622-4B5C-8F8B-FFF3806B4979}"/>
    <cellStyle name="Commentaire 12" xfId="20438" xr:uid="{2945171C-231B-43B5-83C3-55CABCBCC31D}"/>
    <cellStyle name="Commentaire 13" xfId="20439" xr:uid="{0F115D9D-94FC-46F0-A1BD-8E980A41A0E1}"/>
    <cellStyle name="Commentaire 2" xfId="20440" xr:uid="{E046726C-FD62-40EE-96D5-F3F19E9AF1D7}"/>
    <cellStyle name="Commentaire 2 10" xfId="20441" xr:uid="{5F67C276-179F-46C4-A3F3-A0C01A841115}"/>
    <cellStyle name="Commentaire 2 11" xfId="20442" xr:uid="{B0CF8A29-4D0E-4FD6-B78C-A001E469480A}"/>
    <cellStyle name="Commentaire 2 12" xfId="20443" xr:uid="{3CE25DE7-66BC-4F57-9E59-F3B944EC83F5}"/>
    <cellStyle name="Commentaire 2 2" xfId="20444" xr:uid="{92CEA7B3-0F79-49B1-900F-A0D42973468B}"/>
    <cellStyle name="Commentaire 2 2 2" xfId="20445" xr:uid="{4CD152B2-7B39-49E4-9EDD-EC9E6D575A1C}"/>
    <cellStyle name="Commentaire 2 2 3" xfId="20446" xr:uid="{32FE56AE-2A44-450C-84B9-5466A5B852A4}"/>
    <cellStyle name="Commentaire 2 2 4" xfId="20447" xr:uid="{5E587DB4-39CE-4A58-BC9D-3B1A2E4D6EA1}"/>
    <cellStyle name="Commentaire 2 3" xfId="20448" xr:uid="{3808ECAE-EC30-4E41-A9F9-E2D55A05650E}"/>
    <cellStyle name="Commentaire 2 3 2" xfId="20449" xr:uid="{895A8ED0-1682-4627-85E2-F06FEEF7F73B}"/>
    <cellStyle name="Commentaire 2 3 3" xfId="20450" xr:uid="{2B31E8BE-85E9-46FA-B7AA-0856B7F4FBF9}"/>
    <cellStyle name="Commentaire 2 3 4" xfId="20451" xr:uid="{7EAD63AB-A516-42BB-9F97-B92B7DD41F35}"/>
    <cellStyle name="Commentaire 2 4" xfId="20452" xr:uid="{A924B48B-66D7-4734-ABC8-D3195EEEA484}"/>
    <cellStyle name="Commentaire 2 4 2" xfId="20453" xr:uid="{FE77CDB0-B69D-401E-94E0-1D70BFB2230A}"/>
    <cellStyle name="Commentaire 2 4 3" xfId="20454" xr:uid="{A6A75361-FA90-42A5-900D-427205662D75}"/>
    <cellStyle name="Commentaire 2 4 4" xfId="20455" xr:uid="{FEC484CE-8B24-4786-BF8F-9309DCA5B3CF}"/>
    <cellStyle name="Commentaire 2 5" xfId="20456" xr:uid="{C059A86F-A4C3-45F3-B150-55996AB5E09A}"/>
    <cellStyle name="Commentaire 2 5 2" xfId="20457" xr:uid="{27EDFDDF-89F1-4ACA-85F6-22F276EDF030}"/>
    <cellStyle name="Commentaire 2 5 3" xfId="20458" xr:uid="{4C80D562-5F96-4AE4-9EF9-F8A0A81CE87A}"/>
    <cellStyle name="Commentaire 2 5 4" xfId="20459" xr:uid="{C2EC361C-8E46-437A-9854-CDBBABC0D0C5}"/>
    <cellStyle name="Commentaire 2 6" xfId="20460" xr:uid="{0C611149-67D7-41EF-85AD-52F7B67178F2}"/>
    <cellStyle name="Commentaire 2 6 2" xfId="20461" xr:uid="{05AD05A9-351C-4CD6-890F-DCBEC4290314}"/>
    <cellStyle name="Commentaire 2 6 3" xfId="20462" xr:uid="{69206B65-36E5-411C-B10A-406ED807D556}"/>
    <cellStyle name="Commentaire 2 6 4" xfId="20463" xr:uid="{4FC852D9-C35F-44DA-8907-5A68374DBFF1}"/>
    <cellStyle name="Commentaire 2 7" xfId="20464" xr:uid="{6AB7F8D8-9152-42A5-823C-758C71F65C85}"/>
    <cellStyle name="Commentaire 2 7 2" xfId="20465" xr:uid="{BF1C183C-5714-4193-8347-729865383D1E}"/>
    <cellStyle name="Commentaire 2 7 3" xfId="20466" xr:uid="{BC5E32B2-BD18-4DAB-A565-54D8242FA4C6}"/>
    <cellStyle name="Commentaire 2 7 4" xfId="20467" xr:uid="{7F52861B-70C3-436D-9938-2E3170D2EA54}"/>
    <cellStyle name="Commentaire 2 8" xfId="20468" xr:uid="{2F2073C5-1BEC-4977-8086-CD2DC39D28A2}"/>
    <cellStyle name="Commentaire 2 8 2" xfId="20469" xr:uid="{888DE3FB-6CFF-4A11-BF09-B9CC7351FF2A}"/>
    <cellStyle name="Commentaire 2 8 3" xfId="20470" xr:uid="{2A5DA0A5-BB3A-40CF-ABCB-15AAED918356}"/>
    <cellStyle name="Commentaire 2 8 4" xfId="20471" xr:uid="{E28A407F-9B37-46AF-A4BB-70208EA512D0}"/>
    <cellStyle name="Commentaire 2 9" xfId="20472" xr:uid="{27267C69-0F1F-4360-8638-7BCEA4362615}"/>
    <cellStyle name="Commentaire 2 9 2" xfId="20473" xr:uid="{510E3578-3A3F-4FCB-92B8-41DD2DC4D589}"/>
    <cellStyle name="Commentaire 2 9 3" xfId="20474" xr:uid="{3D0DBFD4-86C9-4B07-882C-663081F9378E}"/>
    <cellStyle name="Commentaire 2 9 4" xfId="20475" xr:uid="{70BDBA7C-5E0A-4945-8704-0EAC1103FCC5}"/>
    <cellStyle name="Commentaire 3" xfId="20476" xr:uid="{9FCA6D33-6468-49DE-83A5-FAA3271DFA9D}"/>
    <cellStyle name="Commentaire 3 2" xfId="20477" xr:uid="{E34418AC-B48D-4BD0-AA64-39F075852FD0}"/>
    <cellStyle name="Commentaire 3 3" xfId="20478" xr:uid="{6DE503CF-DA18-418D-9F83-4B9FEDDF8B75}"/>
    <cellStyle name="Commentaire 3 4" xfId="20479" xr:uid="{DE25CA26-D756-42E5-BA5E-380D4D76C1F2}"/>
    <cellStyle name="Commentaire 4" xfId="20480" xr:uid="{317F7F46-D587-4831-A5F8-D5856047F064}"/>
    <cellStyle name="Commentaire 4 2" xfId="20481" xr:uid="{E658FB4D-8B9C-4474-BE57-CA83179DB10B}"/>
    <cellStyle name="Commentaire 4 3" xfId="20482" xr:uid="{17231586-B5A9-436B-AB17-C63769ABB424}"/>
    <cellStyle name="Commentaire 4 4" xfId="20483" xr:uid="{49710D90-FDC3-4822-A1B3-637ED6B5D428}"/>
    <cellStyle name="Commentaire 5" xfId="20484" xr:uid="{4D3737D5-FEBC-44D8-996C-3F55253D6127}"/>
    <cellStyle name="Commentaire 5 2" xfId="20485" xr:uid="{6F15BFDA-459D-41B0-B318-F26A232BD3D7}"/>
    <cellStyle name="Commentaire 5 3" xfId="20486" xr:uid="{471E48BD-F4C7-4CAE-AD9E-016B00AF1F59}"/>
    <cellStyle name="Commentaire 5 4" xfId="20487" xr:uid="{EB6BE1A6-B47B-4816-BE15-7B18D93AD84D}"/>
    <cellStyle name="Commentaire 6" xfId="20488" xr:uid="{3942496C-3F62-4DB6-BCC0-655A386F15DE}"/>
    <cellStyle name="Commentaire 6 2" xfId="20489" xr:uid="{59A8B452-8A43-436B-A22E-431046BC12CA}"/>
    <cellStyle name="Commentaire 6 3" xfId="20490" xr:uid="{C7A5A5BE-4B5C-4D35-8895-FE98CDD9A2A9}"/>
    <cellStyle name="Commentaire 6 4" xfId="20491" xr:uid="{2326E5DA-DBB2-4641-B950-EC121DAECB16}"/>
    <cellStyle name="Commentaire 7" xfId="20492" xr:uid="{367C28E1-86E2-4BFD-9381-A724C6540B07}"/>
    <cellStyle name="Commentaire 7 2" xfId="20493" xr:uid="{30FF06C8-5812-4EAC-895E-F7B147D79780}"/>
    <cellStyle name="Commentaire 7 3" xfId="20494" xr:uid="{DB2B5520-7C2D-4E5A-85CD-5BB8B3C64E08}"/>
    <cellStyle name="Commentaire 7 4" xfId="20495" xr:uid="{2C15C952-1F32-4DB1-9417-0EF1FEC112FF}"/>
    <cellStyle name="Commentaire 8" xfId="20496" xr:uid="{6E64F661-0772-4448-B881-5F49AD5A8471}"/>
    <cellStyle name="Commentaire 8 2" xfId="20497" xr:uid="{A1270E21-3ACD-42FC-8241-17CE1F2EDEFD}"/>
    <cellStyle name="Commentaire 8 3" xfId="20498" xr:uid="{616A42EF-1745-4537-A48B-B86BCBB3C264}"/>
    <cellStyle name="Commentaire 8 4" xfId="20499" xr:uid="{319EF376-90E9-47EC-B4AD-D01410928D7D}"/>
    <cellStyle name="Commentaire 9" xfId="20500" xr:uid="{68A0252F-0B1E-475E-BCCC-0A36670261FD}"/>
    <cellStyle name="Commentaire 9 2" xfId="20501" xr:uid="{D3C297CF-7E24-47AA-90C5-DA29F236ADB1}"/>
    <cellStyle name="Commentaire 9 3" xfId="20502" xr:uid="{3A56F031-A8C9-4A26-A54D-87BFC282189A}"/>
    <cellStyle name="Commentaire 9 4" xfId="20503" xr:uid="{3E685D56-8058-492A-BC9E-C06CAFC7EAFF}"/>
    <cellStyle name="Constants" xfId="8242" xr:uid="{47E890E2-418C-44D7-96E4-1CCB7E5C4674}"/>
    <cellStyle name="Currency 2" xfId="8243" xr:uid="{B07EF2B3-AC79-48AD-A07B-F49F286D8AD3}"/>
    <cellStyle name="Currency 2 2" xfId="6107" xr:uid="{E0911136-6282-4A3B-8883-50C69FB698FF}"/>
    <cellStyle name="Currency 2 2 2" xfId="20505" xr:uid="{082DCAA0-AC62-45FE-A5CC-521D5545EE34}"/>
    <cellStyle name="Currency 2 2 2 2" xfId="20506" xr:uid="{32D8297F-9B7F-4DE0-B256-3370D6426E87}"/>
    <cellStyle name="Currency 2 2 2 2 2" xfId="20507" xr:uid="{8F484E3E-8936-4EB9-87D1-17958CE96912}"/>
    <cellStyle name="Currency 2 2 2 3" xfId="20508" xr:uid="{0A4DE8EB-EFBC-4205-8FE3-033C8061A638}"/>
    <cellStyle name="Currency 2 3" xfId="20509" xr:uid="{2B1806EB-7932-496A-8CD2-CB39E88DC61F}"/>
    <cellStyle name="Currency 2 3 2" xfId="20510" xr:uid="{5363B56F-46E0-4D1D-9F10-82E78BEFF3D9}"/>
    <cellStyle name="Currency 2 4" xfId="20511" xr:uid="{A76A706F-9A29-4076-9850-527BE332EE75}"/>
    <cellStyle name="Currency 2 5" xfId="20512" xr:uid="{C5D04CE1-BFD7-4EFF-B0F0-A8E7B8896158}"/>
    <cellStyle name="Currency 2 6" xfId="20504" xr:uid="{3F6AD12B-4E08-4FC2-AB91-11D202303775}"/>
    <cellStyle name="CustomCellsOrange" xfId="8244" xr:uid="{351500E9-65FF-45D3-A3F8-6096DDFF047F}"/>
    <cellStyle name="CustomCellsOrange 2" xfId="20513" xr:uid="{6BB41EB5-76F5-4967-A73A-84E0CE6F7AD6}"/>
    <cellStyle name="CustomCellsOrange 2 2" xfId="20514" xr:uid="{80D070DD-D385-4BD5-906B-A769B4C522BC}"/>
    <cellStyle name="CustomizationCells" xfId="1695" xr:uid="{23DC4C4C-5D44-4D39-8F17-F665AF3D9889}"/>
    <cellStyle name="CustomizationCells 10" xfId="20515" xr:uid="{FA01AB45-2CAF-4387-81D9-0C01A099AB05}"/>
    <cellStyle name="CustomizationCells 10 2" xfId="20516" xr:uid="{DB237130-1617-43D4-B6DD-929287ACB730}"/>
    <cellStyle name="CustomizationCells 10 3" xfId="20517" xr:uid="{A85CC8D3-8B28-4906-98AB-C65ECDB21057}"/>
    <cellStyle name="CustomizationCells 11" xfId="20518" xr:uid="{850EA929-9EFE-4025-8FA5-D8D38DCD3C67}"/>
    <cellStyle name="CustomizationCells 2" xfId="20519" xr:uid="{9D1CA8DF-8165-4333-B907-B637F4CC142B}"/>
    <cellStyle name="CustomizationCells 2 2" xfId="20520" xr:uid="{604EE337-8A50-4AA2-82A1-33858D7DBCB7}"/>
    <cellStyle name="CustomizationCells 3" xfId="20521" xr:uid="{945F0B1D-3422-40CC-835A-CAFE3DDBC5F8}"/>
    <cellStyle name="CustomizationCells 3 2" xfId="20522" xr:uid="{7C537A4B-61A3-4946-A62C-67EF60DC4598}"/>
    <cellStyle name="CustomizationCells 4" xfId="20523" xr:uid="{DE494D00-12FD-4D25-B469-CB5B670E6ABF}"/>
    <cellStyle name="CustomizationCells 4 2" xfId="20524" xr:uid="{5734DEFC-2344-44F6-8EAB-83A87BD8245F}"/>
    <cellStyle name="CustomizationCells 5" xfId="20525" xr:uid="{50C37DC4-F192-4992-84FB-77EFED7A50FD}"/>
    <cellStyle name="CustomizationCells 5 2" xfId="20526" xr:uid="{9C6A2AA1-5C5E-4081-952F-B4DA57E1331A}"/>
    <cellStyle name="CustomizationCells 6" xfId="20527" xr:uid="{B6C476E6-67DF-4E90-8C0B-2C7230F95C49}"/>
    <cellStyle name="CustomizationCells 6 2" xfId="20528" xr:uid="{0CC04251-687D-4D7B-9B69-47FA504DF1FF}"/>
    <cellStyle name="CustomizationCells 7" xfId="20529" xr:uid="{4B8455B5-5CC6-4CE8-9F55-EF60BA8D7929}"/>
    <cellStyle name="CustomizationCells 7 2" xfId="20530" xr:uid="{14F5049A-0330-483E-8456-9BCC5643D794}"/>
    <cellStyle name="CustomizationCells 8" xfId="20531" xr:uid="{5C2D1227-FEB0-4E91-82B7-D2C97495FCF3}"/>
    <cellStyle name="CustomizationCells 8 2" xfId="20532" xr:uid="{D2ECF704-0180-49DA-BD2E-A124C691A45F}"/>
    <cellStyle name="CustomizationCells 9" xfId="20533" xr:uid="{65AE6BC9-CF32-4934-8926-D8B40B75307F}"/>
    <cellStyle name="CustomizationCells 9 2" xfId="20534" xr:uid="{3C86523D-9369-43AD-875B-16F35A55CF3B}"/>
    <cellStyle name="CustomizationGreenCells" xfId="8245" xr:uid="{3E743457-07B5-44B6-AB1A-DC2044164C45}"/>
    <cellStyle name="Data" xfId="20535" xr:uid="{7C5D25D9-7B26-4378-BE2D-B0F0BB8A8727}"/>
    <cellStyle name="Data 2" xfId="20536" xr:uid="{453DB62B-A8E8-4641-90EC-9964C1C58969}"/>
    <cellStyle name="Defn" xfId="20537" xr:uid="{7A9C7426-B7EA-4531-BF2A-9CE01351E56B}"/>
    <cellStyle name="Defn 2" xfId="20538" xr:uid="{5D87370B-6214-446E-A336-6BE26D5EDB38}"/>
    <cellStyle name="Desc" xfId="20539" xr:uid="{B06B960D-24C6-494C-8335-6FE38071263C}"/>
    <cellStyle name="Desc 10" xfId="20540" xr:uid="{58C9FE6D-E85F-45D7-B01A-FC261E3EF023}"/>
    <cellStyle name="Desc 2" xfId="20541" xr:uid="{0E515288-6C9B-4ACB-A1CE-8D411996DC22}"/>
    <cellStyle name="Desc 2 2" xfId="20542" xr:uid="{76B3AFC4-A6FB-4FE0-8A1C-7AB32BAF3E9E}"/>
    <cellStyle name="Desc 2 2 2" xfId="20543" xr:uid="{433861D8-BAAC-4961-8014-3F1B9B023DFB}"/>
    <cellStyle name="Desc 2 2 2 2" xfId="20544" xr:uid="{DF6712D6-5C10-47F7-B061-1CE9FF24FB0C}"/>
    <cellStyle name="Desc 2 2 3" xfId="20545" xr:uid="{FAD928E5-B7DF-4DED-AC67-A1BAD2176954}"/>
    <cellStyle name="Desc 2 2 3 2" xfId="20546" xr:uid="{E76532B8-945D-4143-BF3B-591428B28522}"/>
    <cellStyle name="Desc 2 2 4" xfId="20547" xr:uid="{FE5D490A-F288-44AA-8D25-1D50016A87DA}"/>
    <cellStyle name="Desc 2 2 4 2" xfId="20548" xr:uid="{30762BBC-AD68-45A8-A61F-982C62CF3E74}"/>
    <cellStyle name="Desc 2 2 5" xfId="20549" xr:uid="{F6BB4673-B037-433E-8B01-6A25FAE18010}"/>
    <cellStyle name="Desc 2 3" xfId="20550" xr:uid="{B8010A7E-E0DA-48DC-B885-97D2E2645B69}"/>
    <cellStyle name="Desc 2 3 2" xfId="20551" xr:uid="{C49DBB67-690A-46B0-B653-2468CD73AA04}"/>
    <cellStyle name="Desc 2 4" xfId="20552" xr:uid="{C8A69067-C7F4-4D2F-B2E8-096055C641AC}"/>
    <cellStyle name="Desc 2 4 2" xfId="20553" xr:uid="{3F941405-A99B-4252-BDF0-A074CD73A4CE}"/>
    <cellStyle name="Desc 2 5" xfId="20554" xr:uid="{E4C7573D-BE64-4930-8F9A-6565038D3B39}"/>
    <cellStyle name="Desc 2 5 2" xfId="20555" xr:uid="{96B5AD49-55E4-4C2B-8344-731ED2571D17}"/>
    <cellStyle name="Desc 2 6" xfId="20556" xr:uid="{5E63A951-00B8-47EB-9861-22C191CC1345}"/>
    <cellStyle name="Desc 2 7" xfId="20557" xr:uid="{31F72C01-F89F-4DE8-B9D0-13F7335D158D}"/>
    <cellStyle name="Desc 3" xfId="20558" xr:uid="{5FE10F1B-5068-41CB-A56B-081B83BB11FF}"/>
    <cellStyle name="Desc 3 2" xfId="20559" xr:uid="{15D4FEF4-941A-455E-BBB7-988BA82C8939}"/>
    <cellStyle name="Desc 4" xfId="20560" xr:uid="{ADA75391-1D13-4DBE-805E-E43EB39AB8DA}"/>
    <cellStyle name="Desc 5" xfId="20561" xr:uid="{676AA533-141A-4E19-B492-1CF948822CCC}"/>
    <cellStyle name="Desc 5 2" xfId="20562" xr:uid="{F4196F4D-2DF0-499F-8F8E-A15E2C2D2781}"/>
    <cellStyle name="Desc 5 2 2" xfId="20563" xr:uid="{0636CDDA-8BBA-464D-8DFA-0FEAF0C90010}"/>
    <cellStyle name="Desc 5 3" xfId="20564" xr:uid="{15ACB0A7-2C5C-40E4-8306-9054A43F823D}"/>
    <cellStyle name="Desc 5 3 2" xfId="20565" xr:uid="{E6C53279-B49F-4303-91EE-71E92447A0DD}"/>
    <cellStyle name="Desc 5 4" xfId="20566" xr:uid="{7D5A6F4B-2285-4A68-9A4C-E06D45B39389}"/>
    <cellStyle name="Desc 5 4 2" xfId="20567" xr:uid="{9F96A954-B8B4-45E4-B860-ED297595EE3D}"/>
    <cellStyle name="Desc 5 5" xfId="20568" xr:uid="{D6A0CAD7-4CA3-496A-A443-2075C47B5999}"/>
    <cellStyle name="Desc 6" xfId="20569" xr:uid="{63C5A56F-866B-4BF4-9C16-D884F9E4DFB7}"/>
    <cellStyle name="Desc 6 2" xfId="20570" xr:uid="{3DFE9287-6F99-42A3-81B9-2087DDAA6F99}"/>
    <cellStyle name="Desc 7" xfId="20571" xr:uid="{65D8FA32-5987-450E-8392-9730D390FE1F}"/>
    <cellStyle name="Desc 7 2" xfId="20572" xr:uid="{B9953FCE-16B0-4AD6-AD52-FB920EB32156}"/>
    <cellStyle name="Desc 8" xfId="20573" xr:uid="{6111F070-CFBF-4AA4-9B52-7A5E0C5CCE96}"/>
    <cellStyle name="Desc 8 2" xfId="20574" xr:uid="{CE140FBC-1F55-4755-99B0-74731D6531D0}"/>
    <cellStyle name="Desc 9" xfId="20575" xr:uid="{F19FD069-9961-4841-B8BC-75D0267208E5}"/>
    <cellStyle name="Description" xfId="20576" xr:uid="{1C29CD95-F75F-44AC-AA28-08615550F41C}"/>
    <cellStyle name="DocBox_EmptyRow" xfId="8246" xr:uid="{116B8C7D-3198-44BC-88E4-1CAABF275565}"/>
    <cellStyle name="donn_normal" xfId="3280" xr:uid="{C7D7504A-C1C9-4744-8171-70BD7DE24FF4}"/>
    <cellStyle name="EEMS Header" xfId="20577" xr:uid="{ED0C0879-B388-4DFD-B836-8DDC3885D18C}"/>
    <cellStyle name="EEMS row" xfId="20578" xr:uid="{57A7AFCA-AF81-4CC6-8FC1-70425D5023C5}"/>
    <cellStyle name="Eingabe" xfId="8247" xr:uid="{FCFBA827-378D-4E2B-BF33-00BAA155C4CB}"/>
    <cellStyle name="Eingabe 2" xfId="20579" xr:uid="{954C95CD-D677-47C6-A037-474E3C3859D9}"/>
    <cellStyle name="Eingabe 2 2" xfId="20580" xr:uid="{11F0B838-82F6-4994-9CE6-00DE9E3B1D38}"/>
    <cellStyle name="Eingabe 3" xfId="20581" xr:uid="{7E131EAD-3D31-417F-A60B-51FF036036CA}"/>
    <cellStyle name="Eingabe 3 2" xfId="20582" xr:uid="{22CE76F7-E521-4257-B6D1-B6B4843FE53C}"/>
    <cellStyle name="Eingabe 4" xfId="20583" xr:uid="{5DBD2B2D-2B44-480C-BE8F-C7AAEF5A9F39}"/>
    <cellStyle name="Eingabe 5" xfId="20584" xr:uid="{BBD22DD7-69F0-4A43-B564-EEE242BF7B31}"/>
    <cellStyle name="Eingabe 6" xfId="20585" xr:uid="{E3A290DF-BCDB-4068-9A4C-A5A9313AC6BB}"/>
    <cellStyle name="Ellenőrzőcella" xfId="73" xr:uid="{2A16A3AC-BF7D-45C3-A1DB-11175943768A}"/>
    <cellStyle name="Ellenőrzőcella 2" xfId="20586" xr:uid="{3DE10A81-1794-4BB2-87CB-87684D290774}"/>
    <cellStyle name="Ellenőrzőcella 2 2" xfId="20587" xr:uid="{E6B4AC22-B4E4-4AC8-9A2F-78A997711225}"/>
    <cellStyle name="Ellenőrzőcella 3" xfId="20588" xr:uid="{113F1AF2-F5CD-4F06-805E-A2C772113B85}"/>
    <cellStyle name="Ellenőrzőcella 3 2" xfId="20589" xr:uid="{822A41A5-2BDB-4BF0-A4D2-A26A4940EFE3}"/>
    <cellStyle name="Ellenőrzőcella 4" xfId="20590" xr:uid="{27FE2FC3-6181-4BE1-A70C-748F708070FC}"/>
    <cellStyle name="Ellenőrzőcella 4 2" xfId="20591" xr:uid="{40A00353-D928-40CE-83AE-67813DA6C091}"/>
    <cellStyle name="Ellenőrzőcella 5" xfId="20592" xr:uid="{1C125E9D-5B84-4A2B-A9C5-53EFC2C21583}"/>
    <cellStyle name="Ellenőrzőcella 5 2" xfId="20593" xr:uid="{77226D07-6EFE-4688-AA24-D21FC78FC4FD}"/>
    <cellStyle name="Ellenőrzőcella 6" xfId="20594" xr:uid="{3CA461CA-9F3F-4F24-815F-FB86C38538E3}"/>
    <cellStyle name="Ellenőrzőcella 6 2" xfId="20595" xr:uid="{32275008-DE02-40C1-BF39-1B37660782CF}"/>
    <cellStyle name="Ellenőrzőcella 7" xfId="20596" xr:uid="{F1FE6494-7A51-43B1-8F63-A2F4F0928F2D}"/>
    <cellStyle name="Empty_B_border" xfId="8248" xr:uid="{CD984396-1439-4D2C-976B-25F3FE57296E}"/>
    <cellStyle name="ent_col_ser" xfId="3281" xr:uid="{6A2B123D-17A0-4C77-90EC-7B29190B5B01}"/>
    <cellStyle name="entete_source" xfId="3282" xr:uid="{230FCFBF-8DA8-4E37-BE06-D1F952DA16A2}"/>
    <cellStyle name="Entrée" xfId="20597" xr:uid="{FD404981-DB2B-4D81-B20D-3E40840F4075}"/>
    <cellStyle name="Entrée 10" xfId="20598" xr:uid="{151AEFC9-D606-4A89-980A-29D3E17FB8C4}"/>
    <cellStyle name="Entrée 10 2" xfId="20599" xr:uid="{CBD9A1C5-0B16-4569-8A6A-B69387B5B196}"/>
    <cellStyle name="Entrée 10 3" xfId="20600" xr:uid="{8A4321F6-339C-489E-B0AA-1A78E4FCA63F}"/>
    <cellStyle name="Entrée 11" xfId="20601" xr:uid="{97E49059-93A2-46AB-9934-BC7C41FA6FA3}"/>
    <cellStyle name="Entrée 12" xfId="20602" xr:uid="{BA54DC98-37C8-4381-8EAC-03A015BCB172}"/>
    <cellStyle name="Entrée 2" xfId="20603" xr:uid="{9E1F2939-5D4B-4C0F-9295-76873FCFC8BB}"/>
    <cellStyle name="Entrée 2 10" xfId="20604" xr:uid="{A5FD6959-362B-4282-88FC-1D6AAE0B6763}"/>
    <cellStyle name="Entrée 2 11" xfId="20605" xr:uid="{71029690-BB73-4438-B6DA-5E24ACBD6273}"/>
    <cellStyle name="Entrée 2 2" xfId="20606" xr:uid="{E51D5664-DF2E-4659-A05D-B178DF64B95D}"/>
    <cellStyle name="Entrée 2 2 2" xfId="20607" xr:uid="{D4652B38-919F-433A-B97C-E207A592392E}"/>
    <cellStyle name="Entrée 2 2 3" xfId="20608" xr:uid="{F3061A16-0C3F-4768-9224-B75D4361ED9D}"/>
    <cellStyle name="Entrée 2 3" xfId="20609" xr:uid="{D9BA2914-D1C6-4264-A290-523A784AE90E}"/>
    <cellStyle name="Entrée 2 3 2" xfId="20610" xr:uid="{AA23EF2D-9D82-49D0-8780-5BA9C9DB368E}"/>
    <cellStyle name="Entrée 2 3 3" xfId="20611" xr:uid="{D3C22468-16BD-4520-8132-DCE6D29F972D}"/>
    <cellStyle name="Entrée 2 4" xfId="20612" xr:uid="{80CB9A0C-9615-4A44-AB15-CC20051416D4}"/>
    <cellStyle name="Entrée 2 4 2" xfId="20613" xr:uid="{9461D892-FF66-496E-83B4-293362D73865}"/>
    <cellStyle name="Entrée 2 4 3" xfId="20614" xr:uid="{CD435C25-7947-46E7-BCC2-91F57C6270B1}"/>
    <cellStyle name="Entrée 2 5" xfId="20615" xr:uid="{AE4BF8F3-3A26-401A-BCB3-79F9DD6D8685}"/>
    <cellStyle name="Entrée 2 5 2" xfId="20616" xr:uid="{E0946373-191B-4C99-8362-9F16C351BD5D}"/>
    <cellStyle name="Entrée 2 5 3" xfId="20617" xr:uid="{2DDA9509-52C6-4754-8B70-DDFB4B5FEEE2}"/>
    <cellStyle name="Entrée 2 6" xfId="20618" xr:uid="{D8E35316-94A4-42E2-ADCC-F461F93E0A38}"/>
    <cellStyle name="Entrée 2 6 2" xfId="20619" xr:uid="{75A8D5B7-0FB8-42F7-9087-86239B1A387B}"/>
    <cellStyle name="Entrée 2 6 3" xfId="20620" xr:uid="{FC54E003-E164-43EF-8353-DC2CC7DE27CD}"/>
    <cellStyle name="Entrée 2 7" xfId="20621" xr:uid="{82B93BE7-3C85-4ACF-9524-EE0A0BA4D151}"/>
    <cellStyle name="Entrée 2 7 2" xfId="20622" xr:uid="{B52EC70A-2A2E-49A4-BA96-DFCA9992BD67}"/>
    <cellStyle name="Entrée 2 7 3" xfId="20623" xr:uid="{B66CD5A5-E150-4656-A037-927CCF736B6D}"/>
    <cellStyle name="Entrée 2 8" xfId="20624" xr:uid="{9C3D1131-F076-4C6A-B4C0-6A9C2C18AD5D}"/>
    <cellStyle name="Entrée 2 8 2" xfId="20625" xr:uid="{09B8967D-CDB1-42B9-8F5A-788196E29D54}"/>
    <cellStyle name="Entrée 2 8 3" xfId="20626" xr:uid="{DBADC9C4-F9D5-4FC1-B4CF-0A1F7410F6AD}"/>
    <cellStyle name="Entrée 2 9" xfId="20627" xr:uid="{DC596B35-FC28-46F9-805A-528BA4AE89A6}"/>
    <cellStyle name="Entrée 2 9 2" xfId="20628" xr:uid="{F1F5921C-204B-4DB0-8896-D09876B75E64}"/>
    <cellStyle name="Entrée 2 9 3" xfId="20629" xr:uid="{4C201A70-3269-4F53-AE49-9B6D90EC5BCF}"/>
    <cellStyle name="Entrée 3" xfId="20630" xr:uid="{6663B887-77B1-4AED-9F3D-9E9599A56F8F}"/>
    <cellStyle name="Entrée 3 2" xfId="20631" xr:uid="{AD8AB815-02E1-4819-9B02-245BD218D008}"/>
    <cellStyle name="Entrée 3 3" xfId="20632" xr:uid="{08A67A6D-E4DE-4706-ACBF-643FD9FF5D38}"/>
    <cellStyle name="Entrée 4" xfId="20633" xr:uid="{296A1CB7-2AFD-4C52-9C84-E2C1270F3E63}"/>
    <cellStyle name="Entrée 4 2" xfId="20634" xr:uid="{04FDAAD1-6E34-4518-9062-0D2B50D0B4D7}"/>
    <cellStyle name="Entrée 4 3" xfId="20635" xr:uid="{139B9CDA-3B14-4F87-A9B2-40433D890F0A}"/>
    <cellStyle name="Entrée 5" xfId="20636" xr:uid="{9124EDBB-46BA-4859-A86F-3DF87ACA8791}"/>
    <cellStyle name="Entrée 5 2" xfId="20637" xr:uid="{E3DD3668-BDC4-471D-AB4F-98B482DFB5BB}"/>
    <cellStyle name="Entrée 5 3" xfId="20638" xr:uid="{3D24B67E-B959-45DE-99B7-4DF2C693AE62}"/>
    <cellStyle name="Entrée 6" xfId="20639" xr:uid="{DD096EB3-4290-4B36-9384-C720BD5F5E02}"/>
    <cellStyle name="Entrée 6 2" xfId="20640" xr:uid="{E3FCDDF0-EB93-4068-9590-BBE90FDD950E}"/>
    <cellStyle name="Entrée 6 3" xfId="20641" xr:uid="{BF682138-459A-4BDB-8A1F-43E14AEC398E}"/>
    <cellStyle name="Entrée 7" xfId="20642" xr:uid="{318C7229-0571-45D6-A586-04F12231EC5C}"/>
    <cellStyle name="Entrée 7 2" xfId="20643" xr:uid="{A116FA63-C674-4B42-9303-FAB66B151DD3}"/>
    <cellStyle name="Entrée 7 3" xfId="20644" xr:uid="{A58E189A-5DD6-4681-9702-D70560A8271D}"/>
    <cellStyle name="Entrée 8" xfId="20645" xr:uid="{D35B9402-640A-44F3-BD68-B7B5D9E549F8}"/>
    <cellStyle name="Entrée 8 2" xfId="20646" xr:uid="{94B3F0C5-2095-48D6-B23D-736C16EB8DBD}"/>
    <cellStyle name="Entrée 8 3" xfId="20647" xr:uid="{79B4915A-DD01-4E4D-BAB0-6269639CBA87}"/>
    <cellStyle name="Entrée 9" xfId="20648" xr:uid="{BA416D7B-129D-43A3-98E4-41221F3A4D15}"/>
    <cellStyle name="Entrée 9 2" xfId="20649" xr:uid="{19BD3FEA-7237-44F1-A93C-9035ABB935D3}"/>
    <cellStyle name="Entrée 9 3" xfId="20650" xr:uid="{364E7D71-12D6-4EE9-8430-985F91F49778}"/>
    <cellStyle name="Ergebnis" xfId="8249" xr:uid="{4BA79EA6-A025-4A93-B04C-24D1A1DB22C6}"/>
    <cellStyle name="Ergebnis 2" xfId="20651" xr:uid="{07A2DD29-AA6D-409E-97E8-B5B74CE25E9B}"/>
    <cellStyle name="Ergebnis 2 2" xfId="20652" xr:uid="{1238AE16-A96B-4276-9CA4-8A02D5F91674}"/>
    <cellStyle name="Ergebnis 3" xfId="20653" xr:uid="{351D41C4-2255-4D90-80ED-DA0E258A00D6}"/>
    <cellStyle name="Ergebnis 4" xfId="20654" xr:uid="{49056620-B8F6-473C-B444-08648FD20477}"/>
    <cellStyle name="Erklärender Text" xfId="8250" xr:uid="{C739D2C0-8A81-4AB0-A6C5-58C31D6136DA}"/>
    <cellStyle name="Estilo 1" xfId="8251" xr:uid="{D5F39839-C20D-46FD-BDFD-802B1E26CCBB}"/>
    <cellStyle name="Euro" xfId="1696" xr:uid="{EE3679FA-1289-427E-BCB7-69BDDCF7E480}"/>
    <cellStyle name="Euro 10" xfId="1697" xr:uid="{D793C5FB-F9E2-4C6A-9327-DE9203F22EC3}"/>
    <cellStyle name="Euro 10 2" xfId="1698" xr:uid="{CAF18255-0013-42D0-9C7F-71E14661F776}"/>
    <cellStyle name="Euro 10 2 2" xfId="20655" xr:uid="{1D7D4046-A7BE-428E-B64B-4EE4D89FDDEE}"/>
    <cellStyle name="Euro 10 2 3" xfId="20656" xr:uid="{99D46035-98E8-42E6-8FFD-8050B349ED67}"/>
    <cellStyle name="Euro 10 2 4" xfId="20657" xr:uid="{5CDFBB91-48A3-44EE-99CA-ADE245E6DC1F}"/>
    <cellStyle name="Euro 10 2 5" xfId="20658" xr:uid="{790577E8-412F-48E6-9570-CC976506E600}"/>
    <cellStyle name="Euro 10 2 6" xfId="10714" xr:uid="{454EC503-D1C3-4E81-A72B-5CB27E65ACD8}"/>
    <cellStyle name="Euro 10 2 7" xfId="8254" xr:uid="{36EAF82C-4A11-4C4C-A281-B4EED9436777}"/>
    <cellStyle name="Euro 10 3" xfId="1699" xr:uid="{E7829780-5A19-431D-9F5F-8EFAC28EE3AE}"/>
    <cellStyle name="Euro 10 3 2" xfId="20659" xr:uid="{ACA109C1-6F35-407C-8A99-510145F413C0}"/>
    <cellStyle name="Euro 10 4" xfId="1700" xr:uid="{B2F8197C-B3DA-4CF2-B3A5-A5068B4EA359}"/>
    <cellStyle name="Euro 10 5" xfId="1701" xr:uid="{E528416E-85EE-46E8-B11B-431524220933}"/>
    <cellStyle name="Euro 10 6" xfId="20660" xr:uid="{BB02204A-C4B4-4ECF-8085-A59929E2799D}"/>
    <cellStyle name="Euro 10 7" xfId="10713" xr:uid="{1F88EDCA-892E-49B9-A66E-81E4BB1A80B0}"/>
    <cellStyle name="Euro 10 8" xfId="8253" xr:uid="{76C0AAD4-F1F8-46E2-84C2-78E35C82D7EC}"/>
    <cellStyle name="Euro 11" xfId="1702" xr:uid="{87FC8217-EB35-483B-8A8A-9DA5457F4B60}"/>
    <cellStyle name="Euro 11 2" xfId="1703" xr:uid="{74EDC408-075B-4F7C-93AE-5A46C5BC935E}"/>
    <cellStyle name="Euro 11 2 2" xfId="20661" xr:uid="{2D66D94B-7A7F-41B9-83C5-E1FC54E797A8}"/>
    <cellStyle name="Euro 11 2 3" xfId="20662" xr:uid="{C04DDBA1-5A12-4B6F-B9DF-EFE953CBC5F4}"/>
    <cellStyle name="Euro 11 2 4" xfId="20663" xr:uid="{E711A99A-45DC-4FFD-9F70-7DF27E5B851E}"/>
    <cellStyle name="Euro 11 2 5" xfId="20664" xr:uid="{05C232EF-BC3C-4181-8A4B-637835D38240}"/>
    <cellStyle name="Euro 11 2 6" xfId="10716" xr:uid="{E4330476-C7B6-4CA3-A2B9-4BE6C08715E3}"/>
    <cellStyle name="Euro 11 2 7" xfId="8256" xr:uid="{36678AB4-9CF6-45A8-AB44-1E5AEF9BBD3D}"/>
    <cellStyle name="Euro 11 3" xfId="1704" xr:uid="{C30C40D3-002E-4218-A4D9-250A935A8F06}"/>
    <cellStyle name="Euro 11 3 2" xfId="20665" xr:uid="{4F9E6627-856C-4108-BB69-526960E52355}"/>
    <cellStyle name="Euro 11 4" xfId="1705" xr:uid="{DBF99548-5F19-45AE-A815-91E0F922E98D}"/>
    <cellStyle name="Euro 11 5" xfId="1706" xr:uid="{8760A0EF-E319-461E-9E2D-EA0E52676AA6}"/>
    <cellStyle name="Euro 11 6" xfId="20666" xr:uid="{2B3CF20D-7FA0-4D29-A0E7-726903A1F379}"/>
    <cellStyle name="Euro 11 7" xfId="10715" xr:uid="{4350D54A-EF01-40F6-852F-99AA7FDACCDE}"/>
    <cellStyle name="Euro 11 8" xfId="8255" xr:uid="{614243D1-58AB-4060-9E45-7D72F6BEF2B8}"/>
    <cellStyle name="Euro 12" xfId="1707" xr:uid="{3ED91396-86F2-4AB7-B6E7-7DB93CFB4B02}"/>
    <cellStyle name="Euro 12 2" xfId="1708" xr:uid="{95B91407-3461-473B-BD4B-8427E7189C53}"/>
    <cellStyle name="Euro 12 2 2" xfId="20667" xr:uid="{F5A6221D-2A44-4949-9506-9CEF476FE281}"/>
    <cellStyle name="Euro 12 2 3" xfId="20668" xr:uid="{AFE8C05A-A6DE-427B-89AE-4339A50FE36C}"/>
    <cellStyle name="Euro 12 2 4" xfId="20669" xr:uid="{101D0DE1-3292-4F2B-A98E-A9818BB0D034}"/>
    <cellStyle name="Euro 12 3" xfId="20670" xr:uid="{2AB465EA-FFAA-4E07-A8E7-35D6C4213441}"/>
    <cellStyle name="Euro 12 4" xfId="20671" xr:uid="{E0D50E8E-CD6C-45F7-A514-BC1A9EBF8B98}"/>
    <cellStyle name="Euro 12 5" xfId="10717" xr:uid="{7E0D17D2-DDEC-4EF5-B4D9-D1F62BF10495}"/>
    <cellStyle name="Euro 12 6" xfId="8257" xr:uid="{48454914-77A9-44B6-BEDF-85EBA3205347}"/>
    <cellStyle name="Euro 13" xfId="1709" xr:uid="{3DD22824-B5F3-4B84-BB53-DE171F6745D0}"/>
    <cellStyle name="Euro 13 2" xfId="20672" xr:uid="{9B8C187B-F7FC-440D-9E83-C94E5D4C070E}"/>
    <cellStyle name="Euro 13 3" xfId="20673" xr:uid="{33CD80A2-FB4F-4696-B855-F05A94B1FA1C}"/>
    <cellStyle name="Euro 13 4" xfId="20674" xr:uid="{2A86FAB8-3DF5-402F-A673-CBC8E5CAD961}"/>
    <cellStyle name="Euro 13 5" xfId="20675" xr:uid="{6D3EF7C9-3E00-49B5-91E8-70EDE968E077}"/>
    <cellStyle name="Euro 13 6" xfId="10718" xr:uid="{8950DC77-2E19-4F0A-9080-3B581D41BC8B}"/>
    <cellStyle name="Euro 13 7" xfId="8258" xr:uid="{93B12260-D328-4D16-839B-DD55A5BA7800}"/>
    <cellStyle name="Euro 14" xfId="1710" xr:uid="{F8FD5135-7840-409B-B684-870B4B8FB99D}"/>
    <cellStyle name="Euro 14 2" xfId="1711" xr:uid="{073F8183-164E-46B6-B025-49A349298FF5}"/>
    <cellStyle name="Euro 14 2 2" xfId="20676" xr:uid="{AB7CC097-CFAA-4AC3-A5C4-EDF058702A74}"/>
    <cellStyle name="Euro 14 3" xfId="10720" xr:uid="{447C7C47-C258-4D5F-A35A-C28404E9A524}"/>
    <cellStyle name="Euro 14 4" xfId="20677" xr:uid="{5D48FF7E-4E70-434B-9F35-45798F9A71DD}"/>
    <cellStyle name="Euro 14 5" xfId="10719" xr:uid="{4C9CCBAA-A4DD-467E-90F2-76B43C57394D}"/>
    <cellStyle name="Euro 15" xfId="1712" xr:uid="{94906F71-2BEC-419B-B5DA-0B5D041ACB23}"/>
    <cellStyle name="Euro 15 2" xfId="1713" xr:uid="{890DCA89-10AB-488A-AB8A-960022935534}"/>
    <cellStyle name="Euro 15 3" xfId="10722" xr:uid="{BDA6CAEA-5DD9-47F4-B8A1-0C91BB964CBF}"/>
    <cellStyle name="Euro 15 4" xfId="20678" xr:uid="{62867C93-B7D2-4021-8852-45BEA3D5940C}"/>
    <cellStyle name="Euro 15 5" xfId="10721" xr:uid="{2F8EBE06-6662-47B5-8C4D-D84011A71AFA}"/>
    <cellStyle name="Euro 16" xfId="1714" xr:uid="{AA0C9557-70D0-4BD5-8905-E9F8F29BF630}"/>
    <cellStyle name="Euro 17" xfId="1715" xr:uid="{B56D73F9-6381-4C41-80AE-B62BFCC6B14F}"/>
    <cellStyle name="Euro 18" xfId="1716" xr:uid="{C36C0B66-EE0F-4D94-A5A4-CB0128F3F7C8}"/>
    <cellStyle name="Euro 19" xfId="1717" xr:uid="{25009D13-9CDA-4FF7-8A33-7CB4FBD2415B}"/>
    <cellStyle name="Euro 19 2" xfId="10724" xr:uid="{458CBAED-4C29-493A-9B7C-5B9B795D8C8E}"/>
    <cellStyle name="Euro 19 3" xfId="20679" xr:uid="{80E0292F-030C-4B0A-A491-0CCAB88D0B0B}"/>
    <cellStyle name="Euro 19 4" xfId="10723" xr:uid="{FCCFD166-D824-49C8-9907-2D7DDF8DDA52}"/>
    <cellStyle name="Euro 19 5" xfId="8259" xr:uid="{A22D4785-F627-49A1-8170-FFDCD01EA2C3}"/>
    <cellStyle name="Euro 2" xfId="1718" xr:uid="{37796650-91F9-437D-829F-10A941FA8053}"/>
    <cellStyle name="Euro 2 2" xfId="1719" xr:uid="{259A063F-DB39-40EA-81F0-76CAC004102F}"/>
    <cellStyle name="Euro 2 2 2" xfId="3668" xr:uid="{00F5574A-7B37-4B98-BD27-284EC24B2711}"/>
    <cellStyle name="Euro 2 2 2 2" xfId="8263" xr:uid="{2BC534F4-271B-42D6-B478-1EF5503B2CC4}"/>
    <cellStyle name="Euro 2 2 2 2 2" xfId="20680" xr:uid="{C9EB4B91-D1C7-4A3F-9A70-09208DF278D9}"/>
    <cellStyle name="Euro 2 2 2 2 3" xfId="20681" xr:uid="{D18E65B6-1A2D-4EBB-AAA3-5984EFB16A0A}"/>
    <cellStyle name="Euro 2 2 2 2 4" xfId="20682" xr:uid="{0EEB3DDC-5432-427B-88F7-B29D1143B648}"/>
    <cellStyle name="Euro 2 2 2 2 5" xfId="11948" xr:uid="{E00C27FD-9DA8-4853-9341-CB29762A0DF0}"/>
    <cellStyle name="Euro 2 2 2 3" xfId="8262" xr:uid="{99EB80DF-49D6-4B40-92BD-FEB0721EFD0B}"/>
    <cellStyle name="Euro 2 2 2 3 2" xfId="20684" xr:uid="{19ADD480-C147-4780-AF7E-B5239EFDE572}"/>
    <cellStyle name="Euro 2 2 2 3 3" xfId="20685" xr:uid="{5060BC40-08B4-4E65-9355-D7A86363EB8B}"/>
    <cellStyle name="Euro 2 2 2 3 4" xfId="20683" xr:uid="{96942457-A478-4E8A-94FC-062F61586A7A}"/>
    <cellStyle name="Euro 2 2 2 4" xfId="20686" xr:uid="{52DE0AE4-64CD-44AF-8D57-D560DF54BD70}"/>
    <cellStyle name="Euro 2 2 2 5" xfId="6108" xr:uid="{E8B3FE34-8835-4422-97F1-03F8191FD04B}"/>
    <cellStyle name="Euro 2 2 3" xfId="8264" xr:uid="{87FE4F9B-035F-463E-B336-B194B64F6D1C}"/>
    <cellStyle name="Euro 2 2 3 2" xfId="20687" xr:uid="{88866D5B-2687-40DD-B607-FDAC41274B3B}"/>
    <cellStyle name="Euro 2 2 4" xfId="8261" xr:uid="{97EDE0D3-1493-41B9-B60C-2D2CA326F276}"/>
    <cellStyle name="Euro 2 2 4 2" xfId="20689" xr:uid="{515B6D57-EDB7-4943-B9E1-21C1020D393A}"/>
    <cellStyle name="Euro 2 2 4 3" xfId="20688" xr:uid="{5FF6A4F9-C81B-4246-9324-76EAB7DD1F07}"/>
    <cellStyle name="Euro 2 2 5" xfId="20690" xr:uid="{213F2423-AB05-4654-A8E6-BC9B7E8B7104}"/>
    <cellStyle name="Euro 2 2 6" xfId="20691" xr:uid="{862802DA-529B-43AA-B794-3FEC2F51A267}"/>
    <cellStyle name="Euro 2 3" xfId="1720" xr:uid="{7477521A-7277-4E0D-AD7C-DA98527F22D6}"/>
    <cellStyle name="Euro 2 3 2" xfId="3669" xr:uid="{2FC1C747-D2FB-4942-B9C4-BAAC7F780B5E}"/>
    <cellStyle name="Euro 2 3 2 2" xfId="20692" xr:uid="{8CFDC467-D659-4663-A89C-407AE1257CED}"/>
    <cellStyle name="Euro 2 3 2 3" xfId="20693" xr:uid="{D3E8825C-AF13-4AF7-ADEE-F1C073ADA6BE}"/>
    <cellStyle name="Euro 2 3 2 4" xfId="11949" xr:uid="{BF1E6D9D-3FDD-4750-8DF2-DF10159FBE95}"/>
    <cellStyle name="Euro 2 3 2 5" xfId="8266" xr:uid="{2E6FC68D-5CD4-43A0-A5BF-0451650139B8}"/>
    <cellStyle name="Euro 2 3 3" xfId="20694" xr:uid="{28FB91EC-A8FB-43AA-9621-BFF2EFDC7A9D}"/>
    <cellStyle name="Euro 2 3 4" xfId="8265" xr:uid="{698E44DA-B5C1-4C67-A719-9BFFB3D6F8DF}"/>
    <cellStyle name="Euro 2 4" xfId="1721" xr:uid="{C9001A62-502E-4655-B017-E103B6B4566B}"/>
    <cellStyle name="Euro 2 4 2" xfId="4354" xr:uid="{746B0DB8-0DA9-498B-89E0-9ADE0163ACA1}"/>
    <cellStyle name="Euro 2 4 3" xfId="20695" xr:uid="{252D35E4-70F6-4890-AF49-B249AF8246DB}"/>
    <cellStyle name="Euro 2 4 4" xfId="10725" xr:uid="{4A3DF3C8-E696-415D-A150-2674337F979F}"/>
    <cellStyle name="Euro 2 4 5" xfId="8267" xr:uid="{AD2C1890-8A5D-4007-955E-544470AA0819}"/>
    <cellStyle name="Euro 2 5" xfId="1722" xr:uid="{074FE246-9188-4CC5-ADEE-5C6C1C985D89}"/>
    <cellStyle name="Euro 2 5 2" xfId="20696" xr:uid="{949AD0B8-7BB3-451A-80DD-6C0B314CC4D8}"/>
    <cellStyle name="Euro 2 5 3" xfId="10726" xr:uid="{088CEDCE-46D4-44A3-B4E0-65B6E3F8F923}"/>
    <cellStyle name="Euro 2 5 4" xfId="8260" xr:uid="{3F159DF5-D514-4943-B809-1DBAB97BB909}"/>
    <cellStyle name="Euro 2 6" xfId="1723" xr:uid="{367E3E4B-9D5E-4D64-B252-1B9258D39FE0}"/>
    <cellStyle name="Euro 2 6 2" xfId="20697" xr:uid="{0AB154DB-3924-4A14-93F5-F4E258C5BACD}"/>
    <cellStyle name="Euro 2 6 2 2" xfId="20698" xr:uid="{0DC008B5-CA4F-4A03-B4E8-26040172FE66}"/>
    <cellStyle name="Euro 2 7" xfId="3283" xr:uid="{F8D21F30-6C05-4EA0-9DD9-5354A7CF5C64}"/>
    <cellStyle name="Euro 2 8" xfId="3667" xr:uid="{CBE8FD0A-D7C9-4B28-B574-2B6C30B16A00}"/>
    <cellStyle name="Euro 20" xfId="1724" xr:uid="{1865D3DB-C2CB-4A06-8137-D1C81BAB01C4}"/>
    <cellStyle name="Euro 20 2" xfId="20699" xr:uid="{A22B4E72-9288-4092-BF5F-275F082779A7}"/>
    <cellStyle name="Euro 20 3" xfId="10727" xr:uid="{BBB45106-1D4F-41B6-8C83-E1191EB1A896}"/>
    <cellStyle name="Euro 20 4" xfId="8268" xr:uid="{E0D24162-2E09-45A6-949E-EE58CE3C1308}"/>
    <cellStyle name="Euro 21" xfId="1725" xr:uid="{58073052-D485-4373-8211-75374674221E}"/>
    <cellStyle name="Euro 21 2" xfId="10729" xr:uid="{35717C3B-D5C7-4E49-B279-33AF415712FD}"/>
    <cellStyle name="Euro 21 3" xfId="20700" xr:uid="{098D1C56-F30F-4361-A968-106B6C4DADDF}"/>
    <cellStyle name="Euro 21 4" xfId="10728" xr:uid="{8A719DE3-C92A-43F4-B4D7-080B1143972C}"/>
    <cellStyle name="Euro 21 5" xfId="8269" xr:uid="{970DB67D-98FD-467C-9307-4976A0EE50F1}"/>
    <cellStyle name="Euro 22" xfId="3666" xr:uid="{F1A913CC-C78A-49D7-BF09-249E8489E533}"/>
    <cellStyle name="Euro 22 2" xfId="10731" xr:uid="{6D5F6E79-B8E2-4527-85E3-EEA6E55D0D78}"/>
    <cellStyle name="Euro 22 3" xfId="11947" xr:uid="{9A4C491F-1F80-49C5-A950-34F003CC7F1F}"/>
    <cellStyle name="Euro 22 3 2" xfId="20701" xr:uid="{585ADE17-38F6-402B-BD41-C5220867443C}"/>
    <cellStyle name="Euro 22 4" xfId="20702" xr:uid="{D510792D-6137-4483-B0B1-9AE12F6B065A}"/>
    <cellStyle name="Euro 22 5" xfId="20703" xr:uid="{B73986A4-2980-4B12-89C0-7450444DEA25}"/>
    <cellStyle name="Euro 22 6" xfId="20704" xr:uid="{48E571D2-6868-4F78-B2E4-59E73C5C5934}"/>
    <cellStyle name="Euro 22 7" xfId="10730" xr:uid="{AA9DA184-C7F9-4831-8AD5-FEEE50375A0D}"/>
    <cellStyle name="Euro 22 8" xfId="8270" xr:uid="{57B1F787-B7CF-4FE2-930A-92B44ABE9824}"/>
    <cellStyle name="Euro 23" xfId="8271" xr:uid="{4458AD44-F856-4640-8719-1DA9B946CFCC}"/>
    <cellStyle name="Euro 23 2" xfId="10732" xr:uid="{75FC1BD4-C935-460A-B955-439948A28C3C}"/>
    <cellStyle name="Euro 24" xfId="8272" xr:uid="{B7AB1C84-D398-4005-BCC4-0A54EEFDDE6E}"/>
    <cellStyle name="Euro 24 2" xfId="20705" xr:uid="{9403D058-81AD-42A8-ACCF-195A1AD1CF26}"/>
    <cellStyle name="Euro 24 3" xfId="20706" xr:uid="{666DB5CA-6C72-47F1-9057-E8AA130BA98D}"/>
    <cellStyle name="Euro 25" xfId="8273" xr:uid="{1846986F-78A6-404F-A45F-A7E1D8DA599F}"/>
    <cellStyle name="Euro 26" xfId="8274" xr:uid="{1AD59ED5-4EF6-4F94-ADF2-13A57040FF3F}"/>
    <cellStyle name="Euro 27" xfId="8275" xr:uid="{D47247C2-19C0-40EB-95FD-D2465B77B873}"/>
    <cellStyle name="Euro 28" xfId="8276" xr:uid="{01D9ADA7-2824-4F9C-8E8B-7A6D99AAB9EC}"/>
    <cellStyle name="Euro 29" xfId="8277" xr:uid="{E743077D-C999-463A-BD0C-FE9D707DF82C}"/>
    <cellStyle name="Euro 3" xfId="1726" xr:uid="{5D71917D-F277-4C28-AA42-3952312CC442}"/>
    <cellStyle name="Euro 3 10" xfId="20707" xr:uid="{6CED9C7B-E01A-46BB-A1AC-0453FDC8CC2F}"/>
    <cellStyle name="Euro 3 11" xfId="20708" xr:uid="{405FC419-B252-4FF8-8B9A-5FD1BE2FB8E3}"/>
    <cellStyle name="Euro 3 2" xfId="1727" xr:uid="{651DF711-FEEA-459C-AE8C-FF7D88A84770}"/>
    <cellStyle name="Euro 3 2 2" xfId="8279" xr:uid="{75179CB9-8A46-4F12-B944-280EAB4643D4}"/>
    <cellStyle name="Euro 3 2 2 2" xfId="20710" xr:uid="{2FEA1DE9-72AF-430A-A102-CA4D3C801FA9}"/>
    <cellStyle name="Euro 3 2 2 3" xfId="20709" xr:uid="{097C2944-6C7C-413A-879E-C885C3AFC77D}"/>
    <cellStyle name="Euro 3 2 3" xfId="20711" xr:uid="{C45A7857-4127-4B39-B534-A2F19E1DC715}"/>
    <cellStyle name="Euro 3 2 4" xfId="20712" xr:uid="{772EB45C-FEA3-42BA-9620-24ED283AB487}"/>
    <cellStyle name="Euro 3 2 5" xfId="20713" xr:uid="{A2BC0CE0-CC7B-42E6-9C9D-322E9FD9279C}"/>
    <cellStyle name="Euro 3 2 6" xfId="8278" xr:uid="{D3FC2EDE-E261-41CE-BCD2-3B7EEECA8BEB}"/>
    <cellStyle name="Euro 3 3" xfId="1728" xr:uid="{A39BF5A5-DB47-4B5F-92AE-7CF000EAD78B}"/>
    <cellStyle name="Euro 3 3 2" xfId="11823" xr:uid="{8CDCD0B5-EF29-44FC-B593-F2F8D820D03C}"/>
    <cellStyle name="Euro 3 3 3" xfId="11824" xr:uid="{2D948065-2A63-4634-8A00-4DAA09A7119D}"/>
    <cellStyle name="Euro 3 3 4" xfId="11825" xr:uid="{210654D5-64D9-415F-B936-5FB9E8091965}"/>
    <cellStyle name="Euro 3 3 4 2" xfId="20714" xr:uid="{AFB83454-472F-48A6-BBEB-208AAD181503}"/>
    <cellStyle name="Euro 3 3 5" xfId="20715" xr:uid="{FA4F7A75-717E-4EAA-8689-1887DBC3D14C}"/>
    <cellStyle name="Euro 3 3 6" xfId="20716" xr:uid="{7004AEFD-6044-460F-9D24-36546EE1B4A5}"/>
    <cellStyle name="Euro 3 3 7" xfId="10733" xr:uid="{25A60040-275E-4CDA-8304-DFF67BCA5987}"/>
    <cellStyle name="Euro 3 3 8" xfId="8280" xr:uid="{3A42AB07-2783-400E-BC22-04259E259995}"/>
    <cellStyle name="Euro 3 4" xfId="1729" xr:uid="{4ACBE957-2FD6-447D-9D88-5FAD53084637}"/>
    <cellStyle name="Euro 3 4 2" xfId="11826" xr:uid="{A1B5A981-6C1B-4ED9-98B4-21A44D491C67}"/>
    <cellStyle name="Euro 3 5" xfId="1730" xr:uid="{2DFFDE1B-519A-4715-89DB-5DAB39DC1EB4}"/>
    <cellStyle name="Euro 3 6" xfId="1731" xr:uid="{AFB59802-E271-4AC2-8CD9-471B1B0A6719}"/>
    <cellStyle name="Euro 3 7" xfId="1732" xr:uid="{555EFA44-5052-49D7-8D2F-998C3A2B6EC8}"/>
    <cellStyle name="Euro 3 7 2" xfId="11901" xr:uid="{07CF0F1B-E1C9-4ED1-A9C4-EE82B4824E65}"/>
    <cellStyle name="Euro 3 7 2 2" xfId="20717" xr:uid="{5A7C0059-E6BF-4275-8C5C-87DD9956045B}"/>
    <cellStyle name="Euro 3 7 3" xfId="20718" xr:uid="{8430FD7F-AD4A-4598-AB72-4D279FE08A2E}"/>
    <cellStyle name="Euro 3 7 4" xfId="20719" xr:uid="{F4FD35F5-72DB-438A-B5FB-D29D136E6FCA}"/>
    <cellStyle name="Euro 3 7 5" xfId="11827" xr:uid="{A3182EE9-2197-498C-A126-178173DF9214}"/>
    <cellStyle name="Euro 3 8" xfId="3670" xr:uid="{DEF28391-2085-4C52-BED5-CB89C52B42FE}"/>
    <cellStyle name="Euro 3 9" xfId="20720" xr:uid="{306B44C2-88FB-44E0-973A-4171304904B4}"/>
    <cellStyle name="Euro 3_PrimaryEnergyPrices_TIMES" xfId="8281" xr:uid="{87109FB2-AA8B-4720-B39B-D13B213356DB}"/>
    <cellStyle name="Euro 30" xfId="8282" xr:uid="{FA6C2499-7455-43C7-A2C3-A2E96BCC8F6A}"/>
    <cellStyle name="Euro 31" xfId="8283" xr:uid="{265F1F66-EA78-4290-AA9D-5DF8BEE46A63}"/>
    <cellStyle name="Euro 32" xfId="8284" xr:uid="{56470C83-FC42-4AB9-AA5E-B9F85D2C385E}"/>
    <cellStyle name="Euro 33" xfId="8285" xr:uid="{627AC5C4-B44E-4095-98D2-53E792DDA5F5}"/>
    <cellStyle name="Euro 34" xfId="8286" xr:uid="{CBD028AF-9829-46C1-B937-6A9F0EA73310}"/>
    <cellStyle name="Euro 35" xfId="8287" xr:uid="{C8A4EE41-9597-48F0-8945-0AACBBAA5F24}"/>
    <cellStyle name="Euro 36" xfId="8288" xr:uid="{3EFF77B1-50BB-4EE6-A884-7DD667EC25FB}"/>
    <cellStyle name="Euro 37" xfId="8289" xr:uid="{DDADB870-41CA-4C49-AB31-31041AE7FA2D}"/>
    <cellStyle name="Euro 38" xfId="8290" xr:uid="{73D59CA7-9C22-408C-A879-14C57250555F}"/>
    <cellStyle name="Euro 39" xfId="8291" xr:uid="{272E9BAD-297C-4AC8-B923-FB0B8CE4E815}"/>
    <cellStyle name="Euro 4" xfId="1733" xr:uid="{2D58278B-033C-43A6-9342-A5960CD61829}"/>
    <cellStyle name="Euro 4 2" xfId="1734" xr:uid="{12C99A70-0668-4B48-A05E-D676BBD28F92}"/>
    <cellStyle name="Euro 4 2 2" xfId="8294" xr:uid="{07D8B39E-05FB-4787-BD3C-6E25212B0A2F}"/>
    <cellStyle name="Euro 4 2 2 2" xfId="20721" xr:uid="{1C40EB71-7D31-4A35-9DEF-03CBED3E439E}"/>
    <cellStyle name="Euro 4 2 2 3" xfId="11828" xr:uid="{498FD741-486D-4197-8A54-9878C5014375}"/>
    <cellStyle name="Euro 4 2 3" xfId="20722" xr:uid="{AEAA5BD9-971B-47AF-BCA2-DCC4B48EAE68}"/>
    <cellStyle name="Euro 4 2 4" xfId="20723" xr:uid="{6FBC3ACE-AB38-4101-8171-4CAF3C5D9031}"/>
    <cellStyle name="Euro 4 2 5" xfId="8293" xr:uid="{A1BF39F8-51FB-4F72-B87A-647B7103E946}"/>
    <cellStyle name="Euro 4 3" xfId="1735" xr:uid="{918316CA-93A5-4EB2-A4A7-65D6138311A0}"/>
    <cellStyle name="Euro 4 3 2" xfId="11829" xr:uid="{CC3051D8-42FB-41E6-A95C-16EB8A9F983E}"/>
    <cellStyle name="Euro 4 3 3" xfId="11830" xr:uid="{D73E8E33-6C6C-4187-BC36-A348BD4E7AB9}"/>
    <cellStyle name="Euro 4 3 4" xfId="11831" xr:uid="{E6C5AAE6-B8CE-4289-9BFE-22DE4BE99255}"/>
    <cellStyle name="Euro 4 3 4 2" xfId="20724" xr:uid="{E03FF82B-F9CD-4A34-87ED-7DC06FB04FE5}"/>
    <cellStyle name="Euro 4 3 5" xfId="20725" xr:uid="{267DBECA-AC6C-4C24-811D-E35CFA2D6FB3}"/>
    <cellStyle name="Euro 4 3 6" xfId="10734" xr:uid="{C627A1E2-ECF8-48A0-9D2C-B1861DA54B92}"/>
    <cellStyle name="Euro 4 3 7" xfId="8295" xr:uid="{71D9E96B-D3A0-4932-8697-EF75AF1F1CE3}"/>
    <cellStyle name="Euro 4 4" xfId="1736" xr:uid="{FB18BCEE-4193-477E-A935-D9CF3CB7C60D}"/>
    <cellStyle name="Euro 4 4 2" xfId="11832" xr:uid="{23EB778C-AC38-4B91-997D-DD3B6D79DAB5}"/>
    <cellStyle name="Euro 4 5" xfId="1737" xr:uid="{246DC0C9-D973-4DE4-8851-01D4AF16D232}"/>
    <cellStyle name="Euro 4 6" xfId="11833" xr:uid="{76F6C99C-3A90-433A-A36F-551A227EA373}"/>
    <cellStyle name="Euro 4 7" xfId="8292" xr:uid="{D29BD6D4-61DD-4330-898E-D8E39831ABE7}"/>
    <cellStyle name="Euro 40" xfId="8296" xr:uid="{27798917-4E4E-47D4-AA04-0419E0A45B7F}"/>
    <cellStyle name="Euro 41" xfId="8297" xr:uid="{E3CCC140-3BEB-454E-A39C-AB33EFDC5A2D}"/>
    <cellStyle name="Euro 42" xfId="8298" xr:uid="{5C9CCFD4-4D54-4247-84AD-05808123AFA9}"/>
    <cellStyle name="Euro 43" xfId="8299" xr:uid="{677F9B53-513E-485F-AA31-EB3C9C19A0B9}"/>
    <cellStyle name="Euro 44" xfId="8300" xr:uid="{84992051-C45B-434E-B95B-3B06358DD247}"/>
    <cellStyle name="Euro 45" xfId="8301" xr:uid="{8F4ABE5B-703D-4E81-9FC5-37EB6F09F05A}"/>
    <cellStyle name="Euro 46" xfId="8302" xr:uid="{A591D751-4FBC-4DD2-A32C-15824265C924}"/>
    <cellStyle name="Euro 47" xfId="8303" xr:uid="{6412B6C9-F29D-4050-9C9D-E529FF96738B}"/>
    <cellStyle name="Euro 48" xfId="8304" xr:uid="{843A47CC-1D59-45F9-A8CF-2BF0DD2616F5}"/>
    <cellStyle name="Euro 48 2" xfId="8305" xr:uid="{E82D07B6-7CD7-4929-AE34-6DB840F4CA62}"/>
    <cellStyle name="Euro 49" xfId="8306" xr:uid="{2F8A888C-81C9-4B42-8891-4A9CF3E66076}"/>
    <cellStyle name="Euro 49 2" xfId="8307" xr:uid="{FBA16BF0-0E31-4890-AAFB-269DE1C896F8}"/>
    <cellStyle name="Euro 5" xfId="1738" xr:uid="{504D0E6C-AAB5-4C1A-88C3-833D7CD6A847}"/>
    <cellStyle name="Euro 5 2" xfId="1739" xr:uid="{F3F3A49F-D2C3-44F8-A39F-8B9957D90A46}"/>
    <cellStyle name="Euro 5 2 2" xfId="8310" xr:uid="{79D04F93-4A95-4DCC-900A-4B88D2C08257}"/>
    <cellStyle name="Euro 5 2 2 2" xfId="20726" xr:uid="{2EF8B3D6-45DC-4C5B-A55F-FDE96E9E48B6}"/>
    <cellStyle name="Euro 5 2 2 3" xfId="20727" xr:uid="{7C2B58B4-AFE5-489A-88F7-39C8A9FD4F84}"/>
    <cellStyle name="Euro 5 2 2 4" xfId="11834" xr:uid="{93E87F15-E5B6-4DA9-BE2A-9263744DE163}"/>
    <cellStyle name="Euro 5 2 3" xfId="20728" xr:uid="{7D0D149F-4502-419D-8D82-F02678C1D230}"/>
    <cellStyle name="Euro 5 2 4" xfId="20729" xr:uid="{F209F6C8-0529-4006-BDD3-8CA01C4ADEBD}"/>
    <cellStyle name="Euro 5 2 5" xfId="8309" xr:uid="{33A4FE9E-048D-447D-8713-E45EBB425AF1}"/>
    <cellStyle name="Euro 5 3" xfId="1740" xr:uid="{9EBB4675-AE04-46F0-AADF-932A9DB25345}"/>
    <cellStyle name="Euro 5 3 2" xfId="11835" xr:uid="{35071687-A341-4801-B5DC-4C0F03EA5E97}"/>
    <cellStyle name="Euro 5 3 3" xfId="20730" xr:uid="{36769945-4254-447A-A009-21EF187E7781}"/>
    <cellStyle name="Euro 5 4" xfId="1741" xr:uid="{18F50FD4-6333-44CC-AB4B-BB7C1A96F9B8}"/>
    <cellStyle name="Euro 5 4 2" xfId="20731" xr:uid="{FBA7CE1A-4C86-4716-BA45-BDF89F8E6A3A}"/>
    <cellStyle name="Euro 5 5" xfId="1742" xr:uid="{1E682313-0B0B-42D6-87EE-C53EB650DCE7}"/>
    <cellStyle name="Euro 5 6" xfId="11836" xr:uid="{9611634F-EB36-45FB-920B-38EE0705C557}"/>
    <cellStyle name="Euro 5 7" xfId="8308" xr:uid="{2795506C-50E6-40CD-B834-2AD5D56FD9C7}"/>
    <cellStyle name="Euro 50" xfId="8311" xr:uid="{688725E8-F036-4158-B350-D9605230BD7F}"/>
    <cellStyle name="Euro 50 2" xfId="8312" xr:uid="{8CD1BA22-BD8D-47B5-8C99-0B19D94CCF3C}"/>
    <cellStyle name="Euro 51" xfId="8313" xr:uid="{FC942D8D-2FC6-4808-AB89-81E72CABA921}"/>
    <cellStyle name="Euro 51 2" xfId="8314" xr:uid="{6FD31380-9B8F-4D60-AAD6-789A5BE8177C}"/>
    <cellStyle name="Euro 52" xfId="8315" xr:uid="{CCEDEC97-1BA9-4876-A751-38D17BD2E95E}"/>
    <cellStyle name="Euro 52 2" xfId="8316" xr:uid="{F20623F9-5FA6-459D-A6A0-7FB7298262D5}"/>
    <cellStyle name="Euro 53" xfId="8317" xr:uid="{AABC56B3-AFF2-47A2-BCE7-7C65D8E85C78}"/>
    <cellStyle name="Euro 53 2" xfId="8318" xr:uid="{71728112-E26B-4FA8-A648-72A67A70613E}"/>
    <cellStyle name="Euro 54" xfId="8319" xr:uid="{FD48A48B-3BFC-40F8-B9B3-A1019ECD8118}"/>
    <cellStyle name="Euro 54 2" xfId="8320" xr:uid="{51B2D518-61AC-4CB0-BF2A-80B1DB7D9A20}"/>
    <cellStyle name="Euro 55" xfId="8321" xr:uid="{D8FD348F-8AA6-47AF-A01D-215D3BC72FF4}"/>
    <cellStyle name="Euro 55 2" xfId="8322" xr:uid="{4854E2AF-7F3C-417F-AAFD-C2B54EA07DAC}"/>
    <cellStyle name="Euro 56" xfId="8323" xr:uid="{8B20589B-C099-4B10-AD6F-95CF5CC7D40F}"/>
    <cellStyle name="Euro 56 2" xfId="8324" xr:uid="{1DB55CD5-7BD6-472C-A108-E0800967A8A3}"/>
    <cellStyle name="Euro 57" xfId="8325" xr:uid="{1E6EF68C-26B0-4529-BE0D-5289AB754BA5}"/>
    <cellStyle name="Euro 58" xfId="8326" xr:uid="{00F4E4F5-0AAE-4CBC-9607-0D175100ECEE}"/>
    <cellStyle name="Euro 58 2" xfId="20732" xr:uid="{93247785-C536-4DDD-B666-C9C82F235A66}"/>
    <cellStyle name="Euro 59" xfId="8252" xr:uid="{EDA916E0-F93C-49B0-9F32-A5D9E8430D94}"/>
    <cellStyle name="Euro 59 2" xfId="20733" xr:uid="{68E32D10-E739-49D4-BFC7-4E6E4AA2EE29}"/>
    <cellStyle name="Euro 6" xfId="1743" xr:uid="{7951CC18-8454-4315-B20C-397BEFC6CE99}"/>
    <cellStyle name="Euro 6 2" xfId="1744" xr:uid="{0052274B-87E9-49E0-B0C4-83C8A41CD5E0}"/>
    <cellStyle name="Euro 6 2 2" xfId="8329" xr:uid="{4248D16E-49B1-44F1-9F0D-B44862461199}"/>
    <cellStyle name="Euro 6 2 2 2" xfId="20735" xr:uid="{0A88F416-F5A0-4401-8D3D-065427AA9E4B}"/>
    <cellStyle name="Euro 6 2 2 3" xfId="20734" xr:uid="{AA6244A2-C3DA-4C14-B435-D5F3ABF747CF}"/>
    <cellStyle name="Euro 6 2 3" xfId="20736" xr:uid="{0D877121-463E-43B2-847A-64E862454877}"/>
    <cellStyle name="Euro 6 2 4" xfId="20737" xr:uid="{4D3D33ED-923D-4B37-A87C-625268D11041}"/>
    <cellStyle name="Euro 6 2 5" xfId="20738" xr:uid="{E18655C3-A01C-4E15-9E32-AC25B072389F}"/>
    <cellStyle name="Euro 6 2 6" xfId="8328" xr:uid="{2BDE03B8-8BA8-4FC3-A1E8-BDC1087B117C}"/>
    <cellStyle name="Euro 6 3" xfId="1745" xr:uid="{F7A19E80-BFBF-473B-BCF3-A72DE924249E}"/>
    <cellStyle name="Euro 6 3 2" xfId="20739" xr:uid="{ADDB6D73-43A8-42C3-8D35-7952DFDC3C5E}"/>
    <cellStyle name="Euro 6 4" xfId="1746" xr:uid="{4734D207-F9AD-4F35-8BE9-C32994E0E631}"/>
    <cellStyle name="Euro 6 5" xfId="1747" xr:uid="{EFA5A2E7-224F-4CBC-8EBF-B2802EA1CE90}"/>
    <cellStyle name="Euro 6 6" xfId="11837" xr:uid="{0BCF0BF9-6F05-4583-B375-1DA553D4D657}"/>
    <cellStyle name="Euro 6 7" xfId="20740" xr:uid="{0B062E01-B04E-46FE-88A2-85C9E691CBE1}"/>
    <cellStyle name="Euro 6 8" xfId="8327" xr:uid="{F756A218-7481-4DF7-A1B7-4FF87C4DC011}"/>
    <cellStyle name="Euro 60" xfId="20741" xr:uid="{BD46C86E-D141-41CF-A3CE-98106544BCF1}"/>
    <cellStyle name="Euro 7" xfId="1748" xr:uid="{1E8D62C1-72F8-4A0D-871F-BDB754E5FB68}"/>
    <cellStyle name="Euro 7 2" xfId="1749" xr:uid="{6E1098DF-E198-488A-B89E-00550703DC2A}"/>
    <cellStyle name="Euro 7 2 2" xfId="20742" xr:uid="{0CCA99D3-AE9D-4138-A061-A4A5093A24DA}"/>
    <cellStyle name="Euro 7 2 3" xfId="20743" xr:uid="{7EF6D4CF-15BA-4093-8E19-B04AED365521}"/>
    <cellStyle name="Euro 7 2 4" xfId="20744" xr:uid="{61695BA0-D48F-4433-BEC0-ECC7F8DCCD07}"/>
    <cellStyle name="Euro 7 2 5" xfId="20745" xr:uid="{5C3C0909-7C7A-4BCA-BBDA-21332A98E390}"/>
    <cellStyle name="Euro 7 2 6" xfId="10736" xr:uid="{E0AD2F45-DE78-41F2-88D9-27218DD0D021}"/>
    <cellStyle name="Euro 7 2 7" xfId="8331" xr:uid="{4804895F-B32F-4416-808D-C31F96DDF636}"/>
    <cellStyle name="Euro 7 3" xfId="1750" xr:uid="{76CEE851-E30B-405D-9C84-E84E6FA12D65}"/>
    <cellStyle name="Euro 7 3 2" xfId="20746" xr:uid="{6236DF63-2059-45A3-B471-CBF526DE1F89}"/>
    <cellStyle name="Euro 7 3 3" xfId="10737" xr:uid="{C830FF59-FFA3-482A-B324-5EF5F4ED6E60}"/>
    <cellStyle name="Euro 7 3 4" xfId="8332" xr:uid="{C18C6D45-E762-442E-85D9-972CFABC34B9}"/>
    <cellStyle name="Euro 7 4" xfId="1751" xr:uid="{5AE5B518-44BD-4108-B24F-52FECD367873}"/>
    <cellStyle name="Euro 7 5" xfId="1752" xr:uid="{5249199E-AB1C-48CD-83BB-8DCAD3F807EF}"/>
    <cellStyle name="Euro 7 6" xfId="20747" xr:uid="{FC498D3E-EF9A-49A8-BF4A-4C0210562DDF}"/>
    <cellStyle name="Euro 7 7" xfId="10735" xr:uid="{8CD685A7-51B5-4F3C-803B-A88177AF7C57}"/>
    <cellStyle name="Euro 7 8" xfId="8330" xr:uid="{823B060B-F227-4655-ABC4-6ED65B2B7E43}"/>
    <cellStyle name="Euro 8" xfId="1753" xr:uid="{9323C994-0F38-44B9-8D42-E506E6FFA49A}"/>
    <cellStyle name="Euro 8 2" xfId="1754" xr:uid="{1AA859E6-674D-4406-8011-67363892DC81}"/>
    <cellStyle name="Euro 8 2 2" xfId="20748" xr:uid="{D82F4D53-275C-4C7A-9DD5-EE2B321B42D5}"/>
    <cellStyle name="Euro 8 2 3" xfId="20749" xr:uid="{0D996550-6E4E-497F-9E18-3B9F62A73F7B}"/>
    <cellStyle name="Euro 8 2 4" xfId="20750" xr:uid="{A425C2F1-2A2B-4B9E-BF54-EBA130EED2FB}"/>
    <cellStyle name="Euro 8 2 5" xfId="20751" xr:uid="{162BF18A-7E40-4A75-901D-7D4F4A7FDF48}"/>
    <cellStyle name="Euro 8 2 6" xfId="10739" xr:uid="{691E3964-32F3-4C84-AEFD-46020CC11A52}"/>
    <cellStyle name="Euro 8 2 7" xfId="8334" xr:uid="{320A3875-2E6D-47B2-924E-B747129D002F}"/>
    <cellStyle name="Euro 8 3" xfId="1755" xr:uid="{FF04D968-0557-4E0A-8297-E6E1FDAF4B0F}"/>
    <cellStyle name="Euro 8 3 2" xfId="20752" xr:uid="{2A10E658-71CF-4F65-B362-07A32A53B53D}"/>
    <cellStyle name="Euro 8 4" xfId="1756" xr:uid="{B36A91BA-CF30-42DC-A968-1458B838D652}"/>
    <cellStyle name="Euro 8 5" xfId="1757" xr:uid="{79286FE7-C839-4062-936A-7D4C954122BF}"/>
    <cellStyle name="Euro 8 6" xfId="20753" xr:uid="{E3DBF80A-6062-4029-948B-14575F73BC77}"/>
    <cellStyle name="Euro 8 7" xfId="10738" xr:uid="{E137E613-F757-4C67-B743-8C17EC84C18E}"/>
    <cellStyle name="Euro 8 8" xfId="8333" xr:uid="{8C473016-194B-49DD-8498-03CBAF506C40}"/>
    <cellStyle name="Euro 9" xfId="1758" xr:uid="{97B44750-0D57-4502-9D0D-CBB04F4D3E64}"/>
    <cellStyle name="Euro 9 2" xfId="1759" xr:uid="{C087699A-9533-479D-BDC0-4CFC26CF25A8}"/>
    <cellStyle name="Euro 9 2 2" xfId="20754" xr:uid="{B6F42E6E-8E17-4F19-88A4-CF4361A3F595}"/>
    <cellStyle name="Euro 9 2 3" xfId="20755" xr:uid="{2790353B-61F1-4880-9D34-AA31A52A9D7C}"/>
    <cellStyle name="Euro 9 2 4" xfId="20756" xr:uid="{D657C4BE-8037-4462-8995-9451FEF05E77}"/>
    <cellStyle name="Euro 9 2 5" xfId="20757" xr:uid="{A55C1883-3FFB-4E60-82F0-EEE6A5180EA8}"/>
    <cellStyle name="Euro 9 2 6" xfId="10741" xr:uid="{5CC478CE-13DC-44A5-B412-BB46465C6B9D}"/>
    <cellStyle name="Euro 9 2 7" xfId="8336" xr:uid="{7602AB9B-7B70-4787-BE60-81B6AB2D09D5}"/>
    <cellStyle name="Euro 9 3" xfId="1760" xr:uid="{29D14754-D255-415B-B08C-7B53169E5FDC}"/>
    <cellStyle name="Euro 9 3 2" xfId="20758" xr:uid="{DEBCD721-6E08-4BE2-A481-B72AF3950855}"/>
    <cellStyle name="Euro 9 4" xfId="1761" xr:uid="{C11BF1FA-A8C2-46BB-B7B8-E2890443185D}"/>
    <cellStyle name="Euro 9 5" xfId="1762" xr:uid="{B365D466-DE13-494C-B9C4-AB81E2BB2850}"/>
    <cellStyle name="Euro 9 6" xfId="20759" xr:uid="{42633156-A2E1-4D64-81CD-D9FC7849114F}"/>
    <cellStyle name="Euro 9 7" xfId="10740" xr:uid="{1A2C4421-8CFF-46E3-881B-D18CE330DAB5}"/>
    <cellStyle name="Euro 9 8" xfId="8335" xr:uid="{0ACA521F-B3A7-4073-9492-189D8721B454}"/>
    <cellStyle name="Euro_Potentials in TIMES" xfId="20760" xr:uid="{32674A75-E01F-42A1-92FC-73DFF768C812}"/>
    <cellStyle name="Excel Built-in Normal" xfId="20761" xr:uid="{B95DD882-D446-495F-86D8-7579F70C0962}"/>
    <cellStyle name="Explanatory Text" xfId="17" builtinId="53" customBuiltin="1"/>
    <cellStyle name="Explanatory Text 10" xfId="1763" xr:uid="{6C28D185-530E-4AC0-8AE0-0512904FF15C}"/>
    <cellStyle name="Explanatory Text 11" xfId="8337" xr:uid="{59470C04-FD44-48C2-B248-A813D34EAB2E}"/>
    <cellStyle name="Explanatory Text 12" xfId="8338" xr:uid="{3C13256D-30D5-4BDF-8351-4A4F33314AE9}"/>
    <cellStyle name="Explanatory Text 13" xfId="8339" xr:uid="{10800B1B-D3AD-4775-ADBF-1E2A165626E5}"/>
    <cellStyle name="Explanatory Text 14" xfId="8340" xr:uid="{9B20AF7B-842F-4F53-91A6-DFA585A63F8A}"/>
    <cellStyle name="Explanatory Text 15" xfId="8341" xr:uid="{49393E61-6070-4C70-8F64-AB7DD50686AF}"/>
    <cellStyle name="Explanatory Text 16" xfId="8342" xr:uid="{C4DB28CE-8D28-45CE-B68D-53BDB1DF7885}"/>
    <cellStyle name="Explanatory Text 17" xfId="8343" xr:uid="{84EF4443-57D8-4575-A2EE-FE6B7D6666AA}"/>
    <cellStyle name="Explanatory Text 18" xfId="8344" xr:uid="{6285D336-994E-48A4-A53D-70EE03C494BA}"/>
    <cellStyle name="Explanatory Text 19" xfId="8345" xr:uid="{DDADD05C-0ECB-47E2-B5B9-DF316AC69C27}"/>
    <cellStyle name="Explanatory Text 2" xfId="1764" xr:uid="{2B0AC4E9-E2DA-4DB5-B8DD-EAAAC0C9CF0A}"/>
    <cellStyle name="Explanatory Text 2 10" xfId="1765" xr:uid="{433B9FC7-AB57-4B14-81B9-9E8EE02D4227}"/>
    <cellStyle name="Explanatory Text 2 11" xfId="1766" xr:uid="{9AF21621-C9F1-4B7D-8E8F-5AADC6A0AE59}"/>
    <cellStyle name="Explanatory Text 2 2" xfId="1767" xr:uid="{24F9331A-4BCA-4E8D-9764-C64C6D9BE197}"/>
    <cellStyle name="Explanatory Text 2 3" xfId="1768" xr:uid="{1FC1ADCB-1C84-4AD4-9CB2-57DE89A017B2}"/>
    <cellStyle name="Explanatory Text 2 4" xfId="1769" xr:uid="{0467A873-DF2C-4144-9402-B30FAB1C002D}"/>
    <cellStyle name="Explanatory Text 2 5" xfId="1770" xr:uid="{176A7F30-FEBD-4C63-BA96-1204B154DA34}"/>
    <cellStyle name="Explanatory Text 2 6" xfId="1771" xr:uid="{750DC7D4-C865-41DB-AD21-496BC1CB610D}"/>
    <cellStyle name="Explanatory Text 2 7" xfId="1772" xr:uid="{50E862FB-784D-4B1F-9184-0D565ECBC7EE}"/>
    <cellStyle name="Explanatory Text 2 8" xfId="1773" xr:uid="{BAAE20D6-BC87-42D7-8AA7-E9264B1ECA33}"/>
    <cellStyle name="Explanatory Text 2 9" xfId="1774" xr:uid="{856035F2-D517-4784-9D4F-1037E0B39D6D}"/>
    <cellStyle name="Explanatory Text 20" xfId="8346" xr:uid="{F580315A-0646-4945-9382-300D0C46E758}"/>
    <cellStyle name="Explanatory Text 21" xfId="8347" xr:uid="{0DA8F8FF-A820-4B86-B776-39814F69C112}"/>
    <cellStyle name="Explanatory Text 22" xfId="8348" xr:uid="{6E74395C-502A-4004-9E63-721D7B4B0C45}"/>
    <cellStyle name="Explanatory Text 23" xfId="8349" xr:uid="{95EE0F22-1AB2-45E4-845E-1FFA3080BEB4}"/>
    <cellStyle name="Explanatory Text 24" xfId="8350" xr:uid="{BAB7A605-0519-4ABB-9487-14DE2CAFC5F6}"/>
    <cellStyle name="Explanatory Text 25" xfId="8351" xr:uid="{694733FB-4D06-403D-9BF6-2E779701AE35}"/>
    <cellStyle name="Explanatory Text 26" xfId="8352" xr:uid="{01795025-4640-4453-920B-EEA4C4E313FC}"/>
    <cellStyle name="Explanatory Text 27" xfId="8353" xr:uid="{D95DFAB6-D7BE-4D8A-898B-14F8AF95B362}"/>
    <cellStyle name="Explanatory Text 28" xfId="8354" xr:uid="{DD442129-91B3-499C-A174-7C7668FEF1FA}"/>
    <cellStyle name="Explanatory Text 29" xfId="8355" xr:uid="{508077A6-ACF7-400F-BFF6-9E3F53811AF9}"/>
    <cellStyle name="Explanatory Text 3" xfId="1775" xr:uid="{FC6C0EA7-EA2E-4859-89BA-E53970EB703A}"/>
    <cellStyle name="Explanatory Text 3 10" xfId="1776" xr:uid="{E104E8F0-D06D-44DE-A2A6-5EFCF76DF4AA}"/>
    <cellStyle name="Explanatory Text 3 11" xfId="1777" xr:uid="{14325FED-CAB7-477F-B3AD-342CF38A08AE}"/>
    <cellStyle name="Explanatory Text 3 2" xfId="1778" xr:uid="{6CAEA3B0-659B-443F-8760-CBEB30FF5BC9}"/>
    <cellStyle name="Explanatory Text 3 3" xfId="1779" xr:uid="{366B327E-F8BA-4B0C-A582-23E9CFF40983}"/>
    <cellStyle name="Explanatory Text 3 4" xfId="1780" xr:uid="{E57CD2B8-6D4E-4D14-B049-466ACEB572FE}"/>
    <cellStyle name="Explanatory Text 3 5" xfId="1781" xr:uid="{A57CECCF-F689-4D36-AF82-5C75C21193E4}"/>
    <cellStyle name="Explanatory Text 3 6" xfId="1782" xr:uid="{C979D660-ABDC-4EC0-8ACE-87DF06A7097E}"/>
    <cellStyle name="Explanatory Text 3 7" xfId="1783" xr:uid="{76F753A2-D161-4A1F-BEE7-53ACD13DAD38}"/>
    <cellStyle name="Explanatory Text 3 8" xfId="1784" xr:uid="{DCC31DB5-6A63-4884-8395-07F00EAE96BF}"/>
    <cellStyle name="Explanatory Text 3 9" xfId="1785" xr:uid="{F80F7836-00E2-4780-99D8-F109F6B03467}"/>
    <cellStyle name="Explanatory Text 30" xfId="8356" xr:uid="{C6A98C70-01F8-4C61-B820-46ADFDE1E971}"/>
    <cellStyle name="Explanatory Text 31" xfId="8357" xr:uid="{65371430-1A73-4E85-9F2F-4EF23C65BD89}"/>
    <cellStyle name="Explanatory Text 32" xfId="8358" xr:uid="{29D148E6-E971-4361-AF23-F709E674B1CF}"/>
    <cellStyle name="Explanatory Text 33" xfId="8359" xr:uid="{58FC1BBE-E8DA-4FE6-8279-2AE200F59383}"/>
    <cellStyle name="Explanatory Text 34" xfId="8360" xr:uid="{EBE99931-6FC0-4646-B435-10DA1EAEBB01}"/>
    <cellStyle name="Explanatory Text 35" xfId="8361" xr:uid="{FDB73A05-B617-4386-A8BB-B00871D9A717}"/>
    <cellStyle name="Explanatory Text 36" xfId="8362" xr:uid="{0552A8B3-C69E-470D-B42E-EA519CDCCA58}"/>
    <cellStyle name="Explanatory Text 37" xfId="8363" xr:uid="{B09E5283-6D56-46F5-9E22-FD4B8BCD0E1B}"/>
    <cellStyle name="Explanatory Text 38" xfId="8364" xr:uid="{3F25E5B4-DC38-41AB-805C-DCDF747D1E07}"/>
    <cellStyle name="Explanatory Text 39" xfId="8365" xr:uid="{93AC6E0A-B637-4CE9-AC3C-91978447595A}"/>
    <cellStyle name="Explanatory Text 4" xfId="1786" xr:uid="{9D79CE73-E145-425E-96ED-D6E069951FF8}"/>
    <cellStyle name="Explanatory Text 4 10" xfId="1787" xr:uid="{3D779FAD-1221-421C-B949-500128277FA8}"/>
    <cellStyle name="Explanatory Text 4 11" xfId="1788" xr:uid="{CA7EA9F4-66A5-40E7-9D11-688C27D19FF7}"/>
    <cellStyle name="Explanatory Text 4 2" xfId="1789" xr:uid="{93DA90EC-59CE-443A-A9F6-30043B01C7DD}"/>
    <cellStyle name="Explanatory Text 4 3" xfId="1790" xr:uid="{B115669F-F0B4-455E-83DD-A98CB8A7B740}"/>
    <cellStyle name="Explanatory Text 4 4" xfId="1791" xr:uid="{9AEFFB91-2A64-4FA4-86D3-CC94333B895E}"/>
    <cellStyle name="Explanatory Text 4 5" xfId="1792" xr:uid="{E6A9D047-E324-42AE-9E12-758F4D22C575}"/>
    <cellStyle name="Explanatory Text 4 6" xfId="1793" xr:uid="{01DF2D2B-5CCF-4954-8982-B9E5855D1B10}"/>
    <cellStyle name="Explanatory Text 4 7" xfId="1794" xr:uid="{9C843B35-95E1-4DE0-9149-CDEDE9F01276}"/>
    <cellStyle name="Explanatory Text 4 8" xfId="1795" xr:uid="{F9403E6F-1500-4AE9-BA57-2D6D892D2695}"/>
    <cellStyle name="Explanatory Text 4 9" xfId="1796" xr:uid="{DD506AD9-CC5F-44CA-BD2B-78D632FC45CE}"/>
    <cellStyle name="Explanatory Text 40" xfId="8366" xr:uid="{FCE631B2-EF23-43D9-8640-25720236C998}"/>
    <cellStyle name="Explanatory Text 41" xfId="8367" xr:uid="{F405440D-DA10-4A1A-B46E-0D41FB7F8D2D}"/>
    <cellStyle name="Explanatory Text 42" xfId="8368" xr:uid="{7F0DE280-24E6-4C6D-9A80-73B8BADEFF3E}"/>
    <cellStyle name="Explanatory Text 43" xfId="8369" xr:uid="{340D35E3-5B2F-4D9C-9E7D-B12D1E6D28F5}"/>
    <cellStyle name="Explanatory Text 5" xfId="1797" xr:uid="{1F139D33-95CF-4D9B-AFF4-FAEB18CD56C7}"/>
    <cellStyle name="Explanatory Text 5 10" xfId="1798" xr:uid="{76C0D601-7D6C-4437-B3AE-FF03B1233FEF}"/>
    <cellStyle name="Explanatory Text 5 11" xfId="1799" xr:uid="{F8FD167D-8A04-43F8-B365-6D26AC6F5463}"/>
    <cellStyle name="Explanatory Text 5 2" xfId="1800" xr:uid="{6275E108-3AAC-454E-98C3-5034955E9B91}"/>
    <cellStyle name="Explanatory Text 5 3" xfId="1801" xr:uid="{A66BE661-1DDE-4BE9-B0FE-B1C914483C15}"/>
    <cellStyle name="Explanatory Text 5 4" xfId="1802" xr:uid="{64E34F1A-6C94-40BF-B580-1AFFEAE67E0A}"/>
    <cellStyle name="Explanatory Text 5 5" xfId="1803" xr:uid="{AB4F1760-9391-4FDB-9E01-EAD5B945728B}"/>
    <cellStyle name="Explanatory Text 5 6" xfId="1804" xr:uid="{3583A367-BE81-43AD-9731-6DC41FC72C0B}"/>
    <cellStyle name="Explanatory Text 5 7" xfId="1805" xr:uid="{BD3065D7-D251-4C28-A738-C1A8C65E2D7D}"/>
    <cellStyle name="Explanatory Text 5 8" xfId="1806" xr:uid="{DF36AADF-F6B9-4CFD-AE28-020A0FB78E92}"/>
    <cellStyle name="Explanatory Text 5 9" xfId="1807" xr:uid="{2B4778C4-A6BA-456E-8244-3B40920A124B}"/>
    <cellStyle name="Explanatory Text 6" xfId="1808" xr:uid="{A18AB197-1C7D-4092-86E3-5BD6CDCFAB00}"/>
    <cellStyle name="Explanatory Text 6 10" xfId="1809" xr:uid="{98970F27-3840-4EB5-AE80-177D6FFE71EB}"/>
    <cellStyle name="Explanatory Text 6 11" xfId="1810" xr:uid="{EC58939F-2743-40CC-BDD7-B46D996A0F81}"/>
    <cellStyle name="Explanatory Text 6 2" xfId="1811" xr:uid="{C9379DC9-6660-4C2D-B7CB-830087A9B95E}"/>
    <cellStyle name="Explanatory Text 6 3" xfId="1812" xr:uid="{5B85D852-E863-4E58-B7D7-934795D4C0A1}"/>
    <cellStyle name="Explanatory Text 6 4" xfId="1813" xr:uid="{57D5EC07-34E0-4833-946D-ACE95DC23A57}"/>
    <cellStyle name="Explanatory Text 6 5" xfId="1814" xr:uid="{7015E623-CB0C-45F5-957A-33F7A43E489C}"/>
    <cellStyle name="Explanatory Text 6 6" xfId="1815" xr:uid="{DB3252EA-DD90-4F96-8B7D-AB40E3CD4358}"/>
    <cellStyle name="Explanatory Text 6 7" xfId="1816" xr:uid="{5462C8D2-8190-4CC8-87D7-057402F12E7C}"/>
    <cellStyle name="Explanatory Text 6 8" xfId="1817" xr:uid="{B611B72B-5BE9-463D-BCBC-D1029B50D33C}"/>
    <cellStyle name="Explanatory Text 6 9" xfId="1818" xr:uid="{589C5BCD-E48B-48DA-9519-FE0DA185594F}"/>
    <cellStyle name="Explanatory Text 7" xfId="1819" xr:uid="{5CE89B29-7E65-4624-859B-63FF54E3239E}"/>
    <cellStyle name="Explanatory Text 8" xfId="1820" xr:uid="{E5C6A4E0-06C9-4369-8DCE-ADDE4F4E23EE}"/>
    <cellStyle name="Explanatory Text 9" xfId="1821" xr:uid="{BA477F7B-DE99-40A3-81E3-617EA94DF9AB}"/>
    <cellStyle name="Ezres_vegleges_en" xfId="74" xr:uid="{69003DDD-1FE8-4F3A-B5FA-872F170349F9}"/>
    <cellStyle name="Figyelmeztetés" xfId="75" xr:uid="{B00EB12E-BD0F-4838-BEDB-C86FC7EFFD0E}"/>
    <cellStyle name="Float" xfId="1822" xr:uid="{D2205AF9-A6C2-4BD2-956A-E57717F68E51}"/>
    <cellStyle name="Float 2" xfId="1823" xr:uid="{0624A70C-7C53-49D4-832F-B34C34A7DDA9}"/>
    <cellStyle name="Float 2 2" xfId="20762" xr:uid="{1A6312A7-825A-474D-B3FB-B54A56116802}"/>
    <cellStyle name="Float 2 2 2" xfId="20763" xr:uid="{BAFCAA7A-5983-4545-A27E-ACB778B73146}"/>
    <cellStyle name="Float 2 2 3" xfId="20764" xr:uid="{8F2CCC8E-F7FF-471C-94A2-61A188DC0049}"/>
    <cellStyle name="Float 2 3" xfId="20765" xr:uid="{0A8DC4E2-7C8C-4794-8744-B7AE7DFC8BF8}"/>
    <cellStyle name="Float 3" xfId="20766" xr:uid="{BCF39DD6-5E43-4E84-9970-99FC68F645BA}"/>
    <cellStyle name="Float 3 2" xfId="20767" xr:uid="{A8C128C7-7EC9-4D1B-A51B-0503C51DC93C}"/>
    <cellStyle name="Float 3 3" xfId="20768" xr:uid="{4C050D3B-F3DC-41C8-8E30-7ED7BA9FD288}"/>
    <cellStyle name="Float 4" xfId="20769" xr:uid="{E8BD0476-62A2-4B9E-9988-E189498CAF5E}"/>
    <cellStyle name="Good" xfId="8" builtinId="26" customBuiltin="1"/>
    <cellStyle name="Good 10" xfId="1824" xr:uid="{8D7FF109-DC09-4440-942E-BE9F1C419D3B}"/>
    <cellStyle name="Good 11" xfId="8370" xr:uid="{93C0B047-FC2A-4AD5-BA00-DEF56C97EAD5}"/>
    <cellStyle name="Good 12" xfId="8371" xr:uid="{2FC4BAF8-A897-4ED3-AECA-CED3DB871468}"/>
    <cellStyle name="Good 13" xfId="8372" xr:uid="{02E74D45-36D6-4C3B-8301-E330E91927E1}"/>
    <cellStyle name="Good 14" xfId="8373" xr:uid="{C7988DE9-1FE6-48EA-A53C-338992AE674F}"/>
    <cellStyle name="Good 15" xfId="8374" xr:uid="{C92CBB44-565D-471E-80AF-EEF3D788B370}"/>
    <cellStyle name="Good 16" xfId="8375" xr:uid="{50603FAC-7E03-47B4-B03B-EA4F624F398E}"/>
    <cellStyle name="Good 17" xfId="8376" xr:uid="{9189CF57-7310-4687-BB34-972B2047C2F8}"/>
    <cellStyle name="Good 18" xfId="8377" xr:uid="{91DDD550-AC0D-4427-9C36-514881D56CD7}"/>
    <cellStyle name="Good 19" xfId="8378" xr:uid="{BFB924FC-32F5-4E65-9373-1079B2085B10}"/>
    <cellStyle name="Good 2" xfId="1825" xr:uid="{6C71B7FA-56F6-4837-B2FF-97466FE926DD}"/>
    <cellStyle name="Good 2 10" xfId="1826" xr:uid="{BFB0468D-8A79-47FB-A271-52ECB7C84D51}"/>
    <cellStyle name="Good 2 10 2" xfId="20770" xr:uid="{81F46DAD-6633-46D1-BDBD-D578D59BEFAE}"/>
    <cellStyle name="Good 2 10 3" xfId="10742" xr:uid="{3A366179-3FEE-44CB-B5A1-436E9D094E61}"/>
    <cellStyle name="Good 2 10 4" xfId="6109" xr:uid="{3A3513D7-7893-4228-9F61-26F15DE0FAC8}"/>
    <cellStyle name="Good 2 11" xfId="1827" xr:uid="{35FBEE4E-032E-47FF-94F0-81CF6A8CC9E4}"/>
    <cellStyle name="Good 2 2" xfId="1828" xr:uid="{41EFB48E-F798-41A1-9AB4-15770BFB0A98}"/>
    <cellStyle name="Good 2 2 2" xfId="20771" xr:uid="{E002B797-2928-4598-875F-9EC2058815B6}"/>
    <cellStyle name="Good 2 2 3" xfId="10743" xr:uid="{87903966-5AC2-478C-8654-DEEB2B66DF40}"/>
    <cellStyle name="Good 2 2 4" xfId="6110" xr:uid="{6157439C-8721-427C-8D06-F36D4E1CBE73}"/>
    <cellStyle name="Good 2 3" xfId="1829" xr:uid="{C697560A-124B-4960-A443-1FBC830219D6}"/>
    <cellStyle name="Good 2 3 2" xfId="20772" xr:uid="{18DF7892-BDC2-4E3A-B589-21DA7F842133}"/>
    <cellStyle name="Good 2 3 3" xfId="10744" xr:uid="{8C4BEB6F-76AC-41C9-82D9-CF5189768E0E}"/>
    <cellStyle name="Good 2 3 4" xfId="6111" xr:uid="{266CE089-29D5-42E2-87AC-2871A2098CA4}"/>
    <cellStyle name="Good 2 4" xfId="1830" xr:uid="{9001A1EE-64F8-4D0B-BF93-5DFFAEA81F0E}"/>
    <cellStyle name="Good 2 4 2" xfId="20773" xr:uid="{00F83F5E-5BE3-4118-ACDD-30399B17C8E8}"/>
    <cellStyle name="Good 2 4 3" xfId="10745" xr:uid="{36941399-ABD3-4215-A7E8-1E02DED62060}"/>
    <cellStyle name="Good 2 4 4" xfId="6112" xr:uid="{843D7608-771B-4553-BEDD-F8E372FD11E4}"/>
    <cellStyle name="Good 2 5" xfId="1831" xr:uid="{5BCA23A4-18D9-40EB-A470-C6397F5B0316}"/>
    <cellStyle name="Good 2 5 2" xfId="20774" xr:uid="{BBE371F0-E81B-4E86-BF3D-7B6EC4252B8D}"/>
    <cellStyle name="Good 2 5 3" xfId="10746" xr:uid="{474C269A-8F22-467F-B2EE-1530C845C076}"/>
    <cellStyle name="Good 2 5 4" xfId="6113" xr:uid="{EFD7B23D-8D0C-4330-BA33-C7695F1BD463}"/>
    <cellStyle name="Good 2 6" xfId="1832" xr:uid="{6DBD4C35-FA2A-4597-9456-B08E95DBED4C}"/>
    <cellStyle name="Good 2 6 2" xfId="20775" xr:uid="{2EFC0198-8EA8-4C41-9275-EB772C6B345A}"/>
    <cellStyle name="Good 2 6 3" xfId="10747" xr:uid="{C4E8E5B7-47EC-4B20-901E-29CC617C0C73}"/>
    <cellStyle name="Good 2 6 4" xfId="6114" xr:uid="{6585863F-F226-40E8-9C10-9534CDD9E119}"/>
    <cellStyle name="Good 2 7" xfId="1833" xr:uid="{0773A79C-2C40-41C3-8833-7D683EA23F42}"/>
    <cellStyle name="Good 2 7 2" xfId="20776" xr:uid="{604340A8-4E70-4B5C-82CD-E056C13AA42B}"/>
    <cellStyle name="Good 2 7 3" xfId="10748" xr:uid="{A3C8DC5C-F55F-4F1A-815E-F70037E40205}"/>
    <cellStyle name="Good 2 7 4" xfId="6115" xr:uid="{99F36F35-0FFF-4EF5-BD9A-A208275A12B3}"/>
    <cellStyle name="Good 2 8" xfId="1834" xr:uid="{D701D9D9-0599-418A-93B8-16B7AC2FAE25}"/>
    <cellStyle name="Good 2 8 2" xfId="20777" xr:uid="{AF7BECBE-3F0E-4623-BDED-D5B28E5FCDA4}"/>
    <cellStyle name="Good 2 8 3" xfId="10749" xr:uid="{4C1662C4-9424-4EAE-88B0-8DB9D339983E}"/>
    <cellStyle name="Good 2 8 4" xfId="6116" xr:uid="{1E90C85C-2CA4-4086-B8BE-81FE87BE1F3D}"/>
    <cellStyle name="Good 2 9" xfId="1835" xr:uid="{7096E1CA-7859-417E-A19F-AD3999BA61F3}"/>
    <cellStyle name="Good 2 9 2" xfId="20778" xr:uid="{75A318E2-F2BB-453D-B7FB-115623446AB4}"/>
    <cellStyle name="Good 2 9 3" xfId="10750" xr:uid="{50CBA6E8-0EE1-4A80-9B12-5313DBBB7917}"/>
    <cellStyle name="Good 2 9 4" xfId="6117" xr:uid="{69AB9AA8-E756-4C60-AD37-68EE8564681E}"/>
    <cellStyle name="Good 20" xfId="8379" xr:uid="{5AA1F8DC-F73E-4D80-8B25-8F8DA5BB3FAA}"/>
    <cellStyle name="Good 21" xfId="8380" xr:uid="{6DF3209B-A261-4C45-B5AD-248A7BFD4ABC}"/>
    <cellStyle name="Good 22" xfId="8381" xr:uid="{A1218218-838D-4633-B07A-1B4E56F8B920}"/>
    <cellStyle name="Good 23" xfId="8382" xr:uid="{27EB81F9-9585-495B-85A0-2586B7B42DEB}"/>
    <cellStyle name="Good 24" xfId="8383" xr:uid="{006A9C01-1DCF-46BD-B295-5C17BC739092}"/>
    <cellStyle name="Good 25" xfId="8384" xr:uid="{E6E8A01C-C104-4DC1-A499-D7EA873E7CBD}"/>
    <cellStyle name="Good 26" xfId="8385" xr:uid="{DD7B2202-6D86-4BC9-AE6A-7AFD5C62F918}"/>
    <cellStyle name="Good 27" xfId="8386" xr:uid="{3B029888-FB91-49B3-BA4F-1562B2F2C569}"/>
    <cellStyle name="Good 28" xfId="8387" xr:uid="{CFC6690B-FF27-455E-8377-1D6B1FE7322D}"/>
    <cellStyle name="Good 29" xfId="8388" xr:uid="{42E83456-0A56-4BA9-B707-C8BA4D654EEC}"/>
    <cellStyle name="Good 3" xfId="1836" xr:uid="{DB2E3A7D-EE94-471D-9D77-3DB27F64D3B3}"/>
    <cellStyle name="Good 3 10" xfId="1837" xr:uid="{B31C6151-41E4-4DFE-87B3-644D15E2B3FD}"/>
    <cellStyle name="Good 3 11" xfId="1838" xr:uid="{F92EFF71-AE09-49C8-BB39-FB64C0C61CAC}"/>
    <cellStyle name="Good 3 12" xfId="20779" xr:uid="{31AAA1F7-5309-437B-97AA-B55885958851}"/>
    <cellStyle name="Good 3 13" xfId="6118" xr:uid="{8C0FBCD1-32B0-4C63-A3B6-758AE3A5C4A0}"/>
    <cellStyle name="Good 3 2" xfId="1839" xr:uid="{2E94E821-1230-4C80-BB95-4B3B72CB22CD}"/>
    <cellStyle name="Good 3 2 2" xfId="20780" xr:uid="{DFAA5749-2D00-4D82-BD0E-12759A72EE81}"/>
    <cellStyle name="Good 3 2 3" xfId="10751" xr:uid="{5B844B59-76FA-4CB5-A73E-1E45DC5137CF}"/>
    <cellStyle name="Good 3 2 4" xfId="8389" xr:uid="{3401EDE9-687A-4762-8593-8F7A67F37AC0}"/>
    <cellStyle name="Good 3 3" xfId="1840" xr:uid="{23D3DD24-DA91-463B-9479-E2689E48BB16}"/>
    <cellStyle name="Good 3 4" xfId="1841" xr:uid="{B59F1D2F-BCF0-48A8-AC86-4148D2A63E10}"/>
    <cellStyle name="Good 3 5" xfId="1842" xr:uid="{8ED7F84A-247D-4A8B-AFF0-AD794A8C8318}"/>
    <cellStyle name="Good 3 6" xfId="1843" xr:uid="{C3DAFED6-E11A-483B-A68D-BEF4FF38FC24}"/>
    <cellStyle name="Good 3 7" xfId="1844" xr:uid="{C3D578DE-822B-441A-92EF-1904D622A817}"/>
    <cellStyle name="Good 3 8" xfId="1845" xr:uid="{AD764C7F-504F-4F35-9F04-104AF5EFA869}"/>
    <cellStyle name="Good 3 9" xfId="1846" xr:uid="{B03036F5-573A-46F4-9C65-015F017E7FD4}"/>
    <cellStyle name="Good 30" xfId="8390" xr:uid="{212C55B0-51A9-45DB-89C5-8116769DD0C3}"/>
    <cellStyle name="Good 31" xfId="8391" xr:uid="{4D75F96D-873A-4E12-9BDA-B5E9073F03F7}"/>
    <cellStyle name="Good 32" xfId="8392" xr:uid="{1CBCA74A-94CD-4E05-9AA9-96302D1BC65C}"/>
    <cellStyle name="Good 33" xfId="8393" xr:uid="{4F2D20D2-1684-4679-ADCE-64C0078FE1FE}"/>
    <cellStyle name="Good 34" xfId="8394" xr:uid="{0C4790CE-EBE1-410C-8A5A-5BA764A60B06}"/>
    <cellStyle name="Good 35" xfId="8395" xr:uid="{6E14D52D-AC15-47EC-B34E-1575E3DB54E2}"/>
    <cellStyle name="Good 36" xfId="8396" xr:uid="{9C9C460E-83CC-4196-A66F-911EEAEB771B}"/>
    <cellStyle name="Good 37" xfId="8397" xr:uid="{33D83B3B-FDFB-406B-8A31-BC46D601C8EF}"/>
    <cellStyle name="Good 38" xfId="8398" xr:uid="{B30BD652-6A68-4061-988B-9533AA94DCDB}"/>
    <cellStyle name="Good 39" xfId="8399" xr:uid="{8C619613-5836-4891-ADC1-F10B7C050404}"/>
    <cellStyle name="Good 4" xfId="1847" xr:uid="{B8A96608-F55C-40D4-9211-2D67D5B57E81}"/>
    <cellStyle name="Good 4 10" xfId="1848" xr:uid="{F92B9C65-97F1-4A38-AD1B-80D5B1BE51DF}"/>
    <cellStyle name="Good 4 11" xfId="1849" xr:uid="{B500C16D-EC9D-4B3E-A861-1A2ACA8184E0}"/>
    <cellStyle name="Good 4 2" xfId="1850" xr:uid="{3B265743-AFC2-459B-B87E-EE02592426C1}"/>
    <cellStyle name="Good 4 3" xfId="1851" xr:uid="{9B59FAB0-C3CB-49EF-9B11-32FBA49E50CB}"/>
    <cellStyle name="Good 4 4" xfId="1852" xr:uid="{F3B0B65F-BA69-440A-A3E6-7C10E891F31A}"/>
    <cellStyle name="Good 4 5" xfId="1853" xr:uid="{033A5A96-922A-42F2-B072-7B9EF179A2A1}"/>
    <cellStyle name="Good 4 6" xfId="1854" xr:uid="{FB3B5F2A-43C3-42B4-9820-90F9C5661F9B}"/>
    <cellStyle name="Good 4 7" xfId="1855" xr:uid="{E51C7275-94CB-4299-8752-A17D3CD2E999}"/>
    <cellStyle name="Good 4 8" xfId="1856" xr:uid="{4406C032-EC3B-47AB-AD70-8B362E6547A5}"/>
    <cellStyle name="Good 4 9" xfId="1857" xr:uid="{1F3E7F44-9AC7-4661-BA47-8AFB62B9973D}"/>
    <cellStyle name="Good 40" xfId="8400" xr:uid="{EFC71AC6-2A54-458E-A0FA-572EDA5CFDFC}"/>
    <cellStyle name="Good 41" xfId="8401" xr:uid="{70170B5C-1B4D-4297-BCA2-0638962DB92E}"/>
    <cellStyle name="Good 42" xfId="20781" xr:uid="{32EA798D-6BDF-4B00-95E4-D7583E430696}"/>
    <cellStyle name="Good 5" xfId="1858" xr:uid="{6CE9A0D3-473B-42CF-8616-06682EEFE31F}"/>
    <cellStyle name="Good 5 10" xfId="1859" xr:uid="{04D327C5-49D2-40AA-B45B-13877A7F3D51}"/>
    <cellStyle name="Good 5 11" xfId="1860" xr:uid="{CB17893C-8D2F-4FB5-A337-B40E0D632C65}"/>
    <cellStyle name="Good 5 2" xfId="1861" xr:uid="{ED1851E8-07A9-41AB-9611-3F042489C0B9}"/>
    <cellStyle name="Good 5 3" xfId="1862" xr:uid="{8469EC59-0950-4F78-A911-895DCF3A37DD}"/>
    <cellStyle name="Good 5 4" xfId="1863" xr:uid="{D421D76C-D3F6-4A92-8EAA-70E9349F23AB}"/>
    <cellStyle name="Good 5 5" xfId="1864" xr:uid="{DD688C24-63C9-4A35-9E27-03B19500CB46}"/>
    <cellStyle name="Good 5 6" xfId="1865" xr:uid="{8C23C5C6-2A28-48E9-8945-8126E2CFE1C6}"/>
    <cellStyle name="Good 5 7" xfId="1866" xr:uid="{3757CCEB-AFB1-45F8-86F7-1F256BEE3C28}"/>
    <cellStyle name="Good 5 8" xfId="1867" xr:uid="{3515C15A-CD0C-4FDB-9860-352E59CF07DC}"/>
    <cellStyle name="Good 5 9" xfId="1868" xr:uid="{FA565271-6400-484F-997B-0D336B5D29D0}"/>
    <cellStyle name="Good 6" xfId="1869" xr:uid="{F6F67166-2CFF-4AD6-90BD-CC35A4A7D202}"/>
    <cellStyle name="Good 6 10" xfId="1870" xr:uid="{B0D816A4-2FC0-44A1-8711-A62B117E9457}"/>
    <cellStyle name="Good 6 11" xfId="1871" xr:uid="{48CCFE1A-B186-4F56-91F4-E8F2B0AE8E15}"/>
    <cellStyle name="Good 6 2" xfId="1872" xr:uid="{E81D0EB4-5672-40E3-BC88-DD37D18C91BE}"/>
    <cellStyle name="Good 6 3" xfId="1873" xr:uid="{553A25B5-4F83-4A3D-8868-2F6BBC302E47}"/>
    <cellStyle name="Good 6 4" xfId="1874" xr:uid="{3FAF659E-1D49-42F4-9E0D-146801CF0003}"/>
    <cellStyle name="Good 6 5" xfId="1875" xr:uid="{35D44C50-20FC-4A8A-8378-5B2B1F0A46CC}"/>
    <cellStyle name="Good 6 6" xfId="1876" xr:uid="{87E7A41D-C38D-48B7-89C7-9A7CC0C1AF12}"/>
    <cellStyle name="Good 6 7" xfId="1877" xr:uid="{A03D2DF1-D4C9-4262-9B11-F36C749DA765}"/>
    <cellStyle name="Good 6 8" xfId="1878" xr:uid="{27DC31B4-A159-4506-B96E-A4EFB15C0097}"/>
    <cellStyle name="Good 6 9" xfId="1879" xr:uid="{A7048ED0-F7C1-48B8-B8B2-114D5E83780F}"/>
    <cellStyle name="Good 7" xfId="1880" xr:uid="{18C9D20C-AAA4-471B-89B7-9F954E0AF5BB}"/>
    <cellStyle name="Good 8" xfId="1881" xr:uid="{35996A46-D8A8-493F-8E07-C7EC9ED26CED}"/>
    <cellStyle name="Good 9" xfId="1882" xr:uid="{23FDC074-4043-478F-A8E2-D08A63D199BC}"/>
    <cellStyle name="Gut" xfId="8402" xr:uid="{D804642A-7198-4E14-AD90-90F9BCA4CF2B}"/>
    <cellStyle name="Heading" xfId="94" xr:uid="{2BBE969D-FB27-4E92-9668-CCBE5321AAFE}"/>
    <cellStyle name="Heading 1" xfId="4" builtinId="16" customBuiltin="1"/>
    <cellStyle name="Heading 1 10" xfId="1883" xr:uid="{F1C57D70-EF1D-44CE-899C-3F674BDA308C}"/>
    <cellStyle name="Heading 1 11" xfId="8403" xr:uid="{2E82BF35-1472-44FE-B5D9-0826A7F2CFE8}"/>
    <cellStyle name="Heading 1 12" xfId="8404" xr:uid="{697E1FA3-A09F-4FE2-87A7-27D3C74A10D7}"/>
    <cellStyle name="Heading 1 13" xfId="8405" xr:uid="{180495EA-DFE7-4FD5-BF87-7D6ADCE26243}"/>
    <cellStyle name="Heading 1 14" xfId="8406" xr:uid="{20602305-4807-42C8-A2F4-839ABD8B9D8E}"/>
    <cellStyle name="Heading 1 15" xfId="8407" xr:uid="{018BD6ED-D8C5-4C2E-9091-25E590598866}"/>
    <cellStyle name="Heading 1 16" xfId="8408" xr:uid="{AA2CA1F4-5B6A-4CF5-A716-7938D349546C}"/>
    <cellStyle name="Heading 1 17" xfId="8409" xr:uid="{4A49F6CF-406F-476D-AC4A-0FC59265E4FF}"/>
    <cellStyle name="Heading 1 18" xfId="8410" xr:uid="{6072E269-7B78-41DF-AED0-90F4F10CD95B}"/>
    <cellStyle name="Heading 1 19" xfId="8411" xr:uid="{C31FDADB-FEFF-4193-9453-B7113D2F4047}"/>
    <cellStyle name="Heading 1 2" xfId="1884" xr:uid="{7792941A-C9FA-4E81-83D5-6B29254C940E}"/>
    <cellStyle name="Heading 1 2 10" xfId="1885" xr:uid="{800B8908-070A-440E-A9E4-FCF82D0BFDBE}"/>
    <cellStyle name="Heading 1 2 10 2" xfId="20782" xr:uid="{B86C8C96-FBFA-459A-8E6C-91EE452E4F95}"/>
    <cellStyle name="Heading 1 2 10 3" xfId="10752" xr:uid="{5D3D4B54-A09F-4E15-96D7-FA4E46715698}"/>
    <cellStyle name="Heading 1 2 10 4" xfId="6119" xr:uid="{A6C1AFC8-1B43-47E7-9E64-A00D9FAF49F3}"/>
    <cellStyle name="Heading 1 2 11" xfId="1886" xr:uid="{95B6301E-603C-4B75-A8EE-000333469390}"/>
    <cellStyle name="Heading 1 2 2" xfId="1887" xr:uid="{D103F03A-4CB5-46AD-8E2E-1DF3B97B29B3}"/>
    <cellStyle name="Heading 1 2 2 2" xfId="20783" xr:uid="{A2EB0ECD-DC3A-4B1F-A54A-5044266C6572}"/>
    <cellStyle name="Heading 1 2 2 3" xfId="10753" xr:uid="{FDAEB440-2CB8-47D5-BFB8-504A6B69B37A}"/>
    <cellStyle name="Heading 1 2 2 4" xfId="6120" xr:uid="{45B203FF-6665-4DE5-B22E-B97BD6F0E97E}"/>
    <cellStyle name="Heading 1 2 3" xfId="1888" xr:uid="{46DD02FF-555B-4E5E-8563-8ACEE7CA6924}"/>
    <cellStyle name="Heading 1 2 3 2" xfId="20784" xr:uid="{3ADB73CC-F1F5-44F9-A4D9-C222997925EB}"/>
    <cellStyle name="Heading 1 2 3 3" xfId="10754" xr:uid="{A9CC7ACB-DC03-4961-B3F0-6B40DFEAD33B}"/>
    <cellStyle name="Heading 1 2 3 4" xfId="6121" xr:uid="{E5229882-B54A-4EC6-AFA1-78EAE57DE7C2}"/>
    <cellStyle name="Heading 1 2 4" xfId="1889" xr:uid="{6319F259-76A3-45E0-A071-A955F79C2CA6}"/>
    <cellStyle name="Heading 1 2 4 2" xfId="20785" xr:uid="{1E5C67B9-C714-48AE-AD56-82D97054BC93}"/>
    <cellStyle name="Heading 1 2 4 3" xfId="10755" xr:uid="{16E8CE32-A2D8-42CC-AE3E-75869F07D9C3}"/>
    <cellStyle name="Heading 1 2 4 4" xfId="6122" xr:uid="{5C7360DD-B7E5-4145-A10F-87CBA45E1EA5}"/>
    <cellStyle name="Heading 1 2 5" xfId="1890" xr:uid="{B02B5EF6-D883-4C48-ACA9-CEAB838E1E0C}"/>
    <cellStyle name="Heading 1 2 5 2" xfId="20786" xr:uid="{B7F97A31-5AC8-492E-A9E2-8C684CFEDCBC}"/>
    <cellStyle name="Heading 1 2 5 3" xfId="10756" xr:uid="{347B9501-F92D-4966-B30F-427DAE82FA08}"/>
    <cellStyle name="Heading 1 2 5 4" xfId="6123" xr:uid="{44721966-A068-49D4-85E9-B0DC8D3B884A}"/>
    <cellStyle name="Heading 1 2 6" xfId="1891" xr:uid="{81F574A3-0328-4D16-8D44-29CC24602193}"/>
    <cellStyle name="Heading 1 2 6 2" xfId="20787" xr:uid="{1DF98DED-6EFF-47BA-84D8-D443C2A53E04}"/>
    <cellStyle name="Heading 1 2 6 3" xfId="10757" xr:uid="{E882E8B1-A9D7-4AF7-9EF8-20ABA17C2DBA}"/>
    <cellStyle name="Heading 1 2 6 4" xfId="6124" xr:uid="{BD828523-7960-49A4-B728-5CF459817C21}"/>
    <cellStyle name="Heading 1 2 7" xfId="1892" xr:uid="{42C5EC30-49C1-4500-9981-A2D7DE9DBAF1}"/>
    <cellStyle name="Heading 1 2 7 2" xfId="20788" xr:uid="{50849A64-13C4-4F7E-A9ED-9EB5897D3BC7}"/>
    <cellStyle name="Heading 1 2 7 3" xfId="10758" xr:uid="{9B413AF5-F20D-48ED-9C3F-386B8488E1C3}"/>
    <cellStyle name="Heading 1 2 7 4" xfId="6125" xr:uid="{B58A33FC-AA85-4483-B5AC-B42BCD34A394}"/>
    <cellStyle name="Heading 1 2 8" xfId="1893" xr:uid="{232F0ED6-0FE8-4708-B533-8EC539139320}"/>
    <cellStyle name="Heading 1 2 8 2" xfId="20789" xr:uid="{F3D0B2F3-B04B-482E-93FA-85EA251E5905}"/>
    <cellStyle name="Heading 1 2 8 3" xfId="10759" xr:uid="{D33A21B1-5610-4661-B0E6-957704AAEF29}"/>
    <cellStyle name="Heading 1 2 8 4" xfId="6126" xr:uid="{BE1653D9-9349-4E04-9C43-9D2F121FCBB8}"/>
    <cellStyle name="Heading 1 2 9" xfId="1894" xr:uid="{57F85017-69C1-4540-8FB8-06B2E718F89D}"/>
    <cellStyle name="Heading 1 2 9 2" xfId="20790" xr:uid="{64FF611C-8B7A-4E3D-9950-11F34400A3ED}"/>
    <cellStyle name="Heading 1 2 9 3" xfId="10760" xr:uid="{E87E1D0C-3553-4C90-8E74-69FC577D8AC2}"/>
    <cellStyle name="Heading 1 2 9 4" xfId="6127" xr:uid="{035F6F06-644B-4743-B0A2-4864BC4F08B0}"/>
    <cellStyle name="Heading 1 20" xfId="8412" xr:uid="{3DE678B6-E03F-4225-AB29-25F285B41FC1}"/>
    <cellStyle name="Heading 1 21" xfId="8413" xr:uid="{17C86F76-9190-438E-A00B-576F79E07F28}"/>
    <cellStyle name="Heading 1 22" xfId="8414" xr:uid="{82C78EE7-7357-4D4A-922B-58533F9B22A5}"/>
    <cellStyle name="Heading 1 23" xfId="8415" xr:uid="{3A83C3DE-247C-445E-ACF8-0E7432050106}"/>
    <cellStyle name="Heading 1 24" xfId="8416" xr:uid="{1B6E4E4D-1338-4DC6-B58D-11FE0F1C1DB0}"/>
    <cellStyle name="Heading 1 25" xfId="8417" xr:uid="{EED0648E-C5CA-42C7-983F-BCC898F6F735}"/>
    <cellStyle name="Heading 1 26" xfId="8418" xr:uid="{DF6221FB-376B-43F2-B7C7-9D8BA811E8FF}"/>
    <cellStyle name="Heading 1 27" xfId="8419" xr:uid="{E436DB2A-950C-489C-AC29-D7EF6FD33D17}"/>
    <cellStyle name="Heading 1 28" xfId="8420" xr:uid="{6B36A12C-CB02-4CDC-AC7A-690C32C4CD83}"/>
    <cellStyle name="Heading 1 29" xfId="8421" xr:uid="{340C2509-729E-4E50-BF04-6C841D988ED7}"/>
    <cellStyle name="Heading 1 3" xfId="1895" xr:uid="{6E5326F1-F319-488E-9F44-45D9BBE2E0A2}"/>
    <cellStyle name="Heading 1 3 10" xfId="1896" xr:uid="{5BA8CF04-1A57-42B5-9208-EBF9ED6E4AD0}"/>
    <cellStyle name="Heading 1 3 11" xfId="1897" xr:uid="{375D3301-147E-4945-8B19-D22C445B665A}"/>
    <cellStyle name="Heading 1 3 12" xfId="20791" xr:uid="{7A6EF848-5E40-4BE5-BB58-482082D7BFEB}"/>
    <cellStyle name="Heading 1 3 13" xfId="6128" xr:uid="{4A79A51B-EE63-4B3E-85F4-799F217498DA}"/>
    <cellStyle name="Heading 1 3 2" xfId="1898" xr:uid="{38835D71-78CB-4459-8971-E2B32AE61BFA}"/>
    <cellStyle name="Heading 1 3 2 2" xfId="20792" xr:uid="{9734A73C-7965-46B2-804F-25446F6D1EB1}"/>
    <cellStyle name="Heading 1 3 2 3" xfId="10761" xr:uid="{5FFD13E9-2999-464E-8F0A-A77E96741E16}"/>
    <cellStyle name="Heading 1 3 2 4" xfId="8422" xr:uid="{338E047E-85AB-481E-93D5-4F208F40EB62}"/>
    <cellStyle name="Heading 1 3 3" xfId="1899" xr:uid="{EFC07195-044B-4D90-A213-B6803C656013}"/>
    <cellStyle name="Heading 1 3 4" xfId="1900" xr:uid="{455C2032-5D02-4E12-A1BD-8849FBC5C19F}"/>
    <cellStyle name="Heading 1 3 5" xfId="1901" xr:uid="{C369FE74-42BB-477A-9674-2883F51C7266}"/>
    <cellStyle name="Heading 1 3 6" xfId="1902" xr:uid="{4A4AA815-EE13-46EC-9511-782DCE2B2AAC}"/>
    <cellStyle name="Heading 1 3 7" xfId="1903" xr:uid="{9B0C6040-FB9E-461C-AC93-B18F1D0E7B8D}"/>
    <cellStyle name="Heading 1 3 8" xfId="1904" xr:uid="{FCE3E039-82D9-41DF-B8E7-57B0B1AA2500}"/>
    <cellStyle name="Heading 1 3 9" xfId="1905" xr:uid="{8F7C7311-5EFD-48F0-8F15-AF0E2CD3A36F}"/>
    <cellStyle name="Heading 1 30" xfId="8423" xr:uid="{F089B1BF-2C4C-468F-BBD2-D338CC617849}"/>
    <cellStyle name="Heading 1 31" xfId="8424" xr:uid="{7E72B92A-B512-4E73-9A49-282A33AA1B1F}"/>
    <cellStyle name="Heading 1 32" xfId="8425" xr:uid="{CC05C663-EC97-4FE7-90B9-4F93AED8E923}"/>
    <cellStyle name="Heading 1 33" xfId="8426" xr:uid="{447A42D6-8C43-45BD-BE95-AC42A9D3F1DD}"/>
    <cellStyle name="Heading 1 34" xfId="8427" xr:uid="{85398C1F-8666-4D0A-AFBF-340A1506BEB7}"/>
    <cellStyle name="Heading 1 35" xfId="8428" xr:uid="{6CEDCB96-8BD2-4118-9864-F794A934DD4B}"/>
    <cellStyle name="Heading 1 36" xfId="8429" xr:uid="{B1D2071B-65A8-4A3E-BCD4-D50E54BAD6DE}"/>
    <cellStyle name="Heading 1 37" xfId="8430" xr:uid="{1BE1E633-9069-4E53-B9E7-6F0EE7F44DB4}"/>
    <cellStyle name="Heading 1 38" xfId="8431" xr:uid="{922C1790-24A7-4C04-9D24-68F31102DF60}"/>
    <cellStyle name="Heading 1 39" xfId="8432" xr:uid="{AB5CC6ED-311E-4909-8F56-6596773027CF}"/>
    <cellStyle name="Heading 1 4" xfId="1906" xr:uid="{C5799AD5-EBB6-462F-B4AF-25CA3AF35C3F}"/>
    <cellStyle name="Heading 1 4 10" xfId="1907" xr:uid="{61BA4BEA-D113-4160-82A9-BE660F6238F8}"/>
    <cellStyle name="Heading 1 4 11" xfId="1908" xr:uid="{4B6765FC-B055-4023-B2C7-0F6B9EF89261}"/>
    <cellStyle name="Heading 1 4 2" xfId="1909" xr:uid="{F00C0391-0892-4A9E-90E2-D8CA998B43D8}"/>
    <cellStyle name="Heading 1 4 3" xfId="1910" xr:uid="{BB698886-04A3-476F-8B80-9F09D371452D}"/>
    <cellStyle name="Heading 1 4 4" xfId="1911" xr:uid="{9BF83F10-0318-4362-8645-B46C7BA9050A}"/>
    <cellStyle name="Heading 1 4 5" xfId="1912" xr:uid="{CADF76DD-A6E4-4704-8B1F-13D50F9204D2}"/>
    <cellStyle name="Heading 1 4 6" xfId="1913" xr:uid="{E753EE98-E933-429F-8CC3-713E919A3E5A}"/>
    <cellStyle name="Heading 1 4 7" xfId="1914" xr:uid="{A7D96B4F-BB83-44CD-821B-E401B2F97471}"/>
    <cellStyle name="Heading 1 4 8" xfId="1915" xr:uid="{E765272B-6D0B-42B8-9E23-AC7DA8B71C58}"/>
    <cellStyle name="Heading 1 4 9" xfId="1916" xr:uid="{489E4421-53B9-4344-BFFE-F2EF4D0DE2A1}"/>
    <cellStyle name="Heading 1 40" xfId="8433" xr:uid="{854EC917-AE72-4FEC-92C0-7F345871FA46}"/>
    <cellStyle name="Heading 1 41" xfId="8434" xr:uid="{3A52377F-C3EB-402E-A5E8-B12CC3B0C929}"/>
    <cellStyle name="Heading 1 5" xfId="1917" xr:uid="{96AB0A6D-50A5-4056-869A-D84757310945}"/>
    <cellStyle name="Heading 1 5 10" xfId="1918" xr:uid="{1E6D4647-9DC6-4FD4-8909-78C030EC9381}"/>
    <cellStyle name="Heading 1 5 11" xfId="1919" xr:uid="{4A284BB2-D8E5-46B6-A3B0-E4F69F702BAD}"/>
    <cellStyle name="Heading 1 5 2" xfId="1920" xr:uid="{3ACAECF9-1D5E-413F-8E7C-B2811FA9D053}"/>
    <cellStyle name="Heading 1 5 3" xfId="1921" xr:uid="{D9B5BE98-D11E-47B5-9A7A-7106FA1FC75D}"/>
    <cellStyle name="Heading 1 5 4" xfId="1922" xr:uid="{BDA08458-8F99-4F35-ACA3-ABCF33012429}"/>
    <cellStyle name="Heading 1 5 5" xfId="1923" xr:uid="{D9C0FD09-B3FE-4B24-ABD8-5543BDF0F80E}"/>
    <cellStyle name="Heading 1 5 6" xfId="1924" xr:uid="{7CFEF146-C9FB-4509-9797-46BC4458D42D}"/>
    <cellStyle name="Heading 1 5 7" xfId="1925" xr:uid="{41DFAF85-F2B5-43D6-8E27-353B731BCC6A}"/>
    <cellStyle name="Heading 1 5 8" xfId="1926" xr:uid="{793A100F-1E2B-4103-80B2-79258BCA1097}"/>
    <cellStyle name="Heading 1 5 9" xfId="1927" xr:uid="{79473F5E-20DC-4ED1-A71D-9D702AEB08DE}"/>
    <cellStyle name="Heading 1 6" xfId="1928" xr:uid="{0BEF8B28-A17B-4662-AA7B-DB4075D3C74E}"/>
    <cellStyle name="Heading 1 6 10" xfId="1929" xr:uid="{93675C0E-576E-4B47-831D-AD171843B91E}"/>
    <cellStyle name="Heading 1 6 11" xfId="1930" xr:uid="{C9B860DB-F524-496A-AEC6-FE91FC0412AA}"/>
    <cellStyle name="Heading 1 6 2" xfId="1931" xr:uid="{C0E9C6CA-DB61-4FFF-9719-9C706F6EF981}"/>
    <cellStyle name="Heading 1 6 3" xfId="1932" xr:uid="{0C85F34B-E9C0-439D-8C85-D6B1C47FED48}"/>
    <cellStyle name="Heading 1 6 4" xfId="1933" xr:uid="{982B5BE2-A829-402C-9169-F28A7706285E}"/>
    <cellStyle name="Heading 1 6 5" xfId="1934" xr:uid="{583811E8-65D3-4E54-9AED-FBC268ADA95B}"/>
    <cellStyle name="Heading 1 6 6" xfId="1935" xr:uid="{1AE0012C-A011-497D-B144-E1E3635D5086}"/>
    <cellStyle name="Heading 1 6 7" xfId="1936" xr:uid="{5CB8DC7B-11FB-417E-9FFD-AA4E64BBB71D}"/>
    <cellStyle name="Heading 1 6 8" xfId="1937" xr:uid="{0F8F86EB-438B-4CC5-AED2-B46A3C74D805}"/>
    <cellStyle name="Heading 1 6 9" xfId="1938" xr:uid="{49EDABD9-2A58-47B1-8EA8-238460A113F0}"/>
    <cellStyle name="Heading 1 7" xfId="1939" xr:uid="{91CB4D55-9FCD-4D73-92D1-1B2D6DDF3C2C}"/>
    <cellStyle name="Heading 1 8" xfId="1940" xr:uid="{0E46E24A-41C1-4AA9-972B-518EFBAC15DE}"/>
    <cellStyle name="Heading 1 9" xfId="1941" xr:uid="{B5823652-946A-4047-AF1F-82F721F58BBA}"/>
    <cellStyle name="Heading 2" xfId="5" builtinId="17" customBuiltin="1"/>
    <cellStyle name="Heading 2 10" xfId="1942" xr:uid="{B1533044-C2B6-4A74-81A6-9F8F34E7BDDA}"/>
    <cellStyle name="Heading 2 11" xfId="8435" xr:uid="{7B92B40D-0BCD-4B67-8187-8B5126FEE0AD}"/>
    <cellStyle name="Heading 2 12" xfId="8436" xr:uid="{0E9F3382-C72C-4CE1-8CE8-34246B5283A6}"/>
    <cellStyle name="Heading 2 13" xfId="8437" xr:uid="{9C41BF64-5C44-4CE2-A801-1793601A9F07}"/>
    <cellStyle name="Heading 2 14" xfId="8438" xr:uid="{C80D4795-A5C1-4A18-AF0B-3988C37F19A6}"/>
    <cellStyle name="Heading 2 15" xfId="8439" xr:uid="{DDF97BF3-C6BB-443D-AC78-B1AD10360347}"/>
    <cellStyle name="Heading 2 16" xfId="8440" xr:uid="{DF47D5E3-519B-40FB-A728-3CBC16FC1599}"/>
    <cellStyle name="Heading 2 17" xfId="8441" xr:uid="{043D40DC-2B6D-4769-8EE2-112BCB0F17A3}"/>
    <cellStyle name="Heading 2 18" xfId="8442" xr:uid="{217C83AF-48EA-4B7D-BC18-259712CA60FD}"/>
    <cellStyle name="Heading 2 19" xfId="8443" xr:uid="{C1AE3499-E779-49B3-B2AC-AF2EF7374268}"/>
    <cellStyle name="Heading 2 2" xfId="1943" xr:uid="{A9EB7CA2-A77F-4E20-9044-F114A46E3F5F}"/>
    <cellStyle name="Heading 2 2 10" xfId="1944" xr:uid="{84517A5F-79F2-4DB9-A817-9F35F59D94BD}"/>
    <cellStyle name="Heading 2 2 10 2" xfId="20793" xr:uid="{427485F5-E05B-4147-A8A0-4544BC06F491}"/>
    <cellStyle name="Heading 2 2 10 3" xfId="10762" xr:uid="{26DFA465-FA29-48DA-ADFC-2D963B35B932}"/>
    <cellStyle name="Heading 2 2 10 4" xfId="6129" xr:uid="{1E1FA221-9DD4-4BA7-ADDD-31BDB19E64D8}"/>
    <cellStyle name="Heading 2 2 11" xfId="1945" xr:uid="{27315146-A62D-49B3-8F6F-C8208E26E85D}"/>
    <cellStyle name="Heading 2 2 2" xfId="1946" xr:uid="{2DE1E2BF-063A-4305-846E-0FE4B59FCE5F}"/>
    <cellStyle name="Heading 2 2 2 2" xfId="20794" xr:uid="{6D63A818-A86D-4A81-ABD4-93098C36D271}"/>
    <cellStyle name="Heading 2 2 2 3" xfId="10763" xr:uid="{00BE8089-44F9-4F0E-99C2-790F32FDF5CD}"/>
    <cellStyle name="Heading 2 2 2 4" xfId="6130" xr:uid="{8BCA626A-1C20-404E-AC2A-A7576BAA0B71}"/>
    <cellStyle name="Heading 2 2 3" xfId="1947" xr:uid="{12201C0C-67E1-4109-8C66-DB5E1368C00A}"/>
    <cellStyle name="Heading 2 2 3 2" xfId="20795" xr:uid="{1196FB72-4644-4CE6-95C7-86EE3220071D}"/>
    <cellStyle name="Heading 2 2 3 3" xfId="10764" xr:uid="{66640BF2-94A1-4EDD-901D-28878B219245}"/>
    <cellStyle name="Heading 2 2 3 4" xfId="6131" xr:uid="{A1E7D340-0080-45AC-83DF-87F8CBD05068}"/>
    <cellStyle name="Heading 2 2 4" xfId="1948" xr:uid="{C71CED36-14D6-49B7-8BFC-AD8AE1B33322}"/>
    <cellStyle name="Heading 2 2 4 2" xfId="20796" xr:uid="{4121EC44-4C93-4D72-A3FA-D599944D1E17}"/>
    <cellStyle name="Heading 2 2 4 3" xfId="10765" xr:uid="{CE01EDFF-EF03-4710-9AAD-6B5A4A5309E7}"/>
    <cellStyle name="Heading 2 2 4 4" xfId="6132" xr:uid="{6BA5276A-DB46-4E61-9963-2AEF98F2DB44}"/>
    <cellStyle name="Heading 2 2 5" xfId="1949" xr:uid="{C609F0A0-6639-44EA-BB79-E2CD52BB1FC9}"/>
    <cellStyle name="Heading 2 2 5 2" xfId="20797" xr:uid="{771A61F2-64EF-4C6A-8291-70F31BE33461}"/>
    <cellStyle name="Heading 2 2 5 3" xfId="10766" xr:uid="{F6EC050E-05C1-4FBA-9A34-F8CC3EC6DA3B}"/>
    <cellStyle name="Heading 2 2 5 4" xfId="6133" xr:uid="{D33B53CB-BA5C-42E9-81E6-467ECF5C704B}"/>
    <cellStyle name="Heading 2 2 6" xfId="1950" xr:uid="{89249B5B-367D-4455-978A-053B6CC6B612}"/>
    <cellStyle name="Heading 2 2 6 2" xfId="20798" xr:uid="{E5692F4B-78DD-4823-94F1-200A1937D7DB}"/>
    <cellStyle name="Heading 2 2 6 3" xfId="10767" xr:uid="{90E2BC04-0603-4608-B216-D9B9F0C7A520}"/>
    <cellStyle name="Heading 2 2 6 4" xfId="6134" xr:uid="{B36F86B1-4E39-4E76-9D45-EA6F447E2FE6}"/>
    <cellStyle name="Heading 2 2 7" xfId="1951" xr:uid="{46595DC8-16E2-4678-80F3-6321FB24FA7F}"/>
    <cellStyle name="Heading 2 2 7 2" xfId="20799" xr:uid="{5FDD1AFC-6B82-4158-8478-CEE8A559F1BA}"/>
    <cellStyle name="Heading 2 2 7 3" xfId="10768" xr:uid="{816828BE-D241-4B29-A921-DEED82E300D5}"/>
    <cellStyle name="Heading 2 2 7 4" xfId="6135" xr:uid="{97F731CA-DB63-49F6-93B2-50418DC7AB90}"/>
    <cellStyle name="Heading 2 2 8" xfId="1952" xr:uid="{A7081F9D-DACD-4F46-AE49-645F76FB237E}"/>
    <cellStyle name="Heading 2 2 8 2" xfId="20800" xr:uid="{A806992F-3873-40AA-B354-3568FA77F64D}"/>
    <cellStyle name="Heading 2 2 8 3" xfId="10769" xr:uid="{A76240DD-5585-496A-A1E9-D5228C6189ED}"/>
    <cellStyle name="Heading 2 2 8 4" xfId="6136" xr:uid="{04F17E60-0185-4B22-AE41-AC903AA1E741}"/>
    <cellStyle name="Heading 2 2 9" xfId="1953" xr:uid="{9D67C0C9-F33C-4C58-B891-7C874724121A}"/>
    <cellStyle name="Heading 2 2 9 2" xfId="20801" xr:uid="{67A55845-E4F7-40F5-ACB3-13A7B844613A}"/>
    <cellStyle name="Heading 2 2 9 3" xfId="10770" xr:uid="{E79CAE3C-CF48-4EDE-B583-0ED5987E9E09}"/>
    <cellStyle name="Heading 2 2 9 4" xfId="6137" xr:uid="{757F0A70-0EE0-4DEA-A032-0CA3599298A1}"/>
    <cellStyle name="Heading 2 20" xfId="8444" xr:uid="{E589603F-1A1B-4146-A3DC-ED161CF57062}"/>
    <cellStyle name="Heading 2 21" xfId="8445" xr:uid="{FAD4940C-E301-4E7D-9B1B-B4E11D6DBEDC}"/>
    <cellStyle name="Heading 2 22" xfId="8446" xr:uid="{3A034400-D804-4F27-9DB0-26370B4042BF}"/>
    <cellStyle name="Heading 2 23" xfId="8447" xr:uid="{43EA08CF-4FC5-49F0-A352-4CB1F88A453B}"/>
    <cellStyle name="Heading 2 24" xfId="8448" xr:uid="{CC20B7F9-E8E8-4C55-BE55-82453A50DDCF}"/>
    <cellStyle name="Heading 2 25" xfId="8449" xr:uid="{753CAFE3-D21A-4116-A86E-C44000A64DF4}"/>
    <cellStyle name="Heading 2 26" xfId="8450" xr:uid="{209F9DDD-4367-4475-A50B-2BE85DD79946}"/>
    <cellStyle name="Heading 2 27" xfId="8451" xr:uid="{027837C2-B800-4E0A-8468-E10F755C389E}"/>
    <cellStyle name="Heading 2 28" xfId="8452" xr:uid="{EF8D4F6F-F770-4FC8-B86D-478ABCC0FDF4}"/>
    <cellStyle name="Heading 2 29" xfId="8453" xr:uid="{11F07233-1B8D-4543-A75C-F270D018187D}"/>
    <cellStyle name="Heading 2 3" xfId="1954" xr:uid="{EEEE1EB2-E849-4900-A46F-57A6B24F2EE0}"/>
    <cellStyle name="Heading 2 3 10" xfId="1955" xr:uid="{73CF42BD-D2A3-4A0E-8C4B-9208479712E3}"/>
    <cellStyle name="Heading 2 3 11" xfId="1956" xr:uid="{06FC40F6-BC4E-4536-9F54-7B84FB688064}"/>
    <cellStyle name="Heading 2 3 12" xfId="20802" xr:uid="{1F7331A9-C51D-48AA-A826-05041E9C3F42}"/>
    <cellStyle name="Heading 2 3 13" xfId="6138" xr:uid="{B570C81F-78D6-4468-BE0D-5526CB6B321F}"/>
    <cellStyle name="Heading 2 3 2" xfId="1957" xr:uid="{D09A7689-A9BC-46BB-B86E-71C05C23737D}"/>
    <cellStyle name="Heading 2 3 2 2" xfId="20803" xr:uid="{C80E1251-B4D3-4469-BAE1-05B1747DF911}"/>
    <cellStyle name="Heading 2 3 2 3" xfId="10771" xr:uid="{E37DC1CA-C0DF-41DF-B206-4E9521DC9703}"/>
    <cellStyle name="Heading 2 3 2 4" xfId="8454" xr:uid="{DD0B55E1-16FA-48C0-A97A-1DEAA5A68DF9}"/>
    <cellStyle name="Heading 2 3 3" xfId="1958" xr:uid="{0F175353-E3FC-490B-ABC4-F4CD8D9C010D}"/>
    <cellStyle name="Heading 2 3 4" xfId="1959" xr:uid="{9282F340-401C-487B-BC5E-95A5E9F1F8F9}"/>
    <cellStyle name="Heading 2 3 5" xfId="1960" xr:uid="{4AE9B936-D1A8-42D7-8EBF-9B0F549EE3BA}"/>
    <cellStyle name="Heading 2 3 6" xfId="1961" xr:uid="{576F9C18-F724-47F4-BD71-4FB4DD1AAFA6}"/>
    <cellStyle name="Heading 2 3 7" xfId="1962" xr:uid="{AC8783E6-2E6B-420E-B5C3-56EB3381A67C}"/>
    <cellStyle name="Heading 2 3 8" xfId="1963" xr:uid="{76EE63C5-C71F-4DCE-90DF-4A346FD59E5A}"/>
    <cellStyle name="Heading 2 3 9" xfId="1964" xr:uid="{552C6BE8-6E3E-4FB3-804C-4CE6EB07F13E}"/>
    <cellStyle name="Heading 2 30" xfId="8455" xr:uid="{676CD8B1-7098-4F8D-97B9-257FF878ED1B}"/>
    <cellStyle name="Heading 2 31" xfId="8456" xr:uid="{2D3196F6-C174-464E-829A-8BA95F0B7749}"/>
    <cellStyle name="Heading 2 32" xfId="8457" xr:uid="{AB238375-F487-4696-9936-60F36917BF6A}"/>
    <cellStyle name="Heading 2 33" xfId="8458" xr:uid="{460878C5-588D-4BF6-8D48-706B70A0CE1B}"/>
    <cellStyle name="Heading 2 34" xfId="8459" xr:uid="{C7C4CDDD-A8ED-4853-945D-A4EE2D598B2B}"/>
    <cellStyle name="Heading 2 35" xfId="8460" xr:uid="{B330E7F2-C458-4260-A2AA-98B950102EA9}"/>
    <cellStyle name="Heading 2 36" xfId="8461" xr:uid="{5013D885-802C-4E4F-81F0-C4D07D24E4F4}"/>
    <cellStyle name="Heading 2 37" xfId="8462" xr:uid="{1D2524D5-9B66-4E14-A050-4395CCD67231}"/>
    <cellStyle name="Heading 2 38" xfId="8463" xr:uid="{370C44BF-7AED-4E8B-BF2D-159181E37651}"/>
    <cellStyle name="Heading 2 39" xfId="8464" xr:uid="{C19AA838-F681-417B-81D8-5C19863A58FB}"/>
    <cellStyle name="Heading 2 4" xfId="1965" xr:uid="{31CF28B0-FD14-4C4B-B5AB-EFD89137DE30}"/>
    <cellStyle name="Heading 2 4 10" xfId="1966" xr:uid="{BB2DD4DF-BC09-46CA-A788-D1F1A109D078}"/>
    <cellStyle name="Heading 2 4 11" xfId="1967" xr:uid="{33592AA7-61B1-458A-AE6E-887865699CDA}"/>
    <cellStyle name="Heading 2 4 2" xfId="1968" xr:uid="{D75118B9-ED61-4259-873B-620B58473D8D}"/>
    <cellStyle name="Heading 2 4 3" xfId="1969" xr:uid="{BCAD1A58-4317-4A68-B6CC-68297ED4F1CF}"/>
    <cellStyle name="Heading 2 4 4" xfId="1970" xr:uid="{44175B2D-1186-4B01-8137-9D4A636A4E20}"/>
    <cellStyle name="Heading 2 4 5" xfId="1971" xr:uid="{5AE26304-26AF-445E-9180-6344EDCFDF64}"/>
    <cellStyle name="Heading 2 4 6" xfId="1972" xr:uid="{9C881A76-3827-4D64-B4FF-D85987ABDC27}"/>
    <cellStyle name="Heading 2 4 7" xfId="1973" xr:uid="{D1C08CE4-FA03-4D4E-8C21-B5CA1117DD06}"/>
    <cellStyle name="Heading 2 4 8" xfId="1974" xr:uid="{DEC58089-28FB-4B1C-94FF-85B83987CE26}"/>
    <cellStyle name="Heading 2 4 9" xfId="1975" xr:uid="{B65423B9-B48F-428C-8C1A-7A4B976501B2}"/>
    <cellStyle name="Heading 2 40" xfId="8465" xr:uid="{9FF4D5DF-6A9E-4E56-8BE3-77B2FF42D4FC}"/>
    <cellStyle name="Heading 2 41" xfId="8466" xr:uid="{3DC31EE6-258B-4026-8431-C58BB4015A5E}"/>
    <cellStyle name="Heading 2 5" xfId="1976" xr:uid="{4AD066C4-9565-43F7-9960-5FA6F0C1E109}"/>
    <cellStyle name="Heading 2 5 10" xfId="1977" xr:uid="{A65B2B2E-7F71-4282-8F56-4BC7EE89B1DD}"/>
    <cellStyle name="Heading 2 5 11" xfId="1978" xr:uid="{156D6DB1-4486-4BC6-8236-DCBFF30C015E}"/>
    <cellStyle name="Heading 2 5 2" xfId="1979" xr:uid="{48154728-A881-4EA8-B504-3D78F892E08F}"/>
    <cellStyle name="Heading 2 5 3" xfId="1980" xr:uid="{A2A5D073-20EE-41C0-9858-520AEFC253A3}"/>
    <cellStyle name="Heading 2 5 4" xfId="1981" xr:uid="{93B0BBA6-84BD-4742-A097-982E15401FE9}"/>
    <cellStyle name="Heading 2 5 5" xfId="1982" xr:uid="{48D0D7AC-BBE1-425E-B51F-4A3E3612D2E3}"/>
    <cellStyle name="Heading 2 5 6" xfId="1983" xr:uid="{A1B0CE71-9F85-4657-99D5-977C522C81D0}"/>
    <cellStyle name="Heading 2 5 7" xfId="1984" xr:uid="{06863917-99A8-4458-B51E-DA83DBF38330}"/>
    <cellStyle name="Heading 2 5 8" xfId="1985" xr:uid="{B4425593-2BC8-4609-90BE-6EAF3D2CC37E}"/>
    <cellStyle name="Heading 2 5 9" xfId="1986" xr:uid="{00070DA9-B280-450E-B931-D97D2D348B30}"/>
    <cellStyle name="Heading 2 6" xfId="1987" xr:uid="{A27DDE78-947A-4D69-97E6-5651DB704927}"/>
    <cellStyle name="Heading 2 6 10" xfId="1988" xr:uid="{B6F3F5DC-695F-4697-B08E-106C75F2C2FC}"/>
    <cellStyle name="Heading 2 6 11" xfId="1989" xr:uid="{6E356B79-1A9F-4161-870E-97D40AE1CE0C}"/>
    <cellStyle name="Heading 2 6 2" xfId="1990" xr:uid="{45587A32-1C19-42EC-B572-204769C8FCA2}"/>
    <cellStyle name="Heading 2 6 3" xfId="1991" xr:uid="{D7FD2701-643E-4609-A55B-8B05BE493857}"/>
    <cellStyle name="Heading 2 6 4" xfId="1992" xr:uid="{126C4F98-12B4-4A41-9313-CF958D62DF2C}"/>
    <cellStyle name="Heading 2 6 5" xfId="1993" xr:uid="{3AF709E2-60BC-408C-AD65-12F091F17759}"/>
    <cellStyle name="Heading 2 6 6" xfId="1994" xr:uid="{84712539-0FCC-4878-8975-AA11AFB48B1A}"/>
    <cellStyle name="Heading 2 6 7" xfId="1995" xr:uid="{2AC820BC-08F0-49E5-8434-40D97FD90E19}"/>
    <cellStyle name="Heading 2 6 8" xfId="1996" xr:uid="{7B3094BE-2F66-4351-ADF5-4557DF330110}"/>
    <cellStyle name="Heading 2 6 9" xfId="1997" xr:uid="{CD837642-26BF-4901-8EE8-260BE27196FA}"/>
    <cellStyle name="Heading 2 7" xfId="1998" xr:uid="{D0F694C5-DCC7-492E-8D56-05A7EE381440}"/>
    <cellStyle name="Heading 2 8" xfId="1999" xr:uid="{6B83C192-EA28-443B-A4EC-613C35E0F99A}"/>
    <cellStyle name="Heading 2 9" xfId="2000" xr:uid="{36C33F89-FA15-4AD1-970C-09FB167DDD2B}"/>
    <cellStyle name="Heading 3" xfId="6" builtinId="18" customBuiltin="1"/>
    <cellStyle name="Heading 3 10" xfId="2001" xr:uid="{D067C0B5-6136-4ABE-9F9B-59A8F203C1B2}"/>
    <cellStyle name="Heading 3 10 2" xfId="20804" xr:uid="{33A0E455-657A-40C6-9A4A-05A7BBE868A0}"/>
    <cellStyle name="Heading 3 10 2 2" xfId="20805" xr:uid="{46410607-775D-4E42-A87C-46771803E242}"/>
    <cellStyle name="Heading 3 10 2 3" xfId="20806" xr:uid="{7250C255-772D-472E-8FC0-CDF1D2E54321}"/>
    <cellStyle name="Heading 3 10 3" xfId="20807" xr:uid="{C73F4C52-6355-401D-8AA0-6EC78D49C547}"/>
    <cellStyle name="Heading 3 10 3 2" xfId="20808" xr:uid="{5F20BDEE-E648-47DD-81FF-6B39553AC226}"/>
    <cellStyle name="Heading 3 10 3 3" xfId="20809" xr:uid="{7384AFF2-1042-4989-9E34-4D8477B2FE69}"/>
    <cellStyle name="Heading 3 10 4" xfId="20810" xr:uid="{55A02DAB-DDBA-47BB-8755-1D95C0632E13}"/>
    <cellStyle name="Heading 3 10 4 2" xfId="20811" xr:uid="{9650F681-5B05-44C2-8500-58441A80D263}"/>
    <cellStyle name="Heading 3 10 4 3" xfId="20812" xr:uid="{4E6E454E-79BE-456D-AB7A-119AF1A72AA7}"/>
    <cellStyle name="Heading 3 10 5" xfId="20813" xr:uid="{EBDCACC2-7575-4BC5-ABF9-4B4C20585C8E}"/>
    <cellStyle name="Heading 3 10 5 2" xfId="20814" xr:uid="{25677297-DE03-46A2-AC3D-359FF9585F6C}"/>
    <cellStyle name="Heading 3 10 5 3" xfId="20815" xr:uid="{8EA5E2E8-6B04-43D8-A7A9-65E2FB0FFDD2}"/>
    <cellStyle name="Heading 3 10 6" xfId="20816" xr:uid="{4017B827-0611-41D7-8220-EA4806C7E173}"/>
    <cellStyle name="Heading 3 10 6 2" xfId="20817" xr:uid="{5B86DB3C-F7F7-4265-8C32-EBACF275128D}"/>
    <cellStyle name="Heading 3 10 7" xfId="20818" xr:uid="{705EEDFA-A4B8-46F1-A297-A387C20DA5BB}"/>
    <cellStyle name="Heading 3 11" xfId="8467" xr:uid="{32F001C5-0429-4508-B667-EF95D987F2CB}"/>
    <cellStyle name="Heading 3 12" xfId="8468" xr:uid="{EAC46365-00ED-478E-8FEF-58B84BD07A32}"/>
    <cellStyle name="Heading 3 13" xfId="8469" xr:uid="{60149561-9AF4-44EC-AA1D-4A2A9AD30611}"/>
    <cellStyle name="Heading 3 14" xfId="8470" xr:uid="{BC1E31D1-A85E-4D11-A7E1-498DAAAB6E12}"/>
    <cellStyle name="Heading 3 15" xfId="8471" xr:uid="{3644BCFA-BE9A-4501-8D14-39231A940C68}"/>
    <cellStyle name="Heading 3 16" xfId="8472" xr:uid="{8E1D1214-1D44-4521-A0A7-404C877B6767}"/>
    <cellStyle name="Heading 3 17" xfId="8473" xr:uid="{5688CAFB-E887-4BFD-AC09-6D1850C33209}"/>
    <cellStyle name="Heading 3 18" xfId="8474" xr:uid="{964DBCCC-CFCF-4550-ADAF-DC86678A6925}"/>
    <cellStyle name="Heading 3 19" xfId="8475" xr:uid="{033A23E5-D044-41CC-82CB-FB85BCD5412F}"/>
    <cellStyle name="Heading 3 2" xfId="2002" xr:uid="{C50AB9CF-86A0-49A4-BA8D-2BA6378F45DD}"/>
    <cellStyle name="Heading 3 2 10" xfId="2003" xr:uid="{0146A40A-2876-47AD-A5DE-7AD8C9E53E8B}"/>
    <cellStyle name="Heading 3 2 10 2" xfId="20819" xr:uid="{917349A1-7F49-4291-B21E-4CBD4D6BD4F7}"/>
    <cellStyle name="Heading 3 2 10 2 2" xfId="20820" xr:uid="{A0D86D67-0290-4F5A-9577-FFE7257C186D}"/>
    <cellStyle name="Heading 3 2 10 2 2 2" xfId="20821" xr:uid="{7887D6A0-FB9D-4FE6-A11F-8E873921DD7E}"/>
    <cellStyle name="Heading 3 2 10 2 2 3" xfId="20822" xr:uid="{880D56A3-E9A3-40D1-980D-3577244D32E9}"/>
    <cellStyle name="Heading 3 2 10 2 3" xfId="20823" xr:uid="{11B4382B-6915-47E2-B639-A87D31C17A35}"/>
    <cellStyle name="Heading 3 2 10 2 4" xfId="20824" xr:uid="{8313D55B-6BDD-490C-91DE-3A70FD264D48}"/>
    <cellStyle name="Heading 3 2 10 2 5" xfId="20825" xr:uid="{B2D4A66C-4FFB-497D-990C-5544B5B0832F}"/>
    <cellStyle name="Heading 3 2 10 3" xfId="20826" xr:uid="{43685C0A-028A-4574-AC5D-AB418DE12441}"/>
    <cellStyle name="Heading 3 2 10 3 2" xfId="20827" xr:uid="{0CEDA32D-300B-4E76-9CCF-ECACA9EC10CA}"/>
    <cellStyle name="Heading 3 2 10 3 3" xfId="20828" xr:uid="{49F536C6-C39E-4A55-88D2-1B932EFD1B5F}"/>
    <cellStyle name="Heading 3 2 10 4" xfId="20829" xr:uid="{6103821D-0A14-40EA-86B6-2686E6827226}"/>
    <cellStyle name="Heading 3 2 10 4 2" xfId="20830" xr:uid="{2AFF5948-D8AA-4226-A55D-9FE8F010DE69}"/>
    <cellStyle name="Heading 3 2 10 4 3" xfId="20831" xr:uid="{E3A29D59-E429-404C-853E-F6A6B12DB90D}"/>
    <cellStyle name="Heading 3 2 10 5" xfId="20832" xr:uid="{9F563A4D-4304-4811-B7B2-E6482BAD6AF2}"/>
    <cellStyle name="Heading 3 2 10 5 2" xfId="20833" xr:uid="{C62ADF6B-344E-450D-B53B-9116C052E5FA}"/>
    <cellStyle name="Heading 3 2 10 5 3" xfId="20834" xr:uid="{C28550AD-1141-4ABE-8998-0016B354AA20}"/>
    <cellStyle name="Heading 3 2 10 6" xfId="20835" xr:uid="{96C5C39F-0D7A-484E-9CF1-CAADEA3691F2}"/>
    <cellStyle name="Heading 3 2 10 6 2" xfId="20836" xr:uid="{90253F0F-4D2B-445A-ACAE-BF6F43E987AF}"/>
    <cellStyle name="Heading 3 2 10 7" xfId="20837" xr:uid="{0CD24ABF-C92F-46A2-A8DB-7551AB86DC62}"/>
    <cellStyle name="Heading 3 2 10 8" xfId="10772" xr:uid="{71359ED3-48EA-4F91-A702-38DF31E5EF4F}"/>
    <cellStyle name="Heading 3 2 10 9" xfId="6139" xr:uid="{37DC329B-39D8-41FE-969D-D40BE57FE359}"/>
    <cellStyle name="Heading 3 2 11" xfId="2004" xr:uid="{3B89D8C2-85DA-4D1B-9EB1-4B383E5B238A}"/>
    <cellStyle name="Heading 3 2 11 2" xfId="20838" xr:uid="{95017FF6-94E4-4F05-B86C-1C8336D380E2}"/>
    <cellStyle name="Heading 3 2 11 2 2" xfId="20839" xr:uid="{FEBA07C6-9B6E-4F4C-A5A6-7E4F08371E01}"/>
    <cellStyle name="Heading 3 2 11 2 3" xfId="20840" xr:uid="{4B80318A-75E6-42A7-90D7-F2C67A7EC1A7}"/>
    <cellStyle name="Heading 3 2 11 3" xfId="20841" xr:uid="{4DA8D61E-93E1-439A-986A-3A8E3221EDB9}"/>
    <cellStyle name="Heading 3 2 11 3 2" xfId="20842" xr:uid="{7F5948F6-12B4-4D68-9871-4368D724902C}"/>
    <cellStyle name="Heading 3 2 11 3 3" xfId="20843" xr:uid="{2C302A52-7C04-416D-93E3-961C510D403C}"/>
    <cellStyle name="Heading 3 2 11 4" xfId="20844" xr:uid="{268C21DF-F5C7-4199-A3E2-95859EB23A92}"/>
    <cellStyle name="Heading 3 2 11 4 2" xfId="20845" xr:uid="{2D6D4500-825F-4D9A-BCF5-305033FA8985}"/>
    <cellStyle name="Heading 3 2 11 4 3" xfId="20846" xr:uid="{61322E85-E294-4284-A3CA-221BA5A5709E}"/>
    <cellStyle name="Heading 3 2 11 5" xfId="20847" xr:uid="{2719EA88-1604-4AFA-9722-E3588D2423AF}"/>
    <cellStyle name="Heading 3 2 11 5 2" xfId="20848" xr:uid="{E7691875-78E6-4AFA-8209-0871B1A02B06}"/>
    <cellStyle name="Heading 3 2 11 5 3" xfId="20849" xr:uid="{3F09EFD7-2088-472C-B160-7A4A282AF3CE}"/>
    <cellStyle name="Heading 3 2 11 6" xfId="20850" xr:uid="{3F43867E-7BA0-4DDA-9D33-37AE82023530}"/>
    <cellStyle name="Heading 3 2 11 6 2" xfId="20851" xr:uid="{2705CACC-7833-4ED5-B519-17D19872701E}"/>
    <cellStyle name="Heading 3 2 11 7" xfId="20852" xr:uid="{E2601569-9F77-4A70-B6C2-2E0841038CF3}"/>
    <cellStyle name="Heading 3 2 12" xfId="20853" xr:uid="{02773929-4304-4D58-9151-C282EAF0CCDD}"/>
    <cellStyle name="Heading 3 2 12 2" xfId="20854" xr:uid="{973B8CDE-1CF2-41A1-A4C3-67A60E062AC3}"/>
    <cellStyle name="Heading 3 2 12 3" xfId="20855" xr:uid="{CF757D60-265D-455C-96F1-D28E29E73905}"/>
    <cellStyle name="Heading 3 2 13" xfId="20856" xr:uid="{E2038B98-5B4D-451B-A5C0-035DFC331A8A}"/>
    <cellStyle name="Heading 3 2 13 2" xfId="20857" xr:uid="{2E703CAD-B028-4277-BF49-46E3A439441C}"/>
    <cellStyle name="Heading 3 2 13 3" xfId="20858" xr:uid="{D5EA47E1-F3B3-4F13-82D4-345B756DD035}"/>
    <cellStyle name="Heading 3 2 14" xfId="20859" xr:uid="{11A76D05-5776-4132-9FE9-C0831B8B5243}"/>
    <cellStyle name="Heading 3 2 14 2" xfId="20860" xr:uid="{F03DA529-7582-4F15-9333-3678BD70BFFE}"/>
    <cellStyle name="Heading 3 2 14 3" xfId="20861" xr:uid="{0E877015-BBCD-4288-8644-F8878520AD1B}"/>
    <cellStyle name="Heading 3 2 15" xfId="20862" xr:uid="{30490C01-41EC-453A-93EC-F15875168772}"/>
    <cellStyle name="Heading 3 2 15 2" xfId="20863" xr:uid="{83E9C185-0B3A-4FE6-A1B2-4352D5FA724D}"/>
    <cellStyle name="Heading 3 2 15 3" xfId="20864" xr:uid="{5A0FD4FB-01F3-4E34-8EAB-2DC65DB982C9}"/>
    <cellStyle name="Heading 3 2 16" xfId="20865" xr:uid="{3F90ABC2-68BA-4EA6-80C6-D7A473C04101}"/>
    <cellStyle name="Heading 3 2 16 2" xfId="20866" xr:uid="{7A2BECC1-74D9-44B4-9C5F-D027EB3297AA}"/>
    <cellStyle name="Heading 3 2 17" xfId="20867" xr:uid="{DC0BBF21-75B4-4C38-8C41-9DC462CD19C9}"/>
    <cellStyle name="Heading 3 2 2" xfId="2005" xr:uid="{8386BEC0-412A-4267-866F-18A80D07FB55}"/>
    <cellStyle name="Heading 3 2 2 2" xfId="20868" xr:uid="{71B8C7AB-120D-4B73-9AE9-97187C3F664F}"/>
    <cellStyle name="Heading 3 2 2 2 2" xfId="20869" xr:uid="{B11D9703-DC64-4AB2-BEC9-8D0F30F86406}"/>
    <cellStyle name="Heading 3 2 2 2 2 2" xfId="20870" xr:uid="{DE9D1CD3-98D4-42B9-BEAB-0D16244C56F8}"/>
    <cellStyle name="Heading 3 2 2 2 2 3" xfId="20871" xr:uid="{31169BA9-7107-4609-90C6-948015DDD912}"/>
    <cellStyle name="Heading 3 2 2 2 3" xfId="20872" xr:uid="{BFE28688-D5C6-4E58-B96B-43FD822852EE}"/>
    <cellStyle name="Heading 3 2 2 2 4" xfId="20873" xr:uid="{FDA1CE21-BD55-4BC7-BADA-287DC3915E5C}"/>
    <cellStyle name="Heading 3 2 2 2 5" xfId="20874" xr:uid="{8B5E1591-DDEC-4FA0-95FA-98EFF90C5884}"/>
    <cellStyle name="Heading 3 2 2 3" xfId="20875" xr:uid="{EF3F846C-F4E3-4698-8380-29EE826668E0}"/>
    <cellStyle name="Heading 3 2 2 3 2" xfId="20876" xr:uid="{03BED105-5DD2-4F2A-9004-42ABD473CCF1}"/>
    <cellStyle name="Heading 3 2 2 3 3" xfId="20877" xr:uid="{7ABB021D-B15B-4193-AFAC-8130962F1E4A}"/>
    <cellStyle name="Heading 3 2 2 4" xfId="20878" xr:uid="{282F3F9E-FB4A-4786-91AF-55E29720B4AF}"/>
    <cellStyle name="Heading 3 2 2 4 2" xfId="20879" xr:uid="{0EED912B-2FCA-4838-81B2-3BC86B9AED9E}"/>
    <cellStyle name="Heading 3 2 2 4 3" xfId="20880" xr:uid="{F3DE37C8-1961-4411-A8E8-08D6B6B31C3D}"/>
    <cellStyle name="Heading 3 2 2 5" xfId="20881" xr:uid="{B490BB47-4C9F-481F-91B1-6E044CE5438D}"/>
    <cellStyle name="Heading 3 2 2 5 2" xfId="20882" xr:uid="{1D97F55F-6F2E-4664-929D-0DD4B6ECAB84}"/>
    <cellStyle name="Heading 3 2 2 5 3" xfId="20883" xr:uid="{B41AB055-7686-4401-BC1A-F3FB4B878FCA}"/>
    <cellStyle name="Heading 3 2 2 6" xfId="20884" xr:uid="{1A9AB896-C7A3-4515-BC74-C32F9CA59D61}"/>
    <cellStyle name="Heading 3 2 2 6 2" xfId="20885" xr:uid="{80711057-BF8B-43A4-B1C4-D75535E4DA18}"/>
    <cellStyle name="Heading 3 2 2 7" xfId="20886" xr:uid="{473C25E5-07A5-4E76-A381-18B6A14E8061}"/>
    <cellStyle name="Heading 3 2 2 8" xfId="10773" xr:uid="{F7DB2D9C-4B83-4989-A834-3B1CC85BC669}"/>
    <cellStyle name="Heading 3 2 2 9" xfId="6140" xr:uid="{5EE09C22-D2E5-4600-BFE4-8C0C87A89ACF}"/>
    <cellStyle name="Heading 3 2 3" xfId="2006" xr:uid="{024A6061-D599-4BCB-A377-E92DEDB4A0EC}"/>
    <cellStyle name="Heading 3 2 3 2" xfId="20887" xr:uid="{56F3408A-E22C-43E8-AC0A-A3B099DF4F86}"/>
    <cellStyle name="Heading 3 2 3 2 2" xfId="20888" xr:uid="{4EB52D1A-0B5C-43A0-A139-DD6F12470872}"/>
    <cellStyle name="Heading 3 2 3 2 2 2" xfId="20889" xr:uid="{555090F8-2BE9-49EF-AB1E-220D2A28138A}"/>
    <cellStyle name="Heading 3 2 3 2 2 3" xfId="20890" xr:uid="{43C94A0E-924D-4F5C-8099-9DDFBD5FD9ED}"/>
    <cellStyle name="Heading 3 2 3 2 3" xfId="20891" xr:uid="{D319F426-FBF1-46EB-9556-4F85B46DCACE}"/>
    <cellStyle name="Heading 3 2 3 2 4" xfId="20892" xr:uid="{E121B3C1-6911-45BD-9334-BEF11A239C21}"/>
    <cellStyle name="Heading 3 2 3 2 5" xfId="20893" xr:uid="{36CB901C-B55C-4C14-9D76-CA43B8D9BA4C}"/>
    <cellStyle name="Heading 3 2 3 3" xfId="20894" xr:uid="{8402C21D-B62D-4275-921E-F8A249B1600E}"/>
    <cellStyle name="Heading 3 2 3 3 2" xfId="20895" xr:uid="{CF4A8EE8-2B6C-4599-A7A5-1255DBB39B88}"/>
    <cellStyle name="Heading 3 2 3 3 3" xfId="20896" xr:uid="{4B319250-D357-454B-BFF5-BA30925D0A9B}"/>
    <cellStyle name="Heading 3 2 3 4" xfId="20897" xr:uid="{0C30D039-2E67-40F6-AD81-4917F8F0AADB}"/>
    <cellStyle name="Heading 3 2 3 4 2" xfId="20898" xr:uid="{CE46BC2A-A80C-453D-ACAC-178303DD9E93}"/>
    <cellStyle name="Heading 3 2 3 4 3" xfId="20899" xr:uid="{41CAAAAE-3F21-4850-B68D-1EB73EF0D7C9}"/>
    <cellStyle name="Heading 3 2 3 5" xfId="20900" xr:uid="{AE87BDF0-AC03-458B-8BE0-011CED7E1AD4}"/>
    <cellStyle name="Heading 3 2 3 5 2" xfId="20901" xr:uid="{77075591-DC52-4D1C-9C49-C3EDEE07AAF7}"/>
    <cellStyle name="Heading 3 2 3 5 3" xfId="20902" xr:uid="{EFCE1D6A-BF9F-4D90-9215-BEA854D05C6B}"/>
    <cellStyle name="Heading 3 2 3 6" xfId="20903" xr:uid="{D4074BD1-78B9-46F4-BD30-6C1898B56A35}"/>
    <cellStyle name="Heading 3 2 3 6 2" xfId="20904" xr:uid="{F76057A4-392F-403B-A8CB-CB167BB8D7AF}"/>
    <cellStyle name="Heading 3 2 3 7" xfId="20905" xr:uid="{07735423-5C1C-49D0-BDD9-F33D33A62308}"/>
    <cellStyle name="Heading 3 2 3 8" xfId="10774" xr:uid="{4FDE9825-7926-4418-AE75-92B9C3FF1C5C}"/>
    <cellStyle name="Heading 3 2 3 9" xfId="6141" xr:uid="{989919C8-8247-4D1E-829B-3F4C1FF4673C}"/>
    <cellStyle name="Heading 3 2 4" xfId="2007" xr:uid="{5E9819B3-B48B-42DE-8831-E9D1DEBE2669}"/>
    <cellStyle name="Heading 3 2 4 2" xfId="20906" xr:uid="{8FCC2F31-7A5B-4FAD-A44A-2ADDF22F9F10}"/>
    <cellStyle name="Heading 3 2 4 2 2" xfId="20907" xr:uid="{29F28591-DC2D-4E53-BE00-A42C1A6B8AEC}"/>
    <cellStyle name="Heading 3 2 4 2 2 2" xfId="20908" xr:uid="{3EC9F411-76D3-4EBE-A3BA-56668C2F055D}"/>
    <cellStyle name="Heading 3 2 4 2 2 3" xfId="20909" xr:uid="{ACD867EB-CCC2-45E6-A335-FA27B501D5E1}"/>
    <cellStyle name="Heading 3 2 4 2 3" xfId="20910" xr:uid="{538C97A7-CC63-4F5E-AAD1-53843BB83E32}"/>
    <cellStyle name="Heading 3 2 4 2 4" xfId="20911" xr:uid="{DFE76786-7A36-425D-B1A2-4B5C695AB2FA}"/>
    <cellStyle name="Heading 3 2 4 2 5" xfId="20912" xr:uid="{A1FCDE19-D8BC-4A9D-9F25-C8E0FF303B64}"/>
    <cellStyle name="Heading 3 2 4 3" xfId="20913" xr:uid="{B4E535C4-6F51-4BAA-B557-FBACCE5DF74E}"/>
    <cellStyle name="Heading 3 2 4 3 2" xfId="20914" xr:uid="{7EEA7A59-3928-4807-8104-E49B874A15C8}"/>
    <cellStyle name="Heading 3 2 4 3 3" xfId="20915" xr:uid="{A3DE9CDA-FBC0-4425-A925-6F851FF51882}"/>
    <cellStyle name="Heading 3 2 4 4" xfId="20916" xr:uid="{C843313D-0308-45CE-86E6-EDEB7B02AD2D}"/>
    <cellStyle name="Heading 3 2 4 4 2" xfId="20917" xr:uid="{360520E7-2764-4F1E-BAD1-CDECB019F505}"/>
    <cellStyle name="Heading 3 2 4 4 3" xfId="20918" xr:uid="{46B8D4AB-8193-4339-8F40-30890C00D301}"/>
    <cellStyle name="Heading 3 2 4 5" xfId="20919" xr:uid="{8BDB41A7-12CD-4332-BEBE-0A7B41BF3D95}"/>
    <cellStyle name="Heading 3 2 4 5 2" xfId="20920" xr:uid="{07748B4C-4CE0-4083-A119-29408BC29E56}"/>
    <cellStyle name="Heading 3 2 4 5 3" xfId="20921" xr:uid="{49F64046-E9D9-4E77-9BD9-8A2A328B6615}"/>
    <cellStyle name="Heading 3 2 4 6" xfId="20922" xr:uid="{F70200B6-B702-4450-87D5-057CACF91291}"/>
    <cellStyle name="Heading 3 2 4 6 2" xfId="20923" xr:uid="{9F0D3AFD-3490-4CC0-9C7B-DBD2746C332E}"/>
    <cellStyle name="Heading 3 2 4 7" xfId="20924" xr:uid="{1C9AD42A-E6BA-42A3-AA32-CAC8BB15DF33}"/>
    <cellStyle name="Heading 3 2 4 8" xfId="10775" xr:uid="{68929F53-103F-4A83-99A7-855C0AB7C4A1}"/>
    <cellStyle name="Heading 3 2 4 9" xfId="6142" xr:uid="{599CE97F-544E-492E-90FB-AB74560AE517}"/>
    <cellStyle name="Heading 3 2 5" xfId="2008" xr:uid="{F38560CF-D28A-4EF7-8881-6EF03DC9A389}"/>
    <cellStyle name="Heading 3 2 5 2" xfId="20925" xr:uid="{F0C50513-A25A-4680-A140-2B5D0E2DE261}"/>
    <cellStyle name="Heading 3 2 5 2 2" xfId="20926" xr:uid="{F4D0DDE8-26E7-4275-B4CD-6EC7FD80FABB}"/>
    <cellStyle name="Heading 3 2 5 2 2 2" xfId="20927" xr:uid="{2B662E3F-DEC5-421D-A6D4-5851D039AA7B}"/>
    <cellStyle name="Heading 3 2 5 2 2 3" xfId="20928" xr:uid="{08AB4A85-862C-459F-8422-7A478044329B}"/>
    <cellStyle name="Heading 3 2 5 2 3" xfId="20929" xr:uid="{A4042D89-350C-4D8A-A7F2-6D0E75B9FBBE}"/>
    <cellStyle name="Heading 3 2 5 2 4" xfId="20930" xr:uid="{7EB90FF7-EC96-40A8-AC2D-F961C2A72A23}"/>
    <cellStyle name="Heading 3 2 5 2 5" xfId="20931" xr:uid="{7612F88F-0B47-4945-9171-9BCE4B0F38C4}"/>
    <cellStyle name="Heading 3 2 5 3" xfId="20932" xr:uid="{71F403FE-A87B-4019-9DE8-D6159C7D8581}"/>
    <cellStyle name="Heading 3 2 5 3 2" xfId="20933" xr:uid="{2A1F5190-4851-4079-ACBE-9A85EDFCA230}"/>
    <cellStyle name="Heading 3 2 5 3 3" xfId="20934" xr:uid="{1949AA35-8105-4482-A590-167DEEC6756C}"/>
    <cellStyle name="Heading 3 2 5 4" xfId="20935" xr:uid="{61315DCE-7A3C-44A9-8F62-CD1CDB933C85}"/>
    <cellStyle name="Heading 3 2 5 4 2" xfId="20936" xr:uid="{8A65C744-482C-4814-957D-2459C18933C9}"/>
    <cellStyle name="Heading 3 2 5 4 3" xfId="20937" xr:uid="{123F4105-4D8A-43D3-8F3E-F5070A7AE33E}"/>
    <cellStyle name="Heading 3 2 5 5" xfId="20938" xr:uid="{5CB16AA7-E5C7-4CFE-A43E-628BD6389825}"/>
    <cellStyle name="Heading 3 2 5 5 2" xfId="20939" xr:uid="{6EAA1712-41AB-4380-ACD7-47561FC5E04F}"/>
    <cellStyle name="Heading 3 2 5 5 3" xfId="20940" xr:uid="{7E721C70-49FE-4C83-A1BE-CB3BD9EC0660}"/>
    <cellStyle name="Heading 3 2 5 6" xfId="20941" xr:uid="{7926A89B-CB16-4D32-B7BA-FCE24D312B3F}"/>
    <cellStyle name="Heading 3 2 5 6 2" xfId="20942" xr:uid="{5AF7D2F9-0767-4283-9F0B-24C19F542066}"/>
    <cellStyle name="Heading 3 2 5 7" xfId="20943" xr:uid="{1AF34191-B9B4-4A13-8F82-FDF061B30E0A}"/>
    <cellStyle name="Heading 3 2 5 8" xfId="10776" xr:uid="{C56FB7F0-A258-4C00-80CD-14BEAC49E076}"/>
    <cellStyle name="Heading 3 2 5 9" xfId="6143" xr:uid="{3E407138-3089-4A26-952C-2EEC7389DE20}"/>
    <cellStyle name="Heading 3 2 6" xfId="2009" xr:uid="{55B6F5B5-A3A4-499C-B78A-959492F0B651}"/>
    <cellStyle name="Heading 3 2 6 2" xfId="20944" xr:uid="{34A4881B-96B7-4554-BF62-2F76A00450E2}"/>
    <cellStyle name="Heading 3 2 6 2 2" xfId="20945" xr:uid="{FB7D1EA6-1452-4F47-BBF1-D4C1385075F7}"/>
    <cellStyle name="Heading 3 2 6 2 2 2" xfId="20946" xr:uid="{90FCDDF6-978A-4B1F-8C87-A4EE1D1F71DE}"/>
    <cellStyle name="Heading 3 2 6 2 2 3" xfId="20947" xr:uid="{D59C6ED0-7953-4309-8C16-F39773C56E34}"/>
    <cellStyle name="Heading 3 2 6 2 3" xfId="20948" xr:uid="{05D80A4E-C6E0-4E91-901B-498E173D3810}"/>
    <cellStyle name="Heading 3 2 6 2 4" xfId="20949" xr:uid="{95D32D64-08EF-4750-B4E8-D2536EA0E26C}"/>
    <cellStyle name="Heading 3 2 6 2 5" xfId="20950" xr:uid="{5ACA4E6B-71D1-4542-AA61-A11EDCF48259}"/>
    <cellStyle name="Heading 3 2 6 3" xfId="20951" xr:uid="{39309E12-1869-4334-B59D-6BF75226A83D}"/>
    <cellStyle name="Heading 3 2 6 3 2" xfId="20952" xr:uid="{3FF681EF-F6D7-469B-BF99-C16C30A1FAB9}"/>
    <cellStyle name="Heading 3 2 6 3 3" xfId="20953" xr:uid="{5D3664EF-102A-49ED-88A2-2B452EBCD29F}"/>
    <cellStyle name="Heading 3 2 6 4" xfId="20954" xr:uid="{E15D6527-38E8-48BE-9768-E8BBE84278D0}"/>
    <cellStyle name="Heading 3 2 6 4 2" xfId="20955" xr:uid="{D15B3786-BEFF-406D-98C9-AC3CD52BF26F}"/>
    <cellStyle name="Heading 3 2 6 4 3" xfId="20956" xr:uid="{7A0C79F3-118B-4DEE-AC1C-07E812743D9D}"/>
    <cellStyle name="Heading 3 2 6 5" xfId="20957" xr:uid="{1DC19B6A-F9B3-498D-AED4-599918F5C8B5}"/>
    <cellStyle name="Heading 3 2 6 5 2" xfId="20958" xr:uid="{2FD6C0AD-557E-42F6-B88C-635C18EDD091}"/>
    <cellStyle name="Heading 3 2 6 5 3" xfId="20959" xr:uid="{74F3E619-4EB6-4704-B41B-0E2EC317C441}"/>
    <cellStyle name="Heading 3 2 6 6" xfId="20960" xr:uid="{E87F26D7-C634-4FD2-ACED-9126A52D38BA}"/>
    <cellStyle name="Heading 3 2 6 6 2" xfId="20961" xr:uid="{7D4FBC88-BE49-461A-AADD-1232B4B962BA}"/>
    <cellStyle name="Heading 3 2 6 7" xfId="20962" xr:uid="{3589D5FA-FB77-4A38-8D5F-05F960E37341}"/>
    <cellStyle name="Heading 3 2 6 8" xfId="10777" xr:uid="{53D82418-58C5-4616-9251-7D45437BDB96}"/>
    <cellStyle name="Heading 3 2 6 9" xfId="6144" xr:uid="{3337E521-C6BD-4A29-B52E-920340CCE665}"/>
    <cellStyle name="Heading 3 2 7" xfId="2010" xr:uid="{8104278E-B069-4A1B-8019-B14609044B8F}"/>
    <cellStyle name="Heading 3 2 7 2" xfId="20963" xr:uid="{45D42FE9-5E9A-402B-B7E6-9C6BE303CBAC}"/>
    <cellStyle name="Heading 3 2 7 2 2" xfId="20964" xr:uid="{AC115D43-5A84-4414-A4BB-20CCA9495AA7}"/>
    <cellStyle name="Heading 3 2 7 2 2 2" xfId="20965" xr:uid="{D7EDFE51-BFDD-4F90-91A0-0B151158A103}"/>
    <cellStyle name="Heading 3 2 7 2 2 3" xfId="20966" xr:uid="{93808353-C294-4756-B0C3-1A2A9AC876E2}"/>
    <cellStyle name="Heading 3 2 7 2 3" xfId="20967" xr:uid="{743E7BAF-FA41-4F42-A7F9-5092CDF75936}"/>
    <cellStyle name="Heading 3 2 7 2 4" xfId="20968" xr:uid="{CE33B39E-31F7-4988-835B-153BA427F182}"/>
    <cellStyle name="Heading 3 2 7 2 5" xfId="20969" xr:uid="{E7F461F7-C790-49C3-A137-3294ADB33B02}"/>
    <cellStyle name="Heading 3 2 7 3" xfId="20970" xr:uid="{699D3555-9B2A-4E0E-A4C4-BC322261F5E8}"/>
    <cellStyle name="Heading 3 2 7 3 2" xfId="20971" xr:uid="{E81322B5-C67C-4F01-90D3-053D012D4142}"/>
    <cellStyle name="Heading 3 2 7 3 3" xfId="20972" xr:uid="{33ADB69F-A841-4612-860B-62B0531EAF70}"/>
    <cellStyle name="Heading 3 2 7 4" xfId="20973" xr:uid="{AA1EEC1F-1DE8-454E-B870-0F1A006BA342}"/>
    <cellStyle name="Heading 3 2 7 4 2" xfId="20974" xr:uid="{5B89BB73-E674-4F0E-8140-DE392A7909C8}"/>
    <cellStyle name="Heading 3 2 7 4 3" xfId="20975" xr:uid="{8C6326E8-3C33-4500-AD90-F468D9CD3321}"/>
    <cellStyle name="Heading 3 2 7 5" xfId="20976" xr:uid="{5D53D2DD-2F5A-47DF-9933-DE78B3827C89}"/>
    <cellStyle name="Heading 3 2 7 5 2" xfId="20977" xr:uid="{D4EF4E0D-4D67-4622-A7FA-995262755493}"/>
    <cellStyle name="Heading 3 2 7 5 3" xfId="20978" xr:uid="{B55A5DF0-5D80-478A-A967-79BB694DC3C7}"/>
    <cellStyle name="Heading 3 2 7 6" xfId="20979" xr:uid="{3A5DD384-B6F7-43BB-B9DF-A67C5354D49C}"/>
    <cellStyle name="Heading 3 2 7 6 2" xfId="20980" xr:uid="{3AFD35AA-600D-49E3-817D-398DBA78DEAC}"/>
    <cellStyle name="Heading 3 2 7 7" xfId="20981" xr:uid="{703B902B-2A45-4CD1-8657-A7B06FC39CE8}"/>
    <cellStyle name="Heading 3 2 7 8" xfId="10778" xr:uid="{FB98816B-086C-4888-AE2C-FEE27C563DF4}"/>
    <cellStyle name="Heading 3 2 7 9" xfId="6145" xr:uid="{763B9B50-0AB1-41B2-BB3D-545D0312E97C}"/>
    <cellStyle name="Heading 3 2 8" xfId="2011" xr:uid="{C8B99AB8-08C2-4AF1-A089-A92DC3502CB4}"/>
    <cellStyle name="Heading 3 2 8 2" xfId="20982" xr:uid="{F012D45D-5366-4685-8A3C-F51061A19B21}"/>
    <cellStyle name="Heading 3 2 8 2 2" xfId="20983" xr:uid="{0BD97A36-9CBE-43DD-8D0C-EE63CD97A72F}"/>
    <cellStyle name="Heading 3 2 8 2 2 2" xfId="20984" xr:uid="{2E950614-9C7C-416E-AAB3-90756284B2E4}"/>
    <cellStyle name="Heading 3 2 8 2 2 3" xfId="20985" xr:uid="{6C728442-361A-4F1E-B4DB-5AA129B02161}"/>
    <cellStyle name="Heading 3 2 8 2 3" xfId="20986" xr:uid="{7B92996F-5C70-44C9-A89F-0AD2342623B8}"/>
    <cellStyle name="Heading 3 2 8 2 4" xfId="20987" xr:uid="{9172DEA3-84B8-4C42-BB07-A6D8BBB796BC}"/>
    <cellStyle name="Heading 3 2 8 2 5" xfId="20988" xr:uid="{40A8C14F-2BE4-4448-9E91-9E0409A41143}"/>
    <cellStyle name="Heading 3 2 8 3" xfId="20989" xr:uid="{93521388-C95B-4EDF-9413-FCA2D4A4E9EB}"/>
    <cellStyle name="Heading 3 2 8 3 2" xfId="20990" xr:uid="{C07B4F06-EB5A-4495-96C7-6AAC79188A57}"/>
    <cellStyle name="Heading 3 2 8 3 3" xfId="20991" xr:uid="{51963EF8-6F4D-4A1D-B40A-AA119529BB0A}"/>
    <cellStyle name="Heading 3 2 8 4" xfId="20992" xr:uid="{12C107A5-E571-45E9-8033-322087399C8D}"/>
    <cellStyle name="Heading 3 2 8 4 2" xfId="20993" xr:uid="{DB7A939C-35F3-43C3-AC8F-239494F38BD9}"/>
    <cellStyle name="Heading 3 2 8 4 3" xfId="20994" xr:uid="{05908AC8-EC02-4888-9974-0DA5A367858A}"/>
    <cellStyle name="Heading 3 2 8 5" xfId="20995" xr:uid="{617D238E-1F5B-4D26-A33E-6D87D81306A3}"/>
    <cellStyle name="Heading 3 2 8 5 2" xfId="20996" xr:uid="{2A500EAD-8617-4CE0-8F5B-E74EE5FD8C7A}"/>
    <cellStyle name="Heading 3 2 8 5 3" xfId="20997" xr:uid="{380BA65B-7843-4E4E-AD9B-FA374E1A965E}"/>
    <cellStyle name="Heading 3 2 8 6" xfId="20998" xr:uid="{20157CAD-2A12-4164-87F0-BB8D5E2E16B4}"/>
    <cellStyle name="Heading 3 2 8 6 2" xfId="20999" xr:uid="{7725114B-CF95-4D72-A578-E8CB037DEE10}"/>
    <cellStyle name="Heading 3 2 8 7" xfId="21000" xr:uid="{7AFCAEA2-AB16-4BFD-8076-05894D74516B}"/>
    <cellStyle name="Heading 3 2 8 8" xfId="10779" xr:uid="{8C452141-D079-4148-B20C-1309B3E17CBC}"/>
    <cellStyle name="Heading 3 2 8 9" xfId="6146" xr:uid="{4F5E3072-C7E6-4A70-8274-2BCD784AB109}"/>
    <cellStyle name="Heading 3 2 9" xfId="2012" xr:uid="{2254DE01-EFE0-4C13-B81F-791D26DC5C05}"/>
    <cellStyle name="Heading 3 2 9 2" xfId="21001" xr:uid="{EC86B243-29C4-4BFE-941A-8AFC1D795F5E}"/>
    <cellStyle name="Heading 3 2 9 2 2" xfId="21002" xr:uid="{1473C916-AE0E-4880-8404-D195E7C0E09B}"/>
    <cellStyle name="Heading 3 2 9 2 2 2" xfId="21003" xr:uid="{99D1D23F-07D0-431E-8E0B-8341DE422595}"/>
    <cellStyle name="Heading 3 2 9 2 2 3" xfId="21004" xr:uid="{21717416-44D5-4786-89A3-5AC41956EF87}"/>
    <cellStyle name="Heading 3 2 9 2 3" xfId="21005" xr:uid="{0BE0A7AA-5227-463D-9EB7-542EB14F96C7}"/>
    <cellStyle name="Heading 3 2 9 2 4" xfId="21006" xr:uid="{3BF9E068-7DB9-4770-95F1-12A2B174FFCD}"/>
    <cellStyle name="Heading 3 2 9 2 5" xfId="21007" xr:uid="{C9D312F6-ED1D-48DB-B9FF-13EF6439590C}"/>
    <cellStyle name="Heading 3 2 9 3" xfId="21008" xr:uid="{BC2B5C65-0B69-49B9-8FB1-8B0AF5E968AF}"/>
    <cellStyle name="Heading 3 2 9 3 2" xfId="21009" xr:uid="{49CD5A3C-E15C-4887-88C5-33B08116ED3D}"/>
    <cellStyle name="Heading 3 2 9 3 3" xfId="21010" xr:uid="{49A2E4A5-219B-4181-9293-CF7DFC94DAD5}"/>
    <cellStyle name="Heading 3 2 9 4" xfId="21011" xr:uid="{FC9132D3-671A-454A-9704-53B8FB8FDDBE}"/>
    <cellStyle name="Heading 3 2 9 4 2" xfId="21012" xr:uid="{C0A5910A-B102-461F-9CD0-C14F3D1943A5}"/>
    <cellStyle name="Heading 3 2 9 4 3" xfId="21013" xr:uid="{5FD71DE9-3063-4950-8344-FE7BCE2B54C4}"/>
    <cellStyle name="Heading 3 2 9 5" xfId="21014" xr:uid="{41CFD36F-D770-4D19-A903-6D9C6B3D9199}"/>
    <cellStyle name="Heading 3 2 9 5 2" xfId="21015" xr:uid="{C54BEA24-AE9D-45F2-AB27-35BA3F440C0E}"/>
    <cellStyle name="Heading 3 2 9 5 3" xfId="21016" xr:uid="{E9C60603-52A3-407D-B4FF-74C1DE7F5F8F}"/>
    <cellStyle name="Heading 3 2 9 6" xfId="21017" xr:uid="{BD8A22BC-A7FC-4670-A5DD-ADDD09F95242}"/>
    <cellStyle name="Heading 3 2 9 6 2" xfId="21018" xr:uid="{4D8AC786-3421-456E-9791-130A828D08E7}"/>
    <cellStyle name="Heading 3 2 9 7" xfId="21019" xr:uid="{D296E316-46B3-4696-B2CA-67BDF56A0FAF}"/>
    <cellStyle name="Heading 3 2 9 8" xfId="10780" xr:uid="{4CFD7420-C867-40AC-A680-8A03934CA39F}"/>
    <cellStyle name="Heading 3 2 9 9" xfId="6147" xr:uid="{0FEE78B9-071A-4ABE-A725-E7EA3D7B97D6}"/>
    <cellStyle name="Heading 3 20" xfId="8476" xr:uid="{6E0F266C-2C20-4CE1-B578-B096BF05F705}"/>
    <cellStyle name="Heading 3 21" xfId="8477" xr:uid="{64CE98EF-70EF-4F1F-AA24-70E7CD92737E}"/>
    <cellStyle name="Heading 3 22" xfId="8478" xr:uid="{84E3E140-54E5-48B0-B822-5E9FD5148FF5}"/>
    <cellStyle name="Heading 3 23" xfId="8479" xr:uid="{82F0E39B-8167-4BED-9905-C298C12BCFF9}"/>
    <cellStyle name="Heading 3 24" xfId="8480" xr:uid="{023AEBD0-0B0B-4E8E-9D9B-F94FBEDE8835}"/>
    <cellStyle name="Heading 3 25" xfId="8481" xr:uid="{96FCED5D-33AC-4F16-95ED-F463967531FC}"/>
    <cellStyle name="Heading 3 26" xfId="8482" xr:uid="{C1E7F88E-84C7-45AA-BA3B-7F9F0813179C}"/>
    <cellStyle name="Heading 3 27" xfId="8483" xr:uid="{BA1ADC41-4DAA-4FBF-BD9E-67E3645E162B}"/>
    <cellStyle name="Heading 3 28" xfId="8484" xr:uid="{471C7514-FBE7-492C-9588-EF96EBB23FBE}"/>
    <cellStyle name="Heading 3 29" xfId="8485" xr:uid="{E610732B-C5CA-488A-9959-BC682EA55F45}"/>
    <cellStyle name="Heading 3 3" xfId="2013" xr:uid="{F57BA246-0925-48CF-A312-86EA13A87CD0}"/>
    <cellStyle name="Heading 3 3 10" xfId="2014" xr:uid="{7579B502-3B20-467D-A41A-956C4C007B1D}"/>
    <cellStyle name="Heading 3 3 10 2" xfId="21020" xr:uid="{E858A149-0447-40C9-9109-046DCDF88029}"/>
    <cellStyle name="Heading 3 3 10 2 2" xfId="21021" xr:uid="{CA733527-2553-4FA3-99D8-0D7D74531B17}"/>
    <cellStyle name="Heading 3 3 10 2 3" xfId="21022" xr:uid="{FF1DB84F-1E68-4E16-882A-AC5B1E49F7CA}"/>
    <cellStyle name="Heading 3 3 10 3" xfId="21023" xr:uid="{3B7862A2-B2A8-4A12-B690-F2CD78297EA1}"/>
    <cellStyle name="Heading 3 3 10 3 2" xfId="21024" xr:uid="{4507C76A-C6DB-41A1-8500-3796167F2185}"/>
    <cellStyle name="Heading 3 3 10 3 3" xfId="21025" xr:uid="{283DC42B-446B-4A7A-9F19-45B909853188}"/>
    <cellStyle name="Heading 3 3 10 4" xfId="21026" xr:uid="{ABD2845E-6CE9-43B4-8649-737FDB039BEF}"/>
    <cellStyle name="Heading 3 3 10 4 2" xfId="21027" xr:uid="{E623D88E-F946-4ABE-93A4-BBD66D4A4C9E}"/>
    <cellStyle name="Heading 3 3 10 4 3" xfId="21028" xr:uid="{BC9FACF5-C929-4F3F-A2FC-8F60990B73F4}"/>
    <cellStyle name="Heading 3 3 10 5" xfId="21029" xr:uid="{BFCFA2F0-D863-426B-BA6B-1180A90D17A9}"/>
    <cellStyle name="Heading 3 3 10 5 2" xfId="21030" xr:uid="{1D87C43A-BE0C-4E99-A68A-5160CABCFE7E}"/>
    <cellStyle name="Heading 3 3 10 5 3" xfId="21031" xr:uid="{59AEED5E-693E-4059-8CD9-4F3FC078BB47}"/>
    <cellStyle name="Heading 3 3 10 6" xfId="21032" xr:uid="{D680FB43-15D3-41F0-A079-660C526FC465}"/>
    <cellStyle name="Heading 3 3 10 6 2" xfId="21033" xr:uid="{A3ED51D6-A981-419A-97FA-6953E2A0D839}"/>
    <cellStyle name="Heading 3 3 10 7" xfId="21034" xr:uid="{0E2925A0-44E0-435F-8B8C-E228DEFF8D84}"/>
    <cellStyle name="Heading 3 3 11" xfId="2015" xr:uid="{BC0823D9-0E00-4915-B563-D2D638ED46CB}"/>
    <cellStyle name="Heading 3 3 11 2" xfId="21035" xr:uid="{7E0FC3C9-BDB8-4DE1-8414-55785B8998ED}"/>
    <cellStyle name="Heading 3 3 11 2 2" xfId="21036" xr:uid="{31562E6D-2D02-4CA4-9B13-453238ED0AFD}"/>
    <cellStyle name="Heading 3 3 11 2 3" xfId="21037" xr:uid="{8CF448C5-E8F8-4B0D-B48F-42EB6B390569}"/>
    <cellStyle name="Heading 3 3 11 3" xfId="21038" xr:uid="{28AC2CA3-B658-4E84-8CA2-4BB438F8BA9B}"/>
    <cellStyle name="Heading 3 3 11 3 2" xfId="21039" xr:uid="{85BB04FB-599F-472D-BF91-765AF4B68CD0}"/>
    <cellStyle name="Heading 3 3 11 3 3" xfId="21040" xr:uid="{F76852BD-C653-4A93-8FD2-357A1136640E}"/>
    <cellStyle name="Heading 3 3 11 4" xfId="21041" xr:uid="{DDABD011-4927-4558-A641-5533071301D1}"/>
    <cellStyle name="Heading 3 3 11 4 2" xfId="21042" xr:uid="{B698A918-27F3-4F72-A852-6E8641AF59A8}"/>
    <cellStyle name="Heading 3 3 11 4 3" xfId="21043" xr:uid="{EB7B9E3F-C4BC-46C6-AAAD-5944A171D9BB}"/>
    <cellStyle name="Heading 3 3 11 5" xfId="21044" xr:uid="{2D7157AC-BD19-4CA8-9B8B-DD9AB79ED07C}"/>
    <cellStyle name="Heading 3 3 11 5 2" xfId="21045" xr:uid="{A98E5B7E-7D2D-44CE-AA31-10CEF12364CF}"/>
    <cellStyle name="Heading 3 3 11 5 3" xfId="21046" xr:uid="{D996D42E-80A4-4A00-88EB-0A0F9846807A}"/>
    <cellStyle name="Heading 3 3 11 6" xfId="21047" xr:uid="{BB964A5C-C44A-491F-B21F-418E8EDBE5E4}"/>
    <cellStyle name="Heading 3 3 11 6 2" xfId="21048" xr:uid="{4CA54F8E-340D-4245-B631-CEB3F0C24AF4}"/>
    <cellStyle name="Heading 3 3 11 7" xfId="21049" xr:uid="{02D26F7E-4E66-4D75-BFA3-0DF5F38665D5}"/>
    <cellStyle name="Heading 3 3 12" xfId="21050" xr:uid="{E195C90C-0BD2-42A9-BAB4-5F8C34348F2A}"/>
    <cellStyle name="Heading 3 3 12 2" xfId="21051" xr:uid="{6825E8F5-6F33-4449-BB3D-CB0398A9F46E}"/>
    <cellStyle name="Heading 3 3 12 2 2" xfId="21052" xr:uid="{655A0397-77C3-4AD7-9DD5-6E0313BBE04B}"/>
    <cellStyle name="Heading 3 3 12 2 3" xfId="21053" xr:uid="{CD7B5C6B-03AA-4D8A-B578-C533C01D074A}"/>
    <cellStyle name="Heading 3 3 12 3" xfId="21054" xr:uid="{C0892D42-3405-485B-B59F-DF5402B039AE}"/>
    <cellStyle name="Heading 3 3 12 4" xfId="21055" xr:uid="{8269FC99-869F-48A5-8D4C-0B05C4C168C5}"/>
    <cellStyle name="Heading 3 3 12 5" xfId="21056" xr:uid="{3AB29619-21CC-428A-9E66-338DC5678ED3}"/>
    <cellStyle name="Heading 3 3 13" xfId="21057" xr:uid="{D354435A-D8D1-4259-8587-F68D418910EB}"/>
    <cellStyle name="Heading 3 3 13 2" xfId="21058" xr:uid="{900DE9D0-EB80-48D8-AD9B-47908F0845AE}"/>
    <cellStyle name="Heading 3 3 13 3" xfId="21059" xr:uid="{02250A30-6317-4710-AB1C-87B665FD869B}"/>
    <cellStyle name="Heading 3 3 14" xfId="21060" xr:uid="{2A28F26E-EA71-44FC-84FF-E6972EC778C7}"/>
    <cellStyle name="Heading 3 3 14 2" xfId="21061" xr:uid="{2F561833-022C-4D53-9F3D-4D415E058059}"/>
    <cellStyle name="Heading 3 3 14 3" xfId="21062" xr:uid="{07E75380-9005-4853-B8CE-6E0255141B3C}"/>
    <cellStyle name="Heading 3 3 15" xfId="21063" xr:uid="{993210F5-F68B-4B8B-A98F-3F6624A5D397}"/>
    <cellStyle name="Heading 3 3 15 2" xfId="21064" xr:uid="{6EAA964F-45B3-49FA-8491-0709F10EA93A}"/>
    <cellStyle name="Heading 3 3 15 3" xfId="21065" xr:uid="{8C84188C-8A77-42D2-BE3C-9044BE0B76B4}"/>
    <cellStyle name="Heading 3 3 16" xfId="21066" xr:uid="{14563EB2-D874-4FA9-968A-8D1BDA4BFC1D}"/>
    <cellStyle name="Heading 3 3 16 2" xfId="21067" xr:uid="{1FDBCBC1-A6C2-4CF6-B275-427058F51594}"/>
    <cellStyle name="Heading 3 3 17" xfId="21068" xr:uid="{C9C96B15-988F-46CA-A1D9-D96B23DA365D}"/>
    <cellStyle name="Heading 3 3 18" xfId="6148" xr:uid="{CF67955F-8DF5-4CB2-B0D6-33B528B2670B}"/>
    <cellStyle name="Heading 3 3 2" xfId="2016" xr:uid="{45A1E05D-6D53-4452-B770-C50CBC5C6F5D}"/>
    <cellStyle name="Heading 3 3 2 10" xfId="8486" xr:uid="{09D4E609-767F-496B-B32E-D7F306C1DE30}"/>
    <cellStyle name="Heading 3 3 2 2" xfId="21069" xr:uid="{5DD09EE9-2D42-4F0F-939F-01E7BA3F2F61}"/>
    <cellStyle name="Heading 3 3 2 2 2" xfId="21070" xr:uid="{7BBDF3D5-0A43-4731-B82A-4569D12587FE}"/>
    <cellStyle name="Heading 3 3 2 2 3" xfId="21071" xr:uid="{2648B1FF-C9D8-4963-8463-3ABA08ABBA93}"/>
    <cellStyle name="Heading 3 3 2 3" xfId="21072" xr:uid="{13F1FF71-D761-46DB-9616-B8BEBDFFDA1D}"/>
    <cellStyle name="Heading 3 3 2 3 2" xfId="21073" xr:uid="{60682DA2-B6B5-4640-BF40-1F379D10B589}"/>
    <cellStyle name="Heading 3 3 2 3 3" xfId="21074" xr:uid="{DCDADB65-738C-415E-9241-5FA2BE06FE64}"/>
    <cellStyle name="Heading 3 3 2 4" xfId="21075" xr:uid="{C54A5413-68C8-436D-8C47-3B7252411B90}"/>
    <cellStyle name="Heading 3 3 2 4 2" xfId="21076" xr:uid="{A40EEAE0-C23C-4E3C-A17F-90A3A86CDE4B}"/>
    <cellStyle name="Heading 3 3 2 4 3" xfId="21077" xr:uid="{EEB56FB1-996C-43D6-8ABE-67272143EF24}"/>
    <cellStyle name="Heading 3 3 2 5" xfId="21078" xr:uid="{D2C1ACF7-C08E-48B7-9D6A-2BE048E8A28B}"/>
    <cellStyle name="Heading 3 3 2 5 2" xfId="21079" xr:uid="{01F524AD-66EA-4606-83EA-BE004C577920}"/>
    <cellStyle name="Heading 3 3 2 5 3" xfId="21080" xr:uid="{23AFDF3F-DBA5-4BF1-8407-F7F0A97F2181}"/>
    <cellStyle name="Heading 3 3 2 6" xfId="21081" xr:uid="{AC6CBE56-BF0B-44BB-8EFC-3969DE155376}"/>
    <cellStyle name="Heading 3 3 2 6 2" xfId="21082" xr:uid="{4ADC8843-FCC1-4C00-AA8C-0FEBB1F90D95}"/>
    <cellStyle name="Heading 3 3 2 7" xfId="21083" xr:uid="{C96FCC85-2BCE-4BA2-8000-F8C853847F03}"/>
    <cellStyle name="Heading 3 3 2 8" xfId="21084" xr:uid="{77AC0C1B-7C82-4CF8-8EFE-DAADB97EFD2E}"/>
    <cellStyle name="Heading 3 3 2 9" xfId="10781" xr:uid="{E449AA70-2DE4-4815-AC60-6E948CBAFDFC}"/>
    <cellStyle name="Heading 3 3 3" xfId="2017" xr:uid="{B3C0BDC0-7FEC-4FE4-AB8F-03378645BCBE}"/>
    <cellStyle name="Heading 3 3 3 2" xfId="21085" xr:uid="{1F64F3C8-3D12-47A3-8B52-1C5C95A0C6C0}"/>
    <cellStyle name="Heading 3 3 3 2 2" xfId="21086" xr:uid="{D4AC9091-D2EC-48BC-8D66-8ECD221A552C}"/>
    <cellStyle name="Heading 3 3 3 2 3" xfId="21087" xr:uid="{A66742DD-F8EA-4CE1-9C4A-22D414902F04}"/>
    <cellStyle name="Heading 3 3 3 3" xfId="21088" xr:uid="{95BAD6D6-CD57-463C-9868-CBE14A15ADBD}"/>
    <cellStyle name="Heading 3 3 3 3 2" xfId="21089" xr:uid="{1BB0F1D2-FBBF-495D-B3E5-D8493B78CD7C}"/>
    <cellStyle name="Heading 3 3 3 3 3" xfId="21090" xr:uid="{A7BD7A0E-5100-421B-B8BF-268EE5F8B101}"/>
    <cellStyle name="Heading 3 3 3 4" xfId="21091" xr:uid="{F213163B-0799-4D05-8769-BEFF994538A0}"/>
    <cellStyle name="Heading 3 3 3 4 2" xfId="21092" xr:uid="{ED870FA3-A662-43A1-9B5E-1415306FB8F1}"/>
    <cellStyle name="Heading 3 3 3 4 3" xfId="21093" xr:uid="{6577DA1A-AE9D-4A4C-9C97-020E01CFA653}"/>
    <cellStyle name="Heading 3 3 3 5" xfId="21094" xr:uid="{872C30D2-B36E-4AB0-8162-A1984151BCCF}"/>
    <cellStyle name="Heading 3 3 3 5 2" xfId="21095" xr:uid="{F0AACD6E-897C-4761-BFE1-6F4BBFD5883D}"/>
    <cellStyle name="Heading 3 3 3 5 3" xfId="21096" xr:uid="{1931A438-ADAB-4A1D-BBBA-497E2F6B6BFB}"/>
    <cellStyle name="Heading 3 3 3 6" xfId="21097" xr:uid="{55AFFA3B-7F51-4BD3-A981-1A32D85EA0F1}"/>
    <cellStyle name="Heading 3 3 3 6 2" xfId="21098" xr:uid="{3B028C25-5740-42F7-8723-FBE9E11E8975}"/>
    <cellStyle name="Heading 3 3 3 7" xfId="21099" xr:uid="{3390B60F-8560-41DC-AB9F-43F5638EEAF7}"/>
    <cellStyle name="Heading 3 3 4" xfId="2018" xr:uid="{E4060360-4148-406E-80CC-D44DB580B10C}"/>
    <cellStyle name="Heading 3 3 4 2" xfId="21100" xr:uid="{0F0B2DB9-CE6C-4B92-81D5-6FC061931699}"/>
    <cellStyle name="Heading 3 3 4 2 2" xfId="21101" xr:uid="{467A7C14-DC1C-4DD9-8CE8-E81369D0FD85}"/>
    <cellStyle name="Heading 3 3 4 2 3" xfId="21102" xr:uid="{AF1A49A9-37CD-4009-AE0B-EA93C3C6E83F}"/>
    <cellStyle name="Heading 3 3 4 3" xfId="21103" xr:uid="{E6E31068-5E72-4F96-873B-EFC40B62E6C7}"/>
    <cellStyle name="Heading 3 3 4 3 2" xfId="21104" xr:uid="{F54105E9-D0BB-4073-B6DD-C99F098489AC}"/>
    <cellStyle name="Heading 3 3 4 3 3" xfId="21105" xr:uid="{C1840490-FD61-426B-A6BD-EF7112237CE3}"/>
    <cellStyle name="Heading 3 3 4 4" xfId="21106" xr:uid="{22BF347D-3B14-47DB-8CB0-19EB4FEA3EA4}"/>
    <cellStyle name="Heading 3 3 4 4 2" xfId="21107" xr:uid="{970E6C21-019C-4A66-AF7E-151AC8AF7EE1}"/>
    <cellStyle name="Heading 3 3 4 4 3" xfId="21108" xr:uid="{7B1956EA-7017-43D9-A3FE-5248641837B5}"/>
    <cellStyle name="Heading 3 3 4 5" xfId="21109" xr:uid="{2CDAE3CD-7013-4CFF-922F-82765E5FA095}"/>
    <cellStyle name="Heading 3 3 4 5 2" xfId="21110" xr:uid="{1EA6A0AF-6A3B-4D3C-A426-0C82EC295FE8}"/>
    <cellStyle name="Heading 3 3 4 5 3" xfId="21111" xr:uid="{4A13C697-BA63-434F-9F5E-9F4BA60F4308}"/>
    <cellStyle name="Heading 3 3 4 6" xfId="21112" xr:uid="{3B7A6467-5FE8-4186-8DE5-41C43188BD85}"/>
    <cellStyle name="Heading 3 3 4 6 2" xfId="21113" xr:uid="{E10B8AC4-8705-407B-A373-C333F0E17EAA}"/>
    <cellStyle name="Heading 3 3 4 7" xfId="21114" xr:uid="{DA7A329D-CF99-45D6-B5E7-287F46450276}"/>
    <cellStyle name="Heading 3 3 5" xfId="2019" xr:uid="{B0A09287-F818-410E-A359-23B81067E0AB}"/>
    <cellStyle name="Heading 3 3 5 2" xfId="21115" xr:uid="{2027FE60-410B-4536-950D-7D8760CC0B4C}"/>
    <cellStyle name="Heading 3 3 5 2 2" xfId="21116" xr:uid="{CA31ACD4-7F3A-4002-AFF3-20DE5CC83BAD}"/>
    <cellStyle name="Heading 3 3 5 2 3" xfId="21117" xr:uid="{DFF8D89C-0B7A-4199-88B9-5179786F3471}"/>
    <cellStyle name="Heading 3 3 5 3" xfId="21118" xr:uid="{DD2B774C-7AC1-4679-BB6D-1163077C89A5}"/>
    <cellStyle name="Heading 3 3 5 3 2" xfId="21119" xr:uid="{71E06D16-C1AC-476C-88F7-12C0FE8F9A10}"/>
    <cellStyle name="Heading 3 3 5 3 3" xfId="21120" xr:uid="{316AA3F9-ACFF-4B03-B900-7FE0D9D20125}"/>
    <cellStyle name="Heading 3 3 5 4" xfId="21121" xr:uid="{B92C8012-A347-4637-B08F-1228B041D7DE}"/>
    <cellStyle name="Heading 3 3 5 4 2" xfId="21122" xr:uid="{761EEE9A-3665-4F64-8C49-1B92CC603FC6}"/>
    <cellStyle name="Heading 3 3 5 4 3" xfId="21123" xr:uid="{9E280E79-6FD2-49CF-ACEA-43CBD9E081CF}"/>
    <cellStyle name="Heading 3 3 5 5" xfId="21124" xr:uid="{9E3E470D-1C9C-4613-BA3A-5EF9C79154F4}"/>
    <cellStyle name="Heading 3 3 5 5 2" xfId="21125" xr:uid="{597538EB-254E-4279-9E37-0967D799838F}"/>
    <cellStyle name="Heading 3 3 5 5 3" xfId="21126" xr:uid="{20A8DCDF-9C16-4BA2-8A8E-77A6651B8A62}"/>
    <cellStyle name="Heading 3 3 5 6" xfId="21127" xr:uid="{14B0FEF9-3153-488F-9E91-A36B3D5BDE50}"/>
    <cellStyle name="Heading 3 3 5 6 2" xfId="21128" xr:uid="{C49D0077-2B21-48CB-A497-5CC504A916A2}"/>
    <cellStyle name="Heading 3 3 5 7" xfId="21129" xr:uid="{03B58176-7E81-4183-A159-E58CFBEA8B55}"/>
    <cellStyle name="Heading 3 3 6" xfId="2020" xr:uid="{9593CA4A-99A1-44A3-866C-148AAB70367B}"/>
    <cellStyle name="Heading 3 3 6 2" xfId="21130" xr:uid="{0AB9F346-CE8A-4F02-81FE-0AF523AD95DA}"/>
    <cellStyle name="Heading 3 3 6 2 2" xfId="21131" xr:uid="{E85B57DF-14FD-46AB-B308-8D26947A5501}"/>
    <cellStyle name="Heading 3 3 6 2 3" xfId="21132" xr:uid="{C048D606-9FAE-47E1-856A-A2372CC5E457}"/>
    <cellStyle name="Heading 3 3 6 3" xfId="21133" xr:uid="{0B0790FC-6AFD-41A5-8BCC-B5785BC8D1CD}"/>
    <cellStyle name="Heading 3 3 6 3 2" xfId="21134" xr:uid="{17901F35-9FA8-4728-8733-F5F0E7F55B8B}"/>
    <cellStyle name="Heading 3 3 6 3 3" xfId="21135" xr:uid="{CA979AB0-B19E-4C7F-9CEB-F18AA143F586}"/>
    <cellStyle name="Heading 3 3 6 4" xfId="21136" xr:uid="{6E539C89-D651-4300-BA7A-CD1905893110}"/>
    <cellStyle name="Heading 3 3 6 4 2" xfId="21137" xr:uid="{A9FEC6A0-4627-447F-BF14-4E792BA3944F}"/>
    <cellStyle name="Heading 3 3 6 4 3" xfId="21138" xr:uid="{E83261E0-008A-4D7D-90F7-550178E52369}"/>
    <cellStyle name="Heading 3 3 6 5" xfId="21139" xr:uid="{AD6709ED-AD11-4F5B-A9C8-7A0F20048485}"/>
    <cellStyle name="Heading 3 3 6 5 2" xfId="21140" xr:uid="{839F52E7-385E-4FB7-AE98-3A81D856F12E}"/>
    <cellStyle name="Heading 3 3 6 5 3" xfId="21141" xr:uid="{DBC129D8-1FFE-4FC5-844E-32E3A74582C4}"/>
    <cellStyle name="Heading 3 3 6 6" xfId="21142" xr:uid="{0E60B5BA-D794-476E-AA10-E9B155AE6256}"/>
    <cellStyle name="Heading 3 3 6 6 2" xfId="21143" xr:uid="{93D6BC56-A03F-4F59-B41E-CA9DC3898ED8}"/>
    <cellStyle name="Heading 3 3 6 7" xfId="21144" xr:uid="{B5EE9E89-7753-4B05-94D6-374D8A78E933}"/>
    <cellStyle name="Heading 3 3 7" xfId="2021" xr:uid="{C2E5DCD3-952B-46BD-B6BA-D8A6715CA25E}"/>
    <cellStyle name="Heading 3 3 7 2" xfId="21145" xr:uid="{1AF92458-C15D-4D4D-9910-A997ADDFEAA5}"/>
    <cellStyle name="Heading 3 3 7 2 2" xfId="21146" xr:uid="{FB03A977-F8DB-4BB6-9586-F78E0FEB3503}"/>
    <cellStyle name="Heading 3 3 7 2 3" xfId="21147" xr:uid="{DE51A829-0B99-4389-AA0A-8C79995C605B}"/>
    <cellStyle name="Heading 3 3 7 3" xfId="21148" xr:uid="{AB17CCE5-974B-400D-8A0D-B558CC8512B6}"/>
    <cellStyle name="Heading 3 3 7 3 2" xfId="21149" xr:uid="{4667186B-E068-466B-A90F-392A4DD8747C}"/>
    <cellStyle name="Heading 3 3 7 3 3" xfId="21150" xr:uid="{25830F03-B913-48E0-B48E-8B2609E4B74C}"/>
    <cellStyle name="Heading 3 3 7 4" xfId="21151" xr:uid="{8496D4E2-7EA8-41AE-81A6-8FF71E87CA10}"/>
    <cellStyle name="Heading 3 3 7 4 2" xfId="21152" xr:uid="{2E126173-2FED-4B78-AFE3-408570F35DD0}"/>
    <cellStyle name="Heading 3 3 7 4 3" xfId="21153" xr:uid="{1956AF95-8C9F-4884-835F-39319B26C793}"/>
    <cellStyle name="Heading 3 3 7 5" xfId="21154" xr:uid="{E857BFD2-9DBA-4A9E-AEA6-3EDC16540823}"/>
    <cellStyle name="Heading 3 3 7 5 2" xfId="21155" xr:uid="{8CA93CC8-51D4-471B-88D9-5C023E155814}"/>
    <cellStyle name="Heading 3 3 7 5 3" xfId="21156" xr:uid="{36DDE6AB-0FAA-4A8D-B10E-CFE9D9CFD9D0}"/>
    <cellStyle name="Heading 3 3 7 6" xfId="21157" xr:uid="{79A7B992-B3DD-4C74-ABF2-FDA40654334E}"/>
    <cellStyle name="Heading 3 3 7 6 2" xfId="21158" xr:uid="{D3D8D6A6-51A9-4938-AE90-9895A80DD000}"/>
    <cellStyle name="Heading 3 3 7 7" xfId="21159" xr:uid="{8D404299-A4ED-4852-94A6-1A9ADCDD0B59}"/>
    <cellStyle name="Heading 3 3 8" xfId="2022" xr:uid="{9D084175-B682-4241-9D51-1A8714FDBD2E}"/>
    <cellStyle name="Heading 3 3 8 2" xfId="21160" xr:uid="{433CA0FB-0732-40FC-91F9-5C8B4D2BE857}"/>
    <cellStyle name="Heading 3 3 8 2 2" xfId="21161" xr:uid="{6071BF09-85AC-4B0E-809D-5B45FD062D60}"/>
    <cellStyle name="Heading 3 3 8 2 3" xfId="21162" xr:uid="{413F7152-E16F-4733-AB71-A602AEEC3737}"/>
    <cellStyle name="Heading 3 3 8 3" xfId="21163" xr:uid="{25F11CE9-B167-425C-95CF-5CBF9B404F13}"/>
    <cellStyle name="Heading 3 3 8 3 2" xfId="21164" xr:uid="{83A4A504-B552-4AC3-ABAF-BDE9187CB8B7}"/>
    <cellStyle name="Heading 3 3 8 3 3" xfId="21165" xr:uid="{93CBC306-BE7A-42F1-98D2-9AC8FE71E3A8}"/>
    <cellStyle name="Heading 3 3 8 4" xfId="21166" xr:uid="{CB8ACA2D-C791-43D1-9C70-A04C8664524D}"/>
    <cellStyle name="Heading 3 3 8 4 2" xfId="21167" xr:uid="{877B469F-A362-40D0-8F30-983248F3619D}"/>
    <cellStyle name="Heading 3 3 8 4 3" xfId="21168" xr:uid="{BA1F0D2B-7CE6-4C03-AF35-4097556ADED0}"/>
    <cellStyle name="Heading 3 3 8 5" xfId="21169" xr:uid="{7C183563-0C26-451A-9F84-F3C780580AF4}"/>
    <cellStyle name="Heading 3 3 8 5 2" xfId="21170" xr:uid="{00F5DF48-C4E0-4771-AB5B-D40B182D6411}"/>
    <cellStyle name="Heading 3 3 8 5 3" xfId="21171" xr:uid="{9A4FBDE6-04F2-440F-BB21-C3BFD7483C66}"/>
    <cellStyle name="Heading 3 3 8 6" xfId="21172" xr:uid="{2EA167CA-3F7D-4104-B7C9-5AE0E857256F}"/>
    <cellStyle name="Heading 3 3 8 6 2" xfId="21173" xr:uid="{57678ED5-939E-4EFD-ABA9-A72D7E724488}"/>
    <cellStyle name="Heading 3 3 8 7" xfId="21174" xr:uid="{0CAE04CE-CB20-4D1C-944F-A39B2A3AAF19}"/>
    <cellStyle name="Heading 3 3 9" xfId="2023" xr:uid="{6E4EA664-7056-4614-8C9B-19B99680CC37}"/>
    <cellStyle name="Heading 3 3 9 2" xfId="21175" xr:uid="{91386A58-0F53-413E-8345-AC22827586E4}"/>
    <cellStyle name="Heading 3 3 9 2 2" xfId="21176" xr:uid="{CC2AE674-8374-4577-B06B-A5B6B159281F}"/>
    <cellStyle name="Heading 3 3 9 2 3" xfId="21177" xr:uid="{1BFE3371-B6F8-4D7C-829C-E8BDBE69612B}"/>
    <cellStyle name="Heading 3 3 9 3" xfId="21178" xr:uid="{99C4F44B-2220-4E9B-9744-BBDB0C29BD76}"/>
    <cellStyle name="Heading 3 3 9 3 2" xfId="21179" xr:uid="{359D1DD9-0F2A-44B5-AC65-981C546D8BA0}"/>
    <cellStyle name="Heading 3 3 9 3 3" xfId="21180" xr:uid="{47AD9660-A619-4DD6-88C7-CBB203E468BD}"/>
    <cellStyle name="Heading 3 3 9 4" xfId="21181" xr:uid="{00D04D22-A1F7-4699-AD99-C1B331A6969D}"/>
    <cellStyle name="Heading 3 3 9 4 2" xfId="21182" xr:uid="{6AFF25F0-9837-4E1B-A20E-3D358B777CF0}"/>
    <cellStyle name="Heading 3 3 9 4 3" xfId="21183" xr:uid="{D6D80154-9F31-4E0C-AAC2-CC79D4093CEF}"/>
    <cellStyle name="Heading 3 3 9 5" xfId="21184" xr:uid="{BDCA09A6-1845-449A-8073-76C6A401E3C4}"/>
    <cellStyle name="Heading 3 3 9 5 2" xfId="21185" xr:uid="{591426CA-6668-4CE4-9E39-1F859B61A8DB}"/>
    <cellStyle name="Heading 3 3 9 5 3" xfId="21186" xr:uid="{CD56019C-489E-4482-A9FC-449AAA8AE8BD}"/>
    <cellStyle name="Heading 3 3 9 6" xfId="21187" xr:uid="{8DAB15E7-20E4-4B4B-A37A-EF018063C1D5}"/>
    <cellStyle name="Heading 3 3 9 6 2" xfId="21188" xr:uid="{78818E09-4B03-4CDB-BF94-C05EF5909290}"/>
    <cellStyle name="Heading 3 3 9 7" xfId="21189" xr:uid="{A063A2CC-7811-43C1-ADB2-5A2492D5ADD0}"/>
    <cellStyle name="Heading 3 30" xfId="8487" xr:uid="{7E9B3BB5-0D9C-4047-8A2B-2E19B53BBF1D}"/>
    <cellStyle name="Heading 3 31" xfId="8488" xr:uid="{732ECCD0-C921-46AA-BCFF-A42A4BFB5D59}"/>
    <cellStyle name="Heading 3 32" xfId="8489" xr:uid="{C30EF5D4-3BFA-414F-AED5-2C49D2C17A79}"/>
    <cellStyle name="Heading 3 33" xfId="8490" xr:uid="{F6A9E05C-21E8-48CF-8AAE-1DFD835718FC}"/>
    <cellStyle name="Heading 3 34" xfId="8491" xr:uid="{22E06D88-DF0C-4F17-8582-2AA0E3A39574}"/>
    <cellStyle name="Heading 3 35" xfId="8492" xr:uid="{3694AB86-B5FA-4DD0-920D-A973DB1763B4}"/>
    <cellStyle name="Heading 3 36" xfId="8493" xr:uid="{4D998C78-325E-431F-9FA0-36F888FA0176}"/>
    <cellStyle name="Heading 3 37" xfId="8494" xr:uid="{C9D2FC29-2A7C-4A62-982B-7AE26B91139F}"/>
    <cellStyle name="Heading 3 38" xfId="8495" xr:uid="{1D161B6A-966D-401B-A957-A969DFF3397D}"/>
    <cellStyle name="Heading 3 39" xfId="8496" xr:uid="{E343D4F5-AE0B-4126-A00F-D6A114C8584A}"/>
    <cellStyle name="Heading 3 4" xfId="2024" xr:uid="{4A621D88-E14A-4279-A216-1A6FC7BE1A92}"/>
    <cellStyle name="Heading 3 4 10" xfId="2025" xr:uid="{0511C609-0251-4D67-88D6-6063AF2ABDBB}"/>
    <cellStyle name="Heading 3 4 10 2" xfId="21190" xr:uid="{E20C0359-D917-458C-9F65-1EF13C216BC8}"/>
    <cellStyle name="Heading 3 4 10 2 2" xfId="21191" xr:uid="{92DA2C98-8C99-4CAF-A6CA-1E3C7D444FFD}"/>
    <cellStyle name="Heading 3 4 10 2 3" xfId="21192" xr:uid="{E7D084A1-969C-4BDD-B469-0A011A1A01EF}"/>
    <cellStyle name="Heading 3 4 10 3" xfId="21193" xr:uid="{406D6389-9435-42C7-B423-0726C8356E12}"/>
    <cellStyle name="Heading 3 4 10 3 2" xfId="21194" xr:uid="{6AFA15C7-8A9B-4B4A-AF69-EDB971DA18CA}"/>
    <cellStyle name="Heading 3 4 10 3 3" xfId="21195" xr:uid="{E7FE264A-6ED7-4777-BCB8-58C6415725A1}"/>
    <cellStyle name="Heading 3 4 10 4" xfId="21196" xr:uid="{A59CB785-2D5E-4B3D-B4FC-DE1E41E17265}"/>
    <cellStyle name="Heading 3 4 10 4 2" xfId="21197" xr:uid="{FBDCC1B5-1865-4950-910D-6CFF3D6D7E7D}"/>
    <cellStyle name="Heading 3 4 10 4 3" xfId="21198" xr:uid="{0A803190-14B8-4779-9AE5-0254E8C8FA09}"/>
    <cellStyle name="Heading 3 4 10 5" xfId="21199" xr:uid="{08050EF3-7B4B-4FAF-9574-383F9CC9C24B}"/>
    <cellStyle name="Heading 3 4 10 5 2" xfId="21200" xr:uid="{6E9F2539-E99F-4CED-901E-F6176791FA01}"/>
    <cellStyle name="Heading 3 4 10 5 3" xfId="21201" xr:uid="{EC208873-7358-49DA-B315-B5000C3C07E3}"/>
    <cellStyle name="Heading 3 4 10 6" xfId="21202" xr:uid="{ED875EDF-604C-4943-B467-819BD020F4EE}"/>
    <cellStyle name="Heading 3 4 10 6 2" xfId="21203" xr:uid="{53571D7D-3E68-4FF0-8D4C-DFF41F698BA1}"/>
    <cellStyle name="Heading 3 4 10 7" xfId="21204" xr:uid="{D3185D3F-41C3-4FE5-A804-423A677E97C0}"/>
    <cellStyle name="Heading 3 4 11" xfId="2026" xr:uid="{6AA2D75E-8E90-4096-91EE-474DE38499F7}"/>
    <cellStyle name="Heading 3 4 11 2" xfId="21205" xr:uid="{48A8BB02-8CD7-4E21-9833-2C18614F23CD}"/>
    <cellStyle name="Heading 3 4 11 2 2" xfId="21206" xr:uid="{03703B3B-9701-4875-A060-B0CF5C55CA37}"/>
    <cellStyle name="Heading 3 4 11 2 3" xfId="21207" xr:uid="{31E3EF2B-2A36-4469-86EE-98CC53EDD50D}"/>
    <cellStyle name="Heading 3 4 11 3" xfId="21208" xr:uid="{F5CE9268-6926-4040-8798-DA6DE0D01515}"/>
    <cellStyle name="Heading 3 4 11 3 2" xfId="21209" xr:uid="{90E73159-01EF-4CB4-85A3-D61020B3F399}"/>
    <cellStyle name="Heading 3 4 11 3 3" xfId="21210" xr:uid="{84AE45FA-9F3D-4C3D-A63F-A4C5240CCCAC}"/>
    <cellStyle name="Heading 3 4 11 4" xfId="21211" xr:uid="{557FC653-E8FD-4D4A-8E31-D72A6CD092EB}"/>
    <cellStyle name="Heading 3 4 11 4 2" xfId="21212" xr:uid="{64742D33-F445-4E98-BFF8-71CF3FA3EB5F}"/>
    <cellStyle name="Heading 3 4 11 4 3" xfId="21213" xr:uid="{23F7504A-7B22-44EF-9B15-5613B87D276F}"/>
    <cellStyle name="Heading 3 4 11 5" xfId="21214" xr:uid="{CEA7414D-F2AB-4FE8-8314-C68B81DE2903}"/>
    <cellStyle name="Heading 3 4 11 5 2" xfId="21215" xr:uid="{A54C304F-28CE-475B-83E6-ADE630A0B06E}"/>
    <cellStyle name="Heading 3 4 11 5 3" xfId="21216" xr:uid="{B06D08FE-CBA8-4178-8AAD-2203D5568589}"/>
    <cellStyle name="Heading 3 4 11 6" xfId="21217" xr:uid="{46C55F20-5119-4787-BD33-BA9936CC736E}"/>
    <cellStyle name="Heading 3 4 11 6 2" xfId="21218" xr:uid="{F1F15453-0F00-4FA6-9FE5-37571FD7BBB2}"/>
    <cellStyle name="Heading 3 4 11 7" xfId="21219" xr:uid="{3CC6236D-2691-489A-A609-0EE2EB68EFA9}"/>
    <cellStyle name="Heading 3 4 12" xfId="21220" xr:uid="{A5A7D44C-1000-43C2-B2B3-EAE731C8F236}"/>
    <cellStyle name="Heading 3 4 12 2" xfId="21221" xr:uid="{D530EABE-66F1-439E-B7D9-4A5AF5D4632E}"/>
    <cellStyle name="Heading 3 4 12 3" xfId="21222" xr:uid="{0A256A19-674B-499E-B0F9-E9FCE0532677}"/>
    <cellStyle name="Heading 3 4 13" xfId="21223" xr:uid="{A3031BE0-8043-4221-B2D4-C6BA694328F0}"/>
    <cellStyle name="Heading 3 4 13 2" xfId="21224" xr:uid="{34D6C23B-6863-4816-AEC0-E8AA4EFA975C}"/>
    <cellStyle name="Heading 3 4 13 3" xfId="21225" xr:uid="{85A611D8-4D0E-476C-8CDC-2A3090ADC4A3}"/>
    <cellStyle name="Heading 3 4 14" xfId="21226" xr:uid="{124EBC24-D295-41DB-BF38-365A893BF467}"/>
    <cellStyle name="Heading 3 4 14 2" xfId="21227" xr:uid="{18342C74-9E21-4219-8DD1-1287E4EE9164}"/>
    <cellStyle name="Heading 3 4 14 3" xfId="21228" xr:uid="{DBFCE791-56EA-496C-AB73-CC8184196691}"/>
    <cellStyle name="Heading 3 4 15" xfId="21229" xr:uid="{A32AD22D-FD2D-4305-B95B-72FB618D38C2}"/>
    <cellStyle name="Heading 3 4 15 2" xfId="21230" xr:uid="{720CE0A1-7B04-4DA8-BF80-B53AEE021D46}"/>
    <cellStyle name="Heading 3 4 15 3" xfId="21231" xr:uid="{ABE029DD-2E6A-4F29-BF59-6E9A2A7A06D0}"/>
    <cellStyle name="Heading 3 4 16" xfId="21232" xr:uid="{E2710403-7369-4282-A745-92CD80EFD981}"/>
    <cellStyle name="Heading 3 4 16 2" xfId="21233" xr:uid="{F32CEDCC-1128-42A0-B79C-B05829178ECB}"/>
    <cellStyle name="Heading 3 4 17" xfId="21234" xr:uid="{31C5C293-FA7A-4406-92D7-31BCC9B3A80D}"/>
    <cellStyle name="Heading 3 4 2" xfId="2027" xr:uid="{A516CA0E-1E6A-45BB-AE47-74F0D719C9F9}"/>
    <cellStyle name="Heading 3 4 2 2" xfId="21235" xr:uid="{F7E4D69E-7C2E-4947-900B-4DDAF5380B85}"/>
    <cellStyle name="Heading 3 4 2 2 2" xfId="21236" xr:uid="{B1879CB0-9D09-4CE5-A84C-D06B518C3B93}"/>
    <cellStyle name="Heading 3 4 2 2 3" xfId="21237" xr:uid="{66C516E3-D3B4-4C9D-B551-FD35670DAA9B}"/>
    <cellStyle name="Heading 3 4 2 3" xfId="21238" xr:uid="{7C01AD81-A603-4003-8164-369D21B711D2}"/>
    <cellStyle name="Heading 3 4 2 3 2" xfId="21239" xr:uid="{77C94758-434B-4FC9-B1BB-808868DE4799}"/>
    <cellStyle name="Heading 3 4 2 3 3" xfId="21240" xr:uid="{6F969174-5E88-470B-967C-03259C8F3783}"/>
    <cellStyle name="Heading 3 4 2 4" xfId="21241" xr:uid="{93CF8E4D-3D96-4E1F-86CA-7A78F99C1269}"/>
    <cellStyle name="Heading 3 4 2 4 2" xfId="21242" xr:uid="{B76A898C-8D73-4DF5-9A70-718943657AD7}"/>
    <cellStyle name="Heading 3 4 2 4 3" xfId="21243" xr:uid="{23014A56-6FDA-46D3-A36D-08D2AD62193D}"/>
    <cellStyle name="Heading 3 4 2 5" xfId="21244" xr:uid="{6463E8AF-1BC5-4643-8FB8-1C43BF6C4D30}"/>
    <cellStyle name="Heading 3 4 2 5 2" xfId="21245" xr:uid="{82989200-BD10-450E-B00C-4F57A6D72DB5}"/>
    <cellStyle name="Heading 3 4 2 5 3" xfId="21246" xr:uid="{FF40F5A9-2DBC-44D3-972B-CD65263F1148}"/>
    <cellStyle name="Heading 3 4 2 6" xfId="21247" xr:uid="{2986C49D-CB02-42D7-B102-65D0516BAAAE}"/>
    <cellStyle name="Heading 3 4 2 6 2" xfId="21248" xr:uid="{F7EB257A-C5A2-4400-8141-22E944BC143B}"/>
    <cellStyle name="Heading 3 4 2 7" xfId="21249" xr:uid="{7B7B28F2-FE9C-4ACC-9958-58EE3D03C562}"/>
    <cellStyle name="Heading 3 4 3" xfId="2028" xr:uid="{73EA5247-962E-4697-86E8-E8FF514CD94B}"/>
    <cellStyle name="Heading 3 4 3 2" xfId="21250" xr:uid="{E0E040DB-C4FF-4375-9949-87A5731B5F80}"/>
    <cellStyle name="Heading 3 4 3 2 2" xfId="21251" xr:uid="{547CEA53-9840-48D8-A64F-EED18F9B2829}"/>
    <cellStyle name="Heading 3 4 3 2 3" xfId="21252" xr:uid="{97691145-19DD-420A-9674-7BE692BB0627}"/>
    <cellStyle name="Heading 3 4 3 3" xfId="21253" xr:uid="{EE378C4F-61CF-4022-B88B-7F5F4DFC92F0}"/>
    <cellStyle name="Heading 3 4 3 3 2" xfId="21254" xr:uid="{67ABAFA6-29A5-4A27-AAF5-36E8A067B5C7}"/>
    <cellStyle name="Heading 3 4 3 3 3" xfId="21255" xr:uid="{F7FE1663-B15D-48A4-A535-8F814192A799}"/>
    <cellStyle name="Heading 3 4 3 4" xfId="21256" xr:uid="{599D7A71-9ADF-46FB-90A5-CCDA0FD22822}"/>
    <cellStyle name="Heading 3 4 3 4 2" xfId="21257" xr:uid="{56E49093-51E4-4C11-9849-823277260035}"/>
    <cellStyle name="Heading 3 4 3 4 3" xfId="21258" xr:uid="{A4A554E5-1411-410C-B22C-9F1AFE5471FF}"/>
    <cellStyle name="Heading 3 4 3 5" xfId="21259" xr:uid="{0D89B13A-B5C0-4E15-BA3F-4A0AAFD5EC00}"/>
    <cellStyle name="Heading 3 4 3 5 2" xfId="21260" xr:uid="{E9C26609-418D-43B9-BDA1-3E1887E4A10F}"/>
    <cellStyle name="Heading 3 4 3 5 3" xfId="21261" xr:uid="{570BC779-22B0-45AB-89D0-089B9D423EB5}"/>
    <cellStyle name="Heading 3 4 3 6" xfId="21262" xr:uid="{1B8D0992-1F12-4F4E-8DB0-FF3D5D601625}"/>
    <cellStyle name="Heading 3 4 3 6 2" xfId="21263" xr:uid="{67F8C0B1-A60B-449C-9893-848109E3C7D6}"/>
    <cellStyle name="Heading 3 4 3 7" xfId="21264" xr:uid="{AF325EF1-95FC-40A1-8A56-E3C3F9BFD8B6}"/>
    <cellStyle name="Heading 3 4 4" xfId="2029" xr:uid="{C1FC0C92-FA19-46C0-8DAD-6FFDE0406151}"/>
    <cellStyle name="Heading 3 4 4 2" xfId="21265" xr:uid="{C730CF89-93CA-4F83-81C9-97A4645E4BAB}"/>
    <cellStyle name="Heading 3 4 4 2 2" xfId="21266" xr:uid="{08BF0178-E542-4A7B-9606-B7B655F6FD12}"/>
    <cellStyle name="Heading 3 4 4 2 3" xfId="21267" xr:uid="{8336ED4A-EF63-42EF-A888-6803E975F6D4}"/>
    <cellStyle name="Heading 3 4 4 3" xfId="21268" xr:uid="{FDE5F23D-F1C8-4C90-BA22-FFFD7FE2EBBD}"/>
    <cellStyle name="Heading 3 4 4 3 2" xfId="21269" xr:uid="{E3143D2A-F25F-4DE2-8B04-67BC68633B0D}"/>
    <cellStyle name="Heading 3 4 4 3 3" xfId="21270" xr:uid="{F0199F04-3763-4C0B-81F7-CD310DCDD1F6}"/>
    <cellStyle name="Heading 3 4 4 4" xfId="21271" xr:uid="{2A9AEB1B-9643-4886-81EB-FFFCFCFBF613}"/>
    <cellStyle name="Heading 3 4 4 4 2" xfId="21272" xr:uid="{BE4BECB7-146B-40C2-B550-80C3FFA8B896}"/>
    <cellStyle name="Heading 3 4 4 4 3" xfId="21273" xr:uid="{7F10898C-D625-4796-A9DE-C74B14DC0430}"/>
    <cellStyle name="Heading 3 4 4 5" xfId="21274" xr:uid="{C4B37056-AD07-4E32-B197-DA2C6B4E0E2C}"/>
    <cellStyle name="Heading 3 4 4 5 2" xfId="21275" xr:uid="{A51E0D71-EF46-48E2-B5E0-E77F5AE1EA72}"/>
    <cellStyle name="Heading 3 4 4 5 3" xfId="21276" xr:uid="{CA0588DC-530B-4CFA-82CE-A1968CCC2C44}"/>
    <cellStyle name="Heading 3 4 4 6" xfId="21277" xr:uid="{0B4D89E9-B421-40DB-9AB0-5425A7F3B94C}"/>
    <cellStyle name="Heading 3 4 4 6 2" xfId="21278" xr:uid="{67725033-8777-40D9-9958-7AF08990ACFF}"/>
    <cellStyle name="Heading 3 4 4 7" xfId="21279" xr:uid="{4AF18642-10F9-44E4-999F-28E240ABBAA4}"/>
    <cellStyle name="Heading 3 4 5" xfId="2030" xr:uid="{CE56A903-EF5C-4776-AC7C-A4B86FA38B98}"/>
    <cellStyle name="Heading 3 4 5 2" xfId="21280" xr:uid="{1142CC10-3E11-4B5C-B5B1-03AA560D5AB8}"/>
    <cellStyle name="Heading 3 4 5 2 2" xfId="21281" xr:uid="{F43AF4FB-407E-42BA-8EEE-E63376049999}"/>
    <cellStyle name="Heading 3 4 5 2 3" xfId="21282" xr:uid="{9681F222-DA76-4133-BD25-0BCF74A6E738}"/>
    <cellStyle name="Heading 3 4 5 3" xfId="21283" xr:uid="{C3ABBAC7-57AC-45FB-BECB-EC0B81D27A8C}"/>
    <cellStyle name="Heading 3 4 5 3 2" xfId="21284" xr:uid="{468CB91E-D02E-414C-BF02-3A5D4C7475DE}"/>
    <cellStyle name="Heading 3 4 5 3 3" xfId="21285" xr:uid="{2584B77B-6CC9-40DC-9BE2-8C680E3D3C8C}"/>
    <cellStyle name="Heading 3 4 5 4" xfId="21286" xr:uid="{9E6F1086-B715-4ABC-9FE5-E7ED763EC81A}"/>
    <cellStyle name="Heading 3 4 5 4 2" xfId="21287" xr:uid="{DA461E20-DACB-4C2D-A72B-D8AAE99586BB}"/>
    <cellStyle name="Heading 3 4 5 4 3" xfId="21288" xr:uid="{F1D778B4-5E1C-4F27-BFF2-807B3C9CBF71}"/>
    <cellStyle name="Heading 3 4 5 5" xfId="21289" xr:uid="{4797C5CA-8DF7-4753-B8F2-72C20FA3DBA3}"/>
    <cellStyle name="Heading 3 4 5 5 2" xfId="21290" xr:uid="{F3DD0BF2-F0A3-42E6-8E41-EC940ECBB918}"/>
    <cellStyle name="Heading 3 4 5 5 3" xfId="21291" xr:uid="{A3CE76A5-E448-4DCB-A6D8-0727B7BD5988}"/>
    <cellStyle name="Heading 3 4 5 6" xfId="21292" xr:uid="{5E83C11F-F221-425F-B01E-1F95A366437B}"/>
    <cellStyle name="Heading 3 4 5 6 2" xfId="21293" xr:uid="{0DE4CBD7-2983-466A-A26A-D5AD70487D82}"/>
    <cellStyle name="Heading 3 4 5 7" xfId="21294" xr:uid="{090AFCD3-3ACE-4C99-A73F-16E2AAF0F35B}"/>
    <cellStyle name="Heading 3 4 6" xfId="2031" xr:uid="{43657F81-8AF0-4C2A-B460-C051648B92D1}"/>
    <cellStyle name="Heading 3 4 6 2" xfId="21295" xr:uid="{B0251B7F-B132-47D3-8420-DE39977CFB6D}"/>
    <cellStyle name="Heading 3 4 6 2 2" xfId="21296" xr:uid="{DE52B1CD-57FA-4411-8119-F3DCDD5EB339}"/>
    <cellStyle name="Heading 3 4 6 2 3" xfId="21297" xr:uid="{7D1BDE4C-809D-4B64-8C85-8D8422C0EFF7}"/>
    <cellStyle name="Heading 3 4 6 3" xfId="21298" xr:uid="{08437B29-6395-4C12-A227-5CD159BE1D10}"/>
    <cellStyle name="Heading 3 4 6 3 2" xfId="21299" xr:uid="{75993022-6A7E-4CD5-8F1A-61E37973B5A6}"/>
    <cellStyle name="Heading 3 4 6 3 3" xfId="21300" xr:uid="{0E3FA667-F529-41FB-98F0-4087ADAEE3EC}"/>
    <cellStyle name="Heading 3 4 6 4" xfId="21301" xr:uid="{4BF3F1FD-171B-4684-84FF-4A1664B3495B}"/>
    <cellStyle name="Heading 3 4 6 4 2" xfId="21302" xr:uid="{4BA75F0F-BB9C-4E4D-AF7B-838E647160E1}"/>
    <cellStyle name="Heading 3 4 6 4 3" xfId="21303" xr:uid="{C7634C2B-7DEE-40C9-B2DE-E26D73DCFF48}"/>
    <cellStyle name="Heading 3 4 6 5" xfId="21304" xr:uid="{B8EB7C69-7EED-45DB-A25D-131701FA1F05}"/>
    <cellStyle name="Heading 3 4 6 5 2" xfId="21305" xr:uid="{7BD24FA7-C34C-4DE4-A211-A88559B255DE}"/>
    <cellStyle name="Heading 3 4 6 5 3" xfId="21306" xr:uid="{00E3916B-C296-42E0-9172-728E2246B296}"/>
    <cellStyle name="Heading 3 4 6 6" xfId="21307" xr:uid="{5CE9D9C3-A5D4-43E2-BF7A-BF30CD5FFE9B}"/>
    <cellStyle name="Heading 3 4 6 6 2" xfId="21308" xr:uid="{7B682C65-BCC2-435E-97EC-798EB03366CF}"/>
    <cellStyle name="Heading 3 4 6 7" xfId="21309" xr:uid="{D27FAF69-A2F2-401C-81CF-2ACA23CA8DD4}"/>
    <cellStyle name="Heading 3 4 7" xfId="2032" xr:uid="{F1745279-7062-48CE-9BB7-CFEF45E6145C}"/>
    <cellStyle name="Heading 3 4 7 2" xfId="21310" xr:uid="{25A2A7BD-014B-4475-8F4F-0FF9F172065A}"/>
    <cellStyle name="Heading 3 4 7 2 2" xfId="21311" xr:uid="{006B43A2-96F9-429E-BB51-E180F0FBB13D}"/>
    <cellStyle name="Heading 3 4 7 2 3" xfId="21312" xr:uid="{6F10B005-81FE-4DAC-AE7B-D0FFABACE2F1}"/>
    <cellStyle name="Heading 3 4 7 3" xfId="21313" xr:uid="{B89ECC58-69FC-4A47-80E7-2253EF67CFD0}"/>
    <cellStyle name="Heading 3 4 7 3 2" xfId="21314" xr:uid="{D7BA9D58-064F-42E9-9F96-4AE4851D097D}"/>
    <cellStyle name="Heading 3 4 7 3 3" xfId="21315" xr:uid="{4D80A771-EE65-45F4-96BE-744F223BD4CA}"/>
    <cellStyle name="Heading 3 4 7 4" xfId="21316" xr:uid="{15622EA5-5799-45E0-B098-5E3ABE0F9591}"/>
    <cellStyle name="Heading 3 4 7 4 2" xfId="21317" xr:uid="{01EF5BD8-ED3B-4546-9AB3-059B10FBB719}"/>
    <cellStyle name="Heading 3 4 7 4 3" xfId="21318" xr:uid="{63D004A4-BD43-48C3-8405-A1C6338A7E11}"/>
    <cellStyle name="Heading 3 4 7 5" xfId="21319" xr:uid="{8FD273B1-8F3C-43E5-9C44-30B8E0402E5D}"/>
    <cellStyle name="Heading 3 4 7 5 2" xfId="21320" xr:uid="{6718BCFE-576D-46CE-A6AB-4D86EE342ECB}"/>
    <cellStyle name="Heading 3 4 7 5 3" xfId="21321" xr:uid="{C0ECFD41-BC53-4CBC-BBF8-C2A7C2414E1D}"/>
    <cellStyle name="Heading 3 4 7 6" xfId="21322" xr:uid="{90ED892D-6E8D-4FF0-BFB2-BEF137D2C475}"/>
    <cellStyle name="Heading 3 4 7 6 2" xfId="21323" xr:uid="{B44B7EA3-BD5B-49AB-9F6E-8E17422C259C}"/>
    <cellStyle name="Heading 3 4 7 7" xfId="21324" xr:uid="{FC66745C-8A1C-4FB3-94C4-30F6FE5B7C8E}"/>
    <cellStyle name="Heading 3 4 8" xfId="2033" xr:uid="{F815FF3C-E929-471A-A63F-EFAA3AE42A61}"/>
    <cellStyle name="Heading 3 4 8 2" xfId="21325" xr:uid="{9B424EAF-8FC1-469E-B524-7EF656E03CDE}"/>
    <cellStyle name="Heading 3 4 8 2 2" xfId="21326" xr:uid="{C992F15F-93FE-4513-B224-9AC1E943B8C7}"/>
    <cellStyle name="Heading 3 4 8 2 3" xfId="21327" xr:uid="{15577D39-DF27-4F1B-8A6B-9662797BFAC6}"/>
    <cellStyle name="Heading 3 4 8 3" xfId="21328" xr:uid="{89C14B84-8A87-400B-9DC7-52B03F25569F}"/>
    <cellStyle name="Heading 3 4 8 3 2" xfId="21329" xr:uid="{83810DAD-5BF0-4065-BFB1-793A1AD8F6E3}"/>
    <cellStyle name="Heading 3 4 8 3 3" xfId="21330" xr:uid="{6C80F0F0-721E-442B-86F2-FC55C02AF19B}"/>
    <cellStyle name="Heading 3 4 8 4" xfId="21331" xr:uid="{864A16EE-2998-4ECC-8ABC-3D15115D5C9B}"/>
    <cellStyle name="Heading 3 4 8 4 2" xfId="21332" xr:uid="{B06BCA3E-0BE5-4A88-A006-A10B3818C044}"/>
    <cellStyle name="Heading 3 4 8 4 3" xfId="21333" xr:uid="{CDB076F5-F7E9-45F3-8ED7-F5443CEDB119}"/>
    <cellStyle name="Heading 3 4 8 5" xfId="21334" xr:uid="{CAA62E15-C637-4889-8CFC-0A7BD93D43D5}"/>
    <cellStyle name="Heading 3 4 8 5 2" xfId="21335" xr:uid="{E471D9D8-FCDE-4449-85D1-A751DCD07530}"/>
    <cellStyle name="Heading 3 4 8 5 3" xfId="21336" xr:uid="{2B7A82CA-BE39-4C04-8A8D-4F9A4226E930}"/>
    <cellStyle name="Heading 3 4 8 6" xfId="21337" xr:uid="{B1006914-BDE6-48BA-95E1-7107970A786B}"/>
    <cellStyle name="Heading 3 4 8 6 2" xfId="21338" xr:uid="{C679E98A-EE19-442B-9B5D-5EB3F879AD11}"/>
    <cellStyle name="Heading 3 4 8 7" xfId="21339" xr:uid="{E84AEC61-EEAD-41FC-BF02-D2D94C994859}"/>
    <cellStyle name="Heading 3 4 9" xfId="2034" xr:uid="{B5078CC2-973D-4423-B76A-77ED2D4E036E}"/>
    <cellStyle name="Heading 3 4 9 2" xfId="21340" xr:uid="{BE4B3DFD-69A6-47AB-A024-CCCB808053C3}"/>
    <cellStyle name="Heading 3 4 9 2 2" xfId="21341" xr:uid="{FC11DB5F-A8D2-4F65-8CBC-6278A4DBAA8A}"/>
    <cellStyle name="Heading 3 4 9 2 3" xfId="21342" xr:uid="{556D1A56-A71F-42F9-BB7C-DBB6C8DB314A}"/>
    <cellStyle name="Heading 3 4 9 3" xfId="21343" xr:uid="{0CB69F93-F4AE-4361-B856-5015821D06C1}"/>
    <cellStyle name="Heading 3 4 9 3 2" xfId="21344" xr:uid="{842E837A-E9CA-4907-AC3E-8002FEB28FE2}"/>
    <cellStyle name="Heading 3 4 9 3 3" xfId="21345" xr:uid="{F661A197-D962-4DF8-B75E-71D5E9C516A5}"/>
    <cellStyle name="Heading 3 4 9 4" xfId="21346" xr:uid="{69D083E4-1C84-4AC5-AC5A-A6B633231988}"/>
    <cellStyle name="Heading 3 4 9 4 2" xfId="21347" xr:uid="{F7B94A27-1DDF-43CC-AEE7-D7D0985A8992}"/>
    <cellStyle name="Heading 3 4 9 4 3" xfId="21348" xr:uid="{02CE29AF-4909-4F40-AA28-835AE81FEE38}"/>
    <cellStyle name="Heading 3 4 9 5" xfId="21349" xr:uid="{40CFC4FE-30F7-4B13-B855-68EED7D83CCA}"/>
    <cellStyle name="Heading 3 4 9 5 2" xfId="21350" xr:uid="{97235AEC-47C2-4AAD-B0E7-72BEC91CE0B6}"/>
    <cellStyle name="Heading 3 4 9 5 3" xfId="21351" xr:uid="{DEBD248F-B733-4D2B-83FD-6DD0AA667C70}"/>
    <cellStyle name="Heading 3 4 9 6" xfId="21352" xr:uid="{9DE2E8FC-805C-43C1-9278-8515FCD5F572}"/>
    <cellStyle name="Heading 3 4 9 6 2" xfId="21353" xr:uid="{3D02A383-C084-43AA-A25E-77186B901A9A}"/>
    <cellStyle name="Heading 3 4 9 7" xfId="21354" xr:uid="{00DB9DDB-6814-454B-95AF-3AA6F1DAFC6E}"/>
    <cellStyle name="Heading 3 40" xfId="8497" xr:uid="{C2618297-7601-4A50-BA48-E913F3EF05C0}"/>
    <cellStyle name="Heading 3 41" xfId="8498" xr:uid="{73AC28ED-4AD6-4C79-A41D-5A35321F9783}"/>
    <cellStyle name="Heading 3 5" xfId="2035" xr:uid="{E64B611B-7ECE-47DB-83ED-CE9C15A98C17}"/>
    <cellStyle name="Heading 3 5 10" xfId="2036" xr:uid="{6E7CDA31-2894-41B3-8953-3EAFC8618C28}"/>
    <cellStyle name="Heading 3 5 10 2" xfId="21355" xr:uid="{18879AD2-C659-494A-A319-FAA9F255435E}"/>
    <cellStyle name="Heading 3 5 10 2 2" xfId="21356" xr:uid="{55D9BDE8-2750-47FA-9E74-85532C11D8B9}"/>
    <cellStyle name="Heading 3 5 10 2 3" xfId="21357" xr:uid="{364F38D3-F75B-412B-8275-278B23900D3A}"/>
    <cellStyle name="Heading 3 5 10 3" xfId="21358" xr:uid="{CF0DE70B-45B8-41CD-8359-6D5EF58125E3}"/>
    <cellStyle name="Heading 3 5 10 3 2" xfId="21359" xr:uid="{ECA96E84-A942-4AF6-A0B6-4D53600E7E63}"/>
    <cellStyle name="Heading 3 5 10 3 3" xfId="21360" xr:uid="{7E4C2F36-D924-4EF2-8510-E68EDB688D24}"/>
    <cellStyle name="Heading 3 5 10 4" xfId="21361" xr:uid="{9E3B61B9-35CB-4546-9EBE-5495DE23B53C}"/>
    <cellStyle name="Heading 3 5 10 4 2" xfId="21362" xr:uid="{0CCC05E9-B57E-4B80-B34F-04A9B3C1C53E}"/>
    <cellStyle name="Heading 3 5 10 4 3" xfId="21363" xr:uid="{83FC6089-1D76-420F-AC3B-25D72FAE580C}"/>
    <cellStyle name="Heading 3 5 10 5" xfId="21364" xr:uid="{251811A0-60CC-423E-B162-A290A8C14ED1}"/>
    <cellStyle name="Heading 3 5 10 5 2" xfId="21365" xr:uid="{E991908C-1058-4865-9C43-06D500E4353D}"/>
    <cellStyle name="Heading 3 5 10 5 3" xfId="21366" xr:uid="{EB078C5F-FD77-4D94-BF71-DA7911146E83}"/>
    <cellStyle name="Heading 3 5 10 6" xfId="21367" xr:uid="{E256B92A-D915-44CD-8567-EC43BF2D11DA}"/>
    <cellStyle name="Heading 3 5 10 6 2" xfId="21368" xr:uid="{4B6C18AE-9225-43E8-ADC3-C3639D903DFB}"/>
    <cellStyle name="Heading 3 5 10 7" xfId="21369" xr:uid="{D8AF1D0D-CAB2-486A-BF4F-348C974FF3A2}"/>
    <cellStyle name="Heading 3 5 11" xfId="2037" xr:uid="{837085E2-EE48-47AC-AB19-04813DD934EE}"/>
    <cellStyle name="Heading 3 5 11 2" xfId="21370" xr:uid="{6D7C1662-2F2C-4C78-9C48-1AC861581C9F}"/>
    <cellStyle name="Heading 3 5 11 2 2" xfId="21371" xr:uid="{15A8D093-805D-41DF-A05B-7CD584AF218F}"/>
    <cellStyle name="Heading 3 5 11 2 3" xfId="21372" xr:uid="{894C25D9-4314-4692-8D82-5895EE513049}"/>
    <cellStyle name="Heading 3 5 11 3" xfId="21373" xr:uid="{C8E900C1-690F-47A2-B786-44B2B56F83C7}"/>
    <cellStyle name="Heading 3 5 11 3 2" xfId="21374" xr:uid="{8C32BC4B-AE07-46ED-B5DD-6408BE3134E1}"/>
    <cellStyle name="Heading 3 5 11 3 3" xfId="21375" xr:uid="{211B294A-6180-4B4E-AA13-172A4DBDB77A}"/>
    <cellStyle name="Heading 3 5 11 4" xfId="21376" xr:uid="{E67B5D82-3510-465E-B3A8-858DA7C974F0}"/>
    <cellStyle name="Heading 3 5 11 4 2" xfId="21377" xr:uid="{669E63FE-BE6F-495C-AD1D-1D8550088C64}"/>
    <cellStyle name="Heading 3 5 11 4 3" xfId="21378" xr:uid="{B668EB1D-B68F-4C38-8E47-0A2A46E4683B}"/>
    <cellStyle name="Heading 3 5 11 5" xfId="21379" xr:uid="{7D74463A-3C12-41CF-B0D3-25ADBD02BACE}"/>
    <cellStyle name="Heading 3 5 11 5 2" xfId="21380" xr:uid="{AF59636E-112C-4A4F-A711-A0E2A7D09BC3}"/>
    <cellStyle name="Heading 3 5 11 5 3" xfId="21381" xr:uid="{17094FED-0E79-4E35-A0BC-2AFA3684C201}"/>
    <cellStyle name="Heading 3 5 11 6" xfId="21382" xr:uid="{300A3553-9648-47B3-91D4-1A6DD7E6D61F}"/>
    <cellStyle name="Heading 3 5 11 6 2" xfId="21383" xr:uid="{F84973CE-4E35-44AB-A10E-3310D5E09592}"/>
    <cellStyle name="Heading 3 5 11 7" xfId="21384" xr:uid="{6EC525AD-B0B6-4CDE-B0D2-39D64E68563D}"/>
    <cellStyle name="Heading 3 5 12" xfId="21385" xr:uid="{A6911678-A28D-4D3E-96B4-0957F7D1AC4B}"/>
    <cellStyle name="Heading 3 5 12 2" xfId="21386" xr:uid="{98507EC6-5A89-4394-BAF7-BC2937CB461B}"/>
    <cellStyle name="Heading 3 5 12 3" xfId="21387" xr:uid="{B4091234-40F6-4B4E-972E-E9256D99145E}"/>
    <cellStyle name="Heading 3 5 13" xfId="21388" xr:uid="{B6C3440E-6655-4622-985B-6F0B6FA34F03}"/>
    <cellStyle name="Heading 3 5 13 2" xfId="21389" xr:uid="{925B555C-A2E3-49F9-A56C-BA871984DE16}"/>
    <cellStyle name="Heading 3 5 13 3" xfId="21390" xr:uid="{C5B3AAF3-3C65-4676-8AD5-699EC12FAF57}"/>
    <cellStyle name="Heading 3 5 14" xfId="21391" xr:uid="{11EF532A-4B08-4481-80BF-934786E9CBE8}"/>
    <cellStyle name="Heading 3 5 14 2" xfId="21392" xr:uid="{7AB5997A-0EBE-4520-8408-3DD6071E21DB}"/>
    <cellStyle name="Heading 3 5 14 3" xfId="21393" xr:uid="{190F041F-C212-4734-AECE-E50D668CF9ED}"/>
    <cellStyle name="Heading 3 5 15" xfId="21394" xr:uid="{E0CA1C3E-F752-4722-8FB8-29D417A6C8DA}"/>
    <cellStyle name="Heading 3 5 15 2" xfId="21395" xr:uid="{9B07D05E-ECAC-4AB5-8CFD-76645FF91866}"/>
    <cellStyle name="Heading 3 5 15 3" xfId="21396" xr:uid="{DE86A996-58F8-49DD-93D6-46E8B3127A3A}"/>
    <cellStyle name="Heading 3 5 16" xfId="21397" xr:uid="{C67E6AAD-6F19-4D35-927F-A75CF53B0FA6}"/>
    <cellStyle name="Heading 3 5 16 2" xfId="21398" xr:uid="{ED373945-8885-4B62-89D8-FC29D50E03F5}"/>
    <cellStyle name="Heading 3 5 17" xfId="21399" xr:uid="{95213377-EDAE-45AC-977E-96E35A16F38E}"/>
    <cellStyle name="Heading 3 5 2" xfId="2038" xr:uid="{D5547016-6461-491A-8400-B2EDF67E21EF}"/>
    <cellStyle name="Heading 3 5 2 2" xfId="21400" xr:uid="{94615DCF-DF01-470C-BA66-47293A65C175}"/>
    <cellStyle name="Heading 3 5 2 2 2" xfId="21401" xr:uid="{B3082F1A-CB87-4809-AA46-DC0ECDA949B0}"/>
    <cellStyle name="Heading 3 5 2 2 3" xfId="21402" xr:uid="{FB70CF5F-DEB9-45C4-8E7A-BA9085816360}"/>
    <cellStyle name="Heading 3 5 2 3" xfId="21403" xr:uid="{0901F385-EE3A-464D-B041-0D27DF71595E}"/>
    <cellStyle name="Heading 3 5 2 3 2" xfId="21404" xr:uid="{F92A3921-C764-4DE5-A5A4-2D0B2B6E1C52}"/>
    <cellStyle name="Heading 3 5 2 3 3" xfId="21405" xr:uid="{6C342D29-AA3E-49A7-AA31-586C1F0E992A}"/>
    <cellStyle name="Heading 3 5 2 4" xfId="21406" xr:uid="{BE6D9C74-16B6-4D59-9FB8-D3E4BA6D625E}"/>
    <cellStyle name="Heading 3 5 2 4 2" xfId="21407" xr:uid="{A6565070-14AA-468C-8167-D0F35DBB1E60}"/>
    <cellStyle name="Heading 3 5 2 4 3" xfId="21408" xr:uid="{A45467F1-ADC3-4B4F-B2C0-94BECC07D92B}"/>
    <cellStyle name="Heading 3 5 2 5" xfId="21409" xr:uid="{91A9B3AF-D1C2-4F98-B8D9-427B52EEE51A}"/>
    <cellStyle name="Heading 3 5 2 5 2" xfId="21410" xr:uid="{E72878B9-E070-45B6-BA44-462B243DB616}"/>
    <cellStyle name="Heading 3 5 2 5 3" xfId="21411" xr:uid="{14D23179-6092-4916-A5E8-AE2EF27A925D}"/>
    <cellStyle name="Heading 3 5 2 6" xfId="21412" xr:uid="{7C0B2E55-E3A8-44C0-86E3-AF25CFA4A5D0}"/>
    <cellStyle name="Heading 3 5 2 6 2" xfId="21413" xr:uid="{AAE9861F-58F4-47B4-81CF-311D60EB972C}"/>
    <cellStyle name="Heading 3 5 2 7" xfId="21414" xr:uid="{3E3A8235-8190-4800-8247-544C4824FF7C}"/>
    <cellStyle name="Heading 3 5 3" xfId="2039" xr:uid="{FFA9644B-CA9A-4752-92A6-5D7EC17E4BA4}"/>
    <cellStyle name="Heading 3 5 3 2" xfId="21415" xr:uid="{0DFE7A39-118C-4BC3-9879-9E4548A8D8E8}"/>
    <cellStyle name="Heading 3 5 3 2 2" xfId="21416" xr:uid="{EEC58B69-C7E7-443E-9862-D8B61A5575CE}"/>
    <cellStyle name="Heading 3 5 3 2 3" xfId="21417" xr:uid="{20A0DA1F-EF0D-49DF-917A-EF884B1C799F}"/>
    <cellStyle name="Heading 3 5 3 3" xfId="21418" xr:uid="{765780D7-45E8-4D51-ABAC-6C2E3F22E290}"/>
    <cellStyle name="Heading 3 5 3 3 2" xfId="21419" xr:uid="{2D120499-35B1-4B95-80EC-CBB6A486E092}"/>
    <cellStyle name="Heading 3 5 3 3 3" xfId="21420" xr:uid="{32936998-739A-4BC9-82B8-AB50A519EBE6}"/>
    <cellStyle name="Heading 3 5 3 4" xfId="21421" xr:uid="{5BFE33A6-EB65-4254-BFD8-52BDDE6E976F}"/>
    <cellStyle name="Heading 3 5 3 4 2" xfId="21422" xr:uid="{F94E68D6-79A9-4DB7-8EF4-66963C20CE0C}"/>
    <cellStyle name="Heading 3 5 3 4 3" xfId="21423" xr:uid="{16428213-A026-4847-A138-D8D7C1CE49E1}"/>
    <cellStyle name="Heading 3 5 3 5" xfId="21424" xr:uid="{1B1E8ABB-61E7-4556-ABF1-CFFD676184EA}"/>
    <cellStyle name="Heading 3 5 3 5 2" xfId="21425" xr:uid="{F1F7B1D9-7FC0-491C-8178-8F739F03B18C}"/>
    <cellStyle name="Heading 3 5 3 5 3" xfId="21426" xr:uid="{22864E17-B085-482C-A334-58ECE320B152}"/>
    <cellStyle name="Heading 3 5 3 6" xfId="21427" xr:uid="{8C0A30DA-DD32-4FC7-AEFA-DEC2779C9B36}"/>
    <cellStyle name="Heading 3 5 3 6 2" xfId="21428" xr:uid="{0BEF5939-3000-42B5-852F-D96D1BA50A0C}"/>
    <cellStyle name="Heading 3 5 3 7" xfId="21429" xr:uid="{6C9608A4-20F2-487B-8CAA-2344CFF06DCF}"/>
    <cellStyle name="Heading 3 5 4" xfId="2040" xr:uid="{A6D36971-C6D2-49E6-A606-D578569EED7E}"/>
    <cellStyle name="Heading 3 5 4 2" xfId="21430" xr:uid="{9D8F1D1A-6FE9-478F-B7C1-F3A7A89D359D}"/>
    <cellStyle name="Heading 3 5 4 2 2" xfId="21431" xr:uid="{1FD364B6-AB2C-4064-80BF-DA1F22B2738B}"/>
    <cellStyle name="Heading 3 5 4 2 3" xfId="21432" xr:uid="{B1FD47D7-0AA9-4F9C-83E7-4167844F5AAB}"/>
    <cellStyle name="Heading 3 5 4 3" xfId="21433" xr:uid="{B044573B-AD99-4EFE-AE6B-6ED2DF067847}"/>
    <cellStyle name="Heading 3 5 4 3 2" xfId="21434" xr:uid="{96412D2C-D092-4900-8451-37DB4D82EDC1}"/>
    <cellStyle name="Heading 3 5 4 3 3" xfId="21435" xr:uid="{20B66C00-1682-4C4D-9633-8DDEC9E98393}"/>
    <cellStyle name="Heading 3 5 4 4" xfId="21436" xr:uid="{1B651CCC-22C2-465D-BD7D-A7EB21664026}"/>
    <cellStyle name="Heading 3 5 4 4 2" xfId="21437" xr:uid="{4B6A36E9-E852-43BE-93BF-A206473D2798}"/>
    <cellStyle name="Heading 3 5 4 4 3" xfId="21438" xr:uid="{361F3240-3100-4107-AE1D-FA3362E22822}"/>
    <cellStyle name="Heading 3 5 4 5" xfId="21439" xr:uid="{1686B941-7211-47C6-B922-F1F309547E2B}"/>
    <cellStyle name="Heading 3 5 4 5 2" xfId="21440" xr:uid="{BB924C75-EB8E-4E48-A6CB-E938F3FB8D92}"/>
    <cellStyle name="Heading 3 5 4 5 3" xfId="21441" xr:uid="{52FB113A-4312-4A01-B052-7F6EC7EA2650}"/>
    <cellStyle name="Heading 3 5 4 6" xfId="21442" xr:uid="{3E7F2D03-B1D3-4479-B747-7802610C5BBB}"/>
    <cellStyle name="Heading 3 5 4 6 2" xfId="21443" xr:uid="{AF94B1E9-16D1-4703-A6C0-2BB682D46869}"/>
    <cellStyle name="Heading 3 5 4 7" xfId="21444" xr:uid="{9E61582A-7EF4-427F-BF97-DF4D941C1381}"/>
    <cellStyle name="Heading 3 5 5" xfId="2041" xr:uid="{0EC04DB1-7B4A-4763-9DCC-D218FE2CAEEB}"/>
    <cellStyle name="Heading 3 5 5 2" xfId="21445" xr:uid="{CD98DF35-B2F9-4ED0-A1AC-80298D1FC57B}"/>
    <cellStyle name="Heading 3 5 5 2 2" xfId="21446" xr:uid="{8FD01F70-D6A9-461E-BADA-E38D2BE77642}"/>
    <cellStyle name="Heading 3 5 5 2 3" xfId="21447" xr:uid="{E6625ADA-9553-4B32-BC49-E1475140FC79}"/>
    <cellStyle name="Heading 3 5 5 3" xfId="21448" xr:uid="{80FA05E0-762A-44BE-8BAC-1988B253F45D}"/>
    <cellStyle name="Heading 3 5 5 3 2" xfId="21449" xr:uid="{0AC1EF2E-3FE1-4ACB-A56E-E60D8FCE279A}"/>
    <cellStyle name="Heading 3 5 5 3 3" xfId="21450" xr:uid="{0EAD20A7-E18D-4AB6-B288-458BC72BC7EB}"/>
    <cellStyle name="Heading 3 5 5 4" xfId="21451" xr:uid="{BBC7A379-0BE7-4F48-99C0-349B0569F406}"/>
    <cellStyle name="Heading 3 5 5 4 2" xfId="21452" xr:uid="{5510BD29-0A1E-4948-80C0-A37656D89C5E}"/>
    <cellStyle name="Heading 3 5 5 4 3" xfId="21453" xr:uid="{69823DA2-B84C-4ED9-95D6-3FD2DB6D8BC1}"/>
    <cellStyle name="Heading 3 5 5 5" xfId="21454" xr:uid="{C9D7B9DB-0232-4CAE-BE7C-DEC8CFB63A25}"/>
    <cellStyle name="Heading 3 5 5 5 2" xfId="21455" xr:uid="{5A9053EB-05D5-441C-B9CD-6428B7AA5271}"/>
    <cellStyle name="Heading 3 5 5 5 3" xfId="21456" xr:uid="{918E1E13-0457-4C14-9395-A22BF059DDF9}"/>
    <cellStyle name="Heading 3 5 5 6" xfId="21457" xr:uid="{DEED0BD6-2C3F-40CB-A510-0E32CF444E15}"/>
    <cellStyle name="Heading 3 5 5 6 2" xfId="21458" xr:uid="{6D3E0C66-80DB-4DE5-BDFA-DB51C635EFC9}"/>
    <cellStyle name="Heading 3 5 5 7" xfId="21459" xr:uid="{31558641-ACC0-49F6-8C40-DEEC07EB06A0}"/>
    <cellStyle name="Heading 3 5 6" xfId="2042" xr:uid="{50320BFF-35D5-4D4D-A16F-2C66ED271FFD}"/>
    <cellStyle name="Heading 3 5 6 2" xfId="21460" xr:uid="{CAB586AE-5D73-4423-BC53-02F30D6B3594}"/>
    <cellStyle name="Heading 3 5 6 2 2" xfId="21461" xr:uid="{8943D695-CD85-4A19-8A02-D851799022CE}"/>
    <cellStyle name="Heading 3 5 6 2 3" xfId="21462" xr:uid="{4C7B740E-E076-45B2-8788-BE308FE133BC}"/>
    <cellStyle name="Heading 3 5 6 3" xfId="21463" xr:uid="{E8B9A19B-B438-4679-A687-B33799B72A5D}"/>
    <cellStyle name="Heading 3 5 6 3 2" xfId="21464" xr:uid="{C23EE15B-396F-4AF7-A3B4-466684946154}"/>
    <cellStyle name="Heading 3 5 6 3 3" xfId="21465" xr:uid="{C58B8F16-08B8-45CA-9B9C-74F324BF0751}"/>
    <cellStyle name="Heading 3 5 6 4" xfId="21466" xr:uid="{F78CDE6C-0B27-4DF1-815E-5737120E07B8}"/>
    <cellStyle name="Heading 3 5 6 4 2" xfId="21467" xr:uid="{D058433A-47AF-4D7C-9F79-72FB9ABF72DF}"/>
    <cellStyle name="Heading 3 5 6 4 3" xfId="21468" xr:uid="{F4A886B4-9C0F-4393-BB56-7BD6178AE8A1}"/>
    <cellStyle name="Heading 3 5 6 5" xfId="21469" xr:uid="{2CB9CF45-0F57-4578-ABAB-BABBC4752269}"/>
    <cellStyle name="Heading 3 5 6 5 2" xfId="21470" xr:uid="{63ED5EE9-0A27-42B5-AC74-11E3BBEBDDD2}"/>
    <cellStyle name="Heading 3 5 6 5 3" xfId="21471" xr:uid="{75A3115C-7561-4630-B1DB-145C88FFA21D}"/>
    <cellStyle name="Heading 3 5 6 6" xfId="21472" xr:uid="{771A5765-6AFB-4A6E-9FE0-0ECE8B4A9617}"/>
    <cellStyle name="Heading 3 5 6 6 2" xfId="21473" xr:uid="{5338AFBA-EF87-400D-A53A-141EC3D36C29}"/>
    <cellStyle name="Heading 3 5 6 7" xfId="21474" xr:uid="{DD621AEA-0EEB-461E-B25C-F33836E19235}"/>
    <cellStyle name="Heading 3 5 7" xfId="2043" xr:uid="{D0E13E62-DEF0-463F-9317-561E38B97FDF}"/>
    <cellStyle name="Heading 3 5 7 2" xfId="21475" xr:uid="{44F2FA30-4D12-465F-9B0D-CB453FB5FD5C}"/>
    <cellStyle name="Heading 3 5 7 2 2" xfId="21476" xr:uid="{7F2DFCA8-6827-49A7-86AA-87ECBBE5F03A}"/>
    <cellStyle name="Heading 3 5 7 2 3" xfId="21477" xr:uid="{2F90B9E3-B29D-487C-A322-E9BF00F1D85C}"/>
    <cellStyle name="Heading 3 5 7 3" xfId="21478" xr:uid="{218A7909-4AD2-4200-A6EE-D8342688399C}"/>
    <cellStyle name="Heading 3 5 7 3 2" xfId="21479" xr:uid="{EBEC6CBB-95F5-4285-A5BE-6E728DB7B03F}"/>
    <cellStyle name="Heading 3 5 7 3 3" xfId="21480" xr:uid="{ACBE5913-A7A5-4A66-A504-835353FD4205}"/>
    <cellStyle name="Heading 3 5 7 4" xfId="21481" xr:uid="{C9782DC9-62B3-438C-840F-8C52CEEA1689}"/>
    <cellStyle name="Heading 3 5 7 4 2" xfId="21482" xr:uid="{25CC4581-5443-4ADC-B9BC-6DAE11B727A0}"/>
    <cellStyle name="Heading 3 5 7 4 3" xfId="21483" xr:uid="{FB53FAC5-84BB-474C-B93B-60B84E5C3CCD}"/>
    <cellStyle name="Heading 3 5 7 5" xfId="21484" xr:uid="{E19E8C0B-5D8A-4DC2-A7BF-4C86F2EB0334}"/>
    <cellStyle name="Heading 3 5 7 5 2" xfId="21485" xr:uid="{A29AF4AF-5EAE-4BC2-858D-F4864B9AAB0C}"/>
    <cellStyle name="Heading 3 5 7 5 3" xfId="21486" xr:uid="{8B970462-D609-4BF8-B90B-B55D0798E580}"/>
    <cellStyle name="Heading 3 5 7 6" xfId="21487" xr:uid="{7880DE6B-7F64-4FE2-B635-5C2501FBBC41}"/>
    <cellStyle name="Heading 3 5 7 6 2" xfId="21488" xr:uid="{344CDE69-A274-4029-A957-30913ED5D47F}"/>
    <cellStyle name="Heading 3 5 7 7" xfId="21489" xr:uid="{6826AFCC-AA72-479B-ADDF-9AA14EB042E5}"/>
    <cellStyle name="Heading 3 5 8" xfId="2044" xr:uid="{C52B1BE2-7336-422B-97F1-2CF0C0FF6287}"/>
    <cellStyle name="Heading 3 5 8 2" xfId="21490" xr:uid="{A29C905F-E4A3-4DB2-AD53-58C342C629CE}"/>
    <cellStyle name="Heading 3 5 8 2 2" xfId="21491" xr:uid="{DC024DEA-4C74-47AB-8C2E-B6AD2A87542E}"/>
    <cellStyle name="Heading 3 5 8 2 3" xfId="21492" xr:uid="{35D4EA4E-3F3A-44E2-823F-617E90927B3E}"/>
    <cellStyle name="Heading 3 5 8 3" xfId="21493" xr:uid="{5D4CCF43-C975-4431-A7CA-41BBB0BE8B3C}"/>
    <cellStyle name="Heading 3 5 8 3 2" xfId="21494" xr:uid="{FB641B56-3887-4F76-9FBE-9B6EE1D981D2}"/>
    <cellStyle name="Heading 3 5 8 3 3" xfId="21495" xr:uid="{15A6BFD5-CAE7-4B6D-A242-61DC19CBDB65}"/>
    <cellStyle name="Heading 3 5 8 4" xfId="21496" xr:uid="{7313CE7E-3E85-4519-A03E-F6D380ED537A}"/>
    <cellStyle name="Heading 3 5 8 4 2" xfId="21497" xr:uid="{14D6D84A-C660-4B0B-9F76-BA8A764D5C95}"/>
    <cellStyle name="Heading 3 5 8 4 3" xfId="21498" xr:uid="{37612886-F99E-4E87-9AA6-589B016B96AA}"/>
    <cellStyle name="Heading 3 5 8 5" xfId="21499" xr:uid="{5C547EB6-B2CF-4147-8D9B-FAFFF2AD2DB1}"/>
    <cellStyle name="Heading 3 5 8 5 2" xfId="21500" xr:uid="{B7F628D6-F579-4203-9724-65EE69DAB8FC}"/>
    <cellStyle name="Heading 3 5 8 5 3" xfId="21501" xr:uid="{07F2A391-82F0-4B6E-AE6A-44676EB78B78}"/>
    <cellStyle name="Heading 3 5 8 6" xfId="21502" xr:uid="{7FFE7395-A05C-4A74-A0F3-524F639CD865}"/>
    <cellStyle name="Heading 3 5 8 6 2" xfId="21503" xr:uid="{875B8269-C800-463A-9923-94F90ED1DBD7}"/>
    <cellStyle name="Heading 3 5 8 7" xfId="21504" xr:uid="{9B2FED72-E773-4AA4-9D33-ECD19D92A128}"/>
    <cellStyle name="Heading 3 5 9" xfId="2045" xr:uid="{76D519C1-FBDC-410C-9169-968B8FBA7528}"/>
    <cellStyle name="Heading 3 5 9 2" xfId="21505" xr:uid="{F330EE03-ECCA-42D0-990A-642137EE1023}"/>
    <cellStyle name="Heading 3 5 9 2 2" xfId="21506" xr:uid="{11C81255-3A96-4D0B-8877-5E9C2C2DBD7B}"/>
    <cellStyle name="Heading 3 5 9 2 3" xfId="21507" xr:uid="{95D1639A-D87D-43F4-95B6-8F3C6561108A}"/>
    <cellStyle name="Heading 3 5 9 3" xfId="21508" xr:uid="{8249C4BA-D35A-4C13-AAA3-C578CD0F7775}"/>
    <cellStyle name="Heading 3 5 9 3 2" xfId="21509" xr:uid="{100B814F-400E-4D92-A9F6-F04C819D0924}"/>
    <cellStyle name="Heading 3 5 9 3 3" xfId="21510" xr:uid="{E4AF8EC6-66E7-42E6-A0A1-27DB33D245D4}"/>
    <cellStyle name="Heading 3 5 9 4" xfId="21511" xr:uid="{01090605-C568-4D3F-A850-83927B512A17}"/>
    <cellStyle name="Heading 3 5 9 4 2" xfId="21512" xr:uid="{01B2D50D-F566-4E74-AA47-5137A882F7BB}"/>
    <cellStyle name="Heading 3 5 9 4 3" xfId="21513" xr:uid="{510E874B-EEBF-4DF2-98F9-6091E4819E35}"/>
    <cellStyle name="Heading 3 5 9 5" xfId="21514" xr:uid="{52E1C1F5-19AB-45A4-B131-88B878C3C12F}"/>
    <cellStyle name="Heading 3 5 9 5 2" xfId="21515" xr:uid="{F9060245-532C-49D4-8C80-44140A653AC2}"/>
    <cellStyle name="Heading 3 5 9 5 3" xfId="21516" xr:uid="{14159EE3-EB12-4B48-832B-A1D3CA2BA924}"/>
    <cellStyle name="Heading 3 5 9 6" xfId="21517" xr:uid="{74BF9C95-9F09-4BA8-AA26-0B865FCFDD8C}"/>
    <cellStyle name="Heading 3 5 9 6 2" xfId="21518" xr:uid="{FE1F494A-A313-4DFC-9693-8743A72F24AF}"/>
    <cellStyle name="Heading 3 5 9 7" xfId="21519" xr:uid="{32AAF937-EBD5-4B18-B5B1-028A04A43800}"/>
    <cellStyle name="Heading 3 6" xfId="2046" xr:uid="{9D9229D8-63C4-4CB1-860F-5F6F23FB2A3C}"/>
    <cellStyle name="Heading 3 6 10" xfId="2047" xr:uid="{36EC77B0-F8C3-415B-887F-29223682933B}"/>
    <cellStyle name="Heading 3 6 10 2" xfId="21520" xr:uid="{B74CD564-60F2-4FA9-8240-94356D7015AD}"/>
    <cellStyle name="Heading 3 6 10 2 2" xfId="21521" xr:uid="{5B2F4659-C0C8-460D-BED1-5C6FE82B8B03}"/>
    <cellStyle name="Heading 3 6 10 2 3" xfId="21522" xr:uid="{5FE7C860-26F4-4448-9F31-827D77EB9B53}"/>
    <cellStyle name="Heading 3 6 10 3" xfId="21523" xr:uid="{9F92F911-21A1-4E7B-8663-47D3620CC102}"/>
    <cellStyle name="Heading 3 6 10 3 2" xfId="21524" xr:uid="{BB29CCBE-16FE-4EBC-A2BE-C09BDCCD522F}"/>
    <cellStyle name="Heading 3 6 10 3 3" xfId="21525" xr:uid="{E76FE71D-9488-4C3C-9469-7EEEC13DF14A}"/>
    <cellStyle name="Heading 3 6 10 4" xfId="21526" xr:uid="{FB8204D3-D7DC-4945-867F-5B059391F8FC}"/>
    <cellStyle name="Heading 3 6 10 4 2" xfId="21527" xr:uid="{32A5E45E-3EE0-4378-8FDD-F5D6149ADE76}"/>
    <cellStyle name="Heading 3 6 10 4 3" xfId="21528" xr:uid="{6DEB89C0-5A30-4C15-80CC-F2E503509C14}"/>
    <cellStyle name="Heading 3 6 10 5" xfId="21529" xr:uid="{87188998-693A-4254-80C1-B201EC69F984}"/>
    <cellStyle name="Heading 3 6 10 5 2" xfId="21530" xr:uid="{8328C69B-44EF-4F21-A092-7182BB720AE3}"/>
    <cellStyle name="Heading 3 6 10 5 3" xfId="21531" xr:uid="{2F63D58C-65FC-4241-B949-A3CEBF16BF14}"/>
    <cellStyle name="Heading 3 6 10 6" xfId="21532" xr:uid="{F4AF1655-9408-4559-B429-DADA702F1734}"/>
    <cellStyle name="Heading 3 6 10 6 2" xfId="21533" xr:uid="{A7C58092-14BB-4719-9732-7A5A8BD8F785}"/>
    <cellStyle name="Heading 3 6 10 7" xfId="21534" xr:uid="{A557C840-58E6-4EA5-AAB8-5539A6612262}"/>
    <cellStyle name="Heading 3 6 11" xfId="2048" xr:uid="{65983273-0857-4E0E-8E54-95553DE1A44B}"/>
    <cellStyle name="Heading 3 6 11 2" xfId="21535" xr:uid="{3DFF3480-2814-4050-B06D-30FCBA1A2DDC}"/>
    <cellStyle name="Heading 3 6 11 2 2" xfId="21536" xr:uid="{9E18BD17-370C-44D5-9A70-41E4DD7CE6A3}"/>
    <cellStyle name="Heading 3 6 11 2 3" xfId="21537" xr:uid="{FD9EDB94-9593-4FC9-9FB2-847341094E60}"/>
    <cellStyle name="Heading 3 6 11 3" xfId="21538" xr:uid="{FF66B6CF-59EA-46ED-BB53-4560BCB8B210}"/>
    <cellStyle name="Heading 3 6 11 3 2" xfId="21539" xr:uid="{4426366F-597C-4EBB-8406-4D4C55FB6A6C}"/>
    <cellStyle name="Heading 3 6 11 3 3" xfId="21540" xr:uid="{7C3AD24C-1B5F-4F8A-A26D-8E4E017E3081}"/>
    <cellStyle name="Heading 3 6 11 4" xfId="21541" xr:uid="{83B6D1E1-0CE2-4CC6-A156-9DA99BB4BE01}"/>
    <cellStyle name="Heading 3 6 11 4 2" xfId="21542" xr:uid="{35CF8D75-3A05-4F6A-81E7-F9531CDC6F79}"/>
    <cellStyle name="Heading 3 6 11 4 3" xfId="21543" xr:uid="{895969B2-9AAA-407F-B2B8-A2375CF86FBF}"/>
    <cellStyle name="Heading 3 6 11 5" xfId="21544" xr:uid="{AD06F66D-0A57-4892-B5B3-352621F3D0A3}"/>
    <cellStyle name="Heading 3 6 11 5 2" xfId="21545" xr:uid="{5336EB0F-8C97-4EB7-A80D-05750B4B1D4D}"/>
    <cellStyle name="Heading 3 6 11 5 3" xfId="21546" xr:uid="{4B6100C1-9CC5-4F28-87AB-310D2B0AFD57}"/>
    <cellStyle name="Heading 3 6 11 6" xfId="21547" xr:uid="{DE4BC373-86B5-4DB6-87C6-39B69B51D0B6}"/>
    <cellStyle name="Heading 3 6 11 6 2" xfId="21548" xr:uid="{C2513262-0488-40C7-941F-18495ADD4854}"/>
    <cellStyle name="Heading 3 6 11 7" xfId="21549" xr:uid="{582F567C-475D-4E22-98F9-FF99C015CADB}"/>
    <cellStyle name="Heading 3 6 12" xfId="21550" xr:uid="{7162C5B7-D09B-4DB2-AE1C-D501F6308999}"/>
    <cellStyle name="Heading 3 6 12 2" xfId="21551" xr:uid="{41F492B9-11CA-40CD-AD17-18D968AD2972}"/>
    <cellStyle name="Heading 3 6 12 3" xfId="21552" xr:uid="{9C2375D6-3C22-48F3-B9CC-A4B0CBEABE9F}"/>
    <cellStyle name="Heading 3 6 13" xfId="21553" xr:uid="{57879C34-743B-41D1-9B59-C36741574B99}"/>
    <cellStyle name="Heading 3 6 13 2" xfId="21554" xr:uid="{8FE69D0F-C517-4BE7-BD16-0F2D7605EABE}"/>
    <cellStyle name="Heading 3 6 13 3" xfId="21555" xr:uid="{DB94C55F-F360-4E1C-98A7-5DC61447342D}"/>
    <cellStyle name="Heading 3 6 14" xfId="21556" xr:uid="{B9598DF6-3E35-4106-AA78-9773098E8B61}"/>
    <cellStyle name="Heading 3 6 14 2" xfId="21557" xr:uid="{4E05280B-68E4-47F7-A219-51B3216A3AB3}"/>
    <cellStyle name="Heading 3 6 14 3" xfId="21558" xr:uid="{C0F22DFC-8A6E-44A2-AFA0-4731EB4E306B}"/>
    <cellStyle name="Heading 3 6 15" xfId="21559" xr:uid="{2A31950E-AB0B-4DB6-82A0-991F68428030}"/>
    <cellStyle name="Heading 3 6 15 2" xfId="21560" xr:uid="{7BCA03BE-F9D4-4442-8DC2-93C492F2624F}"/>
    <cellStyle name="Heading 3 6 15 3" xfId="21561" xr:uid="{CD0CC011-53BE-4F16-B3DA-1BEDC99887DE}"/>
    <cellStyle name="Heading 3 6 16" xfId="21562" xr:uid="{B4453CB9-DF97-44A6-91ED-D3196B0BE1A9}"/>
    <cellStyle name="Heading 3 6 16 2" xfId="21563" xr:uid="{2964B968-E006-4E74-85BD-97E70C3E9C37}"/>
    <cellStyle name="Heading 3 6 17" xfId="21564" xr:uid="{731305A0-0848-4318-8F15-31B6B8F7E672}"/>
    <cellStyle name="Heading 3 6 2" xfId="2049" xr:uid="{ADC25592-FD30-4126-9F4B-3A91CA5F8ADF}"/>
    <cellStyle name="Heading 3 6 2 2" xfId="21565" xr:uid="{8C023F04-0262-427B-98CF-9048CAB7B7AA}"/>
    <cellStyle name="Heading 3 6 2 2 2" xfId="21566" xr:uid="{139154EB-5C7D-48CE-A1BD-EC7F84ECA58E}"/>
    <cellStyle name="Heading 3 6 2 2 3" xfId="21567" xr:uid="{83A68D5D-3F1D-454F-B21B-9B2AF50776FA}"/>
    <cellStyle name="Heading 3 6 2 3" xfId="21568" xr:uid="{CE6B3DB3-E743-4E48-A6C1-6C83AD5455B0}"/>
    <cellStyle name="Heading 3 6 2 3 2" xfId="21569" xr:uid="{3C7A38CB-99AB-4C9A-881C-362CD1DF031B}"/>
    <cellStyle name="Heading 3 6 2 3 3" xfId="21570" xr:uid="{7EB3DFF6-CD27-4700-917A-D513168AA533}"/>
    <cellStyle name="Heading 3 6 2 4" xfId="21571" xr:uid="{0C92A56A-876F-4585-9147-B955B780FDB2}"/>
    <cellStyle name="Heading 3 6 2 4 2" xfId="21572" xr:uid="{E9C8963D-B6D1-42B8-AFBA-13578FF8CC0E}"/>
    <cellStyle name="Heading 3 6 2 4 3" xfId="21573" xr:uid="{FC0449E3-3A22-4375-A8C6-CCD34CCFBEF4}"/>
    <cellStyle name="Heading 3 6 2 5" xfId="21574" xr:uid="{46E639F9-B55D-431C-A3C2-B56A0C986645}"/>
    <cellStyle name="Heading 3 6 2 5 2" xfId="21575" xr:uid="{BCCF180A-2DE9-440A-854A-8576DA02ED5E}"/>
    <cellStyle name="Heading 3 6 2 5 3" xfId="21576" xr:uid="{A2A389FB-D7FF-46E5-8950-3C09B328F305}"/>
    <cellStyle name="Heading 3 6 2 6" xfId="21577" xr:uid="{66B9E560-0B9B-48C8-872F-34BBCEAE89DF}"/>
    <cellStyle name="Heading 3 6 2 6 2" xfId="21578" xr:uid="{5DF87AB0-6F25-4802-81EF-000BB1E17CEF}"/>
    <cellStyle name="Heading 3 6 2 7" xfId="21579" xr:uid="{87DC6A4F-25D9-4FEE-AD86-0E160DA5C126}"/>
    <cellStyle name="Heading 3 6 3" xfId="2050" xr:uid="{DF8792F7-50CE-4E07-B661-240296B50122}"/>
    <cellStyle name="Heading 3 6 3 2" xfId="21580" xr:uid="{DDE399E0-3F3F-42FB-8791-D709559EDA5B}"/>
    <cellStyle name="Heading 3 6 3 2 2" xfId="21581" xr:uid="{5E8F0144-BF43-42BA-8C90-5288E5B9AE84}"/>
    <cellStyle name="Heading 3 6 3 2 3" xfId="21582" xr:uid="{8E18A720-0C95-4CCC-933F-740418453528}"/>
    <cellStyle name="Heading 3 6 3 3" xfId="21583" xr:uid="{01598FA2-B9A2-401B-826B-5D8110048DE3}"/>
    <cellStyle name="Heading 3 6 3 3 2" xfId="21584" xr:uid="{A8868CDD-32E5-4FFB-AAC7-D682084835E9}"/>
    <cellStyle name="Heading 3 6 3 3 3" xfId="21585" xr:uid="{522AF23D-FBAA-4EF1-A0DB-08AFFC581EEC}"/>
    <cellStyle name="Heading 3 6 3 4" xfId="21586" xr:uid="{F72CEB97-5C7A-4642-8C6B-10DA81C25D83}"/>
    <cellStyle name="Heading 3 6 3 4 2" xfId="21587" xr:uid="{588343C5-86E4-4C99-BB75-BCE37B829DFF}"/>
    <cellStyle name="Heading 3 6 3 4 3" xfId="21588" xr:uid="{6E7721F7-6EF7-4140-AB88-A08A06337684}"/>
    <cellStyle name="Heading 3 6 3 5" xfId="21589" xr:uid="{CEB97E6F-C1CF-4B2F-B4D0-6A2678113FBF}"/>
    <cellStyle name="Heading 3 6 3 5 2" xfId="21590" xr:uid="{6F0F114B-2043-4E1E-9D85-13ED8FFBB31B}"/>
    <cellStyle name="Heading 3 6 3 5 3" xfId="21591" xr:uid="{983F7EF5-97A1-4E40-A19C-858F6E40DE59}"/>
    <cellStyle name="Heading 3 6 3 6" xfId="21592" xr:uid="{97987341-67E9-4F6A-AC0D-E1A043635E67}"/>
    <cellStyle name="Heading 3 6 3 6 2" xfId="21593" xr:uid="{580FFC53-5014-44FB-B198-B6B296320FE2}"/>
    <cellStyle name="Heading 3 6 3 7" xfId="21594" xr:uid="{BBED97AE-A88A-49E4-9F28-0F057F2BCAA0}"/>
    <cellStyle name="Heading 3 6 4" xfId="2051" xr:uid="{BFCBB578-5F5D-4E22-8927-B654450D31C6}"/>
    <cellStyle name="Heading 3 6 4 2" xfId="21595" xr:uid="{7F663C8B-012A-476A-AFE9-D703ACA48F68}"/>
    <cellStyle name="Heading 3 6 4 2 2" xfId="21596" xr:uid="{2EB80AAA-4C17-4867-A203-F9393E3A9C94}"/>
    <cellStyle name="Heading 3 6 4 2 3" xfId="21597" xr:uid="{503074FD-A903-4C28-A02C-79CAF02634FF}"/>
    <cellStyle name="Heading 3 6 4 3" xfId="21598" xr:uid="{D459ED46-29E0-4A6E-999F-B5ABF8342536}"/>
    <cellStyle name="Heading 3 6 4 3 2" xfId="21599" xr:uid="{7C70FA43-94E2-4D5A-AAA8-1D3069E56D84}"/>
    <cellStyle name="Heading 3 6 4 3 3" xfId="21600" xr:uid="{87A7B0CE-4AA8-4B32-B69C-7091DAD5693D}"/>
    <cellStyle name="Heading 3 6 4 4" xfId="21601" xr:uid="{FBF74874-7822-4F92-866E-02B912D6D845}"/>
    <cellStyle name="Heading 3 6 4 4 2" xfId="21602" xr:uid="{17F23135-AE31-4A33-A29C-436E15412B57}"/>
    <cellStyle name="Heading 3 6 4 4 3" xfId="21603" xr:uid="{D3BAB20A-142A-471C-B4A6-B4F4DDE585BA}"/>
    <cellStyle name="Heading 3 6 4 5" xfId="21604" xr:uid="{42C307DD-F808-4875-9B21-495BDF953B98}"/>
    <cellStyle name="Heading 3 6 4 5 2" xfId="21605" xr:uid="{47F64E3F-363A-40B1-8B91-863EA50A1235}"/>
    <cellStyle name="Heading 3 6 4 5 3" xfId="21606" xr:uid="{D9926F51-A000-4B5A-99B8-773AA7344A87}"/>
    <cellStyle name="Heading 3 6 4 6" xfId="21607" xr:uid="{43C7D329-07DA-46C6-A54E-29B97179ABAF}"/>
    <cellStyle name="Heading 3 6 4 6 2" xfId="21608" xr:uid="{07F4814B-0874-476C-9A9E-784F2AB2FEC4}"/>
    <cellStyle name="Heading 3 6 4 7" xfId="21609" xr:uid="{C59B6EB4-F9AA-4CBE-BE79-770A44F6A1BE}"/>
    <cellStyle name="Heading 3 6 5" xfId="2052" xr:uid="{97120ABE-60E3-47F9-9BD1-E40D6842BA8B}"/>
    <cellStyle name="Heading 3 6 5 2" xfId="21610" xr:uid="{8D718535-BC65-4DD2-BC92-D44E73BA7EF5}"/>
    <cellStyle name="Heading 3 6 5 2 2" xfId="21611" xr:uid="{1860059C-932C-4898-A25F-AA500B6816EF}"/>
    <cellStyle name="Heading 3 6 5 2 3" xfId="21612" xr:uid="{B05A4422-5212-478D-BCA2-2BA58C5F1AF2}"/>
    <cellStyle name="Heading 3 6 5 3" xfId="21613" xr:uid="{C583DBCA-D740-4ADF-9DE6-22508878B226}"/>
    <cellStyle name="Heading 3 6 5 3 2" xfId="21614" xr:uid="{3FE97552-E623-4A4A-9DC1-8DD7F3911359}"/>
    <cellStyle name="Heading 3 6 5 3 3" xfId="21615" xr:uid="{D3E1E245-1EE0-4848-B2F1-3C2058B288F7}"/>
    <cellStyle name="Heading 3 6 5 4" xfId="21616" xr:uid="{FC1CFB7D-A221-4212-B4E6-E9809DC3351A}"/>
    <cellStyle name="Heading 3 6 5 4 2" xfId="21617" xr:uid="{F1BA725B-7E46-4B8C-BFB6-1BBEC79C8D46}"/>
    <cellStyle name="Heading 3 6 5 4 3" xfId="21618" xr:uid="{FB51E814-D948-41EE-ACE6-3708EC13FD4B}"/>
    <cellStyle name="Heading 3 6 5 5" xfId="21619" xr:uid="{B55C5F59-D0A7-40E1-B351-5E34E9BC6C8E}"/>
    <cellStyle name="Heading 3 6 5 5 2" xfId="21620" xr:uid="{95C89909-2301-4B3B-9A42-0C4FBAA9B20A}"/>
    <cellStyle name="Heading 3 6 5 5 3" xfId="21621" xr:uid="{B6A89D46-9E85-4771-9DF4-F31E79110369}"/>
    <cellStyle name="Heading 3 6 5 6" xfId="21622" xr:uid="{AD6A992C-3041-46E5-BAFA-E999ED60C259}"/>
    <cellStyle name="Heading 3 6 5 6 2" xfId="21623" xr:uid="{034CFC52-68E8-4322-BDFD-552CF0DBB24C}"/>
    <cellStyle name="Heading 3 6 5 7" xfId="21624" xr:uid="{002D86EC-50D4-4438-AEBA-723135FB34AC}"/>
    <cellStyle name="Heading 3 6 6" xfId="2053" xr:uid="{57DAB8AD-BAEC-44B6-ADE7-5DA4F6921C04}"/>
    <cellStyle name="Heading 3 6 6 2" xfId="21625" xr:uid="{C1849DBE-4337-49EF-9971-B8169A272F7F}"/>
    <cellStyle name="Heading 3 6 6 2 2" xfId="21626" xr:uid="{30570FDF-54C3-4133-A9B9-33EDB92F3753}"/>
    <cellStyle name="Heading 3 6 6 2 3" xfId="21627" xr:uid="{47BC8D9E-6876-45BC-98C6-13FC97989866}"/>
    <cellStyle name="Heading 3 6 6 3" xfId="21628" xr:uid="{1BFFB3C5-49FA-4754-81B5-562318CA4D3A}"/>
    <cellStyle name="Heading 3 6 6 3 2" xfId="21629" xr:uid="{8785525A-2385-41CC-929C-2DBA63DD0748}"/>
    <cellStyle name="Heading 3 6 6 3 3" xfId="21630" xr:uid="{6B82C248-E04D-4DB6-9327-1A8BB4EE4330}"/>
    <cellStyle name="Heading 3 6 6 4" xfId="21631" xr:uid="{C6700C71-8E56-46BB-8B53-D280B62056BD}"/>
    <cellStyle name="Heading 3 6 6 4 2" xfId="21632" xr:uid="{CF7389DD-B3D2-4E59-84F1-3F9B9B4FC360}"/>
    <cellStyle name="Heading 3 6 6 4 3" xfId="21633" xr:uid="{E242E96F-529F-404E-863A-1D0059A149F2}"/>
    <cellStyle name="Heading 3 6 6 5" xfId="21634" xr:uid="{B8811667-816D-450C-BDF7-DC8D317010C0}"/>
    <cellStyle name="Heading 3 6 6 5 2" xfId="21635" xr:uid="{A2E393E4-83C8-4767-A472-BE5D16B3F8CA}"/>
    <cellStyle name="Heading 3 6 6 5 3" xfId="21636" xr:uid="{E3FF9928-95C9-44F5-918C-56ED193AA594}"/>
    <cellStyle name="Heading 3 6 6 6" xfId="21637" xr:uid="{37D93150-BBC0-4DB0-A608-D90FADA6E52B}"/>
    <cellStyle name="Heading 3 6 6 6 2" xfId="21638" xr:uid="{F3CB3E1F-6DD4-45F5-A38C-C8173C19B486}"/>
    <cellStyle name="Heading 3 6 6 7" xfId="21639" xr:uid="{D322CA8E-9716-410C-B834-74CD9EE5A304}"/>
    <cellStyle name="Heading 3 6 7" xfId="2054" xr:uid="{38346FBB-3BEE-44FB-A130-95C298CE76DB}"/>
    <cellStyle name="Heading 3 6 7 2" xfId="21640" xr:uid="{3BAFE1EA-7276-4C38-BDAD-0B8701A098CB}"/>
    <cellStyle name="Heading 3 6 7 2 2" xfId="21641" xr:uid="{326D12CB-563D-486B-B06F-BA839CC4A22A}"/>
    <cellStyle name="Heading 3 6 7 2 3" xfId="21642" xr:uid="{DF932A1C-6D16-4E0C-9B70-6DC433479D6D}"/>
    <cellStyle name="Heading 3 6 7 3" xfId="21643" xr:uid="{BD66D65A-ED0D-446A-8C79-3D07B3B968F3}"/>
    <cellStyle name="Heading 3 6 7 3 2" xfId="21644" xr:uid="{5F00B00B-0563-4034-9914-986A8CAD77AF}"/>
    <cellStyle name="Heading 3 6 7 3 3" xfId="21645" xr:uid="{4270C8A6-CD1A-46E6-941E-57B51531BEFA}"/>
    <cellStyle name="Heading 3 6 7 4" xfId="21646" xr:uid="{3B7BDA3F-C4E1-4241-9F87-4937AA8DF6D9}"/>
    <cellStyle name="Heading 3 6 7 4 2" xfId="21647" xr:uid="{E1BFC4F0-5E67-482A-9BDD-763AB89EBE88}"/>
    <cellStyle name="Heading 3 6 7 4 3" xfId="21648" xr:uid="{27919A9D-F1B1-4E70-BCA9-C2805B9185F1}"/>
    <cellStyle name="Heading 3 6 7 5" xfId="21649" xr:uid="{EFB5F30D-AEAC-401E-A431-EC3F0F85B24A}"/>
    <cellStyle name="Heading 3 6 7 5 2" xfId="21650" xr:uid="{A838923F-E47C-4A44-BD39-0568C8255AAA}"/>
    <cellStyle name="Heading 3 6 7 5 3" xfId="21651" xr:uid="{AFB4045C-17CE-4AB3-957D-CFBFAC2D53AC}"/>
    <cellStyle name="Heading 3 6 7 6" xfId="21652" xr:uid="{B5B5E39B-C58C-470A-BBA7-471E3C3BB460}"/>
    <cellStyle name="Heading 3 6 7 6 2" xfId="21653" xr:uid="{98380626-7913-4847-B917-16A1544E4A25}"/>
    <cellStyle name="Heading 3 6 7 7" xfId="21654" xr:uid="{7A83F017-D52F-4F6E-BD3D-F5D6A4057266}"/>
    <cellStyle name="Heading 3 6 8" xfId="2055" xr:uid="{6EB7074B-E875-452A-90F9-BD86BBBB2EB3}"/>
    <cellStyle name="Heading 3 6 8 2" xfId="21655" xr:uid="{FB1E8CAB-C206-4AA3-9DF3-04B11440DB06}"/>
    <cellStyle name="Heading 3 6 8 2 2" xfId="21656" xr:uid="{6606D3C7-0C12-40FC-876F-84101CC8FCBC}"/>
    <cellStyle name="Heading 3 6 8 2 3" xfId="21657" xr:uid="{C3E5152C-7758-4D63-94E7-3E41D557452F}"/>
    <cellStyle name="Heading 3 6 8 3" xfId="21658" xr:uid="{E4507289-ED24-42C5-B4D7-2EF16F13513A}"/>
    <cellStyle name="Heading 3 6 8 3 2" xfId="21659" xr:uid="{2310A3A9-55DE-4A4D-BFF5-5665B8F04CC8}"/>
    <cellStyle name="Heading 3 6 8 3 3" xfId="21660" xr:uid="{A7DE58C7-60DE-490E-885C-657D35410E21}"/>
    <cellStyle name="Heading 3 6 8 4" xfId="21661" xr:uid="{8F6AA0BD-6E8D-44BD-996E-269CF88F9294}"/>
    <cellStyle name="Heading 3 6 8 4 2" xfId="21662" xr:uid="{E0299EF2-6942-45D3-B740-1E2611A4CA01}"/>
    <cellStyle name="Heading 3 6 8 4 3" xfId="21663" xr:uid="{905CBE56-D24D-42AB-A3D3-D1D09CC4F3A9}"/>
    <cellStyle name="Heading 3 6 8 5" xfId="21664" xr:uid="{4F5FEF1B-690C-49B6-A8A3-934CFFC5E3DD}"/>
    <cellStyle name="Heading 3 6 8 5 2" xfId="21665" xr:uid="{300FFBD0-D23E-4DF9-AF81-FC819DFAC6EA}"/>
    <cellStyle name="Heading 3 6 8 5 3" xfId="21666" xr:uid="{A2001498-6F6A-4E7D-BF30-A159A326E35F}"/>
    <cellStyle name="Heading 3 6 8 6" xfId="21667" xr:uid="{DD8D91CD-4030-446C-9A48-9A9148015EB7}"/>
    <cellStyle name="Heading 3 6 8 6 2" xfId="21668" xr:uid="{9278B784-093C-4B92-8A41-CFBEB8240A92}"/>
    <cellStyle name="Heading 3 6 8 7" xfId="21669" xr:uid="{5AA3C324-E71B-4FBA-808A-BA6F52D18B09}"/>
    <cellStyle name="Heading 3 6 9" xfId="2056" xr:uid="{54CEBF8D-64FF-48CE-927D-46CF86D6DFCE}"/>
    <cellStyle name="Heading 3 6 9 2" xfId="21670" xr:uid="{6E71169C-43B6-4329-A71E-283619EA7961}"/>
    <cellStyle name="Heading 3 6 9 2 2" xfId="21671" xr:uid="{8F16CBB8-0F49-4892-8D39-BEF4A2980FD5}"/>
    <cellStyle name="Heading 3 6 9 2 3" xfId="21672" xr:uid="{D92B58A2-6E54-4386-B2B4-41B181A8A260}"/>
    <cellStyle name="Heading 3 6 9 3" xfId="21673" xr:uid="{6B9DE711-5538-4B90-A948-1DDFE6A5C18A}"/>
    <cellStyle name="Heading 3 6 9 3 2" xfId="21674" xr:uid="{B4FB9BEF-8ADF-4AEA-A994-B893D2744F59}"/>
    <cellStyle name="Heading 3 6 9 3 3" xfId="21675" xr:uid="{5016AED3-7993-48FF-A62A-D3F7B7E8BD00}"/>
    <cellStyle name="Heading 3 6 9 4" xfId="21676" xr:uid="{909180FD-B90F-423C-A668-5C9F1F09B031}"/>
    <cellStyle name="Heading 3 6 9 4 2" xfId="21677" xr:uid="{8758BAD5-5F3B-403B-87F6-ED3D12BE4898}"/>
    <cellStyle name="Heading 3 6 9 4 3" xfId="21678" xr:uid="{51321AFF-9CA2-45EF-912A-DE09A163338E}"/>
    <cellStyle name="Heading 3 6 9 5" xfId="21679" xr:uid="{50879FA5-EE7E-4FB2-AF3D-7F0ADAD58E19}"/>
    <cellStyle name="Heading 3 6 9 5 2" xfId="21680" xr:uid="{DBC5F5CA-F0C3-403C-9FF2-378307A1948C}"/>
    <cellStyle name="Heading 3 6 9 5 3" xfId="21681" xr:uid="{45135C51-6CE0-4E83-BFA7-F6060EEB072A}"/>
    <cellStyle name="Heading 3 6 9 6" xfId="21682" xr:uid="{2B364CE4-1A1F-4F6F-9DC1-FC9B36D6BEAB}"/>
    <cellStyle name="Heading 3 6 9 6 2" xfId="21683" xr:uid="{FE99C9D2-AB3F-4D95-ACDB-C490EB5E78EA}"/>
    <cellStyle name="Heading 3 6 9 7" xfId="21684" xr:uid="{85E0A212-E69B-427D-83AF-DA6BAE360636}"/>
    <cellStyle name="Heading 3 7" xfId="2057" xr:uid="{CC870CB7-462D-40D8-B86C-6195143AB321}"/>
    <cellStyle name="Heading 3 7 2" xfId="21685" xr:uid="{72C672B9-07BF-48AF-9873-DDDF4F5C20EA}"/>
    <cellStyle name="Heading 3 7 2 2" xfId="21686" xr:uid="{8FB4A51E-12E0-4AD4-A876-7600E2B255B0}"/>
    <cellStyle name="Heading 3 7 2 3" xfId="21687" xr:uid="{D9B9B9AF-A095-481F-85F9-CCA4A8872127}"/>
    <cellStyle name="Heading 3 7 3" xfId="21688" xr:uid="{EE37A174-186C-4E71-BD6B-84ACED92B82F}"/>
    <cellStyle name="Heading 3 7 3 2" xfId="21689" xr:uid="{A49AB8B4-4696-4F11-921F-E63A5875E8A5}"/>
    <cellStyle name="Heading 3 7 3 3" xfId="21690" xr:uid="{90227ED0-E971-4048-8AF4-5445A7929C3B}"/>
    <cellStyle name="Heading 3 7 4" xfId="21691" xr:uid="{46E9F268-F773-43AA-AB99-39B1A62F867A}"/>
    <cellStyle name="Heading 3 7 4 2" xfId="21692" xr:uid="{D030DA12-CCB5-4CE0-BBEF-78A9F2F63002}"/>
    <cellStyle name="Heading 3 7 4 3" xfId="21693" xr:uid="{2A49B106-FEB2-4EFB-B4B1-26BB5748B154}"/>
    <cellStyle name="Heading 3 7 5" xfId="21694" xr:uid="{19469727-BD40-4FA9-A6CC-7EFAFE4C007F}"/>
    <cellStyle name="Heading 3 7 5 2" xfId="21695" xr:uid="{60A1BFB7-6648-40A5-A582-5081B673819F}"/>
    <cellStyle name="Heading 3 7 5 3" xfId="21696" xr:uid="{3271F767-0722-4681-AAA2-C023F0D8C0D0}"/>
    <cellStyle name="Heading 3 7 6" xfId="21697" xr:uid="{A0B99B98-8C9D-42F5-8399-F9850ED844C7}"/>
    <cellStyle name="Heading 3 7 6 2" xfId="21698" xr:uid="{7F434566-E9CC-4D46-9051-6A404D68357F}"/>
    <cellStyle name="Heading 3 7 7" xfId="21699" xr:uid="{7EBFA811-DE32-4997-88B4-3C34CE557DA4}"/>
    <cellStyle name="Heading 3 8" xfId="2058" xr:uid="{784C6FFD-8F4A-42CC-A32E-C59535DF88AD}"/>
    <cellStyle name="Heading 3 8 2" xfId="21700" xr:uid="{A8197963-F706-4386-9BD1-59FBF7EF7DA0}"/>
    <cellStyle name="Heading 3 8 2 2" xfId="21701" xr:uid="{8590EEBF-C0DB-4434-BFE8-DF3B1B64A516}"/>
    <cellStyle name="Heading 3 8 2 3" xfId="21702" xr:uid="{02A912C5-2E1D-4A1C-A679-A5FA99B1558A}"/>
    <cellStyle name="Heading 3 8 3" xfId="21703" xr:uid="{D7D3615A-DE06-48C0-B0A1-FDB1FEFC7F54}"/>
    <cellStyle name="Heading 3 8 3 2" xfId="21704" xr:uid="{FB2B7CB5-D89B-4B35-9B13-164B6D1277D1}"/>
    <cellStyle name="Heading 3 8 3 3" xfId="21705" xr:uid="{3EBF229A-D1CB-4187-98D4-73C870D98854}"/>
    <cellStyle name="Heading 3 8 4" xfId="21706" xr:uid="{7AF362DD-E4A8-479B-A2D2-752960310A30}"/>
    <cellStyle name="Heading 3 8 4 2" xfId="21707" xr:uid="{DC2961EA-506D-4473-AED4-5EA1F7A7A14C}"/>
    <cellStyle name="Heading 3 8 4 3" xfId="21708" xr:uid="{4E15915C-53A5-41CD-A1E2-8BDB066EA565}"/>
    <cellStyle name="Heading 3 8 5" xfId="21709" xr:uid="{743D5DBA-E298-4E4E-925B-A94CF13FA0CB}"/>
    <cellStyle name="Heading 3 8 5 2" xfId="21710" xr:uid="{E2865CE0-1EDC-4854-B5B1-5D74B7BE4581}"/>
    <cellStyle name="Heading 3 8 5 3" xfId="21711" xr:uid="{9CA8D1C8-9ACF-41CA-BFC7-8CBB0342BC45}"/>
    <cellStyle name="Heading 3 8 6" xfId="21712" xr:uid="{A6C24E92-9B3D-41DC-84B7-DE3EB4AB7729}"/>
    <cellStyle name="Heading 3 8 6 2" xfId="21713" xr:uid="{4A0AD00B-234D-4E64-98BF-613F07A18CD6}"/>
    <cellStyle name="Heading 3 8 7" xfId="21714" xr:uid="{7FA9AD5B-6F4C-4BCD-95D1-4D958BB8192F}"/>
    <cellStyle name="Heading 3 9" xfId="2059" xr:uid="{B704FE8D-B2E7-44E1-A615-881094A3F92A}"/>
    <cellStyle name="Heading 3 9 2" xfId="21715" xr:uid="{DF899407-34F0-4BF8-8262-67B99BB0A07D}"/>
    <cellStyle name="Heading 3 9 2 2" xfId="21716" xr:uid="{979061C9-4F3B-429E-B089-1E9A7E24ADD9}"/>
    <cellStyle name="Heading 3 9 2 3" xfId="21717" xr:uid="{1A177C63-9701-4056-BAF7-82B21379253C}"/>
    <cellStyle name="Heading 3 9 3" xfId="21718" xr:uid="{D431688B-C650-4196-96CD-938B0B55D4EA}"/>
    <cellStyle name="Heading 3 9 3 2" xfId="21719" xr:uid="{C57E7375-4BE3-454F-A77C-C84E717F4747}"/>
    <cellStyle name="Heading 3 9 3 3" xfId="21720" xr:uid="{9D57A212-D9AF-47B7-982C-AFC8FDBE16D5}"/>
    <cellStyle name="Heading 3 9 4" xfId="21721" xr:uid="{478E5044-91EB-47A7-A16F-98BD10AF19CA}"/>
    <cellStyle name="Heading 3 9 4 2" xfId="21722" xr:uid="{B1652F7C-5748-4CE9-923F-54EE9B7CD3AF}"/>
    <cellStyle name="Heading 3 9 4 3" xfId="21723" xr:uid="{EBC61364-934F-456D-86E9-CA8EBC32090F}"/>
    <cellStyle name="Heading 3 9 5" xfId="21724" xr:uid="{4481CD87-468F-4B47-8199-22231D4C9B3D}"/>
    <cellStyle name="Heading 3 9 5 2" xfId="21725" xr:uid="{D11B301C-8178-4FCB-A1BF-4A8F561A46E1}"/>
    <cellStyle name="Heading 3 9 5 3" xfId="21726" xr:uid="{FD0832E7-6E4B-425F-8030-51C7FA2FE59B}"/>
    <cellStyle name="Heading 3 9 6" xfId="21727" xr:uid="{1F0C6755-CC6B-4997-9F9C-A3461B9E52CC}"/>
    <cellStyle name="Heading 3 9 6 2" xfId="21728" xr:uid="{ACC6BF41-E277-4EE2-AFAC-62A3D2EC9600}"/>
    <cellStyle name="Heading 3 9 7" xfId="21729" xr:uid="{B799A80B-51E2-47B0-9439-7FAA70F3D10F}"/>
    <cellStyle name="Heading 4" xfId="7" builtinId="19" customBuiltin="1"/>
    <cellStyle name="Heading 4 10" xfId="2060" xr:uid="{5C3F3869-DB6E-4362-BF45-BA9C2AA60B30}"/>
    <cellStyle name="Heading 4 11" xfId="8499" xr:uid="{23EFDD61-47E7-447A-9339-FA488D91C56F}"/>
    <cellStyle name="Heading 4 12" xfId="8500" xr:uid="{A1382374-02C8-4C11-91E7-7BC96D58F815}"/>
    <cellStyle name="Heading 4 13" xfId="8501" xr:uid="{D12F9B24-AB3E-4714-B482-0FE908EC4D56}"/>
    <cellStyle name="Heading 4 14" xfId="8502" xr:uid="{2E71B0AA-BE3C-42C9-9290-58B408907A3D}"/>
    <cellStyle name="Heading 4 15" xfId="8503" xr:uid="{8B0B2A29-EF55-4EA6-809B-719526CE408D}"/>
    <cellStyle name="Heading 4 16" xfId="8504" xr:uid="{0C8E6DB1-F0E9-4044-A7A9-5678E81F67C6}"/>
    <cellStyle name="Heading 4 17" xfId="8505" xr:uid="{2931410F-60A0-4DA9-A41F-9533BD6F9E57}"/>
    <cellStyle name="Heading 4 18" xfId="8506" xr:uid="{636B2614-2DFD-4D69-852D-8B24B92BB74B}"/>
    <cellStyle name="Heading 4 19" xfId="8507" xr:uid="{FE2A486D-8DFD-46F6-A001-7448F8E8893A}"/>
    <cellStyle name="Heading 4 2" xfId="2061" xr:uid="{76150682-A384-4601-B10D-BC7D46A90057}"/>
    <cellStyle name="Heading 4 2 10" xfId="2062" xr:uid="{F42CA0E0-DBF7-475D-8D7E-19AE74E2387D}"/>
    <cellStyle name="Heading 4 2 10 2" xfId="21730" xr:uid="{44F35F37-E5D2-4E73-94D0-6A6EC0D16D35}"/>
    <cellStyle name="Heading 4 2 10 3" xfId="10782" xr:uid="{7427CAB0-4B92-40D2-B4F3-AB08030862AB}"/>
    <cellStyle name="Heading 4 2 10 4" xfId="6149" xr:uid="{87A59BC1-92DD-4A36-9520-0FF811733ABD}"/>
    <cellStyle name="Heading 4 2 11" xfId="2063" xr:uid="{01FAE71A-19B9-47F5-A390-8A44BA7BE005}"/>
    <cellStyle name="Heading 4 2 2" xfId="2064" xr:uid="{FF282146-A4DC-40E9-9C24-0FC3B1D16913}"/>
    <cellStyle name="Heading 4 2 2 2" xfId="21731" xr:uid="{9E39C015-0DD1-4818-8D4F-D8ED26117903}"/>
    <cellStyle name="Heading 4 2 2 3" xfId="10783" xr:uid="{FF5EF52C-B76C-44F4-B7A5-BE0E2F1E1C49}"/>
    <cellStyle name="Heading 4 2 2 4" xfId="6150" xr:uid="{E7A2FEBC-55A3-47A8-B000-DE03D8FF5C83}"/>
    <cellStyle name="Heading 4 2 3" xfId="2065" xr:uid="{B1AB9672-7547-47E2-B9F8-BACBBBEF78CB}"/>
    <cellStyle name="Heading 4 2 3 2" xfId="21732" xr:uid="{48EBCA57-0BF9-419E-BBAC-04EEAF611E2B}"/>
    <cellStyle name="Heading 4 2 3 3" xfId="10784" xr:uid="{7F852507-02F3-44A9-974D-70AE5FA1F63F}"/>
    <cellStyle name="Heading 4 2 3 4" xfId="6151" xr:uid="{8C9CD805-5771-4066-A19C-97999DE9DD5A}"/>
    <cellStyle name="Heading 4 2 4" xfId="2066" xr:uid="{E40395F6-9308-40F8-8FCC-814CDB03E06F}"/>
    <cellStyle name="Heading 4 2 4 2" xfId="21733" xr:uid="{1CF0616F-71ED-4596-B6EC-07E4D50A1EE4}"/>
    <cellStyle name="Heading 4 2 4 3" xfId="10785" xr:uid="{140E1B55-2CED-4AD8-9232-391B4E36F74F}"/>
    <cellStyle name="Heading 4 2 4 4" xfId="6152" xr:uid="{A1D5EF7B-AE64-4063-9277-666EF7DBFE90}"/>
    <cellStyle name="Heading 4 2 5" xfId="2067" xr:uid="{8E4A390E-9DF8-4D1C-A83F-6245854DE59F}"/>
    <cellStyle name="Heading 4 2 5 2" xfId="21734" xr:uid="{CBA8E9B3-59BB-455F-A0C6-9438FEAED82A}"/>
    <cellStyle name="Heading 4 2 5 3" xfId="10786" xr:uid="{4D94AFFA-00A5-4083-9668-629E536F1DF6}"/>
    <cellStyle name="Heading 4 2 5 4" xfId="6153" xr:uid="{1B3C2BFA-4984-4EEC-BB19-33988EA202E3}"/>
    <cellStyle name="Heading 4 2 6" xfId="2068" xr:uid="{21F82B9E-73D4-474E-98FF-4301F5348E8D}"/>
    <cellStyle name="Heading 4 2 6 2" xfId="21735" xr:uid="{2C82FB9C-7DCA-4BF8-9153-B47D48918AAE}"/>
    <cellStyle name="Heading 4 2 6 3" xfId="10787" xr:uid="{7C30CFBF-8BB9-4883-9D55-88FD2DD5C145}"/>
    <cellStyle name="Heading 4 2 6 4" xfId="6154" xr:uid="{0803DF36-BC82-4137-A4D1-015AD179E6CD}"/>
    <cellStyle name="Heading 4 2 7" xfId="2069" xr:uid="{9C5EB23B-4A97-432C-B637-AE4B684AA01D}"/>
    <cellStyle name="Heading 4 2 7 2" xfId="21736" xr:uid="{2E181E63-A51F-4071-BA8C-8DE2EBA76ABF}"/>
    <cellStyle name="Heading 4 2 7 3" xfId="10788" xr:uid="{614BB5A0-993D-4D38-B668-B05B6C70425F}"/>
    <cellStyle name="Heading 4 2 7 4" xfId="6155" xr:uid="{277802F4-A47C-448E-8189-3896AC8CAB8E}"/>
    <cellStyle name="Heading 4 2 8" xfId="2070" xr:uid="{C7533B4E-9360-4203-8CA7-89D4F36095DE}"/>
    <cellStyle name="Heading 4 2 8 2" xfId="21737" xr:uid="{A2038965-9BE4-408A-AF74-29FB8A07F8FB}"/>
    <cellStyle name="Heading 4 2 8 3" xfId="10789" xr:uid="{E5C0E990-B625-4FCD-87F6-B198ED2D47E0}"/>
    <cellStyle name="Heading 4 2 8 4" xfId="6156" xr:uid="{62293519-162F-4BAE-92DF-4969F7AB7F70}"/>
    <cellStyle name="Heading 4 2 9" xfId="2071" xr:uid="{E4E2D113-A008-438E-A0FB-5B42FF5FA981}"/>
    <cellStyle name="Heading 4 2 9 2" xfId="21738" xr:uid="{23B62107-5751-4430-870F-CE0A0B722B18}"/>
    <cellStyle name="Heading 4 2 9 3" xfId="10790" xr:uid="{305109CB-8182-455A-AFA9-1BF1C2F99AA7}"/>
    <cellStyle name="Heading 4 2 9 4" xfId="6157" xr:uid="{930E0CC1-DAD8-4827-861F-838D50317071}"/>
    <cellStyle name="Heading 4 20" xfId="8508" xr:uid="{F110CF41-88C1-4592-91B9-4D209F8C8E65}"/>
    <cellStyle name="Heading 4 21" xfId="8509" xr:uid="{072DA737-5BA9-4D4D-9687-A5A7F3E7C94F}"/>
    <cellStyle name="Heading 4 22" xfId="8510" xr:uid="{CA7E1084-C688-4FAD-BCC2-6DBB66C1544B}"/>
    <cellStyle name="Heading 4 23" xfId="8511" xr:uid="{88C40D65-BA96-499C-8FB6-645CCD3F3962}"/>
    <cellStyle name="Heading 4 24" xfId="8512" xr:uid="{43C3D75C-7BB7-4D56-BD76-6520E44916C2}"/>
    <cellStyle name="Heading 4 25" xfId="8513" xr:uid="{A0A70EEA-7D9A-40CF-9FEC-DC1CBC560E13}"/>
    <cellStyle name="Heading 4 26" xfId="8514" xr:uid="{08D10C13-6FF0-4D2C-AD0F-BE32EC0F7690}"/>
    <cellStyle name="Heading 4 27" xfId="8515" xr:uid="{FA6CBF58-8935-4846-9BBB-BF24D304B0E1}"/>
    <cellStyle name="Heading 4 28" xfId="8516" xr:uid="{D72457B9-28D6-495D-84EB-D1078A4797D6}"/>
    <cellStyle name="Heading 4 29" xfId="8517" xr:uid="{9C3EF518-DEF5-47D1-9B75-531F00780E0F}"/>
    <cellStyle name="Heading 4 3" xfId="2072" xr:uid="{A8EA2CBF-CF6E-4E05-B0F9-3D5BAED71135}"/>
    <cellStyle name="Heading 4 3 10" xfId="2073" xr:uid="{F90A2183-8097-43C8-89BB-2E09CDB43995}"/>
    <cellStyle name="Heading 4 3 11" xfId="2074" xr:uid="{8E3EC333-8090-43D5-A3AD-C061FD38BB7D}"/>
    <cellStyle name="Heading 4 3 12" xfId="21739" xr:uid="{8A875A63-036A-47A9-9341-C82B186E9250}"/>
    <cellStyle name="Heading 4 3 13" xfId="6158" xr:uid="{8EF51DA7-2E66-4B99-B6F1-1D9C1AFD961E}"/>
    <cellStyle name="Heading 4 3 2" xfId="2075" xr:uid="{9F50E1B8-36D8-48AD-8934-B7B5938E3FA4}"/>
    <cellStyle name="Heading 4 3 2 2" xfId="21740" xr:uid="{D11CE394-A802-4F08-818B-39BAD7CA0231}"/>
    <cellStyle name="Heading 4 3 2 3" xfId="10791" xr:uid="{CE265155-13E7-409E-97A9-37E7CED10EE6}"/>
    <cellStyle name="Heading 4 3 2 4" xfId="8518" xr:uid="{C98578FB-3843-4CF1-A8AA-8E4C5C38ADE5}"/>
    <cellStyle name="Heading 4 3 3" xfId="2076" xr:uid="{115E7E39-9F4A-45E3-9F75-6E2BFF3F75B8}"/>
    <cellStyle name="Heading 4 3 4" xfId="2077" xr:uid="{023A05D5-6448-4AB2-90A8-884605BBC8AA}"/>
    <cellStyle name="Heading 4 3 5" xfId="2078" xr:uid="{B2C32A8D-532B-40C9-8D2C-757C9384174D}"/>
    <cellStyle name="Heading 4 3 6" xfId="2079" xr:uid="{FB5927F2-0D7D-4F60-84BD-CE5409FFAD3B}"/>
    <cellStyle name="Heading 4 3 7" xfId="2080" xr:uid="{87EC0D38-43F7-45E5-837E-37FCD95D5E28}"/>
    <cellStyle name="Heading 4 3 8" xfId="2081" xr:uid="{EE1652C9-FDF0-46FE-B923-1C36EED1CC60}"/>
    <cellStyle name="Heading 4 3 9" xfId="2082" xr:uid="{9071AD24-F6E1-4AEF-BFED-F877873E500A}"/>
    <cellStyle name="Heading 4 30" xfId="8519" xr:uid="{B23FF631-72BD-4F24-8926-1BEFA2FB6659}"/>
    <cellStyle name="Heading 4 31" xfId="8520" xr:uid="{8E753B14-8B62-4600-8B0A-9AD8EDDA369F}"/>
    <cellStyle name="Heading 4 32" xfId="8521" xr:uid="{80AAE5D7-EBC7-4F23-87A4-CBCAA9859679}"/>
    <cellStyle name="Heading 4 33" xfId="8522" xr:uid="{5B730F0F-0261-47A7-9486-D126FECD63C8}"/>
    <cellStyle name="Heading 4 34" xfId="8523" xr:uid="{0BEF7736-F4F3-4984-B996-9D75E5A00BFE}"/>
    <cellStyle name="Heading 4 35" xfId="8524" xr:uid="{E37E7B72-3DBF-42F1-B06F-932B1D22CEE8}"/>
    <cellStyle name="Heading 4 36" xfId="8525" xr:uid="{CA55DFD8-964C-4048-8769-F26BBD16E2AE}"/>
    <cellStyle name="Heading 4 37" xfId="8526" xr:uid="{DADB952D-39E3-414C-AD12-DFED8F9F7DF9}"/>
    <cellStyle name="Heading 4 38" xfId="8527" xr:uid="{B18FF439-049A-4640-B842-E20B45B281AA}"/>
    <cellStyle name="Heading 4 39" xfId="8528" xr:uid="{E02B89D9-3437-4739-9C9D-D5E19A99181A}"/>
    <cellStyle name="Heading 4 4" xfId="2083" xr:uid="{3E42DE61-5C7B-49C3-AC85-73A0E5B5E983}"/>
    <cellStyle name="Heading 4 4 10" xfId="2084" xr:uid="{BED44E9C-E277-4A8F-A775-FE4FEB927786}"/>
    <cellStyle name="Heading 4 4 11" xfId="2085" xr:uid="{95780889-7CB3-4153-B016-1BCF85A03FB0}"/>
    <cellStyle name="Heading 4 4 2" xfId="2086" xr:uid="{4C848C5E-FFA1-450B-B558-3581CF6B3D30}"/>
    <cellStyle name="Heading 4 4 3" xfId="2087" xr:uid="{FEEC53B0-4F36-4770-992D-6FF526015238}"/>
    <cellStyle name="Heading 4 4 4" xfId="2088" xr:uid="{CAE9070B-D051-49D2-B24D-6162B294F1B3}"/>
    <cellStyle name="Heading 4 4 5" xfId="2089" xr:uid="{E4E760C7-C7B5-43D2-86DE-8680232E2109}"/>
    <cellStyle name="Heading 4 4 6" xfId="2090" xr:uid="{6242655D-F09D-426A-82FB-C745A3A86452}"/>
    <cellStyle name="Heading 4 4 7" xfId="2091" xr:uid="{47C01BDB-1592-4544-8196-48647A8BF599}"/>
    <cellStyle name="Heading 4 4 8" xfId="2092" xr:uid="{9CF626D6-2973-47E9-95C7-976A60CDE6DB}"/>
    <cellStyle name="Heading 4 4 9" xfId="2093" xr:uid="{0920DB0D-C70E-4E40-8315-A2128A1995EE}"/>
    <cellStyle name="Heading 4 40" xfId="8529" xr:uid="{F9D37C3B-46C9-47F1-AA00-1C68BB0B1373}"/>
    <cellStyle name="Heading 4 41" xfId="8530" xr:uid="{90A5DFFC-C7A4-40E2-8824-4F3368657E07}"/>
    <cellStyle name="Heading 4 5" xfId="2094" xr:uid="{43B6D665-1439-4700-8762-0EC16E2B9B21}"/>
    <cellStyle name="Heading 4 5 10" xfId="2095" xr:uid="{F0C15288-E4F0-4ABA-B668-B84F4728781B}"/>
    <cellStyle name="Heading 4 5 11" xfId="2096" xr:uid="{06FE4FEC-8B07-4B5A-8968-2C6F53BE59BF}"/>
    <cellStyle name="Heading 4 5 2" xfId="2097" xr:uid="{6A71CBB4-F282-4B37-8F15-007B7591CB5D}"/>
    <cellStyle name="Heading 4 5 3" xfId="2098" xr:uid="{8E418FDA-01A6-4C1A-9F3F-BC1EC892B1A1}"/>
    <cellStyle name="Heading 4 5 4" xfId="2099" xr:uid="{247C0F11-2E17-416B-8FBA-B11A05888343}"/>
    <cellStyle name="Heading 4 5 5" xfId="2100" xr:uid="{F8D93120-3F27-462E-A219-495C0A40A349}"/>
    <cellStyle name="Heading 4 5 6" xfId="2101" xr:uid="{C7E19519-5E23-44D2-BDA3-39D569F96958}"/>
    <cellStyle name="Heading 4 5 7" xfId="2102" xr:uid="{F287FFA9-313E-4845-B8E1-E1E1A02ADD27}"/>
    <cellStyle name="Heading 4 5 8" xfId="2103" xr:uid="{FDFD6450-6D16-4489-8012-1677C5DC8801}"/>
    <cellStyle name="Heading 4 5 9" xfId="2104" xr:uid="{C309DBFC-12C8-48EF-B85F-9DA32FB60E3F}"/>
    <cellStyle name="Heading 4 6" xfId="2105" xr:uid="{ACFFDF1D-F34D-41DE-AEB6-0A039C413EED}"/>
    <cellStyle name="Heading 4 6 10" xfId="2106" xr:uid="{972611BD-BB56-4956-8DC6-418C5C586BE3}"/>
    <cellStyle name="Heading 4 6 11" xfId="2107" xr:uid="{F737EC92-0D38-44E8-8F24-5C450EA356FB}"/>
    <cellStyle name="Heading 4 6 2" xfId="2108" xr:uid="{F499A468-1CB1-43C2-A898-5631909F2A1B}"/>
    <cellStyle name="Heading 4 6 3" xfId="2109" xr:uid="{FC1ABB51-4B49-40E7-B8C4-20C8D9A0B570}"/>
    <cellStyle name="Heading 4 6 4" xfId="2110" xr:uid="{65446EEB-3D07-407C-ADC6-242BF30C96C3}"/>
    <cellStyle name="Heading 4 6 5" xfId="2111" xr:uid="{397E6824-0907-4AC8-8808-09B642D1839E}"/>
    <cellStyle name="Heading 4 6 6" xfId="2112" xr:uid="{154F926C-FB7C-4D5C-AF35-9E76AE6004D8}"/>
    <cellStyle name="Heading 4 6 7" xfId="2113" xr:uid="{5529818F-3D83-4971-9AF1-F666FEBD9C2A}"/>
    <cellStyle name="Heading 4 6 8" xfId="2114" xr:uid="{46D7D3B7-70D8-47A7-8357-5F1854AD6796}"/>
    <cellStyle name="Heading 4 6 9" xfId="2115" xr:uid="{EAE9CE36-130C-406E-8321-A170D1BF0F70}"/>
    <cellStyle name="Heading 4 7" xfId="2116" xr:uid="{8C17015A-E984-47CB-82CE-865B2751883B}"/>
    <cellStyle name="Heading 4 8" xfId="2117" xr:uid="{96810892-9A1B-44DA-B0AF-39698E2057D4}"/>
    <cellStyle name="Heading 4 9" xfId="2118" xr:uid="{475C16D9-3908-454B-93A2-6FBC742BA0DC}"/>
    <cellStyle name="Heading 5" xfId="21741" xr:uid="{20EA9C82-8915-4DA8-B8C9-9AD02673E6A0}"/>
    <cellStyle name="Heading 5 2" xfId="21742" xr:uid="{6AC9EEB5-960F-48E8-86FB-F87463EF7B39}"/>
    <cellStyle name="Heading 5 2 2" xfId="21743" xr:uid="{527510A9-C6A2-4DCA-BF9C-7C155246B0B9}"/>
    <cellStyle name="Heading 5 3" xfId="21744" xr:uid="{1F3B0661-1B9A-4D75-9176-A6FE5431315A}"/>
    <cellStyle name="Heading 5 3 2" xfId="21745" xr:uid="{042F1449-F2DD-47A2-81B7-EC5D9B18F43F}"/>
    <cellStyle name="Heading 5 4" xfId="21746" xr:uid="{6FEC880B-89EE-4121-8A59-4E287DBAA64D}"/>
    <cellStyle name="Heading 6" xfId="21747" xr:uid="{1A01961E-DE79-4D2B-AE31-A8629A90D8BB}"/>
    <cellStyle name="Heading 7" xfId="21748" xr:uid="{C548103B-36F1-4D0C-9DC6-BA6313E9F6A6}"/>
    <cellStyle name="Heading 8" xfId="21749" xr:uid="{CDE28C57-D690-4D1B-8762-CA26F7E30680}"/>
    <cellStyle name="Headline" xfId="8531" xr:uid="{54B59F06-8324-4FEC-BB58-00EA11CCE278}"/>
    <cellStyle name="Hivatkozott cella" xfId="76" xr:uid="{3EFC1630-BB19-4298-8534-AB9763D888AB}"/>
    <cellStyle name="Hyperlink 2" xfId="2119" xr:uid="{F40995F4-208F-4ED9-88A8-5C2BE9FB688D}"/>
    <cellStyle name="Hyperlink 2 2" xfId="2120" xr:uid="{E7D6464C-AF97-4D99-B717-1C849D9E6C40}"/>
    <cellStyle name="Hyperlink 2 3" xfId="11596" xr:uid="{09D2BE94-722E-4CF4-9961-FC6C7726C16B}"/>
    <cellStyle name="Hyperlink 2 3 2" xfId="21750" xr:uid="{EAC17EDF-E7B3-4105-A08A-4F2B0659198A}"/>
    <cellStyle name="Hyperlink 2 3 3" xfId="21751" xr:uid="{12C53CCB-DD53-4D80-AD84-9A81CD6EA3AB}"/>
    <cellStyle name="Hyperlink 2 4" xfId="21752" xr:uid="{3776E0CB-95DB-43A7-B5F8-3CA31BA3DB3C}"/>
    <cellStyle name="Hyperlink 3" xfId="6159" xr:uid="{59068EE7-3132-4E1D-A51E-632D53FAF2DD}"/>
    <cellStyle name="Hyperlink 3 2" xfId="21753" xr:uid="{8D4176BC-ADE9-4C1E-903A-F86BDF67BB7B}"/>
    <cellStyle name="Hyperlink 3 3" xfId="21754" xr:uid="{CCBFFF12-2173-476E-9DC5-05B7AD2031A9}"/>
    <cellStyle name="Hyperlink 3 4" xfId="21755" xr:uid="{34462879-1F4C-42EC-9676-E44574029101}"/>
    <cellStyle name="Hyperlink 4" xfId="21756" xr:uid="{C76BCD43-8686-466C-8F3B-D5AB9C9E1E28}"/>
    <cellStyle name="Hyperlink 5" xfId="21757" xr:uid="{5E505775-96D6-4E19-90B0-20383E5B03FE}"/>
    <cellStyle name="Input" xfId="11" builtinId="20" customBuiltin="1"/>
    <cellStyle name="Input 10" xfId="2121" xr:uid="{9501D29F-C00F-4EC6-BF4C-E1D31CB44C39}"/>
    <cellStyle name="Input 10 10" xfId="21758" xr:uid="{7CC87DA0-587E-42CD-865B-49B7E90C7169}"/>
    <cellStyle name="Input 10 10 2" xfId="21759" xr:uid="{5B0E70E3-DE73-4D6C-8E08-8C846F1F7C46}"/>
    <cellStyle name="Input 10 10 3" xfId="21760" xr:uid="{20411135-C097-42C7-939C-A07542F17D1A}"/>
    <cellStyle name="Input 10 11" xfId="21761" xr:uid="{48B27729-6AD8-49E2-8ED6-0FD97DDAF650}"/>
    <cellStyle name="Input 10 11 2" xfId="21762" xr:uid="{8B427386-D47C-4A08-A583-CB73FDE39D06}"/>
    <cellStyle name="Input 10 12" xfId="21763" xr:uid="{2FA02BAB-6480-4D2C-BA9C-E4F463E90811}"/>
    <cellStyle name="Input 10 2" xfId="3377" xr:uid="{F77C0954-7F25-4D67-A9CD-02617ACDBBB3}"/>
    <cellStyle name="Input 10 2 10" xfId="21764" xr:uid="{450B2839-13C4-45B5-A14D-141EE7AB796E}"/>
    <cellStyle name="Input 10 2 10 2" xfId="21765" xr:uid="{42662F70-F584-4E84-A7FD-DE2C301A183B}"/>
    <cellStyle name="Input 10 2 11" xfId="21766" xr:uid="{DD2CFC61-E022-48DF-BAAC-3E2C8B274B80}"/>
    <cellStyle name="Input 10 2 12" xfId="21767" xr:uid="{E5C88357-B771-4D0C-943E-B62385C77AF6}"/>
    <cellStyle name="Input 10 2 13" xfId="21768" xr:uid="{F1425838-0607-4D34-AE9D-6ED49903F84A}"/>
    <cellStyle name="Input 10 2 2" xfId="4066" xr:uid="{CEE936EB-76D3-4E88-B0D5-9376B3445799}"/>
    <cellStyle name="Input 10 2 2 2" xfId="4877" xr:uid="{181673DD-B718-4D81-A2C4-E4858AF86498}"/>
    <cellStyle name="Input 10 2 2 3" xfId="5289" xr:uid="{3A4F7F46-9E82-4CF8-8C91-0BC20F7027C9}"/>
    <cellStyle name="Input 10 2 2 4" xfId="21769" xr:uid="{25F0CB30-51F2-4243-B844-BAA59E50E039}"/>
    <cellStyle name="Input 10 2 3" xfId="21770" xr:uid="{CA3EBA42-E2FB-48A6-B825-B44DABDF1B9D}"/>
    <cellStyle name="Input 10 2 3 2" xfId="21771" xr:uid="{2B06DAFA-8233-4A0F-9E2C-E3B520852006}"/>
    <cellStyle name="Input 10 2 3 3" xfId="21772" xr:uid="{35E891CA-951E-480D-8A32-E3B10AF560FD}"/>
    <cellStyle name="Input 10 2 4" xfId="21773" xr:uid="{4BC2C433-9730-4CD8-B996-5755D2851088}"/>
    <cellStyle name="Input 10 2 4 2" xfId="21774" xr:uid="{2ED03EF4-3954-4852-A757-93057E60B7E5}"/>
    <cellStyle name="Input 10 2 4 3" xfId="21775" xr:uid="{4C6E01F1-8983-4E22-9BED-7D30BEEDFEE2}"/>
    <cellStyle name="Input 10 2 5" xfId="21776" xr:uid="{F0AA4458-F8F7-4FEF-AA0A-4BCC08E714B3}"/>
    <cellStyle name="Input 10 2 5 2" xfId="21777" xr:uid="{9CB896FA-6035-43F7-BDC1-5141DC9C3B77}"/>
    <cellStyle name="Input 10 2 5 3" xfId="21778" xr:uid="{53A8CA9D-4181-44F8-9CF0-973C86BF786D}"/>
    <cellStyle name="Input 10 2 6" xfId="21779" xr:uid="{E0E4BC21-2CD5-424A-A58A-0C9566954F63}"/>
    <cellStyle name="Input 10 2 6 2" xfId="21780" xr:uid="{75FC7ACD-2024-4A76-AF4A-8AC619FDAE12}"/>
    <cellStyle name="Input 10 2 6 3" xfId="21781" xr:uid="{0FA43AD9-4130-421F-A5E6-DC990F12D4E6}"/>
    <cellStyle name="Input 10 2 7" xfId="21782" xr:uid="{2D3B2BA1-8613-40E9-8F41-AC12E7223F99}"/>
    <cellStyle name="Input 10 2 7 2" xfId="21783" xr:uid="{71F74337-5C74-4327-914C-DEAB105BD09A}"/>
    <cellStyle name="Input 10 2 7 3" xfId="21784" xr:uid="{1C75C0E0-8C00-483A-86E4-C78E0F4EF69A}"/>
    <cellStyle name="Input 10 2 8" xfId="21785" xr:uid="{DAC18A91-1328-478C-B266-E798227B6D8A}"/>
    <cellStyle name="Input 10 2 8 2" xfId="21786" xr:uid="{7F482F59-0936-4F8A-8604-2963A742527C}"/>
    <cellStyle name="Input 10 2 8 3" xfId="21787" xr:uid="{2981C65C-A5F4-4543-B9CF-CE523D353989}"/>
    <cellStyle name="Input 10 2 9" xfId="21788" xr:uid="{D2FAA187-9489-4ABE-9E52-BBBA661AA7F8}"/>
    <cellStyle name="Input 10 2 9 2" xfId="21789" xr:uid="{1DD9ADA3-EABB-4B87-833F-A921AA962D48}"/>
    <cellStyle name="Input 10 2 9 3" xfId="21790" xr:uid="{746C796C-D7DE-439D-8CB7-D81EC9943746}"/>
    <cellStyle name="Input 10 3" xfId="3743" xr:uid="{3E609FD2-A88E-41A7-B92F-D5AD8E1FC9C9}"/>
    <cellStyle name="Input 10 3 2" xfId="4620" xr:uid="{78D474DE-01B7-4F48-84B7-6777983065F4}"/>
    <cellStyle name="Input 10 3 3" xfId="4484" xr:uid="{C02573C6-EE3F-482A-A0CC-095E0D17CEFC}"/>
    <cellStyle name="Input 10 3 4" xfId="21791" xr:uid="{CE808EF8-B6A2-406E-9AA1-78069B7B69FE}"/>
    <cellStyle name="Input 10 4" xfId="21792" xr:uid="{D62E35F7-3073-499F-857C-D6E90ED4383A}"/>
    <cellStyle name="Input 10 4 2" xfId="21793" xr:uid="{9707501E-6FFB-4E2B-8723-A8009ACEEB71}"/>
    <cellStyle name="Input 10 4 3" xfId="21794" xr:uid="{39079910-2160-4A96-80C3-6A4E59131EC3}"/>
    <cellStyle name="Input 10 5" xfId="21795" xr:uid="{B714C7F3-0D65-4C6D-A417-025252F43D7E}"/>
    <cellStyle name="Input 10 5 2" xfId="21796" xr:uid="{FBC9EACE-3DFB-406B-A983-F2733F7AE834}"/>
    <cellStyle name="Input 10 5 3" xfId="21797" xr:uid="{82DBB2AA-7F8B-4CBC-ABBB-ADAEA17A3007}"/>
    <cellStyle name="Input 10 6" xfId="21798" xr:uid="{D65B5A0E-63D2-4BAC-B45F-92B4EC903A5B}"/>
    <cellStyle name="Input 10 6 2" xfId="21799" xr:uid="{CC90ABCC-8E68-48D2-ADFE-336A9E843CFB}"/>
    <cellStyle name="Input 10 6 3" xfId="21800" xr:uid="{041D9BB5-D8EB-4730-9069-BD6C815DFEAE}"/>
    <cellStyle name="Input 10 7" xfId="21801" xr:uid="{4A90BC1E-82D1-4509-B514-E8E44068B0FE}"/>
    <cellStyle name="Input 10 7 2" xfId="21802" xr:uid="{7F495506-BC22-4A5F-8543-6B7BF4F9A8E9}"/>
    <cellStyle name="Input 10 7 3" xfId="21803" xr:uid="{F3E48B6B-4411-4536-A64A-F171D54608A1}"/>
    <cellStyle name="Input 10 8" xfId="21804" xr:uid="{D5286D1E-07BB-49B2-90A2-F2FC3BEBB73D}"/>
    <cellStyle name="Input 10 8 2" xfId="21805" xr:uid="{55B37610-6EBF-4A8A-925F-B9B8CA93657D}"/>
    <cellStyle name="Input 10 8 3" xfId="21806" xr:uid="{A405FA4E-756F-421E-AA36-9F99B028A5B2}"/>
    <cellStyle name="Input 10 9" xfId="21807" xr:uid="{56225AC2-79CF-40FC-9B3D-67A7BCCA2298}"/>
    <cellStyle name="Input 10 9 2" xfId="21808" xr:uid="{C454387B-4416-4361-9030-503FA92A9B10}"/>
    <cellStyle name="Input 10 9 3" xfId="21809" xr:uid="{F7773770-49AC-4F29-BED9-ED0BF6F6DB5F}"/>
    <cellStyle name="Input 11 2" xfId="8532" xr:uid="{782224D0-CAB0-45B8-A2EC-AECE1386B871}"/>
    <cellStyle name="Input 11 2 2" xfId="21810" xr:uid="{CC7129C2-A6BC-4A50-A556-9930338153D2}"/>
    <cellStyle name="Input 12 2" xfId="8533" xr:uid="{204B6213-1E30-4CF5-ACDE-48CDA8A7501C}"/>
    <cellStyle name="Input 12 2 2" xfId="21811" xr:uid="{7CFC3213-27D5-44C5-94F3-F2BA6A86B69A}"/>
    <cellStyle name="Input 13 2" xfId="8534" xr:uid="{0250AB91-75D4-442E-A8D1-E1A85FAD8C2A}"/>
    <cellStyle name="Input 13 2 2" xfId="21812" xr:uid="{51CD260B-0D97-4993-8F77-5C335E54235D}"/>
    <cellStyle name="Input 14 2" xfId="8535" xr:uid="{5EC6B132-7335-4DAE-94DD-42C9E40CD3D8}"/>
    <cellStyle name="Input 14 2 2" xfId="21813" xr:uid="{4AAC2F07-D45C-4D24-8DFC-80C4EF2DCB88}"/>
    <cellStyle name="Input 15 2" xfId="8536" xr:uid="{44B9A5A2-32EB-4AEF-AF60-CABB91B1E03F}"/>
    <cellStyle name="Input 15 2 2" xfId="21814" xr:uid="{90CCC314-E455-45B6-AA3D-B1B1DF3BB29D}"/>
    <cellStyle name="Input 16 2" xfId="8537" xr:uid="{4D1B08AE-1065-4631-A2A9-A4D6608E6B47}"/>
    <cellStyle name="Input 16 2 2" xfId="21815" xr:uid="{37AE08ED-234E-44A0-AD15-0E86CF7AE973}"/>
    <cellStyle name="Input 17 2" xfId="8538" xr:uid="{01EDB8F4-95CE-48A9-9D16-A00465356B46}"/>
    <cellStyle name="Input 17 2 2" xfId="21816" xr:uid="{B4795B30-1108-46A6-9B67-0CD948B16F12}"/>
    <cellStyle name="Input 18 2" xfId="8539" xr:uid="{309FCABC-2A23-4E9A-8FF2-F90914A425DB}"/>
    <cellStyle name="Input 18 2 2" xfId="21817" xr:uid="{DD013098-4295-411F-BD73-AB904262877D}"/>
    <cellStyle name="Input 19 2" xfId="8540" xr:uid="{D26CFCDF-BFE5-4297-87EC-782707E11931}"/>
    <cellStyle name="Input 19 2 2" xfId="21818" xr:uid="{A52C1D66-B74B-493C-A891-C56758477FAE}"/>
    <cellStyle name="Input 2" xfId="2122" xr:uid="{DE74C5FD-857A-4C4E-835A-E0BA923D7873}"/>
    <cellStyle name="Input 2 10" xfId="2123" xr:uid="{715D37FE-49DA-46F8-854B-97AFB4887E77}"/>
    <cellStyle name="Input 2 10 10" xfId="21819" xr:uid="{BFB3EEA1-57CE-4A92-8E80-5D6BD96F928A}"/>
    <cellStyle name="Input 2 10 10 2" xfId="21820" xr:uid="{7662BE54-2D7C-440D-A82B-1E65DD22873D}"/>
    <cellStyle name="Input 2 10 10 3" xfId="21821" xr:uid="{B7E1FAA4-D1ED-4A79-A540-EB35280FD9BA}"/>
    <cellStyle name="Input 2 10 11" xfId="21822" xr:uid="{4030BB0E-6D8F-400E-9CD8-87FAF03D683C}"/>
    <cellStyle name="Input 2 10 11 2" xfId="21823" xr:uid="{CAE7CF2E-1944-4FB1-912F-B7802AE67701}"/>
    <cellStyle name="Input 2 10 12" xfId="21824" xr:uid="{5D924F55-1C27-498A-8F47-A94CFC70299B}"/>
    <cellStyle name="Input 2 10 13" xfId="21825" xr:uid="{41E55D0C-4937-46F5-B726-3C71FE768A4F}"/>
    <cellStyle name="Input 2 10 14" xfId="21826" xr:uid="{5C6993FF-7515-4DAA-9E8B-C9CA491572E2}"/>
    <cellStyle name="Input 2 10 15" xfId="10792" xr:uid="{6AF391F1-2AA9-4DA1-9680-575450332E07}"/>
    <cellStyle name="Input 2 10 16" xfId="6160" xr:uid="{AE2E8663-138F-4C80-B629-987E5633B7D6}"/>
    <cellStyle name="Input 2 10 2" xfId="3379" xr:uid="{60A21E6A-69D7-42DE-AEB1-3E7058F46206}"/>
    <cellStyle name="Input 2 10 2 10" xfId="21827" xr:uid="{98BD3DBC-F59D-4D3C-8B2B-95C5FA11ADBA}"/>
    <cellStyle name="Input 2 10 2 10 2" xfId="21828" xr:uid="{314F8D0A-60B8-45DF-8DD6-3E6E67C13ECB}"/>
    <cellStyle name="Input 2 10 2 11" xfId="21829" xr:uid="{191DFC27-BBF6-408C-9937-F78E75785A39}"/>
    <cellStyle name="Input 2 10 2 12" xfId="21830" xr:uid="{CAE6E363-F26C-4E78-943F-1FBD901DA003}"/>
    <cellStyle name="Input 2 10 2 2" xfId="4068" xr:uid="{6A1CDF56-4F04-424C-A341-8E3037DF6E0C}"/>
    <cellStyle name="Input 2 10 2 2 2" xfId="4879" xr:uid="{C67A6130-D458-4E3B-8CB6-5F971352E9D1}"/>
    <cellStyle name="Input 2 10 2 2 2 2" xfId="21831" xr:uid="{2538EC11-4AC1-426E-B8CA-265BEBDAAD62}"/>
    <cellStyle name="Input 2 10 2 2 2 3" xfId="21832" xr:uid="{80B4A70B-8659-4104-8D1A-8B9D99E62D2C}"/>
    <cellStyle name="Input 2 10 2 2 3" xfId="5291" xr:uid="{0E769998-5803-424C-904B-D323FA817B7A}"/>
    <cellStyle name="Input 2 10 2 2 3 2" xfId="21833" xr:uid="{F3F3127B-E9DE-4BA5-8B89-EDE91A71D2E8}"/>
    <cellStyle name="Input 2 10 2 2 4" xfId="21834" xr:uid="{28417080-2255-4710-8CCC-0734ABC6D363}"/>
    <cellStyle name="Input 2 10 2 2 4 2" xfId="21835" xr:uid="{B6A5805E-ED77-47A1-8A12-676F68F1541D}"/>
    <cellStyle name="Input 2 10 2 2 5" xfId="21836" xr:uid="{FFAF9A7A-2F61-4430-9E89-91D166988268}"/>
    <cellStyle name="Input 2 10 2 2 6" xfId="21837" xr:uid="{FAC82AB5-C29C-4373-BB08-A15762644E0A}"/>
    <cellStyle name="Input 2 10 2 2 7" xfId="21838" xr:uid="{2AE38FAE-E218-4B04-A3AB-3CBC1EA00277}"/>
    <cellStyle name="Input 2 10 2 2 8" xfId="21839" xr:uid="{67AAA922-62D9-47E6-9BF3-BC46BB6751CE}"/>
    <cellStyle name="Input 2 10 2 2 9" xfId="21840" xr:uid="{7CFDB3A3-DB8B-42AC-A68C-8CB317249173}"/>
    <cellStyle name="Input 2 10 2 3" xfId="21841" xr:uid="{87BB8CDE-FBB4-409C-A76B-153813513515}"/>
    <cellStyle name="Input 2 10 2 3 2" xfId="21842" xr:uid="{2C5469AB-C90C-4E59-BA13-C217CB7F2976}"/>
    <cellStyle name="Input 2 10 2 3 3" xfId="21843" xr:uid="{32235E4D-51F5-4D70-8D87-91F2370349C3}"/>
    <cellStyle name="Input 2 10 2 4" xfId="21844" xr:uid="{293BF578-2E16-402A-9BAC-3C85E988084D}"/>
    <cellStyle name="Input 2 10 2 4 2" xfId="21845" xr:uid="{F330E1A4-909D-4C57-BA23-7A162E32E64A}"/>
    <cellStyle name="Input 2 10 2 4 3" xfId="21846" xr:uid="{2C738CAA-04CA-438E-9A0D-4393658C4481}"/>
    <cellStyle name="Input 2 10 2 5" xfId="21847" xr:uid="{2D8D10EA-029D-41D0-8D04-DB98EE87EA72}"/>
    <cellStyle name="Input 2 10 2 5 2" xfId="21848" xr:uid="{96F513F2-5E82-459C-B5B6-33AC1736BC89}"/>
    <cellStyle name="Input 2 10 2 5 3" xfId="21849" xr:uid="{BF724127-CC1F-4BA1-A911-E49BC7F32C3C}"/>
    <cellStyle name="Input 2 10 2 6" xfId="21850" xr:uid="{5E3CE3DF-967D-49CE-8F31-8274427AB7A9}"/>
    <cellStyle name="Input 2 10 2 6 2" xfId="21851" xr:uid="{44879844-FBBD-40AE-AAED-AA5D857DA98C}"/>
    <cellStyle name="Input 2 10 2 6 3" xfId="21852" xr:uid="{9081BD2D-F10B-4F89-81CE-22B549957AC9}"/>
    <cellStyle name="Input 2 10 2 7" xfId="21853" xr:uid="{856E0F2A-A921-4A4A-A106-EB1E0E1E9A15}"/>
    <cellStyle name="Input 2 10 2 7 2" xfId="21854" xr:uid="{DCF89B86-C346-4DD9-A6DF-CFD8A09A0EC9}"/>
    <cellStyle name="Input 2 10 2 7 3" xfId="21855" xr:uid="{8A1DD4E1-A3EC-4779-A4FC-E343BD59851A}"/>
    <cellStyle name="Input 2 10 2 8" xfId="21856" xr:uid="{22E4970B-9E18-4ADE-B858-15C054ED1138}"/>
    <cellStyle name="Input 2 10 2 8 2" xfId="21857" xr:uid="{2ADA9345-4674-4A5E-A55D-A717ABFF54B4}"/>
    <cellStyle name="Input 2 10 2 8 3" xfId="21858" xr:uid="{3D72879E-8887-44A3-9D17-F32A0513512A}"/>
    <cellStyle name="Input 2 10 2 9" xfId="21859" xr:uid="{BFCC847F-5A1A-45D2-979C-4847D43C4A3E}"/>
    <cellStyle name="Input 2 10 2 9 2" xfId="21860" xr:uid="{CE210545-4313-42F6-BE9F-CDE2D2BF12F5}"/>
    <cellStyle name="Input 2 10 2 9 3" xfId="21861" xr:uid="{9E7486CE-B65D-493C-ACF3-D87DC0960222}"/>
    <cellStyle name="Input 2 10 3" xfId="3745" xr:uid="{38BA3692-4D2F-4E5F-B1A2-8821539379BC}"/>
    <cellStyle name="Input 2 10 3 2" xfId="4622" xr:uid="{10DE356B-EF74-459C-BB29-1DB89D3613EC}"/>
    <cellStyle name="Input 2 10 3 3" xfId="4482" xr:uid="{FF50837A-D5D7-4063-B3CB-CA37D4BA7C2F}"/>
    <cellStyle name="Input 2 10 3 4" xfId="21862" xr:uid="{A943454C-C1A0-4DEA-B9CD-91838C3B60EB}"/>
    <cellStyle name="Input 2 10 4" xfId="21863" xr:uid="{12DB040F-55FF-4462-9EA0-6ADF0B906F00}"/>
    <cellStyle name="Input 2 10 4 2" xfId="21864" xr:uid="{E03169E9-9860-41C6-9C93-347D3D265D80}"/>
    <cellStyle name="Input 2 10 4 3" xfId="21865" xr:uid="{DFBACA66-1705-44DF-9BDC-EB7BAA437860}"/>
    <cellStyle name="Input 2 10 5" xfId="21866" xr:uid="{87A6A30E-62E5-405E-84CE-24915AD1CDE4}"/>
    <cellStyle name="Input 2 10 5 2" xfId="21867" xr:uid="{28697165-64F1-44C0-BB15-9BB84FD2CE48}"/>
    <cellStyle name="Input 2 10 5 3" xfId="21868" xr:uid="{9CDD46B8-AC88-40C1-AF20-DB528A17DFF2}"/>
    <cellStyle name="Input 2 10 6" xfId="21869" xr:uid="{5C9C946B-BC51-42D1-85D6-95FE3A26480A}"/>
    <cellStyle name="Input 2 10 6 2" xfId="21870" xr:uid="{DBDB1EB2-228B-4465-96FA-863653C440D0}"/>
    <cellStyle name="Input 2 10 6 3" xfId="21871" xr:uid="{0B0296F9-6990-421D-BFFE-869E2D145F93}"/>
    <cellStyle name="Input 2 10 7" xfId="21872" xr:uid="{BA9BDAA3-370F-4205-B6C7-192D306DDB19}"/>
    <cellStyle name="Input 2 10 7 2" xfId="21873" xr:uid="{82A709F8-BAEC-44A7-9552-67CA6058AA61}"/>
    <cellStyle name="Input 2 10 7 3" xfId="21874" xr:uid="{05E7045B-C2BB-453E-8086-C6A2017ABCCC}"/>
    <cellStyle name="Input 2 10 8" xfId="21875" xr:uid="{A0ED89D9-504A-47DC-AA95-13852386F471}"/>
    <cellStyle name="Input 2 10 8 2" xfId="21876" xr:uid="{DAEB3A11-145C-4C86-9A82-6B0972B053F7}"/>
    <cellStyle name="Input 2 10 8 3" xfId="21877" xr:uid="{95088A47-C775-4057-8927-AD1CB51D4AF1}"/>
    <cellStyle name="Input 2 10 9" xfId="21878" xr:uid="{DA6D0351-89E9-4332-8951-51D3C968288C}"/>
    <cellStyle name="Input 2 10 9 2" xfId="21879" xr:uid="{89D24EE8-D430-4391-AFB2-DB1B3B4FF832}"/>
    <cellStyle name="Input 2 10 9 3" xfId="21880" xr:uid="{5A2C957D-94CD-4D17-A6B5-2464EA4463F9}"/>
    <cellStyle name="Input 2 11" xfId="2124" xr:uid="{0A735D0B-C189-4A36-BC35-664778C2DBCC}"/>
    <cellStyle name="Input 2 11 10" xfId="21881" xr:uid="{6BB41F47-CF90-4389-B3E0-B4BCF7405060}"/>
    <cellStyle name="Input 2 11 10 2" xfId="21882" xr:uid="{F69E6640-6A0D-488C-850E-0AC798189EF4}"/>
    <cellStyle name="Input 2 11 10 3" xfId="21883" xr:uid="{CD07C8B1-E120-4F30-82C6-7FA71D3281CB}"/>
    <cellStyle name="Input 2 11 11" xfId="21884" xr:uid="{CD534498-D2FC-4F42-A6C1-1FD99B8BBB8F}"/>
    <cellStyle name="Input 2 11 11 2" xfId="21885" xr:uid="{A6B96DCC-DFAC-42DF-BF45-62DBF2FFED98}"/>
    <cellStyle name="Input 2 11 12" xfId="21886" xr:uid="{0BC8FA56-CBA6-4E06-B844-EA5D27166D5C}"/>
    <cellStyle name="Input 2 11 13" xfId="21887" xr:uid="{E09AC7A1-7EC0-41BC-AC49-8EC50C95F933}"/>
    <cellStyle name="Input 2 11 14" xfId="21888" xr:uid="{2B3A94CD-9B52-4003-B1EB-F2A91493724A}"/>
    <cellStyle name="Input 2 11 2" xfId="3380" xr:uid="{A1DEA88C-3184-42AD-8D5C-014C36ED1DA9}"/>
    <cellStyle name="Input 2 11 2 10" xfId="21889" xr:uid="{CB5D6FD3-615E-463B-B43A-FBA1633AD71D}"/>
    <cellStyle name="Input 2 11 2 10 2" xfId="21890" xr:uid="{DC0BED85-3376-4446-B833-E72CE2BF42EA}"/>
    <cellStyle name="Input 2 11 2 11" xfId="21891" xr:uid="{16C03065-EA02-41F3-9305-24E0CBBFEE30}"/>
    <cellStyle name="Input 2 11 2 2" xfId="4069" xr:uid="{08CC8ECA-8410-40B4-BC24-0446273BF2E3}"/>
    <cellStyle name="Input 2 11 2 2 2" xfId="4880" xr:uid="{24B81B21-CB6F-48C6-9FC3-EF81C7327F4E}"/>
    <cellStyle name="Input 2 11 2 2 3" xfId="5292" xr:uid="{56246C8E-AA16-4426-BD79-F32558986F74}"/>
    <cellStyle name="Input 2 11 2 2 4" xfId="21892" xr:uid="{5207C642-8700-4C6E-B4FC-E24F4EB51042}"/>
    <cellStyle name="Input 2 11 2 3" xfId="21893" xr:uid="{0600B0F3-63F1-4FDE-9584-D00BBBA20026}"/>
    <cellStyle name="Input 2 11 2 3 2" xfId="21894" xr:uid="{B6136953-E9CF-4678-9E8D-9080D4A9DECA}"/>
    <cellStyle name="Input 2 11 2 3 3" xfId="21895" xr:uid="{A93ACF16-06A3-4ED8-BCF6-7F22458CEDEB}"/>
    <cellStyle name="Input 2 11 2 4" xfId="21896" xr:uid="{3B371D1D-5CF4-4024-A785-F0D9E6215239}"/>
    <cellStyle name="Input 2 11 2 4 2" xfId="21897" xr:uid="{E7B55E96-6105-476B-9DE7-3D01B856646E}"/>
    <cellStyle name="Input 2 11 2 4 3" xfId="21898" xr:uid="{8764F171-9DDC-4547-8E61-C850239A96E0}"/>
    <cellStyle name="Input 2 11 2 5" xfId="21899" xr:uid="{7233D156-BC4A-4F27-967C-655A65987BDC}"/>
    <cellStyle name="Input 2 11 2 5 2" xfId="21900" xr:uid="{730A6A6E-EE03-45F5-9152-DAFA237BACFC}"/>
    <cellStyle name="Input 2 11 2 5 3" xfId="21901" xr:uid="{DCB3F941-A86C-48AB-9BFA-CD6209D295AA}"/>
    <cellStyle name="Input 2 11 2 6" xfId="21902" xr:uid="{946E80AA-32EC-4B27-B8C5-FFC76FE6EB97}"/>
    <cellStyle name="Input 2 11 2 6 2" xfId="21903" xr:uid="{22B69B56-F962-400B-AF0C-2F8CDEB083FB}"/>
    <cellStyle name="Input 2 11 2 6 3" xfId="21904" xr:uid="{509FFFA5-C706-41F0-B9F0-AD6AF9BBC48E}"/>
    <cellStyle name="Input 2 11 2 7" xfId="21905" xr:uid="{1749E405-F790-45F5-9FAA-611C72055C5C}"/>
    <cellStyle name="Input 2 11 2 7 2" xfId="21906" xr:uid="{F5837486-0263-4F06-A291-CEBA2B27EF3D}"/>
    <cellStyle name="Input 2 11 2 7 3" xfId="21907" xr:uid="{69C7605A-7CCD-4F7C-8798-2A128971E7EF}"/>
    <cellStyle name="Input 2 11 2 8" xfId="21908" xr:uid="{8B2C34D3-18B4-4847-96BE-32D7A41CE0FE}"/>
    <cellStyle name="Input 2 11 2 8 2" xfId="21909" xr:uid="{B3484A7B-DE33-4AE8-BF18-28A8DCB266FD}"/>
    <cellStyle name="Input 2 11 2 8 3" xfId="21910" xr:uid="{013C322E-9185-4EBC-A968-118C45C0DBDE}"/>
    <cellStyle name="Input 2 11 2 9" xfId="21911" xr:uid="{50A0F953-9145-40AB-8F73-7D104B269449}"/>
    <cellStyle name="Input 2 11 2 9 2" xfId="21912" xr:uid="{E7B4FA2E-B67A-4573-B6FB-454AF8174356}"/>
    <cellStyle name="Input 2 11 2 9 3" xfId="21913" xr:uid="{3518E6D2-046B-4214-B1B8-7D3723E38050}"/>
    <cellStyle name="Input 2 11 3" xfId="3746" xr:uid="{47EEFEDA-180E-486E-A3E2-B05C10009353}"/>
    <cellStyle name="Input 2 11 3 2" xfId="4623" xr:uid="{CB4BD4EE-A329-4688-A1A8-156AF8B1A64A}"/>
    <cellStyle name="Input 2 11 3 3" xfId="4481" xr:uid="{69596F57-2771-4D90-9685-EEB74DE546A6}"/>
    <cellStyle name="Input 2 11 3 4" xfId="21914" xr:uid="{67B634F7-DAE5-4EE5-918D-17709761AFB5}"/>
    <cellStyle name="Input 2 11 4" xfId="21915" xr:uid="{4FD90BA2-7DF2-484F-BC5E-2FFE5C2CA3C4}"/>
    <cellStyle name="Input 2 11 4 2" xfId="21916" xr:uid="{B5BA6BA0-DBD0-4EB1-B8D5-9F3275D5680A}"/>
    <cellStyle name="Input 2 11 4 3" xfId="21917" xr:uid="{AE6000F8-F45B-41EC-9FEA-A9305C660DB1}"/>
    <cellStyle name="Input 2 11 5" xfId="21918" xr:uid="{92E8D344-58CD-439A-AA7D-930C2F058B8B}"/>
    <cellStyle name="Input 2 11 5 2" xfId="21919" xr:uid="{17AD7C05-88EB-46F8-AB3C-42A196A6532B}"/>
    <cellStyle name="Input 2 11 5 3" xfId="21920" xr:uid="{1C1334D3-446F-4D28-A2A1-6F075CA61418}"/>
    <cellStyle name="Input 2 11 6" xfId="21921" xr:uid="{2C08A9E9-712F-4FAD-A451-1CD17449169D}"/>
    <cellStyle name="Input 2 11 6 2" xfId="21922" xr:uid="{8359ADB6-FEE8-4334-BFF6-58DA522C3AA4}"/>
    <cellStyle name="Input 2 11 6 3" xfId="21923" xr:uid="{B308A041-7F11-42BD-AAEC-D1C6C83CDC3D}"/>
    <cellStyle name="Input 2 11 7" xfId="21924" xr:uid="{226DEB66-A265-463B-9D16-DAB37AF08B80}"/>
    <cellStyle name="Input 2 11 7 2" xfId="21925" xr:uid="{46876761-30B0-45C2-8DE7-50400E3187F9}"/>
    <cellStyle name="Input 2 11 7 3" xfId="21926" xr:uid="{875E7177-C202-4783-94C3-3069D515E896}"/>
    <cellStyle name="Input 2 11 8" xfId="21927" xr:uid="{847D0065-F224-4A26-93F6-6FFA9E252611}"/>
    <cellStyle name="Input 2 11 8 2" xfId="21928" xr:uid="{B94F2C7F-3D39-45A1-8C22-451430BC951D}"/>
    <cellStyle name="Input 2 11 8 3" xfId="21929" xr:uid="{01EE8F95-2500-48DD-89B0-4B168C61E447}"/>
    <cellStyle name="Input 2 11 9" xfId="21930" xr:uid="{32614804-5760-4875-9052-817C153E5352}"/>
    <cellStyle name="Input 2 11 9 2" xfId="21931" xr:uid="{A9447636-0697-4248-ACC3-1742E91D8B68}"/>
    <cellStyle name="Input 2 11 9 3" xfId="21932" xr:uid="{0E035F37-DA92-42A7-A761-B312C4234322}"/>
    <cellStyle name="Input 2 12" xfId="3378" xr:uid="{D7382DA8-8B60-4ED8-A684-6B29BEED84EB}"/>
    <cellStyle name="Input 2 12 10" xfId="21933" xr:uid="{33F8B723-799C-4B78-B35A-500E5125079A}"/>
    <cellStyle name="Input 2 12 10 2" xfId="21934" xr:uid="{104036E2-2E64-43D0-8751-12DDF74DAF13}"/>
    <cellStyle name="Input 2 12 11" xfId="21935" xr:uid="{452299FF-D23A-4FB6-A188-F7B23178E7FD}"/>
    <cellStyle name="Input 2 12 2" xfId="4067" xr:uid="{9E689979-3506-42F8-8E1C-FDBDDAC138BF}"/>
    <cellStyle name="Input 2 12 2 2" xfId="4878" xr:uid="{EA49AA97-A601-4A86-9E83-8AC261B9BD27}"/>
    <cellStyle name="Input 2 12 2 3" xfId="5290" xr:uid="{622FCE8E-5709-4419-A2F6-24FFC034C810}"/>
    <cellStyle name="Input 2 12 2 4" xfId="21936" xr:uid="{DE7D9F94-EDDC-4D16-A225-33839F405C76}"/>
    <cellStyle name="Input 2 12 3" xfId="21937" xr:uid="{AF759197-DDFC-4030-80EA-F9DCF9FC9F70}"/>
    <cellStyle name="Input 2 12 3 2" xfId="21938" xr:uid="{AEC5B999-2A41-4B7B-8D55-3FE2B70C156B}"/>
    <cellStyle name="Input 2 12 3 3" xfId="21939" xr:uid="{AB2255FD-0294-4ED6-9240-8904C187286E}"/>
    <cellStyle name="Input 2 12 4" xfId="21940" xr:uid="{BCCDEBA2-C709-43CC-BCC4-4C046A702EC9}"/>
    <cellStyle name="Input 2 12 4 2" xfId="21941" xr:uid="{3E3C8C95-A370-4B35-AC9C-E3A192293DF9}"/>
    <cellStyle name="Input 2 12 4 3" xfId="21942" xr:uid="{ED9B471F-DC14-44D7-90FD-FA24998AEC34}"/>
    <cellStyle name="Input 2 12 5" xfId="21943" xr:uid="{7F64DF45-5E51-4BE8-B361-91B66551503F}"/>
    <cellStyle name="Input 2 12 5 2" xfId="21944" xr:uid="{479A7FF1-AA82-4F6B-9CC5-44BF7DB520DE}"/>
    <cellStyle name="Input 2 12 5 3" xfId="21945" xr:uid="{A7BECFB8-07B8-40D3-A2C0-7BC89ADC651E}"/>
    <cellStyle name="Input 2 12 6" xfId="21946" xr:uid="{5BFE52C8-D046-40C7-B5F9-C50B2B307AC8}"/>
    <cellStyle name="Input 2 12 6 2" xfId="21947" xr:uid="{DD524E20-4570-4567-9AB3-D91ADC8A06D8}"/>
    <cellStyle name="Input 2 12 6 3" xfId="21948" xr:uid="{E2A72916-2129-4CAC-99D8-6D53BD051072}"/>
    <cellStyle name="Input 2 12 7" xfId="21949" xr:uid="{04A91A17-F65D-491D-9D97-0A02BF82BCAE}"/>
    <cellStyle name="Input 2 12 7 2" xfId="21950" xr:uid="{06C1FA62-47B5-4C9D-9EF3-05306866F695}"/>
    <cellStyle name="Input 2 12 7 3" xfId="21951" xr:uid="{6B445D77-E6FF-43A7-9C26-15CBE56F2A2E}"/>
    <cellStyle name="Input 2 12 8" xfId="21952" xr:uid="{98655E63-F5D1-493B-8A1A-4242AAEC767A}"/>
    <cellStyle name="Input 2 12 8 2" xfId="21953" xr:uid="{12C4FD74-618A-41AE-AC4B-C87402959E6B}"/>
    <cellStyle name="Input 2 12 8 3" xfId="21954" xr:uid="{633263C1-595E-4A25-A5A7-7468E3324D22}"/>
    <cellStyle name="Input 2 12 9" xfId="21955" xr:uid="{CBA4C2AE-F9E3-4DE0-8448-C9FBAB32017B}"/>
    <cellStyle name="Input 2 12 9 2" xfId="21956" xr:uid="{D68BD155-B175-4691-8201-EAFB7B6CE251}"/>
    <cellStyle name="Input 2 12 9 3" xfId="21957" xr:uid="{D2E5A536-A286-451D-AD58-C48162D28118}"/>
    <cellStyle name="Input 2 13" xfId="3744" xr:uid="{8AD805CB-2ACC-40BA-B9B1-88721E9BDF52}"/>
    <cellStyle name="Input 2 13 2" xfId="4621" xr:uid="{5946C2DF-A50F-4F65-B816-0F403BE276A5}"/>
    <cellStyle name="Input 2 13 2 2" xfId="21958" xr:uid="{764707C7-BAA1-4607-9D7B-248DE75F0FB3}"/>
    <cellStyle name="Input 2 13 3" xfId="4483" xr:uid="{FC7FD688-91EF-419B-8BFD-746293F30226}"/>
    <cellStyle name="Input 2 13 3 2" xfId="21959" xr:uid="{43EE6009-2127-4BE0-B290-CB347FDAD55A}"/>
    <cellStyle name="Input 2 13 4" xfId="21960" xr:uid="{DCF80386-47B1-4B43-8C4D-FB3953BE03A1}"/>
    <cellStyle name="Input 2 14" xfId="21961" xr:uid="{BB7E3296-48F7-41B8-822E-83A7D5918DFD}"/>
    <cellStyle name="Input 2 14 2" xfId="21962" xr:uid="{88B207C7-40EB-4C72-B359-D6942D408337}"/>
    <cellStyle name="Input 2 14 3" xfId="21963" xr:uid="{BD711E51-BE89-4C27-8ABC-1661C0685B72}"/>
    <cellStyle name="Input 2 15" xfId="21964" xr:uid="{A4785B3D-67FD-446A-A671-F0C823ACCAD7}"/>
    <cellStyle name="Input 2 15 2" xfId="21965" xr:uid="{F4FD73CD-A3EF-4076-B3E1-FE81B96158B5}"/>
    <cellStyle name="Input 2 15 3" xfId="21966" xr:uid="{AD23545B-C1F0-4364-AC37-432E3B179D10}"/>
    <cellStyle name="Input 2 16" xfId="21967" xr:uid="{A1E90034-4667-46E5-B51F-014EBEDDB11B}"/>
    <cellStyle name="Input 2 16 2" xfId="21968" xr:uid="{84B52FCB-E486-475E-AC9F-5A7362797544}"/>
    <cellStyle name="Input 2 16 3" xfId="21969" xr:uid="{C1D9FA5E-D7C5-467B-91B1-3A8ED788A5B6}"/>
    <cellStyle name="Input 2 17" xfId="21970" xr:uid="{CA2DA63D-58A7-4D7A-9159-F0DB39B0D3F8}"/>
    <cellStyle name="Input 2 17 2" xfId="21971" xr:uid="{96E6FDB0-5BBF-4A2D-96A5-31CE493BEC82}"/>
    <cellStyle name="Input 2 17 3" xfId="21972" xr:uid="{30C20754-7895-4169-9351-BD2CBC2DB38A}"/>
    <cellStyle name="Input 2 18" xfId="21973" xr:uid="{60D03244-8D82-40F6-B4FB-B5509D1AFF55}"/>
    <cellStyle name="Input 2 18 2" xfId="21974" xr:uid="{E97F5365-65B1-4DE7-8A94-E2C5D25EFE1D}"/>
    <cellStyle name="Input 2 18 3" xfId="21975" xr:uid="{04366275-0AA8-4A4D-94A3-28F86FB71990}"/>
    <cellStyle name="Input 2 19" xfId="21976" xr:uid="{4D9306DD-7578-4286-AA55-937772241C92}"/>
    <cellStyle name="Input 2 19 2" xfId="21977" xr:uid="{61A5D832-0DC3-4789-BCE6-2084ABC55265}"/>
    <cellStyle name="Input 2 19 3" xfId="21978" xr:uid="{47AB4189-94AB-4327-B984-796312D1081E}"/>
    <cellStyle name="Input 2 2" xfId="2125" xr:uid="{B84BF11D-295A-4656-B5A5-CF0A305C88F1}"/>
    <cellStyle name="Input 2 2 10" xfId="21979" xr:uid="{8AB21C8E-C990-4FF2-96DA-C92E2A360B95}"/>
    <cellStyle name="Input 2 2 10 2" xfId="21980" xr:uid="{5845807D-D5CE-47FF-ACB7-B7691CCA0D90}"/>
    <cellStyle name="Input 2 2 10 3" xfId="21981" xr:uid="{FBEDC942-A5EA-4099-BE2F-A6391E65C1A8}"/>
    <cellStyle name="Input 2 2 11" xfId="21982" xr:uid="{20F2E0B3-B974-4EA4-8D27-B193AE85F75D}"/>
    <cellStyle name="Input 2 2 11 2" xfId="21983" xr:uid="{7B409E36-D541-4C23-9332-B57346BD1764}"/>
    <cellStyle name="Input 2 2 12" xfId="21984" xr:uid="{D8CED075-C50E-4A6D-ABC9-0494B15F4DEF}"/>
    <cellStyle name="Input 2 2 13" xfId="21985" xr:uid="{9104D8B1-F0F7-4133-8518-7B1C1C982457}"/>
    <cellStyle name="Input 2 2 14" xfId="21986" xr:uid="{C77B2227-9EF7-4024-AE83-41E0FCCD5F43}"/>
    <cellStyle name="Input 2 2 15" xfId="6161" xr:uid="{5EEA3ED4-D845-4CC3-9C15-E9DB37FAFE2F}"/>
    <cellStyle name="Input 2 2 2" xfId="3381" xr:uid="{3BDA70C7-C0AB-4488-AFB5-1C69C205BD64}"/>
    <cellStyle name="Input 2 2 2 10" xfId="21987" xr:uid="{D4EA61AC-0369-4E75-B097-B48487D412E5}"/>
    <cellStyle name="Input 2 2 2 10 2" xfId="21988" xr:uid="{D77F96FD-9CDD-49F4-B8EA-2B6B4F8CE33A}"/>
    <cellStyle name="Input 2 2 2 11" xfId="21989" xr:uid="{38C4A8AF-5351-4983-A64C-FA179BDACB75}"/>
    <cellStyle name="Input 2 2 2 12" xfId="21990" xr:uid="{95435432-27E8-4A3C-A489-C09CF5FF8692}"/>
    <cellStyle name="Input 2 2 2 13" xfId="21991" xr:uid="{1E36E8E8-4290-449E-B1AD-BBE1EC68E4CB}"/>
    <cellStyle name="Input 2 2 2 14" xfId="21992" xr:uid="{4AF3571D-83C7-4C84-9BDB-5C39E22FF37F}"/>
    <cellStyle name="Input 2 2 2 15" xfId="11934" xr:uid="{F4845338-2349-4011-A96F-3B72CB9BC105}"/>
    <cellStyle name="Input 2 2 2 16" xfId="8541" xr:uid="{BE423D9D-4CC3-4289-B5AA-5279E52F1ACB}"/>
    <cellStyle name="Input 2 2 2 2" xfId="4070" xr:uid="{9C356612-424E-465B-AE57-22732165D069}"/>
    <cellStyle name="Input 2 2 2 2 2" xfId="4881" xr:uid="{4F03BBC2-1C50-4CFD-BBD2-C6C87F1B7737}"/>
    <cellStyle name="Input 2 2 2 2 2 2" xfId="21993" xr:uid="{CEC4BC92-732C-486E-8378-14FFE8CA0FC0}"/>
    <cellStyle name="Input 2 2 2 2 2 3" xfId="21994" xr:uid="{3AB552F4-B5CC-403A-B10B-BC36135BD9F9}"/>
    <cellStyle name="Input 2 2 2 2 3" xfId="5293" xr:uid="{C1DA39BE-DA08-4493-8188-B3A9AA8DD97D}"/>
    <cellStyle name="Input 2 2 2 2 3 2" xfId="21995" xr:uid="{F1A54314-E8B2-4FCE-AEC6-11D1A665606E}"/>
    <cellStyle name="Input 2 2 2 2 4" xfId="21996" xr:uid="{F084F392-DD62-440A-B2BF-8B7D44EEC8EA}"/>
    <cellStyle name="Input 2 2 2 2 4 2" xfId="21997" xr:uid="{930147FC-74F4-4E40-8730-131DC8F9A5C8}"/>
    <cellStyle name="Input 2 2 2 2 5" xfId="21998" xr:uid="{E58B1583-0121-41EB-85CE-D28296408BC3}"/>
    <cellStyle name="Input 2 2 2 2 6" xfId="21999" xr:uid="{FD160ABA-A82C-4625-9AD9-DCDB40DEBCC3}"/>
    <cellStyle name="Input 2 2 2 2 7" xfId="22000" xr:uid="{E13CD25C-ED50-47EC-8E06-AB5CA7896E19}"/>
    <cellStyle name="Input 2 2 2 2 8" xfId="22001" xr:uid="{9748E98C-6DBB-4154-A314-54036E1B9173}"/>
    <cellStyle name="Input 2 2 2 2 9" xfId="22002" xr:uid="{DB87460A-0CCA-45B0-BC25-87B5621B8316}"/>
    <cellStyle name="Input 2 2 2 3" xfId="22003" xr:uid="{FE1883CC-3C4C-494A-8506-9F5441E713E1}"/>
    <cellStyle name="Input 2 2 2 3 2" xfId="22004" xr:uid="{EC8EBDE2-AA12-4EC4-8CD5-3B7281D48578}"/>
    <cellStyle name="Input 2 2 2 3 3" xfId="22005" xr:uid="{ED5C24A3-173B-4DFF-92FB-341660421658}"/>
    <cellStyle name="Input 2 2 2 4" xfId="22006" xr:uid="{EDCEED80-D323-4187-805A-A1C132AB3877}"/>
    <cellStyle name="Input 2 2 2 4 2" xfId="22007" xr:uid="{3816B64B-1F6A-4072-B42D-9D3B67B85FDA}"/>
    <cellStyle name="Input 2 2 2 4 3" xfId="22008" xr:uid="{98E8E296-E650-4076-9A2F-60AE69F4759C}"/>
    <cellStyle name="Input 2 2 2 5" xfId="22009" xr:uid="{DE21AA51-BA11-45D2-84AF-2BDD744AC3F4}"/>
    <cellStyle name="Input 2 2 2 5 2" xfId="22010" xr:uid="{B2A42A78-0AA4-4DB1-B959-BBAB3CB3DC64}"/>
    <cellStyle name="Input 2 2 2 5 3" xfId="22011" xr:uid="{7A6DCC75-EAA6-415E-B714-BB87F03B4E7F}"/>
    <cellStyle name="Input 2 2 2 6" xfId="22012" xr:uid="{3F31AB0F-DE62-4A50-82D4-8AC3442A9593}"/>
    <cellStyle name="Input 2 2 2 6 2" xfId="22013" xr:uid="{E80B8159-12B2-4F06-A34E-2E91BD1B3C04}"/>
    <cellStyle name="Input 2 2 2 6 3" xfId="22014" xr:uid="{78ABB467-314D-4A6B-8C9D-44819A7874E5}"/>
    <cellStyle name="Input 2 2 2 7" xfId="22015" xr:uid="{8D95E845-474C-4454-9133-DBCE18B3C42A}"/>
    <cellStyle name="Input 2 2 2 7 2" xfId="22016" xr:uid="{0C86A9EF-13EA-47C7-A24F-9A800AE113AE}"/>
    <cellStyle name="Input 2 2 2 7 3" xfId="22017" xr:uid="{DA98AAFD-4B52-4A52-89E0-C0D6A0614153}"/>
    <cellStyle name="Input 2 2 2 8" xfId="22018" xr:uid="{D4DB8ECF-6E34-4A1F-B174-AD67E5B43C24}"/>
    <cellStyle name="Input 2 2 2 8 2" xfId="22019" xr:uid="{DB83F4E3-6A76-46FD-A687-120B7B7A952E}"/>
    <cellStyle name="Input 2 2 2 8 3" xfId="22020" xr:uid="{427D9E31-5FEF-4C3D-AD3A-CA06B1C2863B}"/>
    <cellStyle name="Input 2 2 2 9" xfId="22021" xr:uid="{5B8EE6E8-0520-4C9B-8454-8035FA5D6281}"/>
    <cellStyle name="Input 2 2 2 9 2" xfId="22022" xr:uid="{BFFBE431-0320-4527-B5C8-E06C11BF53B6}"/>
    <cellStyle name="Input 2 2 2 9 3" xfId="22023" xr:uid="{5FE217CE-F58B-425D-AF12-BE84F1B807F9}"/>
    <cellStyle name="Input 2 2 3" xfId="3747" xr:uid="{9013BAE4-DDA7-462B-A423-B37FB86571B1}"/>
    <cellStyle name="Input 2 2 3 2" xfId="4624" xr:uid="{71F36A18-BC2A-46E3-A63B-697F03EA68D5}"/>
    <cellStyle name="Input 2 2 3 3" xfId="4480" xr:uid="{43BDF091-2CCD-4C23-9AD7-4AC894E6E4CE}"/>
    <cellStyle name="Input 2 2 3 4" xfId="22024" xr:uid="{688DDF0F-8640-4C25-8339-FC7D0D492F86}"/>
    <cellStyle name="Input 2 2 3 5" xfId="22025" xr:uid="{00A99FE5-061A-4C49-B92B-523DE31FC73B}"/>
    <cellStyle name="Input 2 2 4" xfId="22026" xr:uid="{99C128EF-B66B-4F10-A564-640EED1A4664}"/>
    <cellStyle name="Input 2 2 4 2" xfId="22027" xr:uid="{9096455F-0C98-408B-BACB-8313EA33F5B4}"/>
    <cellStyle name="Input 2 2 4 3" xfId="22028" xr:uid="{E65C4D30-D2C1-49A8-9A98-F905FDD132DB}"/>
    <cellStyle name="Input 2 2 5" xfId="22029" xr:uid="{EB891333-0362-45B6-A075-C4C2EB17A55F}"/>
    <cellStyle name="Input 2 2 5 2" xfId="22030" xr:uid="{5595D27E-7BDC-44FD-9EF4-3BDD8271C8AC}"/>
    <cellStyle name="Input 2 2 5 3" xfId="22031" xr:uid="{5AA289A9-9D2B-4FA9-A8F6-C6118E138292}"/>
    <cellStyle name="Input 2 2 6" xfId="22032" xr:uid="{A2B4C03D-4A00-4508-9101-E75FFFA896E9}"/>
    <cellStyle name="Input 2 2 6 2" xfId="22033" xr:uid="{EB0D3347-C49D-4F5F-805E-B651C10D1FF1}"/>
    <cellStyle name="Input 2 2 6 3" xfId="22034" xr:uid="{2C647543-6D1E-4274-9197-B5A3FAB60EF5}"/>
    <cellStyle name="Input 2 2 7" xfId="22035" xr:uid="{E5AADF43-7969-46B4-AC09-648F0C214693}"/>
    <cellStyle name="Input 2 2 7 2" xfId="22036" xr:uid="{8247EC3F-E104-4749-B472-C320B2C05726}"/>
    <cellStyle name="Input 2 2 7 3" xfId="22037" xr:uid="{0689D49E-DA53-4FF8-8E1F-DA69DFDB4963}"/>
    <cellStyle name="Input 2 2 8" xfId="22038" xr:uid="{67135C45-88B5-4CE4-81C3-9E0AA7567293}"/>
    <cellStyle name="Input 2 2 8 2" xfId="22039" xr:uid="{F35FC507-E703-4884-A3DF-7BDE680DFFB9}"/>
    <cellStyle name="Input 2 2 8 3" xfId="22040" xr:uid="{F52541AD-96D9-4872-9D84-650907047B74}"/>
    <cellStyle name="Input 2 2 9" xfId="22041" xr:uid="{BF0BCD2F-46F4-42C4-A8F9-43CBAA545264}"/>
    <cellStyle name="Input 2 2 9 2" xfId="22042" xr:uid="{BBE823AC-44F4-4CE3-979B-8A76BB6109F2}"/>
    <cellStyle name="Input 2 2 9 3" xfId="22043" xr:uid="{EE01C9DE-1A92-4F4B-872C-27E672C625EC}"/>
    <cellStyle name="Input 2 20" xfId="22044" xr:uid="{89619E95-2612-40FF-BDE0-7BA6A78B208C}"/>
    <cellStyle name="Input 2 20 2" xfId="22045" xr:uid="{46FA6D28-C4E8-414F-9E1A-6CECDC9F1245}"/>
    <cellStyle name="Input 2 20 3" xfId="22046" xr:uid="{A77F7F3B-4C8E-487C-B4D5-115D8838A701}"/>
    <cellStyle name="Input 2 21" xfId="22047" xr:uid="{BB7AA1EA-2018-4B80-9DAD-FF022F63C977}"/>
    <cellStyle name="Input 2 21 2" xfId="22048" xr:uid="{E04EDF7B-6023-4ACA-94F4-2EF941B57D53}"/>
    <cellStyle name="Input 2 22" xfId="22049" xr:uid="{ECC203CC-E45C-4314-AB57-D9DC018B314E}"/>
    <cellStyle name="Input 2 23" xfId="22050" xr:uid="{B9A0D7A1-1138-4453-BC42-884F6B8C6DDF}"/>
    <cellStyle name="Input 2 24" xfId="22051" xr:uid="{29BC9D11-CC03-4691-B8F8-0D3344EFD1D9}"/>
    <cellStyle name="Input 2 3" xfId="2126" xr:uid="{C4F4D5B4-CC4A-4C2E-98CE-111220177C04}"/>
    <cellStyle name="Input 2 3 10" xfId="22052" xr:uid="{0234914E-DAF8-44C7-9517-ACD02C8AA5C6}"/>
    <cellStyle name="Input 2 3 10 2" xfId="22053" xr:uid="{662BDFE0-C802-4CB8-892E-4217E5511E1F}"/>
    <cellStyle name="Input 2 3 10 3" xfId="22054" xr:uid="{47B04AE9-95A3-44A5-B33B-9B75BF5ADC8D}"/>
    <cellStyle name="Input 2 3 11" xfId="22055" xr:uid="{76FDB08A-B64A-4BFE-8BBE-936FACCFF0AA}"/>
    <cellStyle name="Input 2 3 11 2" xfId="22056" xr:uid="{A06D48CB-A688-43A8-B17A-273EA09009A2}"/>
    <cellStyle name="Input 2 3 12" xfId="22057" xr:uid="{436BD1C2-B51B-47EB-9BCA-9433751E594F}"/>
    <cellStyle name="Input 2 3 13" xfId="22058" xr:uid="{227A3B31-8A0A-4A53-AB83-39F0D4FA3D28}"/>
    <cellStyle name="Input 2 3 14" xfId="22059" xr:uid="{FFDD7CBA-ADCB-44A9-B865-ABC3F98AF345}"/>
    <cellStyle name="Input 2 3 15" xfId="10793" xr:uid="{B1F6F473-41FF-4D56-B83F-070F094EB966}"/>
    <cellStyle name="Input 2 3 16" xfId="6162" xr:uid="{12B95D8F-16BB-4AA7-90FE-9550885A870F}"/>
    <cellStyle name="Input 2 3 2" xfId="3382" xr:uid="{309CA044-CFCF-434C-8E21-0AF57298CFBE}"/>
    <cellStyle name="Input 2 3 2 10" xfId="22060" xr:uid="{013C482E-38FD-4A18-8797-746E201B11D1}"/>
    <cellStyle name="Input 2 3 2 10 2" xfId="22061" xr:uid="{2E585DAE-8819-407E-A389-FF7B276070B1}"/>
    <cellStyle name="Input 2 3 2 11" xfId="22062" xr:uid="{61D81863-F098-4A8D-9FF6-5BC87A2942B8}"/>
    <cellStyle name="Input 2 3 2 12" xfId="22063" xr:uid="{B7B33B31-4B2F-42DF-A057-F922C2B25571}"/>
    <cellStyle name="Input 2 3 2 2" xfId="4071" xr:uid="{CBD86C5E-57C3-4931-84F9-8E74E2234099}"/>
    <cellStyle name="Input 2 3 2 2 2" xfId="4882" xr:uid="{DB71E015-6B76-40C9-9C8B-E5710CA96ECC}"/>
    <cellStyle name="Input 2 3 2 2 2 2" xfId="22064" xr:uid="{71A9683D-4758-49BA-8408-6DAF7D8A9D93}"/>
    <cellStyle name="Input 2 3 2 2 2 3" xfId="22065" xr:uid="{002A02B3-BC3D-4984-9EF0-FF873713B0BF}"/>
    <cellStyle name="Input 2 3 2 2 3" xfId="5294" xr:uid="{825850C0-FE92-48B2-A1BC-89DC7F0F340F}"/>
    <cellStyle name="Input 2 3 2 2 3 2" xfId="22066" xr:uid="{1C32AD1F-9E03-4F49-B588-802B448AD945}"/>
    <cellStyle name="Input 2 3 2 2 4" xfId="22067" xr:uid="{B7F11726-E3A3-4614-8BC9-4CC375644431}"/>
    <cellStyle name="Input 2 3 2 2 4 2" xfId="22068" xr:uid="{462F6944-D24B-457E-AA8F-4451653C1E30}"/>
    <cellStyle name="Input 2 3 2 2 5" xfId="22069" xr:uid="{03BC1E10-BE20-4B7A-A42E-1EC8B565D639}"/>
    <cellStyle name="Input 2 3 2 2 6" xfId="22070" xr:uid="{77A5121F-5831-4825-B02A-801EE094F709}"/>
    <cellStyle name="Input 2 3 2 2 7" xfId="22071" xr:uid="{8AC31C63-0BDC-4354-9844-54B5C9EEF1D3}"/>
    <cellStyle name="Input 2 3 2 2 8" xfId="22072" xr:uid="{F78CDBE8-AE64-496F-B47D-88E7393015FE}"/>
    <cellStyle name="Input 2 3 2 2 9" xfId="22073" xr:uid="{E44C07F7-9EF6-4077-BC7B-D35478C4B7B8}"/>
    <cellStyle name="Input 2 3 2 3" xfId="22074" xr:uid="{9D3B9560-3E69-42A5-8383-5D27DD3E89E3}"/>
    <cellStyle name="Input 2 3 2 3 2" xfId="22075" xr:uid="{96F91322-B5C6-46E1-91B1-8B41B454477A}"/>
    <cellStyle name="Input 2 3 2 3 3" xfId="22076" xr:uid="{B138169B-DCC7-4254-B7E4-9617ABE3ECA0}"/>
    <cellStyle name="Input 2 3 2 4" xfId="22077" xr:uid="{7FEDD8D6-CDBC-4410-8213-5E21DFDCB1F6}"/>
    <cellStyle name="Input 2 3 2 4 2" xfId="22078" xr:uid="{68E06F09-28E1-4DA2-80DF-307A0FF30192}"/>
    <cellStyle name="Input 2 3 2 4 3" xfId="22079" xr:uid="{6F5B94B6-41DC-41E9-A912-CC784A29CF7E}"/>
    <cellStyle name="Input 2 3 2 5" xfId="22080" xr:uid="{DA478442-E86D-4A11-A036-6F9B8C05A7A1}"/>
    <cellStyle name="Input 2 3 2 5 2" xfId="22081" xr:uid="{65D365D0-A8F8-40DF-8C24-26A1F5B653EC}"/>
    <cellStyle name="Input 2 3 2 5 3" xfId="22082" xr:uid="{B239A4FA-71A1-42E5-883E-65EA4204CE23}"/>
    <cellStyle name="Input 2 3 2 6" xfId="22083" xr:uid="{A8B7E59D-738C-4131-8D42-E5ACB2448091}"/>
    <cellStyle name="Input 2 3 2 6 2" xfId="22084" xr:uid="{2F954BDF-1989-49D2-9444-67289C91E5A2}"/>
    <cellStyle name="Input 2 3 2 6 3" xfId="22085" xr:uid="{6BC684F0-0C9B-4A7E-949D-A4BE543867DA}"/>
    <cellStyle name="Input 2 3 2 7" xfId="22086" xr:uid="{F4783DC5-6622-4C0F-9026-BF4B549EC0E5}"/>
    <cellStyle name="Input 2 3 2 7 2" xfId="22087" xr:uid="{20F10856-11B2-41DC-8E98-9C0318C36F43}"/>
    <cellStyle name="Input 2 3 2 7 3" xfId="22088" xr:uid="{B4BBF0B5-9221-42FA-984E-BC7841ACB29F}"/>
    <cellStyle name="Input 2 3 2 8" xfId="22089" xr:uid="{4906F638-F6C1-4CAD-B191-86345B4F3507}"/>
    <cellStyle name="Input 2 3 2 8 2" xfId="22090" xr:uid="{F57E6B6E-3B5D-40CC-B275-EEE02AB9FF01}"/>
    <cellStyle name="Input 2 3 2 8 3" xfId="22091" xr:uid="{585E1035-EB6F-4ADB-87D6-1F4A68C77917}"/>
    <cellStyle name="Input 2 3 2 9" xfId="22092" xr:uid="{0066CB6A-A684-417C-B491-FD0A1435E4F9}"/>
    <cellStyle name="Input 2 3 2 9 2" xfId="22093" xr:uid="{94C06AA0-D809-4190-951E-3A99D3971A58}"/>
    <cellStyle name="Input 2 3 2 9 3" xfId="22094" xr:uid="{4EC158D2-EE39-47DE-8160-DE13D8490514}"/>
    <cellStyle name="Input 2 3 3" xfId="3748" xr:uid="{BABCB3EA-4AEB-497E-A777-0C5843BE5DD4}"/>
    <cellStyle name="Input 2 3 3 2" xfId="4625" xr:uid="{6642B679-A389-4FAF-BB91-D5202274FB12}"/>
    <cellStyle name="Input 2 3 3 3" xfId="4479" xr:uid="{908CAEE6-2E9B-4058-8CB0-3B171119AEFD}"/>
    <cellStyle name="Input 2 3 3 4" xfId="22095" xr:uid="{FDA99938-D0E9-449D-AE19-79DFEB6A143F}"/>
    <cellStyle name="Input 2 3 4" xfId="22096" xr:uid="{871182AD-FEEC-4801-8F6C-6668F4D59C1A}"/>
    <cellStyle name="Input 2 3 4 2" xfId="22097" xr:uid="{BF85E4B4-5AD6-4AC6-B020-EEAF0FE01A07}"/>
    <cellStyle name="Input 2 3 4 3" xfId="22098" xr:uid="{58B3B7BE-8A8D-43FF-B4F0-0B7ED5A5D554}"/>
    <cellStyle name="Input 2 3 5" xfId="22099" xr:uid="{262A7CAE-D50F-4FB1-BD0E-F362ED1996EA}"/>
    <cellStyle name="Input 2 3 5 2" xfId="22100" xr:uid="{AE2C8CA5-A4BF-4A09-8D6D-78EDEC670D02}"/>
    <cellStyle name="Input 2 3 5 3" xfId="22101" xr:uid="{7DE5020C-86C1-4B7B-8C46-F2CA9B6CF4EC}"/>
    <cellStyle name="Input 2 3 6" xfId="22102" xr:uid="{02BA8043-1CB7-40FB-86AE-DD1295CC716B}"/>
    <cellStyle name="Input 2 3 6 2" xfId="22103" xr:uid="{AB6A7913-6A14-4383-AAB4-6DF3DF56A665}"/>
    <cellStyle name="Input 2 3 6 3" xfId="22104" xr:uid="{51C4D7C2-0BC7-49C6-B232-018003FB59FF}"/>
    <cellStyle name="Input 2 3 7" xfId="22105" xr:uid="{4635A5E8-EE4F-4753-AF26-7FC7D5487607}"/>
    <cellStyle name="Input 2 3 7 2" xfId="22106" xr:uid="{F05B254A-31F9-4CFC-856F-649CE55BFDE4}"/>
    <cellStyle name="Input 2 3 7 3" xfId="22107" xr:uid="{337C3172-F87D-4853-8DAD-C7C616DCBC7F}"/>
    <cellStyle name="Input 2 3 8" xfId="22108" xr:uid="{F13C0316-A63B-4324-913A-2C9E85F11632}"/>
    <cellStyle name="Input 2 3 8 2" xfId="22109" xr:uid="{A167D486-2358-4AFD-BB77-474D8879D53E}"/>
    <cellStyle name="Input 2 3 8 3" xfId="22110" xr:uid="{DED99005-FB4C-498F-905A-FECBADB666F5}"/>
    <cellStyle name="Input 2 3 9" xfId="22111" xr:uid="{288F38D3-894F-41EE-BCD8-C772B122E7DA}"/>
    <cellStyle name="Input 2 3 9 2" xfId="22112" xr:uid="{89905082-0C35-4BAE-BBEA-3B14C360F2BB}"/>
    <cellStyle name="Input 2 3 9 3" xfId="22113" xr:uid="{44BAC7A8-3AB2-477C-B03B-01069D09E043}"/>
    <cellStyle name="Input 2 4" xfId="2127" xr:uid="{65607E2E-EC4F-4BE2-9ADA-F8C946160D42}"/>
    <cellStyle name="Input 2 4 10" xfId="22114" xr:uid="{29325FEE-5B02-4FF1-995A-CAD0A182324F}"/>
    <cellStyle name="Input 2 4 10 2" xfId="22115" xr:uid="{72EB688C-B82A-4835-84D8-F50E79E1BF14}"/>
    <cellStyle name="Input 2 4 10 3" xfId="22116" xr:uid="{E94C5DAA-F131-4FBD-839C-65BDC678430D}"/>
    <cellStyle name="Input 2 4 11" xfId="22117" xr:uid="{C88BD088-3235-4B8E-B182-E6F4AB6CF2EC}"/>
    <cellStyle name="Input 2 4 11 2" xfId="22118" xr:uid="{3406AF91-F909-4B5D-898E-8D59A85DFC19}"/>
    <cellStyle name="Input 2 4 12" xfId="22119" xr:uid="{26CFAC34-E725-4B5D-ADCB-ECC4597389AE}"/>
    <cellStyle name="Input 2 4 13" xfId="22120" xr:uid="{E9914393-EE5E-4F91-9953-BB952615DCF8}"/>
    <cellStyle name="Input 2 4 14" xfId="22121" xr:uid="{57C7E462-8D3A-4026-8185-0E490D365A45}"/>
    <cellStyle name="Input 2 4 15" xfId="10794" xr:uid="{D0E34ED4-630A-4460-AF96-164EBD25D4C0}"/>
    <cellStyle name="Input 2 4 16" xfId="6163" xr:uid="{D28D68B8-D8D9-4B9A-BB1A-183776076511}"/>
    <cellStyle name="Input 2 4 2" xfId="3383" xr:uid="{81352C55-1CB6-494E-B05E-83A5ACE77784}"/>
    <cellStyle name="Input 2 4 2 10" xfId="22122" xr:uid="{C8AFE9E6-7926-434D-BFB7-B1228EF237E9}"/>
    <cellStyle name="Input 2 4 2 10 2" xfId="22123" xr:uid="{5430A34F-557B-4E9F-A524-6CD84812EF63}"/>
    <cellStyle name="Input 2 4 2 11" xfId="22124" xr:uid="{5C269CD3-9C17-4ED7-993C-4BCFC0286848}"/>
    <cellStyle name="Input 2 4 2 12" xfId="22125" xr:uid="{D368FC5D-FB04-4BE2-9617-89D29955216E}"/>
    <cellStyle name="Input 2 4 2 2" xfId="4072" xr:uid="{E1BC2C7E-CCF2-43C0-914F-99928D9A055F}"/>
    <cellStyle name="Input 2 4 2 2 2" xfId="4883" xr:uid="{5B1B1E07-1861-448F-AA40-9E37F12D2080}"/>
    <cellStyle name="Input 2 4 2 2 2 2" xfId="22126" xr:uid="{765A9872-BC92-4407-A31A-C076665D496E}"/>
    <cellStyle name="Input 2 4 2 2 2 3" xfId="22127" xr:uid="{946816EE-1746-47CA-8745-AE7DE0852B24}"/>
    <cellStyle name="Input 2 4 2 2 3" xfId="5295" xr:uid="{B2167BC6-A7DA-4EA7-A348-CA93E4A46D45}"/>
    <cellStyle name="Input 2 4 2 2 3 2" xfId="22128" xr:uid="{17EA7F0B-15BF-48D4-95D4-F7DD95FF1C93}"/>
    <cellStyle name="Input 2 4 2 2 4" xfId="22129" xr:uid="{A7BCC4DA-7B66-4270-853B-5A7740108E84}"/>
    <cellStyle name="Input 2 4 2 2 4 2" xfId="22130" xr:uid="{90EA1853-F45B-4005-A22D-76DFB5369E6E}"/>
    <cellStyle name="Input 2 4 2 2 5" xfId="22131" xr:uid="{AFE78A55-A8F2-436D-8DA3-10237718C8B2}"/>
    <cellStyle name="Input 2 4 2 2 6" xfId="22132" xr:uid="{C33608E2-5B1B-49E3-838E-6AE53B128409}"/>
    <cellStyle name="Input 2 4 2 2 7" xfId="22133" xr:uid="{37F4DF56-F818-4B34-97BF-78D24B6B07CC}"/>
    <cellStyle name="Input 2 4 2 2 8" xfId="22134" xr:uid="{25892CDA-3699-41BB-9469-73AA8A12D2F0}"/>
    <cellStyle name="Input 2 4 2 2 9" xfId="22135" xr:uid="{E8B52DCF-5B43-452E-B4FB-59A6063CDBA2}"/>
    <cellStyle name="Input 2 4 2 3" xfId="22136" xr:uid="{026ABF92-F77F-4C4D-BEB1-A49A2D0A1A1C}"/>
    <cellStyle name="Input 2 4 2 3 2" xfId="22137" xr:uid="{594AFD85-BBDB-4D39-B0D4-57CC2CCD84A3}"/>
    <cellStyle name="Input 2 4 2 3 3" xfId="22138" xr:uid="{32C09561-07BB-4C57-8380-37C06022841A}"/>
    <cellStyle name="Input 2 4 2 4" xfId="22139" xr:uid="{FB21C9F0-247E-4108-91C2-D2D372CD207A}"/>
    <cellStyle name="Input 2 4 2 4 2" xfId="22140" xr:uid="{E84EDE0F-55D7-476C-9CBB-1DE3FC9995B3}"/>
    <cellStyle name="Input 2 4 2 4 3" xfId="22141" xr:uid="{AF9B45C9-440F-4711-A693-EF3D08F33364}"/>
    <cellStyle name="Input 2 4 2 5" xfId="22142" xr:uid="{1951A749-93C3-459A-BD12-560F52ADEF93}"/>
    <cellStyle name="Input 2 4 2 5 2" xfId="22143" xr:uid="{3385CD87-401E-4A7D-87FE-8F75A2373BDF}"/>
    <cellStyle name="Input 2 4 2 5 3" xfId="22144" xr:uid="{6A669799-0748-40E9-A3FC-43F1E8227060}"/>
    <cellStyle name="Input 2 4 2 6" xfId="22145" xr:uid="{0BBD3395-7EF9-4866-8FC7-AB3AEFF93103}"/>
    <cellStyle name="Input 2 4 2 6 2" xfId="22146" xr:uid="{2DEB3205-3499-4310-9526-75CAA842A16E}"/>
    <cellStyle name="Input 2 4 2 6 3" xfId="22147" xr:uid="{B85A54AA-7386-4D2F-897D-3B054F8A9EAA}"/>
    <cellStyle name="Input 2 4 2 7" xfId="22148" xr:uid="{D64441C2-A09A-4294-BFD0-8549CFEC3350}"/>
    <cellStyle name="Input 2 4 2 7 2" xfId="22149" xr:uid="{057FF133-A09F-43B8-92C6-BB33CA003E29}"/>
    <cellStyle name="Input 2 4 2 7 3" xfId="22150" xr:uid="{CD8B09CE-EB48-4475-9FCF-743B63CECD29}"/>
    <cellStyle name="Input 2 4 2 8" xfId="22151" xr:uid="{416193B8-91BF-470F-A7AE-9D870F8687D5}"/>
    <cellStyle name="Input 2 4 2 8 2" xfId="22152" xr:uid="{32FDD716-D308-48A1-8175-E45DEDBC042D}"/>
    <cellStyle name="Input 2 4 2 8 3" xfId="22153" xr:uid="{F1B26918-61FB-4779-8350-8E236EBF435C}"/>
    <cellStyle name="Input 2 4 2 9" xfId="22154" xr:uid="{52828E3D-0A7E-401C-836A-C7E2596C9CAD}"/>
    <cellStyle name="Input 2 4 2 9 2" xfId="22155" xr:uid="{F528095E-5761-408A-B3C9-E3329D37D9C9}"/>
    <cellStyle name="Input 2 4 2 9 3" xfId="22156" xr:uid="{D55A7FEB-8321-4D5C-9A35-D3A1CE038146}"/>
    <cellStyle name="Input 2 4 3" xfId="3749" xr:uid="{31C17487-122E-46AC-A29F-53595DCE342A}"/>
    <cellStyle name="Input 2 4 3 2" xfId="4626" xr:uid="{038193EA-C6D6-4111-BDEE-FCA0BAC8033E}"/>
    <cellStyle name="Input 2 4 3 3" xfId="4478" xr:uid="{C427FF20-7077-4E0C-BC71-E68E7BA59D20}"/>
    <cellStyle name="Input 2 4 3 4" xfId="22157" xr:uid="{40000ED5-76B5-4D03-A695-56F374CE3AA1}"/>
    <cellStyle name="Input 2 4 4" xfId="22158" xr:uid="{70455424-5EEF-498D-B3D2-7BB3E80DDC8C}"/>
    <cellStyle name="Input 2 4 4 2" xfId="22159" xr:uid="{0034A43F-5D28-4287-83E7-0FA75ABE6CD7}"/>
    <cellStyle name="Input 2 4 4 3" xfId="22160" xr:uid="{89DA6819-1A46-49BD-9CC9-530802C4933E}"/>
    <cellStyle name="Input 2 4 5" xfId="22161" xr:uid="{C56A3E3F-53AA-4035-BB63-184C908B209D}"/>
    <cellStyle name="Input 2 4 5 2" xfId="22162" xr:uid="{B166A71D-4BDB-4275-8031-3BC5548B5719}"/>
    <cellStyle name="Input 2 4 5 3" xfId="22163" xr:uid="{7C8E1B5D-800E-44DD-80DC-262C9B5CBED5}"/>
    <cellStyle name="Input 2 4 6" xfId="22164" xr:uid="{2CF71A0B-79A5-40A7-B2FB-BBF96BCD1C10}"/>
    <cellStyle name="Input 2 4 6 2" xfId="22165" xr:uid="{67F4C17A-EC6C-4DA5-A56F-A0A8F0434A97}"/>
    <cellStyle name="Input 2 4 6 3" xfId="22166" xr:uid="{3B076D48-A3C1-47E1-8482-43AC5911BEED}"/>
    <cellStyle name="Input 2 4 7" xfId="22167" xr:uid="{297189FE-D91A-4040-8515-F2516835567E}"/>
    <cellStyle name="Input 2 4 7 2" xfId="22168" xr:uid="{074D4342-B8AB-4DBD-B641-9C34A8E674C6}"/>
    <cellStyle name="Input 2 4 7 3" xfId="22169" xr:uid="{C6F38E23-C6C5-40AB-9B99-917962DFA9B6}"/>
    <cellStyle name="Input 2 4 8" xfId="22170" xr:uid="{98767790-B212-4A1A-990F-F8721CA83679}"/>
    <cellStyle name="Input 2 4 8 2" xfId="22171" xr:uid="{40AEA0A7-4262-48A6-AC8B-5C81E9706AD0}"/>
    <cellStyle name="Input 2 4 8 3" xfId="22172" xr:uid="{5E845DE5-2F70-4BDA-9DA1-24F85DEBDFF6}"/>
    <cellStyle name="Input 2 4 9" xfId="22173" xr:uid="{8702E061-3230-4ECD-BBC9-E872CE7CDFB8}"/>
    <cellStyle name="Input 2 4 9 2" xfId="22174" xr:uid="{329FA894-8840-4C44-ACE1-2FDFF23E1026}"/>
    <cellStyle name="Input 2 4 9 3" xfId="22175" xr:uid="{33AEC061-DAC8-4B46-8A07-892FA2A335A1}"/>
    <cellStyle name="Input 2 5" xfId="2128" xr:uid="{A3C600C0-CCB2-47C4-9F5A-00120D2756EB}"/>
    <cellStyle name="Input 2 5 10" xfId="22176" xr:uid="{42243454-68DC-4232-BC3F-2005D8F009BA}"/>
    <cellStyle name="Input 2 5 10 2" xfId="22177" xr:uid="{0784DEC1-A76B-499F-B11E-04A6909AFDB5}"/>
    <cellStyle name="Input 2 5 10 3" xfId="22178" xr:uid="{202DC7A5-0444-4629-80DE-7C487B09A69F}"/>
    <cellStyle name="Input 2 5 11" xfId="22179" xr:uid="{1719CCE8-2A7F-4F86-B8F2-801EB1434947}"/>
    <cellStyle name="Input 2 5 11 2" xfId="22180" xr:uid="{69BF35B8-C984-4CD7-B856-0754E8FFB34B}"/>
    <cellStyle name="Input 2 5 12" xfId="22181" xr:uid="{CCAA203C-EDDC-4639-8120-2C275A256838}"/>
    <cellStyle name="Input 2 5 13" xfId="22182" xr:uid="{98D9C11E-AF99-4303-A6BC-9F40E828D7B2}"/>
    <cellStyle name="Input 2 5 14" xfId="22183" xr:uid="{59D681A6-2219-4544-B902-1D46F56AD0B6}"/>
    <cellStyle name="Input 2 5 15" xfId="10795" xr:uid="{53D264FA-8001-4E13-B531-8E9DD1A59396}"/>
    <cellStyle name="Input 2 5 16" xfId="6164" xr:uid="{E36E4572-EC10-42C9-AD12-C9D97B75ADC1}"/>
    <cellStyle name="Input 2 5 2" xfId="3384" xr:uid="{3C3009A2-DBE5-432C-A6A8-77D3215D5150}"/>
    <cellStyle name="Input 2 5 2 10" xfId="22184" xr:uid="{69743202-9EF3-402D-99C7-4E742D93CE0E}"/>
    <cellStyle name="Input 2 5 2 10 2" xfId="22185" xr:uid="{D4DDF035-9960-4960-98D4-845CD3D85356}"/>
    <cellStyle name="Input 2 5 2 11" xfId="22186" xr:uid="{0EBE2463-16C6-4B1F-A066-85DB3B54B1BB}"/>
    <cellStyle name="Input 2 5 2 12" xfId="22187" xr:uid="{B1FDA069-6AF4-498A-A6E6-5C34447E020C}"/>
    <cellStyle name="Input 2 5 2 2" xfId="4073" xr:uid="{EFC62044-7948-4E59-BB1B-348F2BEADC4F}"/>
    <cellStyle name="Input 2 5 2 2 2" xfId="4884" xr:uid="{D211F959-F9CF-44CE-8BAF-54AEEEE4605F}"/>
    <cellStyle name="Input 2 5 2 2 2 2" xfId="22188" xr:uid="{5254BC03-A414-4720-BC0B-EBEC92AEF939}"/>
    <cellStyle name="Input 2 5 2 2 2 3" xfId="22189" xr:uid="{7E2437EC-3713-465E-B493-E87302A74795}"/>
    <cellStyle name="Input 2 5 2 2 3" xfId="5296" xr:uid="{5836E8C2-71FD-428B-9E21-77783A3CEE22}"/>
    <cellStyle name="Input 2 5 2 2 3 2" xfId="22190" xr:uid="{AF3858F9-5DAC-4DF0-B4FB-203B58E97EBE}"/>
    <cellStyle name="Input 2 5 2 2 4" xfId="22191" xr:uid="{98E7FEFD-BD28-4C5D-99F4-B64A84FD1468}"/>
    <cellStyle name="Input 2 5 2 2 4 2" xfId="22192" xr:uid="{ACF1A18E-81CF-44D6-973F-210B9A972B7C}"/>
    <cellStyle name="Input 2 5 2 2 5" xfId="22193" xr:uid="{B1DAD2A2-5E7B-4B8F-91A7-8FBCFB55073F}"/>
    <cellStyle name="Input 2 5 2 2 6" xfId="22194" xr:uid="{62699451-877B-464B-ADB6-073AEC89A11F}"/>
    <cellStyle name="Input 2 5 2 2 7" xfId="22195" xr:uid="{38DECD37-2AA3-4C61-A0E8-E5B8FA5F3315}"/>
    <cellStyle name="Input 2 5 2 2 8" xfId="22196" xr:uid="{FBFE1323-701A-4659-96D4-2780B4D6A0FE}"/>
    <cellStyle name="Input 2 5 2 2 9" xfId="22197" xr:uid="{2FDC96B8-0D3B-4761-8DAD-756765E35B4A}"/>
    <cellStyle name="Input 2 5 2 3" xfId="22198" xr:uid="{67438B68-99D5-4F8E-AD81-60F1C19DC97E}"/>
    <cellStyle name="Input 2 5 2 3 2" xfId="22199" xr:uid="{7A3266E5-4BF2-4D73-B3F0-2E5528B071E5}"/>
    <cellStyle name="Input 2 5 2 3 3" xfId="22200" xr:uid="{982C508F-B754-45DA-9D84-11F1245A736A}"/>
    <cellStyle name="Input 2 5 2 4" xfId="22201" xr:uid="{3D36114B-04E2-469A-A7D9-46B7DA2062AD}"/>
    <cellStyle name="Input 2 5 2 4 2" xfId="22202" xr:uid="{24EAA159-1DF7-49A7-A134-B3C86A03DB50}"/>
    <cellStyle name="Input 2 5 2 4 3" xfId="22203" xr:uid="{0D1780F2-5129-421B-85C2-125CF13E5CEB}"/>
    <cellStyle name="Input 2 5 2 5" xfId="22204" xr:uid="{BEFA11B6-3CD1-44D7-B139-91587AA72FEF}"/>
    <cellStyle name="Input 2 5 2 5 2" xfId="22205" xr:uid="{BE8F439E-33E9-4F89-9928-659857EAC3EB}"/>
    <cellStyle name="Input 2 5 2 5 3" xfId="22206" xr:uid="{AE5D2EEC-683F-4BA0-B205-15F9D8420C84}"/>
    <cellStyle name="Input 2 5 2 6" xfId="22207" xr:uid="{0BA5BC73-350B-4442-B6A7-B65D3ED4B62B}"/>
    <cellStyle name="Input 2 5 2 6 2" xfId="22208" xr:uid="{5187692F-3360-4EDD-AD3F-2CABC3372619}"/>
    <cellStyle name="Input 2 5 2 6 3" xfId="22209" xr:uid="{5C8943FE-CBA2-43C4-80A1-8440E19DF704}"/>
    <cellStyle name="Input 2 5 2 7" xfId="22210" xr:uid="{D34C0918-18A9-48A6-957E-B4C6AAAF995D}"/>
    <cellStyle name="Input 2 5 2 7 2" xfId="22211" xr:uid="{84D9900C-CAE2-4AA6-B532-976F766E34F8}"/>
    <cellStyle name="Input 2 5 2 7 3" xfId="22212" xr:uid="{0F4DE5B6-8E55-4675-924F-ECF1D55B5CB5}"/>
    <cellStyle name="Input 2 5 2 8" xfId="22213" xr:uid="{5D2F9238-AAB5-46EB-95F6-C5772C926A2E}"/>
    <cellStyle name="Input 2 5 2 8 2" xfId="22214" xr:uid="{DD829C48-90EC-42AC-B5C5-E6871BDDACEE}"/>
    <cellStyle name="Input 2 5 2 8 3" xfId="22215" xr:uid="{A1A5D391-4B78-4C48-B6F5-FD5520305277}"/>
    <cellStyle name="Input 2 5 2 9" xfId="22216" xr:uid="{39D3DE3B-813A-4454-9910-BF988258075B}"/>
    <cellStyle name="Input 2 5 2 9 2" xfId="22217" xr:uid="{A6C870FA-E547-433E-88C8-30A6E4EF8531}"/>
    <cellStyle name="Input 2 5 2 9 3" xfId="22218" xr:uid="{6CE47931-7357-493B-B7E2-9BCE373F787D}"/>
    <cellStyle name="Input 2 5 3" xfId="3750" xr:uid="{F6E32357-284B-4DD7-BE16-B935C919CDFB}"/>
    <cellStyle name="Input 2 5 3 2" xfId="4627" xr:uid="{5F2B2371-257E-4A6D-9AE6-71D3B27F4CCC}"/>
    <cellStyle name="Input 2 5 3 3" xfId="4477" xr:uid="{4021B8BE-1BC6-4975-ACCD-25CF36116E74}"/>
    <cellStyle name="Input 2 5 3 4" xfId="22219" xr:uid="{4ADB062B-058E-4F89-BF0B-7A08E1FD74C7}"/>
    <cellStyle name="Input 2 5 4" xfId="22220" xr:uid="{1BD059FE-BFEC-4EEA-A226-E78082481391}"/>
    <cellStyle name="Input 2 5 4 2" xfId="22221" xr:uid="{8368AA63-436E-47D1-BF09-18ED75DE622D}"/>
    <cellStyle name="Input 2 5 4 3" xfId="22222" xr:uid="{F3453D9C-F55E-4DF4-A203-B2BD55F221BB}"/>
    <cellStyle name="Input 2 5 5" xfId="22223" xr:uid="{8241160E-9581-4407-B1B8-2A626AAE6734}"/>
    <cellStyle name="Input 2 5 5 2" xfId="22224" xr:uid="{35DEC5ED-1D27-4FB0-969A-E2E898D1FDEC}"/>
    <cellStyle name="Input 2 5 5 3" xfId="22225" xr:uid="{D2E3D420-E76B-4942-9CD8-1D040F3EB263}"/>
    <cellStyle name="Input 2 5 6" xfId="22226" xr:uid="{8837162B-EBB9-47B1-8583-D8374F97C303}"/>
    <cellStyle name="Input 2 5 6 2" xfId="22227" xr:uid="{EF2CA318-7C45-424E-B670-789ED18E5269}"/>
    <cellStyle name="Input 2 5 6 3" xfId="22228" xr:uid="{8E0FE5B5-B0D9-476E-BE1F-18CC4D3136C3}"/>
    <cellStyle name="Input 2 5 7" xfId="22229" xr:uid="{E0670CA5-C9D5-4DA5-8CE5-D1851E011ECB}"/>
    <cellStyle name="Input 2 5 7 2" xfId="22230" xr:uid="{CBB5D1A6-6F77-42FF-BE58-6C41E4E3140C}"/>
    <cellStyle name="Input 2 5 7 3" xfId="22231" xr:uid="{2CFCDF9C-18F3-4E19-997D-2825D00DCF93}"/>
    <cellStyle name="Input 2 5 8" xfId="22232" xr:uid="{4B6D884B-3217-44AB-AB20-953C220E490B}"/>
    <cellStyle name="Input 2 5 8 2" xfId="22233" xr:uid="{CFB4EBC2-B59F-4421-87FF-2C5E978E3FAA}"/>
    <cellStyle name="Input 2 5 8 3" xfId="22234" xr:uid="{C90EED09-0B6B-4585-861C-5CA8C4566375}"/>
    <cellStyle name="Input 2 5 9" xfId="22235" xr:uid="{CE289F93-949A-46B0-98B9-5D027F7D2A3B}"/>
    <cellStyle name="Input 2 5 9 2" xfId="22236" xr:uid="{A0793654-D814-42DE-A09F-15B42B829718}"/>
    <cellStyle name="Input 2 5 9 3" xfId="22237" xr:uid="{075B38A7-3C7B-444E-A989-8683417A6FC5}"/>
    <cellStyle name="Input 2 6" xfId="2129" xr:uid="{8BCED059-B206-4229-BD92-73C4C69E25FA}"/>
    <cellStyle name="Input 2 6 10" xfId="22238" xr:uid="{406C2395-6BE7-4447-8703-71970066735B}"/>
    <cellStyle name="Input 2 6 10 2" xfId="22239" xr:uid="{21734C3F-3D11-4461-A8EB-41E06A1808AC}"/>
    <cellStyle name="Input 2 6 10 3" xfId="22240" xr:uid="{F7AF36C4-6B21-4A93-93C6-D92638331EF7}"/>
    <cellStyle name="Input 2 6 11" xfId="22241" xr:uid="{C0B998A1-E0D2-4B4C-8B11-CA439DB7284D}"/>
    <cellStyle name="Input 2 6 11 2" xfId="22242" xr:uid="{A8742565-F2F1-4C7C-969F-8E00B0D71167}"/>
    <cellStyle name="Input 2 6 12" xfId="22243" xr:uid="{63FE20EF-D223-497B-A660-EEA2073F148D}"/>
    <cellStyle name="Input 2 6 13" xfId="22244" xr:uid="{4B901F80-2224-429F-A597-982389929404}"/>
    <cellStyle name="Input 2 6 14" xfId="22245" xr:uid="{AECD28D1-56FA-4512-B8A0-33910E7CBF89}"/>
    <cellStyle name="Input 2 6 15" xfId="10796" xr:uid="{00E0FC05-8D77-4F14-87BB-65535748850C}"/>
    <cellStyle name="Input 2 6 16" xfId="6165" xr:uid="{8B133DAF-465D-43E2-99A4-1E77CC470BD0}"/>
    <cellStyle name="Input 2 6 2" xfId="3385" xr:uid="{F1BDBD96-4962-4B06-8A73-713111D70F01}"/>
    <cellStyle name="Input 2 6 2 10" xfId="22246" xr:uid="{5F9BB3B7-EC75-4D2E-A1B6-63DA90A75AD4}"/>
    <cellStyle name="Input 2 6 2 10 2" xfId="22247" xr:uid="{58D43BF1-10F7-4C47-8F28-D21192ACE6FB}"/>
    <cellStyle name="Input 2 6 2 11" xfId="22248" xr:uid="{E33E209E-9D88-4A5A-AEAA-EE3E54DEDBA3}"/>
    <cellStyle name="Input 2 6 2 12" xfId="22249" xr:uid="{1F1B68E1-0488-4953-98CE-3DFCAF2EA361}"/>
    <cellStyle name="Input 2 6 2 2" xfId="4074" xr:uid="{8302A24D-9734-4869-8B0F-2701A4947B00}"/>
    <cellStyle name="Input 2 6 2 2 2" xfId="4885" xr:uid="{3B4B7719-2B4A-438C-AEF7-82D22CBDA599}"/>
    <cellStyle name="Input 2 6 2 2 2 2" xfId="22250" xr:uid="{A8A06A55-4FEA-4156-B3B0-4859080DA824}"/>
    <cellStyle name="Input 2 6 2 2 2 3" xfId="22251" xr:uid="{8647B5B0-D402-406E-ACA0-2216FCEBE1A3}"/>
    <cellStyle name="Input 2 6 2 2 3" xfId="5297" xr:uid="{F579A23E-147D-49D7-94C6-0AA204649CA8}"/>
    <cellStyle name="Input 2 6 2 2 3 2" xfId="22252" xr:uid="{366D19F8-5236-43BE-90AA-8B9EFC601961}"/>
    <cellStyle name="Input 2 6 2 2 4" xfId="22253" xr:uid="{BB8D34C5-F938-4C60-B24C-8A4B36044128}"/>
    <cellStyle name="Input 2 6 2 2 4 2" xfId="22254" xr:uid="{B029D632-CA8A-4BF7-9178-2F72BADD31CA}"/>
    <cellStyle name="Input 2 6 2 2 5" xfId="22255" xr:uid="{8EBB0E18-9AAE-4F16-AB13-AD4DD94BA8E8}"/>
    <cellStyle name="Input 2 6 2 2 6" xfId="22256" xr:uid="{C88C13B0-296F-4B2F-AEE0-F65960D8B723}"/>
    <cellStyle name="Input 2 6 2 2 7" xfId="22257" xr:uid="{D17D03A7-130E-4040-A4F3-2D1ACC1BD1A9}"/>
    <cellStyle name="Input 2 6 2 2 8" xfId="22258" xr:uid="{5883FDAE-1011-485A-96F0-52996841D6E6}"/>
    <cellStyle name="Input 2 6 2 2 9" xfId="22259" xr:uid="{D65A4D2E-C57D-40F3-9423-D5BF836FABAA}"/>
    <cellStyle name="Input 2 6 2 3" xfId="22260" xr:uid="{C1D3645F-66CD-44A9-A100-EC50EA9BA0AC}"/>
    <cellStyle name="Input 2 6 2 3 2" xfId="22261" xr:uid="{46CB6B04-917A-4FF9-B986-14C3FAB87199}"/>
    <cellStyle name="Input 2 6 2 3 3" xfId="22262" xr:uid="{403C79A8-51D5-4DB9-853E-B13A49F82F07}"/>
    <cellStyle name="Input 2 6 2 4" xfId="22263" xr:uid="{661F93BA-761E-4F47-9EA4-F0C76A68AB5C}"/>
    <cellStyle name="Input 2 6 2 4 2" xfId="22264" xr:uid="{1B40F23F-D7CF-41AE-B745-9826EBEF7FA0}"/>
    <cellStyle name="Input 2 6 2 4 3" xfId="22265" xr:uid="{37AEA7E6-5939-45AF-AB1F-E4507EBEFF0C}"/>
    <cellStyle name="Input 2 6 2 5" xfId="22266" xr:uid="{7D43CFDF-56C1-4137-876A-D38CBE02B874}"/>
    <cellStyle name="Input 2 6 2 5 2" xfId="22267" xr:uid="{7D5F18EC-9187-455F-9AC1-36C7FE3C8657}"/>
    <cellStyle name="Input 2 6 2 5 3" xfId="22268" xr:uid="{B50123D3-4A4D-4949-9AFB-ADD57EA4E9E8}"/>
    <cellStyle name="Input 2 6 2 6" xfId="22269" xr:uid="{B55E1E13-5529-4BAB-AA98-8129B60874F9}"/>
    <cellStyle name="Input 2 6 2 6 2" xfId="22270" xr:uid="{AC6C11F4-3519-4A7C-8B03-B32F95DAC7FF}"/>
    <cellStyle name="Input 2 6 2 6 3" xfId="22271" xr:uid="{C00B5C6B-90D1-4C44-BE31-9F8A9252963C}"/>
    <cellStyle name="Input 2 6 2 7" xfId="22272" xr:uid="{EFE823E6-F60A-4821-AFB6-02297996627E}"/>
    <cellStyle name="Input 2 6 2 7 2" xfId="22273" xr:uid="{56C5E83F-7667-48AB-A409-4B56884261F9}"/>
    <cellStyle name="Input 2 6 2 7 3" xfId="22274" xr:uid="{FB9076A3-9772-42C2-9BA2-7324B9655B3D}"/>
    <cellStyle name="Input 2 6 2 8" xfId="22275" xr:uid="{5477CF3F-3892-454F-85EE-483414E0492B}"/>
    <cellStyle name="Input 2 6 2 8 2" xfId="22276" xr:uid="{C93AD1BF-573F-42D6-9025-C4416A0A6577}"/>
    <cellStyle name="Input 2 6 2 8 3" xfId="22277" xr:uid="{5F5198B9-AEFB-4C71-8F44-B95C74E272B2}"/>
    <cellStyle name="Input 2 6 2 9" xfId="22278" xr:uid="{FAD981D8-8E0E-4ED2-A6D6-FB8E731BF6FE}"/>
    <cellStyle name="Input 2 6 2 9 2" xfId="22279" xr:uid="{34F3BE8C-6AB9-4338-85A6-B614DE36463B}"/>
    <cellStyle name="Input 2 6 2 9 3" xfId="22280" xr:uid="{E1B93D88-8849-4F71-B5C6-93151BB997DE}"/>
    <cellStyle name="Input 2 6 3" xfId="3751" xr:uid="{860EB730-2A40-4ECF-835D-2585CC8B848B}"/>
    <cellStyle name="Input 2 6 3 2" xfId="4628" xr:uid="{5C7A4D80-7B2A-4ED8-881B-CB187A770682}"/>
    <cellStyle name="Input 2 6 3 3" xfId="4476" xr:uid="{FA15BB42-A6C0-494F-BBA4-285AAECD9E6E}"/>
    <cellStyle name="Input 2 6 3 4" xfId="22281" xr:uid="{A26234C0-0267-4D4F-9249-504D6311D5C2}"/>
    <cellStyle name="Input 2 6 4" xfId="22282" xr:uid="{898711B1-B17B-4231-8E69-648A4BAD97D3}"/>
    <cellStyle name="Input 2 6 4 2" xfId="22283" xr:uid="{16DF1AFE-201A-481A-8827-50F313E9D983}"/>
    <cellStyle name="Input 2 6 4 3" xfId="22284" xr:uid="{AA757556-048F-4791-AF5F-508BD911F7FE}"/>
    <cellStyle name="Input 2 6 5" xfId="22285" xr:uid="{F2E3FF6D-1CAA-4F0A-B4CE-2A522D48DA91}"/>
    <cellStyle name="Input 2 6 5 2" xfId="22286" xr:uid="{78C95782-529D-4CA5-A99B-32FB37C890C0}"/>
    <cellStyle name="Input 2 6 5 3" xfId="22287" xr:uid="{55D64639-C531-4EBA-9673-9E1C179872AE}"/>
    <cellStyle name="Input 2 6 6" xfId="22288" xr:uid="{48B5EA46-552B-4DD1-AB0C-7F0E7F85BA13}"/>
    <cellStyle name="Input 2 6 6 2" xfId="22289" xr:uid="{59E63F94-3FC3-472D-9728-69AE722BBCBF}"/>
    <cellStyle name="Input 2 6 6 3" xfId="22290" xr:uid="{202C9B89-6369-4529-A97F-F1890B3610A5}"/>
    <cellStyle name="Input 2 6 7" xfId="22291" xr:uid="{B3B37F41-3FFD-472B-B765-E9B265902934}"/>
    <cellStyle name="Input 2 6 7 2" xfId="22292" xr:uid="{0351BD4C-A59F-4F64-93EC-65BC2A2E07D3}"/>
    <cellStyle name="Input 2 6 7 3" xfId="22293" xr:uid="{E57E1F8F-DC33-4175-ABAE-B814D3F83B51}"/>
    <cellStyle name="Input 2 6 8" xfId="22294" xr:uid="{E865F9A2-3E84-4136-9CE1-CE79764B6D5A}"/>
    <cellStyle name="Input 2 6 8 2" xfId="22295" xr:uid="{46B20C7C-8A49-4CC6-81A6-B6BE5DBD92B0}"/>
    <cellStyle name="Input 2 6 8 3" xfId="22296" xr:uid="{EFF66E6C-EADE-4B87-8EF5-132322125995}"/>
    <cellStyle name="Input 2 6 9" xfId="22297" xr:uid="{688DAAA1-538D-4DFD-99E6-8C548C8066B9}"/>
    <cellStyle name="Input 2 6 9 2" xfId="22298" xr:uid="{03B95A17-DABA-4E60-A59C-9452A3088203}"/>
    <cellStyle name="Input 2 6 9 3" xfId="22299" xr:uid="{C550FB33-D28E-4B45-81CB-17BBD54FE913}"/>
    <cellStyle name="Input 2 7" xfId="2130" xr:uid="{EF2B7CA8-FD5E-4E50-968E-D9A2DC7A6331}"/>
    <cellStyle name="Input 2 7 10" xfId="22300" xr:uid="{D34F74FD-28DC-4D06-AC01-DC97FFA1241B}"/>
    <cellStyle name="Input 2 7 10 2" xfId="22301" xr:uid="{EA5C53F4-FF1D-48F4-9955-8A033CD1233B}"/>
    <cellStyle name="Input 2 7 10 3" xfId="22302" xr:uid="{C11F2B2E-6450-4F48-AE55-926A0868A8C9}"/>
    <cellStyle name="Input 2 7 11" xfId="22303" xr:uid="{5AB28B50-833A-4121-8D93-B0264F00CC31}"/>
    <cellStyle name="Input 2 7 11 2" xfId="22304" xr:uid="{F977B8E7-4FD9-4A86-9925-BB46FE4509F0}"/>
    <cellStyle name="Input 2 7 12" xfId="22305" xr:uid="{00DC4000-2C0D-4256-B65A-5D2826551328}"/>
    <cellStyle name="Input 2 7 13" xfId="22306" xr:uid="{8A4573B4-D511-405C-8A4E-B308D3D22099}"/>
    <cellStyle name="Input 2 7 14" xfId="22307" xr:uid="{37E02D67-BF37-42FC-A995-68E2D2B84D2B}"/>
    <cellStyle name="Input 2 7 15" xfId="10797" xr:uid="{466E5540-E9A3-436E-A9AE-47A791506F79}"/>
    <cellStyle name="Input 2 7 16" xfId="6166" xr:uid="{7D26C6A8-5882-4717-8E44-2B5FAA409BF0}"/>
    <cellStyle name="Input 2 7 2" xfId="3386" xr:uid="{D4974FC6-DE82-4B4B-85F9-26E7106A23C6}"/>
    <cellStyle name="Input 2 7 2 10" xfId="22308" xr:uid="{70A410B9-0F3D-4531-9A20-FC51DE74031C}"/>
    <cellStyle name="Input 2 7 2 10 2" xfId="22309" xr:uid="{7F3DFE5F-C858-4701-8AE7-9AB6FD7030BC}"/>
    <cellStyle name="Input 2 7 2 11" xfId="22310" xr:uid="{9F6A0CA8-4187-442A-8F1A-917835FD3C70}"/>
    <cellStyle name="Input 2 7 2 12" xfId="22311" xr:uid="{48BBEDA3-3EFF-4BE8-A78D-40D0ED5FEF08}"/>
    <cellStyle name="Input 2 7 2 2" xfId="4075" xr:uid="{EB0F5227-C009-4551-BBFA-F34A551F85F9}"/>
    <cellStyle name="Input 2 7 2 2 2" xfId="4886" xr:uid="{E59BA7C9-F779-491A-B75A-75E8881017E3}"/>
    <cellStyle name="Input 2 7 2 2 2 2" xfId="22312" xr:uid="{91CF3855-BE94-4AA6-A015-E4B817268CB9}"/>
    <cellStyle name="Input 2 7 2 2 2 3" xfId="22313" xr:uid="{1E14C63A-1AF1-44B9-B868-16726CF38E7B}"/>
    <cellStyle name="Input 2 7 2 2 3" xfId="5298" xr:uid="{46DCA648-5A0F-4EAF-B68A-700A7E9C5DFD}"/>
    <cellStyle name="Input 2 7 2 2 3 2" xfId="22314" xr:uid="{1B010161-8EC5-497F-BCA3-D0C4BE8B0343}"/>
    <cellStyle name="Input 2 7 2 2 4" xfId="22315" xr:uid="{6AE98963-2260-4A62-B3CF-181760FBCD71}"/>
    <cellStyle name="Input 2 7 2 2 4 2" xfId="22316" xr:uid="{E5928589-4AF8-4BF8-8059-329515F861F8}"/>
    <cellStyle name="Input 2 7 2 2 5" xfId="22317" xr:uid="{40606EBD-E39B-42C1-8E83-F4A09F5E11D6}"/>
    <cellStyle name="Input 2 7 2 2 6" xfId="22318" xr:uid="{B5F6C175-971C-49B0-A28E-68C9F47CA69D}"/>
    <cellStyle name="Input 2 7 2 2 7" xfId="22319" xr:uid="{B04034EE-C509-47F1-B83D-EA3521826269}"/>
    <cellStyle name="Input 2 7 2 2 8" xfId="22320" xr:uid="{8333263E-1C5D-45CC-9B61-7AB6C2921403}"/>
    <cellStyle name="Input 2 7 2 2 9" xfId="22321" xr:uid="{3FA2859A-A1BE-4C4B-AF69-03492783D5A1}"/>
    <cellStyle name="Input 2 7 2 3" xfId="22322" xr:uid="{6087B7A5-21E7-4568-B651-05823D1B280A}"/>
    <cellStyle name="Input 2 7 2 3 2" xfId="22323" xr:uid="{23095919-A144-4770-873B-679E01449498}"/>
    <cellStyle name="Input 2 7 2 3 3" xfId="22324" xr:uid="{13FD2673-2AA5-43C5-A1F3-C18C6940CBDD}"/>
    <cellStyle name="Input 2 7 2 4" xfId="22325" xr:uid="{CE4B5BDA-5535-4296-AA02-82B587C8932F}"/>
    <cellStyle name="Input 2 7 2 4 2" xfId="22326" xr:uid="{2C130E45-5069-4056-9396-89667E371B51}"/>
    <cellStyle name="Input 2 7 2 4 3" xfId="22327" xr:uid="{96CB2909-4375-499F-BE81-0788AC5871FD}"/>
    <cellStyle name="Input 2 7 2 5" xfId="22328" xr:uid="{F8741C17-17F3-4846-B404-3B33C7C34B2D}"/>
    <cellStyle name="Input 2 7 2 5 2" xfId="22329" xr:uid="{DAC889A4-A916-4B89-8F6B-102B789D7AA4}"/>
    <cellStyle name="Input 2 7 2 5 3" xfId="22330" xr:uid="{966D28EE-1552-47A9-96FB-E55B94269766}"/>
    <cellStyle name="Input 2 7 2 6" xfId="22331" xr:uid="{DBDF9BE6-5459-48DD-87D3-82A8D6D73124}"/>
    <cellStyle name="Input 2 7 2 6 2" xfId="22332" xr:uid="{47FEED5E-CCA5-4063-A00D-1F6AA6EE2A84}"/>
    <cellStyle name="Input 2 7 2 6 3" xfId="22333" xr:uid="{CB927BEF-799C-4A25-AC1E-BBC44BCE3D65}"/>
    <cellStyle name="Input 2 7 2 7" xfId="22334" xr:uid="{7634D937-DD37-4D82-8000-D4CFA8F61F5F}"/>
    <cellStyle name="Input 2 7 2 7 2" xfId="22335" xr:uid="{CAA27567-8911-422F-BDE6-EEBA38007E4F}"/>
    <cellStyle name="Input 2 7 2 7 3" xfId="22336" xr:uid="{3F110804-3632-43A4-B626-FD8A18C487D1}"/>
    <cellStyle name="Input 2 7 2 8" xfId="22337" xr:uid="{7D2DE244-94D3-4CAC-BE37-94F47DECDD91}"/>
    <cellStyle name="Input 2 7 2 8 2" xfId="22338" xr:uid="{CD3F82AF-7DD9-47DC-8075-B07524D7D258}"/>
    <cellStyle name="Input 2 7 2 8 3" xfId="22339" xr:uid="{ECBE2B9D-3D8C-4A5E-A636-84DBCE88A85C}"/>
    <cellStyle name="Input 2 7 2 9" xfId="22340" xr:uid="{5C54C415-F3A2-4F8D-80C1-1F6232B2AD33}"/>
    <cellStyle name="Input 2 7 2 9 2" xfId="22341" xr:uid="{BF4670A8-892A-4E15-A84A-3F40EE4F6C1E}"/>
    <cellStyle name="Input 2 7 2 9 3" xfId="22342" xr:uid="{499424D6-D618-482B-BAE4-BB6FD0D8B48D}"/>
    <cellStyle name="Input 2 7 3" xfId="3752" xr:uid="{11191779-F78F-45C6-897E-A32148210804}"/>
    <cellStyle name="Input 2 7 3 2" xfId="4629" xr:uid="{9C12EE25-57FE-4AE3-9C8D-87B6A0C1797A}"/>
    <cellStyle name="Input 2 7 3 3" xfId="4475" xr:uid="{ECA125FF-68D4-4406-A0B8-64FDB9777D46}"/>
    <cellStyle name="Input 2 7 3 4" xfId="22343" xr:uid="{867617BC-17BE-4BDB-909E-BD184B1E9CED}"/>
    <cellStyle name="Input 2 7 4" xfId="22344" xr:uid="{54D10BCA-B9C1-4087-8F54-2F2F54E9321F}"/>
    <cellStyle name="Input 2 7 4 2" xfId="22345" xr:uid="{7B0666D9-7125-4A00-A18E-D13C790EBFCD}"/>
    <cellStyle name="Input 2 7 4 3" xfId="22346" xr:uid="{44F64D43-C132-406E-997E-5B2C63B4D7DF}"/>
    <cellStyle name="Input 2 7 5" xfId="22347" xr:uid="{598F3515-7607-4C10-A1E1-0CA8D4E5D603}"/>
    <cellStyle name="Input 2 7 5 2" xfId="22348" xr:uid="{BEDFB54D-B0F3-43B6-8008-FEA5224E3ADF}"/>
    <cellStyle name="Input 2 7 5 3" xfId="22349" xr:uid="{25E75F26-E694-4C08-BC78-16F4AFF716AD}"/>
    <cellStyle name="Input 2 7 6" xfId="22350" xr:uid="{08727E2F-CEE8-411C-B496-F6433CA895E4}"/>
    <cellStyle name="Input 2 7 6 2" xfId="22351" xr:uid="{C76804CA-D4AD-410B-BFA9-A73A871D6426}"/>
    <cellStyle name="Input 2 7 6 3" xfId="22352" xr:uid="{7B3C46F4-62E7-4220-990D-6D9252CE8991}"/>
    <cellStyle name="Input 2 7 7" xfId="22353" xr:uid="{7A992C2F-8644-4A2E-BFA8-5FA2B7F57BB1}"/>
    <cellStyle name="Input 2 7 7 2" xfId="22354" xr:uid="{FDC82362-B6B1-4C98-A507-6CFBDBBE1925}"/>
    <cellStyle name="Input 2 7 7 3" xfId="22355" xr:uid="{900E56D8-F276-4857-B3DD-BAE9AAC733FE}"/>
    <cellStyle name="Input 2 7 8" xfId="22356" xr:uid="{A9533D05-1C7F-46D6-9438-BFB4FB00B8CB}"/>
    <cellStyle name="Input 2 7 8 2" xfId="22357" xr:uid="{9AFDE069-FEA3-485E-9952-6701F432FD85}"/>
    <cellStyle name="Input 2 7 8 3" xfId="22358" xr:uid="{9B3C51DB-7773-481E-BE41-6B407DC46B82}"/>
    <cellStyle name="Input 2 7 9" xfId="22359" xr:uid="{1D20F2E4-B7F9-4B8F-8077-B15514E38B3E}"/>
    <cellStyle name="Input 2 7 9 2" xfId="22360" xr:uid="{F64C1492-5092-41FE-BAB9-4272BB4A105F}"/>
    <cellStyle name="Input 2 7 9 3" xfId="22361" xr:uid="{96998389-B9D4-46F9-8B85-B647BCDA3F4B}"/>
    <cellStyle name="Input 2 8" xfId="2131" xr:uid="{8CD1EDF2-2E8F-4835-AEAF-DB323B896371}"/>
    <cellStyle name="Input 2 8 10" xfId="22362" xr:uid="{616C0EBB-0CAB-457E-AE32-FC7F90D94D65}"/>
    <cellStyle name="Input 2 8 10 2" xfId="22363" xr:uid="{65E5B3B6-37C0-4A66-B977-FB33E8B4904F}"/>
    <cellStyle name="Input 2 8 10 3" xfId="22364" xr:uid="{8B34EEC4-C55B-4F8F-84B9-999CA3C42067}"/>
    <cellStyle name="Input 2 8 11" xfId="22365" xr:uid="{871090AA-9618-4D23-9B62-5AEB45C937D5}"/>
    <cellStyle name="Input 2 8 11 2" xfId="22366" xr:uid="{4CF80579-F33C-4972-B2B5-A2CE8406F25E}"/>
    <cellStyle name="Input 2 8 12" xfId="22367" xr:uid="{6274701B-D3BB-4565-94F2-2099285FA8B5}"/>
    <cellStyle name="Input 2 8 13" xfId="22368" xr:uid="{63EC961E-39B4-4049-951E-8727224FFC75}"/>
    <cellStyle name="Input 2 8 14" xfId="22369" xr:uid="{26243A40-1110-4242-9596-33B03A6A2189}"/>
    <cellStyle name="Input 2 8 15" xfId="10798" xr:uid="{83987112-13A7-4B35-ABE7-0DD27ED5CD00}"/>
    <cellStyle name="Input 2 8 16" xfId="6167" xr:uid="{B72814D0-DA97-4127-9FA8-D0FBB550F1B7}"/>
    <cellStyle name="Input 2 8 2" xfId="3387" xr:uid="{43AA2D6D-7EF6-45BA-B2A6-FB7237E12C3A}"/>
    <cellStyle name="Input 2 8 2 10" xfId="22370" xr:uid="{634B637A-FE6D-4DE4-9001-5C553310FB28}"/>
    <cellStyle name="Input 2 8 2 10 2" xfId="22371" xr:uid="{5FF4B6AA-D6C2-4A22-ABA4-DAA136FC1229}"/>
    <cellStyle name="Input 2 8 2 11" xfId="22372" xr:uid="{C559A8B6-536B-408D-8D61-8AAE7E3BF275}"/>
    <cellStyle name="Input 2 8 2 12" xfId="22373" xr:uid="{73F1C8CC-AB69-4144-BD20-606D92C76968}"/>
    <cellStyle name="Input 2 8 2 2" xfId="4076" xr:uid="{47097AEE-02DC-4A1C-A310-CBF1455819C0}"/>
    <cellStyle name="Input 2 8 2 2 2" xfId="4887" xr:uid="{B0B904A3-05E3-466F-A00D-3847D9FC3451}"/>
    <cellStyle name="Input 2 8 2 2 2 2" xfId="22374" xr:uid="{FD6A18EB-BF43-4A95-9C69-4B0DF0184267}"/>
    <cellStyle name="Input 2 8 2 2 2 3" xfId="22375" xr:uid="{F7BB781D-E3EF-4823-8664-9535C323688F}"/>
    <cellStyle name="Input 2 8 2 2 3" xfId="5299" xr:uid="{CDD7E02C-6FD6-4636-84F5-33920BAF6284}"/>
    <cellStyle name="Input 2 8 2 2 3 2" xfId="22376" xr:uid="{73935962-E347-4FBD-9C6E-42B66B71BC5E}"/>
    <cellStyle name="Input 2 8 2 2 4" xfId="22377" xr:uid="{B9EC399F-04D8-4196-9B0D-3D18BDA29158}"/>
    <cellStyle name="Input 2 8 2 2 4 2" xfId="22378" xr:uid="{0E224F24-2263-4D9D-B4F9-3156A3C5F101}"/>
    <cellStyle name="Input 2 8 2 2 5" xfId="22379" xr:uid="{F04CD1A7-DE2B-4268-8CCA-97EC70F6F18C}"/>
    <cellStyle name="Input 2 8 2 2 6" xfId="22380" xr:uid="{FA2CD90F-552F-448E-A6EE-C7754EDA8C1E}"/>
    <cellStyle name="Input 2 8 2 2 7" xfId="22381" xr:uid="{60DB5CFF-BFFB-4719-8822-12EBD017C7BD}"/>
    <cellStyle name="Input 2 8 2 2 8" xfId="22382" xr:uid="{BDE78354-3923-4BC2-8F4E-6ABD3ECA1A0C}"/>
    <cellStyle name="Input 2 8 2 2 9" xfId="22383" xr:uid="{6373F463-9BDB-4ED9-90D2-FEACDBF765F4}"/>
    <cellStyle name="Input 2 8 2 3" xfId="22384" xr:uid="{E31D0F66-AB90-46B0-BBD6-DCBD4C78E5FF}"/>
    <cellStyle name="Input 2 8 2 3 2" xfId="22385" xr:uid="{A454DC9C-1217-43EA-9019-1F5701DD4D36}"/>
    <cellStyle name="Input 2 8 2 3 3" xfId="22386" xr:uid="{A8F591FD-ABAC-44B8-9E1D-24B610003154}"/>
    <cellStyle name="Input 2 8 2 4" xfId="22387" xr:uid="{0333DF3F-CFF1-4B6E-9A7C-87B6EC8BC7D9}"/>
    <cellStyle name="Input 2 8 2 4 2" xfId="22388" xr:uid="{D34F3A68-F957-4612-B037-DA88EA95AB5A}"/>
    <cellStyle name="Input 2 8 2 4 3" xfId="22389" xr:uid="{38FF9F20-C034-45D6-B436-7CCBC3F8CB50}"/>
    <cellStyle name="Input 2 8 2 5" xfId="22390" xr:uid="{07C673FC-3195-44C5-91C1-892B281EB78F}"/>
    <cellStyle name="Input 2 8 2 5 2" xfId="22391" xr:uid="{ECA5FCF5-6442-40B4-8696-C68A17AEE3AE}"/>
    <cellStyle name="Input 2 8 2 5 3" xfId="22392" xr:uid="{53149211-812A-465C-A29F-FCF2DE755139}"/>
    <cellStyle name="Input 2 8 2 6" xfId="22393" xr:uid="{21C7307A-AE8F-485C-B7ED-631EBB3CFF06}"/>
    <cellStyle name="Input 2 8 2 6 2" xfId="22394" xr:uid="{20B7053F-6907-4123-BFEC-2354D260F35D}"/>
    <cellStyle name="Input 2 8 2 6 3" xfId="22395" xr:uid="{200260A8-502B-4B91-8D54-66586F741EF7}"/>
    <cellStyle name="Input 2 8 2 7" xfId="22396" xr:uid="{9C4B63FA-751F-4FE0-BD2E-2F3F600874F8}"/>
    <cellStyle name="Input 2 8 2 7 2" xfId="22397" xr:uid="{79DDBC94-9928-480A-9E96-8F43D7635C04}"/>
    <cellStyle name="Input 2 8 2 7 3" xfId="22398" xr:uid="{038BAC08-4486-42F1-B0F3-DA8ADB92BF5A}"/>
    <cellStyle name="Input 2 8 2 8" xfId="22399" xr:uid="{CA28A5C1-FE00-42C6-80C5-F08D3EF9BBB2}"/>
    <cellStyle name="Input 2 8 2 8 2" xfId="22400" xr:uid="{21947260-B369-4386-BED5-93F3DF5D0C85}"/>
    <cellStyle name="Input 2 8 2 8 3" xfId="22401" xr:uid="{D517A890-4EA4-480B-9F43-2990AD3B1294}"/>
    <cellStyle name="Input 2 8 2 9" xfId="22402" xr:uid="{8DF6D7DC-0390-4C42-B851-F000749E4AB2}"/>
    <cellStyle name="Input 2 8 2 9 2" xfId="22403" xr:uid="{67F30DEF-23A9-4709-8D98-7F488A7757AD}"/>
    <cellStyle name="Input 2 8 2 9 3" xfId="22404" xr:uid="{9C13BFF2-BF9F-4B1F-8340-AEE9E4F10EF4}"/>
    <cellStyle name="Input 2 8 3" xfId="3753" xr:uid="{4F03EC92-06C7-4D09-B644-A9E9A9BF744A}"/>
    <cellStyle name="Input 2 8 3 2" xfId="4630" xr:uid="{89F3F2B9-1F12-495E-B86F-1539EE8D32F3}"/>
    <cellStyle name="Input 2 8 3 3" xfId="4474" xr:uid="{B6BFAF30-3BB6-4DF0-A4C9-1229ECBBA467}"/>
    <cellStyle name="Input 2 8 3 4" xfId="22405" xr:uid="{95978234-FC95-49B2-AD1B-92A6DC8C53CA}"/>
    <cellStyle name="Input 2 8 4" xfId="22406" xr:uid="{5471EE85-1787-43E6-A7DF-0A0E5D3BD0A2}"/>
    <cellStyle name="Input 2 8 4 2" xfId="22407" xr:uid="{8D2ABE10-0F08-4404-921B-9B00DC25DB1F}"/>
    <cellStyle name="Input 2 8 4 3" xfId="22408" xr:uid="{4083BC04-6E22-44AD-BE41-109A8F97A90A}"/>
    <cellStyle name="Input 2 8 5" xfId="22409" xr:uid="{AE468848-0D6D-431F-9D2E-BA8874DDC727}"/>
    <cellStyle name="Input 2 8 5 2" xfId="22410" xr:uid="{B275BA61-E4A8-430E-873B-E07268A0A12C}"/>
    <cellStyle name="Input 2 8 5 3" xfId="22411" xr:uid="{35B58073-6F9A-4CE7-B245-E0CA42659A57}"/>
    <cellStyle name="Input 2 8 6" xfId="22412" xr:uid="{B4602C6B-C813-4AB4-AD8C-2D33610277E9}"/>
    <cellStyle name="Input 2 8 6 2" xfId="22413" xr:uid="{A536A788-5CAE-4A15-953D-C8AB9060D0B9}"/>
    <cellStyle name="Input 2 8 6 3" xfId="22414" xr:uid="{2D83D6AB-3EC1-4B5D-A9C4-044C5AF4B80B}"/>
    <cellStyle name="Input 2 8 7" xfId="22415" xr:uid="{6C3C5672-13E7-407D-A2C6-7E438E421158}"/>
    <cellStyle name="Input 2 8 7 2" xfId="22416" xr:uid="{79FA0DEC-0752-47E5-9A86-2620C2839613}"/>
    <cellStyle name="Input 2 8 7 3" xfId="22417" xr:uid="{FA223812-775A-4398-BAEB-145792BC224A}"/>
    <cellStyle name="Input 2 8 8" xfId="22418" xr:uid="{9178E43A-81EE-4BB6-8D2A-24DCFD341E46}"/>
    <cellStyle name="Input 2 8 8 2" xfId="22419" xr:uid="{D5F13CDC-B7A8-4C9A-A399-A093D656D321}"/>
    <cellStyle name="Input 2 8 8 3" xfId="22420" xr:uid="{B658E9D7-9535-47C9-87AE-EB357E9F0043}"/>
    <cellStyle name="Input 2 8 9" xfId="22421" xr:uid="{D6DC508E-3C3D-4253-8AC5-2ADA346C67C3}"/>
    <cellStyle name="Input 2 8 9 2" xfId="22422" xr:uid="{C7FD3592-3127-40F6-9F45-8E896F699BB6}"/>
    <cellStyle name="Input 2 8 9 3" xfId="22423" xr:uid="{B3A99793-D4AA-4DEE-8A64-6AAF5C7F7CD2}"/>
    <cellStyle name="Input 2 9" xfId="2132" xr:uid="{CBEE6A62-CB13-4CEB-BCB2-43D0842876AE}"/>
    <cellStyle name="Input 2 9 10" xfId="22424" xr:uid="{4545D200-2199-471C-AED8-8F6E66C3EE7A}"/>
    <cellStyle name="Input 2 9 10 2" xfId="22425" xr:uid="{E023E949-144F-4955-94C0-C96E83A12E6B}"/>
    <cellStyle name="Input 2 9 10 3" xfId="22426" xr:uid="{79DDA557-D3B2-43DD-87D1-23373DB2DC34}"/>
    <cellStyle name="Input 2 9 11" xfId="22427" xr:uid="{F149657E-2178-41A7-8E98-5EE1493A3C0C}"/>
    <cellStyle name="Input 2 9 11 2" xfId="22428" xr:uid="{AAC7E9CB-BC0A-4960-BD33-DCF636DEBAB9}"/>
    <cellStyle name="Input 2 9 12" xfId="22429" xr:uid="{5CDA3906-3672-4667-836A-21FFB9957E2F}"/>
    <cellStyle name="Input 2 9 13" xfId="22430" xr:uid="{4C05B39F-A973-48E4-9558-1BCB68D8DFE1}"/>
    <cellStyle name="Input 2 9 14" xfId="22431" xr:uid="{4277B373-82D5-4840-96C0-68EB97CDB83B}"/>
    <cellStyle name="Input 2 9 15" xfId="10799" xr:uid="{27691206-4D88-4B6E-A093-B9AC2765BF69}"/>
    <cellStyle name="Input 2 9 16" xfId="6168" xr:uid="{7B30B46E-9235-4F57-9B73-46632549E7A9}"/>
    <cellStyle name="Input 2 9 2" xfId="3388" xr:uid="{682ED967-1A53-4505-AE05-91F7D96AB654}"/>
    <cellStyle name="Input 2 9 2 10" xfId="22432" xr:uid="{1E00D450-2602-4016-A5CF-B83C517315A3}"/>
    <cellStyle name="Input 2 9 2 10 2" xfId="22433" xr:uid="{22997D04-9A6E-431D-A8F7-EBC0312954DA}"/>
    <cellStyle name="Input 2 9 2 11" xfId="22434" xr:uid="{450B0195-4093-43F5-A190-340A7110E82A}"/>
    <cellStyle name="Input 2 9 2 12" xfId="22435" xr:uid="{AFC1ADE4-E5BA-4E75-A018-2A8AFC1DD5B6}"/>
    <cellStyle name="Input 2 9 2 2" xfId="4077" xr:uid="{60AD713D-A08B-440B-AC82-121D2CBE1CBE}"/>
    <cellStyle name="Input 2 9 2 2 2" xfId="4888" xr:uid="{81A9C23E-2C53-47F7-888F-F29C6272AB1E}"/>
    <cellStyle name="Input 2 9 2 2 2 2" xfId="22436" xr:uid="{6FBFE168-1D6D-4FF4-B638-29D9B135D112}"/>
    <cellStyle name="Input 2 9 2 2 2 3" xfId="22437" xr:uid="{15B72885-A484-4502-AAFF-5D33B6479E0D}"/>
    <cellStyle name="Input 2 9 2 2 3" xfId="5300" xr:uid="{92EBD7FF-620C-4FA8-A435-F30EDA2151B7}"/>
    <cellStyle name="Input 2 9 2 2 3 2" xfId="22438" xr:uid="{9EFAFC7D-B3FB-437D-A575-11156E70CADD}"/>
    <cellStyle name="Input 2 9 2 2 4" xfId="22439" xr:uid="{83F79FB1-6FEE-467F-90B9-129B0801D71B}"/>
    <cellStyle name="Input 2 9 2 2 4 2" xfId="22440" xr:uid="{7B43EFEE-111A-41EF-93A6-CB4C97209579}"/>
    <cellStyle name="Input 2 9 2 2 5" xfId="22441" xr:uid="{1F8A6ECD-10BD-41B9-B379-36C7D598704E}"/>
    <cellStyle name="Input 2 9 2 2 6" xfId="22442" xr:uid="{787AC480-C6EE-4739-A710-CAEF94CA8AAE}"/>
    <cellStyle name="Input 2 9 2 2 7" xfId="22443" xr:uid="{BF4C3B46-9513-433A-A489-ABC513B98FD0}"/>
    <cellStyle name="Input 2 9 2 2 8" xfId="22444" xr:uid="{C62CCE30-01A4-4314-BD99-1DE802E51EDC}"/>
    <cellStyle name="Input 2 9 2 2 9" xfId="22445" xr:uid="{46249BB9-03A3-48BD-940A-F6BDCAEF1370}"/>
    <cellStyle name="Input 2 9 2 3" xfId="22446" xr:uid="{94F23A5A-09E7-4B52-B2A6-074CA160DD4A}"/>
    <cellStyle name="Input 2 9 2 3 2" xfId="22447" xr:uid="{AC612CA8-84AA-457C-AA5E-3270932E5630}"/>
    <cellStyle name="Input 2 9 2 3 3" xfId="22448" xr:uid="{9C11B501-520A-409F-9439-A38D401FABB0}"/>
    <cellStyle name="Input 2 9 2 4" xfId="22449" xr:uid="{030A4060-C8C2-4A94-8998-4EF8DE9701F4}"/>
    <cellStyle name="Input 2 9 2 4 2" xfId="22450" xr:uid="{5FD0A7A1-125C-474E-973E-84862E91742F}"/>
    <cellStyle name="Input 2 9 2 4 3" xfId="22451" xr:uid="{0F84710E-1800-4541-BBF6-824D048EBA90}"/>
    <cellStyle name="Input 2 9 2 5" xfId="22452" xr:uid="{BECBC375-BA35-4387-BE88-0148D243E20C}"/>
    <cellStyle name="Input 2 9 2 5 2" xfId="22453" xr:uid="{B44C8482-3EF6-4E35-B32C-C81D85870EA4}"/>
    <cellStyle name="Input 2 9 2 5 3" xfId="22454" xr:uid="{380D8CA8-1B69-41E2-A876-002A5745A0E1}"/>
    <cellStyle name="Input 2 9 2 6" xfId="22455" xr:uid="{7AD3230F-F942-4AC4-82DC-E22742F282CB}"/>
    <cellStyle name="Input 2 9 2 6 2" xfId="22456" xr:uid="{8020F690-FEA4-47BC-B357-8CFF17B46526}"/>
    <cellStyle name="Input 2 9 2 6 3" xfId="22457" xr:uid="{53B7C54B-043D-46B0-88EB-EFE0EBBC2688}"/>
    <cellStyle name="Input 2 9 2 7" xfId="22458" xr:uid="{43C6DDB6-96C8-4DDA-91A4-06B7C441119D}"/>
    <cellStyle name="Input 2 9 2 7 2" xfId="22459" xr:uid="{0BF9C790-E3C9-44D7-94EA-1256861C9046}"/>
    <cellStyle name="Input 2 9 2 7 3" xfId="22460" xr:uid="{59D652EA-33CE-4380-929A-778D34B18607}"/>
    <cellStyle name="Input 2 9 2 8" xfId="22461" xr:uid="{DE205421-2044-43FB-9C25-02EF066757CE}"/>
    <cellStyle name="Input 2 9 2 8 2" xfId="22462" xr:uid="{38D471F1-8983-470E-AB67-96A00E54036A}"/>
    <cellStyle name="Input 2 9 2 8 3" xfId="22463" xr:uid="{761A958E-81BA-452F-BA93-D768D04D03C7}"/>
    <cellStyle name="Input 2 9 2 9" xfId="22464" xr:uid="{7FBDD41D-25D8-4FE3-9A96-AF8790801617}"/>
    <cellStyle name="Input 2 9 2 9 2" xfId="22465" xr:uid="{B23C3C49-DDF8-4098-98C0-BC19FFC658FD}"/>
    <cellStyle name="Input 2 9 2 9 3" xfId="22466" xr:uid="{7DDF00CA-E4FD-4350-B3FC-AC491485DA9B}"/>
    <cellStyle name="Input 2 9 3" xfId="3754" xr:uid="{F12DC4E1-D8E1-4CA1-84F4-9BE07DE3FEF6}"/>
    <cellStyle name="Input 2 9 3 2" xfId="4631" xr:uid="{284A262C-B8A3-4463-8F08-127D59BBADCA}"/>
    <cellStyle name="Input 2 9 3 3" xfId="4473" xr:uid="{9B396B80-A521-4D3C-A0A8-406503353243}"/>
    <cellStyle name="Input 2 9 3 4" xfId="22467" xr:uid="{25975612-2C74-4295-8C5F-AF9C4B9729C1}"/>
    <cellStyle name="Input 2 9 4" xfId="22468" xr:uid="{8672F349-0230-4B48-8E46-3A3B4F3A7A64}"/>
    <cellStyle name="Input 2 9 4 2" xfId="22469" xr:uid="{73CEFA65-534F-403D-8971-E506186BB53A}"/>
    <cellStyle name="Input 2 9 4 3" xfId="22470" xr:uid="{DBB1E9AA-C1B7-47F7-86CC-C0C7AA5086E9}"/>
    <cellStyle name="Input 2 9 5" xfId="22471" xr:uid="{C7F5E91C-213C-40BB-9221-5B90587C6D28}"/>
    <cellStyle name="Input 2 9 5 2" xfId="22472" xr:uid="{776E4884-22F5-475B-A41E-6D3B625C9A4F}"/>
    <cellStyle name="Input 2 9 5 3" xfId="22473" xr:uid="{3E6157AA-340D-4492-9C2F-6B047946BB62}"/>
    <cellStyle name="Input 2 9 6" xfId="22474" xr:uid="{EBC571FA-FD12-4265-9918-DE9DC91AEF36}"/>
    <cellStyle name="Input 2 9 6 2" xfId="22475" xr:uid="{06E4BF08-C268-40BD-BDFB-8376EB387892}"/>
    <cellStyle name="Input 2 9 6 3" xfId="22476" xr:uid="{9FC98EF0-740C-41A8-9040-5109F125A6F2}"/>
    <cellStyle name="Input 2 9 7" xfId="22477" xr:uid="{FD01B55B-767F-4D7E-995E-CC7DAA82EB7B}"/>
    <cellStyle name="Input 2 9 7 2" xfId="22478" xr:uid="{93E8A45B-E333-4CFE-8AB8-AADB67D52E69}"/>
    <cellStyle name="Input 2 9 7 3" xfId="22479" xr:uid="{BEE9CF77-97D6-4D43-9353-894A0DD76BD4}"/>
    <cellStyle name="Input 2 9 8" xfId="22480" xr:uid="{2411A438-B05D-42BF-9996-55E449898401}"/>
    <cellStyle name="Input 2 9 8 2" xfId="22481" xr:uid="{E1350DF5-6877-49D0-BBCB-C0C11737C05B}"/>
    <cellStyle name="Input 2 9 8 3" xfId="22482" xr:uid="{4024E051-9957-4C13-88D1-49EF7E119B41}"/>
    <cellStyle name="Input 2 9 9" xfId="22483" xr:uid="{2CAFDD57-08C3-4A90-943A-605ACDC89D9A}"/>
    <cellStyle name="Input 2 9 9 2" xfId="22484" xr:uid="{75D93F81-0827-4D12-B8DF-3C070EF7C7FA}"/>
    <cellStyle name="Input 2 9 9 3" xfId="22485" xr:uid="{64110D86-8477-43E5-9E43-9001C1EEB9BC}"/>
    <cellStyle name="Input 2_PrimaryEnergyPrices_TIMES" xfId="8542" xr:uid="{17C59D51-75D3-4BD7-BFED-F39C8D7B9DE6}"/>
    <cellStyle name="Input 20 2" xfId="8543" xr:uid="{EB066D00-4DA3-4251-B7C2-F5BC31EF3207}"/>
    <cellStyle name="Input 20 2 2" xfId="22486" xr:uid="{C5D85615-6E07-4D08-9BF2-36373A39966C}"/>
    <cellStyle name="Input 21 2" xfId="8544" xr:uid="{32AF1205-38E0-4D0E-913E-A6626C970674}"/>
    <cellStyle name="Input 21 2 2" xfId="22487" xr:uid="{2F60F290-D156-4BD3-B30B-30CD53DFDB33}"/>
    <cellStyle name="Input 22 2" xfId="8545" xr:uid="{D504CC9A-AE26-425B-A88E-A0E1E2D77672}"/>
    <cellStyle name="Input 22 2 2" xfId="22488" xr:uid="{F75E4612-A799-4A96-BFC4-E116E9377998}"/>
    <cellStyle name="Input 23 2" xfId="8546" xr:uid="{3649A189-0549-406B-8970-1B63D151C6EC}"/>
    <cellStyle name="Input 23 2 2" xfId="22489" xr:uid="{E900142A-39AC-4BE0-A2CE-CE2D8D71262E}"/>
    <cellStyle name="Input 24 2" xfId="8547" xr:uid="{55365E00-B763-418F-B913-73500DB9A617}"/>
    <cellStyle name="Input 24 2 2" xfId="22490" xr:uid="{78F100DD-62E3-4061-BB1D-F80724F6F4CC}"/>
    <cellStyle name="Input 25 2" xfId="8548" xr:uid="{6FCBBEDB-1E0D-4F43-AEB8-274D3E04CD22}"/>
    <cellStyle name="Input 25 2 2" xfId="22491" xr:uid="{8ADFEED1-61A9-466C-8C6E-E61D075181DA}"/>
    <cellStyle name="Input 26 2" xfId="8549" xr:uid="{87FB07E2-957B-46A4-A12D-3529E4302CFF}"/>
    <cellStyle name="Input 26 2 2" xfId="22492" xr:uid="{53B0814F-4FF8-4060-8AE4-26581FCE66CF}"/>
    <cellStyle name="Input 27 2" xfId="8550" xr:uid="{069FB88E-A446-4603-844A-78A19BE13776}"/>
    <cellStyle name="Input 27 2 2" xfId="22493" xr:uid="{617200EE-F3F6-480B-86FB-28B265051535}"/>
    <cellStyle name="Input 28 2" xfId="8551" xr:uid="{AE75D6C5-1CC6-452F-A900-F10FA39EBDBA}"/>
    <cellStyle name="Input 28 2 2" xfId="22494" xr:uid="{9BDE32FB-2742-4B8D-BCCD-D8BD0D2D9006}"/>
    <cellStyle name="Input 29 2" xfId="8552" xr:uid="{A375810C-1E65-4E77-BC46-6EA4E5660480}"/>
    <cellStyle name="Input 29 2 2" xfId="22495" xr:uid="{5600A7A4-2C09-457D-AC1E-8FD41E4364FA}"/>
    <cellStyle name="Input 3" xfId="2133" xr:uid="{6C5F013D-1036-4E11-B1E1-38AB13491FBD}"/>
    <cellStyle name="Input 3 10" xfId="2134" xr:uid="{98EA666E-D8B8-422B-81B9-4BB45E55D01C}"/>
    <cellStyle name="Input 3 10 10" xfId="22496" xr:uid="{1208EA55-B4FD-40E2-80AF-FBE357F9694B}"/>
    <cellStyle name="Input 3 10 10 2" xfId="22497" xr:uid="{004D856D-5BCC-4767-BAAC-F3DB3A5E5DB3}"/>
    <cellStyle name="Input 3 10 10 3" xfId="22498" xr:uid="{1E5B1D34-524A-45EC-8310-0D86D4DEF6D8}"/>
    <cellStyle name="Input 3 10 11" xfId="22499" xr:uid="{A364E300-19A6-4607-9684-8717BA93831B}"/>
    <cellStyle name="Input 3 10 11 2" xfId="22500" xr:uid="{657991B6-804B-4D7C-8902-33C4C18347DB}"/>
    <cellStyle name="Input 3 10 12" xfId="22501" xr:uid="{220AEBCB-51FA-4016-B067-DFCA14FDC40C}"/>
    <cellStyle name="Input 3 10 2" xfId="3390" xr:uid="{0D0D7513-4803-4481-BF52-E57EB3B6F594}"/>
    <cellStyle name="Input 3 10 2 10" xfId="22502" xr:uid="{F22A18E0-9675-48CC-8206-9A388ADF0CF8}"/>
    <cellStyle name="Input 3 10 2 10 2" xfId="22503" xr:uid="{1303B04D-42C3-4FDA-97BE-498ABFA5E8A4}"/>
    <cellStyle name="Input 3 10 2 11" xfId="22504" xr:uid="{7D8393E9-82A3-4309-B81D-FE03FD0ED484}"/>
    <cellStyle name="Input 3 10 2 2" xfId="4079" xr:uid="{29D3E4E1-009F-4F03-BC0C-3E88CB5C379A}"/>
    <cellStyle name="Input 3 10 2 2 2" xfId="4890" xr:uid="{B6705476-FF35-4F32-A86B-1BD6D191DC41}"/>
    <cellStyle name="Input 3 10 2 2 3" xfId="5302" xr:uid="{E2162BBF-8197-4BE7-9745-14E92FB45DCB}"/>
    <cellStyle name="Input 3 10 2 2 4" xfId="22505" xr:uid="{71FF878E-E718-4A51-B88A-429E234E49E0}"/>
    <cellStyle name="Input 3 10 2 3" xfId="22506" xr:uid="{9DDFF48F-A27F-4305-AC8E-A510074B7A9D}"/>
    <cellStyle name="Input 3 10 2 3 2" xfId="22507" xr:uid="{8AED30B2-82C7-418E-ACAC-44D318DBFF05}"/>
    <cellStyle name="Input 3 10 2 3 3" xfId="22508" xr:uid="{76DDD9AF-6DF4-4166-91D6-2B76D33C75A8}"/>
    <cellStyle name="Input 3 10 2 4" xfId="22509" xr:uid="{068ECE8D-3EE9-4C30-9F6F-152F6D46292D}"/>
    <cellStyle name="Input 3 10 2 4 2" xfId="22510" xr:uid="{8C7CED41-2217-41BE-A20E-A95E1A82BADC}"/>
    <cellStyle name="Input 3 10 2 4 3" xfId="22511" xr:uid="{AD07CAA4-0088-4EFB-B5A1-25F4F293109B}"/>
    <cellStyle name="Input 3 10 2 5" xfId="22512" xr:uid="{E5C1E71E-3F54-48F0-99A2-63B92FD987EA}"/>
    <cellStyle name="Input 3 10 2 5 2" xfId="22513" xr:uid="{521E3FB0-557B-4DBA-B1A4-A3B1DA7D63B2}"/>
    <cellStyle name="Input 3 10 2 5 3" xfId="22514" xr:uid="{2F119BCF-E72F-4482-9957-F63C71A3BEF7}"/>
    <cellStyle name="Input 3 10 2 6" xfId="22515" xr:uid="{B7F36C1F-E8CD-4A3D-8D83-05D1165D7BF3}"/>
    <cellStyle name="Input 3 10 2 6 2" xfId="22516" xr:uid="{31714A18-FE50-4419-8797-5BBB4E7AAE97}"/>
    <cellStyle name="Input 3 10 2 6 3" xfId="22517" xr:uid="{D245AB04-0E32-4760-9210-5C0B6724D8BE}"/>
    <cellStyle name="Input 3 10 2 7" xfId="22518" xr:uid="{FC5D7EBF-704A-4951-B60F-33D48680E43A}"/>
    <cellStyle name="Input 3 10 2 7 2" xfId="22519" xr:uid="{A7FF8DD4-EB52-496E-B907-BB12F250D05B}"/>
    <cellStyle name="Input 3 10 2 7 3" xfId="22520" xr:uid="{B5F8B852-CEFA-4A7B-9CE4-B0FAFF8CC692}"/>
    <cellStyle name="Input 3 10 2 8" xfId="22521" xr:uid="{D44765BE-CCD2-4102-879F-94BF4CFDC871}"/>
    <cellStyle name="Input 3 10 2 8 2" xfId="22522" xr:uid="{473764D6-DE18-48A7-B140-C357F158FD81}"/>
    <cellStyle name="Input 3 10 2 8 3" xfId="22523" xr:uid="{7B9DBA85-7F71-41A1-9466-CF33A130FB57}"/>
    <cellStyle name="Input 3 10 2 9" xfId="22524" xr:uid="{B71CE589-A809-48EA-BA65-CC9D43587333}"/>
    <cellStyle name="Input 3 10 2 9 2" xfId="22525" xr:uid="{1B6EF107-8D9E-471A-BA37-0ACC51AD27CE}"/>
    <cellStyle name="Input 3 10 2 9 3" xfId="22526" xr:uid="{9230F2D4-F416-4AED-84F6-FFB5225FBD55}"/>
    <cellStyle name="Input 3 10 3" xfId="3756" xr:uid="{FA1F363B-D487-4029-97AC-90BF363E5C15}"/>
    <cellStyle name="Input 3 10 3 2" xfId="4633" xr:uid="{2DC09581-6FA0-4070-98A6-2F333B89F441}"/>
    <cellStyle name="Input 3 10 3 3" xfId="4471" xr:uid="{D73C5554-7930-488B-BD1D-F7B7F4EDC098}"/>
    <cellStyle name="Input 3 10 3 4" xfId="22527" xr:uid="{F8883EE9-36EE-46D9-B3C8-CF036CFD6535}"/>
    <cellStyle name="Input 3 10 4" xfId="22528" xr:uid="{B80097D6-B0DB-487D-B558-8726D372F309}"/>
    <cellStyle name="Input 3 10 4 2" xfId="22529" xr:uid="{9AF5BCE5-B194-477F-B5A5-3D8754682399}"/>
    <cellStyle name="Input 3 10 4 3" xfId="22530" xr:uid="{D81B9937-1FD9-4671-8D96-E6FD916656E8}"/>
    <cellStyle name="Input 3 10 5" xfId="22531" xr:uid="{638881D1-669D-42ED-92E4-904EE4B8AC1C}"/>
    <cellStyle name="Input 3 10 5 2" xfId="22532" xr:uid="{9EFA4642-9AF6-4C59-B90B-31DE631B0890}"/>
    <cellStyle name="Input 3 10 5 3" xfId="22533" xr:uid="{C0DC14CF-750C-41AB-9023-81F7A66BA3B5}"/>
    <cellStyle name="Input 3 10 6" xfId="22534" xr:uid="{3A9DE46F-DA33-4300-BDA2-C61A9EFC9E6E}"/>
    <cellStyle name="Input 3 10 6 2" xfId="22535" xr:uid="{C1C9372C-DD25-4C9A-9AAC-42AC398AA89D}"/>
    <cellStyle name="Input 3 10 6 3" xfId="22536" xr:uid="{3BB8B360-77A0-4711-AED5-B12A0350DFC0}"/>
    <cellStyle name="Input 3 10 7" xfId="22537" xr:uid="{68480F36-4C91-4E5C-AE5F-CCCDC62E79C9}"/>
    <cellStyle name="Input 3 10 7 2" xfId="22538" xr:uid="{2D244B7C-B198-4288-844A-9DEE40F0E0D6}"/>
    <cellStyle name="Input 3 10 7 3" xfId="22539" xr:uid="{4AB8E9D5-0F70-41CF-8D99-9AFAE3E4034D}"/>
    <cellStyle name="Input 3 10 8" xfId="22540" xr:uid="{78D1FEE2-3276-4661-A23E-DB27D44B993B}"/>
    <cellStyle name="Input 3 10 8 2" xfId="22541" xr:uid="{DB4EC3C6-F8E9-45FA-B157-4ED7644D3E1A}"/>
    <cellStyle name="Input 3 10 8 3" xfId="22542" xr:uid="{DDE717B8-E566-4FBD-BC18-B4A197244E87}"/>
    <cellStyle name="Input 3 10 9" xfId="22543" xr:uid="{2039DBB2-DC77-4B41-A0A0-8C96DFCFAD0C}"/>
    <cellStyle name="Input 3 10 9 2" xfId="22544" xr:uid="{1B695EFE-2A66-4422-8C30-21F23DD1F63A}"/>
    <cellStyle name="Input 3 10 9 3" xfId="22545" xr:uid="{76C6439A-00C5-4883-8C47-4CE686D89A3A}"/>
    <cellStyle name="Input 3 11" xfId="2135" xr:uid="{316EE35D-EFA5-48EA-9D61-0FBF183E7D3F}"/>
    <cellStyle name="Input 3 11 10" xfId="22546" xr:uid="{9E137893-2737-4508-8CF5-E0C0EF56AC3C}"/>
    <cellStyle name="Input 3 11 10 2" xfId="22547" xr:uid="{B70055F8-3F49-4682-A59A-C25863A92981}"/>
    <cellStyle name="Input 3 11 10 3" xfId="22548" xr:uid="{C1590DDC-707D-4372-B80D-BB3AD46AA62E}"/>
    <cellStyle name="Input 3 11 11" xfId="22549" xr:uid="{3DAAA5C5-3A8A-4CE5-86C0-E3AC1312000B}"/>
    <cellStyle name="Input 3 11 11 2" xfId="22550" xr:uid="{F9CBE6CB-E425-4C27-8358-B9D2143B8A6A}"/>
    <cellStyle name="Input 3 11 12" xfId="22551" xr:uid="{A47444A5-DC31-4689-BBAB-7AE1F4A3DD59}"/>
    <cellStyle name="Input 3 11 2" xfId="3391" xr:uid="{3019F27D-A745-4DC7-9EA2-76F3BC8A10F8}"/>
    <cellStyle name="Input 3 11 2 10" xfId="22552" xr:uid="{9FC049FE-8035-412E-A74D-B7FC4250EAB3}"/>
    <cellStyle name="Input 3 11 2 10 2" xfId="22553" xr:uid="{F646DBD4-E1F9-4424-94AB-CA3B87026446}"/>
    <cellStyle name="Input 3 11 2 11" xfId="22554" xr:uid="{A7EC3098-A54B-4B6A-819D-F1635F143B91}"/>
    <cellStyle name="Input 3 11 2 2" xfId="4080" xr:uid="{729BCB07-3155-4A3E-A67C-88E8B4222F5B}"/>
    <cellStyle name="Input 3 11 2 2 2" xfId="4891" xr:uid="{7D7269DE-5B55-4299-B93E-D868D809499B}"/>
    <cellStyle name="Input 3 11 2 2 3" xfId="5303" xr:uid="{F7C3CB72-7E04-4918-9D8E-2C7AB4FCF3B5}"/>
    <cellStyle name="Input 3 11 2 2 4" xfId="22555" xr:uid="{46FBBBFC-4FEE-488E-8E8D-819A16E9015C}"/>
    <cellStyle name="Input 3 11 2 3" xfId="22556" xr:uid="{500CD4E8-01C4-4D44-BD27-2AE12D2748F4}"/>
    <cellStyle name="Input 3 11 2 3 2" xfId="22557" xr:uid="{A9FD5A93-1646-493C-8ABE-C3C2F6D2883D}"/>
    <cellStyle name="Input 3 11 2 3 3" xfId="22558" xr:uid="{1ACCD755-E1D0-4818-B27A-5F683D33887E}"/>
    <cellStyle name="Input 3 11 2 4" xfId="22559" xr:uid="{58AC4200-EAB4-4634-874F-E3DB18CB136B}"/>
    <cellStyle name="Input 3 11 2 4 2" xfId="22560" xr:uid="{9C502D20-0938-4ABA-A159-502128B240B5}"/>
    <cellStyle name="Input 3 11 2 4 3" xfId="22561" xr:uid="{6FFCE90D-775C-41DB-90CC-19E74ECB31DE}"/>
    <cellStyle name="Input 3 11 2 5" xfId="22562" xr:uid="{3C39F41F-4256-455E-8C67-B0072FDAAE0E}"/>
    <cellStyle name="Input 3 11 2 5 2" xfId="22563" xr:uid="{4DB05218-0D0D-4F13-855E-EE6295E78A74}"/>
    <cellStyle name="Input 3 11 2 5 3" xfId="22564" xr:uid="{4A3FFE96-63DA-4D7F-8818-D709586D9D68}"/>
    <cellStyle name="Input 3 11 2 6" xfId="22565" xr:uid="{C3C63F50-C2CA-47F8-A72B-02FC6EA3DB4E}"/>
    <cellStyle name="Input 3 11 2 6 2" xfId="22566" xr:uid="{63265CEC-DCEB-43DD-A777-3241BA0D63E9}"/>
    <cellStyle name="Input 3 11 2 6 3" xfId="22567" xr:uid="{76243BA6-C13A-4410-BE90-EA011178F697}"/>
    <cellStyle name="Input 3 11 2 7" xfId="22568" xr:uid="{938C37CD-D8DC-4E4C-AA31-479B3DD78EFA}"/>
    <cellStyle name="Input 3 11 2 7 2" xfId="22569" xr:uid="{C1E9F6E8-C828-4B77-8AFD-DC7B8F51A3B0}"/>
    <cellStyle name="Input 3 11 2 7 3" xfId="22570" xr:uid="{7805E987-6C60-4EEF-B9E4-717DDB5B0975}"/>
    <cellStyle name="Input 3 11 2 8" xfId="22571" xr:uid="{B8268049-7B4B-4AEF-B1A5-0C0DAFB902B8}"/>
    <cellStyle name="Input 3 11 2 8 2" xfId="22572" xr:uid="{F3D4821A-9C89-4E86-8FC3-052D1FC71238}"/>
    <cellStyle name="Input 3 11 2 8 3" xfId="22573" xr:uid="{0D3120B3-29EF-454F-AD28-E72909A7247B}"/>
    <cellStyle name="Input 3 11 2 9" xfId="22574" xr:uid="{D9EBE260-D023-498F-B788-29B3942A56C6}"/>
    <cellStyle name="Input 3 11 2 9 2" xfId="22575" xr:uid="{C1691F0B-3F87-4BF8-A8E0-6F2FAE1E3AF6}"/>
    <cellStyle name="Input 3 11 2 9 3" xfId="22576" xr:uid="{6937C56A-399D-48B3-9648-FB2FF557C03B}"/>
    <cellStyle name="Input 3 11 3" xfId="3757" xr:uid="{C622BAAD-263D-48B2-8D9B-B76CF27C5D17}"/>
    <cellStyle name="Input 3 11 3 2" xfId="4634" xr:uid="{3FB53F1E-B5FF-4A7F-ACB9-2FB297E23E11}"/>
    <cellStyle name="Input 3 11 3 3" xfId="4470" xr:uid="{F0E4D08A-917C-42AE-B07A-FC7F920A34E3}"/>
    <cellStyle name="Input 3 11 3 4" xfId="22577" xr:uid="{DFEABABA-F627-437C-84F5-296FA3A63CF0}"/>
    <cellStyle name="Input 3 11 4" xfId="22578" xr:uid="{C6FD3DAB-73D6-4F98-8EB1-64B0D6EB806E}"/>
    <cellStyle name="Input 3 11 4 2" xfId="22579" xr:uid="{45A14886-CF68-4998-BC62-8C76150C8D2C}"/>
    <cellStyle name="Input 3 11 4 3" xfId="22580" xr:uid="{E8A53E8C-3B19-493F-AD2B-95FAD16E0470}"/>
    <cellStyle name="Input 3 11 5" xfId="22581" xr:uid="{63C2CC23-CC52-4993-A9AF-3A736C6A53FA}"/>
    <cellStyle name="Input 3 11 5 2" xfId="22582" xr:uid="{DDE0D589-3A61-4F8A-8A17-0CBA2B961C5D}"/>
    <cellStyle name="Input 3 11 5 3" xfId="22583" xr:uid="{3C1B6077-AEE4-4AF5-ADB8-07843F9B062A}"/>
    <cellStyle name="Input 3 11 6" xfId="22584" xr:uid="{C4C0DB27-A4FE-44A4-A5AC-61A26530C7EA}"/>
    <cellStyle name="Input 3 11 6 2" xfId="22585" xr:uid="{43A12C29-9CFC-4E3A-8A31-984C226EAD38}"/>
    <cellStyle name="Input 3 11 6 3" xfId="22586" xr:uid="{FBD4D0EF-E2F6-4642-B40C-E380D7DFB431}"/>
    <cellStyle name="Input 3 11 7" xfId="22587" xr:uid="{AB784F07-A439-47BD-A534-118649953DCD}"/>
    <cellStyle name="Input 3 11 7 2" xfId="22588" xr:uid="{E71DB538-36A5-41F0-8F8C-30B3B1DF9E3F}"/>
    <cellStyle name="Input 3 11 7 3" xfId="22589" xr:uid="{E8DD37BA-7767-4033-A1FC-2248AF930AA2}"/>
    <cellStyle name="Input 3 11 8" xfId="22590" xr:uid="{F98DB986-F361-4857-905D-E27EBBF2E6CA}"/>
    <cellStyle name="Input 3 11 8 2" xfId="22591" xr:uid="{D2E0101B-97ED-4033-861C-83172509B8C7}"/>
    <cellStyle name="Input 3 11 8 3" xfId="22592" xr:uid="{8D117D29-1F31-4CA3-842B-49D5B5A1C352}"/>
    <cellStyle name="Input 3 11 9" xfId="22593" xr:uid="{3F6945EC-E796-45B1-A29C-DCD597D1913B}"/>
    <cellStyle name="Input 3 11 9 2" xfId="22594" xr:uid="{3D8F1B39-7BCF-4B20-9B7B-B5946E5EDBF2}"/>
    <cellStyle name="Input 3 11 9 3" xfId="22595" xr:uid="{B62B286A-A8F9-4A53-B10E-229D562BA728}"/>
    <cellStyle name="Input 3 12" xfId="3389" xr:uid="{1AFB1C12-7AD4-4381-B083-A4DB8A7D541A}"/>
    <cellStyle name="Input 3 12 10" xfId="22596" xr:uid="{B3009537-D32D-4FCC-A5EF-46F02D4EC674}"/>
    <cellStyle name="Input 3 12 10 2" xfId="22597" xr:uid="{24E40E61-7D01-461B-A6C2-1C283B2DFE36}"/>
    <cellStyle name="Input 3 12 11" xfId="22598" xr:uid="{F52D01B3-B0B1-48AB-A40E-EEF2C016B47B}"/>
    <cellStyle name="Input 3 12 12" xfId="22599" xr:uid="{6FDB259A-C958-44CE-9B90-81BA570AF0DA}"/>
    <cellStyle name="Input 3 12 2" xfId="4078" xr:uid="{DA8CA823-4BBC-4E6F-A661-932F5215B66B}"/>
    <cellStyle name="Input 3 12 2 2" xfId="4889" xr:uid="{51B10847-EB03-4D9C-A0A8-AB609750FB49}"/>
    <cellStyle name="Input 3 12 2 2 2" xfId="22600" xr:uid="{D5D1EEE9-2B4C-4A61-B1FA-F9321E579B07}"/>
    <cellStyle name="Input 3 12 2 2 3" xfId="22601" xr:uid="{86E57198-9219-422C-A2A9-43857A7E62E3}"/>
    <cellStyle name="Input 3 12 2 3" xfId="5301" xr:uid="{262D5AEC-E20C-4294-B4B8-53502A0A0879}"/>
    <cellStyle name="Input 3 12 2 3 2" xfId="22602" xr:uid="{D13222DC-AF0D-439C-A519-85DEF330BDF3}"/>
    <cellStyle name="Input 3 12 2 4" xfId="22603" xr:uid="{19B7100A-149B-4CB4-BD6E-C3DFC39B37C5}"/>
    <cellStyle name="Input 3 12 2 4 2" xfId="22604" xr:uid="{469D627B-A5D0-41FC-8AA0-5E047D4F9282}"/>
    <cellStyle name="Input 3 12 2 5" xfId="22605" xr:uid="{04DA0DDE-491F-4A97-A128-D18C7E9DB259}"/>
    <cellStyle name="Input 3 12 2 6" xfId="22606" xr:uid="{6706B050-F1AD-44B3-B250-743714164016}"/>
    <cellStyle name="Input 3 12 2 7" xfId="22607" xr:uid="{E555C8B5-3001-45B8-8934-A01DA133FDC8}"/>
    <cellStyle name="Input 3 12 2 8" xfId="22608" xr:uid="{DA713E0D-2A7A-4D48-B805-2E0577523CD1}"/>
    <cellStyle name="Input 3 12 2 9" xfId="22609" xr:uid="{3CD074E2-EA49-4950-899C-C9F27DD1D272}"/>
    <cellStyle name="Input 3 12 3" xfId="22610" xr:uid="{3261D983-9C11-4A93-8D15-02ACE2B37681}"/>
    <cellStyle name="Input 3 12 3 2" xfId="22611" xr:uid="{AF16C94A-71B3-490E-A5BE-348844E98390}"/>
    <cellStyle name="Input 3 12 3 3" xfId="22612" xr:uid="{ED58581D-F4BB-40D3-9F48-9E29282628C2}"/>
    <cellStyle name="Input 3 12 4" xfId="22613" xr:uid="{8B36807C-8BA8-43BF-B65F-08FAB5E49FFF}"/>
    <cellStyle name="Input 3 12 4 2" xfId="22614" xr:uid="{22840255-9334-4A53-B128-03ED49200C52}"/>
    <cellStyle name="Input 3 12 4 3" xfId="22615" xr:uid="{56F438A8-782B-4A3E-8D2D-A4DFEF994BF5}"/>
    <cellStyle name="Input 3 12 5" xfId="22616" xr:uid="{629EBCB1-ADEE-4DC4-AD40-05E80E7D21C5}"/>
    <cellStyle name="Input 3 12 5 2" xfId="22617" xr:uid="{AAEE2DF5-D127-4231-BC94-68C0AEC3012A}"/>
    <cellStyle name="Input 3 12 5 3" xfId="22618" xr:uid="{C73E9570-ADF9-417B-9244-BFB16B0ADCF4}"/>
    <cellStyle name="Input 3 12 6" xfId="22619" xr:uid="{0B076F0C-5EF1-444B-AC96-599F7929DD58}"/>
    <cellStyle name="Input 3 12 6 2" xfId="22620" xr:uid="{AA23096B-009F-445C-87D7-5D97ABFACACC}"/>
    <cellStyle name="Input 3 12 6 3" xfId="22621" xr:uid="{B0C2B03D-3BD7-40DC-8443-0E154EB60769}"/>
    <cellStyle name="Input 3 12 7" xfId="22622" xr:uid="{5B1C145B-F41A-4F79-A98A-2FF3BD864A3B}"/>
    <cellStyle name="Input 3 12 7 2" xfId="22623" xr:uid="{FFFC8FC6-3FF2-4250-8EB7-2395099103DA}"/>
    <cellStyle name="Input 3 12 7 3" xfId="22624" xr:uid="{9C602AA3-1C12-4643-9540-FA1FC3CDAC53}"/>
    <cellStyle name="Input 3 12 8" xfId="22625" xr:uid="{E1C31164-D817-4CC3-884B-BA73E80CBEB4}"/>
    <cellStyle name="Input 3 12 8 2" xfId="22626" xr:uid="{8B9D4AA3-112D-4934-8191-DDA1E51A855C}"/>
    <cellStyle name="Input 3 12 8 3" xfId="22627" xr:uid="{9E83C2BF-4DBA-4C48-B4C8-8B49457FA4C8}"/>
    <cellStyle name="Input 3 12 9" xfId="22628" xr:uid="{0C66EA81-6C1B-4A73-B23E-BEC137F1041F}"/>
    <cellStyle name="Input 3 12 9 2" xfId="22629" xr:uid="{C511DADB-9DAB-4697-AB02-4AB48761F652}"/>
    <cellStyle name="Input 3 12 9 3" xfId="22630" xr:uid="{8B33A6A4-EC76-4208-98D4-6EA9AFDD8CDF}"/>
    <cellStyle name="Input 3 13" xfId="3755" xr:uid="{61CBAA1B-83AA-4DFF-A1D7-7A6853506D02}"/>
    <cellStyle name="Input 3 13 2" xfId="4632" xr:uid="{3969655E-1C35-4B68-A9B4-54AC8BC9F5A4}"/>
    <cellStyle name="Input 3 13 3" xfId="4472" xr:uid="{CAD65151-90DC-4C49-856F-5A0FE6E00C23}"/>
    <cellStyle name="Input 3 13 4" xfId="22631" xr:uid="{B2B77206-E30B-4E51-81C9-C37033D6A2C8}"/>
    <cellStyle name="Input 3 14" xfId="22632" xr:uid="{3E2B30D3-6A6F-4EBE-BEBD-7EE0EC4C8692}"/>
    <cellStyle name="Input 3 14 2" xfId="22633" xr:uid="{38FFF548-1662-4BF3-9BF3-0AE16678094D}"/>
    <cellStyle name="Input 3 14 3" xfId="22634" xr:uid="{AC5AB05E-49A3-428E-BC71-B049F8BA8CF4}"/>
    <cellStyle name="Input 3 15" xfId="22635" xr:uid="{9468F456-F7DF-436A-A3A0-DB194A8F87FF}"/>
    <cellStyle name="Input 3 15 2" xfId="22636" xr:uid="{D9C70C7E-0C54-4E18-B165-2BAD668C8231}"/>
    <cellStyle name="Input 3 15 3" xfId="22637" xr:uid="{A6B6A188-1B01-4793-B5B4-DA0D5150E05A}"/>
    <cellStyle name="Input 3 16" xfId="22638" xr:uid="{0C97226F-919A-4313-B03D-3F2C016B30ED}"/>
    <cellStyle name="Input 3 16 2" xfId="22639" xr:uid="{69F3717E-7597-47DC-ABB6-88130CBC5390}"/>
    <cellStyle name="Input 3 16 3" xfId="22640" xr:uid="{3B73086E-386A-4C8B-B8E0-520CDFDEA9F2}"/>
    <cellStyle name="Input 3 17" xfId="22641" xr:uid="{27AF4FDB-6282-4929-A343-0DF271EBEBF9}"/>
    <cellStyle name="Input 3 17 2" xfId="22642" xr:uid="{4582F3B3-D89E-4DF7-BD43-C8D26082B505}"/>
    <cellStyle name="Input 3 17 3" xfId="22643" xr:uid="{B568F2F7-7F33-472F-9DE7-63D85D21607B}"/>
    <cellStyle name="Input 3 18" xfId="22644" xr:uid="{89F44E60-772E-4DA9-A900-AD93B6837E4E}"/>
    <cellStyle name="Input 3 18 2" xfId="22645" xr:uid="{CD99ACAC-4930-4477-A893-621A96479955}"/>
    <cellStyle name="Input 3 18 3" xfId="22646" xr:uid="{2E7599B4-744D-4EEC-BBF4-1B2D59EE3F30}"/>
    <cellStyle name="Input 3 19" xfId="22647" xr:uid="{CDD42D05-3609-4418-BC7D-15192AE5FD7B}"/>
    <cellStyle name="Input 3 19 2" xfId="22648" xr:uid="{0D1CD6FB-D27D-4E03-9962-FC1662F2ED2B}"/>
    <cellStyle name="Input 3 19 3" xfId="22649" xr:uid="{2C0EAFFA-9C69-4073-B965-3D6C4B8ED91D}"/>
    <cellStyle name="Input 3 2" xfId="2136" xr:uid="{2519C7A9-727C-410C-ACA3-E51DB883E2B4}"/>
    <cellStyle name="Input 3 2 10" xfId="22650" xr:uid="{FEEF6A46-E783-48B4-9A67-8AAD8DD34AB9}"/>
    <cellStyle name="Input 3 2 10 2" xfId="22651" xr:uid="{6B9B5319-5A0C-4D60-A336-955C766D51D3}"/>
    <cellStyle name="Input 3 2 10 3" xfId="22652" xr:uid="{113EB131-FB05-46C8-BDE0-361445A8F0DB}"/>
    <cellStyle name="Input 3 2 11" xfId="22653" xr:uid="{B71EB31D-F3A2-45C5-AC71-C7B464FFF940}"/>
    <cellStyle name="Input 3 2 11 2" xfId="22654" xr:uid="{7C067C2C-E322-42D5-95F9-726D94F6BA26}"/>
    <cellStyle name="Input 3 2 12" xfId="22655" xr:uid="{34919D4B-BF99-47C2-AB96-15165E4295BF}"/>
    <cellStyle name="Input 3 2 13" xfId="22656" xr:uid="{A53B6663-72AA-40EC-8903-A348666E5A2B}"/>
    <cellStyle name="Input 3 2 14" xfId="22657" xr:uid="{3892B33F-E862-4AD9-B1C5-E5E04B06D79A}"/>
    <cellStyle name="Input 3 2 2" xfId="3392" xr:uid="{A0DA02B9-A527-4700-B7BF-D5980FADE95C}"/>
    <cellStyle name="Input 3 2 2 10" xfId="22658" xr:uid="{B7390DEC-86E7-4E24-8693-106F18BFA2FA}"/>
    <cellStyle name="Input 3 2 2 10 2" xfId="22659" xr:uid="{2066AEA0-9672-413E-A90E-7FED20BCD246}"/>
    <cellStyle name="Input 3 2 2 11" xfId="22660" xr:uid="{CB598184-9FC6-4649-BE7A-495542A68718}"/>
    <cellStyle name="Input 3 2 2 2" xfId="4081" xr:uid="{B9C051DA-2B96-48C3-A0E1-77F6B2C4FD7C}"/>
    <cellStyle name="Input 3 2 2 2 2" xfId="4892" xr:uid="{56080AD4-587D-4901-A773-39234E5EBD6A}"/>
    <cellStyle name="Input 3 2 2 2 3" xfId="5304" xr:uid="{C5F51413-9326-4CC5-A106-C9D763569F33}"/>
    <cellStyle name="Input 3 2 2 2 4" xfId="22661" xr:uid="{3A3CA360-0004-444A-AE3E-61FB6BADFB1D}"/>
    <cellStyle name="Input 3 2 2 3" xfId="22662" xr:uid="{6654C973-774A-4565-A41F-88793A916AC5}"/>
    <cellStyle name="Input 3 2 2 3 2" xfId="22663" xr:uid="{E48CF478-ABB5-4E8F-B9E2-924FF8DBCE28}"/>
    <cellStyle name="Input 3 2 2 3 3" xfId="22664" xr:uid="{12120D66-FFE8-48C9-8F72-947B42517A6B}"/>
    <cellStyle name="Input 3 2 2 4" xfId="22665" xr:uid="{BCDC5FE0-1D0A-4A13-A37D-E91BE052AE1F}"/>
    <cellStyle name="Input 3 2 2 4 2" xfId="22666" xr:uid="{CA74027C-71E9-4D42-870D-CC35F4C6D322}"/>
    <cellStyle name="Input 3 2 2 4 3" xfId="22667" xr:uid="{5773DB99-BDD3-40FC-B575-554B0AD0DF71}"/>
    <cellStyle name="Input 3 2 2 5" xfId="22668" xr:uid="{5AD8B796-3CEE-4478-A157-66D141B6FE12}"/>
    <cellStyle name="Input 3 2 2 5 2" xfId="22669" xr:uid="{16FB8865-6CE4-415C-A392-2754055D2807}"/>
    <cellStyle name="Input 3 2 2 5 3" xfId="22670" xr:uid="{E93E06A6-2DC8-4141-BBFA-2769CF688CAB}"/>
    <cellStyle name="Input 3 2 2 6" xfId="22671" xr:uid="{1717769A-F6D5-4221-A8D2-2D06DC2654C6}"/>
    <cellStyle name="Input 3 2 2 6 2" xfId="22672" xr:uid="{612C36D7-307C-4D08-87F0-AAB2C1962B47}"/>
    <cellStyle name="Input 3 2 2 6 3" xfId="22673" xr:uid="{A7ACB8FC-F508-41B4-A7F9-24997CC0C0A0}"/>
    <cellStyle name="Input 3 2 2 7" xfId="22674" xr:uid="{19683562-05FE-4A3E-91B7-4CB12EA831C2}"/>
    <cellStyle name="Input 3 2 2 7 2" xfId="22675" xr:uid="{A3EBB32C-F3F9-4BBA-B9FD-CB45A96A176E}"/>
    <cellStyle name="Input 3 2 2 7 3" xfId="22676" xr:uid="{4B93238E-70EE-46FF-BE3D-CC484171E707}"/>
    <cellStyle name="Input 3 2 2 8" xfId="22677" xr:uid="{D66A291E-1E00-4409-A94F-9E96D5EC0883}"/>
    <cellStyle name="Input 3 2 2 8 2" xfId="22678" xr:uid="{57A1EE00-0589-43F7-AF08-64BDBB079558}"/>
    <cellStyle name="Input 3 2 2 8 3" xfId="22679" xr:uid="{08A36CB0-8825-49D1-9947-0F481C73E768}"/>
    <cellStyle name="Input 3 2 2 9" xfId="22680" xr:uid="{D8C55D41-37CA-4007-8196-1C8A5964226A}"/>
    <cellStyle name="Input 3 2 2 9 2" xfId="22681" xr:uid="{FE9CC582-D23F-4CAC-960F-600FBB0A9FC1}"/>
    <cellStyle name="Input 3 2 2 9 3" xfId="22682" xr:uid="{BB8377FD-1551-4EE3-90E4-7ABB7D9103CC}"/>
    <cellStyle name="Input 3 2 3" xfId="3758" xr:uid="{ED63F400-E23B-4057-931E-51552D2F01DF}"/>
    <cellStyle name="Input 3 2 3 2" xfId="4635" xr:uid="{1EDA2ED3-8FF0-4EBA-9E48-3829C2EFFFD6}"/>
    <cellStyle name="Input 3 2 3 3" xfId="4469" xr:uid="{50C9EEEE-04C8-4FBC-8C25-181469802EE0}"/>
    <cellStyle name="Input 3 2 3 4" xfId="22683" xr:uid="{0D67B1C2-5329-4C66-A077-2DE547347ACF}"/>
    <cellStyle name="Input 3 2 4" xfId="22684" xr:uid="{849501C8-3C30-4BB2-AC36-8FAA23DFEB9D}"/>
    <cellStyle name="Input 3 2 4 2" xfId="22685" xr:uid="{0D983FAC-46E5-4150-B682-051C225D3D9C}"/>
    <cellStyle name="Input 3 2 4 3" xfId="22686" xr:uid="{A43E20B8-2970-4FC2-B344-6048DEE8FCE0}"/>
    <cellStyle name="Input 3 2 5" xfId="22687" xr:uid="{D80F7E53-610C-4320-A6F4-384EE625C562}"/>
    <cellStyle name="Input 3 2 5 2" xfId="22688" xr:uid="{171C4219-4C7B-4222-A95F-251BCB679769}"/>
    <cellStyle name="Input 3 2 5 3" xfId="22689" xr:uid="{235EC264-190F-42D8-AAF7-18A588A911FA}"/>
    <cellStyle name="Input 3 2 6" xfId="22690" xr:uid="{C1E628CD-8F35-4EBA-B771-5542BD874A40}"/>
    <cellStyle name="Input 3 2 6 2" xfId="22691" xr:uid="{F84961C1-A004-499E-9653-12DF54E3D6CE}"/>
    <cellStyle name="Input 3 2 6 3" xfId="22692" xr:uid="{6980E074-7129-4676-967C-D9DC54F05798}"/>
    <cellStyle name="Input 3 2 7" xfId="22693" xr:uid="{D42D3026-B847-4301-9A0A-E981D6154E0F}"/>
    <cellStyle name="Input 3 2 7 2" xfId="22694" xr:uid="{BBAF1AFE-38EF-4B70-A799-5E9FDA35A29B}"/>
    <cellStyle name="Input 3 2 7 3" xfId="22695" xr:uid="{6716457D-BAB3-4B97-99AD-F9EDF205C2E1}"/>
    <cellStyle name="Input 3 2 8" xfId="22696" xr:uid="{3ECE38E8-E6C8-48A9-9063-5A476F6ED4CD}"/>
    <cellStyle name="Input 3 2 8 2" xfId="22697" xr:uid="{FDF30A96-D73B-475D-B317-74CA8CB44AE7}"/>
    <cellStyle name="Input 3 2 8 3" xfId="22698" xr:uid="{9E298A5D-354C-44A9-884A-AC1304439AF3}"/>
    <cellStyle name="Input 3 2 9" xfId="22699" xr:uid="{21932779-D2A5-485F-A193-6B025E679882}"/>
    <cellStyle name="Input 3 2 9 2" xfId="22700" xr:uid="{CAD913AD-D60C-402A-8B8A-89C835CE5B1D}"/>
    <cellStyle name="Input 3 2 9 3" xfId="22701" xr:uid="{7A8760DE-23ED-48B0-ABCD-73EDD03EE994}"/>
    <cellStyle name="Input 3 20" xfId="22702" xr:uid="{E487DCDD-2B68-43BC-A94B-EFD96C180604}"/>
    <cellStyle name="Input 3 20 2" xfId="22703" xr:uid="{68063313-A4BF-4BCD-BB15-EA6EB75EE7A5}"/>
    <cellStyle name="Input 3 20 3" xfId="22704" xr:uid="{DA5965A1-2058-4309-8D7A-05136C826D76}"/>
    <cellStyle name="Input 3 21" xfId="22705" xr:uid="{3F4F1B93-CC19-412D-9CE2-472F98B791BE}"/>
    <cellStyle name="Input 3 21 2" xfId="22706" xr:uid="{ADD28710-A845-4025-A6FC-B30D4B31CD6F}"/>
    <cellStyle name="Input 3 22" xfId="22707" xr:uid="{123B2B41-5FAB-46E9-A596-2CAA6CA5AB68}"/>
    <cellStyle name="Input 3 23" xfId="22708" xr:uid="{5E25D988-9189-493A-A55B-CCCEACDAC256}"/>
    <cellStyle name="Input 3 24" xfId="22709" xr:uid="{502DA468-18AC-4A7F-B7FB-3B39795BB6D7}"/>
    <cellStyle name="Input 3 25" xfId="6169" xr:uid="{8BA94AA7-D3E5-443C-936F-41EF8F174521}"/>
    <cellStyle name="Input 3 3" xfId="2137" xr:uid="{C5BBD06B-A558-443E-ADEA-823B3035916C}"/>
    <cellStyle name="Input 3 3 10" xfId="22710" xr:uid="{5C0B63FE-3E1C-4947-A631-8600FE900CDE}"/>
    <cellStyle name="Input 3 3 10 2" xfId="22711" xr:uid="{6A715F6D-27EC-416C-AACD-7C51D8414B04}"/>
    <cellStyle name="Input 3 3 10 3" xfId="22712" xr:uid="{29C726D2-EF7C-460F-8B66-7A6904BF4DE4}"/>
    <cellStyle name="Input 3 3 11" xfId="22713" xr:uid="{FA72DC24-8116-4A0D-A7AC-FFC87C8CC944}"/>
    <cellStyle name="Input 3 3 11 2" xfId="22714" xr:uid="{C6704943-79F2-499A-AB02-73BBBAE77D27}"/>
    <cellStyle name="Input 3 3 12" xfId="22715" xr:uid="{8D158BD7-E3FC-41F9-A5F4-CE60D6FF9589}"/>
    <cellStyle name="Input 3 3 13" xfId="22716" xr:uid="{6185B863-BB1E-4CA4-8536-E1EABA7B907F}"/>
    <cellStyle name="Input 3 3 14" xfId="22717" xr:uid="{05CF4A51-A5BD-42A8-8840-9F153E6AA4F2}"/>
    <cellStyle name="Input 3 3 15" xfId="10800" xr:uid="{167E922C-961C-4E68-82E6-72394392A1EA}"/>
    <cellStyle name="Input 3 3 16" xfId="8553" xr:uid="{CE912242-2A7D-42C7-8C74-B66F0CBA542F}"/>
    <cellStyle name="Input 3 3 2" xfId="3393" xr:uid="{297D9C21-DFF8-4B93-B59E-C899FD573303}"/>
    <cellStyle name="Input 3 3 2 10" xfId="22718" xr:uid="{A970CD8E-3692-470F-8C0A-A51D1591AC91}"/>
    <cellStyle name="Input 3 3 2 10 2" xfId="22719" xr:uid="{12E2DE38-980C-4E61-8FAB-46829AD1BFEA}"/>
    <cellStyle name="Input 3 3 2 11" xfId="22720" xr:uid="{C33E23F8-9CC1-48D0-9645-8DCD0E4492BF}"/>
    <cellStyle name="Input 3 3 2 2" xfId="4082" xr:uid="{197CA0E8-EC01-40E5-ACA5-B93BE4F5871A}"/>
    <cellStyle name="Input 3 3 2 2 2" xfId="4893" xr:uid="{BB6C4D2B-EEC7-4C7C-8041-C19AD49FB1D9}"/>
    <cellStyle name="Input 3 3 2 2 3" xfId="5305" xr:uid="{3620E6AB-4C8B-440E-BC20-092271138CCE}"/>
    <cellStyle name="Input 3 3 2 2 4" xfId="22721" xr:uid="{656845AD-74F4-4B79-9635-1587E5D64CF2}"/>
    <cellStyle name="Input 3 3 2 3" xfId="22722" xr:uid="{438BC1CD-B502-462B-9843-7B4B79A97B71}"/>
    <cellStyle name="Input 3 3 2 3 2" xfId="22723" xr:uid="{8BDF2235-B785-4FA1-8611-E868E2FE25D3}"/>
    <cellStyle name="Input 3 3 2 3 3" xfId="22724" xr:uid="{F2D2101F-1686-4FB7-A79C-935100529EFD}"/>
    <cellStyle name="Input 3 3 2 4" xfId="22725" xr:uid="{2119CD9B-5E30-491A-9141-32501754365A}"/>
    <cellStyle name="Input 3 3 2 4 2" xfId="22726" xr:uid="{2794FB2C-51E3-48FA-8C42-79BFE51EFBEF}"/>
    <cellStyle name="Input 3 3 2 4 3" xfId="22727" xr:uid="{76F74C2C-AF1E-44A7-9EFE-FABA26B34A3F}"/>
    <cellStyle name="Input 3 3 2 5" xfId="22728" xr:uid="{AF5B8AF4-2C2B-4C71-94F8-821E8CB599BE}"/>
    <cellStyle name="Input 3 3 2 5 2" xfId="22729" xr:uid="{3395530E-4F3D-457F-805D-D3CC50369D3D}"/>
    <cellStyle name="Input 3 3 2 5 3" xfId="22730" xr:uid="{C53C85B2-5FFF-449E-867C-4BB05420B1B7}"/>
    <cellStyle name="Input 3 3 2 6" xfId="22731" xr:uid="{177C677B-1683-48DA-B123-518873D1D277}"/>
    <cellStyle name="Input 3 3 2 6 2" xfId="22732" xr:uid="{948AD42F-F9F5-4533-9B94-817D2D543B1D}"/>
    <cellStyle name="Input 3 3 2 6 3" xfId="22733" xr:uid="{9139E256-E0D0-4996-B827-F9A73B7EB3DE}"/>
    <cellStyle name="Input 3 3 2 7" xfId="22734" xr:uid="{F8724D8B-9B83-4EF7-8851-E8EA2864D431}"/>
    <cellStyle name="Input 3 3 2 7 2" xfId="22735" xr:uid="{C9415156-F143-4BE8-8C63-55418ABAAB4E}"/>
    <cellStyle name="Input 3 3 2 7 3" xfId="22736" xr:uid="{1728CA67-B81E-485A-BBD6-454675D3B020}"/>
    <cellStyle name="Input 3 3 2 8" xfId="22737" xr:uid="{40FCFC95-782B-4992-9218-49FF5B9D3490}"/>
    <cellStyle name="Input 3 3 2 8 2" xfId="22738" xr:uid="{BC08E33B-0BB0-4997-BE1D-39E7F0ED0109}"/>
    <cellStyle name="Input 3 3 2 8 3" xfId="22739" xr:uid="{4A86C9DF-FBAE-4328-8C16-1801BD2ED7E5}"/>
    <cellStyle name="Input 3 3 2 9" xfId="22740" xr:uid="{53210FDF-8B68-41D7-BEBB-AB6F4FD7B660}"/>
    <cellStyle name="Input 3 3 2 9 2" xfId="22741" xr:uid="{17F830AD-804A-47B0-BCF4-4A5FFE3EA7DA}"/>
    <cellStyle name="Input 3 3 2 9 3" xfId="22742" xr:uid="{B2327259-A71C-40C5-87EC-5D7A57EC89D8}"/>
    <cellStyle name="Input 3 3 3" xfId="3759" xr:uid="{9E4CB12B-F540-44B7-B0CD-0ABEDCCCC0E7}"/>
    <cellStyle name="Input 3 3 3 2" xfId="4636" xr:uid="{A591BB5C-8415-495F-BFB5-A1022F5E77D4}"/>
    <cellStyle name="Input 3 3 3 3" xfId="4468" xr:uid="{B9922366-628E-47D5-80F8-586E1952CAB3}"/>
    <cellStyle name="Input 3 3 3 4" xfId="22743" xr:uid="{0AC739CD-EB31-4E4A-930F-B64103353C33}"/>
    <cellStyle name="Input 3 3 4" xfId="22744" xr:uid="{DA87D999-4DBC-46CA-9E4B-8EAEBCB7C8E0}"/>
    <cellStyle name="Input 3 3 4 2" xfId="22745" xr:uid="{E8C75135-C54F-465F-8CE9-8CB98B8711D0}"/>
    <cellStyle name="Input 3 3 4 3" xfId="22746" xr:uid="{B781085D-CB6B-41FC-BD22-668E46360CF0}"/>
    <cellStyle name="Input 3 3 5" xfId="22747" xr:uid="{13F1ABEF-0516-4C07-B30C-556186E7E4B2}"/>
    <cellStyle name="Input 3 3 5 2" xfId="22748" xr:uid="{D36A5F3E-43D2-4850-8AA4-E17C72452D5B}"/>
    <cellStyle name="Input 3 3 5 3" xfId="22749" xr:uid="{C528C928-BAF8-4F44-A049-D4689641CCEC}"/>
    <cellStyle name="Input 3 3 6" xfId="22750" xr:uid="{F4A365A5-6990-4CB2-A83F-06FD64CD5271}"/>
    <cellStyle name="Input 3 3 6 2" xfId="22751" xr:uid="{5E651ED0-9654-4827-9F89-64B56E155C70}"/>
    <cellStyle name="Input 3 3 6 3" xfId="22752" xr:uid="{AEEB8CC9-626A-40AD-B18F-84AB999358E8}"/>
    <cellStyle name="Input 3 3 7" xfId="22753" xr:uid="{1B66E500-05CD-4335-824E-8476D8E603BB}"/>
    <cellStyle name="Input 3 3 7 2" xfId="22754" xr:uid="{6239EC57-FED6-4667-ACF4-82C07EFFDE0A}"/>
    <cellStyle name="Input 3 3 7 3" xfId="22755" xr:uid="{350F5636-D4F7-40C6-9532-A1C8D9B659AD}"/>
    <cellStyle name="Input 3 3 8" xfId="22756" xr:uid="{C2F34867-A398-4424-A786-5493C3D1517A}"/>
    <cellStyle name="Input 3 3 8 2" xfId="22757" xr:uid="{DA8F191D-11DE-4CFF-93D9-929E1FF1F4AB}"/>
    <cellStyle name="Input 3 3 8 3" xfId="22758" xr:uid="{B2BBAD47-684B-4DEF-B92A-56476325B86D}"/>
    <cellStyle name="Input 3 3 9" xfId="22759" xr:uid="{BD3BE35B-F3E4-4EC6-8B55-850DD50919E5}"/>
    <cellStyle name="Input 3 3 9 2" xfId="22760" xr:uid="{696A4567-4707-46C9-BA32-E9E95A5F435C}"/>
    <cellStyle name="Input 3 3 9 3" xfId="22761" xr:uid="{21AE9939-F392-4F86-9866-9A1F7691B25F}"/>
    <cellStyle name="Input 3 4" xfId="2138" xr:uid="{B9923D24-79B8-46AB-B034-500127A2B6DB}"/>
    <cellStyle name="Input 3 4 10" xfId="22762" xr:uid="{8881A4EF-E15F-4A71-B75F-520ADC402491}"/>
    <cellStyle name="Input 3 4 10 2" xfId="22763" xr:uid="{6533259F-3FF1-4430-BBB3-1A16DE1755FF}"/>
    <cellStyle name="Input 3 4 10 3" xfId="22764" xr:uid="{30DD15AD-E797-4FAB-AC59-3EFE2DC5E6CB}"/>
    <cellStyle name="Input 3 4 11" xfId="22765" xr:uid="{2D9236BF-2777-43E8-BDA2-3EAB904A15A0}"/>
    <cellStyle name="Input 3 4 11 2" xfId="22766" xr:uid="{BBD1FD1D-96D2-42C1-9B6A-52263361C07F}"/>
    <cellStyle name="Input 3 4 12" xfId="22767" xr:uid="{0D632E93-3920-4D03-9A2D-6E11EE92A403}"/>
    <cellStyle name="Input 3 4 13" xfId="22768" xr:uid="{6EB3C02F-497B-49E6-81F8-3A0F45E84C17}"/>
    <cellStyle name="Input 3 4 14" xfId="22769" xr:uid="{E59FC5C4-76D1-4E56-9508-8B3E32D536C4}"/>
    <cellStyle name="Input 3 4 2" xfId="3394" xr:uid="{F310391B-2CB5-4801-A517-38F919C2723A}"/>
    <cellStyle name="Input 3 4 2 10" xfId="22770" xr:uid="{60A90846-B3E9-4803-BBAE-78429AE3C0A0}"/>
    <cellStyle name="Input 3 4 2 10 2" xfId="22771" xr:uid="{41B7FE36-7072-4EAC-A0CE-417058371A84}"/>
    <cellStyle name="Input 3 4 2 11" xfId="22772" xr:uid="{92693BBC-63F7-4C02-A2E5-5214AF97D8C7}"/>
    <cellStyle name="Input 3 4 2 2" xfId="4083" xr:uid="{C9AE2CAA-FB2F-478B-840B-82559E3DB4BA}"/>
    <cellStyle name="Input 3 4 2 2 2" xfId="4894" xr:uid="{E2C20C9C-83CC-4012-B39B-0698D6E99A67}"/>
    <cellStyle name="Input 3 4 2 2 3" xfId="5306" xr:uid="{39A17EC0-4997-4B5B-B1AB-C75F5094A0FB}"/>
    <cellStyle name="Input 3 4 2 2 4" xfId="22773" xr:uid="{9ED226FB-60E8-40CE-9484-19E38468EA91}"/>
    <cellStyle name="Input 3 4 2 3" xfId="22774" xr:uid="{4E9BFA65-A3E6-47DA-95E2-AE152AB6533E}"/>
    <cellStyle name="Input 3 4 2 3 2" xfId="22775" xr:uid="{B2E172B5-A57E-4268-90B7-9E35621152B7}"/>
    <cellStyle name="Input 3 4 2 3 3" xfId="22776" xr:uid="{1A69F28D-2B74-40D6-9099-427C4B2BFE3D}"/>
    <cellStyle name="Input 3 4 2 4" xfId="22777" xr:uid="{EB898EFB-B039-4B2F-8CE0-FB11A93F36D2}"/>
    <cellStyle name="Input 3 4 2 4 2" xfId="22778" xr:uid="{F5EE989E-5C41-4399-8F59-74DA3A9D1F96}"/>
    <cellStyle name="Input 3 4 2 4 3" xfId="22779" xr:uid="{D0A5781C-251C-4E5B-A32D-6F1BA3B84087}"/>
    <cellStyle name="Input 3 4 2 5" xfId="22780" xr:uid="{A0239E52-0F41-40BC-8DE2-6F5A5DE7BE1C}"/>
    <cellStyle name="Input 3 4 2 5 2" xfId="22781" xr:uid="{9AC19CD2-BF12-4019-B25F-B2E524B4B754}"/>
    <cellStyle name="Input 3 4 2 5 3" xfId="22782" xr:uid="{EEFA8259-C4D1-4121-AB89-D0D77C75688F}"/>
    <cellStyle name="Input 3 4 2 6" xfId="22783" xr:uid="{A5092C85-4781-4B9A-8A7D-6D4F7A992E06}"/>
    <cellStyle name="Input 3 4 2 6 2" xfId="22784" xr:uid="{CEC81C1F-E1F1-406A-BF5E-07A253B702F8}"/>
    <cellStyle name="Input 3 4 2 6 3" xfId="22785" xr:uid="{B1E1D2DB-77C0-472B-A2DA-2339DB22CD61}"/>
    <cellStyle name="Input 3 4 2 7" xfId="22786" xr:uid="{EF865B70-652E-4E90-9E24-1B0B667ED3CB}"/>
    <cellStyle name="Input 3 4 2 7 2" xfId="22787" xr:uid="{6F5F3374-A5DE-4214-8272-22F21B950602}"/>
    <cellStyle name="Input 3 4 2 7 3" xfId="22788" xr:uid="{161638EA-95F9-4C81-92C5-46D65D4ABA66}"/>
    <cellStyle name="Input 3 4 2 8" xfId="22789" xr:uid="{DAB8C993-3C49-4FE1-9491-3AF90BF2A072}"/>
    <cellStyle name="Input 3 4 2 8 2" xfId="22790" xr:uid="{CB64CB3B-F17D-4572-9850-79F6C2DF85E5}"/>
    <cellStyle name="Input 3 4 2 8 3" xfId="22791" xr:uid="{7CB2EC30-96A5-4132-BFDF-4C2E59CCC2B5}"/>
    <cellStyle name="Input 3 4 2 9" xfId="22792" xr:uid="{F1114E7E-3AFC-4201-BCEB-CC2B9280E83F}"/>
    <cellStyle name="Input 3 4 2 9 2" xfId="22793" xr:uid="{992BA447-DDB2-4B48-A281-73B2DDC743B9}"/>
    <cellStyle name="Input 3 4 2 9 3" xfId="22794" xr:uid="{294B3B48-E91F-44E0-B773-0365D908C2AB}"/>
    <cellStyle name="Input 3 4 3" xfId="3760" xr:uid="{4DF73228-E378-496F-B43B-272B3EE78C98}"/>
    <cellStyle name="Input 3 4 3 2" xfId="4637" xr:uid="{F31FE6F9-CEAB-4044-B46F-CE96BBE8D742}"/>
    <cellStyle name="Input 3 4 3 3" xfId="4467" xr:uid="{BC8AEF77-7A5D-4201-9A1D-01CF737E1BAF}"/>
    <cellStyle name="Input 3 4 3 4" xfId="22795" xr:uid="{8E73E1A0-BF51-4ABE-834D-5DFB99F56301}"/>
    <cellStyle name="Input 3 4 4" xfId="22796" xr:uid="{63E74D20-C091-473E-A06F-73C55CD70576}"/>
    <cellStyle name="Input 3 4 4 2" xfId="22797" xr:uid="{8AA12F64-D129-4E1A-A970-2593D936A96E}"/>
    <cellStyle name="Input 3 4 4 3" xfId="22798" xr:uid="{C00F0F0F-788A-47A8-9938-D0A18D83F8FA}"/>
    <cellStyle name="Input 3 4 5" xfId="22799" xr:uid="{00F26C83-D88A-4250-9C91-FC2C2091DEA8}"/>
    <cellStyle name="Input 3 4 5 2" xfId="22800" xr:uid="{B33FCEED-C770-49FC-9B65-091112119680}"/>
    <cellStyle name="Input 3 4 5 3" xfId="22801" xr:uid="{D212BAEF-55C8-4C3D-AE89-38C2452E2310}"/>
    <cellStyle name="Input 3 4 6" xfId="22802" xr:uid="{AA79274E-7AFC-4D69-9C9E-B21036425937}"/>
    <cellStyle name="Input 3 4 6 2" xfId="22803" xr:uid="{66FD47FB-3B6E-48C8-B28B-2D2A6068C576}"/>
    <cellStyle name="Input 3 4 6 3" xfId="22804" xr:uid="{197C143F-0655-45CC-AE4C-B15D4D156DA2}"/>
    <cellStyle name="Input 3 4 7" xfId="22805" xr:uid="{E9A3D5E1-4279-40EA-B8F5-27F08F0BEBCA}"/>
    <cellStyle name="Input 3 4 7 2" xfId="22806" xr:uid="{2A3826AA-1DBA-4556-8B1B-01048D64A41E}"/>
    <cellStyle name="Input 3 4 7 3" xfId="22807" xr:uid="{675AF4CD-A5F4-4A66-825C-E0D13B8DF8F8}"/>
    <cellStyle name="Input 3 4 8" xfId="22808" xr:uid="{FE2676CD-0982-484F-B5AA-43B659EBD86F}"/>
    <cellStyle name="Input 3 4 8 2" xfId="22809" xr:uid="{AC754042-E434-4304-A0BC-E272F26A88C9}"/>
    <cellStyle name="Input 3 4 8 3" xfId="22810" xr:uid="{14F8E36E-7C98-445A-8D73-F296C2738D38}"/>
    <cellStyle name="Input 3 4 9" xfId="22811" xr:uid="{0F19E968-6267-4B8F-9B2B-6D212676969D}"/>
    <cellStyle name="Input 3 4 9 2" xfId="22812" xr:uid="{3BAE62E7-3C9C-4691-A1E3-46C11D2C8427}"/>
    <cellStyle name="Input 3 4 9 3" xfId="22813" xr:uid="{3C0ACF90-02AA-40FD-B9DA-3B1DE57A7E3E}"/>
    <cellStyle name="Input 3 5" xfId="2139" xr:uid="{419AA933-20BD-43BE-A341-50F128D70161}"/>
    <cellStyle name="Input 3 5 10" xfId="22814" xr:uid="{FD268620-1B1B-4B83-BF5C-991C393AD3CC}"/>
    <cellStyle name="Input 3 5 10 2" xfId="22815" xr:uid="{1622FB0A-8418-40A0-8DDB-6F28A63AB542}"/>
    <cellStyle name="Input 3 5 10 3" xfId="22816" xr:uid="{0B971E4E-3686-46F3-8709-8F0153B4EAFE}"/>
    <cellStyle name="Input 3 5 11" xfId="22817" xr:uid="{680CAD7D-ADEB-4AF9-BE5A-23FDD29A0CF9}"/>
    <cellStyle name="Input 3 5 11 2" xfId="22818" xr:uid="{16D9AEFE-B8D3-4970-881A-EDA5C9876DBA}"/>
    <cellStyle name="Input 3 5 12" xfId="22819" xr:uid="{9E5ED906-8E59-466B-A9E2-033E40CCE955}"/>
    <cellStyle name="Input 3 5 2" xfId="3395" xr:uid="{BFB12207-5851-4A3E-8D3B-46F95A176B9D}"/>
    <cellStyle name="Input 3 5 2 10" xfId="22820" xr:uid="{50C18DE1-AF4E-462F-A10F-D2B70E25BDBC}"/>
    <cellStyle name="Input 3 5 2 10 2" xfId="22821" xr:uid="{B78492FD-A27C-43FE-8F2B-68BB72CB47E6}"/>
    <cellStyle name="Input 3 5 2 11" xfId="22822" xr:uid="{6D20E72E-E9CE-47E1-A8FE-621A62432CF3}"/>
    <cellStyle name="Input 3 5 2 2" xfId="4084" xr:uid="{ABDF744D-B678-475C-9BC5-27460D1D7E0C}"/>
    <cellStyle name="Input 3 5 2 2 2" xfId="4895" xr:uid="{1AD303FC-0835-4FC8-A978-17D710088177}"/>
    <cellStyle name="Input 3 5 2 2 3" xfId="5307" xr:uid="{DD07CA88-24FB-44FE-81AA-3995BB5BF0A4}"/>
    <cellStyle name="Input 3 5 2 2 4" xfId="22823" xr:uid="{30852C4A-D2E4-4676-8585-4F49259725C4}"/>
    <cellStyle name="Input 3 5 2 3" xfId="22824" xr:uid="{50AD5F9C-E9A2-4D78-9378-4FEFB9D77180}"/>
    <cellStyle name="Input 3 5 2 3 2" xfId="22825" xr:uid="{5714AA3A-9907-4DF8-A46E-E0E70F0FC05A}"/>
    <cellStyle name="Input 3 5 2 3 3" xfId="22826" xr:uid="{F0ED800F-C612-4AD0-A88F-95D6436EF0B7}"/>
    <cellStyle name="Input 3 5 2 4" xfId="22827" xr:uid="{0899D8E9-CBF8-4BD8-A894-F6FD97C9BA6A}"/>
    <cellStyle name="Input 3 5 2 4 2" xfId="22828" xr:uid="{5A05ECB5-8EF7-4A2B-AA05-1005472A4B35}"/>
    <cellStyle name="Input 3 5 2 4 3" xfId="22829" xr:uid="{EC671CED-6655-401B-A5A0-918BA11699A9}"/>
    <cellStyle name="Input 3 5 2 5" xfId="22830" xr:uid="{1FD2EC40-13C6-403F-9EAE-0418B70BFC35}"/>
    <cellStyle name="Input 3 5 2 5 2" xfId="22831" xr:uid="{CCD7F640-2463-4AA3-A332-A713A85419CF}"/>
    <cellStyle name="Input 3 5 2 5 3" xfId="22832" xr:uid="{3AB62C8B-A9BB-433B-A44D-3CE03C4C1A14}"/>
    <cellStyle name="Input 3 5 2 6" xfId="22833" xr:uid="{592B8AEE-AC5E-4D94-B297-8EFCB3979164}"/>
    <cellStyle name="Input 3 5 2 6 2" xfId="22834" xr:uid="{60855D1F-F2B8-4EC7-BB01-26CF3397B44E}"/>
    <cellStyle name="Input 3 5 2 6 3" xfId="22835" xr:uid="{59600AFD-E4A1-4E96-B066-44D0000135C6}"/>
    <cellStyle name="Input 3 5 2 7" xfId="22836" xr:uid="{342B995E-A75B-4F81-A496-A2E03081DCB8}"/>
    <cellStyle name="Input 3 5 2 7 2" xfId="22837" xr:uid="{5FCA75FC-A5AC-4865-A740-E934A4BD6A26}"/>
    <cellStyle name="Input 3 5 2 7 3" xfId="22838" xr:uid="{6B1B86C9-93C5-43FF-846C-FD8EBFB386E5}"/>
    <cellStyle name="Input 3 5 2 8" xfId="22839" xr:uid="{CFF2476A-27D0-4C22-8E31-F6FD3B4F0B8B}"/>
    <cellStyle name="Input 3 5 2 8 2" xfId="22840" xr:uid="{F423239A-5CF5-49A2-8A4A-E897B7872EC2}"/>
    <cellStyle name="Input 3 5 2 8 3" xfId="22841" xr:uid="{A2029F3C-3C2C-4269-9DCC-3BDC86501C54}"/>
    <cellStyle name="Input 3 5 2 9" xfId="22842" xr:uid="{D903E022-A679-4CBE-8098-F5074CFBE181}"/>
    <cellStyle name="Input 3 5 2 9 2" xfId="22843" xr:uid="{A04FCDB2-4F70-4BDB-B0ED-2C704575C955}"/>
    <cellStyle name="Input 3 5 2 9 3" xfId="22844" xr:uid="{703007ED-B514-487B-812B-79EFFEDFAD51}"/>
    <cellStyle name="Input 3 5 3" xfId="3761" xr:uid="{1F2F901B-C1CD-4F05-B2A7-AD0F560115CA}"/>
    <cellStyle name="Input 3 5 3 2" xfId="4638" xr:uid="{F82D7876-3F46-407C-9D21-33EA282B5D94}"/>
    <cellStyle name="Input 3 5 3 3" xfId="4466" xr:uid="{D83C2484-5051-4ADC-B9DB-113E6D089E57}"/>
    <cellStyle name="Input 3 5 3 4" xfId="22845" xr:uid="{D30A33BA-D332-449C-816F-1FB23F3E9C3A}"/>
    <cellStyle name="Input 3 5 4" xfId="22846" xr:uid="{81B9038A-EEC7-4785-AEF2-07C2BB8B2C9F}"/>
    <cellStyle name="Input 3 5 4 2" xfId="22847" xr:uid="{3973C8FC-4BD8-46C1-A7D9-EE103707FEFB}"/>
    <cellStyle name="Input 3 5 4 3" xfId="22848" xr:uid="{318CE4F9-7CF3-4AEC-9C83-10CFD1EFA057}"/>
    <cellStyle name="Input 3 5 5" xfId="22849" xr:uid="{45BDACDE-1D9F-4BB3-B6DB-F7D4850F7AA3}"/>
    <cellStyle name="Input 3 5 5 2" xfId="22850" xr:uid="{ABB02EDB-26B8-4FC0-8DAA-F216B2BF54CC}"/>
    <cellStyle name="Input 3 5 5 3" xfId="22851" xr:uid="{BF2C9DAA-0499-49FF-9683-C7DB2BE90062}"/>
    <cellStyle name="Input 3 5 6" xfId="22852" xr:uid="{5BF60E07-9C5F-4E34-8721-13D00F57C1C3}"/>
    <cellStyle name="Input 3 5 6 2" xfId="22853" xr:uid="{3B45F021-5082-424F-B80F-6FD44D8FA72F}"/>
    <cellStyle name="Input 3 5 6 3" xfId="22854" xr:uid="{F4420847-9335-4E49-BD4D-4028FF86A074}"/>
    <cellStyle name="Input 3 5 7" xfId="22855" xr:uid="{749E2B7B-770E-41A4-BAD3-7AAC3B91910A}"/>
    <cellStyle name="Input 3 5 7 2" xfId="22856" xr:uid="{C07503A6-79A5-4E87-8629-4BBC8EB3CD27}"/>
    <cellStyle name="Input 3 5 7 3" xfId="22857" xr:uid="{68EC5448-6573-48E9-B9F1-D257234A7378}"/>
    <cellStyle name="Input 3 5 8" xfId="22858" xr:uid="{BC218458-50EC-4153-B0D5-942BE94D202D}"/>
    <cellStyle name="Input 3 5 8 2" xfId="22859" xr:uid="{341849BB-9A77-4EB2-A4E2-3A5645777D2E}"/>
    <cellStyle name="Input 3 5 8 3" xfId="22860" xr:uid="{DC7149D0-BB2C-4986-BDD8-6A9727FB6978}"/>
    <cellStyle name="Input 3 5 9" xfId="22861" xr:uid="{DF1067C3-0D06-46FC-89BE-24898EAAD622}"/>
    <cellStyle name="Input 3 5 9 2" xfId="22862" xr:uid="{46260CC9-4EE9-4856-B547-DFEF9780C7FF}"/>
    <cellStyle name="Input 3 5 9 3" xfId="22863" xr:uid="{A479E332-42C3-4649-AC57-E5FB766BA2A7}"/>
    <cellStyle name="Input 3 6" xfId="2140" xr:uid="{B445014C-B116-43A3-9076-39DD6038934F}"/>
    <cellStyle name="Input 3 6 10" xfId="22864" xr:uid="{76C09923-6BD9-46C7-8ECE-AF07CB412F52}"/>
    <cellStyle name="Input 3 6 10 2" xfId="22865" xr:uid="{F70CFE8C-9F4D-4DB5-A462-C4B88651EA87}"/>
    <cellStyle name="Input 3 6 10 3" xfId="22866" xr:uid="{FCD9A349-4EA5-4E2F-A585-09AC74CB76EC}"/>
    <cellStyle name="Input 3 6 11" xfId="22867" xr:uid="{9632D8DB-FA65-4126-B8D4-D48AA8031D99}"/>
    <cellStyle name="Input 3 6 11 2" xfId="22868" xr:uid="{FAA7D9EB-3DC7-408D-AA8E-20DCDC4A3DFD}"/>
    <cellStyle name="Input 3 6 12" xfId="22869" xr:uid="{BC097FF0-0CC9-4E84-8642-B1030AA3339C}"/>
    <cellStyle name="Input 3 6 2" xfId="3396" xr:uid="{427C9BCC-721C-405F-B108-A95D408EF75D}"/>
    <cellStyle name="Input 3 6 2 10" xfId="22870" xr:uid="{F61E241B-AE27-4D38-A0BC-C0ADECF0C6D6}"/>
    <cellStyle name="Input 3 6 2 10 2" xfId="22871" xr:uid="{03C76576-0BCF-42DF-A523-D3FAB263C09C}"/>
    <cellStyle name="Input 3 6 2 11" xfId="22872" xr:uid="{0BA5E59A-28F3-4D32-AA19-E38C67BD5D22}"/>
    <cellStyle name="Input 3 6 2 2" xfId="4085" xr:uid="{ACA1BD0F-520E-44F5-B96F-1309F7433A20}"/>
    <cellStyle name="Input 3 6 2 2 2" xfId="4896" xr:uid="{BA9BED56-07ED-4F13-BCBA-325FFA202E2E}"/>
    <cellStyle name="Input 3 6 2 2 3" xfId="5308" xr:uid="{434DB89F-7D2E-4F7A-A3E6-7C5E186BC749}"/>
    <cellStyle name="Input 3 6 2 2 4" xfId="22873" xr:uid="{4E737F9B-061D-441D-9FF7-5EAAD6CC0F4C}"/>
    <cellStyle name="Input 3 6 2 3" xfId="22874" xr:uid="{C14747AB-4B6A-4D81-BB1E-BCFF6BC84131}"/>
    <cellStyle name="Input 3 6 2 3 2" xfId="22875" xr:uid="{5BD25464-70AE-4126-95C5-731360379964}"/>
    <cellStyle name="Input 3 6 2 3 3" xfId="22876" xr:uid="{989CBE0C-ABFD-4B57-878E-FFE3C37A38BA}"/>
    <cellStyle name="Input 3 6 2 4" xfId="22877" xr:uid="{FC92D5BE-9760-4526-8972-990974094C68}"/>
    <cellStyle name="Input 3 6 2 4 2" xfId="22878" xr:uid="{9DAC3CA6-6F3D-4E9A-9927-021DE5FE61A6}"/>
    <cellStyle name="Input 3 6 2 4 3" xfId="22879" xr:uid="{82C29AA4-59E2-4493-92F2-355C6F97556C}"/>
    <cellStyle name="Input 3 6 2 5" xfId="22880" xr:uid="{738F715B-CF2D-4C21-908B-67168DB19544}"/>
    <cellStyle name="Input 3 6 2 5 2" xfId="22881" xr:uid="{F69ACC2B-7469-4C76-A544-61427C213D77}"/>
    <cellStyle name="Input 3 6 2 5 3" xfId="22882" xr:uid="{FD939046-ACD3-4E8E-A16E-4CC7515C4C2F}"/>
    <cellStyle name="Input 3 6 2 6" xfId="22883" xr:uid="{D03477F9-21CF-4A29-9C76-2A39B0DCDCAD}"/>
    <cellStyle name="Input 3 6 2 6 2" xfId="22884" xr:uid="{5F11FDE0-51BE-47FE-9854-507977A1B6D1}"/>
    <cellStyle name="Input 3 6 2 6 3" xfId="22885" xr:uid="{234339CD-DA8F-4CDE-B08E-685BDD05E280}"/>
    <cellStyle name="Input 3 6 2 7" xfId="22886" xr:uid="{8F9ACED4-F02B-4457-850B-2E2EF162253A}"/>
    <cellStyle name="Input 3 6 2 7 2" xfId="22887" xr:uid="{91C19E6A-6BDB-4B3E-B502-AAA967228978}"/>
    <cellStyle name="Input 3 6 2 7 3" xfId="22888" xr:uid="{391112C6-E1B9-47A8-BC21-0F6064FDF9B3}"/>
    <cellStyle name="Input 3 6 2 8" xfId="22889" xr:uid="{10554994-4838-438D-8116-933E345212E0}"/>
    <cellStyle name="Input 3 6 2 8 2" xfId="22890" xr:uid="{8973BA5A-6AB6-4C68-84A2-7A3F940B979E}"/>
    <cellStyle name="Input 3 6 2 8 3" xfId="22891" xr:uid="{3B5C0A59-5720-4961-9417-66D8355DC77F}"/>
    <cellStyle name="Input 3 6 2 9" xfId="22892" xr:uid="{1F4DB968-9FAA-471C-B8A6-ACD3F250B63F}"/>
    <cellStyle name="Input 3 6 2 9 2" xfId="22893" xr:uid="{2E0DA5B0-A4C8-4B49-8B5B-BEEC115A2610}"/>
    <cellStyle name="Input 3 6 2 9 3" xfId="22894" xr:uid="{2C3C7F5C-126F-41C1-B8F6-0014A648C301}"/>
    <cellStyle name="Input 3 6 3" xfId="3762" xr:uid="{08DA6F1F-21BC-458C-8E1F-2BF7FD17B735}"/>
    <cellStyle name="Input 3 6 3 2" xfId="4639" xr:uid="{0F06EC4D-20D2-4464-B63F-935B80720CC8}"/>
    <cellStyle name="Input 3 6 3 3" xfId="4465" xr:uid="{D1DFBB98-A9D2-4D03-BF00-2AB72066DDBB}"/>
    <cellStyle name="Input 3 6 3 4" xfId="22895" xr:uid="{C2FE4EF1-9FE4-4480-BFE0-61B6B6CB5FBA}"/>
    <cellStyle name="Input 3 6 4" xfId="22896" xr:uid="{BD393609-CE5E-4685-98E2-81F5798F8D37}"/>
    <cellStyle name="Input 3 6 4 2" xfId="22897" xr:uid="{95065955-D55C-4077-8DED-BC78413D3A1A}"/>
    <cellStyle name="Input 3 6 4 3" xfId="22898" xr:uid="{E5DEEDCA-1639-4935-9923-85B96304792B}"/>
    <cellStyle name="Input 3 6 5" xfId="22899" xr:uid="{8AFB1022-CF5F-41EA-95DF-BD2E30E52E5C}"/>
    <cellStyle name="Input 3 6 5 2" xfId="22900" xr:uid="{671088F9-7191-4521-9B86-F5144F0AED34}"/>
    <cellStyle name="Input 3 6 5 3" xfId="22901" xr:uid="{3CF987F1-11E3-449A-AE4F-65F7E97AD99A}"/>
    <cellStyle name="Input 3 6 6" xfId="22902" xr:uid="{31A5B157-C62C-42DF-97A2-715CE9336170}"/>
    <cellStyle name="Input 3 6 6 2" xfId="22903" xr:uid="{0651CBDF-A6B7-44AB-915F-8F2C84BB57FF}"/>
    <cellStyle name="Input 3 6 6 3" xfId="22904" xr:uid="{5794D285-BD86-4A85-8D61-30BB399B25D4}"/>
    <cellStyle name="Input 3 6 7" xfId="22905" xr:uid="{0F07840D-113F-4C14-A666-1E36A38B7CC4}"/>
    <cellStyle name="Input 3 6 7 2" xfId="22906" xr:uid="{49A99759-2F89-4676-9E52-C024EAC00D7D}"/>
    <cellStyle name="Input 3 6 7 3" xfId="22907" xr:uid="{F2927656-C0B1-4319-8304-0F0E8443F480}"/>
    <cellStyle name="Input 3 6 8" xfId="22908" xr:uid="{4CFEBB51-F210-4594-9F67-9C479F24D784}"/>
    <cellStyle name="Input 3 6 8 2" xfId="22909" xr:uid="{6BF95EA7-734E-4AB4-906B-46B955FF4688}"/>
    <cellStyle name="Input 3 6 8 3" xfId="22910" xr:uid="{6D2B892C-EE4B-4AB2-B2FF-760795DB430F}"/>
    <cellStyle name="Input 3 6 9" xfId="22911" xr:uid="{1D119C40-A974-4CF9-948C-2EE12E18DD62}"/>
    <cellStyle name="Input 3 6 9 2" xfId="22912" xr:uid="{EE119DEB-FF29-44EB-8314-691096D8E86C}"/>
    <cellStyle name="Input 3 6 9 3" xfId="22913" xr:uid="{3ED5C3BD-AB1C-4B7D-9E49-285BD2C76BE7}"/>
    <cellStyle name="Input 3 7" xfId="2141" xr:uid="{4065CAC7-1B25-4DF6-874B-9F5983890D34}"/>
    <cellStyle name="Input 3 7 10" xfId="22914" xr:uid="{90A7907E-5ED0-4A4E-B7FB-8A4555D7A282}"/>
    <cellStyle name="Input 3 7 10 2" xfId="22915" xr:uid="{1E7477DD-2C73-4D1C-B558-D21BF419B26A}"/>
    <cellStyle name="Input 3 7 10 3" xfId="22916" xr:uid="{BC8DEF3F-56A8-4268-A072-7039A93D8C70}"/>
    <cellStyle name="Input 3 7 11" xfId="22917" xr:uid="{BFF54E56-C106-4C31-A5A9-110C0462E298}"/>
    <cellStyle name="Input 3 7 11 2" xfId="22918" xr:uid="{D947167E-E800-402E-A2E1-3F709984E686}"/>
    <cellStyle name="Input 3 7 12" xfId="22919" xr:uid="{49A445E0-CA90-4EB3-B63C-AE6334F4B2CA}"/>
    <cellStyle name="Input 3 7 2" xfId="3397" xr:uid="{2DD33F23-07C4-47C7-AE49-D1D3A9591B7A}"/>
    <cellStyle name="Input 3 7 2 10" xfId="22920" xr:uid="{18EA60F2-24AF-4178-8FAA-C90081783F1A}"/>
    <cellStyle name="Input 3 7 2 10 2" xfId="22921" xr:uid="{65BBE17E-D26B-4C99-A787-ACC301AD83AF}"/>
    <cellStyle name="Input 3 7 2 11" xfId="22922" xr:uid="{2CB60D30-63CA-4755-B81F-FDADBEFAC86A}"/>
    <cellStyle name="Input 3 7 2 2" xfId="4086" xr:uid="{8B1EA335-A73F-4DE6-99F5-039B1D784214}"/>
    <cellStyle name="Input 3 7 2 2 2" xfId="4897" xr:uid="{BE9DF46C-A5FE-47F6-863E-0F28FEEC5E16}"/>
    <cellStyle name="Input 3 7 2 2 3" xfId="5309" xr:uid="{DBBC4854-63E3-423D-8329-F7D6FAE2A9D3}"/>
    <cellStyle name="Input 3 7 2 2 4" xfId="22923" xr:uid="{ED6DA17C-7EF1-466A-8619-DEE7FF31A17C}"/>
    <cellStyle name="Input 3 7 2 3" xfId="22924" xr:uid="{C4F05516-6BD7-467A-A692-7E8AD233043C}"/>
    <cellStyle name="Input 3 7 2 3 2" xfId="22925" xr:uid="{3988AC32-BD3A-4FEC-8EB4-C3DD3C86932D}"/>
    <cellStyle name="Input 3 7 2 3 3" xfId="22926" xr:uid="{1577B9F5-6710-4D17-B659-019D023E771D}"/>
    <cellStyle name="Input 3 7 2 4" xfId="22927" xr:uid="{B5E19EC6-BECE-4440-B887-FCC17D34E3C9}"/>
    <cellStyle name="Input 3 7 2 4 2" xfId="22928" xr:uid="{87856141-07DC-4ADA-905A-CFC739BAD164}"/>
    <cellStyle name="Input 3 7 2 4 3" xfId="22929" xr:uid="{586D2582-F598-4515-A565-ACC7DD1A75BF}"/>
    <cellStyle name="Input 3 7 2 5" xfId="22930" xr:uid="{03BF70D5-AB3B-49D1-9E5B-AE83FC878396}"/>
    <cellStyle name="Input 3 7 2 5 2" xfId="22931" xr:uid="{9CB66E3C-1A34-4A71-8FEB-24792FD5DF13}"/>
    <cellStyle name="Input 3 7 2 5 3" xfId="22932" xr:uid="{2AA820B3-78F9-4BAC-84A7-9AEAE3DD2ED6}"/>
    <cellStyle name="Input 3 7 2 6" xfId="22933" xr:uid="{7068E07B-4738-429A-9103-B6576AB4C2F9}"/>
    <cellStyle name="Input 3 7 2 6 2" xfId="22934" xr:uid="{FFAB5C94-5CAB-4992-83FB-94BF71D35F30}"/>
    <cellStyle name="Input 3 7 2 6 3" xfId="22935" xr:uid="{B11493E3-5FC4-47C0-9DE1-63F933F95276}"/>
    <cellStyle name="Input 3 7 2 7" xfId="22936" xr:uid="{762E7512-B5DA-47DC-8E58-3562DD210274}"/>
    <cellStyle name="Input 3 7 2 7 2" xfId="22937" xr:uid="{A037E5E2-133E-4EE7-8BBA-1222182168B8}"/>
    <cellStyle name="Input 3 7 2 7 3" xfId="22938" xr:uid="{79C29FC5-CC14-495E-B797-904CC7822748}"/>
    <cellStyle name="Input 3 7 2 8" xfId="22939" xr:uid="{589333F7-C875-4DDB-9A57-A7CE56FD1540}"/>
    <cellStyle name="Input 3 7 2 8 2" xfId="22940" xr:uid="{156BF7BC-DFF0-48E3-89E8-07855F489712}"/>
    <cellStyle name="Input 3 7 2 8 3" xfId="22941" xr:uid="{0CB3CF6A-7736-43EE-8F2F-EF8440DBEC0B}"/>
    <cellStyle name="Input 3 7 2 9" xfId="22942" xr:uid="{33D83A7A-1B40-4FB7-9482-EAA1CF635821}"/>
    <cellStyle name="Input 3 7 2 9 2" xfId="22943" xr:uid="{DD04D404-059E-4126-AF19-CB6C9713C233}"/>
    <cellStyle name="Input 3 7 2 9 3" xfId="22944" xr:uid="{F7311E2B-D044-4238-937A-8BE982F22F40}"/>
    <cellStyle name="Input 3 7 3" xfId="3763" xr:uid="{57D3603D-03DD-4AA2-AB80-2B8062080BC2}"/>
    <cellStyle name="Input 3 7 3 2" xfId="4640" xr:uid="{08365EDD-FE22-49FF-92C7-C0506D19D678}"/>
    <cellStyle name="Input 3 7 3 3" xfId="4464" xr:uid="{DE528AE0-808C-4D6C-ADEE-0A3E3A02F18F}"/>
    <cellStyle name="Input 3 7 3 4" xfId="22945" xr:uid="{2C4FF2AC-8BA8-4B44-B921-3C9E1A73D090}"/>
    <cellStyle name="Input 3 7 4" xfId="22946" xr:uid="{0EDA2E03-703C-4E1E-A101-8553FD3B354D}"/>
    <cellStyle name="Input 3 7 4 2" xfId="22947" xr:uid="{4BAF3CFB-8D10-451A-A998-B7FFF5A65363}"/>
    <cellStyle name="Input 3 7 4 3" xfId="22948" xr:uid="{4AED0C64-4768-4096-923A-8C89AF688557}"/>
    <cellStyle name="Input 3 7 5" xfId="22949" xr:uid="{B321B0BB-4A4B-4F15-A1A4-8AAFDA8BD4AF}"/>
    <cellStyle name="Input 3 7 5 2" xfId="22950" xr:uid="{C7EE7A34-4EF8-4A76-B959-1E327072768F}"/>
    <cellStyle name="Input 3 7 5 3" xfId="22951" xr:uid="{04770936-DB87-46F9-A237-33099C073498}"/>
    <cellStyle name="Input 3 7 6" xfId="22952" xr:uid="{39E125AB-205D-4460-8CCD-B206A2C877C2}"/>
    <cellStyle name="Input 3 7 6 2" xfId="22953" xr:uid="{9DF897C2-5DE9-4A04-90D0-91721DD801C5}"/>
    <cellStyle name="Input 3 7 6 3" xfId="22954" xr:uid="{C5BC820B-63AF-48C5-91B8-C7C0B3D2756A}"/>
    <cellStyle name="Input 3 7 7" xfId="22955" xr:uid="{6FCB5230-B0CC-4CB1-8C33-D7414F104F05}"/>
    <cellStyle name="Input 3 7 7 2" xfId="22956" xr:uid="{A07447D2-F4F3-4701-BD3A-B63C121731CA}"/>
    <cellStyle name="Input 3 7 7 3" xfId="22957" xr:uid="{B41CF7B0-7B41-43A8-8CF0-CB9C3ECE37E3}"/>
    <cellStyle name="Input 3 7 8" xfId="22958" xr:uid="{4950732A-B8CF-4E42-8E3B-B1190A63AEEB}"/>
    <cellStyle name="Input 3 7 8 2" xfId="22959" xr:uid="{B5CC04D9-3A51-4928-BEB2-0B0666524F9A}"/>
    <cellStyle name="Input 3 7 8 3" xfId="22960" xr:uid="{DE8043D7-3B0A-4830-BCC8-BBF836CEFB6D}"/>
    <cellStyle name="Input 3 7 9" xfId="22961" xr:uid="{D069785D-DC57-49FA-9084-2103594E3166}"/>
    <cellStyle name="Input 3 7 9 2" xfId="22962" xr:uid="{1D87AE57-6FB4-4628-8207-A479A462D044}"/>
    <cellStyle name="Input 3 7 9 3" xfId="22963" xr:uid="{E5F00C6F-0ECD-4259-A8EB-D4961BC5DD12}"/>
    <cellStyle name="Input 3 8" xfId="2142" xr:uid="{781A4F23-1822-4109-A914-7C6CA4CA7BD0}"/>
    <cellStyle name="Input 3 8 10" xfId="22964" xr:uid="{447AB766-941C-4F39-90E0-9DD850D08339}"/>
    <cellStyle name="Input 3 8 10 2" xfId="22965" xr:uid="{F591DE5D-EFB5-43FC-8FBE-5C4039EA2988}"/>
    <cellStyle name="Input 3 8 10 3" xfId="22966" xr:uid="{D9386D07-A060-4DBB-BF43-FDBB08CF9ED6}"/>
    <cellStyle name="Input 3 8 11" xfId="22967" xr:uid="{5BE8A0DF-7300-46B9-A2E2-FEDDB78388F3}"/>
    <cellStyle name="Input 3 8 11 2" xfId="22968" xr:uid="{EEAB9C96-47C5-42FB-8E97-F686730FE1C3}"/>
    <cellStyle name="Input 3 8 12" xfId="22969" xr:uid="{0469B52E-3457-406E-9BEE-2BFC606AC191}"/>
    <cellStyle name="Input 3 8 2" xfId="3398" xr:uid="{87682881-BEA2-4D60-9BBD-6773397D5AEB}"/>
    <cellStyle name="Input 3 8 2 10" xfId="22970" xr:uid="{7D48C16C-C435-4DC9-AD7C-7FE20F905521}"/>
    <cellStyle name="Input 3 8 2 10 2" xfId="22971" xr:uid="{113B92E3-470E-4438-A9E8-8558C3C7F42B}"/>
    <cellStyle name="Input 3 8 2 11" xfId="22972" xr:uid="{3ED39412-C30F-4460-97CB-7CAB087E7FD0}"/>
    <cellStyle name="Input 3 8 2 2" xfId="4087" xr:uid="{6BD9F4EC-6055-4BB4-A94C-9ACC659C3846}"/>
    <cellStyle name="Input 3 8 2 2 2" xfId="4898" xr:uid="{61EE2015-FC18-4B28-BF8F-A587DF5C2AFE}"/>
    <cellStyle name="Input 3 8 2 2 3" xfId="5310" xr:uid="{982D4A09-EF5B-4F20-AD28-83AE062CB73A}"/>
    <cellStyle name="Input 3 8 2 2 4" xfId="22973" xr:uid="{847C26AF-0995-425E-9CBB-08611DF48486}"/>
    <cellStyle name="Input 3 8 2 3" xfId="22974" xr:uid="{6440004C-2E94-4E6E-BBCA-ADB031F730BF}"/>
    <cellStyle name="Input 3 8 2 3 2" xfId="22975" xr:uid="{5A303DEB-E201-43AB-9DA3-958712A6E18F}"/>
    <cellStyle name="Input 3 8 2 3 3" xfId="22976" xr:uid="{945DE96E-EBB9-42E7-8A23-D8D25EE6F6E8}"/>
    <cellStyle name="Input 3 8 2 4" xfId="22977" xr:uid="{91D79409-F95C-4A98-8635-515BE9FF7155}"/>
    <cellStyle name="Input 3 8 2 4 2" xfId="22978" xr:uid="{02BBBA84-BB46-4944-9617-170930524A55}"/>
    <cellStyle name="Input 3 8 2 4 3" xfId="22979" xr:uid="{66E9FC2F-1A12-4EE9-9D5E-ECB98DA1453D}"/>
    <cellStyle name="Input 3 8 2 5" xfId="22980" xr:uid="{7E644572-032E-4498-82DC-D8EEC35353A5}"/>
    <cellStyle name="Input 3 8 2 5 2" xfId="22981" xr:uid="{38C2AF8A-6896-4D38-A29A-0B7093E4608C}"/>
    <cellStyle name="Input 3 8 2 5 3" xfId="22982" xr:uid="{B8B1246F-7E51-4349-A9E8-46DE9C0EB4BB}"/>
    <cellStyle name="Input 3 8 2 6" xfId="22983" xr:uid="{F86C75D5-1142-4D9B-A35B-5AA49ED50714}"/>
    <cellStyle name="Input 3 8 2 6 2" xfId="22984" xr:uid="{0DFEA1B7-F06E-4B78-B224-9CBF39884D80}"/>
    <cellStyle name="Input 3 8 2 6 3" xfId="22985" xr:uid="{A9118C65-A4F4-4D7E-A376-E0613614B6FE}"/>
    <cellStyle name="Input 3 8 2 7" xfId="22986" xr:uid="{03D5DA5F-F6D3-4772-82FC-41D1F943005B}"/>
    <cellStyle name="Input 3 8 2 7 2" xfId="22987" xr:uid="{D18D1B26-183F-4ADE-A2FC-F7EC282E2C93}"/>
    <cellStyle name="Input 3 8 2 7 3" xfId="22988" xr:uid="{25ED5AAF-7A0B-49CA-BA08-A6725B974AC2}"/>
    <cellStyle name="Input 3 8 2 8" xfId="22989" xr:uid="{99457810-AFC2-44E9-A7E9-A3880B37F291}"/>
    <cellStyle name="Input 3 8 2 8 2" xfId="22990" xr:uid="{28A120E0-30FF-4450-B032-6373921403F5}"/>
    <cellStyle name="Input 3 8 2 8 3" xfId="22991" xr:uid="{B5EDE759-EFC0-47A3-8553-76058DA26904}"/>
    <cellStyle name="Input 3 8 2 9" xfId="22992" xr:uid="{5E50C68F-D5DC-4881-BC84-4F2D83BA902D}"/>
    <cellStyle name="Input 3 8 2 9 2" xfId="22993" xr:uid="{AE740A4C-249A-490D-954F-0FA910EA204C}"/>
    <cellStyle name="Input 3 8 2 9 3" xfId="22994" xr:uid="{B3FB3A54-1E3A-485D-96E8-7A4D922E3FCC}"/>
    <cellStyle name="Input 3 8 3" xfId="3764" xr:uid="{7D42AE81-375A-4046-B9C0-369ED93D8FB1}"/>
    <cellStyle name="Input 3 8 3 2" xfId="4641" xr:uid="{7243FE71-BF60-47AE-85CC-AD8D9524CC8C}"/>
    <cellStyle name="Input 3 8 3 3" xfId="4463" xr:uid="{031A6543-1C53-4410-8AB2-23F6477E226B}"/>
    <cellStyle name="Input 3 8 3 4" xfId="22995" xr:uid="{BC177BB6-EDA8-49EF-A242-B7F72B346DF1}"/>
    <cellStyle name="Input 3 8 4" xfId="22996" xr:uid="{455FD9FB-85B3-4276-90C8-CA97A499E03F}"/>
    <cellStyle name="Input 3 8 4 2" xfId="22997" xr:uid="{D35C1126-515B-4CE2-890D-7759E169418E}"/>
    <cellStyle name="Input 3 8 4 3" xfId="22998" xr:uid="{1489C2F0-BF0B-4992-8ECC-552DC3654E0A}"/>
    <cellStyle name="Input 3 8 5" xfId="22999" xr:uid="{A869C5E7-4256-46DE-AB59-E5940CBF1BA5}"/>
    <cellStyle name="Input 3 8 5 2" xfId="23000" xr:uid="{EA2660F1-51E3-4BA8-9D9A-E15FE3C764A4}"/>
    <cellStyle name="Input 3 8 5 3" xfId="23001" xr:uid="{2ECE5C9C-B993-460D-99B6-AA36943047C3}"/>
    <cellStyle name="Input 3 8 6" xfId="23002" xr:uid="{207C5354-6A93-4479-8F05-7AF1A63E2D95}"/>
    <cellStyle name="Input 3 8 6 2" xfId="23003" xr:uid="{9AE9DF9F-C602-4C73-9DE1-F56EA7F8089A}"/>
    <cellStyle name="Input 3 8 6 3" xfId="23004" xr:uid="{B0A1C8CD-340D-4127-982B-0775E977F69E}"/>
    <cellStyle name="Input 3 8 7" xfId="23005" xr:uid="{D9768823-C6A2-4371-820F-B9B42924A9CF}"/>
    <cellStyle name="Input 3 8 7 2" xfId="23006" xr:uid="{BBF5358F-3FC9-42A5-9F53-493B52C69E8D}"/>
    <cellStyle name="Input 3 8 7 3" xfId="23007" xr:uid="{0314D5EB-132E-4984-B728-D0997D9539EC}"/>
    <cellStyle name="Input 3 8 8" xfId="23008" xr:uid="{E7A84CB0-60DC-4936-9CE6-873413BD88B0}"/>
    <cellStyle name="Input 3 8 8 2" xfId="23009" xr:uid="{79338225-98A9-45D8-86A6-91B766A3418C}"/>
    <cellStyle name="Input 3 8 8 3" xfId="23010" xr:uid="{DECFED77-855D-4592-82D4-F098D33C42D6}"/>
    <cellStyle name="Input 3 8 9" xfId="23011" xr:uid="{44743D21-FF30-457E-AB46-99D6D2FC8B21}"/>
    <cellStyle name="Input 3 8 9 2" xfId="23012" xr:uid="{C0B599AF-7E0D-4D7D-B208-5F9310A3E81E}"/>
    <cellStyle name="Input 3 8 9 3" xfId="23013" xr:uid="{63EEC820-779F-42AC-8EED-2C39B7B52218}"/>
    <cellStyle name="Input 3 9" xfId="2143" xr:uid="{D67FAD00-225F-421B-844A-4E5D3739BFC4}"/>
    <cellStyle name="Input 3 9 10" xfId="23014" xr:uid="{841CDEE7-E4CA-495B-8742-D9AFAB394F1C}"/>
    <cellStyle name="Input 3 9 10 2" xfId="23015" xr:uid="{D2C5BC9B-4332-46F5-B539-4AF4E1987ECA}"/>
    <cellStyle name="Input 3 9 10 3" xfId="23016" xr:uid="{DF514725-F07A-4488-9432-F01DD6E8DCAE}"/>
    <cellStyle name="Input 3 9 11" xfId="23017" xr:uid="{8F7E8966-C414-4941-8120-000636467BD0}"/>
    <cellStyle name="Input 3 9 11 2" xfId="23018" xr:uid="{87315A91-BE2F-427C-A8C5-446590CC4F5B}"/>
    <cellStyle name="Input 3 9 12" xfId="23019" xr:uid="{787B669B-9242-4378-B00A-E8EBBE871C6C}"/>
    <cellStyle name="Input 3 9 2" xfId="3399" xr:uid="{00576821-7A26-421F-820D-00F14A40A6C4}"/>
    <cellStyle name="Input 3 9 2 10" xfId="23020" xr:uid="{2876FFC1-582A-4FAB-B838-36395F46E950}"/>
    <cellStyle name="Input 3 9 2 10 2" xfId="23021" xr:uid="{A6DA76A9-4ACA-4F98-AE67-103607359BDB}"/>
    <cellStyle name="Input 3 9 2 11" xfId="23022" xr:uid="{D68F3CA6-430F-4AA7-BC2B-26A31E2A287A}"/>
    <cellStyle name="Input 3 9 2 2" xfId="4088" xr:uid="{1F138168-956C-420F-AA5F-40F59D6CA541}"/>
    <cellStyle name="Input 3 9 2 2 2" xfId="4899" xr:uid="{4F65D214-4F33-44E2-8142-998185E745F4}"/>
    <cellStyle name="Input 3 9 2 2 3" xfId="5311" xr:uid="{35F761A2-0EE5-4915-92CE-58AC259E93F8}"/>
    <cellStyle name="Input 3 9 2 2 4" xfId="23023" xr:uid="{301B46E0-BF40-439E-808C-2F013B1C52A8}"/>
    <cellStyle name="Input 3 9 2 3" xfId="23024" xr:uid="{2549A5DE-4FB7-43E7-A463-9310D50C7FC4}"/>
    <cellStyle name="Input 3 9 2 3 2" xfId="23025" xr:uid="{3DBDB500-9565-41B0-90CF-C95EA7058E6F}"/>
    <cellStyle name="Input 3 9 2 3 3" xfId="23026" xr:uid="{1612EA34-FE4F-45A6-8F3F-1B9E35D182C1}"/>
    <cellStyle name="Input 3 9 2 4" xfId="23027" xr:uid="{7D181604-CAAF-45CF-ABA7-81FB869538EC}"/>
    <cellStyle name="Input 3 9 2 4 2" xfId="23028" xr:uid="{5D4697D9-6012-4650-8213-B47269170D26}"/>
    <cellStyle name="Input 3 9 2 4 3" xfId="23029" xr:uid="{BC6A3354-9C85-4A3F-BB45-46CE34D0B6B5}"/>
    <cellStyle name="Input 3 9 2 5" xfId="23030" xr:uid="{EEE82045-4D38-47FF-9447-BFBFC99B4B01}"/>
    <cellStyle name="Input 3 9 2 5 2" xfId="23031" xr:uid="{77C0937F-6C09-4E40-BF3B-49DC6C14724C}"/>
    <cellStyle name="Input 3 9 2 5 3" xfId="23032" xr:uid="{250DC6CF-EE47-45E0-B9BE-212D25409561}"/>
    <cellStyle name="Input 3 9 2 6" xfId="23033" xr:uid="{64AD7C50-E2D5-4816-A5C1-FD574BD6B6DC}"/>
    <cellStyle name="Input 3 9 2 6 2" xfId="23034" xr:uid="{9F52C511-B9E7-4CE9-896F-F41F3364B2CA}"/>
    <cellStyle name="Input 3 9 2 6 3" xfId="23035" xr:uid="{739062AA-BCD5-41A8-A806-EC30A5871CDC}"/>
    <cellStyle name="Input 3 9 2 7" xfId="23036" xr:uid="{B4D70ACA-C1BC-46A1-B722-A2C7BE4C2550}"/>
    <cellStyle name="Input 3 9 2 7 2" xfId="23037" xr:uid="{383FC227-C0EB-44C7-8225-6827F91FDA1F}"/>
    <cellStyle name="Input 3 9 2 7 3" xfId="23038" xr:uid="{03130BA3-D2CD-4F5E-9C3E-BFC4DC99AF23}"/>
    <cellStyle name="Input 3 9 2 8" xfId="23039" xr:uid="{A05BA938-2A34-4A51-A34A-8F9ACD908D11}"/>
    <cellStyle name="Input 3 9 2 8 2" xfId="23040" xr:uid="{A33EBD85-FFF8-4703-9A14-811A6D9488A2}"/>
    <cellStyle name="Input 3 9 2 8 3" xfId="23041" xr:uid="{ADFEE264-B0A4-4AB7-8681-77718AA44060}"/>
    <cellStyle name="Input 3 9 2 9" xfId="23042" xr:uid="{5E37B68B-6D3A-4BD2-BDB9-FF45F2404002}"/>
    <cellStyle name="Input 3 9 2 9 2" xfId="23043" xr:uid="{3D3ACBB8-D7AF-43AF-93CD-E1701D17A768}"/>
    <cellStyle name="Input 3 9 2 9 3" xfId="23044" xr:uid="{4507311F-9114-435B-A266-D3E5A61273A8}"/>
    <cellStyle name="Input 3 9 3" xfId="3765" xr:uid="{914C8785-E2A8-47F8-A145-89BA5943B3BE}"/>
    <cellStyle name="Input 3 9 3 2" xfId="4642" xr:uid="{FF60777C-3F45-4BCE-BED8-713F410DED08}"/>
    <cellStyle name="Input 3 9 3 3" xfId="4462" xr:uid="{9A80D4B4-CB0C-4E5B-BC29-DDD1430C85B7}"/>
    <cellStyle name="Input 3 9 3 4" xfId="23045" xr:uid="{0BE61345-CB49-46BF-81FD-18EA1359A218}"/>
    <cellStyle name="Input 3 9 4" xfId="23046" xr:uid="{6B001C5A-3C84-4361-8BD4-59486B1CE1D1}"/>
    <cellStyle name="Input 3 9 4 2" xfId="23047" xr:uid="{CAB83E8B-B735-4D07-B2C1-0237FBD89CE6}"/>
    <cellStyle name="Input 3 9 4 3" xfId="23048" xr:uid="{F9CB6462-8FDE-4F3F-BF3E-43650A9B163B}"/>
    <cellStyle name="Input 3 9 5" xfId="23049" xr:uid="{C6F3FEC6-74B0-40A4-BBBB-9E25BF13C149}"/>
    <cellStyle name="Input 3 9 5 2" xfId="23050" xr:uid="{C1BCCEFF-3015-4D20-BD5D-B9CD7EE6DF91}"/>
    <cellStyle name="Input 3 9 5 3" xfId="23051" xr:uid="{9C5BE164-9758-4E86-BB8A-C1C50A9C2050}"/>
    <cellStyle name="Input 3 9 6" xfId="23052" xr:uid="{27E59A0A-E68B-4051-8A5D-2B8DDDC9CAEF}"/>
    <cellStyle name="Input 3 9 6 2" xfId="23053" xr:uid="{7E3A4C73-93B9-460E-8D96-7EF63522A0B1}"/>
    <cellStyle name="Input 3 9 6 3" xfId="23054" xr:uid="{EF8C0B4B-CD3B-4344-A6A4-F845DCAD90DA}"/>
    <cellStyle name="Input 3 9 7" xfId="23055" xr:uid="{62E82A69-8F4A-4EF8-B8BB-EBD08BBA7738}"/>
    <cellStyle name="Input 3 9 7 2" xfId="23056" xr:uid="{080FB8C2-B3C8-435C-9F5E-2183059B23CF}"/>
    <cellStyle name="Input 3 9 7 3" xfId="23057" xr:uid="{F454CA01-5B42-48F6-B0FA-F4EE2043D8A3}"/>
    <cellStyle name="Input 3 9 8" xfId="23058" xr:uid="{83826EA5-3C9A-4A4A-8985-234C7D4ADD08}"/>
    <cellStyle name="Input 3 9 8 2" xfId="23059" xr:uid="{5FA3D880-FBFC-488B-B801-74633515463F}"/>
    <cellStyle name="Input 3 9 8 3" xfId="23060" xr:uid="{AF57864D-CA0D-4A89-A8DA-B1E681418451}"/>
    <cellStyle name="Input 3 9 9" xfId="23061" xr:uid="{B3BED66C-1A68-40E3-A4B2-82E5F3288B28}"/>
    <cellStyle name="Input 3 9 9 2" xfId="23062" xr:uid="{94A57B81-6BCA-444F-AA84-502188298088}"/>
    <cellStyle name="Input 3 9 9 3" xfId="23063" xr:uid="{2AA75351-F796-4D29-92B6-E20B0438ED1C}"/>
    <cellStyle name="Input 30 2" xfId="8554" xr:uid="{679A169A-82AD-48AA-B427-AD3B6847E1AE}"/>
    <cellStyle name="Input 30 2 2" xfId="23064" xr:uid="{16564131-88DD-47BC-BA2A-4A121964E585}"/>
    <cellStyle name="Input 31 2" xfId="8555" xr:uid="{12360A70-3D2F-4EAB-BDF6-5039202B0263}"/>
    <cellStyle name="Input 31 2 2" xfId="23065" xr:uid="{31B6C168-03B2-41F6-B6AC-81950AD0DAA4}"/>
    <cellStyle name="Input 32 2" xfId="8556" xr:uid="{44207648-AD2B-444F-AE57-74252322E549}"/>
    <cellStyle name="Input 32 2 2" xfId="23066" xr:uid="{61B9470D-2B52-4F65-A3BE-5E17DC702DA0}"/>
    <cellStyle name="Input 33 2" xfId="8557" xr:uid="{616E62C7-FE6F-4020-857E-C061C500951D}"/>
    <cellStyle name="Input 33 2 2" xfId="23067" xr:uid="{D5C92BAA-ADB9-4EB3-9940-F2C2F3AB1D6D}"/>
    <cellStyle name="Input 34" xfId="8558" xr:uid="{3F413C8C-3090-4FA8-A45C-CF96CC3CB7AF}"/>
    <cellStyle name="Input 34 2" xfId="8559" xr:uid="{59CEA0EE-93C4-4B14-970F-7D789BCDBD82}"/>
    <cellStyle name="Input 34 2 2" xfId="23068" xr:uid="{40CDEDB3-D38A-4B01-89A0-73168833ACFF}"/>
    <cellStyle name="Input 34 3" xfId="23069" xr:uid="{29E56967-6762-45CE-AC9B-624279F29072}"/>
    <cellStyle name="Input 34_ELC_final" xfId="8560" xr:uid="{BA200F00-47FF-4639-B10D-2B58B09ACBCA}"/>
    <cellStyle name="Input 35" xfId="8561" xr:uid="{BDBF52D8-620B-47DB-9646-0C683156F330}"/>
    <cellStyle name="Input 35 2" xfId="23070" xr:uid="{9877B6A2-9CA7-4090-B24A-72FEB96E6B28}"/>
    <cellStyle name="Input 36" xfId="8562" xr:uid="{2BFAD0A9-4E96-499B-81AE-DEBEE2E5EA9E}"/>
    <cellStyle name="Input 36 2" xfId="23071" xr:uid="{ABC7340F-780A-4C4C-8DC8-EC133DE773FC}"/>
    <cellStyle name="Input 37" xfId="8563" xr:uid="{099312A4-39E9-4C5A-BEF5-B9FB0E1DFC70}"/>
    <cellStyle name="Input 37 2" xfId="23072" xr:uid="{529E9177-2879-4AA6-BDB5-327682694051}"/>
    <cellStyle name="Input 38" xfId="8564" xr:uid="{AA7E3F07-A208-4265-99BA-BDFB54E9393A}"/>
    <cellStyle name="Input 38 2" xfId="23073" xr:uid="{6BE77F64-4AF9-440E-9391-8164D099B6E1}"/>
    <cellStyle name="Input 39" xfId="8565" xr:uid="{30FAC785-7B13-4A45-98C0-19965FFA9CBC}"/>
    <cellStyle name="Input 39 2" xfId="23074" xr:uid="{D2A7F8B2-73EA-4350-B988-D37868A25F8E}"/>
    <cellStyle name="Input 4" xfId="2144" xr:uid="{F6C7F588-EA89-4C3D-A638-964100A6174D}"/>
    <cellStyle name="Input 4 10" xfId="2145" xr:uid="{F1AE74F2-710D-4AAE-AB9A-67C870F0BC42}"/>
    <cellStyle name="Input 4 10 10" xfId="23075" xr:uid="{9403436F-0429-4BAE-ACF8-42E3E798A744}"/>
    <cellStyle name="Input 4 10 10 2" xfId="23076" xr:uid="{F0B0F37A-73A7-4333-9C4E-0D395DEDA608}"/>
    <cellStyle name="Input 4 10 10 3" xfId="23077" xr:uid="{7FE91748-003A-4F96-BF22-BF5A87763A98}"/>
    <cellStyle name="Input 4 10 11" xfId="23078" xr:uid="{FDB33E78-A313-47FF-881F-9A0A9889382C}"/>
    <cellStyle name="Input 4 10 11 2" xfId="23079" xr:uid="{A00C65A3-E5E5-424F-9282-2F934CE40289}"/>
    <cellStyle name="Input 4 10 12" xfId="23080" xr:uid="{36B33471-FBBC-4720-9641-A2C0277D1F39}"/>
    <cellStyle name="Input 4 10 2" xfId="3401" xr:uid="{A2F26635-F5B7-4958-921A-459B89C8459A}"/>
    <cellStyle name="Input 4 10 2 10" xfId="23081" xr:uid="{44AC1692-D480-418A-9665-DCAB46D4269D}"/>
    <cellStyle name="Input 4 10 2 10 2" xfId="23082" xr:uid="{4A112C97-5499-4DCE-B931-9841A43F4113}"/>
    <cellStyle name="Input 4 10 2 11" xfId="23083" xr:uid="{7F3898DA-7E9E-4E67-83C3-DB4E5CA52FCD}"/>
    <cellStyle name="Input 4 10 2 2" xfId="4090" xr:uid="{63EF4429-0F47-429E-AE48-9ED6C49B5EF3}"/>
    <cellStyle name="Input 4 10 2 2 2" xfId="4901" xr:uid="{471436CB-A4ED-49CB-BCB4-D5CF94F87B7E}"/>
    <cellStyle name="Input 4 10 2 2 3" xfId="5313" xr:uid="{03B02652-47E1-43DA-ADC0-6A5D3E11D5B2}"/>
    <cellStyle name="Input 4 10 2 2 4" xfId="23084" xr:uid="{B7577412-671A-4293-8965-2688966E300E}"/>
    <cellStyle name="Input 4 10 2 3" xfId="23085" xr:uid="{25BDA5E4-659D-41B0-AC48-EE051A338223}"/>
    <cellStyle name="Input 4 10 2 3 2" xfId="23086" xr:uid="{DE883DDF-A09F-4F58-9297-46D17D8E9D7A}"/>
    <cellStyle name="Input 4 10 2 3 3" xfId="23087" xr:uid="{28EB27E8-2F7C-409E-8C14-831AE0D6E1D1}"/>
    <cellStyle name="Input 4 10 2 4" xfId="23088" xr:uid="{6282CCB2-6172-44F0-A24F-55972E4FA98B}"/>
    <cellStyle name="Input 4 10 2 4 2" xfId="23089" xr:uid="{B1E4ED77-BD81-4224-97E6-2FFF91AAFD1C}"/>
    <cellStyle name="Input 4 10 2 4 3" xfId="23090" xr:uid="{90AD2B4C-8E39-4CCA-A12E-6EE946BD2781}"/>
    <cellStyle name="Input 4 10 2 5" xfId="23091" xr:uid="{29ACA06A-0BED-4C21-BBD5-0AF3E7A0557D}"/>
    <cellStyle name="Input 4 10 2 5 2" xfId="23092" xr:uid="{C0026C40-DD0A-4853-AF6C-DD032FAF3617}"/>
    <cellStyle name="Input 4 10 2 5 3" xfId="23093" xr:uid="{5B44FA90-D887-4B5A-8414-75E84360EBBF}"/>
    <cellStyle name="Input 4 10 2 6" xfId="23094" xr:uid="{ADBD5454-43A1-4E28-9F7D-00BD7AC79E17}"/>
    <cellStyle name="Input 4 10 2 6 2" xfId="23095" xr:uid="{6801F7D7-1D29-4D9B-AB24-6D2513DD785A}"/>
    <cellStyle name="Input 4 10 2 6 3" xfId="23096" xr:uid="{53012E8A-2ABB-4EBC-9BBC-0E0EA538DADA}"/>
    <cellStyle name="Input 4 10 2 7" xfId="23097" xr:uid="{7DAF865B-D750-4AD7-B1D3-E5F2814BCCE3}"/>
    <cellStyle name="Input 4 10 2 7 2" xfId="23098" xr:uid="{13681D8A-B391-451C-B47F-8AE02A6C75A7}"/>
    <cellStyle name="Input 4 10 2 7 3" xfId="23099" xr:uid="{A7B4E158-0553-40A8-8841-D4593FBD3EEA}"/>
    <cellStyle name="Input 4 10 2 8" xfId="23100" xr:uid="{B001DD99-10FD-44A6-92DA-03023E3F27BD}"/>
    <cellStyle name="Input 4 10 2 8 2" xfId="23101" xr:uid="{1CE9937F-05FA-4656-98E3-4FFF34636351}"/>
    <cellStyle name="Input 4 10 2 8 3" xfId="23102" xr:uid="{71DD3421-848F-42FF-AB25-99E9288779DB}"/>
    <cellStyle name="Input 4 10 2 9" xfId="23103" xr:uid="{32BBCE60-62F2-47A1-A2D2-E7F7C5D840DA}"/>
    <cellStyle name="Input 4 10 2 9 2" xfId="23104" xr:uid="{23F6B00A-9524-4865-B1B9-CFAD6B857AD0}"/>
    <cellStyle name="Input 4 10 2 9 3" xfId="23105" xr:uid="{9899D3A9-C95D-48B4-9BEA-9AC010D63873}"/>
    <cellStyle name="Input 4 10 3" xfId="3767" xr:uid="{DEA779D6-BB88-4D4C-8BD4-3783D93572BB}"/>
    <cellStyle name="Input 4 10 3 2" xfId="4644" xr:uid="{D239342E-8C63-400F-89D7-759EDF35E26A}"/>
    <cellStyle name="Input 4 10 3 3" xfId="4460" xr:uid="{CF2EB734-0205-48C4-8896-5202172D6188}"/>
    <cellStyle name="Input 4 10 3 4" xfId="23106" xr:uid="{49FFBDE0-E232-456E-9FA6-A601F0EE54D9}"/>
    <cellStyle name="Input 4 10 4" xfId="23107" xr:uid="{B9AF99E8-C7F5-4CCB-8947-747A83A72620}"/>
    <cellStyle name="Input 4 10 4 2" xfId="23108" xr:uid="{0127A056-0C6D-4BBC-830E-75E7410ED0EE}"/>
    <cellStyle name="Input 4 10 4 3" xfId="23109" xr:uid="{EB5C6EA9-88F1-4869-8055-7331C50C53F9}"/>
    <cellStyle name="Input 4 10 5" xfId="23110" xr:uid="{D1781F31-B438-4914-8C27-D3CBFF9A173C}"/>
    <cellStyle name="Input 4 10 5 2" xfId="23111" xr:uid="{1E1D3BAC-48B6-464C-89EC-C8AD1E50BD8D}"/>
    <cellStyle name="Input 4 10 5 3" xfId="23112" xr:uid="{C1262CA7-BDBB-467B-ABCB-DCF142F52F15}"/>
    <cellStyle name="Input 4 10 6" xfId="23113" xr:uid="{7DB0541D-421C-428A-875E-09BF3BADFE01}"/>
    <cellStyle name="Input 4 10 6 2" xfId="23114" xr:uid="{D077DEEC-504B-427A-8A2A-42518F10BE4D}"/>
    <cellStyle name="Input 4 10 6 3" xfId="23115" xr:uid="{280619F5-46F9-41AC-B8BE-F3FDA9DCBA45}"/>
    <cellStyle name="Input 4 10 7" xfId="23116" xr:uid="{ED91738A-4591-494D-93FC-71BC47286AFE}"/>
    <cellStyle name="Input 4 10 7 2" xfId="23117" xr:uid="{FA45BFBD-7ABE-4CCA-8895-9DFEF17ADF87}"/>
    <cellStyle name="Input 4 10 7 3" xfId="23118" xr:uid="{296706AC-F296-426A-AFE3-C3112846610D}"/>
    <cellStyle name="Input 4 10 8" xfId="23119" xr:uid="{E9B0E466-5D2C-476B-8585-7F4A1A38E903}"/>
    <cellStyle name="Input 4 10 8 2" xfId="23120" xr:uid="{7275CE17-5DFF-4568-96EE-E01DE6C23BC0}"/>
    <cellStyle name="Input 4 10 8 3" xfId="23121" xr:uid="{C3C290DC-141A-473D-AB0D-0092AFAB20B6}"/>
    <cellStyle name="Input 4 10 9" xfId="23122" xr:uid="{EE1A3F14-7914-4EB2-9A5A-1FCA3B73A9D1}"/>
    <cellStyle name="Input 4 10 9 2" xfId="23123" xr:uid="{63D376BB-B5B6-476B-B53B-A0E3FFBD24C6}"/>
    <cellStyle name="Input 4 10 9 3" xfId="23124" xr:uid="{19FFF90B-10B6-46C3-8204-1034AC032BFA}"/>
    <cellStyle name="Input 4 11" xfId="2146" xr:uid="{BDB1DB79-00A7-45D7-83C1-B0ED62A919F9}"/>
    <cellStyle name="Input 4 11 10" xfId="23125" xr:uid="{4D6230F8-D1AA-4DC6-A653-7106E8227C16}"/>
    <cellStyle name="Input 4 11 10 2" xfId="23126" xr:uid="{5D088056-2C06-460C-B8A9-18487EF472D2}"/>
    <cellStyle name="Input 4 11 10 3" xfId="23127" xr:uid="{D14B3C1E-5D24-4EB0-B56A-414DCA975DF8}"/>
    <cellStyle name="Input 4 11 11" xfId="23128" xr:uid="{0749606B-BE22-4B9D-908C-E609E26EAA1C}"/>
    <cellStyle name="Input 4 11 11 2" xfId="23129" xr:uid="{A232D531-EDEF-4F33-87C1-C96BFAA8ADB7}"/>
    <cellStyle name="Input 4 11 12" xfId="23130" xr:uid="{4C14011C-DA6C-44F2-B334-D288FEBDE34A}"/>
    <cellStyle name="Input 4 11 2" xfId="3402" xr:uid="{090F9DBC-99A3-4A6D-B955-FB8AAA0BAFAE}"/>
    <cellStyle name="Input 4 11 2 10" xfId="23131" xr:uid="{F3E3CC53-0063-43CC-A6B0-991EFFFAB3AE}"/>
    <cellStyle name="Input 4 11 2 10 2" xfId="23132" xr:uid="{8B5FA188-E8DD-4127-8B96-0672107492C9}"/>
    <cellStyle name="Input 4 11 2 11" xfId="23133" xr:uid="{9B40FD60-7A82-4CB0-A359-AFAAAE4EEAAD}"/>
    <cellStyle name="Input 4 11 2 2" xfId="4091" xr:uid="{49BAD421-1209-4E61-98E2-BC82C7C1234A}"/>
    <cellStyle name="Input 4 11 2 2 2" xfId="4902" xr:uid="{5F8B561E-A8AD-4D93-B07F-38AC38462E92}"/>
    <cellStyle name="Input 4 11 2 2 3" xfId="5314" xr:uid="{85467A0B-AE38-4226-AF2F-CB79FFD8D39A}"/>
    <cellStyle name="Input 4 11 2 2 4" xfId="23134" xr:uid="{5BE5DC37-1FAE-44D9-B870-41AA3B629F44}"/>
    <cellStyle name="Input 4 11 2 3" xfId="23135" xr:uid="{288ABEFE-1F71-46D7-B5A6-C459EB2EEA3B}"/>
    <cellStyle name="Input 4 11 2 3 2" xfId="23136" xr:uid="{ECC7DBDD-D552-4F7B-B416-6D28A0C94E38}"/>
    <cellStyle name="Input 4 11 2 3 3" xfId="23137" xr:uid="{039549F1-920D-49F2-A86C-C98AC6258F60}"/>
    <cellStyle name="Input 4 11 2 4" xfId="23138" xr:uid="{DBB53BF2-03DA-4315-9B95-E03B04A5C68A}"/>
    <cellStyle name="Input 4 11 2 4 2" xfId="23139" xr:uid="{6A85395E-5DD1-4BEC-8CCA-55C5504F2A32}"/>
    <cellStyle name="Input 4 11 2 4 3" xfId="23140" xr:uid="{C22D91CF-1177-4D44-9D38-26840318940D}"/>
    <cellStyle name="Input 4 11 2 5" xfId="23141" xr:uid="{4B08ECB2-B8FD-48B0-A014-7D3BF92FF26E}"/>
    <cellStyle name="Input 4 11 2 5 2" xfId="23142" xr:uid="{49B5F5D5-BBA3-4806-9B18-E3B17A5207A5}"/>
    <cellStyle name="Input 4 11 2 5 3" xfId="23143" xr:uid="{4A64F6A4-A00A-4C5D-86C4-BD4AF5929E41}"/>
    <cellStyle name="Input 4 11 2 6" xfId="23144" xr:uid="{B4E30077-9A79-4A2A-B50D-599A77EE7586}"/>
    <cellStyle name="Input 4 11 2 6 2" xfId="23145" xr:uid="{27F960EF-D87F-4513-A872-49FEA50E0114}"/>
    <cellStyle name="Input 4 11 2 6 3" xfId="23146" xr:uid="{AB780A9C-07E4-4EF2-8817-34D56C53D3C8}"/>
    <cellStyle name="Input 4 11 2 7" xfId="23147" xr:uid="{6C70936F-7805-46C6-80E9-FF64EE1745B2}"/>
    <cellStyle name="Input 4 11 2 7 2" xfId="23148" xr:uid="{3E2C28D0-0C10-4F8F-B5D3-5C70A5D55FF8}"/>
    <cellStyle name="Input 4 11 2 7 3" xfId="23149" xr:uid="{87594837-9088-49AF-B6C8-FEF100DFA9FE}"/>
    <cellStyle name="Input 4 11 2 8" xfId="23150" xr:uid="{816F5A07-CE06-4D27-8AB8-97CD43C31AD0}"/>
    <cellStyle name="Input 4 11 2 8 2" xfId="23151" xr:uid="{926224CE-5C9F-4EF9-9382-C436EEEAD227}"/>
    <cellStyle name="Input 4 11 2 8 3" xfId="23152" xr:uid="{5C3EBE84-CCCF-475C-AF28-41B3EEF0C8A5}"/>
    <cellStyle name="Input 4 11 2 9" xfId="23153" xr:uid="{C287BA65-E621-4BCB-A3B6-B83D63623F13}"/>
    <cellStyle name="Input 4 11 2 9 2" xfId="23154" xr:uid="{C84FCA13-5324-4EC9-BBE2-301EB6DFDC11}"/>
    <cellStyle name="Input 4 11 2 9 3" xfId="23155" xr:uid="{84163AC4-5BF5-4A31-BF25-EFA0F2773029}"/>
    <cellStyle name="Input 4 11 3" xfId="3768" xr:uid="{F811A9CF-9239-43DB-B52A-B3BCA6986FA1}"/>
    <cellStyle name="Input 4 11 3 2" xfId="4645" xr:uid="{20D42AD3-5321-4939-9145-AA5B722F9FD6}"/>
    <cellStyle name="Input 4 11 3 3" xfId="4459" xr:uid="{E9523DC9-96A4-40A8-8334-90000ECD9215}"/>
    <cellStyle name="Input 4 11 3 4" xfId="23156" xr:uid="{6CABAAB3-D09F-4EAF-9F30-30F77195F283}"/>
    <cellStyle name="Input 4 11 4" xfId="23157" xr:uid="{F0732D25-900E-4B5D-91F5-0517BBFE4E1E}"/>
    <cellStyle name="Input 4 11 4 2" xfId="23158" xr:uid="{96F80258-F361-43F3-9494-9141FC193655}"/>
    <cellStyle name="Input 4 11 4 3" xfId="23159" xr:uid="{7D829D86-7BDD-4F25-A85B-A14A08AB6064}"/>
    <cellStyle name="Input 4 11 5" xfId="23160" xr:uid="{77AE3720-68C4-456C-9FAD-75C1831C1EB3}"/>
    <cellStyle name="Input 4 11 5 2" xfId="23161" xr:uid="{DC37CF27-2E8A-4519-A988-4630FAC70303}"/>
    <cellStyle name="Input 4 11 5 3" xfId="23162" xr:uid="{2E7EFD1C-4B3E-479C-AF99-136C2A9475AE}"/>
    <cellStyle name="Input 4 11 6" xfId="23163" xr:uid="{555C458E-2322-44F5-84E1-D9B509290308}"/>
    <cellStyle name="Input 4 11 6 2" xfId="23164" xr:uid="{B02608B1-9020-470E-9D02-058688E10008}"/>
    <cellStyle name="Input 4 11 6 3" xfId="23165" xr:uid="{78A88FB9-9191-435C-B98A-674B2FDA3DE3}"/>
    <cellStyle name="Input 4 11 7" xfId="23166" xr:uid="{68BA661B-B7C0-40E3-9E10-758B6280D999}"/>
    <cellStyle name="Input 4 11 7 2" xfId="23167" xr:uid="{7E48BDA1-880F-48B6-958D-D1A310A7208F}"/>
    <cellStyle name="Input 4 11 7 3" xfId="23168" xr:uid="{3B5155DB-13ED-4E82-99A9-871466A4A9B1}"/>
    <cellStyle name="Input 4 11 8" xfId="23169" xr:uid="{BA988081-4779-4B69-8F9D-0ACA471C13A6}"/>
    <cellStyle name="Input 4 11 8 2" xfId="23170" xr:uid="{44723807-A35E-479D-8D92-35A2CB425D2F}"/>
    <cellStyle name="Input 4 11 8 3" xfId="23171" xr:uid="{7E5285D5-3491-4AAC-9CE7-A7BB67737CDB}"/>
    <cellStyle name="Input 4 11 9" xfId="23172" xr:uid="{63EE39E1-46EC-40FF-A3A3-4BFFB6A8B4B6}"/>
    <cellStyle name="Input 4 11 9 2" xfId="23173" xr:uid="{2C8016C8-C083-4B1D-869E-A56BEA989E7F}"/>
    <cellStyle name="Input 4 11 9 3" xfId="23174" xr:uid="{C04EA91D-2CDF-4E4E-B40A-38E9E332BF39}"/>
    <cellStyle name="Input 4 12" xfId="3400" xr:uid="{78FF0DA0-0AF1-4936-B418-7A5DA56357C6}"/>
    <cellStyle name="Input 4 12 10" xfId="23175" xr:uid="{B7299EE5-8701-4899-8044-35F20393BD8C}"/>
    <cellStyle name="Input 4 12 10 2" xfId="23176" xr:uid="{C98FBA68-B04D-4F1B-B1B6-E0A284BC6AA1}"/>
    <cellStyle name="Input 4 12 11" xfId="23177" xr:uid="{ACA051FB-671B-4C4A-A1C6-5A71AA2A03D8}"/>
    <cellStyle name="Input 4 12 2" xfId="4089" xr:uid="{3ED1D091-019B-40F8-85C2-91AE8DAC6B2E}"/>
    <cellStyle name="Input 4 12 2 2" xfId="4900" xr:uid="{2BE74E97-B70A-4BEE-9EF4-6D456E1F2866}"/>
    <cellStyle name="Input 4 12 2 3" xfId="5312" xr:uid="{824B200E-9DB2-4E4B-AA18-ED758CC01896}"/>
    <cellStyle name="Input 4 12 2 4" xfId="23178" xr:uid="{620BE687-0104-48BE-A53D-9453DE0F143C}"/>
    <cellStyle name="Input 4 12 3" xfId="23179" xr:uid="{38BA41E5-212A-4995-84BC-0B8756CB7E06}"/>
    <cellStyle name="Input 4 12 3 2" xfId="23180" xr:uid="{400A41B2-99E7-49D6-87A8-A6C6AA0CB58B}"/>
    <cellStyle name="Input 4 12 3 3" xfId="23181" xr:uid="{13FE4AEB-23D5-45A8-B159-A1F10F1C439F}"/>
    <cellStyle name="Input 4 12 4" xfId="23182" xr:uid="{893115A3-80DC-429C-BD6B-FD733235C9AC}"/>
    <cellStyle name="Input 4 12 4 2" xfId="23183" xr:uid="{34075D88-8C6E-45B0-A146-0604ED4892C9}"/>
    <cellStyle name="Input 4 12 4 3" xfId="23184" xr:uid="{AB962789-EFAB-463D-B1F4-4629C38F1C5B}"/>
    <cellStyle name="Input 4 12 5" xfId="23185" xr:uid="{B56BF18F-5A3B-4CAE-A4F3-5591D5E30ED5}"/>
    <cellStyle name="Input 4 12 5 2" xfId="23186" xr:uid="{4D25633E-D63A-4509-B966-1734ABE017E7}"/>
    <cellStyle name="Input 4 12 5 3" xfId="23187" xr:uid="{9BDAD98C-4182-4E08-961C-D714E1EA6154}"/>
    <cellStyle name="Input 4 12 6" xfId="23188" xr:uid="{695A2FA1-D021-4DF2-B492-D607C26A119B}"/>
    <cellStyle name="Input 4 12 6 2" xfId="23189" xr:uid="{70B07D73-2F2B-4321-BBF7-BC3E7C03DC70}"/>
    <cellStyle name="Input 4 12 6 3" xfId="23190" xr:uid="{B1FEA77C-081F-41E1-8366-C10CDBB3B2CF}"/>
    <cellStyle name="Input 4 12 7" xfId="23191" xr:uid="{C6B1E9CE-0B44-4DD7-8AF0-4E963757CD55}"/>
    <cellStyle name="Input 4 12 7 2" xfId="23192" xr:uid="{7796209A-F757-4A96-AB4C-2F09ADD223EE}"/>
    <cellStyle name="Input 4 12 7 3" xfId="23193" xr:uid="{6A67D348-12B3-465B-9E59-75EA4E115C91}"/>
    <cellStyle name="Input 4 12 8" xfId="23194" xr:uid="{4BFB137F-5FA6-41CB-AC9C-83347B42A0B9}"/>
    <cellStyle name="Input 4 12 8 2" xfId="23195" xr:uid="{47859D34-3C5B-423F-89BF-2FF3662572FD}"/>
    <cellStyle name="Input 4 12 8 3" xfId="23196" xr:uid="{9BF298BD-6748-49BA-AED3-F17074114172}"/>
    <cellStyle name="Input 4 12 9" xfId="23197" xr:uid="{F82AD413-ED7D-46C0-85DA-DC9297B4B952}"/>
    <cellStyle name="Input 4 12 9 2" xfId="23198" xr:uid="{05A862E5-95DF-4A1D-ADDB-E226DCA3C148}"/>
    <cellStyle name="Input 4 12 9 3" xfId="23199" xr:uid="{87BFA1E4-79F9-45FC-9ECC-4B566F99C18B}"/>
    <cellStyle name="Input 4 13" xfId="3766" xr:uid="{5AB16B65-4687-4056-9393-A83087991E1E}"/>
    <cellStyle name="Input 4 13 2" xfId="4643" xr:uid="{ACBAC2C5-68BF-491E-9F7E-6BE10C50AB53}"/>
    <cellStyle name="Input 4 13 3" xfId="4461" xr:uid="{A878AA0B-E80F-417C-AB9E-DC768FD7D9D3}"/>
    <cellStyle name="Input 4 13 4" xfId="23200" xr:uid="{C275B49A-6582-4526-B327-A8FED15C1CDA}"/>
    <cellStyle name="Input 4 14" xfId="23201" xr:uid="{8A50BC2A-07D2-4EB4-902D-E0C5C7FC1964}"/>
    <cellStyle name="Input 4 14 2" xfId="23202" xr:uid="{AC2AF637-8E3C-4F76-ABB9-6338167C0279}"/>
    <cellStyle name="Input 4 14 3" xfId="23203" xr:uid="{1AF2B5D1-C997-47E1-B993-DAE06B6C0F1C}"/>
    <cellStyle name="Input 4 15" xfId="23204" xr:uid="{117AE4E3-E23B-4797-A009-90D66248CEF2}"/>
    <cellStyle name="Input 4 15 2" xfId="23205" xr:uid="{DF9BAD37-D350-4F49-B333-4AFA6D69388C}"/>
    <cellStyle name="Input 4 15 3" xfId="23206" xr:uid="{44171007-8F00-422C-AC19-74315BA8D6BC}"/>
    <cellStyle name="Input 4 16" xfId="23207" xr:uid="{07FFFAD6-02D3-4A2E-8DBA-DFED7B89CCE6}"/>
    <cellStyle name="Input 4 16 2" xfId="23208" xr:uid="{DF7E32AA-0650-4819-950A-AC619E6209D9}"/>
    <cellStyle name="Input 4 16 3" xfId="23209" xr:uid="{11AFA337-B653-4EF1-8073-187B098916C3}"/>
    <cellStyle name="Input 4 17" xfId="23210" xr:uid="{B599E454-F42C-4F9F-A480-1F0C333AE3F7}"/>
    <cellStyle name="Input 4 17 2" xfId="23211" xr:uid="{AF929E90-E31F-4256-8FA4-EC0A45699288}"/>
    <cellStyle name="Input 4 17 3" xfId="23212" xr:uid="{CD443D7C-7939-425E-A8DE-8ADCA583001B}"/>
    <cellStyle name="Input 4 18" xfId="23213" xr:uid="{2242430E-F69F-4231-A779-60C377708F8E}"/>
    <cellStyle name="Input 4 18 2" xfId="23214" xr:uid="{48E96BEA-E2C8-4AB2-B8EB-6D910E75951D}"/>
    <cellStyle name="Input 4 18 3" xfId="23215" xr:uid="{A7E9EBAC-10ED-40F3-8650-6285B57B08B0}"/>
    <cellStyle name="Input 4 19" xfId="23216" xr:uid="{688DBEA7-FFE2-4E99-BC41-52254005D932}"/>
    <cellStyle name="Input 4 19 2" xfId="23217" xr:uid="{7842B044-F140-4250-BB28-768EE58FF1F6}"/>
    <cellStyle name="Input 4 19 3" xfId="23218" xr:uid="{5FFA8D3B-631F-4693-A401-155B47EE2E8C}"/>
    <cellStyle name="Input 4 2" xfId="2147" xr:uid="{91B585C5-9EC4-48A6-B5FF-FB113C57BB32}"/>
    <cellStyle name="Input 4 2 10" xfId="23219" xr:uid="{F3AA8D28-FB8E-4C67-82E7-1FB410C8D606}"/>
    <cellStyle name="Input 4 2 10 2" xfId="23220" xr:uid="{3BCF2C8C-821D-407F-9B2B-4A58B2687D97}"/>
    <cellStyle name="Input 4 2 10 3" xfId="23221" xr:uid="{EF4DA73B-346F-47BE-90D1-E61DF1FA6DF8}"/>
    <cellStyle name="Input 4 2 11" xfId="23222" xr:uid="{2E381BB5-8926-463B-81A0-ED42BBB22A17}"/>
    <cellStyle name="Input 4 2 11 2" xfId="23223" xr:uid="{88F5C3F5-227D-4609-B8A1-DC2F258465BB}"/>
    <cellStyle name="Input 4 2 12" xfId="23224" xr:uid="{90F54E70-91FD-400C-B7AE-2861630AA060}"/>
    <cellStyle name="Input 4 2 13" xfId="23225" xr:uid="{CB61509A-394C-4C91-873E-EB489478CEA4}"/>
    <cellStyle name="Input 4 2 14" xfId="23226" xr:uid="{85910082-69E6-4681-BD45-2C5A9E5D6C4B}"/>
    <cellStyle name="Input 4 2 2" xfId="3403" xr:uid="{7A9E1741-54E1-438E-ADAD-50F46752BF6C}"/>
    <cellStyle name="Input 4 2 2 10" xfId="23227" xr:uid="{04A55EF5-CE33-4DA5-A086-8D4BDE00D408}"/>
    <cellStyle name="Input 4 2 2 10 2" xfId="23228" xr:uid="{AE125107-20CB-4462-9C6A-52C313FCFF4A}"/>
    <cellStyle name="Input 4 2 2 11" xfId="23229" xr:uid="{44D767EF-69F8-4359-950E-A521371C227E}"/>
    <cellStyle name="Input 4 2 2 2" xfId="4092" xr:uid="{FF3E3344-C4A5-4A94-B003-9FC6690E2DB2}"/>
    <cellStyle name="Input 4 2 2 2 2" xfId="4903" xr:uid="{7A68B854-E709-4D0E-935A-2D4D96FC9CB1}"/>
    <cellStyle name="Input 4 2 2 2 3" xfId="5315" xr:uid="{44E60B8B-4695-4D99-8030-A091F4331DB1}"/>
    <cellStyle name="Input 4 2 2 2 4" xfId="23230" xr:uid="{5C113D4B-8A65-4CE0-A9EA-A7060567D3DB}"/>
    <cellStyle name="Input 4 2 2 3" xfId="23231" xr:uid="{89515087-B104-4C5E-8122-8FC6112DBF41}"/>
    <cellStyle name="Input 4 2 2 3 2" xfId="23232" xr:uid="{39F347EE-5142-450B-AB1D-8ED7CD5FF230}"/>
    <cellStyle name="Input 4 2 2 3 3" xfId="23233" xr:uid="{9EE91818-3658-49C5-8A50-EF137427D491}"/>
    <cellStyle name="Input 4 2 2 4" xfId="23234" xr:uid="{AAA5E41A-E31E-4D30-80B5-AAB42275B86C}"/>
    <cellStyle name="Input 4 2 2 4 2" xfId="23235" xr:uid="{E283CF7D-9AF5-4BD0-B679-4E1B53BC7C40}"/>
    <cellStyle name="Input 4 2 2 4 3" xfId="23236" xr:uid="{E75F2AC1-3B7E-4CD5-8209-22EEEC3014C6}"/>
    <cellStyle name="Input 4 2 2 5" xfId="23237" xr:uid="{908C29FC-1A2D-4619-9172-C66CDB9F8EF8}"/>
    <cellStyle name="Input 4 2 2 5 2" xfId="23238" xr:uid="{8930AAFB-22D7-4A67-A127-F3B8C2674D06}"/>
    <cellStyle name="Input 4 2 2 5 3" xfId="23239" xr:uid="{52CA0C21-72D5-4017-8ADF-A8B82B58F5FD}"/>
    <cellStyle name="Input 4 2 2 6" xfId="23240" xr:uid="{E85ACF5E-062F-41EF-B7AC-BA06C43339CC}"/>
    <cellStyle name="Input 4 2 2 6 2" xfId="23241" xr:uid="{F324F903-32FF-4715-98BA-FBBB54D60647}"/>
    <cellStyle name="Input 4 2 2 6 3" xfId="23242" xr:uid="{AA5F1555-CBBB-499D-976E-12BF8C1E8797}"/>
    <cellStyle name="Input 4 2 2 7" xfId="23243" xr:uid="{CF6D3D35-C950-4A48-9475-B03295949BC9}"/>
    <cellStyle name="Input 4 2 2 7 2" xfId="23244" xr:uid="{89D83B50-B81C-496D-9E9B-B061281E08D1}"/>
    <cellStyle name="Input 4 2 2 7 3" xfId="23245" xr:uid="{58FB0533-E890-459E-BD15-A6858B8330D0}"/>
    <cellStyle name="Input 4 2 2 8" xfId="23246" xr:uid="{33265DCE-1793-4FC3-9949-89712E608DE6}"/>
    <cellStyle name="Input 4 2 2 8 2" xfId="23247" xr:uid="{185B4634-D3EA-4C20-8DC7-DE67729D7A02}"/>
    <cellStyle name="Input 4 2 2 8 3" xfId="23248" xr:uid="{E6603081-FE4D-4A8D-80F9-7133876F5282}"/>
    <cellStyle name="Input 4 2 2 9" xfId="23249" xr:uid="{A10C95A9-5606-4E25-ADDA-F85191DE55D4}"/>
    <cellStyle name="Input 4 2 2 9 2" xfId="23250" xr:uid="{37C5EAF4-2902-466D-BD87-54768807C185}"/>
    <cellStyle name="Input 4 2 2 9 3" xfId="23251" xr:uid="{BA0296B9-7AF0-4867-9531-FE25CDEB678B}"/>
    <cellStyle name="Input 4 2 3" xfId="3769" xr:uid="{9B5B1C40-551F-4406-83BF-76652E978C8D}"/>
    <cellStyle name="Input 4 2 3 2" xfId="4646" xr:uid="{950D692F-4623-4FAA-ADC3-D3B3BF316E98}"/>
    <cellStyle name="Input 4 2 3 3" xfId="4458" xr:uid="{D14A73F3-2505-4B82-B35C-89A39C2AC9A8}"/>
    <cellStyle name="Input 4 2 3 4" xfId="23252" xr:uid="{36962068-EF43-4AE3-BADD-C12F6B7FF6CB}"/>
    <cellStyle name="Input 4 2 4" xfId="23253" xr:uid="{B3F1628C-D46F-4D50-9DC9-3E217EC8448B}"/>
    <cellStyle name="Input 4 2 4 2" xfId="23254" xr:uid="{99280676-8012-4C5D-A0C6-B7B25F07C12A}"/>
    <cellStyle name="Input 4 2 4 3" xfId="23255" xr:uid="{D0921BBE-098A-4346-B3C8-5C051DACC550}"/>
    <cellStyle name="Input 4 2 5" xfId="23256" xr:uid="{885B6289-2E62-4B66-9A70-9E7FAC124711}"/>
    <cellStyle name="Input 4 2 5 2" xfId="23257" xr:uid="{4947DEF7-D283-43B7-BA46-A8B68F410575}"/>
    <cellStyle name="Input 4 2 5 3" xfId="23258" xr:uid="{BEBFAAE6-45A2-4FCF-AD99-31B0911A6602}"/>
    <cellStyle name="Input 4 2 6" xfId="23259" xr:uid="{EF45341C-F9E3-4747-9ABF-8B6ABEB52CBB}"/>
    <cellStyle name="Input 4 2 6 2" xfId="23260" xr:uid="{A56B2963-2206-4B59-81B4-A540E16DEFD2}"/>
    <cellStyle name="Input 4 2 6 3" xfId="23261" xr:uid="{4300F609-0A93-45DF-9AF0-6FA4F2452F0F}"/>
    <cellStyle name="Input 4 2 7" xfId="23262" xr:uid="{8329172F-1D9A-4047-AD11-ADD604565BC9}"/>
    <cellStyle name="Input 4 2 7 2" xfId="23263" xr:uid="{F72AAFAE-22FB-4BC9-BE64-34D3B9407F13}"/>
    <cellStyle name="Input 4 2 7 3" xfId="23264" xr:uid="{33C15F11-A17F-45C6-81EE-CC492F518696}"/>
    <cellStyle name="Input 4 2 8" xfId="23265" xr:uid="{4294FE85-2F92-4908-873A-EF6F05B0FDB4}"/>
    <cellStyle name="Input 4 2 8 2" xfId="23266" xr:uid="{CF1612C7-2B8E-48B2-8A21-8D6B654112EC}"/>
    <cellStyle name="Input 4 2 8 3" xfId="23267" xr:uid="{9CCE1680-DEB4-4D64-8DFD-C1EB23E16296}"/>
    <cellStyle name="Input 4 2 9" xfId="23268" xr:uid="{9CFC4E5F-576A-40E9-8932-2986D73B7CB9}"/>
    <cellStyle name="Input 4 2 9 2" xfId="23269" xr:uid="{2FD88D95-0E30-4ABF-999F-7FC38002908C}"/>
    <cellStyle name="Input 4 2 9 3" xfId="23270" xr:uid="{0FE326C4-A1B0-43B6-A4FE-4C025605863C}"/>
    <cellStyle name="Input 4 20" xfId="23271" xr:uid="{D02F9B93-5AED-4320-AA67-CEDF6CD4297D}"/>
    <cellStyle name="Input 4 20 2" xfId="23272" xr:uid="{4731A9C8-A9F9-4E52-AFAD-F15561C5C12B}"/>
    <cellStyle name="Input 4 20 3" xfId="23273" xr:uid="{CCCE87E8-1D88-4E74-B8E9-3A443ED82B4F}"/>
    <cellStyle name="Input 4 21" xfId="23274" xr:uid="{FF2FA9D8-D7F3-4AD4-A312-FB9A9A39897D}"/>
    <cellStyle name="Input 4 21 2" xfId="23275" xr:uid="{9BB06B0F-1DB2-4D24-A863-7D90A9C5F8EB}"/>
    <cellStyle name="Input 4 22" xfId="23276" xr:uid="{A50EB389-1194-4AF4-B986-D94600A0C044}"/>
    <cellStyle name="Input 4 23" xfId="23277" xr:uid="{74241C21-9144-4B77-84CD-234958F87DD3}"/>
    <cellStyle name="Input 4 24" xfId="23278" xr:uid="{BA8BDA6D-20E5-4CE2-970D-9ECE8DE93810}"/>
    <cellStyle name="Input 4 3" xfId="2148" xr:uid="{6EBB24FF-B054-48DA-8CB6-0F8A7E64C347}"/>
    <cellStyle name="Input 4 3 10" xfId="23279" xr:uid="{1E020ED3-0636-4BE8-9572-8A073ADF1E3B}"/>
    <cellStyle name="Input 4 3 10 2" xfId="23280" xr:uid="{154861BE-9D93-4EBD-9A82-E9E8940ACCE1}"/>
    <cellStyle name="Input 4 3 10 3" xfId="23281" xr:uid="{7686E9C5-A8D5-4E3A-BA9E-4407B2BF99EB}"/>
    <cellStyle name="Input 4 3 11" xfId="23282" xr:uid="{E9714371-FC7D-4693-9162-3CE95DFF9EBC}"/>
    <cellStyle name="Input 4 3 11 2" xfId="23283" xr:uid="{A9C1B108-B93C-40F8-BBDF-5782F9299785}"/>
    <cellStyle name="Input 4 3 12" xfId="23284" xr:uid="{39358440-DD1A-4436-97BB-61B0BA57AADB}"/>
    <cellStyle name="Input 4 3 2" xfId="3404" xr:uid="{1C8E2600-F50D-4E5E-841B-B977589F4014}"/>
    <cellStyle name="Input 4 3 2 10" xfId="23285" xr:uid="{C64ADC37-E5BE-483B-A934-994777552E72}"/>
    <cellStyle name="Input 4 3 2 10 2" xfId="23286" xr:uid="{BB201E71-BFE8-40F0-988A-1E11BF731B08}"/>
    <cellStyle name="Input 4 3 2 11" xfId="23287" xr:uid="{916515C7-B21D-4157-B61B-38A49A685325}"/>
    <cellStyle name="Input 4 3 2 2" xfId="4093" xr:uid="{F9B8A595-F38C-4371-8A87-7F4C87E30C69}"/>
    <cellStyle name="Input 4 3 2 2 2" xfId="4904" xr:uid="{C1BDE6A9-22DA-46E2-A5EC-D0D5D49D94C8}"/>
    <cellStyle name="Input 4 3 2 2 3" xfId="5316" xr:uid="{C892C2EF-4D1B-4D5E-B293-400273AF3455}"/>
    <cellStyle name="Input 4 3 2 2 4" xfId="23288" xr:uid="{8D6423FF-460C-4953-BB93-2D578100921F}"/>
    <cellStyle name="Input 4 3 2 3" xfId="23289" xr:uid="{7C401FAE-F915-4712-B248-90881FAF4CD7}"/>
    <cellStyle name="Input 4 3 2 3 2" xfId="23290" xr:uid="{1E53CB21-D27B-4751-9D13-DC8FBF9D4340}"/>
    <cellStyle name="Input 4 3 2 3 3" xfId="23291" xr:uid="{8F39224F-FF31-44A2-8FEA-292C47A6095E}"/>
    <cellStyle name="Input 4 3 2 4" xfId="23292" xr:uid="{314D29CC-5CA1-4975-8E07-0621CF25B536}"/>
    <cellStyle name="Input 4 3 2 4 2" xfId="23293" xr:uid="{4D270732-9F99-42DD-B4BC-EB909A038F34}"/>
    <cellStyle name="Input 4 3 2 4 3" xfId="23294" xr:uid="{D0C52264-3072-4D71-B845-1765DF3AE09E}"/>
    <cellStyle name="Input 4 3 2 5" xfId="23295" xr:uid="{0A250209-D92C-48B9-969F-6615157D92C8}"/>
    <cellStyle name="Input 4 3 2 5 2" xfId="23296" xr:uid="{FA096947-25B9-48E9-9CAC-EA5E7E0A4D33}"/>
    <cellStyle name="Input 4 3 2 5 3" xfId="23297" xr:uid="{ECE993E7-690C-4D36-9028-23CA077D20B5}"/>
    <cellStyle name="Input 4 3 2 6" xfId="23298" xr:uid="{A4D06C17-BD9A-40E2-868D-46569E942C02}"/>
    <cellStyle name="Input 4 3 2 6 2" xfId="23299" xr:uid="{82AD36C5-7352-4875-A8AF-249C9F5CB000}"/>
    <cellStyle name="Input 4 3 2 6 3" xfId="23300" xr:uid="{33592941-2D95-4CC3-8975-347D4117DD09}"/>
    <cellStyle name="Input 4 3 2 7" xfId="23301" xr:uid="{41AE4673-F1F9-43D0-8E5C-2728A201B34E}"/>
    <cellStyle name="Input 4 3 2 7 2" xfId="23302" xr:uid="{51855269-CB1D-4879-A650-B7FAEDEDAF75}"/>
    <cellStyle name="Input 4 3 2 7 3" xfId="23303" xr:uid="{398CE115-8F1D-40B0-BCD7-6F549898046A}"/>
    <cellStyle name="Input 4 3 2 8" xfId="23304" xr:uid="{AE879E7E-981D-4C29-90BD-5FB87F9D5D84}"/>
    <cellStyle name="Input 4 3 2 8 2" xfId="23305" xr:uid="{36A28879-5DD7-4E59-9038-17406A829981}"/>
    <cellStyle name="Input 4 3 2 8 3" xfId="23306" xr:uid="{0C81039F-35A7-4149-9652-96B0452EC865}"/>
    <cellStyle name="Input 4 3 2 9" xfId="23307" xr:uid="{B1D54C25-86FC-4064-9539-CFF5523C7956}"/>
    <cellStyle name="Input 4 3 2 9 2" xfId="23308" xr:uid="{79CADC0D-D014-434E-9A90-111FA58A70A2}"/>
    <cellStyle name="Input 4 3 2 9 3" xfId="23309" xr:uid="{C76F61FC-A487-4489-BC05-F7D5092E7CC0}"/>
    <cellStyle name="Input 4 3 3" xfId="3770" xr:uid="{F07B18F2-8C54-4B3F-AA93-D464F56CCC35}"/>
    <cellStyle name="Input 4 3 3 2" xfId="4647" xr:uid="{E15BB1E5-368B-4562-B573-6C44F1C95882}"/>
    <cellStyle name="Input 4 3 3 3" xfId="4457" xr:uid="{7A4AA0E1-1737-4016-81F8-EF67D46EFCF1}"/>
    <cellStyle name="Input 4 3 3 4" xfId="23310" xr:uid="{779C22B8-AAB6-4550-8FEB-DBA88E8DA96B}"/>
    <cellStyle name="Input 4 3 4" xfId="23311" xr:uid="{56A4B842-A278-499A-92F4-FA0407BDF2D6}"/>
    <cellStyle name="Input 4 3 4 2" xfId="23312" xr:uid="{7BC4E2EF-E6C5-4E1D-9732-B4D00E411B36}"/>
    <cellStyle name="Input 4 3 4 3" xfId="23313" xr:uid="{C9A6690A-9157-430E-9D05-1D4BBE17DF14}"/>
    <cellStyle name="Input 4 3 5" xfId="23314" xr:uid="{E27DFE26-56A4-4C91-81DA-44507B843D22}"/>
    <cellStyle name="Input 4 3 5 2" xfId="23315" xr:uid="{8C3CF656-DB87-47E7-AA76-2DAE564F1EF5}"/>
    <cellStyle name="Input 4 3 5 3" xfId="23316" xr:uid="{DBD7565C-13D2-4CED-9AD4-B22EB1CDD256}"/>
    <cellStyle name="Input 4 3 6" xfId="23317" xr:uid="{58D48A90-6BD4-4568-A2F7-4B02255EC353}"/>
    <cellStyle name="Input 4 3 6 2" xfId="23318" xr:uid="{DA9D4937-DD75-43DF-8982-614ACC204F7A}"/>
    <cellStyle name="Input 4 3 6 3" xfId="23319" xr:uid="{69EC57F6-8A5F-42AA-A1B6-B1B841215D32}"/>
    <cellStyle name="Input 4 3 7" xfId="23320" xr:uid="{1299A78A-CA9A-4DF8-8B0B-30D7BFE87170}"/>
    <cellStyle name="Input 4 3 7 2" xfId="23321" xr:uid="{41DD2F89-22FD-4C45-B622-E32531283717}"/>
    <cellStyle name="Input 4 3 7 3" xfId="23322" xr:uid="{C575546C-87CF-445B-ADB9-8F6F94B6C5F3}"/>
    <cellStyle name="Input 4 3 8" xfId="23323" xr:uid="{110EC1F5-B00D-4A2B-8E4F-EDA73028EEDA}"/>
    <cellStyle name="Input 4 3 8 2" xfId="23324" xr:uid="{AB5B9FAF-BD52-4419-BC7C-4EAF0B81C04F}"/>
    <cellStyle name="Input 4 3 8 3" xfId="23325" xr:uid="{D6046EB4-28A2-4CC6-91AF-2C8FC5618945}"/>
    <cellStyle name="Input 4 3 9" xfId="23326" xr:uid="{D693597A-01F6-48C0-9281-693C1B55F378}"/>
    <cellStyle name="Input 4 3 9 2" xfId="23327" xr:uid="{CC3F9197-40A3-45AA-9393-4C6FD021CF25}"/>
    <cellStyle name="Input 4 3 9 3" xfId="23328" xr:uid="{6F8B8BD9-3058-475D-AF45-234108C849C4}"/>
    <cellStyle name="Input 4 4" xfId="2149" xr:uid="{ACD543FE-3370-48A7-A077-134357FC1B2E}"/>
    <cellStyle name="Input 4 4 10" xfId="23329" xr:uid="{4A1DE623-DD8C-486D-A174-B8155E479DA9}"/>
    <cellStyle name="Input 4 4 10 2" xfId="23330" xr:uid="{FFEE0E41-0AC6-4945-891E-FC9C57167864}"/>
    <cellStyle name="Input 4 4 10 3" xfId="23331" xr:uid="{2C190919-2A5A-4BB3-8118-B7172E65782C}"/>
    <cellStyle name="Input 4 4 11" xfId="23332" xr:uid="{80104522-AD13-41F1-A815-356D3A8668C0}"/>
    <cellStyle name="Input 4 4 11 2" xfId="23333" xr:uid="{A4C92DD7-DA2F-4039-A8C1-930F2110A5B0}"/>
    <cellStyle name="Input 4 4 12" xfId="23334" xr:uid="{A6FC8BEF-141F-49E0-BFEE-D067806BFFF2}"/>
    <cellStyle name="Input 4 4 2" xfId="3405" xr:uid="{82468B9C-F323-449B-8111-86686F586411}"/>
    <cellStyle name="Input 4 4 2 10" xfId="23335" xr:uid="{3FD81473-1CF1-4054-8FB1-2D6F40B47DB6}"/>
    <cellStyle name="Input 4 4 2 10 2" xfId="23336" xr:uid="{A4FC9D04-4714-41F6-BD17-FCB9AA02A30D}"/>
    <cellStyle name="Input 4 4 2 11" xfId="23337" xr:uid="{31DEE8E7-61E1-4DE3-9954-8FAAA0D3CC22}"/>
    <cellStyle name="Input 4 4 2 2" xfId="4094" xr:uid="{223FCE69-440D-4132-A06B-AD6F3DB60295}"/>
    <cellStyle name="Input 4 4 2 2 2" xfId="4905" xr:uid="{178A56A5-1CDC-4E47-955B-F916442A85E7}"/>
    <cellStyle name="Input 4 4 2 2 3" xfId="5317" xr:uid="{730F52A7-9832-4C4D-BE0E-A9FB7FDF807D}"/>
    <cellStyle name="Input 4 4 2 2 4" xfId="23338" xr:uid="{30E97086-017F-4E22-9CA5-B7E18E0DF8BB}"/>
    <cellStyle name="Input 4 4 2 3" xfId="23339" xr:uid="{FE50B24F-6816-4FF0-805B-C6F68561D4E8}"/>
    <cellStyle name="Input 4 4 2 3 2" xfId="23340" xr:uid="{E1A54811-0AAE-48A5-B93C-3121A3C24CB2}"/>
    <cellStyle name="Input 4 4 2 3 3" xfId="23341" xr:uid="{57B504CB-1D3D-4D7F-8455-04CF39DBA0B2}"/>
    <cellStyle name="Input 4 4 2 4" xfId="23342" xr:uid="{49BDE6EE-735C-4EA2-9A3D-FEB34A53F109}"/>
    <cellStyle name="Input 4 4 2 4 2" xfId="23343" xr:uid="{929DBC59-FD10-49E4-99AA-CF6C3A1D1253}"/>
    <cellStyle name="Input 4 4 2 4 3" xfId="23344" xr:uid="{F1A75919-D828-4BEC-90E9-31EF874AA89D}"/>
    <cellStyle name="Input 4 4 2 5" xfId="23345" xr:uid="{91B65BDD-CA8A-4423-B4E8-588561341A89}"/>
    <cellStyle name="Input 4 4 2 5 2" xfId="23346" xr:uid="{5D9FC891-D323-490A-9BB9-37229DBD8A83}"/>
    <cellStyle name="Input 4 4 2 5 3" xfId="23347" xr:uid="{9DA1CE52-78E7-433C-AA65-6A0DAD1B6396}"/>
    <cellStyle name="Input 4 4 2 6" xfId="23348" xr:uid="{5B6B45AD-8F61-4E3B-9BE8-5971BCDABA9E}"/>
    <cellStyle name="Input 4 4 2 6 2" xfId="23349" xr:uid="{F730DAC6-031A-4C08-BF43-C4749713ACED}"/>
    <cellStyle name="Input 4 4 2 6 3" xfId="23350" xr:uid="{F9190B8F-11B9-4039-8A52-105A9F52DD71}"/>
    <cellStyle name="Input 4 4 2 7" xfId="23351" xr:uid="{AC6215B1-108B-4789-AD3B-769EEE5EF46F}"/>
    <cellStyle name="Input 4 4 2 7 2" xfId="23352" xr:uid="{335460E1-C2C2-40BF-AD4C-09BE08F41A05}"/>
    <cellStyle name="Input 4 4 2 7 3" xfId="23353" xr:uid="{35F37F03-D215-42C8-BE55-D3DF0D5D0C93}"/>
    <cellStyle name="Input 4 4 2 8" xfId="23354" xr:uid="{53BDBC8D-033F-4767-ADFA-A4D7CD6BFE08}"/>
    <cellStyle name="Input 4 4 2 8 2" xfId="23355" xr:uid="{CEECE44B-8ED8-4B8F-9091-1ADBDA2E7FCE}"/>
    <cellStyle name="Input 4 4 2 8 3" xfId="23356" xr:uid="{1F5402B8-DCC7-474B-A728-BB024EE2C31B}"/>
    <cellStyle name="Input 4 4 2 9" xfId="23357" xr:uid="{62299384-422E-45D5-A4D4-8D1A74A7717F}"/>
    <cellStyle name="Input 4 4 2 9 2" xfId="23358" xr:uid="{C1801B65-4D17-45CE-A6C6-78BE9BB36CF3}"/>
    <cellStyle name="Input 4 4 2 9 3" xfId="23359" xr:uid="{25361AFA-97FC-432E-85B0-5002EA27A77E}"/>
    <cellStyle name="Input 4 4 3" xfId="3771" xr:uid="{E1BD07C2-655B-48FD-95C2-7FAF1ED558D1}"/>
    <cellStyle name="Input 4 4 3 2" xfId="4648" xr:uid="{10961051-D4D8-4103-8944-E2A537FE3873}"/>
    <cellStyle name="Input 4 4 3 3" xfId="4456" xr:uid="{487693F7-F809-4F1F-B6E7-634B22A38C1D}"/>
    <cellStyle name="Input 4 4 3 4" xfId="23360" xr:uid="{5549E488-F68A-40DC-B2B8-6C5775B6CA5F}"/>
    <cellStyle name="Input 4 4 4" xfId="23361" xr:uid="{6442F977-9D98-46F3-87B0-734D914BF9FF}"/>
    <cellStyle name="Input 4 4 4 2" xfId="23362" xr:uid="{53E21ED6-B766-4323-9120-CA7CCEB82252}"/>
    <cellStyle name="Input 4 4 4 3" xfId="23363" xr:uid="{7B2895D0-C4AB-4686-AC0D-1B7FBC2E8A73}"/>
    <cellStyle name="Input 4 4 5" xfId="23364" xr:uid="{53920511-DF66-438A-A3B2-0973DB563047}"/>
    <cellStyle name="Input 4 4 5 2" xfId="23365" xr:uid="{AA0A4427-C000-4CBC-B6FC-C0913D9B803B}"/>
    <cellStyle name="Input 4 4 5 3" xfId="23366" xr:uid="{F7BE9E14-FB49-47B2-B803-BFAC079FDD97}"/>
    <cellStyle name="Input 4 4 6" xfId="23367" xr:uid="{F9A2DCD5-9FCB-4C96-9B2B-90157FB13A8E}"/>
    <cellStyle name="Input 4 4 6 2" xfId="23368" xr:uid="{0617A245-E366-460B-99C3-E629C7ED82AE}"/>
    <cellStyle name="Input 4 4 6 3" xfId="23369" xr:uid="{6253A8FB-B5EF-4E11-85BF-C360085D071A}"/>
    <cellStyle name="Input 4 4 7" xfId="23370" xr:uid="{3C5A7A34-FD5D-4769-864E-AC8629564CBB}"/>
    <cellStyle name="Input 4 4 7 2" xfId="23371" xr:uid="{55679BB9-303D-4E3D-BC84-72D6E5F7A6A6}"/>
    <cellStyle name="Input 4 4 7 3" xfId="23372" xr:uid="{42630EEC-5CC7-4195-98E1-4F333E9942C7}"/>
    <cellStyle name="Input 4 4 8" xfId="23373" xr:uid="{45C6E27E-8E6A-4BD0-9DF9-A918063000A0}"/>
    <cellStyle name="Input 4 4 8 2" xfId="23374" xr:uid="{EDF89D2B-E168-4D01-9671-CC240905E1DB}"/>
    <cellStyle name="Input 4 4 8 3" xfId="23375" xr:uid="{280CF39F-7621-4C82-A512-1BDC5A4E5560}"/>
    <cellStyle name="Input 4 4 9" xfId="23376" xr:uid="{20F6D960-12CB-47B7-82EC-49227D36FACE}"/>
    <cellStyle name="Input 4 4 9 2" xfId="23377" xr:uid="{169BEBE3-6AA4-4AB1-A116-D4A5D9DE8FC4}"/>
    <cellStyle name="Input 4 4 9 3" xfId="23378" xr:uid="{FBAB7D58-9637-470B-AC07-BB21C613073E}"/>
    <cellStyle name="Input 4 5" xfId="2150" xr:uid="{8E982B53-C9F2-4951-BB17-CD17EE0D44F7}"/>
    <cellStyle name="Input 4 5 10" xfId="23379" xr:uid="{D57DB51E-ACEB-4368-8E55-93525D0DE5BB}"/>
    <cellStyle name="Input 4 5 10 2" xfId="23380" xr:uid="{C3E9C317-F243-4077-AE9B-70557F80B60B}"/>
    <cellStyle name="Input 4 5 10 3" xfId="23381" xr:uid="{659E28CB-F86A-4EC2-8FA0-ABDDA5EC1713}"/>
    <cellStyle name="Input 4 5 11" xfId="23382" xr:uid="{37BFFA70-5487-4475-83E5-83CCD2435D75}"/>
    <cellStyle name="Input 4 5 11 2" xfId="23383" xr:uid="{B9B39DA6-E508-4705-82AA-EB5819400859}"/>
    <cellStyle name="Input 4 5 12" xfId="23384" xr:uid="{8C8DC911-6091-4C39-9DDF-696503FF6017}"/>
    <cellStyle name="Input 4 5 2" xfId="3406" xr:uid="{87A306D4-660A-48F4-A517-73D457357658}"/>
    <cellStyle name="Input 4 5 2 10" xfId="23385" xr:uid="{01F3F7CD-5930-4FC8-8DE6-DAB4CCF71DF3}"/>
    <cellStyle name="Input 4 5 2 10 2" xfId="23386" xr:uid="{A99E6CE9-45DE-4A65-B146-95324B83081F}"/>
    <cellStyle name="Input 4 5 2 11" xfId="23387" xr:uid="{27F76D90-78FA-4D23-A44C-595A683DD217}"/>
    <cellStyle name="Input 4 5 2 2" xfId="4095" xr:uid="{5ED4F8BE-1DFE-441D-9E75-EFF9E82FBE52}"/>
    <cellStyle name="Input 4 5 2 2 2" xfId="4906" xr:uid="{9D47F55F-2F8C-4F51-A3D1-AF898B23CDFD}"/>
    <cellStyle name="Input 4 5 2 2 3" xfId="5318" xr:uid="{8C936096-C264-4DF7-831B-23EE11EB7FAC}"/>
    <cellStyle name="Input 4 5 2 2 4" xfId="23388" xr:uid="{E9A0B014-89F9-4D14-A9BA-B97EC8D9B9FA}"/>
    <cellStyle name="Input 4 5 2 3" xfId="23389" xr:uid="{5E7717C7-B0B7-4200-A35B-61A53832AAD1}"/>
    <cellStyle name="Input 4 5 2 3 2" xfId="23390" xr:uid="{73F7F33B-2386-4061-BB75-26E4233F1933}"/>
    <cellStyle name="Input 4 5 2 3 3" xfId="23391" xr:uid="{FF49B94C-E1FC-49FF-A1FB-2A1DEB66D112}"/>
    <cellStyle name="Input 4 5 2 4" xfId="23392" xr:uid="{67EC1412-8EFB-4C5E-98DC-0FD0406E7F55}"/>
    <cellStyle name="Input 4 5 2 4 2" xfId="23393" xr:uid="{59190219-B7BD-4AE2-815F-200D849C2A31}"/>
    <cellStyle name="Input 4 5 2 4 3" xfId="23394" xr:uid="{F35AA2E7-A64E-4AA9-84F6-ECC322A47EE8}"/>
    <cellStyle name="Input 4 5 2 5" xfId="23395" xr:uid="{37665935-6CC5-46ED-9857-E59F964FD32F}"/>
    <cellStyle name="Input 4 5 2 5 2" xfId="23396" xr:uid="{22701191-CF34-4032-8625-3EA7DE070DF6}"/>
    <cellStyle name="Input 4 5 2 5 3" xfId="23397" xr:uid="{879628B2-43B5-478B-AC11-946F5E629C5D}"/>
    <cellStyle name="Input 4 5 2 6" xfId="23398" xr:uid="{0FAB19F5-329E-4523-8C49-C807A13724A3}"/>
    <cellStyle name="Input 4 5 2 6 2" xfId="23399" xr:uid="{6B1B3A3F-8736-4036-BB2D-1269F1FCC31F}"/>
    <cellStyle name="Input 4 5 2 6 3" xfId="23400" xr:uid="{B28A63F5-2971-46DA-B95B-425A6A42511E}"/>
    <cellStyle name="Input 4 5 2 7" xfId="23401" xr:uid="{1C8A3858-1A2B-4984-B881-85BFF4E0D128}"/>
    <cellStyle name="Input 4 5 2 7 2" xfId="23402" xr:uid="{532A74A5-13E0-4E76-896D-30708651F866}"/>
    <cellStyle name="Input 4 5 2 7 3" xfId="23403" xr:uid="{F09472C4-ABE8-450F-8CAA-0F87428534BF}"/>
    <cellStyle name="Input 4 5 2 8" xfId="23404" xr:uid="{D0AE54BF-329D-4CA9-AD9E-4E3198F14E7F}"/>
    <cellStyle name="Input 4 5 2 8 2" xfId="23405" xr:uid="{94279BDC-EDCA-49F0-B7B5-0751C32E80F6}"/>
    <cellStyle name="Input 4 5 2 8 3" xfId="23406" xr:uid="{A5D71687-19E3-4ADF-939E-5A0FCB5FBC97}"/>
    <cellStyle name="Input 4 5 2 9" xfId="23407" xr:uid="{CAEDC48B-9A0E-4C43-B526-F2395E9F09DD}"/>
    <cellStyle name="Input 4 5 2 9 2" xfId="23408" xr:uid="{4EC16339-73AE-4D49-8806-FFE2F6927C79}"/>
    <cellStyle name="Input 4 5 2 9 3" xfId="23409" xr:uid="{0BCFDA93-FFA7-4D04-B9D8-FBF7757DC54E}"/>
    <cellStyle name="Input 4 5 3" xfId="3772" xr:uid="{CE934236-2520-4219-8A5C-17D5BD2A5B81}"/>
    <cellStyle name="Input 4 5 3 2" xfId="4649" xr:uid="{CEAD565B-D444-4F40-ADE9-1D426E2AFF1F}"/>
    <cellStyle name="Input 4 5 3 3" xfId="4455" xr:uid="{D3F38B47-377D-4444-A80A-A58EC682CA14}"/>
    <cellStyle name="Input 4 5 3 4" xfId="23410" xr:uid="{A94A0619-CA13-4A9D-AF84-FCFB836FFE3C}"/>
    <cellStyle name="Input 4 5 4" xfId="23411" xr:uid="{0B59F64C-8E4F-4CFC-8E60-5E68BBD680F0}"/>
    <cellStyle name="Input 4 5 4 2" xfId="23412" xr:uid="{228D66EB-1125-4991-9296-EED75685145D}"/>
    <cellStyle name="Input 4 5 4 3" xfId="23413" xr:uid="{E1AA825D-069F-4FEF-9B9F-CC4519379634}"/>
    <cellStyle name="Input 4 5 5" xfId="23414" xr:uid="{C62B0E1D-2909-4FE7-967A-8459E0C36B48}"/>
    <cellStyle name="Input 4 5 5 2" xfId="23415" xr:uid="{3D71F26E-077D-4E1D-8C46-1A6072CC636E}"/>
    <cellStyle name="Input 4 5 5 3" xfId="23416" xr:uid="{3B7F9BB8-B3CA-4E2F-87BC-8BD7D68D02B0}"/>
    <cellStyle name="Input 4 5 6" xfId="23417" xr:uid="{D9F99D4D-A074-43C4-90DE-F23B0EBF8B96}"/>
    <cellStyle name="Input 4 5 6 2" xfId="23418" xr:uid="{CFC072B8-828D-49FB-A6F9-4FE5D443D6D7}"/>
    <cellStyle name="Input 4 5 6 3" xfId="23419" xr:uid="{DBF93605-6720-4063-883D-28E00FCD2905}"/>
    <cellStyle name="Input 4 5 7" xfId="23420" xr:uid="{BCCD4CD3-25E5-499B-8DD1-D64264BCAB17}"/>
    <cellStyle name="Input 4 5 7 2" xfId="23421" xr:uid="{795E965C-9174-4521-B3E4-88D2C098E82F}"/>
    <cellStyle name="Input 4 5 7 3" xfId="23422" xr:uid="{56BD3467-E7CA-4DF7-AA37-327E79842B6C}"/>
    <cellStyle name="Input 4 5 8" xfId="23423" xr:uid="{F994301D-51D9-43CC-B766-8F34390D7D02}"/>
    <cellStyle name="Input 4 5 8 2" xfId="23424" xr:uid="{D8EA9EF4-DBF4-423A-BF4B-FB9E26938A63}"/>
    <cellStyle name="Input 4 5 8 3" xfId="23425" xr:uid="{6BA2D923-8A98-4554-8D12-C77B5831A1A7}"/>
    <cellStyle name="Input 4 5 9" xfId="23426" xr:uid="{69B739F0-1A6E-4C6A-8DFE-7F449F76B973}"/>
    <cellStyle name="Input 4 5 9 2" xfId="23427" xr:uid="{9A36813D-E7E8-4797-AF6E-10014783BE60}"/>
    <cellStyle name="Input 4 5 9 3" xfId="23428" xr:uid="{DA6BD126-EE99-4ED6-9EE9-3057397BF5EA}"/>
    <cellStyle name="Input 4 6" xfId="2151" xr:uid="{79E2CA09-CDA2-45B5-B02C-54C7C3FAC3B5}"/>
    <cellStyle name="Input 4 6 10" xfId="23429" xr:uid="{52EA878A-77EC-4662-9A38-64C70180F4A3}"/>
    <cellStyle name="Input 4 6 10 2" xfId="23430" xr:uid="{8C0FA9F6-BE68-48C1-A413-559B8A059899}"/>
    <cellStyle name="Input 4 6 10 3" xfId="23431" xr:uid="{5DD6908F-F588-463A-963D-686E62D389F8}"/>
    <cellStyle name="Input 4 6 11" xfId="23432" xr:uid="{D6294BE3-DB32-42A0-A43C-91369C388E65}"/>
    <cellStyle name="Input 4 6 11 2" xfId="23433" xr:uid="{75FED5C1-A71E-46CE-83D7-4A6C083A1FC7}"/>
    <cellStyle name="Input 4 6 12" xfId="23434" xr:uid="{04C367A3-D44C-4A43-AD40-A147C73D83EB}"/>
    <cellStyle name="Input 4 6 2" xfId="3407" xr:uid="{2472B0EE-0DFC-4060-82AD-AD5BF9A564F4}"/>
    <cellStyle name="Input 4 6 2 10" xfId="23435" xr:uid="{BB9A72E7-ED24-4AE6-8FD9-2F0104B430C1}"/>
    <cellStyle name="Input 4 6 2 10 2" xfId="23436" xr:uid="{6A76A9B6-D4F4-40FC-B429-E04F37DCAF1D}"/>
    <cellStyle name="Input 4 6 2 11" xfId="23437" xr:uid="{70CF4251-CB99-4E23-8364-6903E7EC15D0}"/>
    <cellStyle name="Input 4 6 2 2" xfId="4096" xr:uid="{C42C68AE-EC3D-446D-B707-D7CEA772EC5A}"/>
    <cellStyle name="Input 4 6 2 2 2" xfId="4907" xr:uid="{4F090193-0977-44CE-9C0F-E538FC61EB63}"/>
    <cellStyle name="Input 4 6 2 2 3" xfId="5319" xr:uid="{7C891007-9281-4A39-B2B6-68677C8354BD}"/>
    <cellStyle name="Input 4 6 2 2 4" xfId="23438" xr:uid="{56FFB7D9-4041-4C6A-9BE7-5E0CD1340400}"/>
    <cellStyle name="Input 4 6 2 3" xfId="23439" xr:uid="{94A3BCC1-BE29-473F-B824-0EFBF6914C76}"/>
    <cellStyle name="Input 4 6 2 3 2" xfId="23440" xr:uid="{E613BF04-DFE2-4710-8843-FA2FFE3D4C0F}"/>
    <cellStyle name="Input 4 6 2 3 3" xfId="23441" xr:uid="{1B3E01C9-25B3-42BF-A27C-4579BF9EC697}"/>
    <cellStyle name="Input 4 6 2 4" xfId="23442" xr:uid="{EBFA0687-45DD-4BB6-8EF1-0B3D6B3AA7FF}"/>
    <cellStyle name="Input 4 6 2 4 2" xfId="23443" xr:uid="{B082F129-CAFE-4D8F-80D6-764573DE69F9}"/>
    <cellStyle name="Input 4 6 2 4 3" xfId="23444" xr:uid="{377D32D6-DBD3-493C-979D-1FE0897AD81F}"/>
    <cellStyle name="Input 4 6 2 5" xfId="23445" xr:uid="{6D732B2E-46CF-40C0-8AAD-44ADCB4EFA64}"/>
    <cellStyle name="Input 4 6 2 5 2" xfId="23446" xr:uid="{F0445FF3-9DFA-4461-8A74-34DE02822AF2}"/>
    <cellStyle name="Input 4 6 2 5 3" xfId="23447" xr:uid="{3F6BAAB0-C99E-4081-AEA4-3EA86955F1D9}"/>
    <cellStyle name="Input 4 6 2 6" xfId="23448" xr:uid="{C5874679-F1F3-4CC3-A272-A1077BE2741A}"/>
    <cellStyle name="Input 4 6 2 6 2" xfId="23449" xr:uid="{C4DD178A-69AB-4AB4-84D9-EC2B0DDFF03E}"/>
    <cellStyle name="Input 4 6 2 6 3" xfId="23450" xr:uid="{B7620832-6AD6-4A89-B988-9175512BDEC0}"/>
    <cellStyle name="Input 4 6 2 7" xfId="23451" xr:uid="{38D8D518-340E-4297-AFCD-CF162368CDAD}"/>
    <cellStyle name="Input 4 6 2 7 2" xfId="23452" xr:uid="{D54EC11A-E806-462B-AE21-265B6DDBECB0}"/>
    <cellStyle name="Input 4 6 2 7 3" xfId="23453" xr:uid="{193B4D61-C96C-4A48-890D-F1D24A363CF4}"/>
    <cellStyle name="Input 4 6 2 8" xfId="23454" xr:uid="{3DD21321-6007-46FE-88EB-D4D6DDF4AD88}"/>
    <cellStyle name="Input 4 6 2 8 2" xfId="23455" xr:uid="{C755EB10-89BE-4CAC-8262-20A59AB42BB6}"/>
    <cellStyle name="Input 4 6 2 8 3" xfId="23456" xr:uid="{52D0EF76-82EE-4977-BA77-EBAECEC2F6E4}"/>
    <cellStyle name="Input 4 6 2 9" xfId="23457" xr:uid="{BA8DF6B4-A6CF-4823-82B4-A2E9C7B0CBBB}"/>
    <cellStyle name="Input 4 6 2 9 2" xfId="23458" xr:uid="{3F007F78-2D82-4C82-BA77-7D2AE830D9EC}"/>
    <cellStyle name="Input 4 6 2 9 3" xfId="23459" xr:uid="{E02DD579-4E79-4707-81F6-4F4368C6B769}"/>
    <cellStyle name="Input 4 6 3" xfId="3773" xr:uid="{B02BD90C-5A1C-46DB-9E58-EAED52F4421E}"/>
    <cellStyle name="Input 4 6 3 2" xfId="4650" xr:uid="{3E08A391-9184-431D-A381-B763B0B5C39A}"/>
    <cellStyle name="Input 4 6 3 3" xfId="4454" xr:uid="{06732645-D004-43F5-AC66-B736CEE0E52A}"/>
    <cellStyle name="Input 4 6 3 4" xfId="23460" xr:uid="{95AAC662-07CC-4841-BA3C-6432C4746F5C}"/>
    <cellStyle name="Input 4 6 4" xfId="23461" xr:uid="{F43A34D1-38A6-4370-9A7F-E3548364A783}"/>
    <cellStyle name="Input 4 6 4 2" xfId="23462" xr:uid="{5EFBF377-4925-4B63-9F70-42B39B90E048}"/>
    <cellStyle name="Input 4 6 4 3" xfId="23463" xr:uid="{2E3EF36A-04E8-4682-9EB7-C1F6CC341853}"/>
    <cellStyle name="Input 4 6 5" xfId="23464" xr:uid="{A2851140-B31B-4ED7-ABB4-7075168E097A}"/>
    <cellStyle name="Input 4 6 5 2" xfId="23465" xr:uid="{3215F16B-56EF-4553-AEF1-399D29E53D24}"/>
    <cellStyle name="Input 4 6 5 3" xfId="23466" xr:uid="{255B744E-63B4-4D4E-9C70-94DD6B2B697E}"/>
    <cellStyle name="Input 4 6 6" xfId="23467" xr:uid="{FE1013F7-7C95-4162-9B99-166157418B6B}"/>
    <cellStyle name="Input 4 6 6 2" xfId="23468" xr:uid="{A9DD9D0A-D864-488D-9D40-64EA699AFA93}"/>
    <cellStyle name="Input 4 6 6 3" xfId="23469" xr:uid="{A0367B07-EA35-4C95-8C9F-A8125F1127CD}"/>
    <cellStyle name="Input 4 6 7" xfId="23470" xr:uid="{72300358-2069-4671-8769-6247E290A3BF}"/>
    <cellStyle name="Input 4 6 7 2" xfId="23471" xr:uid="{84333D77-D6ED-4EA5-9C32-6429B3D32D82}"/>
    <cellStyle name="Input 4 6 7 3" xfId="23472" xr:uid="{96E568B0-5E28-4C74-AA57-7AC79315EF0C}"/>
    <cellStyle name="Input 4 6 8" xfId="23473" xr:uid="{3EF4A56E-441E-4A61-806D-A4F227B71587}"/>
    <cellStyle name="Input 4 6 8 2" xfId="23474" xr:uid="{A902D52A-942D-4BDE-8083-42E41AC43FFE}"/>
    <cellStyle name="Input 4 6 8 3" xfId="23475" xr:uid="{8734716C-D507-4F35-9B6C-E893D8A67D34}"/>
    <cellStyle name="Input 4 6 9" xfId="23476" xr:uid="{1C1218E5-B82A-4A32-A02B-4C2BC7539E93}"/>
    <cellStyle name="Input 4 6 9 2" xfId="23477" xr:uid="{A5F8FD70-1722-4DAA-8B80-2B3DD096D9CB}"/>
    <cellStyle name="Input 4 6 9 3" xfId="23478" xr:uid="{1969B79E-8A5E-4725-B09F-3D855381D03F}"/>
    <cellStyle name="Input 4 7" xfId="2152" xr:uid="{F08D79A6-50C4-4061-BD04-4F4881E8C6C7}"/>
    <cellStyle name="Input 4 7 10" xfId="23479" xr:uid="{5FC9C5E2-C638-4C5E-AA81-70EA51B4B9D8}"/>
    <cellStyle name="Input 4 7 10 2" xfId="23480" xr:uid="{699503D0-FC23-4CC0-A7E5-53F04866DFD1}"/>
    <cellStyle name="Input 4 7 10 3" xfId="23481" xr:uid="{AABB8D83-0FB0-4503-A2F9-BA40C94F9305}"/>
    <cellStyle name="Input 4 7 11" xfId="23482" xr:uid="{2E29D640-E911-4840-BA17-3A81D66639B1}"/>
    <cellStyle name="Input 4 7 11 2" xfId="23483" xr:uid="{674E81B5-CE55-48C4-9C94-47E7C0196415}"/>
    <cellStyle name="Input 4 7 12" xfId="23484" xr:uid="{5727C48F-0921-4140-B204-31348E1BF149}"/>
    <cellStyle name="Input 4 7 2" xfId="3408" xr:uid="{21587249-4D04-409D-8D53-C08C2C606626}"/>
    <cellStyle name="Input 4 7 2 10" xfId="23485" xr:uid="{420D4D25-2803-4192-A071-4CC9502EC0E3}"/>
    <cellStyle name="Input 4 7 2 10 2" xfId="23486" xr:uid="{BFCB66DE-9B6F-487F-BD14-0F773B6514A4}"/>
    <cellStyle name="Input 4 7 2 11" xfId="23487" xr:uid="{845C8E2D-7054-4A96-B22C-81A779822960}"/>
    <cellStyle name="Input 4 7 2 2" xfId="4097" xr:uid="{D745A24E-D2BF-4953-A50D-0BA5D7EE254B}"/>
    <cellStyle name="Input 4 7 2 2 2" xfId="4908" xr:uid="{66FFEB77-5E2E-45DB-94AA-267511A996B5}"/>
    <cellStyle name="Input 4 7 2 2 3" xfId="5320" xr:uid="{35CC34CF-5DFD-4C8C-94E0-9AE5A5BEEA22}"/>
    <cellStyle name="Input 4 7 2 2 4" xfId="23488" xr:uid="{2E6EFB3D-594E-4670-9533-E2BBC530C465}"/>
    <cellStyle name="Input 4 7 2 3" xfId="23489" xr:uid="{206F6E9F-0EFC-417E-86AF-3B13C08FBC96}"/>
    <cellStyle name="Input 4 7 2 3 2" xfId="23490" xr:uid="{47400C7D-BAC1-48B0-AEBD-BD0ED8CED24D}"/>
    <cellStyle name="Input 4 7 2 3 3" xfId="23491" xr:uid="{2A9358A6-28BE-47B5-A59C-5C5A35D96AD0}"/>
    <cellStyle name="Input 4 7 2 4" xfId="23492" xr:uid="{ED521973-728F-48A2-AB19-EAF1EF8B3A23}"/>
    <cellStyle name="Input 4 7 2 4 2" xfId="23493" xr:uid="{33647306-F205-4DD4-A8B2-21FB0743AFF9}"/>
    <cellStyle name="Input 4 7 2 4 3" xfId="23494" xr:uid="{2F27A3F1-F3D6-42F6-B25F-87851BCE5AFF}"/>
    <cellStyle name="Input 4 7 2 5" xfId="23495" xr:uid="{D50FA61F-08E2-49A5-BD53-D515F764024F}"/>
    <cellStyle name="Input 4 7 2 5 2" xfId="23496" xr:uid="{12E3336B-C4FB-4820-B243-4AA7C87E0F6B}"/>
    <cellStyle name="Input 4 7 2 5 3" xfId="23497" xr:uid="{DB5B9A3C-67C4-43CB-B030-CFCA28290D0C}"/>
    <cellStyle name="Input 4 7 2 6" xfId="23498" xr:uid="{E9138A7C-0D86-4562-883F-2D21D4E5F64C}"/>
    <cellStyle name="Input 4 7 2 6 2" xfId="23499" xr:uid="{7C3D5F46-2268-4241-850A-6E36E155174B}"/>
    <cellStyle name="Input 4 7 2 6 3" xfId="23500" xr:uid="{FFC34C2A-35B8-4EB1-9A69-7B793A0630CC}"/>
    <cellStyle name="Input 4 7 2 7" xfId="23501" xr:uid="{DB8AB5DE-3E48-4DE1-AE31-D96E42CDE796}"/>
    <cellStyle name="Input 4 7 2 7 2" xfId="23502" xr:uid="{71E3CA1D-843F-4AB3-9EB9-5940882F4F33}"/>
    <cellStyle name="Input 4 7 2 7 3" xfId="23503" xr:uid="{4D27BF74-A7E8-4D73-876B-6625EC48432A}"/>
    <cellStyle name="Input 4 7 2 8" xfId="23504" xr:uid="{E6095882-BFC6-4B95-84FC-ED7CF72C61B2}"/>
    <cellStyle name="Input 4 7 2 8 2" xfId="23505" xr:uid="{A1D5604A-7044-4DDD-96EB-E4530DD045EA}"/>
    <cellStyle name="Input 4 7 2 8 3" xfId="23506" xr:uid="{2D413A54-B852-49CA-AE6E-CD9086C4400D}"/>
    <cellStyle name="Input 4 7 2 9" xfId="23507" xr:uid="{8DF16759-156E-460D-A08B-8A7711F53891}"/>
    <cellStyle name="Input 4 7 2 9 2" xfId="23508" xr:uid="{15448F1B-4DBC-41AD-A177-6E7558E5485E}"/>
    <cellStyle name="Input 4 7 2 9 3" xfId="23509" xr:uid="{CB148008-585F-49B1-9E41-0B6FA534FE08}"/>
    <cellStyle name="Input 4 7 3" xfId="3774" xr:uid="{C42A4ED4-EDC1-4765-96D0-C6932959C9D6}"/>
    <cellStyle name="Input 4 7 3 2" xfId="4651" xr:uid="{27CCFD20-0C9C-43D2-B17F-CC0E56692D9A}"/>
    <cellStyle name="Input 4 7 3 3" xfId="4453" xr:uid="{8CB0D796-B969-4878-B77B-781C9849DABC}"/>
    <cellStyle name="Input 4 7 3 4" xfId="23510" xr:uid="{5494FACE-02C2-4348-8310-1678FB5D719D}"/>
    <cellStyle name="Input 4 7 4" xfId="23511" xr:uid="{5A9EF1CD-FBF6-4690-9273-7062810C49B4}"/>
    <cellStyle name="Input 4 7 4 2" xfId="23512" xr:uid="{22B7B7E8-C666-4E3E-8777-7DD96389ED0E}"/>
    <cellStyle name="Input 4 7 4 3" xfId="23513" xr:uid="{46EA1F72-7039-4D31-BE75-3A4661464EAD}"/>
    <cellStyle name="Input 4 7 5" xfId="23514" xr:uid="{73DD8800-AC98-44C4-A627-E8711528B779}"/>
    <cellStyle name="Input 4 7 5 2" xfId="23515" xr:uid="{EB3BB584-55F9-4CF6-AB86-B61823C932FF}"/>
    <cellStyle name="Input 4 7 5 3" xfId="23516" xr:uid="{EAA95D39-2346-4247-B71A-0DFB2CC7311D}"/>
    <cellStyle name="Input 4 7 6" xfId="23517" xr:uid="{AD048CC8-B975-42A3-94C6-072CCC2540DC}"/>
    <cellStyle name="Input 4 7 6 2" xfId="23518" xr:uid="{A71EF37B-A2CC-41A5-8E07-7DBD23C5F932}"/>
    <cellStyle name="Input 4 7 6 3" xfId="23519" xr:uid="{0304B025-37A8-4C29-A2DA-45FCFD944EAD}"/>
    <cellStyle name="Input 4 7 7" xfId="23520" xr:uid="{C54FAF8C-98C2-4647-9DB2-0BF6B307855B}"/>
    <cellStyle name="Input 4 7 7 2" xfId="23521" xr:uid="{B2FB5D1E-8FE0-401F-9B8A-59264EFAA628}"/>
    <cellStyle name="Input 4 7 7 3" xfId="23522" xr:uid="{9CD02F93-59E0-4EE7-8704-06EFF45C5759}"/>
    <cellStyle name="Input 4 7 8" xfId="23523" xr:uid="{1210C799-0FBE-450C-B904-1CA17A1B017D}"/>
    <cellStyle name="Input 4 7 8 2" xfId="23524" xr:uid="{53798758-62A2-481F-A7C8-4304149F590D}"/>
    <cellStyle name="Input 4 7 8 3" xfId="23525" xr:uid="{2566220A-216D-4E09-8AC8-9A231940F21B}"/>
    <cellStyle name="Input 4 7 9" xfId="23526" xr:uid="{80179BEE-7A82-4442-BC90-F2AA2CAB1633}"/>
    <cellStyle name="Input 4 7 9 2" xfId="23527" xr:uid="{71770548-40E2-45D2-B0C0-0923AFC13E50}"/>
    <cellStyle name="Input 4 7 9 3" xfId="23528" xr:uid="{433AFDA8-6115-4439-A409-DBDAB259463B}"/>
    <cellStyle name="Input 4 8" xfId="2153" xr:uid="{46D740D9-5995-4D28-8184-33DB18E67DBF}"/>
    <cellStyle name="Input 4 8 10" xfId="23529" xr:uid="{EAA43195-BC19-451D-825E-D9E6F2F4A028}"/>
    <cellStyle name="Input 4 8 10 2" xfId="23530" xr:uid="{1954C819-DF9C-4D01-996B-6FE90DECB144}"/>
    <cellStyle name="Input 4 8 10 3" xfId="23531" xr:uid="{B52B60EA-8AF9-41AC-834E-270B7BEB6B6D}"/>
    <cellStyle name="Input 4 8 11" xfId="23532" xr:uid="{ECD6E7E3-A571-4409-A72C-AFB1AF4F0A2C}"/>
    <cellStyle name="Input 4 8 11 2" xfId="23533" xr:uid="{4FF39A36-B41E-4DB9-8C52-F07246C73805}"/>
    <cellStyle name="Input 4 8 12" xfId="23534" xr:uid="{5D8382F8-2BE3-4353-B7A6-6B404663D807}"/>
    <cellStyle name="Input 4 8 2" xfId="3409" xr:uid="{FA45BAC9-1F1A-4898-8D79-E24297B362A1}"/>
    <cellStyle name="Input 4 8 2 10" xfId="23535" xr:uid="{94731108-0139-44E2-B8A4-285CEF16C88B}"/>
    <cellStyle name="Input 4 8 2 10 2" xfId="23536" xr:uid="{D8CEE80C-D236-487F-8C30-8526B9EEA300}"/>
    <cellStyle name="Input 4 8 2 11" xfId="23537" xr:uid="{188CEA2B-C23D-4301-A3F4-8721A06A5365}"/>
    <cellStyle name="Input 4 8 2 2" xfId="4098" xr:uid="{2F85ADF3-0E58-4074-8FE0-2274B85071B1}"/>
    <cellStyle name="Input 4 8 2 2 2" xfId="4909" xr:uid="{C48FC729-6960-48EE-ACEC-AD317A6CE917}"/>
    <cellStyle name="Input 4 8 2 2 3" xfId="5321" xr:uid="{C5A44CF9-6EDB-4D08-8362-AF1042557653}"/>
    <cellStyle name="Input 4 8 2 2 4" xfId="23538" xr:uid="{44A7218C-A340-4888-9876-AE67EDA4AA20}"/>
    <cellStyle name="Input 4 8 2 3" xfId="23539" xr:uid="{282DA425-918A-4A05-A19C-8D7F671FEA15}"/>
    <cellStyle name="Input 4 8 2 3 2" xfId="23540" xr:uid="{97652446-B527-400E-9875-0D79FA08E62C}"/>
    <cellStyle name="Input 4 8 2 3 3" xfId="23541" xr:uid="{FB1B886E-8EA9-444A-9C47-12CEF9184236}"/>
    <cellStyle name="Input 4 8 2 4" xfId="23542" xr:uid="{A30D254C-9369-4729-9627-4D2D01601D93}"/>
    <cellStyle name="Input 4 8 2 4 2" xfId="23543" xr:uid="{1B5E8562-0054-4C92-AD15-6CBA534ADAD0}"/>
    <cellStyle name="Input 4 8 2 4 3" xfId="23544" xr:uid="{B4A55F23-2864-463C-8805-CC21D0A1994C}"/>
    <cellStyle name="Input 4 8 2 5" xfId="23545" xr:uid="{3383C9DC-609A-4576-B726-80D99FEF8120}"/>
    <cellStyle name="Input 4 8 2 5 2" xfId="23546" xr:uid="{1BAC18BF-C7F8-4812-BF59-53506EB5A415}"/>
    <cellStyle name="Input 4 8 2 5 3" xfId="23547" xr:uid="{B9A36ADE-37B7-4246-B010-7754AB4D932A}"/>
    <cellStyle name="Input 4 8 2 6" xfId="23548" xr:uid="{493956A0-4F3F-4644-8CA2-25C2C13AFB2F}"/>
    <cellStyle name="Input 4 8 2 6 2" xfId="23549" xr:uid="{AC569BF1-4210-48D9-A9B1-89FB66F6A793}"/>
    <cellStyle name="Input 4 8 2 6 3" xfId="23550" xr:uid="{867CF1FC-EE55-42AD-9AD2-0B31489D95A8}"/>
    <cellStyle name="Input 4 8 2 7" xfId="23551" xr:uid="{C438AD2C-BD3D-4AFA-A46C-802E5BF22A36}"/>
    <cellStyle name="Input 4 8 2 7 2" xfId="23552" xr:uid="{983022A2-EC92-426B-9D85-D3BE486B1447}"/>
    <cellStyle name="Input 4 8 2 7 3" xfId="23553" xr:uid="{4A4B7DF0-8810-42C7-A0E1-CAF9E00C2C13}"/>
    <cellStyle name="Input 4 8 2 8" xfId="23554" xr:uid="{0F5FD49E-D346-49FC-921C-1E360B37171F}"/>
    <cellStyle name="Input 4 8 2 8 2" xfId="23555" xr:uid="{8531A996-AF9F-4C4C-9301-C43609DC68BD}"/>
    <cellStyle name="Input 4 8 2 8 3" xfId="23556" xr:uid="{383D7F3C-FA1A-4F13-AE22-3C33EFB5A7D2}"/>
    <cellStyle name="Input 4 8 2 9" xfId="23557" xr:uid="{EDE0B0D0-3F55-4FFB-B05D-66C1BF54E2E8}"/>
    <cellStyle name="Input 4 8 2 9 2" xfId="23558" xr:uid="{CC1508DC-0B3E-412D-9A16-24A3330634A6}"/>
    <cellStyle name="Input 4 8 2 9 3" xfId="23559" xr:uid="{DBD9C8FA-F089-4C29-AC22-8C913C3A8CB2}"/>
    <cellStyle name="Input 4 8 3" xfId="3775" xr:uid="{50AC33C8-F6DE-4496-A5E8-6FE43942C16D}"/>
    <cellStyle name="Input 4 8 3 2" xfId="4652" xr:uid="{3ABA5BB5-BB9B-4176-8B23-904EC3D30F93}"/>
    <cellStyle name="Input 4 8 3 3" xfId="4452" xr:uid="{AE5006AC-A950-432A-82CF-2B24CDEC48B9}"/>
    <cellStyle name="Input 4 8 3 4" xfId="23560" xr:uid="{85B5DFED-4136-474D-AE15-B708B2ACE162}"/>
    <cellStyle name="Input 4 8 4" xfId="23561" xr:uid="{F3421B92-DE13-4EA4-A5C7-EB93C429E94A}"/>
    <cellStyle name="Input 4 8 4 2" xfId="23562" xr:uid="{30294107-E624-4FE1-BECA-95C2A80DEE59}"/>
    <cellStyle name="Input 4 8 4 3" xfId="23563" xr:uid="{87C5428A-0E67-4A55-849E-5459404FE539}"/>
    <cellStyle name="Input 4 8 5" xfId="23564" xr:uid="{14C3FB71-AEAF-4151-A6D3-C0A18216519A}"/>
    <cellStyle name="Input 4 8 5 2" xfId="23565" xr:uid="{D5657B5E-70F5-4863-8DD0-03E7B7138426}"/>
    <cellStyle name="Input 4 8 5 3" xfId="23566" xr:uid="{76A75D56-9F34-484F-9BCC-8F3CADF238AE}"/>
    <cellStyle name="Input 4 8 6" xfId="23567" xr:uid="{19D149FE-C37D-40F0-84DF-E7F402008B22}"/>
    <cellStyle name="Input 4 8 6 2" xfId="23568" xr:uid="{31D6127D-ECFB-456E-AC77-7BDAE8F0E9CC}"/>
    <cellStyle name="Input 4 8 6 3" xfId="23569" xr:uid="{1BE889EA-CAEF-453C-9F1E-E38773AFD7BF}"/>
    <cellStyle name="Input 4 8 7" xfId="23570" xr:uid="{892558C9-AD72-47FB-908E-DE63E5A59540}"/>
    <cellStyle name="Input 4 8 7 2" xfId="23571" xr:uid="{1D6FA72C-E4A1-470A-82C6-D1ADFB831082}"/>
    <cellStyle name="Input 4 8 7 3" xfId="23572" xr:uid="{98A24867-0955-4AA9-A8A1-8C302929C31D}"/>
    <cellStyle name="Input 4 8 8" xfId="23573" xr:uid="{11E47FAC-76A4-42E0-B0AB-25E82D169E7C}"/>
    <cellStyle name="Input 4 8 8 2" xfId="23574" xr:uid="{A63803D5-EAAF-490B-ACB1-88F21C9E8324}"/>
    <cellStyle name="Input 4 8 8 3" xfId="23575" xr:uid="{D9AF4FF0-0095-4E71-9F95-86D5F64C3DE2}"/>
    <cellStyle name="Input 4 8 9" xfId="23576" xr:uid="{81B4C470-8193-4390-B97F-B660511536E4}"/>
    <cellStyle name="Input 4 8 9 2" xfId="23577" xr:uid="{D4218327-EADD-4098-9D49-89ABBAF166B1}"/>
    <cellStyle name="Input 4 8 9 3" xfId="23578" xr:uid="{C0A0D9C5-6A4B-43E2-B433-663110FBAE1E}"/>
    <cellStyle name="Input 4 9" xfId="2154" xr:uid="{E55A9302-B9E0-483A-9A95-FF94D7C1320A}"/>
    <cellStyle name="Input 4 9 10" xfId="23579" xr:uid="{6E946F49-1B3B-4D43-8527-6C262132EED6}"/>
    <cellStyle name="Input 4 9 10 2" xfId="23580" xr:uid="{815A356C-E531-492C-B084-C7D32F3741EB}"/>
    <cellStyle name="Input 4 9 10 3" xfId="23581" xr:uid="{4FEECBF2-4E94-4BF9-91F3-417923D4C8A1}"/>
    <cellStyle name="Input 4 9 11" xfId="23582" xr:uid="{26058F6B-2484-4F2E-B6F3-DC084FC21CDF}"/>
    <cellStyle name="Input 4 9 11 2" xfId="23583" xr:uid="{C9122A9E-1EF0-462C-904E-00DEDB431073}"/>
    <cellStyle name="Input 4 9 12" xfId="23584" xr:uid="{C1D19299-4469-477E-9E33-951E546CF0F0}"/>
    <cellStyle name="Input 4 9 2" xfId="3410" xr:uid="{5E7E0923-7CA3-4D27-99D8-1D86FDE247D3}"/>
    <cellStyle name="Input 4 9 2 10" xfId="23585" xr:uid="{B6753E77-D96F-4DB9-B019-6305C01F3811}"/>
    <cellStyle name="Input 4 9 2 10 2" xfId="23586" xr:uid="{D75ADA8C-4D77-4EE7-8DA6-ED457DAC2708}"/>
    <cellStyle name="Input 4 9 2 11" xfId="23587" xr:uid="{7DF8761A-C01F-4E4A-9080-1FECCC35DACE}"/>
    <cellStyle name="Input 4 9 2 2" xfId="4099" xr:uid="{56CCE418-6789-4A43-A974-9DC7F1AC4EB0}"/>
    <cellStyle name="Input 4 9 2 2 2" xfId="4910" xr:uid="{28CDE1D1-73ED-4490-A062-6F7DE9940C00}"/>
    <cellStyle name="Input 4 9 2 2 3" xfId="5322" xr:uid="{4A9BD5DB-802C-45EC-8115-58A278033A3C}"/>
    <cellStyle name="Input 4 9 2 2 4" xfId="23588" xr:uid="{563D5AFB-6385-45DD-9A55-25A7FDD33E84}"/>
    <cellStyle name="Input 4 9 2 3" xfId="23589" xr:uid="{6A799752-2D0D-4EC0-9061-BDF11E1BE4FE}"/>
    <cellStyle name="Input 4 9 2 3 2" xfId="23590" xr:uid="{A8CE2BAF-83DE-4521-B699-6DDA262F4DFA}"/>
    <cellStyle name="Input 4 9 2 3 3" xfId="23591" xr:uid="{C6C4212F-DBEA-428E-B8D4-1F74FD32AD60}"/>
    <cellStyle name="Input 4 9 2 4" xfId="23592" xr:uid="{4D826ACF-D49D-421B-8BDA-A2936A65C44D}"/>
    <cellStyle name="Input 4 9 2 4 2" xfId="23593" xr:uid="{1E8C6A23-F059-4D39-BE38-481B49471404}"/>
    <cellStyle name="Input 4 9 2 4 3" xfId="23594" xr:uid="{8B4272A7-8524-4C6D-B4BC-CEE16D151B42}"/>
    <cellStyle name="Input 4 9 2 5" xfId="23595" xr:uid="{454FF2A4-A31B-4D20-B1AA-3E0B0828A2C9}"/>
    <cellStyle name="Input 4 9 2 5 2" xfId="23596" xr:uid="{18F5CEBA-2A41-4681-924E-A16E5DEF087E}"/>
    <cellStyle name="Input 4 9 2 5 3" xfId="23597" xr:uid="{2DCC0E68-A824-4A52-BCF4-9AC06DB95FAA}"/>
    <cellStyle name="Input 4 9 2 6" xfId="23598" xr:uid="{9DED6059-261B-4B00-B994-340DA9DE5D29}"/>
    <cellStyle name="Input 4 9 2 6 2" xfId="23599" xr:uid="{E35C32F1-ABFA-4FC8-B2CF-F782BF8FDB25}"/>
    <cellStyle name="Input 4 9 2 6 3" xfId="23600" xr:uid="{5B247254-C028-4FFF-A141-50C258E9D7D1}"/>
    <cellStyle name="Input 4 9 2 7" xfId="23601" xr:uid="{A4A85815-2488-4AFD-A3E8-15EC58DA7D6C}"/>
    <cellStyle name="Input 4 9 2 7 2" xfId="23602" xr:uid="{6A109913-79E0-425B-AE5B-1BC721AC24BB}"/>
    <cellStyle name="Input 4 9 2 7 3" xfId="23603" xr:uid="{9F4D2738-6AD4-47F3-9333-3F88AF8C0885}"/>
    <cellStyle name="Input 4 9 2 8" xfId="23604" xr:uid="{233C40D3-2F69-40AD-A1D3-55F8D4EDC2D0}"/>
    <cellStyle name="Input 4 9 2 8 2" xfId="23605" xr:uid="{F154DC62-A3FA-4AA8-8CEC-CC9743E5D61C}"/>
    <cellStyle name="Input 4 9 2 8 3" xfId="23606" xr:uid="{63210FFC-41F4-4923-A24D-DE8822730576}"/>
    <cellStyle name="Input 4 9 2 9" xfId="23607" xr:uid="{A79BAA0E-05DF-4C2F-867B-D32A7302EA45}"/>
    <cellStyle name="Input 4 9 2 9 2" xfId="23608" xr:uid="{C76B9750-94C5-458A-9B7D-1335F45F5FDE}"/>
    <cellStyle name="Input 4 9 2 9 3" xfId="23609" xr:uid="{5151629A-11DE-4827-8130-6B193AB40379}"/>
    <cellStyle name="Input 4 9 3" xfId="3776" xr:uid="{FE96F8A8-9337-47CE-B8CA-3E1D92670ED6}"/>
    <cellStyle name="Input 4 9 3 2" xfId="4653" xr:uid="{CA699C27-603B-4D64-A735-7011A8528F80}"/>
    <cellStyle name="Input 4 9 3 3" xfId="4451" xr:uid="{68FF9547-F288-4E9D-AC62-1C36A81B95BB}"/>
    <cellStyle name="Input 4 9 3 4" xfId="23610" xr:uid="{934A2081-0D33-478A-B187-1B59F65E95FD}"/>
    <cellStyle name="Input 4 9 4" xfId="23611" xr:uid="{9F3F1B1D-5DD2-442C-AABE-0938E62ADD45}"/>
    <cellStyle name="Input 4 9 4 2" xfId="23612" xr:uid="{F117A487-352E-486C-98B9-40627F4DADEB}"/>
    <cellStyle name="Input 4 9 4 3" xfId="23613" xr:uid="{72C6FB0A-EE4A-41D8-848C-4D5E350C71A9}"/>
    <cellStyle name="Input 4 9 5" xfId="23614" xr:uid="{AFBD0420-A053-4028-995A-5E79ACB6B4AD}"/>
    <cellStyle name="Input 4 9 5 2" xfId="23615" xr:uid="{0C57BAA5-57EB-42C6-A12F-CB2BD4337CCF}"/>
    <cellStyle name="Input 4 9 5 3" xfId="23616" xr:uid="{9A217C5B-9CA9-415B-A903-DCADC98E6698}"/>
    <cellStyle name="Input 4 9 6" xfId="23617" xr:uid="{0B6CD980-58B4-4BC7-BEC0-CADDDEFF31D8}"/>
    <cellStyle name="Input 4 9 6 2" xfId="23618" xr:uid="{4E7AC4D5-23CD-47D8-8241-F475D982AC08}"/>
    <cellStyle name="Input 4 9 6 3" xfId="23619" xr:uid="{D7944C3B-94C9-49EF-A6BE-A06F56D50B1D}"/>
    <cellStyle name="Input 4 9 7" xfId="23620" xr:uid="{9CB74638-50A1-4C00-971F-481DF33263D7}"/>
    <cellStyle name="Input 4 9 7 2" xfId="23621" xr:uid="{046B6FDF-E3B4-4176-8C18-FA479BD7BE7F}"/>
    <cellStyle name="Input 4 9 7 3" xfId="23622" xr:uid="{A86480E1-D87D-4418-8FA7-5C1F884A6C31}"/>
    <cellStyle name="Input 4 9 8" xfId="23623" xr:uid="{9552CF91-90D3-42C1-8686-DBBB41280B49}"/>
    <cellStyle name="Input 4 9 8 2" xfId="23624" xr:uid="{FDC64B43-995D-4C21-9AE3-DAE3D8746DA3}"/>
    <cellStyle name="Input 4 9 8 3" xfId="23625" xr:uid="{054DEA46-395D-4566-8492-E51CC476624D}"/>
    <cellStyle name="Input 4 9 9" xfId="23626" xr:uid="{CF3BBD7F-8530-4D5F-A5C2-8EE51941F75B}"/>
    <cellStyle name="Input 4 9 9 2" xfId="23627" xr:uid="{14F3CAFE-8521-4F5C-9286-07AEE14E1433}"/>
    <cellStyle name="Input 4 9 9 3" xfId="23628" xr:uid="{3D0E0745-A041-4B03-9FCC-73D3F7AD5616}"/>
    <cellStyle name="Input 40" xfId="8566" xr:uid="{D00764A3-F916-48B5-A56C-78C8A7979F17}"/>
    <cellStyle name="Input 40 2" xfId="23629" xr:uid="{DB4E0EE5-3B60-4C90-8893-707AF49036CD}"/>
    <cellStyle name="Input 5" xfId="2155" xr:uid="{24EB4C85-C0B3-4467-8D44-D9D802A69EF1}"/>
    <cellStyle name="Input 5 10" xfId="2156" xr:uid="{89F16F37-92B7-411B-B3E3-EDD0B6E43C9A}"/>
    <cellStyle name="Input 5 10 10" xfId="23630" xr:uid="{F7000744-DCDE-4AEC-9086-5EB66683A004}"/>
    <cellStyle name="Input 5 10 10 2" xfId="23631" xr:uid="{15AFD4CA-1AD4-4CF6-ACC0-4F7AB7E768CB}"/>
    <cellStyle name="Input 5 10 10 3" xfId="23632" xr:uid="{AD09E619-2618-4063-B161-5E95C4A335A7}"/>
    <cellStyle name="Input 5 10 11" xfId="23633" xr:uid="{8432CF33-EC88-4D3D-A631-ADA512A868EC}"/>
    <cellStyle name="Input 5 10 11 2" xfId="23634" xr:uid="{5D58F2F0-E667-4916-908C-39A0F4FF153C}"/>
    <cellStyle name="Input 5 10 12" xfId="23635" xr:uid="{20BD2579-853B-48E6-8273-1D5F2432A75C}"/>
    <cellStyle name="Input 5 10 2" xfId="3412" xr:uid="{61CCB0E0-4F08-4CBD-BB9F-D2267C451A9A}"/>
    <cellStyle name="Input 5 10 2 10" xfId="23636" xr:uid="{05DB68F3-C1F6-420D-9368-E4786653574A}"/>
    <cellStyle name="Input 5 10 2 10 2" xfId="23637" xr:uid="{0DF157FD-1DAA-4963-976C-6AB5B738E5F3}"/>
    <cellStyle name="Input 5 10 2 11" xfId="23638" xr:uid="{6B51EE52-7AD7-42F0-9B49-82263CE62921}"/>
    <cellStyle name="Input 5 10 2 2" xfId="4101" xr:uid="{A1410E0A-2F74-42E5-AC6B-73B8DCE02F5D}"/>
    <cellStyle name="Input 5 10 2 2 2" xfId="4912" xr:uid="{0A575A7A-52D7-4A7B-805C-F29BC639C3CB}"/>
    <cellStyle name="Input 5 10 2 2 3" xfId="5324" xr:uid="{C181B1BC-93C8-46B7-8427-C369C570A59F}"/>
    <cellStyle name="Input 5 10 2 2 4" xfId="23639" xr:uid="{BBC162E7-30E6-46A6-A73E-67F8DB09F9C7}"/>
    <cellStyle name="Input 5 10 2 3" xfId="23640" xr:uid="{7FDE711B-808A-48ED-BB0C-DEAAA88685E0}"/>
    <cellStyle name="Input 5 10 2 3 2" xfId="23641" xr:uid="{D040746B-1E60-4F87-8449-D85AE8ECA437}"/>
    <cellStyle name="Input 5 10 2 3 3" xfId="23642" xr:uid="{6FC5E177-0A0C-41DD-9AD9-59F38595625A}"/>
    <cellStyle name="Input 5 10 2 4" xfId="23643" xr:uid="{2CFD69CC-91E2-4038-9B40-351F62D68FFE}"/>
    <cellStyle name="Input 5 10 2 4 2" xfId="23644" xr:uid="{D1ABFF4D-16DE-4F10-9568-E99258769A8C}"/>
    <cellStyle name="Input 5 10 2 4 3" xfId="23645" xr:uid="{19545EB8-8B48-4E9E-A79C-3863EDBC0AF4}"/>
    <cellStyle name="Input 5 10 2 5" xfId="23646" xr:uid="{55FDDA91-E06C-4FB8-90B9-649705D27832}"/>
    <cellStyle name="Input 5 10 2 5 2" xfId="23647" xr:uid="{CD7991E4-EACF-4226-9CF7-7A37118CDE7C}"/>
    <cellStyle name="Input 5 10 2 5 3" xfId="23648" xr:uid="{BC6B0D95-35B1-446D-B1E1-A855C3C029BC}"/>
    <cellStyle name="Input 5 10 2 6" xfId="23649" xr:uid="{7039E72C-4161-402D-9EE5-8943D6466071}"/>
    <cellStyle name="Input 5 10 2 6 2" xfId="23650" xr:uid="{15B68361-5D6B-4F1C-A4D3-C4621A16B861}"/>
    <cellStyle name="Input 5 10 2 6 3" xfId="23651" xr:uid="{B8F54094-3E5E-47DF-946D-DA7DDD0086B1}"/>
    <cellStyle name="Input 5 10 2 7" xfId="23652" xr:uid="{8905917D-61EA-49DC-B440-D69B5E5AA25F}"/>
    <cellStyle name="Input 5 10 2 7 2" xfId="23653" xr:uid="{45E0DCBD-3118-4D14-A4F2-9A7250D2CE93}"/>
    <cellStyle name="Input 5 10 2 7 3" xfId="23654" xr:uid="{2430C89B-321F-4FB8-83FA-045D145F2001}"/>
    <cellStyle name="Input 5 10 2 8" xfId="23655" xr:uid="{B4D70B8A-064E-4BCA-8236-ABC5A1A42788}"/>
    <cellStyle name="Input 5 10 2 8 2" xfId="23656" xr:uid="{549C198E-96A8-453F-BC7A-A2A119BCA95A}"/>
    <cellStyle name="Input 5 10 2 8 3" xfId="23657" xr:uid="{8BC3FC11-32BB-4CF0-BA24-0B2A6135CC6E}"/>
    <cellStyle name="Input 5 10 2 9" xfId="23658" xr:uid="{058F357C-40FD-46ED-A25A-F313F906471E}"/>
    <cellStyle name="Input 5 10 2 9 2" xfId="23659" xr:uid="{BA9A184C-00EF-40E7-B76B-0FCEBBB12A85}"/>
    <cellStyle name="Input 5 10 2 9 3" xfId="23660" xr:uid="{095E6D4D-474D-4D3C-BD9C-63AD45EECDF8}"/>
    <cellStyle name="Input 5 10 3" xfId="3778" xr:uid="{23E16977-105B-4179-9915-D6B11B62E479}"/>
    <cellStyle name="Input 5 10 3 2" xfId="4655" xr:uid="{7C92B381-752D-4B0F-BE7C-8017E65A8D28}"/>
    <cellStyle name="Input 5 10 3 3" xfId="4449" xr:uid="{8D4D4307-AAFD-4F54-B4F4-D2E8185351C0}"/>
    <cellStyle name="Input 5 10 3 4" xfId="23661" xr:uid="{1E7A02D6-E466-4A18-8DCE-CC3CE7861E01}"/>
    <cellStyle name="Input 5 10 4" xfId="23662" xr:uid="{C8E444DD-7480-43F9-893D-5DD3AF2BA975}"/>
    <cellStyle name="Input 5 10 4 2" xfId="23663" xr:uid="{8FE71E4A-4C58-4728-B61F-B7CE94A04C04}"/>
    <cellStyle name="Input 5 10 4 3" xfId="23664" xr:uid="{852B1C5B-08AD-4E33-8DC9-DDC42FB0C591}"/>
    <cellStyle name="Input 5 10 5" xfId="23665" xr:uid="{79097361-928A-4CA7-90E2-46B07B407686}"/>
    <cellStyle name="Input 5 10 5 2" xfId="23666" xr:uid="{04EEB5CF-B60C-4358-AA2F-6200657FFF52}"/>
    <cellStyle name="Input 5 10 5 3" xfId="23667" xr:uid="{9BD16BB6-209F-484F-A505-B7487E508105}"/>
    <cellStyle name="Input 5 10 6" xfId="23668" xr:uid="{A78B0478-16D2-4E5C-B513-7483D06A9E49}"/>
    <cellStyle name="Input 5 10 6 2" xfId="23669" xr:uid="{BE2FE482-386C-4C60-A07F-DAEE23579930}"/>
    <cellStyle name="Input 5 10 6 3" xfId="23670" xr:uid="{9CE79311-E134-48B0-9044-BD5BB7358A6C}"/>
    <cellStyle name="Input 5 10 7" xfId="23671" xr:uid="{C466FCBB-BA0C-482D-9B95-3E5689DF286B}"/>
    <cellStyle name="Input 5 10 7 2" xfId="23672" xr:uid="{CDC1F9B1-8F77-4938-AB93-377B7FCF0220}"/>
    <cellStyle name="Input 5 10 7 3" xfId="23673" xr:uid="{0715F1C2-A915-4093-8517-B82DF2A4A886}"/>
    <cellStyle name="Input 5 10 8" xfId="23674" xr:uid="{935CC61F-3FA4-4EC5-B225-DF926418E58A}"/>
    <cellStyle name="Input 5 10 8 2" xfId="23675" xr:uid="{D6E2A375-9273-4AF1-ABE7-14F30D510F63}"/>
    <cellStyle name="Input 5 10 8 3" xfId="23676" xr:uid="{DABA43DA-0CCE-4130-9F7A-5AA0FE025192}"/>
    <cellStyle name="Input 5 10 9" xfId="23677" xr:uid="{4C709AC0-5B7A-4ACD-91FB-A13FC221C81F}"/>
    <cellStyle name="Input 5 10 9 2" xfId="23678" xr:uid="{40C4183F-8B1B-4EE0-8FCB-3D6C73041EF8}"/>
    <cellStyle name="Input 5 10 9 3" xfId="23679" xr:uid="{882188FB-737D-4E34-86BE-2D3BA14A0745}"/>
    <cellStyle name="Input 5 11" xfId="2157" xr:uid="{C0F3D805-EA0A-445C-BE5B-CC5DD9FAC217}"/>
    <cellStyle name="Input 5 11 10" xfId="23680" xr:uid="{EA71E8AD-689A-4291-ACD6-0AEA14C18693}"/>
    <cellStyle name="Input 5 11 10 2" xfId="23681" xr:uid="{819A2544-B666-406B-BC6C-2671D7EAB29B}"/>
    <cellStyle name="Input 5 11 10 3" xfId="23682" xr:uid="{C1CA75E1-8F07-4B3E-B965-079C0DE01E06}"/>
    <cellStyle name="Input 5 11 11" xfId="23683" xr:uid="{612FA5BF-EEAB-4D63-BC26-254DEC4A981B}"/>
    <cellStyle name="Input 5 11 11 2" xfId="23684" xr:uid="{EB8E4817-1554-4A00-83F8-5F48F9CE8E7F}"/>
    <cellStyle name="Input 5 11 12" xfId="23685" xr:uid="{06011121-0CFA-4D13-B00C-71149514B17E}"/>
    <cellStyle name="Input 5 11 2" xfId="3413" xr:uid="{238C203A-5879-46C3-B4A9-D9183670333D}"/>
    <cellStyle name="Input 5 11 2 10" xfId="23686" xr:uid="{A4360F20-552B-45A3-8F43-A7B5F5DEE540}"/>
    <cellStyle name="Input 5 11 2 10 2" xfId="23687" xr:uid="{E7E23BEB-04D4-4BB9-A847-4EB17785E539}"/>
    <cellStyle name="Input 5 11 2 11" xfId="23688" xr:uid="{168FFA5A-B1AA-40B9-B286-111C01B1F1AF}"/>
    <cellStyle name="Input 5 11 2 2" xfId="4102" xr:uid="{772C4967-DCCD-4FFA-A13B-A5F73A8F8D2F}"/>
    <cellStyle name="Input 5 11 2 2 2" xfId="4913" xr:uid="{A8FC0947-E88F-4064-BA8F-A4CFCBAB5331}"/>
    <cellStyle name="Input 5 11 2 2 3" xfId="5325" xr:uid="{4DEE9C13-BBF2-4EA8-80C9-C8BB17966D8E}"/>
    <cellStyle name="Input 5 11 2 2 4" xfId="23689" xr:uid="{903EC68A-91D8-4136-9EC9-2B063ED4726A}"/>
    <cellStyle name="Input 5 11 2 3" xfId="23690" xr:uid="{C9A04577-D601-4552-AD7E-7D0624A28FBF}"/>
    <cellStyle name="Input 5 11 2 3 2" xfId="23691" xr:uid="{C66A8AFA-DEAD-449E-B0E3-39F1BCD4BABE}"/>
    <cellStyle name="Input 5 11 2 3 3" xfId="23692" xr:uid="{D094B061-D78D-4A76-8B04-6A16F44BEDCA}"/>
    <cellStyle name="Input 5 11 2 4" xfId="23693" xr:uid="{12275537-F347-41D7-ADE8-1CA20773860D}"/>
    <cellStyle name="Input 5 11 2 4 2" xfId="23694" xr:uid="{13666912-A9E6-470E-A773-2292E86193B1}"/>
    <cellStyle name="Input 5 11 2 4 3" xfId="23695" xr:uid="{91D1AFC5-3AE0-46EC-A3AB-6D1880AEB882}"/>
    <cellStyle name="Input 5 11 2 5" xfId="23696" xr:uid="{DB3EABB7-D9AE-4D56-8118-4AE1611B754A}"/>
    <cellStyle name="Input 5 11 2 5 2" xfId="23697" xr:uid="{D31D57FD-BE5B-4B04-A578-37CD14F11213}"/>
    <cellStyle name="Input 5 11 2 5 3" xfId="23698" xr:uid="{BA1FDEFC-C0A4-4000-8739-7FC16BD1AED2}"/>
    <cellStyle name="Input 5 11 2 6" xfId="23699" xr:uid="{0941F787-86B6-4D60-9D61-FE5581287CCB}"/>
    <cellStyle name="Input 5 11 2 6 2" xfId="23700" xr:uid="{E180429A-E895-46ED-809C-3A8008CD3A6F}"/>
    <cellStyle name="Input 5 11 2 6 3" xfId="23701" xr:uid="{6C1664E2-2781-43D6-86BE-F03BC196ABCA}"/>
    <cellStyle name="Input 5 11 2 7" xfId="23702" xr:uid="{93DDC2C5-87B2-4724-BE1E-AD3ABA914BF3}"/>
    <cellStyle name="Input 5 11 2 7 2" xfId="23703" xr:uid="{01AE5B76-4F08-4E5A-BAE2-CB81A6C44EC7}"/>
    <cellStyle name="Input 5 11 2 7 3" xfId="23704" xr:uid="{D7FB2D2B-24AB-42F9-A6C9-C845BEBAD017}"/>
    <cellStyle name="Input 5 11 2 8" xfId="23705" xr:uid="{822903D6-5FB5-486C-96A9-36983203F661}"/>
    <cellStyle name="Input 5 11 2 8 2" xfId="23706" xr:uid="{88A2E90B-C2E7-4B11-BF82-14117A680036}"/>
    <cellStyle name="Input 5 11 2 8 3" xfId="23707" xr:uid="{095276A4-DD02-46E5-8A1A-C3FF8C9397EE}"/>
    <cellStyle name="Input 5 11 2 9" xfId="23708" xr:uid="{5536E2FC-23D9-46B1-B666-082EA23EDE4B}"/>
    <cellStyle name="Input 5 11 2 9 2" xfId="23709" xr:uid="{7B202BE3-3B34-47BD-8D3C-83A3A1AA49EC}"/>
    <cellStyle name="Input 5 11 2 9 3" xfId="23710" xr:uid="{3DDFC812-A2A8-494E-B4F5-63A6B9303877}"/>
    <cellStyle name="Input 5 11 3" xfId="3779" xr:uid="{71421A96-D8E8-4E8F-805A-7EE2F26FD890}"/>
    <cellStyle name="Input 5 11 3 2" xfId="4656" xr:uid="{2F5F8776-FAA5-410E-913F-213C4549E620}"/>
    <cellStyle name="Input 5 11 3 3" xfId="4448" xr:uid="{22991F59-19D6-46EF-BFAB-5819DEC4B348}"/>
    <cellStyle name="Input 5 11 3 4" xfId="23711" xr:uid="{D57E45DE-230A-4437-A53B-C2AD4AE21AA6}"/>
    <cellStyle name="Input 5 11 4" xfId="23712" xr:uid="{3ACA16AC-A24E-4026-B49D-70040ABF2F2D}"/>
    <cellStyle name="Input 5 11 4 2" xfId="23713" xr:uid="{DD77A805-C27F-422E-9DD6-79E2575046BB}"/>
    <cellStyle name="Input 5 11 4 3" xfId="23714" xr:uid="{3862A6B6-5D63-4891-98F7-777FE2AE0B3D}"/>
    <cellStyle name="Input 5 11 5" xfId="23715" xr:uid="{66BAFB6F-1C08-4E53-9B0E-6B8EA7478E35}"/>
    <cellStyle name="Input 5 11 5 2" xfId="23716" xr:uid="{DA878F28-C6C6-415B-ADEB-E8558F6AA01C}"/>
    <cellStyle name="Input 5 11 5 3" xfId="23717" xr:uid="{158621DF-CB60-4179-8ED0-4C2EC201AC1E}"/>
    <cellStyle name="Input 5 11 6" xfId="23718" xr:uid="{A2756580-2A67-4BAF-BF42-6093034A6AEE}"/>
    <cellStyle name="Input 5 11 6 2" xfId="23719" xr:uid="{4BC75E4A-1279-4D90-83D3-B356E3064D87}"/>
    <cellStyle name="Input 5 11 6 3" xfId="23720" xr:uid="{81DF41A8-D313-4C36-BE2A-EB7627A34A0E}"/>
    <cellStyle name="Input 5 11 7" xfId="23721" xr:uid="{05E71299-4929-4459-9BE7-759BD7EEBDEF}"/>
    <cellStyle name="Input 5 11 7 2" xfId="23722" xr:uid="{7540847A-A9D5-4850-88C0-AD60936599A0}"/>
    <cellStyle name="Input 5 11 7 3" xfId="23723" xr:uid="{60F274C6-D8C1-4C5A-A9BB-F792EBB17A82}"/>
    <cellStyle name="Input 5 11 8" xfId="23724" xr:uid="{A165A95F-92D8-4450-824A-8A10BA6931A4}"/>
    <cellStyle name="Input 5 11 8 2" xfId="23725" xr:uid="{719104A8-2759-44FB-8562-9AE4D4F771DE}"/>
    <cellStyle name="Input 5 11 8 3" xfId="23726" xr:uid="{77C46259-875B-4A70-899F-7E86326A9B72}"/>
    <cellStyle name="Input 5 11 9" xfId="23727" xr:uid="{EF8C1084-B075-415D-ACD1-ADE75EB07EB8}"/>
    <cellStyle name="Input 5 11 9 2" xfId="23728" xr:uid="{56CA1873-CEAA-4A35-95A8-48D01EB1EEDB}"/>
    <cellStyle name="Input 5 11 9 3" xfId="23729" xr:uid="{61AD8FB4-6C52-40B8-A05E-729D2122FCAA}"/>
    <cellStyle name="Input 5 12" xfId="3411" xr:uid="{529F8F6B-2C04-4949-BA32-A33A2178198F}"/>
    <cellStyle name="Input 5 12 10" xfId="23730" xr:uid="{D5CE4C2F-E0B2-44E7-ABAF-779E10A5D64D}"/>
    <cellStyle name="Input 5 12 10 2" xfId="23731" xr:uid="{01FEA575-97E5-4EB2-8093-779980090CE6}"/>
    <cellStyle name="Input 5 12 11" xfId="23732" xr:uid="{FFC3149F-1063-4C1E-83E5-D09F87808628}"/>
    <cellStyle name="Input 5 12 2" xfId="4100" xr:uid="{DA1A39E5-2F04-48E1-9555-23537243FE2F}"/>
    <cellStyle name="Input 5 12 2 2" xfId="4911" xr:uid="{C4F5565B-2768-4738-B820-91B5D1404F13}"/>
    <cellStyle name="Input 5 12 2 3" xfId="5323" xr:uid="{BC4865E8-6EFD-43DA-B572-2BDDCA201C8C}"/>
    <cellStyle name="Input 5 12 2 4" xfId="23733" xr:uid="{80CC1BCE-F873-4812-BD22-DC5D884B5DDF}"/>
    <cellStyle name="Input 5 12 3" xfId="23734" xr:uid="{8E447ECF-FDBC-4E6A-8BCC-81A950A5CA13}"/>
    <cellStyle name="Input 5 12 3 2" xfId="23735" xr:uid="{8DECF422-FDAD-4476-B1EC-D9AF40329018}"/>
    <cellStyle name="Input 5 12 3 3" xfId="23736" xr:uid="{5E92FE7C-59D3-42BA-AAFA-D60E7384C316}"/>
    <cellStyle name="Input 5 12 4" xfId="23737" xr:uid="{5F2780FC-CDCC-4DE0-8789-43576AA5B02A}"/>
    <cellStyle name="Input 5 12 4 2" xfId="23738" xr:uid="{22EE36AD-0EF4-4E27-867E-4968EE077E86}"/>
    <cellStyle name="Input 5 12 4 3" xfId="23739" xr:uid="{2CBE7EE0-EE4B-4835-A420-CC93277E597C}"/>
    <cellStyle name="Input 5 12 5" xfId="23740" xr:uid="{08FB7F07-9804-4833-BCD0-36918DDAA281}"/>
    <cellStyle name="Input 5 12 5 2" xfId="23741" xr:uid="{50AEC03A-D956-440F-87B5-4A44FD1D5B55}"/>
    <cellStyle name="Input 5 12 5 3" xfId="23742" xr:uid="{F4AB2711-E7C4-4ADE-A01A-C66844AE2F7E}"/>
    <cellStyle name="Input 5 12 6" xfId="23743" xr:uid="{FA04A72A-6B19-4A29-A7A8-A84FD1E056D1}"/>
    <cellStyle name="Input 5 12 6 2" xfId="23744" xr:uid="{384DC1AF-877C-454E-B908-11B2DB7F9FD2}"/>
    <cellStyle name="Input 5 12 6 3" xfId="23745" xr:uid="{68448173-7CDE-41E6-A12A-40EAFC7234B6}"/>
    <cellStyle name="Input 5 12 7" xfId="23746" xr:uid="{CF1D27F4-52AF-4D4E-BF88-1A5FD48C1B30}"/>
    <cellStyle name="Input 5 12 7 2" xfId="23747" xr:uid="{3EEDC130-F640-44B6-8888-67E2A5664986}"/>
    <cellStyle name="Input 5 12 7 3" xfId="23748" xr:uid="{EC68A9E5-C40F-4978-BDF3-B47CB9C6610B}"/>
    <cellStyle name="Input 5 12 8" xfId="23749" xr:uid="{05112094-7B6B-48D6-B45A-29878DD77A55}"/>
    <cellStyle name="Input 5 12 8 2" xfId="23750" xr:uid="{0682318E-6A8E-4307-AAF5-C85D8C2BB575}"/>
    <cellStyle name="Input 5 12 8 3" xfId="23751" xr:uid="{265C9D90-62DE-4206-81C7-EBA504BA6FF1}"/>
    <cellStyle name="Input 5 12 9" xfId="23752" xr:uid="{E47019F3-EE1C-463D-9273-E4B42EB417F3}"/>
    <cellStyle name="Input 5 12 9 2" xfId="23753" xr:uid="{CE2EFDAD-0C03-46C4-A634-7C02FFE82EF3}"/>
    <cellStyle name="Input 5 12 9 3" xfId="23754" xr:uid="{E526AFD7-FC4A-4560-B00B-996D513F8C89}"/>
    <cellStyle name="Input 5 13" xfId="3777" xr:uid="{8DC7AD22-2A50-43C6-988B-0DC7F4EA69B8}"/>
    <cellStyle name="Input 5 13 2" xfId="4654" xr:uid="{9CA1AEB4-5242-4B64-ADBE-8B8FC1A5ABC5}"/>
    <cellStyle name="Input 5 13 3" xfId="4450" xr:uid="{E0E2F847-0253-4830-BC06-BC20DC1DFFE7}"/>
    <cellStyle name="Input 5 13 4" xfId="23755" xr:uid="{D5677F41-D2CB-47D6-8AA7-A5681EB6386F}"/>
    <cellStyle name="Input 5 14" xfId="23756" xr:uid="{9B02B096-57DB-4123-B82B-5448AC067988}"/>
    <cellStyle name="Input 5 14 2" xfId="23757" xr:uid="{07F845FD-D749-4A81-AEC9-1DFD8411D8ED}"/>
    <cellStyle name="Input 5 14 3" xfId="23758" xr:uid="{A5029D16-47BB-431F-BD15-08FDFED9EDD2}"/>
    <cellStyle name="Input 5 15" xfId="23759" xr:uid="{10B75CB7-3C1E-4F1E-A109-5C8B9405A494}"/>
    <cellStyle name="Input 5 15 2" xfId="23760" xr:uid="{EDC970A1-BFAA-4FB2-A1C5-4A118CA6458E}"/>
    <cellStyle name="Input 5 15 3" xfId="23761" xr:uid="{0DE5ED72-E91A-4424-AE4A-ABEA405CF955}"/>
    <cellStyle name="Input 5 16" xfId="23762" xr:uid="{9CD85238-82ED-411C-9E04-D3579615AEDA}"/>
    <cellStyle name="Input 5 16 2" xfId="23763" xr:uid="{CAFACCE6-3D1B-4005-80C0-C4434942F354}"/>
    <cellStyle name="Input 5 16 3" xfId="23764" xr:uid="{2CE797CA-162E-4845-9B8D-2BEA3F7A2661}"/>
    <cellStyle name="Input 5 17" xfId="23765" xr:uid="{97ABC4FE-660E-4BC2-8910-3A4BA91CB253}"/>
    <cellStyle name="Input 5 17 2" xfId="23766" xr:uid="{5D669C06-6115-4AC0-8725-EC4F8B4F2FE0}"/>
    <cellStyle name="Input 5 17 3" xfId="23767" xr:uid="{81DFBC66-B4FF-466F-A72E-DA945288E007}"/>
    <cellStyle name="Input 5 18" xfId="23768" xr:uid="{8524970C-D873-4C82-9E31-12D47D2C335C}"/>
    <cellStyle name="Input 5 18 2" xfId="23769" xr:uid="{300513CE-9D6E-486C-8ACE-9692089CBAB1}"/>
    <cellStyle name="Input 5 18 3" xfId="23770" xr:uid="{AEA664C8-74AE-42AC-9C5A-5D2B0BBA0984}"/>
    <cellStyle name="Input 5 19" xfId="23771" xr:uid="{81E6CBF9-7FE2-410E-A0CA-8FC425E4F32E}"/>
    <cellStyle name="Input 5 19 2" xfId="23772" xr:uid="{5F143DB6-FC33-4CCC-AAF9-AB3C3E4EC069}"/>
    <cellStyle name="Input 5 19 3" xfId="23773" xr:uid="{D865EABE-2191-40DA-A1F9-5EB52057822E}"/>
    <cellStyle name="Input 5 2" xfId="2158" xr:uid="{F4F58640-7F4B-463E-9693-C40F48FE0537}"/>
    <cellStyle name="Input 5 2 10" xfId="23774" xr:uid="{2D6DF2A1-0111-4D67-A535-937DCB2CE900}"/>
    <cellStyle name="Input 5 2 10 2" xfId="23775" xr:uid="{92EB25E9-C7C9-47D3-A858-9F8AA59505CA}"/>
    <cellStyle name="Input 5 2 10 3" xfId="23776" xr:uid="{69ABAAD1-8709-421E-A008-6AD3322DE11B}"/>
    <cellStyle name="Input 5 2 11" xfId="23777" xr:uid="{ABC91318-BD4F-4FA1-80E2-6DCA5E2C3EE2}"/>
    <cellStyle name="Input 5 2 11 2" xfId="23778" xr:uid="{F6D83BF4-E5F0-4D3B-9317-C1AA4775F616}"/>
    <cellStyle name="Input 5 2 12" xfId="23779" xr:uid="{9F4BAFDB-5600-4BF5-BB58-19D1FF5424B0}"/>
    <cellStyle name="Input 5 2 13" xfId="23780" xr:uid="{3BB06D2C-B8FF-4A8D-88EF-FD6B4491ECA4}"/>
    <cellStyle name="Input 5 2 14" xfId="23781" xr:uid="{0778AE56-945F-41DD-8971-3169678D96F1}"/>
    <cellStyle name="Input 5 2 2" xfId="3414" xr:uid="{3568C956-8028-41EC-A69A-706A0AFF48E9}"/>
    <cellStyle name="Input 5 2 2 10" xfId="23782" xr:uid="{1A016EB3-FB16-4237-887C-7FFF17260730}"/>
    <cellStyle name="Input 5 2 2 10 2" xfId="23783" xr:uid="{B8DCC3D8-346E-45FE-8B67-50C4BE7966F0}"/>
    <cellStyle name="Input 5 2 2 11" xfId="23784" xr:uid="{3682512A-E217-4BD4-8C59-7B8B0A2CE91E}"/>
    <cellStyle name="Input 5 2 2 2" xfId="4103" xr:uid="{ED7DA7A9-6EEB-4CF4-BDB8-88D73755ED59}"/>
    <cellStyle name="Input 5 2 2 2 2" xfId="4914" xr:uid="{C20D5A1F-C8E0-46B6-BC9E-1435098F924C}"/>
    <cellStyle name="Input 5 2 2 2 3" xfId="5326" xr:uid="{12BE44A8-6CE5-401C-902D-BE7CBB74D4BD}"/>
    <cellStyle name="Input 5 2 2 2 4" xfId="23785" xr:uid="{464F1D72-315C-45E1-9C08-538825B05580}"/>
    <cellStyle name="Input 5 2 2 3" xfId="23786" xr:uid="{16FB110C-1C89-4EA8-87EF-82E1BFDACAF6}"/>
    <cellStyle name="Input 5 2 2 3 2" xfId="23787" xr:uid="{841834B7-4B5B-429C-BAD5-BE8579F0CAF4}"/>
    <cellStyle name="Input 5 2 2 3 3" xfId="23788" xr:uid="{69BFC2C2-4141-4928-B6B8-C435DFD76AA7}"/>
    <cellStyle name="Input 5 2 2 4" xfId="23789" xr:uid="{AB568284-2D6F-4002-AD9A-E3C41BCD8F65}"/>
    <cellStyle name="Input 5 2 2 4 2" xfId="23790" xr:uid="{83F8A5B6-A4D3-4508-AC92-4AA86F7ED643}"/>
    <cellStyle name="Input 5 2 2 4 3" xfId="23791" xr:uid="{635C415C-655C-4344-8BEB-9D6A0ED7F8B7}"/>
    <cellStyle name="Input 5 2 2 5" xfId="23792" xr:uid="{16233F38-50DB-452C-A8C1-7B1FAD2BD16E}"/>
    <cellStyle name="Input 5 2 2 5 2" xfId="23793" xr:uid="{1C08CDFE-F46B-4FDF-895A-5CC781B4BDB3}"/>
    <cellStyle name="Input 5 2 2 5 3" xfId="23794" xr:uid="{BF02FA9E-8B99-439F-B5F7-1B7A8A467D08}"/>
    <cellStyle name="Input 5 2 2 6" xfId="23795" xr:uid="{CA8CD50E-1715-4212-A497-8284238A3299}"/>
    <cellStyle name="Input 5 2 2 6 2" xfId="23796" xr:uid="{28A596BD-001B-46B2-807F-1E5AA60DBE9E}"/>
    <cellStyle name="Input 5 2 2 6 3" xfId="23797" xr:uid="{5281AA0B-2D04-4A68-8167-BD50D2DFCDAF}"/>
    <cellStyle name="Input 5 2 2 7" xfId="23798" xr:uid="{2CF3A0CB-4597-4281-960A-9EE583DC82F8}"/>
    <cellStyle name="Input 5 2 2 7 2" xfId="23799" xr:uid="{EE1349D8-FD77-4D7F-8D16-2FF214CC4B7E}"/>
    <cellStyle name="Input 5 2 2 7 3" xfId="23800" xr:uid="{A0342C1E-51B9-42DB-AD7B-30968C6A9E1F}"/>
    <cellStyle name="Input 5 2 2 8" xfId="23801" xr:uid="{5FABBE3F-C3E6-4A35-9069-24FD5406787C}"/>
    <cellStyle name="Input 5 2 2 8 2" xfId="23802" xr:uid="{2191A4DA-7719-4656-81CC-63A54254FC8D}"/>
    <cellStyle name="Input 5 2 2 8 3" xfId="23803" xr:uid="{E07C5E8D-3E5D-424A-AB47-50AAE847DE67}"/>
    <cellStyle name="Input 5 2 2 9" xfId="23804" xr:uid="{C039A554-624A-4546-AB5F-ACDB2191EBCC}"/>
    <cellStyle name="Input 5 2 2 9 2" xfId="23805" xr:uid="{3C6FA266-9DCC-4E0E-93DC-0948FCAAD5E2}"/>
    <cellStyle name="Input 5 2 2 9 3" xfId="23806" xr:uid="{A96CF438-C9F0-43AB-9045-AF62631DA50A}"/>
    <cellStyle name="Input 5 2 3" xfId="3780" xr:uid="{9892B10F-8495-4EC9-A3D7-88C3F8BB2EA5}"/>
    <cellStyle name="Input 5 2 3 2" xfId="4657" xr:uid="{5D44AA21-B9A3-4053-88D1-D3B0C6D494C5}"/>
    <cellStyle name="Input 5 2 3 3" xfId="4447" xr:uid="{998296C4-2363-4650-BBA2-562FBCB9CE30}"/>
    <cellStyle name="Input 5 2 3 4" xfId="23807" xr:uid="{9539A89B-42A8-4E9B-A36A-04E5B5B4431C}"/>
    <cellStyle name="Input 5 2 4" xfId="23808" xr:uid="{A29D23CD-26F2-4AED-9D38-CA8EC4A979F7}"/>
    <cellStyle name="Input 5 2 4 2" xfId="23809" xr:uid="{51587055-96D5-40A2-A8CA-B8EB9E5392EE}"/>
    <cellStyle name="Input 5 2 4 3" xfId="23810" xr:uid="{7F5584D8-DF15-4413-9195-3C16E6935C65}"/>
    <cellStyle name="Input 5 2 5" xfId="23811" xr:uid="{6E236ACE-EE48-4ADD-A556-4793B53EED2D}"/>
    <cellStyle name="Input 5 2 5 2" xfId="23812" xr:uid="{168C1D76-2DDB-405E-B436-E875E63A3583}"/>
    <cellStyle name="Input 5 2 5 3" xfId="23813" xr:uid="{6A818B97-26B0-496A-A7FF-AFE43FD9A5F6}"/>
    <cellStyle name="Input 5 2 6" xfId="23814" xr:uid="{FD07F213-2A72-4949-BE83-0E6E6793F2CC}"/>
    <cellStyle name="Input 5 2 6 2" xfId="23815" xr:uid="{0F7785B3-46ED-4417-85C0-18081ED1028C}"/>
    <cellStyle name="Input 5 2 6 3" xfId="23816" xr:uid="{ED733B21-CDBA-4C69-BF5F-9ACFA2FF5138}"/>
    <cellStyle name="Input 5 2 7" xfId="23817" xr:uid="{8E844ED9-D06B-4296-A364-4B531E55432B}"/>
    <cellStyle name="Input 5 2 7 2" xfId="23818" xr:uid="{E7F5AE6A-B835-4D6F-9261-038AAABE059F}"/>
    <cellStyle name="Input 5 2 7 3" xfId="23819" xr:uid="{257DA790-664C-4B23-A838-0D91C632598D}"/>
    <cellStyle name="Input 5 2 8" xfId="23820" xr:uid="{6A622151-FAC8-432C-8AC1-C7E2FC357329}"/>
    <cellStyle name="Input 5 2 8 2" xfId="23821" xr:uid="{15D59A1F-CE09-4BFF-98FA-01A9084C3632}"/>
    <cellStyle name="Input 5 2 8 3" xfId="23822" xr:uid="{9F3C0901-B504-4AB1-B6B0-F81AC3DC3B2F}"/>
    <cellStyle name="Input 5 2 9" xfId="23823" xr:uid="{1EF3266D-1B55-4376-A09E-A4221497FC8D}"/>
    <cellStyle name="Input 5 2 9 2" xfId="23824" xr:uid="{78A82306-3B23-4CDD-BEA0-439F01E6548A}"/>
    <cellStyle name="Input 5 2 9 3" xfId="23825" xr:uid="{D9F2A9E8-5ABE-4CE4-9325-2CDBF49443E4}"/>
    <cellStyle name="Input 5 20" xfId="23826" xr:uid="{9AFEE0E4-4A48-4F75-BE4D-F2CD7D63AEA1}"/>
    <cellStyle name="Input 5 20 2" xfId="23827" xr:uid="{D8870D5F-9E6E-4F9D-8DA7-2039B748F5C6}"/>
    <cellStyle name="Input 5 20 3" xfId="23828" xr:uid="{8E20D5D8-BB6E-4857-B1DA-6E76C7A58E0D}"/>
    <cellStyle name="Input 5 21" xfId="23829" xr:uid="{3E4D34DE-B60D-4C58-AC28-F324DA9A1397}"/>
    <cellStyle name="Input 5 21 2" xfId="23830" xr:uid="{3FE086D6-9B9F-47AE-8977-41DF727E2D07}"/>
    <cellStyle name="Input 5 22" xfId="23831" xr:uid="{41EDBA91-34A0-4644-AA96-C5B634432046}"/>
    <cellStyle name="Input 5 23" xfId="23832" xr:uid="{91B9259E-8342-48F2-AA01-FC43C96CF573}"/>
    <cellStyle name="Input 5 24" xfId="23833" xr:uid="{9484DBD0-5E55-40EF-B298-FAB25DC9B5F2}"/>
    <cellStyle name="Input 5 3" xfId="2159" xr:uid="{FFC301A1-30CD-4AD1-80AE-B819479A06A9}"/>
    <cellStyle name="Input 5 3 10" xfId="23834" xr:uid="{DBED1061-CECE-4FB5-BEE7-AE2FCB8E3715}"/>
    <cellStyle name="Input 5 3 10 2" xfId="23835" xr:uid="{B2FB9350-F9FE-4DEA-9B08-62AEE045C4E1}"/>
    <cellStyle name="Input 5 3 10 3" xfId="23836" xr:uid="{FA8652A9-3D4C-4657-8149-3C2E97655E24}"/>
    <cellStyle name="Input 5 3 11" xfId="23837" xr:uid="{24DE685F-DBE7-40A8-921B-75690B7857CF}"/>
    <cellStyle name="Input 5 3 11 2" xfId="23838" xr:uid="{C0E4AD23-AB40-4ECC-B2FC-D229F079FD39}"/>
    <cellStyle name="Input 5 3 12" xfId="23839" xr:uid="{B2A2E2F9-A1EC-417E-9E52-87CD8E97FAA5}"/>
    <cellStyle name="Input 5 3 2" xfId="3415" xr:uid="{C57C24A5-ACD1-4665-8170-C2DF3F8FF9DA}"/>
    <cellStyle name="Input 5 3 2 10" xfId="23840" xr:uid="{11CE17DF-45BA-4A81-BF8D-23702151A5AE}"/>
    <cellStyle name="Input 5 3 2 10 2" xfId="23841" xr:uid="{E4293691-755D-4D4C-ADAD-84430452F2E6}"/>
    <cellStyle name="Input 5 3 2 11" xfId="23842" xr:uid="{FAA5410E-BFD9-43FE-A500-D76FFFD4B9FE}"/>
    <cellStyle name="Input 5 3 2 2" xfId="4104" xr:uid="{D8F5641A-F6F3-4303-8CC7-80FA6F57B514}"/>
    <cellStyle name="Input 5 3 2 2 2" xfId="4915" xr:uid="{11ABFDF4-1118-4ADE-86F2-1BB82F61D0D3}"/>
    <cellStyle name="Input 5 3 2 2 3" xfId="5327" xr:uid="{06BD3F86-BCD3-4B5D-9555-38D90B5E3746}"/>
    <cellStyle name="Input 5 3 2 2 4" xfId="23843" xr:uid="{6A5E0B5C-F7AD-4A04-B0B4-0FD17D1CC703}"/>
    <cellStyle name="Input 5 3 2 3" xfId="23844" xr:uid="{19298F1C-5D69-4F8A-9F33-9BA2C630619A}"/>
    <cellStyle name="Input 5 3 2 3 2" xfId="23845" xr:uid="{4124AFE8-8221-443B-8095-980558DF9836}"/>
    <cellStyle name="Input 5 3 2 3 3" xfId="23846" xr:uid="{D11E6A99-FC40-4A8E-B582-7BDF05B532DD}"/>
    <cellStyle name="Input 5 3 2 4" xfId="23847" xr:uid="{A4235867-49F0-478F-A109-3FD7C2C107B9}"/>
    <cellStyle name="Input 5 3 2 4 2" xfId="23848" xr:uid="{F40C7113-9F6D-4AFC-B66F-41D350E0C7C9}"/>
    <cellStyle name="Input 5 3 2 4 3" xfId="23849" xr:uid="{80FA489A-F830-42C7-B639-BE961CBE0560}"/>
    <cellStyle name="Input 5 3 2 5" xfId="23850" xr:uid="{01A043DF-9429-4CF9-B408-98DF7BE591B2}"/>
    <cellStyle name="Input 5 3 2 5 2" xfId="23851" xr:uid="{E8FF5119-2BDA-47CA-9BA3-933DDAF658CE}"/>
    <cellStyle name="Input 5 3 2 5 3" xfId="23852" xr:uid="{62D774FE-6FC8-45C7-B2E2-03F18F423279}"/>
    <cellStyle name="Input 5 3 2 6" xfId="23853" xr:uid="{49D68321-E17F-4575-A4B6-86E5B0B90E08}"/>
    <cellStyle name="Input 5 3 2 6 2" xfId="23854" xr:uid="{C885B6B7-E69F-4144-B823-6819A7990344}"/>
    <cellStyle name="Input 5 3 2 6 3" xfId="23855" xr:uid="{6195C00F-29AF-458A-B8ED-6A5435A94A6C}"/>
    <cellStyle name="Input 5 3 2 7" xfId="23856" xr:uid="{A3700FD6-3159-4BFA-9F39-E59BFFD4C167}"/>
    <cellStyle name="Input 5 3 2 7 2" xfId="23857" xr:uid="{2F68D76A-B9D1-49D3-BD74-5A4021B13BC6}"/>
    <cellStyle name="Input 5 3 2 7 3" xfId="23858" xr:uid="{73F31C34-FF68-435B-B45C-9C2D2B98295B}"/>
    <cellStyle name="Input 5 3 2 8" xfId="23859" xr:uid="{27DA2479-32E0-4282-9DDC-35B5B69CA5F2}"/>
    <cellStyle name="Input 5 3 2 8 2" xfId="23860" xr:uid="{CFCFFCEF-F590-4FC8-8DE0-16C5ABA1EAB6}"/>
    <cellStyle name="Input 5 3 2 8 3" xfId="23861" xr:uid="{9E3B5E9F-3BA1-43D5-8A94-CADB40ADCEE0}"/>
    <cellStyle name="Input 5 3 2 9" xfId="23862" xr:uid="{EF820A3E-EB4F-4CC5-AFD1-49FB760D6421}"/>
    <cellStyle name="Input 5 3 2 9 2" xfId="23863" xr:uid="{AD97CB3E-0ACF-48D1-A5DE-0CE38007C456}"/>
    <cellStyle name="Input 5 3 2 9 3" xfId="23864" xr:uid="{6697708C-5DA2-4F82-97DB-CCE699704D5C}"/>
    <cellStyle name="Input 5 3 3" xfId="3781" xr:uid="{9DF5A354-A211-4A65-A5BE-4538A2D16AF2}"/>
    <cellStyle name="Input 5 3 3 2" xfId="4658" xr:uid="{81C7B64E-3A43-4F04-95E3-E7445AF466F0}"/>
    <cellStyle name="Input 5 3 3 3" xfId="4446" xr:uid="{102F78D0-14B0-47A8-91E5-D8563B1383C1}"/>
    <cellStyle name="Input 5 3 3 4" xfId="23865" xr:uid="{612B6292-F773-4633-ADF9-C5A0DA367D76}"/>
    <cellStyle name="Input 5 3 4" xfId="23866" xr:uid="{440260CE-966D-4C8A-9AF2-F42F86F1775C}"/>
    <cellStyle name="Input 5 3 4 2" xfId="23867" xr:uid="{EDC38EAE-66AA-46ED-81E8-005AB72C3DF4}"/>
    <cellStyle name="Input 5 3 4 3" xfId="23868" xr:uid="{A240160B-7730-4D31-A758-FFBAD991BA6D}"/>
    <cellStyle name="Input 5 3 5" xfId="23869" xr:uid="{CC92B58A-949B-4FA4-A9FD-E049B6CF508B}"/>
    <cellStyle name="Input 5 3 5 2" xfId="23870" xr:uid="{044005BB-E6FE-4493-A45F-58E1E8874E93}"/>
    <cellStyle name="Input 5 3 5 3" xfId="23871" xr:uid="{BDB18B9B-89DC-4F58-8BAC-BD5D2CC91744}"/>
    <cellStyle name="Input 5 3 6" xfId="23872" xr:uid="{4891DD2F-AF7A-4477-AF16-04AFC89255D3}"/>
    <cellStyle name="Input 5 3 6 2" xfId="23873" xr:uid="{2D0DDBA9-9D2B-4912-8842-943103E41D05}"/>
    <cellStyle name="Input 5 3 6 3" xfId="23874" xr:uid="{98C808AC-9CD4-4C04-B592-CF122361C223}"/>
    <cellStyle name="Input 5 3 7" xfId="23875" xr:uid="{ACEB740E-75E8-409D-ADA3-633DB98688CA}"/>
    <cellStyle name="Input 5 3 7 2" xfId="23876" xr:uid="{E406FA18-6899-4A9C-A4A5-1AD3460F0364}"/>
    <cellStyle name="Input 5 3 7 3" xfId="23877" xr:uid="{B6E722E0-00D4-49D8-91CB-066C7B5E247E}"/>
    <cellStyle name="Input 5 3 8" xfId="23878" xr:uid="{0767B165-3A5F-4E4A-915F-C40EC69384B6}"/>
    <cellStyle name="Input 5 3 8 2" xfId="23879" xr:uid="{3A42AD9E-BC6C-40BD-9D5F-DCC716A2E1C6}"/>
    <cellStyle name="Input 5 3 8 3" xfId="23880" xr:uid="{24761A17-5A15-4C69-82F6-18BD67D33272}"/>
    <cellStyle name="Input 5 3 9" xfId="23881" xr:uid="{9E8101A4-C3C9-4895-B763-6DA46EBBBCCB}"/>
    <cellStyle name="Input 5 3 9 2" xfId="23882" xr:uid="{278AAD2C-195F-4D0B-ADE7-25336A9A9254}"/>
    <cellStyle name="Input 5 3 9 3" xfId="23883" xr:uid="{00707FC0-7A57-4B72-862B-181AE3B96ED8}"/>
    <cellStyle name="Input 5 4" xfId="2160" xr:uid="{DB822F2E-5260-42B2-907A-4CBA8476207F}"/>
    <cellStyle name="Input 5 4 10" xfId="23884" xr:uid="{E0A34075-04B0-4B6F-B84E-6D3485E8E979}"/>
    <cellStyle name="Input 5 4 10 2" xfId="23885" xr:uid="{15AB9617-2031-4CFD-ABF5-D1101DF67482}"/>
    <cellStyle name="Input 5 4 10 3" xfId="23886" xr:uid="{BFCF44A8-E462-44F1-9029-BBE232465380}"/>
    <cellStyle name="Input 5 4 11" xfId="23887" xr:uid="{24604E7B-D348-4FC8-917F-A182B759FFCE}"/>
    <cellStyle name="Input 5 4 11 2" xfId="23888" xr:uid="{18D9F547-FF13-483A-A363-F89C64CC5134}"/>
    <cellStyle name="Input 5 4 12" xfId="23889" xr:uid="{5339CD13-05DC-4C9D-AF58-EA19DE984ADE}"/>
    <cellStyle name="Input 5 4 2" xfId="3416" xr:uid="{EA631A1F-D2BB-4C7E-8E5B-3D3CF9D805AA}"/>
    <cellStyle name="Input 5 4 2 10" xfId="23890" xr:uid="{7866BFFF-8DE3-4EDA-B63C-9DEBCEB2980E}"/>
    <cellStyle name="Input 5 4 2 10 2" xfId="23891" xr:uid="{2058F4A3-88DC-42A6-A67E-43BA281A02DF}"/>
    <cellStyle name="Input 5 4 2 11" xfId="23892" xr:uid="{C387F394-17BA-4CA2-9DDD-835B17A902AF}"/>
    <cellStyle name="Input 5 4 2 2" xfId="4105" xr:uid="{6D233DC0-5572-43AB-9747-2E4FF960875A}"/>
    <cellStyle name="Input 5 4 2 2 2" xfId="4916" xr:uid="{D6CBB921-06A3-44FB-BBFD-99117B4277CD}"/>
    <cellStyle name="Input 5 4 2 2 3" xfId="5328" xr:uid="{D59AA9D3-7740-40C8-BB55-EC1ED4786A4B}"/>
    <cellStyle name="Input 5 4 2 2 4" xfId="23893" xr:uid="{4F2BC417-C625-4E67-97BD-B46B90C210D6}"/>
    <cellStyle name="Input 5 4 2 3" xfId="23894" xr:uid="{90450DA0-23B3-4033-8FF3-7A38A75B0E39}"/>
    <cellStyle name="Input 5 4 2 3 2" xfId="23895" xr:uid="{5ECC9060-3408-4E85-881B-E800EFCCF56F}"/>
    <cellStyle name="Input 5 4 2 3 3" xfId="23896" xr:uid="{0238787F-2905-469C-A357-85D0D89AA2C8}"/>
    <cellStyle name="Input 5 4 2 4" xfId="23897" xr:uid="{A53FDFC5-EED3-4B67-B055-E1E5A7C2E015}"/>
    <cellStyle name="Input 5 4 2 4 2" xfId="23898" xr:uid="{97AAC28A-27F2-41F1-A130-EF5C5D1A0730}"/>
    <cellStyle name="Input 5 4 2 4 3" xfId="23899" xr:uid="{98F9554C-78A5-48F3-BB06-7E71F8BBFFFC}"/>
    <cellStyle name="Input 5 4 2 5" xfId="23900" xr:uid="{A6DCA353-406F-4F8A-BCB0-38798348DDE0}"/>
    <cellStyle name="Input 5 4 2 5 2" xfId="23901" xr:uid="{44908607-8F6E-463C-8EB9-908C6E7FCFCC}"/>
    <cellStyle name="Input 5 4 2 5 3" xfId="23902" xr:uid="{2A4620FC-9569-4561-9506-6444330619E8}"/>
    <cellStyle name="Input 5 4 2 6" xfId="23903" xr:uid="{FE34CEFB-A03A-437B-B04C-4A7F2BC37B84}"/>
    <cellStyle name="Input 5 4 2 6 2" xfId="23904" xr:uid="{EEC37254-EF2B-4053-8CFC-2025AF5A7927}"/>
    <cellStyle name="Input 5 4 2 6 3" xfId="23905" xr:uid="{30F825C0-4B74-4BD6-BE4B-F928FED6BAD6}"/>
    <cellStyle name="Input 5 4 2 7" xfId="23906" xr:uid="{A8143F89-1F1E-483F-8FBA-6160E5657C5D}"/>
    <cellStyle name="Input 5 4 2 7 2" xfId="23907" xr:uid="{B200D236-C5B6-4593-9D24-97CD230FEF8B}"/>
    <cellStyle name="Input 5 4 2 7 3" xfId="23908" xr:uid="{2D01F4EE-FAD8-4586-9014-8CA436FB5708}"/>
    <cellStyle name="Input 5 4 2 8" xfId="23909" xr:uid="{E4413398-2C2F-4774-83D5-D59DAF09C612}"/>
    <cellStyle name="Input 5 4 2 8 2" xfId="23910" xr:uid="{301F3827-6C55-498B-9F4B-645A87B7DCBE}"/>
    <cellStyle name="Input 5 4 2 8 3" xfId="23911" xr:uid="{AD9284CF-E66B-4ACD-8DAC-12F9506DE78F}"/>
    <cellStyle name="Input 5 4 2 9" xfId="23912" xr:uid="{14EE095B-B9A2-4742-B110-6DA3247EC4D8}"/>
    <cellStyle name="Input 5 4 2 9 2" xfId="23913" xr:uid="{355129C5-95C6-4F5E-BD52-92BC54E339C9}"/>
    <cellStyle name="Input 5 4 2 9 3" xfId="23914" xr:uid="{A8890F0F-B123-4961-9133-9CE7F0485163}"/>
    <cellStyle name="Input 5 4 3" xfId="3782" xr:uid="{268D5719-D002-4E39-9189-DEFE3D835FB3}"/>
    <cellStyle name="Input 5 4 3 2" xfId="4659" xr:uid="{02897E5A-76F7-4FB6-BF42-92B6A1447F01}"/>
    <cellStyle name="Input 5 4 3 3" xfId="4445" xr:uid="{9D312AEB-5D4E-4A69-BB79-E8DA53A9DA40}"/>
    <cellStyle name="Input 5 4 3 4" xfId="23915" xr:uid="{5BD6014E-65F4-4A2C-8108-87B87F07B360}"/>
    <cellStyle name="Input 5 4 4" xfId="23916" xr:uid="{0D4AC87E-A5B3-4FFC-BBAC-10284E0E3EFA}"/>
    <cellStyle name="Input 5 4 4 2" xfId="23917" xr:uid="{73ECCB24-4FC9-4FC9-A8F5-9C881495AE63}"/>
    <cellStyle name="Input 5 4 4 3" xfId="23918" xr:uid="{1182CA89-2A7A-4068-97B7-09A2C943FC29}"/>
    <cellStyle name="Input 5 4 5" xfId="23919" xr:uid="{7CE26309-3947-47FA-B9A7-6DAD45483599}"/>
    <cellStyle name="Input 5 4 5 2" xfId="23920" xr:uid="{AA8D7F58-6221-4CD0-9FBD-F56C5A176308}"/>
    <cellStyle name="Input 5 4 5 3" xfId="23921" xr:uid="{A5FE6C31-397E-48C3-A4B6-7A1A5666FB6D}"/>
    <cellStyle name="Input 5 4 6" xfId="23922" xr:uid="{DD69447A-1CFC-4E53-935C-6E2044C2B1A3}"/>
    <cellStyle name="Input 5 4 6 2" xfId="23923" xr:uid="{F3ECC788-B303-49FA-8FC7-C4386A88CABD}"/>
    <cellStyle name="Input 5 4 6 3" xfId="23924" xr:uid="{094B497F-0552-4297-87A9-9B4380A0BD30}"/>
    <cellStyle name="Input 5 4 7" xfId="23925" xr:uid="{92BC29C8-07DE-42F7-8655-9C86EC6D209E}"/>
    <cellStyle name="Input 5 4 7 2" xfId="23926" xr:uid="{845F5B9A-65A5-4208-90CC-B6C22EA25D3B}"/>
    <cellStyle name="Input 5 4 7 3" xfId="23927" xr:uid="{7B7C6160-A0D5-44BD-BA8A-3AEF4C4E9192}"/>
    <cellStyle name="Input 5 4 8" xfId="23928" xr:uid="{6ABE0EED-E8E5-41C2-87BD-25A32E2913BA}"/>
    <cellStyle name="Input 5 4 8 2" xfId="23929" xr:uid="{2446AE96-34C1-459B-B350-21BAD99ADDFE}"/>
    <cellStyle name="Input 5 4 8 3" xfId="23930" xr:uid="{6BED1706-D897-4E25-92C4-0D43F6E94118}"/>
    <cellStyle name="Input 5 4 9" xfId="23931" xr:uid="{0DA213F8-3DD8-4C45-BB90-EBC2A2D4C258}"/>
    <cellStyle name="Input 5 4 9 2" xfId="23932" xr:uid="{3F34439C-418E-4A66-B2B1-1EF69DB8FD98}"/>
    <cellStyle name="Input 5 4 9 3" xfId="23933" xr:uid="{B21BD899-0C57-40D8-9171-FCA8F12DA3F8}"/>
    <cellStyle name="Input 5 5" xfId="2161" xr:uid="{29625106-84E7-47DD-A8AC-4AA0BF546BA4}"/>
    <cellStyle name="Input 5 5 10" xfId="23934" xr:uid="{7D9E8382-96EE-43E1-9FF5-EDDC57992CB5}"/>
    <cellStyle name="Input 5 5 10 2" xfId="23935" xr:uid="{75662D9E-4E6A-4D84-B887-4ABC49A78F5A}"/>
    <cellStyle name="Input 5 5 10 3" xfId="23936" xr:uid="{87B8ADFC-D6F5-4F60-8824-13DF3A4191A6}"/>
    <cellStyle name="Input 5 5 11" xfId="23937" xr:uid="{C76C37E1-47C6-4115-BEF0-C2310554618E}"/>
    <cellStyle name="Input 5 5 11 2" xfId="23938" xr:uid="{BC63220E-E290-4365-9221-3267035F5653}"/>
    <cellStyle name="Input 5 5 12" xfId="23939" xr:uid="{95F88772-1D86-42E0-BAD5-6DC21E270AE2}"/>
    <cellStyle name="Input 5 5 2" xfId="3417" xr:uid="{E95BEF92-9F22-480E-B413-F17C292C1238}"/>
    <cellStyle name="Input 5 5 2 10" xfId="23940" xr:uid="{1751FC15-56AD-410D-9D42-411CC7403A98}"/>
    <cellStyle name="Input 5 5 2 10 2" xfId="23941" xr:uid="{0F64EAED-DF9D-4DB0-8B0F-23A2A109F442}"/>
    <cellStyle name="Input 5 5 2 11" xfId="23942" xr:uid="{B742877B-FB84-4271-8D8F-B2F042947FD6}"/>
    <cellStyle name="Input 5 5 2 2" xfId="4106" xr:uid="{671B1BAC-1F2B-430C-A585-459C3CFB423C}"/>
    <cellStyle name="Input 5 5 2 2 2" xfId="4917" xr:uid="{9ADE9FCE-8C53-431A-9F51-752A5E6E3BD4}"/>
    <cellStyle name="Input 5 5 2 2 3" xfId="5329" xr:uid="{33DC4E56-212D-4699-BC3D-5937F495A24D}"/>
    <cellStyle name="Input 5 5 2 2 4" xfId="23943" xr:uid="{C0FBE3B4-C31B-4284-B73A-7C99A288A40C}"/>
    <cellStyle name="Input 5 5 2 3" xfId="23944" xr:uid="{7A4A4DB1-731A-43C8-B554-686FAC488A5A}"/>
    <cellStyle name="Input 5 5 2 3 2" xfId="23945" xr:uid="{ECE887CD-0260-45C4-8B58-38F0C998AB86}"/>
    <cellStyle name="Input 5 5 2 3 3" xfId="23946" xr:uid="{AF1A4C72-58F1-47E8-9AC8-662156BF41B2}"/>
    <cellStyle name="Input 5 5 2 4" xfId="23947" xr:uid="{B3C0CFF9-72C3-4D37-9698-17A2624D20B2}"/>
    <cellStyle name="Input 5 5 2 4 2" xfId="23948" xr:uid="{A9DB2902-8344-406A-9F07-7D63BA85CCAA}"/>
    <cellStyle name="Input 5 5 2 4 3" xfId="23949" xr:uid="{585AA8E8-58A3-4932-A0F0-730B3C322B5C}"/>
    <cellStyle name="Input 5 5 2 5" xfId="23950" xr:uid="{C15D70CF-EED8-4B8C-B437-09870423EEF0}"/>
    <cellStyle name="Input 5 5 2 5 2" xfId="23951" xr:uid="{EC319F1F-E76F-4289-8EBC-D737F0263BD2}"/>
    <cellStyle name="Input 5 5 2 5 3" xfId="23952" xr:uid="{7C48E632-E364-423E-817D-E6D1B27EF433}"/>
    <cellStyle name="Input 5 5 2 6" xfId="23953" xr:uid="{E3939A26-AB13-4E7B-AA81-8F04B771929C}"/>
    <cellStyle name="Input 5 5 2 6 2" xfId="23954" xr:uid="{54C730FD-E150-440B-8709-52C0609FCA60}"/>
    <cellStyle name="Input 5 5 2 6 3" xfId="23955" xr:uid="{935C6B99-8A59-4A62-B81C-951B0D891BC8}"/>
    <cellStyle name="Input 5 5 2 7" xfId="23956" xr:uid="{A72EE117-EF07-4EA3-9432-2B6C1AE97D6E}"/>
    <cellStyle name="Input 5 5 2 7 2" xfId="23957" xr:uid="{DB3C5D0D-E1E0-4BE7-9A81-E2EE27F1E7AA}"/>
    <cellStyle name="Input 5 5 2 7 3" xfId="23958" xr:uid="{911CA7A6-380B-4905-9CCE-311AE2691C69}"/>
    <cellStyle name="Input 5 5 2 8" xfId="23959" xr:uid="{83C93575-82A1-4735-A5A8-656EAFBF983B}"/>
    <cellStyle name="Input 5 5 2 8 2" xfId="23960" xr:uid="{33230A15-EF12-497F-B8A1-27F65F923DDE}"/>
    <cellStyle name="Input 5 5 2 8 3" xfId="23961" xr:uid="{ECCB0FCE-301B-4F95-A9D5-A02AAB97BAA7}"/>
    <cellStyle name="Input 5 5 2 9" xfId="23962" xr:uid="{5532068C-041C-45CA-B3A1-AE7FE548606C}"/>
    <cellStyle name="Input 5 5 2 9 2" xfId="23963" xr:uid="{CC1BD0E8-FC58-4991-8EDC-02E4C9B04F12}"/>
    <cellStyle name="Input 5 5 2 9 3" xfId="23964" xr:uid="{812C23D3-D02E-4238-B8EF-62653D60C320}"/>
    <cellStyle name="Input 5 5 3" xfId="3783" xr:uid="{898D1C90-D972-40CB-BC80-DC6989B18E81}"/>
    <cellStyle name="Input 5 5 3 2" xfId="4660" xr:uid="{4C103429-B1AF-4EE2-A451-A132014BDA9B}"/>
    <cellStyle name="Input 5 5 3 3" xfId="4444" xr:uid="{4644DE2B-32FF-4ED7-BB5F-AF816700A110}"/>
    <cellStyle name="Input 5 5 3 4" xfId="23965" xr:uid="{F6CB9FD2-86F2-40C3-917E-143A8EB45B44}"/>
    <cellStyle name="Input 5 5 4" xfId="23966" xr:uid="{1722C9BF-2AEF-4968-A93D-B188B447601B}"/>
    <cellStyle name="Input 5 5 4 2" xfId="23967" xr:uid="{E2D9B7EA-652E-45CE-BD7A-0F45F90B155F}"/>
    <cellStyle name="Input 5 5 4 3" xfId="23968" xr:uid="{027FC415-1DB0-4F1A-80C7-3C234A29BD9F}"/>
    <cellStyle name="Input 5 5 5" xfId="23969" xr:uid="{FFB88B7F-3EBD-41F0-9E66-3926B4B2C527}"/>
    <cellStyle name="Input 5 5 5 2" xfId="23970" xr:uid="{BBA48F3B-19A8-4951-A6B4-CDFBF4E1835A}"/>
    <cellStyle name="Input 5 5 5 3" xfId="23971" xr:uid="{AC289870-7B22-4AB9-BF73-DB7F12C93DE8}"/>
    <cellStyle name="Input 5 5 6" xfId="23972" xr:uid="{A45C3E7B-8591-4F42-9342-D9000016C685}"/>
    <cellStyle name="Input 5 5 6 2" xfId="23973" xr:uid="{3DA668AC-60B3-432D-8FF4-14EC3883FEB9}"/>
    <cellStyle name="Input 5 5 6 3" xfId="23974" xr:uid="{72EEFBFA-088A-49B0-9BF2-70DEA15826E1}"/>
    <cellStyle name="Input 5 5 7" xfId="23975" xr:uid="{8549093D-D10C-426D-A29F-2C17A58AB02D}"/>
    <cellStyle name="Input 5 5 7 2" xfId="23976" xr:uid="{35DCCAE6-1B65-4742-8781-67BB1C054A7A}"/>
    <cellStyle name="Input 5 5 7 3" xfId="23977" xr:uid="{995797D8-C287-4DF8-AFD5-B10E0822D86D}"/>
    <cellStyle name="Input 5 5 8" xfId="23978" xr:uid="{F42FC8DE-7EBE-459F-B8E2-649F9C44670B}"/>
    <cellStyle name="Input 5 5 8 2" xfId="23979" xr:uid="{02A363DE-5100-4494-A639-AB371E07E090}"/>
    <cellStyle name="Input 5 5 8 3" xfId="23980" xr:uid="{E458A720-4742-44E3-8F31-D673C34B80D1}"/>
    <cellStyle name="Input 5 5 9" xfId="23981" xr:uid="{AD166985-0D3C-4FEA-8E5E-FB6D2BF751E8}"/>
    <cellStyle name="Input 5 5 9 2" xfId="23982" xr:uid="{3FC11CDC-1040-4497-B258-D3C2AA8457FF}"/>
    <cellStyle name="Input 5 5 9 3" xfId="23983" xr:uid="{C82BAFF5-30BA-4B68-B715-BBC9A9CF17A0}"/>
    <cellStyle name="Input 5 6" xfId="2162" xr:uid="{15FFD45C-FAC1-4B18-A82F-9E10A1841A8B}"/>
    <cellStyle name="Input 5 6 10" xfId="23984" xr:uid="{24916443-FAA5-4157-A23B-5FEF2EA29820}"/>
    <cellStyle name="Input 5 6 10 2" xfId="23985" xr:uid="{16DF5DE5-5A33-43ED-ACFF-1E605163B695}"/>
    <cellStyle name="Input 5 6 10 3" xfId="23986" xr:uid="{EEE3A489-EE9A-4409-9D00-98E76B91A10B}"/>
    <cellStyle name="Input 5 6 11" xfId="23987" xr:uid="{D03A87B8-4B78-414F-8504-9207C5C57078}"/>
    <cellStyle name="Input 5 6 11 2" xfId="23988" xr:uid="{3AE77F75-5543-4F0B-BCD7-458C66AE2A0F}"/>
    <cellStyle name="Input 5 6 12" xfId="23989" xr:uid="{12917667-D577-4931-8E7E-7953DC92B5EC}"/>
    <cellStyle name="Input 5 6 2" xfId="3418" xr:uid="{EEE9D54A-0046-46AB-B93D-C064E4939306}"/>
    <cellStyle name="Input 5 6 2 10" xfId="23990" xr:uid="{B02DEE0E-41C4-4CCF-89ED-268CB7E9A8DE}"/>
    <cellStyle name="Input 5 6 2 10 2" xfId="23991" xr:uid="{CE37CF93-2188-44BC-B3BE-6BD6DA473F77}"/>
    <cellStyle name="Input 5 6 2 11" xfId="23992" xr:uid="{55F8F5D4-3810-49C9-BBB2-185A1BBF990A}"/>
    <cellStyle name="Input 5 6 2 2" xfId="4107" xr:uid="{A817D9EE-2914-4948-9D5A-3B820051D06E}"/>
    <cellStyle name="Input 5 6 2 2 2" xfId="4918" xr:uid="{AF9C1E55-2C86-43B2-9056-3CD54C3C7EA2}"/>
    <cellStyle name="Input 5 6 2 2 3" xfId="5330" xr:uid="{0B54D0B4-2476-4709-8BD3-E95C00033DAE}"/>
    <cellStyle name="Input 5 6 2 2 4" xfId="23993" xr:uid="{1BF0870B-1C11-4318-A665-7EDEF348DC9F}"/>
    <cellStyle name="Input 5 6 2 3" xfId="23994" xr:uid="{F01E9530-19D6-4760-9BA9-5C3C4CAFFA66}"/>
    <cellStyle name="Input 5 6 2 3 2" xfId="23995" xr:uid="{773B5BCC-1586-4701-BD9B-A7EF0B0AC1F7}"/>
    <cellStyle name="Input 5 6 2 3 3" xfId="23996" xr:uid="{895877E9-B3C2-4396-ABFF-7FAB678FC7BE}"/>
    <cellStyle name="Input 5 6 2 4" xfId="23997" xr:uid="{99E2B9C6-8D89-4E9D-9951-9C49759E6A2C}"/>
    <cellStyle name="Input 5 6 2 4 2" xfId="23998" xr:uid="{4EF74D43-0A04-443A-B055-B662D2436A00}"/>
    <cellStyle name="Input 5 6 2 4 3" xfId="23999" xr:uid="{0BD8E836-1EDC-46C8-A24E-55F004F1C53A}"/>
    <cellStyle name="Input 5 6 2 5" xfId="24000" xr:uid="{1C4BA51E-DC97-4127-9B9F-F620F88725B6}"/>
    <cellStyle name="Input 5 6 2 5 2" xfId="24001" xr:uid="{DF0BE4BB-D444-44B9-B630-C3DB8EEC7D60}"/>
    <cellStyle name="Input 5 6 2 5 3" xfId="24002" xr:uid="{6551197E-CA3F-4A3A-8FF7-57595CFEB410}"/>
    <cellStyle name="Input 5 6 2 6" xfId="24003" xr:uid="{DE4F4E9D-75A4-4013-B00F-416EF1FBE80C}"/>
    <cellStyle name="Input 5 6 2 6 2" xfId="24004" xr:uid="{76B89A23-9193-4F1E-B30A-336090C31016}"/>
    <cellStyle name="Input 5 6 2 6 3" xfId="24005" xr:uid="{0A3D30DF-5AAC-47D3-A285-F01299D793BA}"/>
    <cellStyle name="Input 5 6 2 7" xfId="24006" xr:uid="{28AB82D0-4DE0-458F-A004-B521D0E29097}"/>
    <cellStyle name="Input 5 6 2 7 2" xfId="24007" xr:uid="{073C09FF-66BA-494C-B723-66769CCBB9E7}"/>
    <cellStyle name="Input 5 6 2 7 3" xfId="24008" xr:uid="{16386060-38F9-4FB3-9420-EB7D643D60E3}"/>
    <cellStyle name="Input 5 6 2 8" xfId="24009" xr:uid="{4D355A5C-45D2-4B09-9EAB-04D39264F16F}"/>
    <cellStyle name="Input 5 6 2 8 2" xfId="24010" xr:uid="{F65630B8-2ACA-42E8-9A83-5BD4930CA77A}"/>
    <cellStyle name="Input 5 6 2 8 3" xfId="24011" xr:uid="{E6A23A1B-0AD8-49F2-8509-A682FF156AC2}"/>
    <cellStyle name="Input 5 6 2 9" xfId="24012" xr:uid="{1CBB8A60-757C-47AF-AB70-97C17E443644}"/>
    <cellStyle name="Input 5 6 2 9 2" xfId="24013" xr:uid="{01BF91BC-6778-43FD-8782-2F59FCF8A8EF}"/>
    <cellStyle name="Input 5 6 2 9 3" xfId="24014" xr:uid="{12B365EA-71C8-4A8B-ACFA-4F12193B14E2}"/>
    <cellStyle name="Input 5 6 3" xfId="3784" xr:uid="{37C1E79D-2C7F-4E50-87D8-48A8306FEA37}"/>
    <cellStyle name="Input 5 6 3 2" xfId="4661" xr:uid="{1DE5A728-BA0E-4390-8BF6-A12931A4F05D}"/>
    <cellStyle name="Input 5 6 3 3" xfId="4443" xr:uid="{4C788358-A04C-4FB2-9B80-78BD938B9CC4}"/>
    <cellStyle name="Input 5 6 3 4" xfId="24015" xr:uid="{4704F878-8AA4-4B35-8215-38640AEA2F06}"/>
    <cellStyle name="Input 5 6 4" xfId="24016" xr:uid="{CD41E6A1-4D62-4A9E-A69D-8ECC51E65A56}"/>
    <cellStyle name="Input 5 6 4 2" xfId="24017" xr:uid="{88F00CAC-62D9-40B3-84E8-8EB0D9AF224C}"/>
    <cellStyle name="Input 5 6 4 3" xfId="24018" xr:uid="{60414FFD-D8D6-4728-8B1A-FA788ACDFAE1}"/>
    <cellStyle name="Input 5 6 5" xfId="24019" xr:uid="{435E1346-EFC5-4135-9F46-44CA14B3B838}"/>
    <cellStyle name="Input 5 6 5 2" xfId="24020" xr:uid="{8B82805F-E553-4CED-A895-248C56A517FC}"/>
    <cellStyle name="Input 5 6 5 3" xfId="24021" xr:uid="{2773AF05-5EBA-4AAE-8A9D-8F38CCB59FF5}"/>
    <cellStyle name="Input 5 6 6" xfId="24022" xr:uid="{70A5143C-9D26-4391-972A-6D80F0A7D5F8}"/>
    <cellStyle name="Input 5 6 6 2" xfId="24023" xr:uid="{E3F54A5F-B28C-45A6-8527-AF439094F02F}"/>
    <cellStyle name="Input 5 6 6 3" xfId="24024" xr:uid="{4780AC68-5258-4246-A8BC-480A4FC0D813}"/>
    <cellStyle name="Input 5 6 7" xfId="24025" xr:uid="{71BA034E-0E5C-42B5-BFD8-50EA110D067F}"/>
    <cellStyle name="Input 5 6 7 2" xfId="24026" xr:uid="{11DAB496-CF7E-4412-AE3F-04B1AB9B2684}"/>
    <cellStyle name="Input 5 6 7 3" xfId="24027" xr:uid="{D05EFDE2-78E2-41FF-81CB-533BAC9C4B72}"/>
    <cellStyle name="Input 5 6 8" xfId="24028" xr:uid="{7A87224F-97F0-4C6B-A387-5BFA309945D0}"/>
    <cellStyle name="Input 5 6 8 2" xfId="24029" xr:uid="{7BE7F745-E5F0-4840-8CB5-322388FFA1A6}"/>
    <cellStyle name="Input 5 6 8 3" xfId="24030" xr:uid="{83319120-0D34-4688-B5D5-16B4E0348A6B}"/>
    <cellStyle name="Input 5 6 9" xfId="24031" xr:uid="{902A43FC-C049-4277-83E4-975FB53390C8}"/>
    <cellStyle name="Input 5 6 9 2" xfId="24032" xr:uid="{815DBBB1-1A43-4495-BDDD-7C39CB23DE98}"/>
    <cellStyle name="Input 5 6 9 3" xfId="24033" xr:uid="{F1767368-047A-45E8-9722-A0059E7B9E88}"/>
    <cellStyle name="Input 5 7" xfId="2163" xr:uid="{C920E8C0-FD6F-4556-A676-3500208F5A21}"/>
    <cellStyle name="Input 5 7 10" xfId="24034" xr:uid="{ACE8547F-B76D-4F1C-A7A5-0ECCC0249458}"/>
    <cellStyle name="Input 5 7 10 2" xfId="24035" xr:uid="{E7E3811F-4EC9-4A9C-A545-464CAF27E043}"/>
    <cellStyle name="Input 5 7 10 3" xfId="24036" xr:uid="{B1E67C62-54E3-44FC-8650-65B6CB885D21}"/>
    <cellStyle name="Input 5 7 11" xfId="24037" xr:uid="{AD1CEF81-3BD4-40CF-BC0D-E7642AF27770}"/>
    <cellStyle name="Input 5 7 11 2" xfId="24038" xr:uid="{20662700-6AF9-4E1D-81ED-BBD84E3CF920}"/>
    <cellStyle name="Input 5 7 12" xfId="24039" xr:uid="{C7ACF991-8B33-4D7C-9EE2-4241667080A7}"/>
    <cellStyle name="Input 5 7 2" xfId="3419" xr:uid="{8EEE605C-C1DA-40E4-A269-FA35813E01D8}"/>
    <cellStyle name="Input 5 7 2 10" xfId="24040" xr:uid="{EC519499-9FDA-4D84-BDCC-BC311E4D5701}"/>
    <cellStyle name="Input 5 7 2 10 2" xfId="24041" xr:uid="{5D84F5BB-A6AF-4429-9245-4FBD097EA629}"/>
    <cellStyle name="Input 5 7 2 11" xfId="24042" xr:uid="{82A407BF-FEBC-4101-B614-72BF6BCEDB22}"/>
    <cellStyle name="Input 5 7 2 2" xfId="4108" xr:uid="{EC9C83EA-C25C-4D64-A372-3CC6D800B5FF}"/>
    <cellStyle name="Input 5 7 2 2 2" xfId="4919" xr:uid="{7743527F-F4F1-44A2-8B87-5323C3748D52}"/>
    <cellStyle name="Input 5 7 2 2 3" xfId="5331" xr:uid="{850E5FAB-59D9-43C7-A549-BCCDCF4FF43B}"/>
    <cellStyle name="Input 5 7 2 2 4" xfId="24043" xr:uid="{381D159F-6C78-494F-9E4C-3B9F3F7CF5C5}"/>
    <cellStyle name="Input 5 7 2 3" xfId="24044" xr:uid="{4E648F8F-E2F6-405D-B788-6C719BBC4A5C}"/>
    <cellStyle name="Input 5 7 2 3 2" xfId="24045" xr:uid="{5E6BFCC7-322D-4675-9B6A-3D99C7F36822}"/>
    <cellStyle name="Input 5 7 2 3 3" xfId="24046" xr:uid="{27B9E5E1-C28F-4A02-AAD3-2E788C2B6219}"/>
    <cellStyle name="Input 5 7 2 4" xfId="24047" xr:uid="{14F6AA6A-7BA0-402E-9E99-92530C2DF7E1}"/>
    <cellStyle name="Input 5 7 2 4 2" xfId="24048" xr:uid="{D671B4D0-FC9B-4029-B74E-7624A26F780C}"/>
    <cellStyle name="Input 5 7 2 4 3" xfId="24049" xr:uid="{957C0151-F731-44E3-9D8D-AD5027B50122}"/>
    <cellStyle name="Input 5 7 2 5" xfId="24050" xr:uid="{ACF66787-95FD-45AD-91AE-58E5A3BFA2D3}"/>
    <cellStyle name="Input 5 7 2 5 2" xfId="24051" xr:uid="{7F6ABD41-3E7B-4BC7-9ABC-3CA01D8573A4}"/>
    <cellStyle name="Input 5 7 2 5 3" xfId="24052" xr:uid="{8192727C-EEF6-4947-BD2F-AA63362EEFF1}"/>
    <cellStyle name="Input 5 7 2 6" xfId="24053" xr:uid="{117087DB-992B-45A7-B808-0661B4C4608F}"/>
    <cellStyle name="Input 5 7 2 6 2" xfId="24054" xr:uid="{E38D3B71-0DEE-4F5F-A0AD-A172473FFADC}"/>
    <cellStyle name="Input 5 7 2 6 3" xfId="24055" xr:uid="{78DFCDE2-C4DC-4663-90AE-ED5F8E319412}"/>
    <cellStyle name="Input 5 7 2 7" xfId="24056" xr:uid="{D641876A-B2F9-47C0-8801-3F3E7D8497A6}"/>
    <cellStyle name="Input 5 7 2 7 2" xfId="24057" xr:uid="{49127308-0F7E-4399-9EF9-9DEE3CD507BF}"/>
    <cellStyle name="Input 5 7 2 7 3" xfId="24058" xr:uid="{64675AE7-27C0-463E-BE73-53E41010771E}"/>
    <cellStyle name="Input 5 7 2 8" xfId="24059" xr:uid="{CC1F8C41-B74A-4559-8A95-C1B86B5D473A}"/>
    <cellStyle name="Input 5 7 2 8 2" xfId="24060" xr:uid="{2BFC98BC-BDDE-4153-B8C6-0E183D7408DA}"/>
    <cellStyle name="Input 5 7 2 8 3" xfId="24061" xr:uid="{3B152DC0-1488-49C8-B81E-51F5A3F4A33F}"/>
    <cellStyle name="Input 5 7 2 9" xfId="24062" xr:uid="{D052CBC8-35E3-43F3-9FE0-480BC8B43394}"/>
    <cellStyle name="Input 5 7 2 9 2" xfId="24063" xr:uid="{3E0640FB-AD1F-4B29-B68E-C6CB847228B3}"/>
    <cellStyle name="Input 5 7 2 9 3" xfId="24064" xr:uid="{401013FD-C331-4F72-94F4-9FCB2A052C6A}"/>
    <cellStyle name="Input 5 7 3" xfId="3785" xr:uid="{E3034A74-53D2-48DA-86B6-0B296CA2130F}"/>
    <cellStyle name="Input 5 7 3 2" xfId="4662" xr:uid="{22B49511-DF51-43F6-8934-35E759430C80}"/>
    <cellStyle name="Input 5 7 3 3" xfId="4442" xr:uid="{5A3EAC8E-32FD-4671-83C1-CDFB5CEAFD73}"/>
    <cellStyle name="Input 5 7 3 4" xfId="24065" xr:uid="{86A339D8-E9F7-40D7-AC73-B798F0A1B4E8}"/>
    <cellStyle name="Input 5 7 4" xfId="24066" xr:uid="{C93F5428-8F62-4259-8993-1E31BAA04CF9}"/>
    <cellStyle name="Input 5 7 4 2" xfId="24067" xr:uid="{E8AE319D-E809-4191-A01E-6CB020053A7B}"/>
    <cellStyle name="Input 5 7 4 3" xfId="24068" xr:uid="{ABEE7AEB-ED5C-4386-A1ED-90F9CBE5FFE1}"/>
    <cellStyle name="Input 5 7 5" xfId="24069" xr:uid="{90C6C9E6-5E19-4A23-9BB4-9C597EBBA6B8}"/>
    <cellStyle name="Input 5 7 5 2" xfId="24070" xr:uid="{40ADE2F4-5C6F-4B6E-B765-A2E4F6EB3CAE}"/>
    <cellStyle name="Input 5 7 5 3" xfId="24071" xr:uid="{84687C69-53C0-4AD1-A7BF-9C9504984A26}"/>
    <cellStyle name="Input 5 7 6" xfId="24072" xr:uid="{FEC2FC82-A8BB-4F03-AF80-E320A7B5EED7}"/>
    <cellStyle name="Input 5 7 6 2" xfId="24073" xr:uid="{CA25090D-767C-4199-A8CC-C12B7215038D}"/>
    <cellStyle name="Input 5 7 6 3" xfId="24074" xr:uid="{5DF078BF-955C-44E2-A9F6-4D9BD0990B55}"/>
    <cellStyle name="Input 5 7 7" xfId="24075" xr:uid="{904F1659-23BB-49D3-8A12-03F93A99BD75}"/>
    <cellStyle name="Input 5 7 7 2" xfId="24076" xr:uid="{C2049677-2490-4415-8D07-9EEAA4902BE0}"/>
    <cellStyle name="Input 5 7 7 3" xfId="24077" xr:uid="{42D0601A-B61F-4D75-AE4F-0F98A47A071C}"/>
    <cellStyle name="Input 5 7 8" xfId="24078" xr:uid="{F85FBC4E-C266-4C34-A39A-5B99BDE377A8}"/>
    <cellStyle name="Input 5 7 8 2" xfId="24079" xr:uid="{82E251F4-43B2-441E-9D8D-ECACC59492FA}"/>
    <cellStyle name="Input 5 7 8 3" xfId="24080" xr:uid="{381C83EF-562D-4387-9502-C155D485663C}"/>
    <cellStyle name="Input 5 7 9" xfId="24081" xr:uid="{F9243237-7A76-4C44-9DED-3ADF34F9D509}"/>
    <cellStyle name="Input 5 7 9 2" xfId="24082" xr:uid="{62BC0A33-6222-48D6-8C8F-692026B41083}"/>
    <cellStyle name="Input 5 7 9 3" xfId="24083" xr:uid="{89421B4A-685C-4503-927F-23EC1B46913C}"/>
    <cellStyle name="Input 5 8" xfId="2164" xr:uid="{0D54DDF1-F634-4EB8-9F6C-952175ABCAD5}"/>
    <cellStyle name="Input 5 8 10" xfId="24084" xr:uid="{9E7403E4-44E7-473C-BB0E-98D6960B0DEF}"/>
    <cellStyle name="Input 5 8 10 2" xfId="24085" xr:uid="{6F7B0273-CE42-4858-B2AD-6FE17CAF3AF0}"/>
    <cellStyle name="Input 5 8 10 3" xfId="24086" xr:uid="{D6DFC98C-36AA-4D98-9976-5CDE677575BC}"/>
    <cellStyle name="Input 5 8 11" xfId="24087" xr:uid="{CAC7BF81-731E-4C90-B4B4-4E6272DB2DAD}"/>
    <cellStyle name="Input 5 8 11 2" xfId="24088" xr:uid="{8D882464-318F-4854-9117-2E34CD520738}"/>
    <cellStyle name="Input 5 8 12" xfId="24089" xr:uid="{866BDABD-214F-4EF3-879D-8B14515336B0}"/>
    <cellStyle name="Input 5 8 2" xfId="3420" xr:uid="{88D1B133-937F-4C84-B56A-BEA8809D103B}"/>
    <cellStyle name="Input 5 8 2 10" xfId="24090" xr:uid="{A38F5F36-6E84-4F15-BF9E-90192975BCE5}"/>
    <cellStyle name="Input 5 8 2 10 2" xfId="24091" xr:uid="{55D24DF0-A8EF-4771-A89A-6FA0DB9C7F05}"/>
    <cellStyle name="Input 5 8 2 11" xfId="24092" xr:uid="{2F9044F2-9041-4821-9BF4-327E53C1C579}"/>
    <cellStyle name="Input 5 8 2 2" xfId="4109" xr:uid="{714BE18E-913E-470A-B83B-BF91005B51E8}"/>
    <cellStyle name="Input 5 8 2 2 2" xfId="4920" xr:uid="{E6DDA9C7-FC0C-438B-96B8-5B317FCE696F}"/>
    <cellStyle name="Input 5 8 2 2 3" xfId="5332" xr:uid="{6359A2D5-4890-47E7-BF7E-8BEB6D2B8531}"/>
    <cellStyle name="Input 5 8 2 2 4" xfId="24093" xr:uid="{830FB29A-F021-44F9-A595-B07C28414597}"/>
    <cellStyle name="Input 5 8 2 3" xfId="24094" xr:uid="{590764CD-0AF0-41C8-8858-12EE520ADA65}"/>
    <cellStyle name="Input 5 8 2 3 2" xfId="24095" xr:uid="{52EBBF73-37BF-43E6-8689-604AE20B1039}"/>
    <cellStyle name="Input 5 8 2 3 3" xfId="24096" xr:uid="{8BF5464A-FA97-446A-8800-2BF5500F8D13}"/>
    <cellStyle name="Input 5 8 2 4" xfId="24097" xr:uid="{4ECFF57D-38FC-402D-B927-BB5D3B9944C4}"/>
    <cellStyle name="Input 5 8 2 4 2" xfId="24098" xr:uid="{FEA46277-EDE4-4815-96B2-A1344D85B2A4}"/>
    <cellStyle name="Input 5 8 2 4 3" xfId="24099" xr:uid="{814AF98F-D73B-494E-8775-F4F8A6696A17}"/>
    <cellStyle name="Input 5 8 2 5" xfId="24100" xr:uid="{DB543C8A-4A0A-4832-86A3-CDCAC94DE498}"/>
    <cellStyle name="Input 5 8 2 5 2" xfId="24101" xr:uid="{85EC2BEE-F3B0-4807-A2EA-298D3CE60B1B}"/>
    <cellStyle name="Input 5 8 2 5 3" xfId="24102" xr:uid="{AF85E82B-8803-4B30-B4E7-105380D78D6D}"/>
    <cellStyle name="Input 5 8 2 6" xfId="24103" xr:uid="{64740C55-EE82-41D3-9208-4AD2163A9C2D}"/>
    <cellStyle name="Input 5 8 2 6 2" xfId="24104" xr:uid="{88420B5C-1314-45DF-A65F-12CA35963D98}"/>
    <cellStyle name="Input 5 8 2 6 3" xfId="24105" xr:uid="{EE46BD94-47E7-42A4-A54A-22AF7651CD27}"/>
    <cellStyle name="Input 5 8 2 7" xfId="24106" xr:uid="{EA85996E-0740-4235-82B2-F9262A72F8F0}"/>
    <cellStyle name="Input 5 8 2 7 2" xfId="24107" xr:uid="{E9F3065F-904C-4294-B43A-CBB61778B3EE}"/>
    <cellStyle name="Input 5 8 2 7 3" xfId="24108" xr:uid="{2CA1F4F8-AA78-4FE2-BCAC-A5ED08F36B80}"/>
    <cellStyle name="Input 5 8 2 8" xfId="24109" xr:uid="{E68E6F88-C3C9-42CB-A6A8-478B117E8F74}"/>
    <cellStyle name="Input 5 8 2 8 2" xfId="24110" xr:uid="{3D64E1E8-687A-439E-8473-AFEADDF6511D}"/>
    <cellStyle name="Input 5 8 2 8 3" xfId="24111" xr:uid="{6AE8F143-C916-42EF-9C47-BBD7FAF69AF2}"/>
    <cellStyle name="Input 5 8 2 9" xfId="24112" xr:uid="{1892B9D4-E7F9-49F4-ACBA-9A084BDEC459}"/>
    <cellStyle name="Input 5 8 2 9 2" xfId="24113" xr:uid="{DA119DF6-E1F4-4D09-9384-33355435E060}"/>
    <cellStyle name="Input 5 8 2 9 3" xfId="24114" xr:uid="{0B4827C7-A809-4985-B4C8-AD9BC2E41511}"/>
    <cellStyle name="Input 5 8 3" xfId="3786" xr:uid="{858D1C2E-6915-4418-83AE-17BCF681A24E}"/>
    <cellStyle name="Input 5 8 3 2" xfId="4663" xr:uid="{9C49BB56-498D-455A-8F68-37382EE84AEF}"/>
    <cellStyle name="Input 5 8 3 3" xfId="4441" xr:uid="{88C27E53-7E25-460E-A637-759947092114}"/>
    <cellStyle name="Input 5 8 3 4" xfId="24115" xr:uid="{CA9158DB-A8E3-4879-B589-B9206350E0D4}"/>
    <cellStyle name="Input 5 8 4" xfId="24116" xr:uid="{64D15D67-0561-4CE1-BDF1-B3846AF7CDC6}"/>
    <cellStyle name="Input 5 8 4 2" xfId="24117" xr:uid="{11D4A317-408A-46B7-B736-CA4C41481E0C}"/>
    <cellStyle name="Input 5 8 4 3" xfId="24118" xr:uid="{4C081213-1231-439F-BE03-F56128E05E71}"/>
    <cellStyle name="Input 5 8 5" xfId="24119" xr:uid="{CB1784D9-BD84-4155-862C-413712032F07}"/>
    <cellStyle name="Input 5 8 5 2" xfId="24120" xr:uid="{9697986B-E1C4-4606-BDFF-5B182BDD3448}"/>
    <cellStyle name="Input 5 8 5 3" xfId="24121" xr:uid="{C73368CE-E93E-432D-AB5C-61AE40729161}"/>
    <cellStyle name="Input 5 8 6" xfId="24122" xr:uid="{2333EACF-296A-48C6-AF4B-9CA0A15D1738}"/>
    <cellStyle name="Input 5 8 6 2" xfId="24123" xr:uid="{759CFCE9-AFE0-4A95-9DE9-AE81AE48AE1C}"/>
    <cellStyle name="Input 5 8 6 3" xfId="24124" xr:uid="{6C641486-2432-4C7F-A515-91605D02A7A8}"/>
    <cellStyle name="Input 5 8 7" xfId="24125" xr:uid="{EBC1F559-883C-4570-B610-6429E0F211CA}"/>
    <cellStyle name="Input 5 8 7 2" xfId="24126" xr:uid="{12E858C5-A2D0-4376-A977-7505E133879F}"/>
    <cellStyle name="Input 5 8 7 3" xfId="24127" xr:uid="{80D51DB9-6320-49C6-9B17-DC9A73848530}"/>
    <cellStyle name="Input 5 8 8" xfId="24128" xr:uid="{203D9144-EC25-438D-A73A-ECFC796C95AE}"/>
    <cellStyle name="Input 5 8 8 2" xfId="24129" xr:uid="{7AE97D34-23C6-4BA9-932B-1625E2FEC0AD}"/>
    <cellStyle name="Input 5 8 8 3" xfId="24130" xr:uid="{AA5C9D65-8FD6-47CD-8017-EEDC37AEBEE6}"/>
    <cellStyle name="Input 5 8 9" xfId="24131" xr:uid="{8138869A-1D9C-4295-B8E4-5FF88889D633}"/>
    <cellStyle name="Input 5 8 9 2" xfId="24132" xr:uid="{A6EBAD1F-437E-42EE-96E6-5CFE072B66C6}"/>
    <cellStyle name="Input 5 8 9 3" xfId="24133" xr:uid="{10867FC8-1232-4ED8-815B-E5C665B52D3B}"/>
    <cellStyle name="Input 5 9" xfId="2165" xr:uid="{A0211D43-2ABD-4FD2-A757-6D333989C283}"/>
    <cellStyle name="Input 5 9 10" xfId="24134" xr:uid="{B5C913BE-E655-4D0F-A81B-CC8B1B0F95CF}"/>
    <cellStyle name="Input 5 9 10 2" xfId="24135" xr:uid="{14556D02-6BB9-49FB-B243-D7602F251E4C}"/>
    <cellStyle name="Input 5 9 10 3" xfId="24136" xr:uid="{71BB8057-98AC-4F3B-8284-46FE5EB48188}"/>
    <cellStyle name="Input 5 9 11" xfId="24137" xr:uid="{F6210107-0204-4BC4-B8C1-7C75298E7E4C}"/>
    <cellStyle name="Input 5 9 11 2" xfId="24138" xr:uid="{B8F076E6-9392-429D-AE94-65E8C2F3F93D}"/>
    <cellStyle name="Input 5 9 12" xfId="24139" xr:uid="{80916E45-C7E5-4A13-859B-2AC878780CC8}"/>
    <cellStyle name="Input 5 9 2" xfId="3421" xr:uid="{A20C40F4-C58C-4112-AF1F-2353C81D67DB}"/>
    <cellStyle name="Input 5 9 2 10" xfId="24140" xr:uid="{3FD5D317-4431-4CFA-AC5F-7E802D1B9BEA}"/>
    <cellStyle name="Input 5 9 2 10 2" xfId="24141" xr:uid="{F18B3A62-0CB2-487A-A5B5-171BECE2673C}"/>
    <cellStyle name="Input 5 9 2 11" xfId="24142" xr:uid="{37CE0F0E-2239-4C29-988D-768425FE649E}"/>
    <cellStyle name="Input 5 9 2 2" xfId="4110" xr:uid="{52E3A52B-6434-4C2A-8F17-17F7AE83CE24}"/>
    <cellStyle name="Input 5 9 2 2 2" xfId="4921" xr:uid="{E55E42E1-CFBF-40BA-9434-146C4C8EDEF1}"/>
    <cellStyle name="Input 5 9 2 2 3" xfId="5333" xr:uid="{87671FF0-3CE0-4DFA-BA0D-D3F9943EAE80}"/>
    <cellStyle name="Input 5 9 2 2 4" xfId="24143" xr:uid="{20BA1C6E-FD50-4027-9D97-65248210A721}"/>
    <cellStyle name="Input 5 9 2 3" xfId="24144" xr:uid="{C0BA0826-0A5F-4A57-9145-F0AA6E9C5BD0}"/>
    <cellStyle name="Input 5 9 2 3 2" xfId="24145" xr:uid="{6B4C95F3-A320-4F53-8590-023C94DCC533}"/>
    <cellStyle name="Input 5 9 2 3 3" xfId="24146" xr:uid="{2D2E4B64-3CEA-4EB1-8DDC-FBA14BD4B3E1}"/>
    <cellStyle name="Input 5 9 2 4" xfId="24147" xr:uid="{363D97F9-3053-4060-AE90-C1C4C51D2CE0}"/>
    <cellStyle name="Input 5 9 2 4 2" xfId="24148" xr:uid="{E54047AA-953A-4E87-939A-D02923ADFEF9}"/>
    <cellStyle name="Input 5 9 2 4 3" xfId="24149" xr:uid="{19D9D91B-711F-4937-A242-EC7BE1CC161D}"/>
    <cellStyle name="Input 5 9 2 5" xfId="24150" xr:uid="{E54FA370-F8CC-4BCF-82C2-62128D5ED940}"/>
    <cellStyle name="Input 5 9 2 5 2" xfId="24151" xr:uid="{22F5B987-564F-4C3D-A5F3-414BCF6C5C5B}"/>
    <cellStyle name="Input 5 9 2 5 3" xfId="24152" xr:uid="{F4DA3003-BFA9-4617-B04C-EA57A7D6F0F7}"/>
    <cellStyle name="Input 5 9 2 6" xfId="24153" xr:uid="{D1A92237-BB4A-4EAA-B3A6-B328DDEE7768}"/>
    <cellStyle name="Input 5 9 2 6 2" xfId="24154" xr:uid="{DB710485-AF5D-436A-9DEB-5DD8DB4785B2}"/>
    <cellStyle name="Input 5 9 2 6 3" xfId="24155" xr:uid="{79E46C97-E52A-4089-BF6B-D71873329128}"/>
    <cellStyle name="Input 5 9 2 7" xfId="24156" xr:uid="{23442C1D-7ED1-4C32-8B00-105CAC9FC22C}"/>
    <cellStyle name="Input 5 9 2 7 2" xfId="24157" xr:uid="{CFA997E4-D479-4583-B836-EEB97CC1CF78}"/>
    <cellStyle name="Input 5 9 2 7 3" xfId="24158" xr:uid="{7F5062F9-DA7A-4DD7-8261-9E24896F6B66}"/>
    <cellStyle name="Input 5 9 2 8" xfId="24159" xr:uid="{75234BA3-5D8A-4BA6-A406-99336860F3C1}"/>
    <cellStyle name="Input 5 9 2 8 2" xfId="24160" xr:uid="{55216298-A786-4F0E-8EA1-13D7C8102E5E}"/>
    <cellStyle name="Input 5 9 2 8 3" xfId="24161" xr:uid="{E1A3E0B9-DAC1-4E02-8E28-4E3F7EA8189A}"/>
    <cellStyle name="Input 5 9 2 9" xfId="24162" xr:uid="{57240957-7B29-4A6A-904C-2A954D32C22C}"/>
    <cellStyle name="Input 5 9 2 9 2" xfId="24163" xr:uid="{848B569A-4D01-415A-9997-9FA12F972FBF}"/>
    <cellStyle name="Input 5 9 2 9 3" xfId="24164" xr:uid="{2547E526-6BE7-4C94-873A-9C6ACA22A4B7}"/>
    <cellStyle name="Input 5 9 3" xfId="3787" xr:uid="{D5D46921-2015-4C2D-B12A-9718F0CDD3BF}"/>
    <cellStyle name="Input 5 9 3 2" xfId="4664" xr:uid="{CC659D8A-28FD-4578-ADA2-3169D3802DAA}"/>
    <cellStyle name="Input 5 9 3 3" xfId="4440" xr:uid="{D240CC83-CFA7-4D13-BD93-34E083D7DAC9}"/>
    <cellStyle name="Input 5 9 3 4" xfId="24165" xr:uid="{4D46F890-CE6C-441F-855E-581561B81BEF}"/>
    <cellStyle name="Input 5 9 4" xfId="24166" xr:uid="{2B4F911C-FF55-4B58-A192-C1F35B150815}"/>
    <cellStyle name="Input 5 9 4 2" xfId="24167" xr:uid="{D7D90259-DB15-4992-B0C6-DF13C96D071D}"/>
    <cellStyle name="Input 5 9 4 3" xfId="24168" xr:uid="{2CE12941-65C7-4BC5-9C83-563B01BE09C6}"/>
    <cellStyle name="Input 5 9 5" xfId="24169" xr:uid="{7FC24F0B-2C6A-4317-A2EE-2AAA873EAD6F}"/>
    <cellStyle name="Input 5 9 5 2" xfId="24170" xr:uid="{7A0E2C4D-40CD-4EB9-9511-D91B006D5E37}"/>
    <cellStyle name="Input 5 9 5 3" xfId="24171" xr:uid="{0DA6A0CD-AF52-4B7F-B734-E68AB0B6E9A2}"/>
    <cellStyle name="Input 5 9 6" xfId="24172" xr:uid="{64CBC654-4BED-4544-A9DE-A8A93F63B806}"/>
    <cellStyle name="Input 5 9 6 2" xfId="24173" xr:uid="{3F17DA00-6756-4BF3-9811-4FC9AE0B23B8}"/>
    <cellStyle name="Input 5 9 6 3" xfId="24174" xr:uid="{C92F6F6B-020A-4BBD-9BD3-2656CBE6C499}"/>
    <cellStyle name="Input 5 9 7" xfId="24175" xr:uid="{16C8BA45-3492-43AB-A88A-19E3E627F8B3}"/>
    <cellStyle name="Input 5 9 7 2" xfId="24176" xr:uid="{EBF169EA-9968-423A-9A48-AB9D3B48D3C8}"/>
    <cellStyle name="Input 5 9 7 3" xfId="24177" xr:uid="{18E21AAC-71CF-47A2-A80F-61DB77AE7234}"/>
    <cellStyle name="Input 5 9 8" xfId="24178" xr:uid="{1AC6B3D8-C69C-438A-9F22-B89AF6B659B0}"/>
    <cellStyle name="Input 5 9 8 2" xfId="24179" xr:uid="{037FCF61-2DF1-4E3C-9218-B62AF6F5FBB9}"/>
    <cellStyle name="Input 5 9 8 3" xfId="24180" xr:uid="{CB357504-C03E-40EF-BCCF-BE11B5A101A8}"/>
    <cellStyle name="Input 5 9 9" xfId="24181" xr:uid="{036D29C2-DC27-4C70-8C80-453292402FE6}"/>
    <cellStyle name="Input 5 9 9 2" xfId="24182" xr:uid="{CDB5F15A-6B37-40F1-84AB-829D96FA44D6}"/>
    <cellStyle name="Input 5 9 9 3" xfId="24183" xr:uid="{B0E9F39D-43FB-406E-A689-50C87884EB5F}"/>
    <cellStyle name="Input 6" xfId="2166" xr:uid="{D6F67805-A4C0-4C8E-A12C-E6A7B712D69C}"/>
    <cellStyle name="Input 6 10" xfId="2167" xr:uid="{EEBC94A8-22A6-42DF-97FE-D488C3DA1B08}"/>
    <cellStyle name="Input 6 10 10" xfId="24184" xr:uid="{00392C15-9BB5-46E6-A7A7-75695719D441}"/>
    <cellStyle name="Input 6 10 10 2" xfId="24185" xr:uid="{263ED083-3C4D-492C-BD1D-EB0A0D9F1491}"/>
    <cellStyle name="Input 6 10 10 3" xfId="24186" xr:uid="{E81F15E4-44E2-441D-9319-BF7AF77CA1CD}"/>
    <cellStyle name="Input 6 10 11" xfId="24187" xr:uid="{F8977AA0-9B42-46D5-9522-333681215C59}"/>
    <cellStyle name="Input 6 10 11 2" xfId="24188" xr:uid="{0A194F87-D78D-47D8-A947-02545A02563D}"/>
    <cellStyle name="Input 6 10 12" xfId="24189" xr:uid="{7391CBDB-326A-4DD9-A520-0FDFFACE42A1}"/>
    <cellStyle name="Input 6 10 2" xfId="3423" xr:uid="{30965C6B-F19D-4BDA-B6DA-9DC539CECE0D}"/>
    <cellStyle name="Input 6 10 2 10" xfId="24190" xr:uid="{57483B81-4973-49BC-B873-78E926265523}"/>
    <cellStyle name="Input 6 10 2 10 2" xfId="24191" xr:uid="{F965B0FC-D1F7-480F-AE0A-9F11FDD67DB3}"/>
    <cellStyle name="Input 6 10 2 11" xfId="24192" xr:uid="{2EE506BB-CBE3-4345-B6DE-D8C9E0B7647E}"/>
    <cellStyle name="Input 6 10 2 2" xfId="4112" xr:uid="{4740BB6B-EA54-47B3-AD2A-694F210F5A73}"/>
    <cellStyle name="Input 6 10 2 2 2" xfId="4923" xr:uid="{949DD8AC-A9DB-48D2-865E-6F9F9A62879B}"/>
    <cellStyle name="Input 6 10 2 2 3" xfId="5335" xr:uid="{FD4C4E8E-A6AC-477C-BF5E-C4394AF180E0}"/>
    <cellStyle name="Input 6 10 2 2 4" xfId="24193" xr:uid="{3B569A68-9904-43CB-B055-7D3F14CAF597}"/>
    <cellStyle name="Input 6 10 2 3" xfId="24194" xr:uid="{A835DF56-60D5-43C7-94CB-B61156BFCEDD}"/>
    <cellStyle name="Input 6 10 2 3 2" xfId="24195" xr:uid="{A796B781-4637-41CC-B51C-8125A82DB632}"/>
    <cellStyle name="Input 6 10 2 3 3" xfId="24196" xr:uid="{D60D60DB-CC58-4D05-AE39-7A675DD2D3C4}"/>
    <cellStyle name="Input 6 10 2 4" xfId="24197" xr:uid="{5A4CC1A8-5A3D-4966-B724-3D6246666158}"/>
    <cellStyle name="Input 6 10 2 4 2" xfId="24198" xr:uid="{0609E6B9-FEB2-4909-A396-4CF421508B77}"/>
    <cellStyle name="Input 6 10 2 4 3" xfId="24199" xr:uid="{1593E52C-8B11-4A32-8073-014A1CE74642}"/>
    <cellStyle name="Input 6 10 2 5" xfId="24200" xr:uid="{7BD7DAEF-3961-4443-87F4-BAAB4035F615}"/>
    <cellStyle name="Input 6 10 2 5 2" xfId="24201" xr:uid="{8E2869D7-5D32-4D6E-BE8A-29B6838F1BC7}"/>
    <cellStyle name="Input 6 10 2 5 3" xfId="24202" xr:uid="{5679FFE1-B04D-43DF-8C26-627822F882EF}"/>
    <cellStyle name="Input 6 10 2 6" xfId="24203" xr:uid="{6D379729-523F-4533-80EC-6B90455B218F}"/>
    <cellStyle name="Input 6 10 2 6 2" xfId="24204" xr:uid="{45C6D19D-37E7-4435-9373-0E2384BC63E3}"/>
    <cellStyle name="Input 6 10 2 6 3" xfId="24205" xr:uid="{584F41D5-EC4D-4AD2-B1A6-21758EB9855B}"/>
    <cellStyle name="Input 6 10 2 7" xfId="24206" xr:uid="{F0270E8A-6E0B-4762-A7AC-DB50460B65CB}"/>
    <cellStyle name="Input 6 10 2 7 2" xfId="24207" xr:uid="{512F574F-5197-4B97-9788-A906DB602DC4}"/>
    <cellStyle name="Input 6 10 2 7 3" xfId="24208" xr:uid="{10D0FF1E-A60D-4C38-A912-F01F191DE517}"/>
    <cellStyle name="Input 6 10 2 8" xfId="24209" xr:uid="{F8AEA32A-B5F4-4E7C-8FFA-3E16C0166AEA}"/>
    <cellStyle name="Input 6 10 2 8 2" xfId="24210" xr:uid="{B3CBD03E-A07F-455E-A7CD-0DBF3E8BFF94}"/>
    <cellStyle name="Input 6 10 2 8 3" xfId="24211" xr:uid="{66BD3C40-CD56-428D-8C74-749B02DADEF1}"/>
    <cellStyle name="Input 6 10 2 9" xfId="24212" xr:uid="{C5CFFABE-BC0A-46CF-B5AC-4ED773A76B71}"/>
    <cellStyle name="Input 6 10 2 9 2" xfId="24213" xr:uid="{367B948F-35F8-46C7-B1BD-BCF4FFC1438C}"/>
    <cellStyle name="Input 6 10 2 9 3" xfId="24214" xr:uid="{10F8E29F-40B2-4A3B-A2BE-B7222FFD5EBC}"/>
    <cellStyle name="Input 6 10 3" xfId="3789" xr:uid="{EF16B76C-22A8-4EBA-9471-94D3F9912372}"/>
    <cellStyle name="Input 6 10 3 2" xfId="4666" xr:uid="{2812604B-5965-43E0-A85A-735A5D8F6135}"/>
    <cellStyle name="Input 6 10 3 3" xfId="4438" xr:uid="{7CC52739-FFCD-48D8-A7DF-54118431639E}"/>
    <cellStyle name="Input 6 10 3 4" xfId="24215" xr:uid="{98DEF092-A259-46C4-BD49-3CB1B7796B19}"/>
    <cellStyle name="Input 6 10 4" xfId="24216" xr:uid="{2FBA9BC8-BFC4-4602-B479-7C69ED9DC14F}"/>
    <cellStyle name="Input 6 10 4 2" xfId="24217" xr:uid="{77BB3287-28B7-46C0-9285-55B82B067171}"/>
    <cellStyle name="Input 6 10 4 3" xfId="24218" xr:uid="{9D9D97BA-A61A-4E6A-A8F2-496E98AA51AA}"/>
    <cellStyle name="Input 6 10 5" xfId="24219" xr:uid="{3031004F-40A7-4B62-AAE5-54861B1D7EAE}"/>
    <cellStyle name="Input 6 10 5 2" xfId="24220" xr:uid="{966680C9-F109-4114-A907-C7CA091751D6}"/>
    <cellStyle name="Input 6 10 5 3" xfId="24221" xr:uid="{5EBD77A7-DF73-4968-BA8F-305562D97AC0}"/>
    <cellStyle name="Input 6 10 6" xfId="24222" xr:uid="{4E0BBFF8-0EF2-499F-A6BB-FA02A3D8E335}"/>
    <cellStyle name="Input 6 10 6 2" xfId="24223" xr:uid="{278470E8-209F-4A97-92E7-6988CDCD6EEA}"/>
    <cellStyle name="Input 6 10 6 3" xfId="24224" xr:uid="{3279F908-5BD7-4FE7-947B-6165525B3777}"/>
    <cellStyle name="Input 6 10 7" xfId="24225" xr:uid="{73CBC83B-A3DF-4277-92ED-6181F82DBC9B}"/>
    <cellStyle name="Input 6 10 7 2" xfId="24226" xr:uid="{D23E86EB-C39F-4739-9769-F039AD4A0FAF}"/>
    <cellStyle name="Input 6 10 7 3" xfId="24227" xr:uid="{C2387CB9-E418-473C-978A-362AD4BDB0AB}"/>
    <cellStyle name="Input 6 10 8" xfId="24228" xr:uid="{2B72A6B5-4163-4A3C-8C18-560F3D883D7F}"/>
    <cellStyle name="Input 6 10 8 2" xfId="24229" xr:uid="{2B9F1CBA-12EE-469F-8437-693A23EB37C8}"/>
    <cellStyle name="Input 6 10 8 3" xfId="24230" xr:uid="{E346793B-C42E-4B53-9D9D-B115733C781F}"/>
    <cellStyle name="Input 6 10 9" xfId="24231" xr:uid="{4D4A871E-33B0-4470-ABB8-CDDD0E507C72}"/>
    <cellStyle name="Input 6 10 9 2" xfId="24232" xr:uid="{4450850D-8E71-48DE-A1E7-766006CCB672}"/>
    <cellStyle name="Input 6 10 9 3" xfId="24233" xr:uid="{A98E6281-622F-4E2B-BA5F-A2F0DCD75FD4}"/>
    <cellStyle name="Input 6 11" xfId="2168" xr:uid="{122CB263-B5C9-4E83-85E3-304F3181A218}"/>
    <cellStyle name="Input 6 11 10" xfId="24234" xr:uid="{E10D0798-F3F7-4D91-8C52-B06ACDBBF185}"/>
    <cellStyle name="Input 6 11 10 2" xfId="24235" xr:uid="{E62ECB09-D96E-4880-82AA-26CEA54E0205}"/>
    <cellStyle name="Input 6 11 10 3" xfId="24236" xr:uid="{86CEA710-885A-4DE8-889C-A87528438747}"/>
    <cellStyle name="Input 6 11 11" xfId="24237" xr:uid="{C4E661B1-4EF0-4468-9F1D-7E58F7EC0BE0}"/>
    <cellStyle name="Input 6 11 11 2" xfId="24238" xr:uid="{C7E5A222-3B6C-4C34-967A-FD13A2A2BEBF}"/>
    <cellStyle name="Input 6 11 12" xfId="24239" xr:uid="{A04E940B-0A37-4C2A-81AC-318CC364E055}"/>
    <cellStyle name="Input 6 11 2" xfId="3424" xr:uid="{34951D8E-E823-4A67-AF3F-03DEF49512E1}"/>
    <cellStyle name="Input 6 11 2 10" xfId="24240" xr:uid="{02C20EA8-7456-439C-A798-6FFE086C0F4E}"/>
    <cellStyle name="Input 6 11 2 10 2" xfId="24241" xr:uid="{33B744D5-3647-4722-A5EE-C5134F668445}"/>
    <cellStyle name="Input 6 11 2 11" xfId="24242" xr:uid="{C9501656-E5AC-4C34-BF1E-FB82A2DE5000}"/>
    <cellStyle name="Input 6 11 2 2" xfId="4113" xr:uid="{61038473-AC01-48C9-8DF0-88A5DBF78E07}"/>
    <cellStyle name="Input 6 11 2 2 2" xfId="4924" xr:uid="{E13EA91D-C50F-410C-B7F9-255B25F4DA8E}"/>
    <cellStyle name="Input 6 11 2 2 3" xfId="5336" xr:uid="{931BC0DA-ACBD-428E-8261-B5D55B406027}"/>
    <cellStyle name="Input 6 11 2 2 4" xfId="24243" xr:uid="{D2FBEFDB-83AE-4971-8A3F-1B4B50EABD27}"/>
    <cellStyle name="Input 6 11 2 3" xfId="24244" xr:uid="{A222D006-8BBE-434B-9691-629D8B454184}"/>
    <cellStyle name="Input 6 11 2 3 2" xfId="24245" xr:uid="{840185A5-5688-4879-A114-A29963FB7FAB}"/>
    <cellStyle name="Input 6 11 2 3 3" xfId="24246" xr:uid="{3B689ECD-9398-4DEA-98A7-D3D993C47D12}"/>
    <cellStyle name="Input 6 11 2 4" xfId="24247" xr:uid="{252077A9-A08C-48FC-8D28-B6BCE460FBFF}"/>
    <cellStyle name="Input 6 11 2 4 2" xfId="24248" xr:uid="{EBD17BCB-732B-41E8-A8B6-05A44ABE53DC}"/>
    <cellStyle name="Input 6 11 2 4 3" xfId="24249" xr:uid="{86C09AC9-49BD-455C-AA28-C84393AC6FB4}"/>
    <cellStyle name="Input 6 11 2 5" xfId="24250" xr:uid="{07B87610-CF66-447C-A0CA-09C961708A75}"/>
    <cellStyle name="Input 6 11 2 5 2" xfId="24251" xr:uid="{50AB0357-880E-49C3-AC72-FFCD837089D3}"/>
    <cellStyle name="Input 6 11 2 5 3" xfId="24252" xr:uid="{203406CA-443A-4D0D-9288-385BB5E326A2}"/>
    <cellStyle name="Input 6 11 2 6" xfId="24253" xr:uid="{0F13842B-502E-4E84-A4FF-7DD6A34DFF7D}"/>
    <cellStyle name="Input 6 11 2 6 2" xfId="24254" xr:uid="{A0636E2B-F4E6-4343-B74E-FE24BEACF91D}"/>
    <cellStyle name="Input 6 11 2 6 3" xfId="24255" xr:uid="{F6C9778E-01FE-4463-A64B-0CC3C87359B5}"/>
    <cellStyle name="Input 6 11 2 7" xfId="24256" xr:uid="{5740C846-FBE9-449C-B7AE-B09129698DA1}"/>
    <cellStyle name="Input 6 11 2 7 2" xfId="24257" xr:uid="{90D0F04D-0CBD-443A-9E85-8ED8A20F71F4}"/>
    <cellStyle name="Input 6 11 2 7 3" xfId="24258" xr:uid="{0CE7B645-433D-4327-A31F-2191358DC81E}"/>
    <cellStyle name="Input 6 11 2 8" xfId="24259" xr:uid="{9280BEE0-3863-4E16-AB1C-3B391CACD6A9}"/>
    <cellStyle name="Input 6 11 2 8 2" xfId="24260" xr:uid="{4CB375EC-1C2F-4A4F-AE69-2DDFC9357FFA}"/>
    <cellStyle name="Input 6 11 2 8 3" xfId="24261" xr:uid="{451DFFC4-4D3A-451A-8C49-B15B30D07108}"/>
    <cellStyle name="Input 6 11 2 9" xfId="24262" xr:uid="{638AA270-41F8-4018-8E17-31484FDEDDF1}"/>
    <cellStyle name="Input 6 11 2 9 2" xfId="24263" xr:uid="{D6747648-6834-4D98-827F-8FE868D030B7}"/>
    <cellStyle name="Input 6 11 2 9 3" xfId="24264" xr:uid="{578BE137-F8A1-4192-9686-3DF7C7A28AE5}"/>
    <cellStyle name="Input 6 11 3" xfId="3790" xr:uid="{086961FE-EB51-4E74-9C32-B098B2AB5530}"/>
    <cellStyle name="Input 6 11 3 2" xfId="4667" xr:uid="{713522D6-828D-41ED-A686-FDBC4B89DE68}"/>
    <cellStyle name="Input 6 11 3 3" xfId="4437" xr:uid="{CA7729D5-40C3-478B-96B2-A9496FBB1FAD}"/>
    <cellStyle name="Input 6 11 3 4" xfId="24265" xr:uid="{A5693F82-BA98-40D4-B1BD-CC97DDB23E50}"/>
    <cellStyle name="Input 6 11 4" xfId="24266" xr:uid="{B544C62B-1B4E-42E4-904D-D42A07A046E5}"/>
    <cellStyle name="Input 6 11 4 2" xfId="24267" xr:uid="{B24834B9-C245-44D7-8C23-D4FB01C3A199}"/>
    <cellStyle name="Input 6 11 4 3" xfId="24268" xr:uid="{4A3AC5D3-BF67-4996-B695-DD7531453EE9}"/>
    <cellStyle name="Input 6 11 5" xfId="24269" xr:uid="{5A37EF5C-2DEE-41B1-83FE-6F22D48ABDF1}"/>
    <cellStyle name="Input 6 11 5 2" xfId="24270" xr:uid="{B997C145-0A7E-4C6C-8458-875101FAAC7C}"/>
    <cellStyle name="Input 6 11 5 3" xfId="24271" xr:uid="{465909DA-850A-47B6-BCEC-16D642EF52CA}"/>
    <cellStyle name="Input 6 11 6" xfId="24272" xr:uid="{1A2EBB58-DEE4-4606-865B-3808092BE8D9}"/>
    <cellStyle name="Input 6 11 6 2" xfId="24273" xr:uid="{5BD5EEBE-5643-48B8-B113-D7D082D61F81}"/>
    <cellStyle name="Input 6 11 6 3" xfId="24274" xr:uid="{695FBE20-42A2-4E61-8D00-E3E694C3AB36}"/>
    <cellStyle name="Input 6 11 7" xfId="24275" xr:uid="{A751491E-B365-453B-B81C-A474B01B169B}"/>
    <cellStyle name="Input 6 11 7 2" xfId="24276" xr:uid="{959C1F37-19D4-4266-A83A-2494CEA7E7A1}"/>
    <cellStyle name="Input 6 11 7 3" xfId="24277" xr:uid="{25378080-9247-4457-806B-0230BC4088EB}"/>
    <cellStyle name="Input 6 11 8" xfId="24278" xr:uid="{B473A04A-228A-4ABE-97CD-EB1AB9AF9655}"/>
    <cellStyle name="Input 6 11 8 2" xfId="24279" xr:uid="{F08E7D1A-AC8D-46A1-9D5E-A25590D27B7C}"/>
    <cellStyle name="Input 6 11 8 3" xfId="24280" xr:uid="{8E47D351-EA0D-4745-B48E-7344BE8B4F8A}"/>
    <cellStyle name="Input 6 11 9" xfId="24281" xr:uid="{8E86369B-7473-4D39-8459-73CCB1EEF931}"/>
    <cellStyle name="Input 6 11 9 2" xfId="24282" xr:uid="{E042B8F6-7098-438C-BFC4-03EFE86C4CE6}"/>
    <cellStyle name="Input 6 11 9 3" xfId="24283" xr:uid="{70D0CD00-A1DB-4EF6-B72B-075DE1400BEF}"/>
    <cellStyle name="Input 6 12" xfId="3422" xr:uid="{1FB43DE1-813F-4855-8E01-540CB17D52BE}"/>
    <cellStyle name="Input 6 12 10" xfId="24284" xr:uid="{1E21A66F-EACF-4C04-9798-1FA805C50B9C}"/>
    <cellStyle name="Input 6 12 10 2" xfId="24285" xr:uid="{DC5B8B6C-F9E7-42C2-8940-B919EC80A822}"/>
    <cellStyle name="Input 6 12 11" xfId="24286" xr:uid="{2CEA6659-749B-47E7-A06D-2AD1B6FFF925}"/>
    <cellStyle name="Input 6 12 2" xfId="4111" xr:uid="{66167D71-3408-4758-968C-654D38637EE7}"/>
    <cellStyle name="Input 6 12 2 2" xfId="4922" xr:uid="{0F69E5A9-7E0D-427C-A14F-DAA6F8470B91}"/>
    <cellStyle name="Input 6 12 2 3" xfId="5334" xr:uid="{2D6E7594-6DB2-4183-954C-4E0CFE3DEC7F}"/>
    <cellStyle name="Input 6 12 2 4" xfId="24287" xr:uid="{F741187B-EA2D-4E4B-8E17-234235BF0A59}"/>
    <cellStyle name="Input 6 12 3" xfId="24288" xr:uid="{75E88C63-A970-4AC4-900E-2188F5477DC6}"/>
    <cellStyle name="Input 6 12 3 2" xfId="24289" xr:uid="{2A13DF1D-0F2E-401B-96F4-9CC9A7339B23}"/>
    <cellStyle name="Input 6 12 3 3" xfId="24290" xr:uid="{1186C258-7086-4FE1-BEE1-383982DB6DEA}"/>
    <cellStyle name="Input 6 12 4" xfId="24291" xr:uid="{E310505D-C7E5-4E2C-97A8-1D5C7671A453}"/>
    <cellStyle name="Input 6 12 4 2" xfId="24292" xr:uid="{E7709312-7D26-4AF0-B6AE-CAD867CFE047}"/>
    <cellStyle name="Input 6 12 4 3" xfId="24293" xr:uid="{8D32C4F1-71B5-44A9-8272-D86676219325}"/>
    <cellStyle name="Input 6 12 5" xfId="24294" xr:uid="{580D97AB-BCA3-406E-9C29-75DC1D4DCF16}"/>
    <cellStyle name="Input 6 12 5 2" xfId="24295" xr:uid="{372B72A8-3D71-46B1-BB82-E3EE82D21E7E}"/>
    <cellStyle name="Input 6 12 5 3" xfId="24296" xr:uid="{185A2C7E-966D-4F18-A654-74E292E6FEDA}"/>
    <cellStyle name="Input 6 12 6" xfId="24297" xr:uid="{FDAF6D26-AE44-454F-BBFD-C91B3D4C5605}"/>
    <cellStyle name="Input 6 12 6 2" xfId="24298" xr:uid="{11F36E57-58D9-4ED7-B846-28B628F9C0A3}"/>
    <cellStyle name="Input 6 12 6 3" xfId="24299" xr:uid="{4B36AEFA-565B-463C-AC6B-80F34F94ECEF}"/>
    <cellStyle name="Input 6 12 7" xfId="24300" xr:uid="{D2371AC9-0559-49F1-BA31-905DB6FC507C}"/>
    <cellStyle name="Input 6 12 7 2" xfId="24301" xr:uid="{87EABFC1-96AF-495C-986E-18C02CC90A36}"/>
    <cellStyle name="Input 6 12 7 3" xfId="24302" xr:uid="{3225C0A1-5957-40AC-90E1-C89A205C3563}"/>
    <cellStyle name="Input 6 12 8" xfId="24303" xr:uid="{7A87CB1B-B95A-4506-A07C-B807FEDA3B76}"/>
    <cellStyle name="Input 6 12 8 2" xfId="24304" xr:uid="{0955F157-3290-4EB2-AB10-A1594141759C}"/>
    <cellStyle name="Input 6 12 8 3" xfId="24305" xr:uid="{07D80323-14D8-4407-BBF4-E78567BD9182}"/>
    <cellStyle name="Input 6 12 9" xfId="24306" xr:uid="{A39E007B-2347-4BDB-9253-94DC47ECF2C7}"/>
    <cellStyle name="Input 6 12 9 2" xfId="24307" xr:uid="{A4100109-7FA1-47D8-B7EF-370601F95942}"/>
    <cellStyle name="Input 6 12 9 3" xfId="24308" xr:uid="{B4631F05-4B0D-4A66-BFF7-81B3B904AED1}"/>
    <cellStyle name="Input 6 13" xfId="3788" xr:uid="{BE085CE4-0E7E-4654-9DC6-F3DECF608B08}"/>
    <cellStyle name="Input 6 13 2" xfId="4665" xr:uid="{73260DA0-BC5F-4BE4-BC6B-383B8B2D31A2}"/>
    <cellStyle name="Input 6 13 3" xfId="4439" xr:uid="{C96AABFD-2498-4E90-A0EC-881C03C36DB9}"/>
    <cellStyle name="Input 6 13 4" xfId="24309" xr:uid="{3CD2C86B-4770-43BA-A415-C93DDD08B60A}"/>
    <cellStyle name="Input 6 14" xfId="24310" xr:uid="{EB512ADD-AE45-4D46-8C5E-07CACF2997B2}"/>
    <cellStyle name="Input 6 14 2" xfId="24311" xr:uid="{88301D81-30E6-48CD-BB00-FA91B7E727D2}"/>
    <cellStyle name="Input 6 14 3" xfId="24312" xr:uid="{4339C4C6-07A0-497A-8778-F1A61428569A}"/>
    <cellStyle name="Input 6 15" xfId="24313" xr:uid="{B2F65EF8-C906-4D7D-B698-9D91954AF23C}"/>
    <cellStyle name="Input 6 15 2" xfId="24314" xr:uid="{07B3F31E-2CB3-4BC4-B978-DA98A315E9BA}"/>
    <cellStyle name="Input 6 15 3" xfId="24315" xr:uid="{7A562CE1-6AE5-42FC-B99C-F1C5BD7CFF02}"/>
    <cellStyle name="Input 6 16" xfId="24316" xr:uid="{A63B078F-8B37-4C0D-84B9-E203FFC9C839}"/>
    <cellStyle name="Input 6 16 2" xfId="24317" xr:uid="{B8B864CD-57A6-4C55-835E-41D58A90985B}"/>
    <cellStyle name="Input 6 16 3" xfId="24318" xr:uid="{55410590-6BDC-4549-A0C4-62E6D2EA940F}"/>
    <cellStyle name="Input 6 17" xfId="24319" xr:uid="{7C6246DD-96DD-44F9-A0EB-8E9C4EEE2912}"/>
    <cellStyle name="Input 6 17 2" xfId="24320" xr:uid="{4E4F44A3-CE5A-4C2C-B465-962A9DF56ECA}"/>
    <cellStyle name="Input 6 17 3" xfId="24321" xr:uid="{74AC7FBE-0E42-4001-A1F8-D50F9B96786F}"/>
    <cellStyle name="Input 6 18" xfId="24322" xr:uid="{1525D06C-6EA0-488C-AF7D-8441B40B467D}"/>
    <cellStyle name="Input 6 18 2" xfId="24323" xr:uid="{B29E2D43-D13B-4606-B7F3-485007BADED7}"/>
    <cellStyle name="Input 6 18 3" xfId="24324" xr:uid="{69CA3A9D-6BD6-47F7-9EF3-58B48D8AAA7F}"/>
    <cellStyle name="Input 6 19" xfId="24325" xr:uid="{97E5BE11-029F-4C8B-AFC2-56E58A9C367F}"/>
    <cellStyle name="Input 6 19 2" xfId="24326" xr:uid="{BACCF824-9ECA-4B26-A540-8AB2A0A213EE}"/>
    <cellStyle name="Input 6 19 3" xfId="24327" xr:uid="{39AA35F3-3109-4CDE-8523-BC19FBA28752}"/>
    <cellStyle name="Input 6 2" xfId="2169" xr:uid="{247584A4-DBB2-4037-AB56-8A69B91D690D}"/>
    <cellStyle name="Input 6 2 10" xfId="24328" xr:uid="{D1A8F7AF-2531-48B3-B491-A2FED8606BBB}"/>
    <cellStyle name="Input 6 2 10 2" xfId="24329" xr:uid="{747398EF-CF28-41C0-A495-D312EABA09F0}"/>
    <cellStyle name="Input 6 2 10 3" xfId="24330" xr:uid="{04A1CB41-8F50-4477-920C-5B60A067C4D6}"/>
    <cellStyle name="Input 6 2 11" xfId="24331" xr:uid="{7377CE49-F78B-49ED-A1D1-A62A016C5BE0}"/>
    <cellStyle name="Input 6 2 11 2" xfId="24332" xr:uid="{C503BB28-43C2-4BDF-9F17-1C98E10E999D}"/>
    <cellStyle name="Input 6 2 12" xfId="24333" xr:uid="{06AE99B5-5FA6-4422-BE9B-EADD75ED38EF}"/>
    <cellStyle name="Input 6 2 13" xfId="24334" xr:uid="{5A0ABE02-337B-4327-87D2-EBED7A147101}"/>
    <cellStyle name="Input 6 2 14" xfId="24335" xr:uid="{AC141F3B-8780-4504-A42D-2E78C0A7CF46}"/>
    <cellStyle name="Input 6 2 2" xfId="3425" xr:uid="{891D76A3-F565-4AD8-8CF6-BB2C9900AEA7}"/>
    <cellStyle name="Input 6 2 2 10" xfId="24336" xr:uid="{DE4DC88E-9E75-4CF0-9F0F-830C4EE9D88B}"/>
    <cellStyle name="Input 6 2 2 10 2" xfId="24337" xr:uid="{08B8B194-17B0-4B93-BEB0-65810CB70943}"/>
    <cellStyle name="Input 6 2 2 11" xfId="24338" xr:uid="{D88CC13A-F45F-4FA3-BF6F-66BEC2A2FC2C}"/>
    <cellStyle name="Input 6 2 2 2" xfId="4114" xr:uid="{97C7E1C9-650D-4BBF-BF70-E174014C2670}"/>
    <cellStyle name="Input 6 2 2 2 2" xfId="4925" xr:uid="{FE895063-C9F4-463C-B243-513F438C430F}"/>
    <cellStyle name="Input 6 2 2 2 3" xfId="5337" xr:uid="{0D03CF66-DF3C-44F3-95A7-C43E74FED371}"/>
    <cellStyle name="Input 6 2 2 2 4" xfId="24339" xr:uid="{D8AACF08-FCF8-4896-AD8A-FC17DE511B5D}"/>
    <cellStyle name="Input 6 2 2 3" xfId="24340" xr:uid="{5F4E5361-0413-464C-9F3D-47DE387670C5}"/>
    <cellStyle name="Input 6 2 2 3 2" xfId="24341" xr:uid="{6B58DB21-B557-4305-B306-CA339640BBCB}"/>
    <cellStyle name="Input 6 2 2 3 3" xfId="24342" xr:uid="{D80192C0-44A9-4DCA-A1BD-1D019CFC66C3}"/>
    <cellStyle name="Input 6 2 2 4" xfId="24343" xr:uid="{BE0565E7-324E-4D93-BF6A-F01A9A47E881}"/>
    <cellStyle name="Input 6 2 2 4 2" xfId="24344" xr:uid="{ECB75967-1040-4772-93BD-9CC0D8B5E935}"/>
    <cellStyle name="Input 6 2 2 4 3" xfId="24345" xr:uid="{F1A58887-82DB-40A1-9FD5-B78A32231DE6}"/>
    <cellStyle name="Input 6 2 2 5" xfId="24346" xr:uid="{8475DDF5-5F0E-4B64-AEB5-592A20F742CD}"/>
    <cellStyle name="Input 6 2 2 5 2" xfId="24347" xr:uid="{9FFC271C-95C9-4982-8563-7B63D5E6EBA6}"/>
    <cellStyle name="Input 6 2 2 5 3" xfId="24348" xr:uid="{A7DDB481-9772-4297-BDF8-0320AE1422DA}"/>
    <cellStyle name="Input 6 2 2 6" xfId="24349" xr:uid="{6E554166-6B90-46B3-B820-2EB19019C472}"/>
    <cellStyle name="Input 6 2 2 6 2" xfId="24350" xr:uid="{D5BB0304-CE9C-4633-970E-B8FB83743589}"/>
    <cellStyle name="Input 6 2 2 6 3" xfId="24351" xr:uid="{FC76EC0D-5043-4F03-A30B-0744BBE72FC4}"/>
    <cellStyle name="Input 6 2 2 7" xfId="24352" xr:uid="{739EE84B-F67C-482D-85FA-B8102E9A030B}"/>
    <cellStyle name="Input 6 2 2 7 2" xfId="24353" xr:uid="{75FFFD83-3751-411E-9A49-D0F4C19AEA5C}"/>
    <cellStyle name="Input 6 2 2 7 3" xfId="24354" xr:uid="{1C5B0180-F29B-4E5F-840F-5C920A5CAAF0}"/>
    <cellStyle name="Input 6 2 2 8" xfId="24355" xr:uid="{E94149FE-A775-437C-AB2A-8E61722FAFF9}"/>
    <cellStyle name="Input 6 2 2 8 2" xfId="24356" xr:uid="{55BCD390-B2F3-4A8C-AB2C-D7FCA55114A4}"/>
    <cellStyle name="Input 6 2 2 8 3" xfId="24357" xr:uid="{744CDFD9-D716-45F5-8886-93DEF5FEBF69}"/>
    <cellStyle name="Input 6 2 2 9" xfId="24358" xr:uid="{8CB4064B-9CEC-4794-BD9E-1830E51C92A1}"/>
    <cellStyle name="Input 6 2 2 9 2" xfId="24359" xr:uid="{0E80C8D3-818D-4A5E-8F29-23D6A152B5BD}"/>
    <cellStyle name="Input 6 2 2 9 3" xfId="24360" xr:uid="{CB431956-6F93-4186-BCF6-5112CE57A5BF}"/>
    <cellStyle name="Input 6 2 3" xfId="3791" xr:uid="{EC63726E-4EBB-4159-A50D-2E0CE17F155B}"/>
    <cellStyle name="Input 6 2 3 2" xfId="4668" xr:uid="{0C996877-7295-4C4E-931C-4F47825C0E9A}"/>
    <cellStyle name="Input 6 2 3 3" xfId="4436" xr:uid="{F6B7537E-D613-47F4-9187-FDB70A467CA9}"/>
    <cellStyle name="Input 6 2 3 4" xfId="24361" xr:uid="{BC64A585-08D7-4A0D-8F77-A48F20B7686A}"/>
    <cellStyle name="Input 6 2 4" xfId="24362" xr:uid="{794F6F9A-06D5-47EC-8B3A-C16D5A62F499}"/>
    <cellStyle name="Input 6 2 4 2" xfId="24363" xr:uid="{2E98B983-002D-4A58-9D49-F286A40DF556}"/>
    <cellStyle name="Input 6 2 4 3" xfId="24364" xr:uid="{29F0CFD4-537D-4EFD-B671-1E4BB405222E}"/>
    <cellStyle name="Input 6 2 5" xfId="24365" xr:uid="{B5FB9F2C-5726-4EB5-A33F-27D957246915}"/>
    <cellStyle name="Input 6 2 5 2" xfId="24366" xr:uid="{E6AF9654-52B0-4124-9127-B468C097CC46}"/>
    <cellStyle name="Input 6 2 5 3" xfId="24367" xr:uid="{4ACBF847-29AE-4E66-A9FD-9EF6B638AEAE}"/>
    <cellStyle name="Input 6 2 6" xfId="24368" xr:uid="{050ECC43-22F5-4CC1-A5DD-F1BF5EA8D21E}"/>
    <cellStyle name="Input 6 2 6 2" xfId="24369" xr:uid="{FCDEC3ED-E61D-4F12-9AF8-78314F87D273}"/>
    <cellStyle name="Input 6 2 6 3" xfId="24370" xr:uid="{E3BDA486-F4BD-418E-B9A9-1CC78948D543}"/>
    <cellStyle name="Input 6 2 7" xfId="24371" xr:uid="{B3F043E6-5595-4281-9ADF-D2047DBF2CA5}"/>
    <cellStyle name="Input 6 2 7 2" xfId="24372" xr:uid="{D742FC9D-F6C8-4DD7-93E9-F80755EAC256}"/>
    <cellStyle name="Input 6 2 7 3" xfId="24373" xr:uid="{1154259B-26A0-41E5-9AFF-98E69C82C9A5}"/>
    <cellStyle name="Input 6 2 8" xfId="24374" xr:uid="{8DD0665A-0EFA-4E05-9BB3-45EBA1932D91}"/>
    <cellStyle name="Input 6 2 8 2" xfId="24375" xr:uid="{37AD60E8-40F0-46A1-91B2-EEAD6ABA140D}"/>
    <cellStyle name="Input 6 2 8 3" xfId="24376" xr:uid="{D3ABD156-4E35-40B6-8983-91A2E00317A7}"/>
    <cellStyle name="Input 6 2 9" xfId="24377" xr:uid="{4849F95F-BF0E-4E38-88AA-215F7B0FF28E}"/>
    <cellStyle name="Input 6 2 9 2" xfId="24378" xr:uid="{EF44B460-6704-4B5C-BA73-3A66BF1BF97F}"/>
    <cellStyle name="Input 6 2 9 3" xfId="24379" xr:uid="{AA6FC85F-E3D8-42F1-95DA-B41D3760F086}"/>
    <cellStyle name="Input 6 20" xfId="24380" xr:uid="{FA82A4A6-4ECE-4B7F-9AFD-05D772630257}"/>
    <cellStyle name="Input 6 20 2" xfId="24381" xr:uid="{2DDFFAA3-785D-496F-B446-2A2ED5FD939F}"/>
    <cellStyle name="Input 6 20 3" xfId="24382" xr:uid="{ABEBEDAD-9973-42BB-9DD4-7B1852B091EA}"/>
    <cellStyle name="Input 6 21" xfId="24383" xr:uid="{1E176F8C-EC16-4740-A98A-6EEB91B6F447}"/>
    <cellStyle name="Input 6 21 2" xfId="24384" xr:uid="{231B8CF2-FF39-4334-BFE9-929EE3937EC9}"/>
    <cellStyle name="Input 6 22" xfId="24385" xr:uid="{A28A7B51-92C3-409C-BDF8-771286823727}"/>
    <cellStyle name="Input 6 23" xfId="24386" xr:uid="{640B4BC0-919E-49D1-A9BA-04838D84162F}"/>
    <cellStyle name="Input 6 24" xfId="24387" xr:uid="{DC6707E2-2B28-4BD7-8BF1-ED83F0852094}"/>
    <cellStyle name="Input 6 3" xfId="2170" xr:uid="{188A365F-BB1A-47BF-972B-99C5D691C6F0}"/>
    <cellStyle name="Input 6 3 10" xfId="24388" xr:uid="{76A091A9-E79B-4BDA-995E-234B1DF5AA14}"/>
    <cellStyle name="Input 6 3 10 2" xfId="24389" xr:uid="{6E70A59C-06D3-4097-BD13-FB524BCCE876}"/>
    <cellStyle name="Input 6 3 10 3" xfId="24390" xr:uid="{99EC0678-EEF3-4AF6-89D9-C377C40C05BA}"/>
    <cellStyle name="Input 6 3 11" xfId="24391" xr:uid="{AF853CF9-0EA1-432D-8A11-C05B71EB238D}"/>
    <cellStyle name="Input 6 3 11 2" xfId="24392" xr:uid="{01A2A72E-FA77-4B56-AF3C-5895B7D20F98}"/>
    <cellStyle name="Input 6 3 12" xfId="24393" xr:uid="{7B518DA3-751D-4087-9ED6-F1CC3E082345}"/>
    <cellStyle name="Input 6 3 2" xfId="3426" xr:uid="{470EAFFF-2673-40B0-8EA1-4FB1DDBA93A0}"/>
    <cellStyle name="Input 6 3 2 10" xfId="24394" xr:uid="{A342A8DD-955C-497D-B9EF-2E5158632978}"/>
    <cellStyle name="Input 6 3 2 10 2" xfId="24395" xr:uid="{9450CDC1-8F5E-4F3A-88BA-5522C56FB7C9}"/>
    <cellStyle name="Input 6 3 2 11" xfId="24396" xr:uid="{2A63E85C-FA2C-417A-8720-8752B1C2DA04}"/>
    <cellStyle name="Input 6 3 2 2" xfId="4115" xr:uid="{F478FB3E-04D1-4B23-89B6-088EC64FD838}"/>
    <cellStyle name="Input 6 3 2 2 2" xfId="4926" xr:uid="{405937A1-AB33-4CFF-B1BA-83416C2CA724}"/>
    <cellStyle name="Input 6 3 2 2 3" xfId="5338" xr:uid="{51664486-C41F-4886-B03C-EB24AC60E65D}"/>
    <cellStyle name="Input 6 3 2 2 4" xfId="24397" xr:uid="{144AB2DA-3E1D-42A0-A507-BB1FD8FB04E9}"/>
    <cellStyle name="Input 6 3 2 3" xfId="24398" xr:uid="{6C021C0E-93C0-4AD9-92A3-95BD5046AFF9}"/>
    <cellStyle name="Input 6 3 2 3 2" xfId="24399" xr:uid="{F7AD4394-6780-4673-84B1-F8B0427A35AE}"/>
    <cellStyle name="Input 6 3 2 3 3" xfId="24400" xr:uid="{3AD80C5E-2AFB-4CE5-B9F4-CA2E4C2F3105}"/>
    <cellStyle name="Input 6 3 2 4" xfId="24401" xr:uid="{2C8F6755-E37B-475A-A427-781E288BC22A}"/>
    <cellStyle name="Input 6 3 2 4 2" xfId="24402" xr:uid="{9B1C6C04-B7F7-4E05-B0F7-E3EED3827E70}"/>
    <cellStyle name="Input 6 3 2 4 3" xfId="24403" xr:uid="{C622490F-82D8-4925-87C4-70E93BAB1D3F}"/>
    <cellStyle name="Input 6 3 2 5" xfId="24404" xr:uid="{77BBB1F7-6489-437F-84E2-56A653EA1173}"/>
    <cellStyle name="Input 6 3 2 5 2" xfId="24405" xr:uid="{974DE1E4-BBA1-4A12-93B1-3D7516BAB3A3}"/>
    <cellStyle name="Input 6 3 2 5 3" xfId="24406" xr:uid="{AE0E7A6E-AA89-4E30-8F66-E2446495AD1E}"/>
    <cellStyle name="Input 6 3 2 6" xfId="24407" xr:uid="{20D3A90B-C5AE-48C5-BFA0-53E8C70A078E}"/>
    <cellStyle name="Input 6 3 2 6 2" xfId="24408" xr:uid="{F4135EAB-CDD2-440B-AE6D-88DCFD975A60}"/>
    <cellStyle name="Input 6 3 2 6 3" xfId="24409" xr:uid="{C7DBAD08-463A-4AC7-B974-2B837F89A309}"/>
    <cellStyle name="Input 6 3 2 7" xfId="24410" xr:uid="{BBECE764-6BAB-4309-9194-AC37D2409D78}"/>
    <cellStyle name="Input 6 3 2 7 2" xfId="24411" xr:uid="{E88F6C04-AE6F-4A86-9947-CE5A848C9160}"/>
    <cellStyle name="Input 6 3 2 7 3" xfId="24412" xr:uid="{4E06B119-B33A-404A-A88B-CD12E237866C}"/>
    <cellStyle name="Input 6 3 2 8" xfId="24413" xr:uid="{C9DBA767-007E-49C2-8597-B087C7C1EC7B}"/>
    <cellStyle name="Input 6 3 2 8 2" xfId="24414" xr:uid="{8AC5CB29-A18E-4341-8729-9B2B28C195F0}"/>
    <cellStyle name="Input 6 3 2 8 3" xfId="24415" xr:uid="{C994F8B0-C189-41C5-B149-DA70D978D7FC}"/>
    <cellStyle name="Input 6 3 2 9" xfId="24416" xr:uid="{62A40D4F-7B6B-4FEF-B724-C12B651FFF6D}"/>
    <cellStyle name="Input 6 3 2 9 2" xfId="24417" xr:uid="{D604BE9F-3DFA-45DC-BE74-34AA33BC06F3}"/>
    <cellStyle name="Input 6 3 2 9 3" xfId="24418" xr:uid="{E9E3FE0A-9969-4D69-AAF0-8B5E100B6F30}"/>
    <cellStyle name="Input 6 3 3" xfId="3792" xr:uid="{106D54DF-549B-4B42-8A4F-A09434860A91}"/>
    <cellStyle name="Input 6 3 3 2" xfId="4669" xr:uid="{0D30A031-55A8-4E19-8DF5-4E52ACDF2C1D}"/>
    <cellStyle name="Input 6 3 3 3" xfId="4435" xr:uid="{7B869065-218D-49C0-9CBB-269A257F22FD}"/>
    <cellStyle name="Input 6 3 3 4" xfId="24419" xr:uid="{99986C31-9859-49F6-AAFE-89B6F43B97B0}"/>
    <cellStyle name="Input 6 3 4" xfId="24420" xr:uid="{FBB2DB1C-FA4A-42BE-9AF5-80961C5DFC27}"/>
    <cellStyle name="Input 6 3 4 2" xfId="24421" xr:uid="{1A7F9447-5E9B-4755-B70B-707D4C32C97A}"/>
    <cellStyle name="Input 6 3 4 3" xfId="24422" xr:uid="{A8E4E112-B8A8-4C6C-B896-EC03F0DC1A4F}"/>
    <cellStyle name="Input 6 3 5" xfId="24423" xr:uid="{2B942760-5810-4800-B610-45702D0853DE}"/>
    <cellStyle name="Input 6 3 5 2" xfId="24424" xr:uid="{099687A7-E8DB-4AD7-A1AE-C188B054A798}"/>
    <cellStyle name="Input 6 3 5 3" xfId="24425" xr:uid="{1FBB271F-5FA6-48D0-A25B-40D2EC7E0415}"/>
    <cellStyle name="Input 6 3 6" xfId="24426" xr:uid="{3F95C2C9-18C9-44D5-8C9A-7CF790C58E22}"/>
    <cellStyle name="Input 6 3 6 2" xfId="24427" xr:uid="{7E128586-E60E-4F6E-90EC-33882F9AF453}"/>
    <cellStyle name="Input 6 3 6 3" xfId="24428" xr:uid="{E0CC1D02-3837-4433-9CF6-0E0DC487CD6B}"/>
    <cellStyle name="Input 6 3 7" xfId="24429" xr:uid="{B1696A17-2131-4245-BF3F-DB1C5A64ED12}"/>
    <cellStyle name="Input 6 3 7 2" xfId="24430" xr:uid="{C7BB3C8F-D052-4945-8868-B81A1942DDB3}"/>
    <cellStyle name="Input 6 3 7 3" xfId="24431" xr:uid="{AFFE2701-A689-47A0-9E93-547872FF45CE}"/>
    <cellStyle name="Input 6 3 8" xfId="24432" xr:uid="{C4BD4209-A097-4FFF-AA6F-49C28C7F4E3B}"/>
    <cellStyle name="Input 6 3 8 2" xfId="24433" xr:uid="{07FFEC83-F558-4727-BD1B-09D9398F953B}"/>
    <cellStyle name="Input 6 3 8 3" xfId="24434" xr:uid="{D697075A-AEBD-4788-ADAF-C38D2FEA373D}"/>
    <cellStyle name="Input 6 3 9" xfId="24435" xr:uid="{3DA6C214-9586-4FB5-AF48-ED13F7A655E4}"/>
    <cellStyle name="Input 6 3 9 2" xfId="24436" xr:uid="{557768FF-7A9D-4CC6-B8F7-D998B3CC49FB}"/>
    <cellStyle name="Input 6 3 9 3" xfId="24437" xr:uid="{9E4AB014-1DCD-4E3B-9E59-AFCC276E078D}"/>
    <cellStyle name="Input 6 4" xfId="2171" xr:uid="{5EEBEC59-9DE3-4E82-ACA0-7F1773E80CE8}"/>
    <cellStyle name="Input 6 4 10" xfId="24438" xr:uid="{821D6E61-1753-434C-94B8-7599FBD5471C}"/>
    <cellStyle name="Input 6 4 10 2" xfId="24439" xr:uid="{05D6A80B-C66F-4706-B45E-32C33737252F}"/>
    <cellStyle name="Input 6 4 10 3" xfId="24440" xr:uid="{570B024A-272B-416D-8032-B5ECEBA53194}"/>
    <cellStyle name="Input 6 4 11" xfId="24441" xr:uid="{B0CD1876-AECD-4382-81E3-84329F736F51}"/>
    <cellStyle name="Input 6 4 11 2" xfId="24442" xr:uid="{CAABB3F5-57E5-4EE3-9709-DA250A1AD6EB}"/>
    <cellStyle name="Input 6 4 12" xfId="24443" xr:uid="{17229EDA-4FAE-48A4-851B-DE00603BC543}"/>
    <cellStyle name="Input 6 4 2" xfId="3427" xr:uid="{44A77C0C-2CD9-486F-9CAD-F0A67C194880}"/>
    <cellStyle name="Input 6 4 2 10" xfId="24444" xr:uid="{13C40ABD-A81F-4FB5-A1C5-66851CD2F38A}"/>
    <cellStyle name="Input 6 4 2 10 2" xfId="24445" xr:uid="{4AB3DBBD-8207-4460-9553-8BB19ED22ED2}"/>
    <cellStyle name="Input 6 4 2 11" xfId="24446" xr:uid="{F244E83B-3171-442C-B2CA-70563698437B}"/>
    <cellStyle name="Input 6 4 2 2" xfId="4116" xr:uid="{5BBBE548-013B-4457-A5EA-5D67328D0025}"/>
    <cellStyle name="Input 6 4 2 2 2" xfId="4927" xr:uid="{73CC996B-C650-4467-B322-8FAB28E138E4}"/>
    <cellStyle name="Input 6 4 2 2 3" xfId="5339" xr:uid="{B1A8BEDF-E2C0-4C05-B646-B0114AE00D9E}"/>
    <cellStyle name="Input 6 4 2 2 4" xfId="24447" xr:uid="{A48468F1-CB59-44AB-BF80-F637E6D6017B}"/>
    <cellStyle name="Input 6 4 2 3" xfId="24448" xr:uid="{A1FB4890-45C7-49F7-929C-C9714E62CAEA}"/>
    <cellStyle name="Input 6 4 2 3 2" xfId="24449" xr:uid="{24716EB4-C804-4F5D-86A4-FD6E552FCFBE}"/>
    <cellStyle name="Input 6 4 2 3 3" xfId="24450" xr:uid="{A5189E89-1FC1-41AF-A6B5-9B9D3FBC32C0}"/>
    <cellStyle name="Input 6 4 2 4" xfId="24451" xr:uid="{23B791D1-496A-4517-89F8-B33634D9CEE6}"/>
    <cellStyle name="Input 6 4 2 4 2" xfId="24452" xr:uid="{35916771-2654-45C0-9064-CC8FA6812431}"/>
    <cellStyle name="Input 6 4 2 4 3" xfId="24453" xr:uid="{39C0465A-F41C-4540-891A-E41E79C95B66}"/>
    <cellStyle name="Input 6 4 2 5" xfId="24454" xr:uid="{DAE95E4F-1992-433E-BE0C-C3C19B9BD59B}"/>
    <cellStyle name="Input 6 4 2 5 2" xfId="24455" xr:uid="{C21FAD4E-BE3A-40D4-90FA-5826805DA4F2}"/>
    <cellStyle name="Input 6 4 2 5 3" xfId="24456" xr:uid="{7867537C-CC32-48BE-82F2-2B1E7628BD7C}"/>
    <cellStyle name="Input 6 4 2 6" xfId="24457" xr:uid="{D87E3886-4BF7-465E-B197-4E11EC541E38}"/>
    <cellStyle name="Input 6 4 2 6 2" xfId="24458" xr:uid="{C53158CF-47FF-4244-A22B-80776C24A487}"/>
    <cellStyle name="Input 6 4 2 6 3" xfId="24459" xr:uid="{CB4EFC28-C70A-430F-AB8F-AC91B4A1DC3D}"/>
    <cellStyle name="Input 6 4 2 7" xfId="24460" xr:uid="{0A23A858-F2C7-4998-AA6C-9E9BBE11B852}"/>
    <cellStyle name="Input 6 4 2 7 2" xfId="24461" xr:uid="{55DE62BB-0D62-4920-9B62-3F98ABACF248}"/>
    <cellStyle name="Input 6 4 2 7 3" xfId="24462" xr:uid="{70D740CE-E062-4016-937A-44A5A185104E}"/>
    <cellStyle name="Input 6 4 2 8" xfId="24463" xr:uid="{D87D90EE-0A6A-4E84-8922-D7A856FFFE70}"/>
    <cellStyle name="Input 6 4 2 8 2" xfId="24464" xr:uid="{F08DCECE-333D-49E9-9377-9155B98F1360}"/>
    <cellStyle name="Input 6 4 2 8 3" xfId="24465" xr:uid="{739DE3E4-C86E-4E73-92E0-4CE5786105AF}"/>
    <cellStyle name="Input 6 4 2 9" xfId="24466" xr:uid="{23DCE296-8D74-40C5-BFE3-74D41927DDEE}"/>
    <cellStyle name="Input 6 4 2 9 2" xfId="24467" xr:uid="{47C89F79-1487-4E24-A0F6-BBF4D898A2C7}"/>
    <cellStyle name="Input 6 4 2 9 3" xfId="24468" xr:uid="{86FADA1F-F262-4D92-81A3-E626F815F431}"/>
    <cellStyle name="Input 6 4 3" xfId="3793" xr:uid="{DC52A196-7B7A-4C43-83FE-DF0A1D7CE372}"/>
    <cellStyle name="Input 6 4 3 2" xfId="4670" xr:uid="{3D7D003D-7323-485D-B2E3-21961CDA13A0}"/>
    <cellStyle name="Input 6 4 3 3" xfId="4434" xr:uid="{040883B2-1485-40EB-AD59-3A021F6B9965}"/>
    <cellStyle name="Input 6 4 3 4" xfId="24469" xr:uid="{35E1754F-41B1-4F85-B2C0-5EBDF26D9FA5}"/>
    <cellStyle name="Input 6 4 4" xfId="24470" xr:uid="{E4DB8FD5-7573-4162-B9F3-B552C9E6C54C}"/>
    <cellStyle name="Input 6 4 4 2" xfId="24471" xr:uid="{50004A73-3DA8-46C8-9E37-58760044B67A}"/>
    <cellStyle name="Input 6 4 4 3" xfId="24472" xr:uid="{9CDB4315-8A27-49E7-B3C5-1183FD1A4768}"/>
    <cellStyle name="Input 6 4 5" xfId="24473" xr:uid="{111628D3-7010-466B-87B6-5342921A1218}"/>
    <cellStyle name="Input 6 4 5 2" xfId="24474" xr:uid="{80EF1929-546B-421A-BC86-60FA42E4674C}"/>
    <cellStyle name="Input 6 4 5 3" xfId="24475" xr:uid="{01D181F6-CBF6-4526-8735-9CE172D9FA0A}"/>
    <cellStyle name="Input 6 4 6" xfId="24476" xr:uid="{98894F0B-1495-473E-999D-9766B221F366}"/>
    <cellStyle name="Input 6 4 6 2" xfId="24477" xr:uid="{EC69E4F2-40E6-4520-A3BD-49B30B8C5CAE}"/>
    <cellStyle name="Input 6 4 6 3" xfId="24478" xr:uid="{2F49D919-6E92-4F63-81FB-182B89DB6A0E}"/>
    <cellStyle name="Input 6 4 7" xfId="24479" xr:uid="{5986A17A-ECD8-407B-82E7-1B6FC83283EC}"/>
    <cellStyle name="Input 6 4 7 2" xfId="24480" xr:uid="{34708BEF-16CE-495E-819E-7A5368879DDB}"/>
    <cellStyle name="Input 6 4 7 3" xfId="24481" xr:uid="{6114A811-683E-4BDA-B705-F3B2A3FC4035}"/>
    <cellStyle name="Input 6 4 8" xfId="24482" xr:uid="{8FBFDC11-B866-40CD-99BC-484A8580A32B}"/>
    <cellStyle name="Input 6 4 8 2" xfId="24483" xr:uid="{4F9C9A0E-0F88-4CA8-8B44-39E3C216C78D}"/>
    <cellStyle name="Input 6 4 8 3" xfId="24484" xr:uid="{5C42F34E-CEC7-40B3-91E4-9BB3C428C674}"/>
    <cellStyle name="Input 6 4 9" xfId="24485" xr:uid="{2490A5DB-3ACC-44E8-BD7D-508CF344E149}"/>
    <cellStyle name="Input 6 4 9 2" xfId="24486" xr:uid="{99E4CAC9-CB50-4A79-B0B6-5B80C289B799}"/>
    <cellStyle name="Input 6 4 9 3" xfId="24487" xr:uid="{AB601EBC-06AA-427B-B193-E826785EDED2}"/>
    <cellStyle name="Input 6 5" xfId="2172" xr:uid="{B580369A-FFA0-41F4-BE64-C3F9F654EB6E}"/>
    <cellStyle name="Input 6 5 10" xfId="24488" xr:uid="{C172F4CE-BB00-4E71-BE79-33F0DB626D18}"/>
    <cellStyle name="Input 6 5 10 2" xfId="24489" xr:uid="{A3A13902-7F87-40D8-85B9-4A6373F54D75}"/>
    <cellStyle name="Input 6 5 10 3" xfId="24490" xr:uid="{154CD93E-4AF8-4B57-975B-50BB5EB619CB}"/>
    <cellStyle name="Input 6 5 11" xfId="24491" xr:uid="{DF93ED13-3084-4993-AEAF-5867776D28E6}"/>
    <cellStyle name="Input 6 5 11 2" xfId="24492" xr:uid="{03DAA0C6-1CE9-453E-8294-BCF380DF0D53}"/>
    <cellStyle name="Input 6 5 12" xfId="24493" xr:uid="{B79A1362-BF38-4CF5-9DF7-34A6A0EDFFC9}"/>
    <cellStyle name="Input 6 5 2" xfId="3428" xr:uid="{8475A387-4BEB-4BA6-8451-635F0B632909}"/>
    <cellStyle name="Input 6 5 2 10" xfId="24494" xr:uid="{FA096014-D373-465D-87AF-81571747965E}"/>
    <cellStyle name="Input 6 5 2 10 2" xfId="24495" xr:uid="{007AA732-188D-435B-A50F-4B55009EE4BC}"/>
    <cellStyle name="Input 6 5 2 11" xfId="24496" xr:uid="{09638DC7-EB58-4306-A810-97FB0575EAA5}"/>
    <cellStyle name="Input 6 5 2 2" xfId="4117" xr:uid="{595EA934-2A84-4FD8-B60F-44C3F8088646}"/>
    <cellStyle name="Input 6 5 2 2 2" xfId="4928" xr:uid="{5A7D978F-5E3D-4BEE-B0AF-2649F67E5B9D}"/>
    <cellStyle name="Input 6 5 2 2 3" xfId="5340" xr:uid="{57336D34-10BE-468D-BC82-A0B0E226DC10}"/>
    <cellStyle name="Input 6 5 2 2 4" xfId="24497" xr:uid="{08C9FAA3-BADB-4B0E-B3FE-F75495C8AECF}"/>
    <cellStyle name="Input 6 5 2 3" xfId="24498" xr:uid="{9A043EA3-6F35-4B74-AE62-E9131AC3A687}"/>
    <cellStyle name="Input 6 5 2 3 2" xfId="24499" xr:uid="{F238A2D1-EE06-4DDB-BBE0-CEBDF8924877}"/>
    <cellStyle name="Input 6 5 2 3 3" xfId="24500" xr:uid="{2DB0CA28-1B62-466B-8B59-A00AEB5A95A8}"/>
    <cellStyle name="Input 6 5 2 4" xfId="24501" xr:uid="{7C35DA52-CA86-484F-8D03-B05FAEC48476}"/>
    <cellStyle name="Input 6 5 2 4 2" xfId="24502" xr:uid="{3C532068-8BB8-44C3-AFB6-E4E48B369CDD}"/>
    <cellStyle name="Input 6 5 2 4 3" xfId="24503" xr:uid="{BAF41B82-7562-4B51-AB39-FF4A4A6AC36A}"/>
    <cellStyle name="Input 6 5 2 5" xfId="24504" xr:uid="{3F1ACAB8-4D36-4CCA-9379-5C1BB701546A}"/>
    <cellStyle name="Input 6 5 2 5 2" xfId="24505" xr:uid="{AC193355-C6E8-405C-88E1-023EE80554EA}"/>
    <cellStyle name="Input 6 5 2 5 3" xfId="24506" xr:uid="{7C6B232C-7DFA-4B93-B6C2-8644CC191111}"/>
    <cellStyle name="Input 6 5 2 6" xfId="24507" xr:uid="{A5B79A16-C755-4F57-A203-4A7026BC0D1B}"/>
    <cellStyle name="Input 6 5 2 6 2" xfId="24508" xr:uid="{9A9BD8EE-A14C-47B7-A981-551D44C7F253}"/>
    <cellStyle name="Input 6 5 2 6 3" xfId="24509" xr:uid="{54DC28BE-7C74-4058-9EE5-2B531E729ADC}"/>
    <cellStyle name="Input 6 5 2 7" xfId="24510" xr:uid="{1E85F231-6C82-4E0D-868B-DA55BF71E205}"/>
    <cellStyle name="Input 6 5 2 7 2" xfId="24511" xr:uid="{9BA90B06-F5EC-43DE-B979-F021131C00A2}"/>
    <cellStyle name="Input 6 5 2 7 3" xfId="24512" xr:uid="{600A0560-CF0F-4E31-B3E8-C772468A15B3}"/>
    <cellStyle name="Input 6 5 2 8" xfId="24513" xr:uid="{2B2C433D-C0F3-4816-B627-861522630D94}"/>
    <cellStyle name="Input 6 5 2 8 2" xfId="24514" xr:uid="{48FE598B-5FB3-47AB-9663-2B0E6104A148}"/>
    <cellStyle name="Input 6 5 2 8 3" xfId="24515" xr:uid="{2C13E01F-7717-426F-AE67-F2AF73B95569}"/>
    <cellStyle name="Input 6 5 2 9" xfId="24516" xr:uid="{184C171E-0894-474C-993E-31915B1E6752}"/>
    <cellStyle name="Input 6 5 2 9 2" xfId="24517" xr:uid="{594C5EF9-369D-466C-98F9-5BBB8697717B}"/>
    <cellStyle name="Input 6 5 2 9 3" xfId="24518" xr:uid="{F2DABE09-5364-4E63-8D48-F9635E47AAB2}"/>
    <cellStyle name="Input 6 5 3" xfId="3794" xr:uid="{F0C95288-1637-4A8E-ACF5-4EBCEECA9F6F}"/>
    <cellStyle name="Input 6 5 3 2" xfId="4671" xr:uid="{F66899CA-381D-44D3-BC54-08FC1465297B}"/>
    <cellStyle name="Input 6 5 3 3" xfId="4433" xr:uid="{1FD2B669-3D89-4ABB-83C5-0DB4E4CE4F3D}"/>
    <cellStyle name="Input 6 5 3 4" xfId="24519" xr:uid="{3D01D369-5732-42DE-8771-02F55117A435}"/>
    <cellStyle name="Input 6 5 4" xfId="24520" xr:uid="{479B182E-3670-46B9-93AA-BAEAE6DC0025}"/>
    <cellStyle name="Input 6 5 4 2" xfId="24521" xr:uid="{17F688EB-9788-4E68-9691-F14EA2385AAD}"/>
    <cellStyle name="Input 6 5 4 3" xfId="24522" xr:uid="{0E39A6E7-97B8-45C7-8148-C73FD5DCBB79}"/>
    <cellStyle name="Input 6 5 5" xfId="24523" xr:uid="{187F7C14-F973-41E8-9EF8-7EE75AA120A7}"/>
    <cellStyle name="Input 6 5 5 2" xfId="24524" xr:uid="{FC2F61B6-EE64-4F91-B594-ED12E4994F0D}"/>
    <cellStyle name="Input 6 5 5 3" xfId="24525" xr:uid="{78FB5FCE-0B1D-4EF2-B9D7-A368159216F8}"/>
    <cellStyle name="Input 6 5 6" xfId="24526" xr:uid="{9946FB4C-CB81-42E7-A25A-81E26FB8A338}"/>
    <cellStyle name="Input 6 5 6 2" xfId="24527" xr:uid="{60689023-F629-4C5B-81AB-B5C6F8953E43}"/>
    <cellStyle name="Input 6 5 6 3" xfId="24528" xr:uid="{AE3CC54F-847E-4548-A2D3-078FC369D15B}"/>
    <cellStyle name="Input 6 5 7" xfId="24529" xr:uid="{F700650D-1D53-4ACD-A31A-19FC4FBF9472}"/>
    <cellStyle name="Input 6 5 7 2" xfId="24530" xr:uid="{6213313A-9128-4EA8-B5C5-B3C612E96E34}"/>
    <cellStyle name="Input 6 5 7 3" xfId="24531" xr:uid="{E1FC2D5D-EE27-4547-B48C-86BFC2F6D9DB}"/>
    <cellStyle name="Input 6 5 8" xfId="24532" xr:uid="{E400572E-EA56-40EC-89A1-0056ADEA9C56}"/>
    <cellStyle name="Input 6 5 8 2" xfId="24533" xr:uid="{1196B5EB-904E-4850-B890-66420999A2FD}"/>
    <cellStyle name="Input 6 5 8 3" xfId="24534" xr:uid="{52B3D785-E16A-4A81-BF96-C9973FC0A8EF}"/>
    <cellStyle name="Input 6 5 9" xfId="24535" xr:uid="{7D403277-8A81-430E-81D2-F52A49AD243A}"/>
    <cellStyle name="Input 6 5 9 2" xfId="24536" xr:uid="{72AF6CEC-56B1-44A3-A8E6-58D776BC76C3}"/>
    <cellStyle name="Input 6 5 9 3" xfId="24537" xr:uid="{65B70F33-F47E-43C0-BCF6-7950B3103113}"/>
    <cellStyle name="Input 6 6" xfId="2173" xr:uid="{57F5E93D-C1E2-4C6B-82D6-5CCCCF54BBF1}"/>
    <cellStyle name="Input 6 6 10" xfId="24538" xr:uid="{58743351-78A4-4895-A0E9-0EFD17BA14E0}"/>
    <cellStyle name="Input 6 6 10 2" xfId="24539" xr:uid="{D9462E15-E60F-48AF-A89E-0EB138A05F9B}"/>
    <cellStyle name="Input 6 6 10 3" xfId="24540" xr:uid="{80917625-0F67-433B-8359-244FFB2F1E30}"/>
    <cellStyle name="Input 6 6 11" xfId="24541" xr:uid="{CBC335F6-411A-420B-990C-6D0B46D759A6}"/>
    <cellStyle name="Input 6 6 11 2" xfId="24542" xr:uid="{ACB7D2A2-B4D5-497E-B6F6-CFDCC003C554}"/>
    <cellStyle name="Input 6 6 12" xfId="24543" xr:uid="{F73C5CA2-6CCD-4C5B-8A20-794A2247D135}"/>
    <cellStyle name="Input 6 6 2" xfId="3429" xr:uid="{92396D9E-53AA-43D5-BB3A-D7F457AAC9C3}"/>
    <cellStyle name="Input 6 6 2 10" xfId="24544" xr:uid="{99F4107E-4BF6-4CBF-9BCF-B01BF62FFF6A}"/>
    <cellStyle name="Input 6 6 2 10 2" xfId="24545" xr:uid="{3C4B3FD1-7B3D-45C4-86BB-E16F3BE785A4}"/>
    <cellStyle name="Input 6 6 2 11" xfId="24546" xr:uid="{2D05E4AF-0A46-45F3-9921-85BD4458718C}"/>
    <cellStyle name="Input 6 6 2 2" xfId="4118" xr:uid="{CAE6D6E2-A7C9-41A6-941A-9904040D8976}"/>
    <cellStyle name="Input 6 6 2 2 2" xfId="4929" xr:uid="{E92B6857-BE19-4649-9695-44AD985FD309}"/>
    <cellStyle name="Input 6 6 2 2 3" xfId="5341" xr:uid="{B870A323-328F-4F17-B03A-15BCADFA8686}"/>
    <cellStyle name="Input 6 6 2 2 4" xfId="24547" xr:uid="{A2FB1162-5D53-4578-8868-07433FF0CA1B}"/>
    <cellStyle name="Input 6 6 2 3" xfId="24548" xr:uid="{FCB88417-7C67-4A7A-82C7-234AF854DD74}"/>
    <cellStyle name="Input 6 6 2 3 2" xfId="24549" xr:uid="{13E2AB18-A176-4584-8619-BC4662FF439B}"/>
    <cellStyle name="Input 6 6 2 3 3" xfId="24550" xr:uid="{069A2D57-D478-4E4F-BC58-CEB8022B1CB0}"/>
    <cellStyle name="Input 6 6 2 4" xfId="24551" xr:uid="{6B1517AC-610F-4786-B6D0-BE54E5792B2F}"/>
    <cellStyle name="Input 6 6 2 4 2" xfId="24552" xr:uid="{57D97F69-5CE2-4A4A-A71F-F5EB7681BB58}"/>
    <cellStyle name="Input 6 6 2 4 3" xfId="24553" xr:uid="{AFD930C7-326A-4450-B8DF-6C79070A599B}"/>
    <cellStyle name="Input 6 6 2 5" xfId="24554" xr:uid="{0C38DE89-0BD9-476C-B9C0-40ED3C57742C}"/>
    <cellStyle name="Input 6 6 2 5 2" xfId="24555" xr:uid="{2697BA42-6A44-42F0-B4E5-AEEF42EC38E2}"/>
    <cellStyle name="Input 6 6 2 5 3" xfId="24556" xr:uid="{A1AFD85A-73C4-4A7D-9379-DECB6F955C51}"/>
    <cellStyle name="Input 6 6 2 6" xfId="24557" xr:uid="{03280BB7-E228-47BC-A03F-30E531E41A51}"/>
    <cellStyle name="Input 6 6 2 6 2" xfId="24558" xr:uid="{1312804A-F6FC-4043-8A32-CC737D0D9EA6}"/>
    <cellStyle name="Input 6 6 2 6 3" xfId="24559" xr:uid="{CE56B902-1487-4EA9-B7E2-B60677184305}"/>
    <cellStyle name="Input 6 6 2 7" xfId="24560" xr:uid="{C92A72E7-1C9A-4EAF-8194-ED3137458768}"/>
    <cellStyle name="Input 6 6 2 7 2" xfId="24561" xr:uid="{F1E8ED7F-683F-4782-A4B0-588718B0EF7B}"/>
    <cellStyle name="Input 6 6 2 7 3" xfId="24562" xr:uid="{7921874F-41C5-4317-9F6F-5AB2438A7B13}"/>
    <cellStyle name="Input 6 6 2 8" xfId="24563" xr:uid="{1B270088-42FC-4B1D-B214-6A76974BE9E1}"/>
    <cellStyle name="Input 6 6 2 8 2" xfId="24564" xr:uid="{B64F6293-8A9F-444D-A596-AC355668B1F9}"/>
    <cellStyle name="Input 6 6 2 8 3" xfId="24565" xr:uid="{705403E7-201B-459A-890A-63D8059BC520}"/>
    <cellStyle name="Input 6 6 2 9" xfId="24566" xr:uid="{B7AB6BA6-3843-43ED-ACD2-B05C3B6D66DE}"/>
    <cellStyle name="Input 6 6 2 9 2" xfId="24567" xr:uid="{DE294BA4-2C0B-4CEC-BE08-494A0AE6FC2B}"/>
    <cellStyle name="Input 6 6 2 9 3" xfId="24568" xr:uid="{A9D45DBA-2DE2-4DF0-BC26-FA243537720B}"/>
    <cellStyle name="Input 6 6 3" xfId="3795" xr:uid="{B44359F4-EA96-4C74-9E54-20034C44AEFA}"/>
    <cellStyle name="Input 6 6 3 2" xfId="4672" xr:uid="{495B59DF-5D28-489C-8FEA-076A05C98A31}"/>
    <cellStyle name="Input 6 6 3 3" xfId="4432" xr:uid="{8F1536D6-7E7C-42D1-B3FA-0D04BAD0FF33}"/>
    <cellStyle name="Input 6 6 3 4" xfId="24569" xr:uid="{741DD67A-E882-4451-9E7B-B674A8B84DA0}"/>
    <cellStyle name="Input 6 6 4" xfId="24570" xr:uid="{B8A7715D-606B-430E-8657-F233AAE9E0C8}"/>
    <cellStyle name="Input 6 6 4 2" xfId="24571" xr:uid="{AA7196B1-46DA-4946-937F-55B978B78BC2}"/>
    <cellStyle name="Input 6 6 4 3" xfId="24572" xr:uid="{22A85C6A-C937-42FF-957C-365DC9147BAA}"/>
    <cellStyle name="Input 6 6 5" xfId="24573" xr:uid="{839E817C-6319-4ACF-93C7-5E329AA65B10}"/>
    <cellStyle name="Input 6 6 5 2" xfId="24574" xr:uid="{95F8BEAA-3C76-4815-948A-5D08B14116C7}"/>
    <cellStyle name="Input 6 6 5 3" xfId="24575" xr:uid="{DF606879-6B90-4290-98DA-36951435A088}"/>
    <cellStyle name="Input 6 6 6" xfId="24576" xr:uid="{050C1A5E-6458-404F-9E03-4F441FF80A55}"/>
    <cellStyle name="Input 6 6 6 2" xfId="24577" xr:uid="{B2914BE7-6A56-4AC1-8E41-FABA5912F43E}"/>
    <cellStyle name="Input 6 6 6 3" xfId="24578" xr:uid="{CC5E9E6B-94E5-4A50-8A52-819691EF46A4}"/>
    <cellStyle name="Input 6 6 7" xfId="24579" xr:uid="{9A49F60A-FA63-4A4F-8415-16FA7EC195AE}"/>
    <cellStyle name="Input 6 6 7 2" xfId="24580" xr:uid="{ED4FD45E-914A-4A99-823E-40A774F355FC}"/>
    <cellStyle name="Input 6 6 7 3" xfId="24581" xr:uid="{55D81CA8-663F-463B-BBE3-AEC8238FF6A1}"/>
    <cellStyle name="Input 6 6 8" xfId="24582" xr:uid="{31AE001B-9006-4E2E-BC9B-610E3F741062}"/>
    <cellStyle name="Input 6 6 8 2" xfId="24583" xr:uid="{FB292F7B-616E-4B6A-B052-422448166746}"/>
    <cellStyle name="Input 6 6 8 3" xfId="24584" xr:uid="{FD60B73B-2D7A-4676-AD36-FED94303F2C2}"/>
    <cellStyle name="Input 6 6 9" xfId="24585" xr:uid="{BF0DB51D-B1B5-452E-8A9B-4CF530E5EA78}"/>
    <cellStyle name="Input 6 6 9 2" xfId="24586" xr:uid="{67B43E81-882A-4CF6-8951-127895F0E839}"/>
    <cellStyle name="Input 6 6 9 3" xfId="24587" xr:uid="{115E99D8-8FBB-4D2D-A558-4B3DA75D353D}"/>
    <cellStyle name="Input 6 7" xfId="2174" xr:uid="{35288B36-5978-4AAA-8E34-7AF588958FB1}"/>
    <cellStyle name="Input 6 7 10" xfId="24588" xr:uid="{46381167-4801-4302-A1CE-74A0051390BC}"/>
    <cellStyle name="Input 6 7 10 2" xfId="24589" xr:uid="{5CCA87A6-79AE-4F83-91A9-45E17B026D02}"/>
    <cellStyle name="Input 6 7 10 3" xfId="24590" xr:uid="{59C26C03-7A36-4348-B6CC-D006FC94C50D}"/>
    <cellStyle name="Input 6 7 11" xfId="24591" xr:uid="{04AAF27B-1A2B-463F-AA4A-646F77C36BC5}"/>
    <cellStyle name="Input 6 7 11 2" xfId="24592" xr:uid="{EAAED510-AA0C-46FF-8CC0-785F8F44A9F3}"/>
    <cellStyle name="Input 6 7 12" xfId="24593" xr:uid="{34A60B29-FCCF-4723-B8D2-0D97071B64C2}"/>
    <cellStyle name="Input 6 7 2" xfId="3430" xr:uid="{92E7E31F-3327-4CDE-A665-E8BA3520113D}"/>
    <cellStyle name="Input 6 7 2 10" xfId="24594" xr:uid="{A72C9E17-A6DD-4DF0-A141-7499C074B32C}"/>
    <cellStyle name="Input 6 7 2 10 2" xfId="24595" xr:uid="{AC982BCC-E708-44C4-B2B0-C5232581D608}"/>
    <cellStyle name="Input 6 7 2 11" xfId="24596" xr:uid="{A471EC26-DD78-452D-96DD-EB735B62E959}"/>
    <cellStyle name="Input 6 7 2 2" xfId="4119" xr:uid="{09E02615-202E-4667-A5DE-C2A6C6CDC4C3}"/>
    <cellStyle name="Input 6 7 2 2 2" xfId="4930" xr:uid="{B59D4052-FB74-44ED-BC35-4F804F8B0A3D}"/>
    <cellStyle name="Input 6 7 2 2 3" xfId="5342" xr:uid="{8880D562-36B5-4685-BC92-363199B80A55}"/>
    <cellStyle name="Input 6 7 2 2 4" xfId="24597" xr:uid="{29ABC54B-BAB2-4E0D-9962-486A13E223F7}"/>
    <cellStyle name="Input 6 7 2 3" xfId="24598" xr:uid="{82B41989-FC47-4D0F-B853-59A13043F834}"/>
    <cellStyle name="Input 6 7 2 3 2" xfId="24599" xr:uid="{3BA258C0-176F-4BE5-8514-4DC99F8E47D8}"/>
    <cellStyle name="Input 6 7 2 3 3" xfId="24600" xr:uid="{6DA7E4B1-309F-48FD-B375-929703067379}"/>
    <cellStyle name="Input 6 7 2 4" xfId="24601" xr:uid="{2DF8D5F9-498C-4615-936E-89F9EA510DD0}"/>
    <cellStyle name="Input 6 7 2 4 2" xfId="24602" xr:uid="{E05C0BF3-EC04-4C2C-A5C8-7147BB5B87C4}"/>
    <cellStyle name="Input 6 7 2 4 3" xfId="24603" xr:uid="{6039D41E-40E6-4C9A-8893-D8B9B8B7CCD5}"/>
    <cellStyle name="Input 6 7 2 5" xfId="24604" xr:uid="{F72769BE-7CD7-4135-9262-570C7BA354BC}"/>
    <cellStyle name="Input 6 7 2 5 2" xfId="24605" xr:uid="{AAAF5040-9E54-4328-BB98-F474FFF96D80}"/>
    <cellStyle name="Input 6 7 2 5 3" xfId="24606" xr:uid="{44E730BA-AAEF-405F-BA76-BBD0C9EF7BC1}"/>
    <cellStyle name="Input 6 7 2 6" xfId="24607" xr:uid="{5AB46A5B-7356-4A0E-8567-C2AED7C47B4C}"/>
    <cellStyle name="Input 6 7 2 6 2" xfId="24608" xr:uid="{D46F892A-2FED-4630-88B8-7D91434383F4}"/>
    <cellStyle name="Input 6 7 2 6 3" xfId="24609" xr:uid="{1FB36103-9336-4860-A2FA-E0A0EE4217A1}"/>
    <cellStyle name="Input 6 7 2 7" xfId="24610" xr:uid="{44ABF326-256B-4B27-9590-A081EA1F42C0}"/>
    <cellStyle name="Input 6 7 2 7 2" xfId="24611" xr:uid="{5E379CB9-BC86-4489-9449-43C28C2D1131}"/>
    <cellStyle name="Input 6 7 2 7 3" xfId="24612" xr:uid="{E2AD3AE2-AF3D-4C25-BEC7-DEBBEBE37090}"/>
    <cellStyle name="Input 6 7 2 8" xfId="24613" xr:uid="{A783BB7C-CFD5-4C95-8CA3-DD4341014BEC}"/>
    <cellStyle name="Input 6 7 2 8 2" xfId="24614" xr:uid="{930101B4-0060-492B-A36B-61F53C39674A}"/>
    <cellStyle name="Input 6 7 2 8 3" xfId="24615" xr:uid="{C5FB9CEB-F72C-47F4-874F-1549F3FF6124}"/>
    <cellStyle name="Input 6 7 2 9" xfId="24616" xr:uid="{476C3049-2F92-42D2-B946-6A6CF8F97E15}"/>
    <cellStyle name="Input 6 7 2 9 2" xfId="24617" xr:uid="{4649A08E-E5DF-44EC-BC72-47652E53C022}"/>
    <cellStyle name="Input 6 7 2 9 3" xfId="24618" xr:uid="{3286B2D2-0D1C-44C1-B23B-F76B08DBA164}"/>
    <cellStyle name="Input 6 7 3" xfId="3796" xr:uid="{A6BE87F8-B89F-4C58-89C1-26355EBD49AA}"/>
    <cellStyle name="Input 6 7 3 2" xfId="4673" xr:uid="{B47BF6D5-C93A-45D9-96B6-02CB874229E1}"/>
    <cellStyle name="Input 6 7 3 3" xfId="4431" xr:uid="{4096D016-55C9-40A9-89BF-8C7D2AD6BCAC}"/>
    <cellStyle name="Input 6 7 3 4" xfId="24619" xr:uid="{8996634B-2A9F-42B5-9F92-3186D966A3DD}"/>
    <cellStyle name="Input 6 7 4" xfId="24620" xr:uid="{72C3CDF4-308D-4874-A449-B13736E22462}"/>
    <cellStyle name="Input 6 7 4 2" xfId="24621" xr:uid="{804F728A-9C05-49B7-9E4D-1CC0EB51FBAA}"/>
    <cellStyle name="Input 6 7 4 3" xfId="24622" xr:uid="{38A851E7-FB21-4368-92EB-F67DE20A4847}"/>
    <cellStyle name="Input 6 7 5" xfId="24623" xr:uid="{1DFBB290-EDC8-4F16-A0BC-FC58D63B8708}"/>
    <cellStyle name="Input 6 7 5 2" xfId="24624" xr:uid="{A2895403-3CB9-4A97-B668-7863A9BDFBD8}"/>
    <cellStyle name="Input 6 7 5 3" xfId="24625" xr:uid="{8A04E272-8136-4904-95D5-2D48788B7A2D}"/>
    <cellStyle name="Input 6 7 6" xfId="24626" xr:uid="{EB39C478-E304-4CE5-8AD7-0CD5EE450CF5}"/>
    <cellStyle name="Input 6 7 6 2" xfId="24627" xr:uid="{154E13F4-1863-480C-A49E-F03B11688B71}"/>
    <cellStyle name="Input 6 7 6 3" xfId="24628" xr:uid="{07FD3EA6-A27A-44B7-B978-D7BACC2A2FCD}"/>
    <cellStyle name="Input 6 7 7" xfId="24629" xr:uid="{0F0502F1-B98C-4B9B-AA40-0FF0E5C2DCB2}"/>
    <cellStyle name="Input 6 7 7 2" xfId="24630" xr:uid="{7BA14B4F-2BB1-48C1-AEFE-F0DADDF2F044}"/>
    <cellStyle name="Input 6 7 7 3" xfId="24631" xr:uid="{0F57064B-CBCC-45F3-9C1D-7F2C6505222E}"/>
    <cellStyle name="Input 6 7 8" xfId="24632" xr:uid="{33C9E4DA-7DDE-4C78-9EFF-7E7D2BE0FBB3}"/>
    <cellStyle name="Input 6 7 8 2" xfId="24633" xr:uid="{CF3B3762-2119-4441-A1E4-35D478CFE549}"/>
    <cellStyle name="Input 6 7 8 3" xfId="24634" xr:uid="{3A98A419-00C4-4F24-9BF5-56733462BA48}"/>
    <cellStyle name="Input 6 7 9" xfId="24635" xr:uid="{66E9ABB0-2F22-43D1-8D74-7E2C4D53C846}"/>
    <cellStyle name="Input 6 7 9 2" xfId="24636" xr:uid="{058F69B2-BD32-46A3-97BE-6EA53C23E008}"/>
    <cellStyle name="Input 6 7 9 3" xfId="24637" xr:uid="{3DCF13E2-10C0-4C92-9E3D-8774D185F46F}"/>
    <cellStyle name="Input 6 8" xfId="2175" xr:uid="{8ACBA801-2A84-493A-9597-4C8EFFE16466}"/>
    <cellStyle name="Input 6 8 10" xfId="24638" xr:uid="{FECF6942-F2DA-422A-A2E9-4987175C4545}"/>
    <cellStyle name="Input 6 8 10 2" xfId="24639" xr:uid="{3C21764D-E474-4CEC-BB23-4AF82C8928BA}"/>
    <cellStyle name="Input 6 8 10 3" xfId="24640" xr:uid="{72E145BF-8116-42CD-BF9E-435D5EDE1DC9}"/>
    <cellStyle name="Input 6 8 11" xfId="24641" xr:uid="{9D9007EB-A9D2-4E5D-B41B-1CAE373A53EC}"/>
    <cellStyle name="Input 6 8 11 2" xfId="24642" xr:uid="{58A7B31C-3F34-42F7-B71D-45C1D821D174}"/>
    <cellStyle name="Input 6 8 12" xfId="24643" xr:uid="{66839078-186A-42A6-9240-7AA8029B7F7E}"/>
    <cellStyle name="Input 6 8 2" xfId="3431" xr:uid="{9ED5A714-7E2D-410B-A19A-555B11C45D69}"/>
    <cellStyle name="Input 6 8 2 10" xfId="24644" xr:uid="{ADB03223-8404-4EAD-B77E-FE878D32DAC9}"/>
    <cellStyle name="Input 6 8 2 10 2" xfId="24645" xr:uid="{5006DCFE-450D-4ACF-98D5-BCB28A1059D7}"/>
    <cellStyle name="Input 6 8 2 11" xfId="24646" xr:uid="{3FD9F69F-3E20-4929-A2F4-6CB14615E4B5}"/>
    <cellStyle name="Input 6 8 2 2" xfId="4120" xr:uid="{6839D8B7-177D-47B4-B217-F322551686A6}"/>
    <cellStyle name="Input 6 8 2 2 2" xfId="4931" xr:uid="{D3DD6607-8DF4-42A3-96C6-9195A7C297C7}"/>
    <cellStyle name="Input 6 8 2 2 3" xfId="5343" xr:uid="{01AA752D-11A5-4209-B440-E5B6708EC55D}"/>
    <cellStyle name="Input 6 8 2 2 4" xfId="24647" xr:uid="{3E1397F7-0F55-43F3-8224-26CD2208F09D}"/>
    <cellStyle name="Input 6 8 2 3" xfId="24648" xr:uid="{CF6A9D1C-CCD4-4479-8934-794CF70F3093}"/>
    <cellStyle name="Input 6 8 2 3 2" xfId="24649" xr:uid="{74E911FD-41C6-443E-8D61-7A2DEDBD25FB}"/>
    <cellStyle name="Input 6 8 2 3 3" xfId="24650" xr:uid="{9AC4FC7F-77E4-4AC2-ACEA-D111E32B5E78}"/>
    <cellStyle name="Input 6 8 2 4" xfId="24651" xr:uid="{69414EBA-3970-484C-9689-6390A9AC7A04}"/>
    <cellStyle name="Input 6 8 2 4 2" xfId="24652" xr:uid="{77B03ACD-196E-43F3-938B-184EC1F3E625}"/>
    <cellStyle name="Input 6 8 2 4 3" xfId="24653" xr:uid="{726C2DA0-933B-4CF8-B0C2-49209EA775BB}"/>
    <cellStyle name="Input 6 8 2 5" xfId="24654" xr:uid="{E6D5D647-0FD5-49C7-8806-7F8979B1151A}"/>
    <cellStyle name="Input 6 8 2 5 2" xfId="24655" xr:uid="{20D8E2AB-E6B4-47CF-9886-7C81E1D887C8}"/>
    <cellStyle name="Input 6 8 2 5 3" xfId="24656" xr:uid="{ABFA385B-A920-4226-A558-51A78DABFCF2}"/>
    <cellStyle name="Input 6 8 2 6" xfId="24657" xr:uid="{7C08A477-5A3C-4560-BE49-389EC5FD4F9B}"/>
    <cellStyle name="Input 6 8 2 6 2" xfId="24658" xr:uid="{2E7364DC-CF5B-4586-971B-68C154539E88}"/>
    <cellStyle name="Input 6 8 2 6 3" xfId="24659" xr:uid="{AF79FDE6-1CFD-4D5A-83A3-05523CAE53D3}"/>
    <cellStyle name="Input 6 8 2 7" xfId="24660" xr:uid="{1EFF8462-3002-4442-A390-6F75B66A2712}"/>
    <cellStyle name="Input 6 8 2 7 2" xfId="24661" xr:uid="{494EF01E-B1D7-469F-80BA-B29100E9AC7D}"/>
    <cellStyle name="Input 6 8 2 7 3" xfId="24662" xr:uid="{C3AEC328-2EFD-4412-B4D0-E01AA9E422A9}"/>
    <cellStyle name="Input 6 8 2 8" xfId="24663" xr:uid="{29D9C348-4340-45BD-A1C2-A658FAD334DA}"/>
    <cellStyle name="Input 6 8 2 8 2" xfId="24664" xr:uid="{8941FB1D-9621-4118-AE91-F00FC0FA1DEB}"/>
    <cellStyle name="Input 6 8 2 8 3" xfId="24665" xr:uid="{44A4ADF6-96A5-4314-9BEF-0B34AA32F95E}"/>
    <cellStyle name="Input 6 8 2 9" xfId="24666" xr:uid="{B18A51E9-376F-4D0D-AA7E-D61E2E70C458}"/>
    <cellStyle name="Input 6 8 2 9 2" xfId="24667" xr:uid="{44187DAF-5B37-4FF4-A1D4-89D92DE6C348}"/>
    <cellStyle name="Input 6 8 2 9 3" xfId="24668" xr:uid="{D9BBAADE-4FC1-4F61-AFF3-4C54ECA42E6D}"/>
    <cellStyle name="Input 6 8 3" xfId="3797" xr:uid="{49B3821D-74C4-408C-AB7C-FF8A54408419}"/>
    <cellStyle name="Input 6 8 3 2" xfId="4674" xr:uid="{2F7CE929-7B36-423D-837A-564AACFF3772}"/>
    <cellStyle name="Input 6 8 3 3" xfId="4430" xr:uid="{458EAC81-1F50-411E-A590-4359156F69CE}"/>
    <cellStyle name="Input 6 8 3 4" xfId="24669" xr:uid="{D3207F1B-427B-4385-AC4A-FB8F727DF726}"/>
    <cellStyle name="Input 6 8 4" xfId="24670" xr:uid="{A2110D60-DD4B-45A9-BE9F-60E3A8C6CE03}"/>
    <cellStyle name="Input 6 8 4 2" xfId="24671" xr:uid="{61DA24EE-6A72-45F0-9616-377B63986877}"/>
    <cellStyle name="Input 6 8 4 3" xfId="24672" xr:uid="{7ACE60DA-21DA-4403-8DD9-7F8382866579}"/>
    <cellStyle name="Input 6 8 5" xfId="24673" xr:uid="{16BA0383-2B0F-4943-8554-1F7C45ADE6FC}"/>
    <cellStyle name="Input 6 8 5 2" xfId="24674" xr:uid="{314622ED-16A1-4DA7-AC5C-43EFA9FA3CCB}"/>
    <cellStyle name="Input 6 8 5 3" xfId="24675" xr:uid="{7C6E26B1-67AC-4366-805D-6C4CD3969C2A}"/>
    <cellStyle name="Input 6 8 6" xfId="24676" xr:uid="{9EDA1CBF-E600-482A-9F4A-D4E65FF8B0FC}"/>
    <cellStyle name="Input 6 8 6 2" xfId="24677" xr:uid="{3008F030-C050-4FF8-9024-1D23D8CCFC30}"/>
    <cellStyle name="Input 6 8 6 3" xfId="24678" xr:uid="{1E463752-0BB1-4B0C-8CF3-ACE3FA4BC8B7}"/>
    <cellStyle name="Input 6 8 7" xfId="24679" xr:uid="{EE95DC2F-B625-4579-8E63-FD7EEA7E5B03}"/>
    <cellStyle name="Input 6 8 7 2" xfId="24680" xr:uid="{B99A4143-6832-4A7E-9EB5-E5228C8DAF19}"/>
    <cellStyle name="Input 6 8 7 3" xfId="24681" xr:uid="{DD154B7A-4539-496B-9727-A987E76C340B}"/>
    <cellStyle name="Input 6 8 8" xfId="24682" xr:uid="{8280A1C8-5DF6-4F68-B0AF-70E6A7BAD361}"/>
    <cellStyle name="Input 6 8 8 2" xfId="24683" xr:uid="{E189DABA-9B40-4286-B657-EC50887055C3}"/>
    <cellStyle name="Input 6 8 8 3" xfId="24684" xr:uid="{14765EF8-621E-47AD-AB5C-CC42994BA102}"/>
    <cellStyle name="Input 6 8 9" xfId="24685" xr:uid="{318F1A08-8C4D-4B41-AE31-67DA644E709D}"/>
    <cellStyle name="Input 6 8 9 2" xfId="24686" xr:uid="{6BBF9B89-7705-47E9-AAFB-E2EC378B39EC}"/>
    <cellStyle name="Input 6 8 9 3" xfId="24687" xr:uid="{E725F9D1-7708-45EE-81C5-E97D7AF54012}"/>
    <cellStyle name="Input 6 9" xfId="2176" xr:uid="{EC5B0DA7-2A86-42DC-B2D5-7E4BAA721A3D}"/>
    <cellStyle name="Input 6 9 10" xfId="24688" xr:uid="{6AE32B4A-9C93-4A5E-99E0-5F1380158678}"/>
    <cellStyle name="Input 6 9 10 2" xfId="24689" xr:uid="{A195085A-2EC3-4AF0-95A2-0F3562658614}"/>
    <cellStyle name="Input 6 9 10 3" xfId="24690" xr:uid="{C5CE685C-6BF7-49B8-AD24-94D380EF32BA}"/>
    <cellStyle name="Input 6 9 11" xfId="24691" xr:uid="{C72A2E32-1882-4CBD-AE60-8F5E6A8ACC17}"/>
    <cellStyle name="Input 6 9 11 2" xfId="24692" xr:uid="{1372FB13-8CE5-4E5E-96F4-F7951AF72CAD}"/>
    <cellStyle name="Input 6 9 12" xfId="24693" xr:uid="{DD0B3C99-8404-44A9-BC6D-E93B277C7FB8}"/>
    <cellStyle name="Input 6 9 2" xfId="3432" xr:uid="{67391054-6F72-4F3C-81FE-BA15DFF7BF41}"/>
    <cellStyle name="Input 6 9 2 10" xfId="24694" xr:uid="{4FD0B685-E763-41E7-9743-294B15F0F8BB}"/>
    <cellStyle name="Input 6 9 2 10 2" xfId="24695" xr:uid="{29852685-6581-4C9D-A79C-D1916911C789}"/>
    <cellStyle name="Input 6 9 2 11" xfId="24696" xr:uid="{EAF80241-0D2B-4960-BA77-335251B2C0CA}"/>
    <cellStyle name="Input 6 9 2 2" xfId="4121" xr:uid="{EF417028-3960-43BB-B371-664227C497E6}"/>
    <cellStyle name="Input 6 9 2 2 2" xfId="4932" xr:uid="{9E1F8935-D84E-4803-A0A9-D548D6798FE0}"/>
    <cellStyle name="Input 6 9 2 2 3" xfId="5344" xr:uid="{E4A305B9-D20C-4A41-8216-853818FA88A4}"/>
    <cellStyle name="Input 6 9 2 2 4" xfId="24697" xr:uid="{A1EFD1E2-5482-4A36-BFCB-53507FDB3368}"/>
    <cellStyle name="Input 6 9 2 3" xfId="24698" xr:uid="{99CD14AD-66A8-4055-B796-A9A91E4B9961}"/>
    <cellStyle name="Input 6 9 2 3 2" xfId="24699" xr:uid="{03D60219-B8F2-47DD-9D72-2ADADDA9F87A}"/>
    <cellStyle name="Input 6 9 2 3 3" xfId="24700" xr:uid="{EDCD0AAE-181F-424A-AAA5-C8708BDC052B}"/>
    <cellStyle name="Input 6 9 2 4" xfId="24701" xr:uid="{2CC7D06D-A384-49E6-853F-B41AB4E49C88}"/>
    <cellStyle name="Input 6 9 2 4 2" xfId="24702" xr:uid="{B9AD2C87-5834-4966-A6CE-ED88E7F8CB03}"/>
    <cellStyle name="Input 6 9 2 4 3" xfId="24703" xr:uid="{801641D5-1CAB-4BC8-B7BF-5E5C15D77312}"/>
    <cellStyle name="Input 6 9 2 5" xfId="24704" xr:uid="{A9A28899-4C94-47A5-8472-B070167FA48E}"/>
    <cellStyle name="Input 6 9 2 5 2" xfId="24705" xr:uid="{8BEA0B09-9A95-4B39-885A-6ADFB9636F4E}"/>
    <cellStyle name="Input 6 9 2 5 3" xfId="24706" xr:uid="{94A58006-CCA5-4ED5-A7FE-A8EE834A64C4}"/>
    <cellStyle name="Input 6 9 2 6" xfId="24707" xr:uid="{21B10CF0-D5BF-4EB4-AD06-58E1E2EE3661}"/>
    <cellStyle name="Input 6 9 2 6 2" xfId="24708" xr:uid="{7F0AE31C-7D83-45E8-9AED-56EF6A927F6B}"/>
    <cellStyle name="Input 6 9 2 6 3" xfId="24709" xr:uid="{D95B4E1E-E9C5-4BFA-AA92-99C2652B623C}"/>
    <cellStyle name="Input 6 9 2 7" xfId="24710" xr:uid="{1B0ADFAB-C72D-4B2C-B186-CBBC9FE005B9}"/>
    <cellStyle name="Input 6 9 2 7 2" xfId="24711" xr:uid="{D5C6ECBE-0B20-44D9-A8EF-AB10AE2B42C2}"/>
    <cellStyle name="Input 6 9 2 7 3" xfId="24712" xr:uid="{ED4E8896-43FF-46FB-8AA8-DFDF297C1C49}"/>
    <cellStyle name="Input 6 9 2 8" xfId="24713" xr:uid="{FCB37462-A2A8-4005-8916-F332B4DB694F}"/>
    <cellStyle name="Input 6 9 2 8 2" xfId="24714" xr:uid="{1CD9D23F-19B8-4876-ADA3-F051ADAC7C3F}"/>
    <cellStyle name="Input 6 9 2 8 3" xfId="24715" xr:uid="{4878A387-7AD8-49B9-9825-9342143702FD}"/>
    <cellStyle name="Input 6 9 2 9" xfId="24716" xr:uid="{D6ABE756-F221-410A-A248-215D53C50542}"/>
    <cellStyle name="Input 6 9 2 9 2" xfId="24717" xr:uid="{827F76C9-FEBA-46A6-8BF3-2EC21E7CBF9D}"/>
    <cellStyle name="Input 6 9 2 9 3" xfId="24718" xr:uid="{25CFB7B5-F9BE-477E-A74A-53EF3E99FDB1}"/>
    <cellStyle name="Input 6 9 3" xfId="3798" xr:uid="{94F9CA62-DE03-43A7-B7BC-154C937C3E6C}"/>
    <cellStyle name="Input 6 9 3 2" xfId="4675" xr:uid="{43E53864-98A5-4A23-8B44-20B0DB4AB3F5}"/>
    <cellStyle name="Input 6 9 3 3" xfId="4429" xr:uid="{69E27076-63BE-4E99-96C7-C0309E301094}"/>
    <cellStyle name="Input 6 9 3 4" xfId="24719" xr:uid="{B169276C-A935-481B-A9A8-5FC1571CA155}"/>
    <cellStyle name="Input 6 9 4" xfId="24720" xr:uid="{4F5AB3F7-00B7-45B5-951A-7FB213BCB734}"/>
    <cellStyle name="Input 6 9 4 2" xfId="24721" xr:uid="{C3E3A681-CA2D-4537-9F02-0B8C5C45FF5B}"/>
    <cellStyle name="Input 6 9 4 3" xfId="24722" xr:uid="{525AE7FE-1DCF-4EA9-BE99-DFB907513020}"/>
    <cellStyle name="Input 6 9 5" xfId="24723" xr:uid="{9A5A6DF4-592E-4CBB-BC6A-5DC6D9813B79}"/>
    <cellStyle name="Input 6 9 5 2" xfId="24724" xr:uid="{A255C10E-DA6F-46D2-9C7B-5CE430F14C1A}"/>
    <cellStyle name="Input 6 9 5 3" xfId="24725" xr:uid="{066935A8-9E35-4EA4-B665-F6AD35D179CD}"/>
    <cellStyle name="Input 6 9 6" xfId="24726" xr:uid="{81ED0F06-7023-47BF-A59A-FCCC7EECEA1B}"/>
    <cellStyle name="Input 6 9 6 2" xfId="24727" xr:uid="{E7935214-2A58-4675-9353-3BC1A76BD688}"/>
    <cellStyle name="Input 6 9 6 3" xfId="24728" xr:uid="{AC0FE70F-8243-4649-8C51-399814251CFD}"/>
    <cellStyle name="Input 6 9 7" xfId="24729" xr:uid="{24BC26FF-7624-4DC6-A8AF-47E6CEB1C95B}"/>
    <cellStyle name="Input 6 9 7 2" xfId="24730" xr:uid="{A49FE838-3231-4769-9607-9C5FCBE70F59}"/>
    <cellStyle name="Input 6 9 7 3" xfId="24731" xr:uid="{494C6985-B523-4EBB-A32B-4CF447270FD1}"/>
    <cellStyle name="Input 6 9 8" xfId="24732" xr:uid="{9478ADC7-02BE-435D-B0D4-E500A7F0F513}"/>
    <cellStyle name="Input 6 9 8 2" xfId="24733" xr:uid="{361DCCB9-B84A-4369-83F4-948BC4B57ED4}"/>
    <cellStyle name="Input 6 9 8 3" xfId="24734" xr:uid="{A118D336-F903-40A1-ACD3-F0575DA14A5C}"/>
    <cellStyle name="Input 6 9 9" xfId="24735" xr:uid="{B30322DD-A4AF-487C-8802-571DF57F02EA}"/>
    <cellStyle name="Input 6 9 9 2" xfId="24736" xr:uid="{48A55945-378C-4C28-BC43-9324200839A6}"/>
    <cellStyle name="Input 6 9 9 3" xfId="24737" xr:uid="{6C89EC9A-E6A7-496F-B47C-75B6F7D3ED1A}"/>
    <cellStyle name="Input 7" xfId="2177" xr:uid="{AC8DB640-C4EC-4151-A24B-99F51AD0CE9F}"/>
    <cellStyle name="Input 7 10" xfId="24738" xr:uid="{4E47F9A0-B5CF-40A9-8DEE-946DC6B03A20}"/>
    <cellStyle name="Input 7 10 2" xfId="24739" xr:uid="{3365CAE3-D034-499A-B67A-7A3A6544D543}"/>
    <cellStyle name="Input 7 10 3" xfId="24740" xr:uid="{300DCFA3-8DF0-43FB-818E-75A7BB3D9943}"/>
    <cellStyle name="Input 7 11" xfId="24741" xr:uid="{E75D0440-50A4-4B82-B4D4-4A3732123D42}"/>
    <cellStyle name="Input 7 11 2" xfId="24742" xr:uid="{C6A0FF43-C54C-432C-BC5A-814A9BFAE402}"/>
    <cellStyle name="Input 7 12" xfId="24743" xr:uid="{662C2B45-7B1B-406B-88B0-DA76379C4B31}"/>
    <cellStyle name="Input 7 2" xfId="3433" xr:uid="{342D793D-F5D0-4381-9233-809FEB015834}"/>
    <cellStyle name="Input 7 2 10" xfId="24744" xr:uid="{767594A9-031F-458A-B95F-15085A0390C6}"/>
    <cellStyle name="Input 7 2 10 2" xfId="24745" xr:uid="{800DC728-9966-4868-936F-D5CBF7FC3CA2}"/>
    <cellStyle name="Input 7 2 11" xfId="24746" xr:uid="{CD2BA346-4CB4-4F69-BC73-BD2C8ABF88D9}"/>
    <cellStyle name="Input 7 2 12" xfId="24747" xr:uid="{7497063E-4289-4327-8387-834D4F958BF6}"/>
    <cellStyle name="Input 7 2 13" xfId="24748" xr:uid="{A04D7D85-E172-45BB-97CB-372CA6066AD1}"/>
    <cellStyle name="Input 7 2 2" xfId="4122" xr:uid="{5B813BCC-B602-4B54-8477-206718CF1F9E}"/>
    <cellStyle name="Input 7 2 2 2" xfId="4933" xr:uid="{65F99C12-0BB2-4C9B-97A1-330820D4B9D0}"/>
    <cellStyle name="Input 7 2 2 3" xfId="5345" xr:uid="{5B1B044F-E7AC-46A7-9937-388FE801E757}"/>
    <cellStyle name="Input 7 2 2 4" xfId="24749" xr:uid="{28527291-6658-46D7-851A-0810D889552B}"/>
    <cellStyle name="Input 7 2 3" xfId="24750" xr:uid="{A451C55D-79E0-4A52-977B-1F6BA010A3FA}"/>
    <cellStyle name="Input 7 2 3 2" xfId="24751" xr:uid="{A4B7D630-B51E-421F-952F-1CFD8805DF60}"/>
    <cellStyle name="Input 7 2 3 3" xfId="24752" xr:uid="{A8244A3E-B975-4936-8CB2-DD65502EB2D6}"/>
    <cellStyle name="Input 7 2 4" xfId="24753" xr:uid="{2198FC46-E166-4DFB-A8C2-16CE97DB7EF4}"/>
    <cellStyle name="Input 7 2 4 2" xfId="24754" xr:uid="{3261D0AA-FF84-47A3-826A-B70625075877}"/>
    <cellStyle name="Input 7 2 4 3" xfId="24755" xr:uid="{156DD1E8-7177-4E23-B97B-CC0D687A7BB7}"/>
    <cellStyle name="Input 7 2 5" xfId="24756" xr:uid="{71B23DB6-1F35-4CA5-9363-A71E669EF941}"/>
    <cellStyle name="Input 7 2 5 2" xfId="24757" xr:uid="{FD981FBA-86E6-4218-A85A-0C7681435DAC}"/>
    <cellStyle name="Input 7 2 5 3" xfId="24758" xr:uid="{D7145A89-CC71-45AA-80EC-115D907EF71D}"/>
    <cellStyle name="Input 7 2 6" xfId="24759" xr:uid="{B3971F57-F342-490C-B1E4-72A4F6C2ABBA}"/>
    <cellStyle name="Input 7 2 6 2" xfId="24760" xr:uid="{2B562F27-E5AB-4ACC-8744-2542135D097B}"/>
    <cellStyle name="Input 7 2 6 3" xfId="24761" xr:uid="{3C4E6073-D479-4074-861A-54587686232E}"/>
    <cellStyle name="Input 7 2 7" xfId="24762" xr:uid="{9235FA3F-78AC-47AE-BC3B-A0D0BA1740DC}"/>
    <cellStyle name="Input 7 2 7 2" xfId="24763" xr:uid="{2BE61BD6-8C1E-4716-AF15-6C61F54BACDA}"/>
    <cellStyle name="Input 7 2 7 3" xfId="24764" xr:uid="{7F0BA3A1-4A1E-44C4-B62E-8D64AEB6D13C}"/>
    <cellStyle name="Input 7 2 8" xfId="24765" xr:uid="{53D9DD29-A1C2-4DF5-B1D7-44DDE59C47A9}"/>
    <cellStyle name="Input 7 2 8 2" xfId="24766" xr:uid="{100085FA-F555-4697-8818-82AF36A3BBF5}"/>
    <cellStyle name="Input 7 2 8 3" xfId="24767" xr:uid="{08FC1A48-3F4D-43DF-8745-9F21A402E2CD}"/>
    <cellStyle name="Input 7 2 9" xfId="24768" xr:uid="{20B4A6C5-E914-45F4-AF22-347011D28EFF}"/>
    <cellStyle name="Input 7 2 9 2" xfId="24769" xr:uid="{28B4F18B-1A9E-43A4-B0F5-19D8E2504BBD}"/>
    <cellStyle name="Input 7 2 9 3" xfId="24770" xr:uid="{B987A21E-CDED-4324-A6EE-9BC49A22DE9C}"/>
    <cellStyle name="Input 7 3" xfId="3799" xr:uid="{5B748892-0B57-47B3-A607-F114413AAD22}"/>
    <cellStyle name="Input 7 3 2" xfId="4676" xr:uid="{AECF5262-8651-4510-BA5B-0B0F2D880ACE}"/>
    <cellStyle name="Input 7 3 3" xfId="4428" xr:uid="{115D6ED3-C377-4639-960D-3BAD2C36208B}"/>
    <cellStyle name="Input 7 3 4" xfId="24771" xr:uid="{53730515-02FA-4AD2-BC67-2EC496AABCF5}"/>
    <cellStyle name="Input 7 4" xfId="24772" xr:uid="{2CFBCA17-2298-49A7-9A34-964B39554A2A}"/>
    <cellStyle name="Input 7 4 2" xfId="24773" xr:uid="{B7192587-5C41-402F-94D8-8CC74FC17E00}"/>
    <cellStyle name="Input 7 4 3" xfId="24774" xr:uid="{00265085-693E-48C4-AA17-941A93C7DF60}"/>
    <cellStyle name="Input 7 5" xfId="24775" xr:uid="{B483C666-FD81-4605-AFBF-12016D4EEB26}"/>
    <cellStyle name="Input 7 5 2" xfId="24776" xr:uid="{3C669840-4413-4A2B-B955-FE50F1D9C58C}"/>
    <cellStyle name="Input 7 5 3" xfId="24777" xr:uid="{4701DBC0-2405-427A-A2B3-7061DFCD7A40}"/>
    <cellStyle name="Input 7 6" xfId="24778" xr:uid="{2D805637-8D49-46DB-B04D-D035C090C748}"/>
    <cellStyle name="Input 7 6 2" xfId="24779" xr:uid="{DCFEF5FA-576F-4BBB-AF7E-C93C3ECA878D}"/>
    <cellStyle name="Input 7 6 3" xfId="24780" xr:uid="{89731F2A-C4C6-4B0C-9169-1C203AF9F99A}"/>
    <cellStyle name="Input 7 7" xfId="24781" xr:uid="{E9A02498-0128-4FD3-B6A8-C02E4A064AC8}"/>
    <cellStyle name="Input 7 7 2" xfId="24782" xr:uid="{74176E2A-CE6C-4B3D-908D-EF788D7E2E51}"/>
    <cellStyle name="Input 7 7 3" xfId="24783" xr:uid="{8DBF82E5-16D7-4FB9-A99F-DFE78C552D4A}"/>
    <cellStyle name="Input 7 8" xfId="24784" xr:uid="{1EE272E5-4B4A-4CF2-9E3F-BFE8B674BA46}"/>
    <cellStyle name="Input 7 8 2" xfId="24785" xr:uid="{050EBEFC-71A0-4D78-B544-4F779A534F5A}"/>
    <cellStyle name="Input 7 8 3" xfId="24786" xr:uid="{CF4EC288-49AF-4D8B-937B-B1D8F6CAA483}"/>
    <cellStyle name="Input 7 9" xfId="24787" xr:uid="{BB922324-204B-4FCF-8C2D-2F44716711D9}"/>
    <cellStyle name="Input 7 9 2" xfId="24788" xr:uid="{9EA1A2F5-3B0F-406A-A097-493AE6F2BA42}"/>
    <cellStyle name="Input 7 9 3" xfId="24789" xr:uid="{191656D7-8820-4DFF-AEF9-7FC7275914A9}"/>
    <cellStyle name="Input 8" xfId="2178" xr:uid="{D822049C-805E-4E59-8D4C-19C184C08D87}"/>
    <cellStyle name="Input 8 10" xfId="24790" xr:uid="{9C871D24-5451-4776-8B61-75E4372099D4}"/>
    <cellStyle name="Input 8 10 2" xfId="24791" xr:uid="{7805DF90-2A09-4991-AC80-17DB7C7811ED}"/>
    <cellStyle name="Input 8 10 3" xfId="24792" xr:uid="{2E80AEA3-A348-4094-A018-DA53B3228FC3}"/>
    <cellStyle name="Input 8 11" xfId="24793" xr:uid="{ADEC7DB6-55BC-4487-8296-B65DC0144F80}"/>
    <cellStyle name="Input 8 11 2" xfId="24794" xr:uid="{A9E4C699-EE4B-444E-A659-62C51E009CC4}"/>
    <cellStyle name="Input 8 12" xfId="24795" xr:uid="{B3C0B09E-A9FC-4683-8678-5378C172DB15}"/>
    <cellStyle name="Input 8 2" xfId="3434" xr:uid="{65F053A7-965A-4879-8218-75C03090FECC}"/>
    <cellStyle name="Input 8 2 10" xfId="24796" xr:uid="{7A41C42C-AB87-45DE-8BAC-A6BB45453B25}"/>
    <cellStyle name="Input 8 2 10 2" xfId="24797" xr:uid="{0DF96743-FF20-493C-852B-713DFF705709}"/>
    <cellStyle name="Input 8 2 11" xfId="24798" xr:uid="{3EB89C17-7CBE-484E-9568-BBD517040D26}"/>
    <cellStyle name="Input 8 2 12" xfId="24799" xr:uid="{28E20B5B-F67F-4215-8AA6-E664F49EEBB3}"/>
    <cellStyle name="Input 8 2 13" xfId="24800" xr:uid="{E5A38AAA-FAC9-4990-BD67-FFB2AECE3EB2}"/>
    <cellStyle name="Input 8 2 2" xfId="4123" xr:uid="{AB9BE2BB-9F85-4519-9B68-E1B0BE54B77D}"/>
    <cellStyle name="Input 8 2 2 2" xfId="4934" xr:uid="{A08396C3-183D-40A0-A089-668E358AC1DF}"/>
    <cellStyle name="Input 8 2 2 3" xfId="5346" xr:uid="{81693313-47A5-4ADD-AA3C-C2CC913F29F6}"/>
    <cellStyle name="Input 8 2 2 4" xfId="24801" xr:uid="{CE657ECA-8E93-403B-9F5B-168A5BFDF952}"/>
    <cellStyle name="Input 8 2 3" xfId="24802" xr:uid="{B9014432-1E5E-459C-AB27-8BB9ABD6853F}"/>
    <cellStyle name="Input 8 2 3 2" xfId="24803" xr:uid="{2DF6F231-9F3E-43FA-BF74-6ECD63F47414}"/>
    <cellStyle name="Input 8 2 3 3" xfId="24804" xr:uid="{7BFB69AF-6CA5-4239-A65E-A5D4BC07C329}"/>
    <cellStyle name="Input 8 2 4" xfId="24805" xr:uid="{8DBBFF62-799B-4748-B63B-A50C01571C1D}"/>
    <cellStyle name="Input 8 2 4 2" xfId="24806" xr:uid="{BA99E5DB-0AE0-465B-A655-EB8B22A8BB75}"/>
    <cellStyle name="Input 8 2 4 3" xfId="24807" xr:uid="{6551C628-E98F-4BDE-9CED-CD5B4D441F7D}"/>
    <cellStyle name="Input 8 2 5" xfId="24808" xr:uid="{F9A208CE-3846-4AF8-A357-12451B2FF3C4}"/>
    <cellStyle name="Input 8 2 5 2" xfId="24809" xr:uid="{1346B5BC-F546-4AF8-BC8B-C913A726F421}"/>
    <cellStyle name="Input 8 2 5 3" xfId="24810" xr:uid="{B37C34A7-1FC2-46AD-9313-F19F15EAD47F}"/>
    <cellStyle name="Input 8 2 6" xfId="24811" xr:uid="{00180A49-5621-43D3-B6D7-C3A92C3F4989}"/>
    <cellStyle name="Input 8 2 6 2" xfId="24812" xr:uid="{4330FA1E-1B0C-4C2E-92EB-F8D2BA5B3962}"/>
    <cellStyle name="Input 8 2 6 3" xfId="24813" xr:uid="{9C2B63AD-328E-44EB-8D38-672B67F9CACA}"/>
    <cellStyle name="Input 8 2 7" xfId="24814" xr:uid="{2626894E-E755-4873-AF7B-04BFEFD3DFA4}"/>
    <cellStyle name="Input 8 2 7 2" xfId="24815" xr:uid="{F8FFB0D4-8696-4750-B78F-BB90B1B5FE34}"/>
    <cellStyle name="Input 8 2 7 3" xfId="24816" xr:uid="{D57E9926-F7ED-4CEE-90EA-EBAE31E60D6F}"/>
    <cellStyle name="Input 8 2 8" xfId="24817" xr:uid="{6BFC6385-97B9-4A34-8710-82D3AC873E47}"/>
    <cellStyle name="Input 8 2 8 2" xfId="24818" xr:uid="{400E4E66-B9E4-428B-AFE2-9106B78EA33E}"/>
    <cellStyle name="Input 8 2 8 3" xfId="24819" xr:uid="{3ECC2EA2-BFFE-4F92-9309-7EAAE908C7C9}"/>
    <cellStyle name="Input 8 2 9" xfId="24820" xr:uid="{D279C2AA-133B-4B86-BF32-6150E022C1D6}"/>
    <cellStyle name="Input 8 2 9 2" xfId="24821" xr:uid="{D70FC3F0-5D02-4805-87F3-174397F9B364}"/>
    <cellStyle name="Input 8 2 9 3" xfId="24822" xr:uid="{00E79E67-2A17-4599-B6A4-BD58DDC06F36}"/>
    <cellStyle name="Input 8 3" xfId="3800" xr:uid="{082FFEF1-895F-41E1-BAD9-7D634FF1FFFA}"/>
    <cellStyle name="Input 8 3 2" xfId="4677" xr:uid="{03068327-5E13-42A9-BB30-E3DAF443C19A}"/>
    <cellStyle name="Input 8 3 3" xfId="4427" xr:uid="{11DE0CE2-B45A-4DC9-A8C1-64EBFBFE052B}"/>
    <cellStyle name="Input 8 3 4" xfId="24823" xr:uid="{96ED7287-A37D-4FBA-A151-BA4D42291F64}"/>
    <cellStyle name="Input 8 4" xfId="24824" xr:uid="{02401AB2-E998-4FB9-A738-FD50DE628682}"/>
    <cellStyle name="Input 8 4 2" xfId="24825" xr:uid="{B265474A-CF07-4591-8818-C76F2EEA0B38}"/>
    <cellStyle name="Input 8 4 3" xfId="24826" xr:uid="{60E5CBA1-05C1-421C-B426-CD1E9865360A}"/>
    <cellStyle name="Input 8 5" xfId="24827" xr:uid="{22635E13-DDBC-4760-A5BE-07DDCE4089F4}"/>
    <cellStyle name="Input 8 5 2" xfId="24828" xr:uid="{6910ECF7-6C4C-4D8B-AA97-043B5DA0D336}"/>
    <cellStyle name="Input 8 5 3" xfId="24829" xr:uid="{39EAF647-DAED-4727-A71C-7104E89F0F1F}"/>
    <cellStyle name="Input 8 6" xfId="24830" xr:uid="{1DD9B4EE-D305-4DDE-B27A-B6850139B237}"/>
    <cellStyle name="Input 8 6 2" xfId="24831" xr:uid="{60CF004C-53E9-47AF-B563-BCBF6197534E}"/>
    <cellStyle name="Input 8 6 3" xfId="24832" xr:uid="{DF607F36-BB48-4794-935B-3FF37D615FC6}"/>
    <cellStyle name="Input 8 7" xfId="24833" xr:uid="{D1C7A8AA-CAC0-4300-9C44-EA2E7B2B2356}"/>
    <cellStyle name="Input 8 7 2" xfId="24834" xr:uid="{069832B6-4BE9-4197-BA59-EBD06D79CAAE}"/>
    <cellStyle name="Input 8 7 3" xfId="24835" xr:uid="{2647EFD6-222C-4D0B-A016-826589F0D36C}"/>
    <cellStyle name="Input 8 8" xfId="24836" xr:uid="{EE13A83E-538E-4E9C-943D-0503B8A7F756}"/>
    <cellStyle name="Input 8 8 2" xfId="24837" xr:uid="{A22EFDE1-FC5E-42B5-B074-B2913284BD43}"/>
    <cellStyle name="Input 8 8 3" xfId="24838" xr:uid="{F9EADC56-F41D-4C0D-B2A0-1BEA64F81802}"/>
    <cellStyle name="Input 8 9" xfId="24839" xr:uid="{B8826935-4237-46A5-814B-90F687A4EB78}"/>
    <cellStyle name="Input 8 9 2" xfId="24840" xr:uid="{DD62B508-3526-4922-94A7-F61C566E83D3}"/>
    <cellStyle name="Input 8 9 3" xfId="24841" xr:uid="{094D0190-6B94-4106-8486-09A5A404F344}"/>
    <cellStyle name="Input 9" xfId="2179" xr:uid="{EC8A3194-B47D-470A-92CB-64320EDCE7A4}"/>
    <cellStyle name="Input 9 10" xfId="24842" xr:uid="{CB2A9F1F-032B-4634-9FCD-1930D53141C5}"/>
    <cellStyle name="Input 9 10 2" xfId="24843" xr:uid="{C27C090D-CC9E-4BFA-AFDA-7C5E1377DDE5}"/>
    <cellStyle name="Input 9 10 3" xfId="24844" xr:uid="{1B28F3E4-24A3-4053-AFAA-3040ACBBD54D}"/>
    <cellStyle name="Input 9 11" xfId="24845" xr:uid="{60223CF1-85DF-4C79-9768-4D29A327DAA9}"/>
    <cellStyle name="Input 9 11 2" xfId="24846" xr:uid="{0D91698D-059D-448F-854F-B0CBDAA2DDE0}"/>
    <cellStyle name="Input 9 12" xfId="24847" xr:uid="{DB2DC5BE-5799-4B8C-B2C2-AC72C8B63C6D}"/>
    <cellStyle name="Input 9 2" xfId="3435" xr:uid="{A14D663E-A361-4AFC-B2EE-1E83A8593935}"/>
    <cellStyle name="Input 9 2 10" xfId="24848" xr:uid="{4808B696-A3BC-4873-8A2C-15CDB1F43C2B}"/>
    <cellStyle name="Input 9 2 10 2" xfId="24849" xr:uid="{60618E4B-6EA5-4C28-9074-D30383FAB8EA}"/>
    <cellStyle name="Input 9 2 11" xfId="24850" xr:uid="{7484390D-8077-47FE-93ED-15B7A31CD817}"/>
    <cellStyle name="Input 9 2 12" xfId="24851" xr:uid="{82AA7960-4B4A-43DC-84A5-9C61A0EC2F3C}"/>
    <cellStyle name="Input 9 2 13" xfId="24852" xr:uid="{81E46136-BAFE-422A-9627-E63E9AC1C5F5}"/>
    <cellStyle name="Input 9 2 2" xfId="4124" xr:uid="{70E8F9AC-E114-4493-A57A-F2EB28C1126A}"/>
    <cellStyle name="Input 9 2 2 2" xfId="4935" xr:uid="{6F562E9A-44B8-48DA-8AF5-2950C753D453}"/>
    <cellStyle name="Input 9 2 2 3" xfId="5347" xr:uid="{EE65F86B-DC7F-448B-8546-B10FCBE782BD}"/>
    <cellStyle name="Input 9 2 2 4" xfId="24853" xr:uid="{4E6FE08E-5F94-4390-92EA-6EC1A1C71537}"/>
    <cellStyle name="Input 9 2 3" xfId="24854" xr:uid="{D7CB08F4-A897-4F8E-AA52-752DFE4C5653}"/>
    <cellStyle name="Input 9 2 3 2" xfId="24855" xr:uid="{DB4AB8CB-BA97-4D74-ABA9-07AFD53C6989}"/>
    <cellStyle name="Input 9 2 3 3" xfId="24856" xr:uid="{D8443CC3-DB75-4D34-B69F-12D703C880C8}"/>
    <cellStyle name="Input 9 2 4" xfId="24857" xr:uid="{66CDB542-F56F-4DBF-9A50-BCF0F4728980}"/>
    <cellStyle name="Input 9 2 4 2" xfId="24858" xr:uid="{29C8AA8D-A323-4444-B235-67386E52126E}"/>
    <cellStyle name="Input 9 2 4 3" xfId="24859" xr:uid="{5AC8E9EF-90EE-4978-B2BB-6C49D7704479}"/>
    <cellStyle name="Input 9 2 5" xfId="24860" xr:uid="{7366DB82-C727-4DAA-BF98-492B4CF90B0F}"/>
    <cellStyle name="Input 9 2 5 2" xfId="24861" xr:uid="{4B900D8C-42A9-43FA-A06D-76A3748070A7}"/>
    <cellStyle name="Input 9 2 5 3" xfId="24862" xr:uid="{CC715469-E95D-4FF9-B2CD-44AD26F9D8D7}"/>
    <cellStyle name="Input 9 2 6" xfId="24863" xr:uid="{8B4C7D1C-0B59-4CEA-8124-BEFC91D8B45B}"/>
    <cellStyle name="Input 9 2 6 2" xfId="24864" xr:uid="{F24045E6-4636-4EFA-B63D-CC2CB506D647}"/>
    <cellStyle name="Input 9 2 6 3" xfId="24865" xr:uid="{AB217140-658B-4E31-AFF1-478FA7939F33}"/>
    <cellStyle name="Input 9 2 7" xfId="24866" xr:uid="{AEAB6DFE-DFF1-4C31-947E-E8BB2D136E18}"/>
    <cellStyle name="Input 9 2 7 2" xfId="24867" xr:uid="{70BCD64B-A73A-4BA7-B1F0-0D530F583BBB}"/>
    <cellStyle name="Input 9 2 7 3" xfId="24868" xr:uid="{FDB7AD46-9572-43A9-B72C-5B211281345A}"/>
    <cellStyle name="Input 9 2 8" xfId="24869" xr:uid="{F6977CB7-BFEC-4F25-BCD9-F219C673DF38}"/>
    <cellStyle name="Input 9 2 8 2" xfId="24870" xr:uid="{89E1579C-1CBD-4AC2-BE88-59AF068CE669}"/>
    <cellStyle name="Input 9 2 8 3" xfId="24871" xr:uid="{537C58D9-CA2D-4038-BE05-1DBB073EC330}"/>
    <cellStyle name="Input 9 2 9" xfId="24872" xr:uid="{99B39E77-7FE7-47E3-BE53-EAE7416C6037}"/>
    <cellStyle name="Input 9 2 9 2" xfId="24873" xr:uid="{72E3D012-9D6D-48EC-92B4-BF9505CEBF98}"/>
    <cellStyle name="Input 9 2 9 3" xfId="24874" xr:uid="{1018C9CE-F746-4703-8094-68EE00D7720A}"/>
    <cellStyle name="Input 9 3" xfId="3801" xr:uid="{7EBC0F2D-6D83-4990-B038-51E7608B2E00}"/>
    <cellStyle name="Input 9 3 2" xfId="4678" xr:uid="{383ADA30-1DC5-472A-89E6-31B3CC379BF2}"/>
    <cellStyle name="Input 9 3 3" xfId="4426" xr:uid="{0434F13C-E2CE-4AB6-9BB7-4EB356810F68}"/>
    <cellStyle name="Input 9 3 4" xfId="24875" xr:uid="{FD772985-90DF-4257-B885-1A9C94BFBCDC}"/>
    <cellStyle name="Input 9 4" xfId="24876" xr:uid="{6892512A-6BA5-4D19-AE96-3F3E083E99B5}"/>
    <cellStyle name="Input 9 4 2" xfId="24877" xr:uid="{CE4CE53A-E410-495F-A64B-B77B9EB80897}"/>
    <cellStyle name="Input 9 4 3" xfId="24878" xr:uid="{D312CC64-EE03-4424-9AEB-DF56CD46357C}"/>
    <cellStyle name="Input 9 5" xfId="24879" xr:uid="{28F11C17-2493-4BFD-8CFB-E4956E3575A3}"/>
    <cellStyle name="Input 9 5 2" xfId="24880" xr:uid="{E77F4ABC-D49C-46B6-B00E-22A9012F521E}"/>
    <cellStyle name="Input 9 5 3" xfId="24881" xr:uid="{489B49B4-2E24-4058-B7E2-EC90710BE925}"/>
    <cellStyle name="Input 9 6" xfId="24882" xr:uid="{64EE833D-BACA-4538-AF2A-194FA0DE8EB8}"/>
    <cellStyle name="Input 9 6 2" xfId="24883" xr:uid="{0AAB8AFA-1D46-4BA5-979B-B2503D16CE9D}"/>
    <cellStyle name="Input 9 6 3" xfId="24884" xr:uid="{98C52E88-0673-4200-A5F7-85C822EF62C2}"/>
    <cellStyle name="Input 9 7" xfId="24885" xr:uid="{166011B0-7499-45FC-8D37-36D77B4595EA}"/>
    <cellStyle name="Input 9 7 2" xfId="24886" xr:uid="{65295B95-2E83-4E9A-A106-1F4F8A349314}"/>
    <cellStyle name="Input 9 7 3" xfId="24887" xr:uid="{C68DF6F6-F91F-432D-BB19-5F5B9EDECDAA}"/>
    <cellStyle name="Input 9 8" xfId="24888" xr:uid="{8537AC30-312F-4049-828C-3C11311CDC0E}"/>
    <cellStyle name="Input 9 8 2" xfId="24889" xr:uid="{59CD265C-2BE8-46E8-8ECC-341ED71931CB}"/>
    <cellStyle name="Input 9 8 3" xfId="24890" xr:uid="{6EE0B8EB-249E-4ABD-86E1-8D237A749D7F}"/>
    <cellStyle name="Input 9 9" xfId="24891" xr:uid="{23169047-9149-41AA-A065-B591947EF311}"/>
    <cellStyle name="Input 9 9 2" xfId="24892" xr:uid="{7DCDF900-1298-4B47-94D0-C205A2E26C49}"/>
    <cellStyle name="Input 9 9 3" xfId="24893" xr:uid="{C2370595-8515-4728-8FDD-AFBB460ABA0E}"/>
    <cellStyle name="InputCells" xfId="2180" xr:uid="{7308729E-BF04-48D1-BD69-9213DCFC044A}"/>
    <cellStyle name="InputCells 2" xfId="24894" xr:uid="{B1F337CA-29D2-449B-9741-537EFD7ACE51}"/>
    <cellStyle name="InputCells12" xfId="8567" xr:uid="{B9E49E88-0EA4-4FB6-A11B-5B9C695F035E}"/>
    <cellStyle name="InputCells12 2" xfId="24895" xr:uid="{FF69F98B-5597-4108-8EC6-41E9767ADA01}"/>
    <cellStyle name="InputCells12 2 2" xfId="24896" xr:uid="{884F4945-2408-4AF5-8805-E0B388FE084D}"/>
    <cellStyle name="InputCells12 2 2 2" xfId="24897" xr:uid="{47A681EA-27DA-4580-9BBC-A2F55CF0D0CD}"/>
    <cellStyle name="InputCells12 2 3" xfId="24898" xr:uid="{E3ACC2BF-26FB-4879-BB8A-0ABC587E81D1}"/>
    <cellStyle name="InputCells12 3" xfId="24899" xr:uid="{8B2CA2D3-1AEA-49FD-8935-118BBBECA0BD}"/>
    <cellStyle name="InputCells12 3 2" xfId="24900" xr:uid="{A86BA778-34B9-49AA-8841-C1AB4D92893C}"/>
    <cellStyle name="InputCells12 4" xfId="24901" xr:uid="{EE2C4A7D-CAE4-40FF-B41D-F0E5965C4CD0}"/>
    <cellStyle name="InputCells12 4 2" xfId="24902" xr:uid="{B714F695-8ADD-4A6B-88AF-BB1753AF1B7C}"/>
    <cellStyle name="InputCells12 5" xfId="24903" xr:uid="{8A36A1FE-CB19-4FE2-BABC-5DCEA6B4C476}"/>
    <cellStyle name="InputCells12 6" xfId="24904" xr:uid="{6E4715C4-8413-4E65-9E04-CE39ADB80ED7}"/>
    <cellStyle name="InputCells12_BBorder_CRFReport-template" xfId="24905" xr:uid="{1EB14BA9-DA83-41FD-80EE-FBF003557FEB}"/>
    <cellStyle name="Insatisfaisant" xfId="24906" xr:uid="{D05EAC8C-876E-4478-83DF-FB97930853B9}"/>
    <cellStyle name="IntCells" xfId="8568" xr:uid="{CC62E12F-3CB4-444E-97BE-563281C9AC51}"/>
    <cellStyle name="Jegyzet" xfId="77" xr:uid="{17774D4E-B5D2-490A-84F2-C6935B81BA2C}"/>
    <cellStyle name="Jegyzet 10" xfId="24907" xr:uid="{535D13D4-A782-4C92-A092-A5EDC4B62E42}"/>
    <cellStyle name="Jegyzet 10 2" xfId="24908" xr:uid="{A4BEDEDE-7F43-4DC1-98CB-6D49D34546DB}"/>
    <cellStyle name="Jegyzet 11" xfId="24909" xr:uid="{17727BF0-C481-4039-900E-C78EC7EC8489}"/>
    <cellStyle name="Jegyzet 2" xfId="3678" xr:uid="{0E4DC4F4-47AF-4A35-9CD4-B52FD7BF0AA7}"/>
    <cellStyle name="Jegyzet 2 2" xfId="4547" xr:uid="{555D9349-06FD-46EA-BF5A-B6B98EE8E7F8}"/>
    <cellStyle name="Jegyzet 2 2 2" xfId="24910" xr:uid="{FFDBA519-BF60-44AB-AEB7-88C3930442DF}"/>
    <cellStyle name="Jegyzet 2 3" xfId="24911" xr:uid="{979D60BD-AC9E-4881-A525-F08E79E56454}"/>
    <cellStyle name="Jegyzet 2 4" xfId="24912" xr:uid="{7ABB7E4F-734A-4C8D-8B8B-7199CC4667BE}"/>
    <cellStyle name="Jegyzet 3" xfId="24913" xr:uid="{FAFBA5BC-EBCA-48EF-BFD3-08D12B636C8C}"/>
    <cellStyle name="Jegyzet 3 2" xfId="24914" xr:uid="{3636679C-8643-4D21-9649-8DE33F9A3499}"/>
    <cellStyle name="Jegyzet 3 3" xfId="24915" xr:uid="{ECF7CFE8-6A46-4787-A32B-3BA355FCEF5E}"/>
    <cellStyle name="Jegyzet 3 4" xfId="24916" xr:uid="{039F2E0E-DAEB-4003-9BE1-5351718C5610}"/>
    <cellStyle name="Jegyzet 4" xfId="24917" xr:uid="{1A470156-6CA7-4F42-ADE7-64A3F2C16BC3}"/>
    <cellStyle name="Jegyzet 4 2" xfId="24918" xr:uid="{E2D8BC70-8A96-48B9-B8CB-7B41C993C889}"/>
    <cellStyle name="Jegyzet 4 3" xfId="24919" xr:uid="{A4CD948D-FCB1-4EAC-AAC3-EA9B28AC45BF}"/>
    <cellStyle name="Jegyzet 4 4" xfId="24920" xr:uid="{81CD087B-619D-4491-A5DE-32E8AFDDA78C}"/>
    <cellStyle name="Jegyzet 5" xfId="24921" xr:uid="{A97F5D29-6404-4811-A733-A9DC3F761B30}"/>
    <cellStyle name="Jegyzet 5 2" xfId="24922" xr:uid="{FA90309C-D46C-4289-9579-EDC3B6641EB9}"/>
    <cellStyle name="Jegyzet 5 3" xfId="24923" xr:uid="{20F10DC2-E54B-4345-9C24-B677FB9BAE70}"/>
    <cellStyle name="Jegyzet 5 4" xfId="24924" xr:uid="{4675DA10-2EF6-4CE7-865C-18AEEECDDAFE}"/>
    <cellStyle name="Jegyzet 6" xfId="24925" xr:uid="{AA08AA94-7312-4DE3-B76B-082EC5FC900D}"/>
    <cellStyle name="Jegyzet 6 2" xfId="24926" xr:uid="{42381AA8-E089-4E62-8DD3-69AFD6A6CD74}"/>
    <cellStyle name="Jegyzet 6 3" xfId="24927" xr:uid="{55FA9B5F-7919-431A-8903-D563B7067AD1}"/>
    <cellStyle name="Jegyzet 6 4" xfId="24928" xr:uid="{3B58CF2F-8E81-481B-B175-232A64E2BD93}"/>
    <cellStyle name="Jegyzet 7" xfId="24929" xr:uid="{022C4D13-20BA-4392-A91A-91291312F7E6}"/>
    <cellStyle name="Jegyzet 7 2" xfId="24930" xr:uid="{D5FCB399-6A31-425B-8406-9BCEFBE2D53B}"/>
    <cellStyle name="Jegyzet 7 3" xfId="24931" xr:uid="{F4148023-0C1B-478E-8BDB-D9A3A2645937}"/>
    <cellStyle name="Jegyzet 7 4" xfId="24932" xr:uid="{05A164CA-E6B4-46C2-BC3D-7C844AB36FE7}"/>
    <cellStyle name="Jegyzet 8" xfId="24933" xr:uid="{419A5985-CDDC-4341-B2D2-62898B770DD8}"/>
    <cellStyle name="Jegyzet 8 2" xfId="24934" xr:uid="{131C16A9-EDB2-48B1-B94A-01E719925E6D}"/>
    <cellStyle name="Jegyzet 8 3" xfId="24935" xr:uid="{99C8ED51-929A-493B-9083-D41D80BAE6DD}"/>
    <cellStyle name="Jegyzet 8 4" xfId="24936" xr:uid="{F2E873E4-7955-4814-A3AA-AEDCF07EA0CF}"/>
    <cellStyle name="Jegyzet 9" xfId="24937" xr:uid="{7E40821E-3C5F-41D1-901A-052013A7454E}"/>
    <cellStyle name="Jegyzet 9 2" xfId="24938" xr:uid="{B1ADC0C8-AA08-45F6-99AA-223854F7AB90}"/>
    <cellStyle name="Jelölőszín (1)" xfId="78" xr:uid="{8DDF4D4F-04C1-4CAF-AE8B-A6F8990E3110}"/>
    <cellStyle name="Jelölőszín (2)" xfId="79" xr:uid="{AD525C8D-C57C-4EE6-A5BA-5E36B79EA9BA}"/>
    <cellStyle name="Jelölőszín (3)" xfId="80" xr:uid="{9B7D5E5B-CB0A-4DEC-A252-2780CA78991C}"/>
    <cellStyle name="Jelölőszín (4)" xfId="81" xr:uid="{FE90C376-25E1-4833-B3DD-D1C68C684F26}"/>
    <cellStyle name="Jelölőszín (5)" xfId="82" xr:uid="{344999E6-83E9-4A66-8B02-7A840D4156F1}"/>
    <cellStyle name="Jelölőszín (6)" xfId="83" xr:uid="{8A124D04-F4EE-4403-97B1-864CF4275E9A}"/>
    <cellStyle name="Jó" xfId="84" xr:uid="{D40E995F-891E-4A65-804C-647FEB5C56B3}"/>
    <cellStyle name="Kimenet" xfId="85" xr:uid="{490B1374-1071-46ED-8220-045A183228B4}"/>
    <cellStyle name="Kimenet 10" xfId="24939" xr:uid="{122C556F-DD41-4275-B022-C432CE9ED244}"/>
    <cellStyle name="Kimenet 10 2" xfId="24940" xr:uid="{120A9C60-799B-4D78-92F7-7028A6153BA7}"/>
    <cellStyle name="Kimenet 2" xfId="3679" xr:uid="{DE79E3D9-B10E-45F9-BCCF-44C1C5610630}"/>
    <cellStyle name="Kimenet 2 2" xfId="4556" xr:uid="{8D800CAC-AFF4-476F-A3F3-9148455B4EF6}"/>
    <cellStyle name="Kimenet 2 3" xfId="4546" xr:uid="{1C333B75-8131-4EA6-992A-286DE26B36CC}"/>
    <cellStyle name="Kimenet 2 4" xfId="24941" xr:uid="{C3B170CC-7F76-4DC9-AA18-48EF7204CE0A}"/>
    <cellStyle name="Kimenet 3" xfId="24942" xr:uid="{6FD6AD86-F463-4477-BB28-89E6F5DCABAF}"/>
    <cellStyle name="Kimenet 3 2" xfId="24943" xr:uid="{E3195356-1E1F-4F88-A334-F736ED1C8F10}"/>
    <cellStyle name="Kimenet 3 3" xfId="24944" xr:uid="{91395FBF-0160-4589-9C0C-EE2B30A9A493}"/>
    <cellStyle name="Kimenet 4" xfId="24945" xr:uid="{77DFCBF8-433D-47C7-999C-2AD1FE6D11E5}"/>
    <cellStyle name="Kimenet 4 2" xfId="24946" xr:uid="{E5D8FF90-15CF-4480-89E3-5EB14382E208}"/>
    <cellStyle name="Kimenet 4 3" xfId="24947" xr:uid="{79A3D324-598F-4F9C-BE9B-A7753FC7C2C7}"/>
    <cellStyle name="Kimenet 5" xfId="24948" xr:uid="{97CD90EA-AFD4-4EAF-B43A-7408FF31BFE0}"/>
    <cellStyle name="Kimenet 5 2" xfId="24949" xr:uid="{75817BE3-DD42-4A8B-A098-53DB2F57F0AA}"/>
    <cellStyle name="Kimenet 5 3" xfId="24950" xr:uid="{400B6613-578C-4BFA-A3F5-423815CBE730}"/>
    <cellStyle name="Kimenet 6" xfId="24951" xr:uid="{CC6BC763-DDA7-4450-8059-660379606DF6}"/>
    <cellStyle name="Kimenet 6 2" xfId="24952" xr:uid="{8446847C-C7AD-478F-9F24-BFDA6F8E8BC5}"/>
    <cellStyle name="Kimenet 6 3" xfId="24953" xr:uid="{536C317F-BDBC-4812-B93A-297DA6A32D9C}"/>
    <cellStyle name="Kimenet 7" xfId="24954" xr:uid="{B4B00C72-8998-42DA-B6EA-14F83EAEFEC0}"/>
    <cellStyle name="Kimenet 7 2" xfId="24955" xr:uid="{C1BAF4E4-6392-4119-9792-51B5CB801DFC}"/>
    <cellStyle name="Kimenet 7 3" xfId="24956" xr:uid="{70D42A74-AC14-4BF8-8A50-804552FC1CF1}"/>
    <cellStyle name="Kimenet 8" xfId="24957" xr:uid="{BDB49C98-D674-4327-A334-255F1D7C64C8}"/>
    <cellStyle name="Kimenet 8 2" xfId="24958" xr:uid="{3CD14118-1CBD-4657-9CF7-59E54267BC54}"/>
    <cellStyle name="Kimenet 8 3" xfId="24959" xr:uid="{3C57EBC8-4D74-4699-BDF1-1A19AC6BE996}"/>
    <cellStyle name="Kimenet 9" xfId="24960" xr:uid="{62C3B522-75F4-423F-B7C4-389044B294A6}"/>
    <cellStyle name="Kimenet 9 2" xfId="24961" xr:uid="{061A654C-3B00-4B82-B5E2-0F26F6C1C500}"/>
    <cellStyle name="Kimenet 9 3" xfId="24962" xr:uid="{60283C28-7AA1-4B9B-A00E-093818F8F555}"/>
    <cellStyle name="ligne_titre_0" xfId="3284" xr:uid="{6A83120A-466A-462F-9482-772384FEFE99}"/>
    <cellStyle name="Linked Cell" xfId="14" builtinId="24" customBuiltin="1"/>
    <cellStyle name="Linked Cell 10" xfId="2181" xr:uid="{F447E7F2-FE94-458B-8197-5F4CFBC8ADF3}"/>
    <cellStyle name="Linked Cell 11" xfId="8569" xr:uid="{20330E82-0AB7-428B-AB42-E1DA58C4D1F5}"/>
    <cellStyle name="Linked Cell 12" xfId="8570" xr:uid="{98979B1E-4337-416B-8C97-BD98CC58B4EE}"/>
    <cellStyle name="Linked Cell 13" xfId="8571" xr:uid="{BF1A6C65-51FF-42AE-B97C-8B59DD5AD873}"/>
    <cellStyle name="Linked Cell 14" xfId="8572" xr:uid="{110C8441-2DFE-4689-8027-77318C2E3F1B}"/>
    <cellStyle name="Linked Cell 15" xfId="8573" xr:uid="{EEF653FB-EDDD-4337-B2D1-61B068503177}"/>
    <cellStyle name="Linked Cell 16" xfId="8574" xr:uid="{CC3DB39F-CCF3-4923-9B68-0F8D6335ADB5}"/>
    <cellStyle name="Linked Cell 17" xfId="8575" xr:uid="{87167513-432C-4963-ACD4-21C58D4EB883}"/>
    <cellStyle name="Linked Cell 18" xfId="8576" xr:uid="{8F87EC97-DFAD-4E6B-9895-4A235B8C2C6A}"/>
    <cellStyle name="Linked Cell 19" xfId="8577" xr:uid="{A77EFF63-263F-4C5D-9A26-6FC39611CD4F}"/>
    <cellStyle name="Linked Cell 2" xfId="2182" xr:uid="{DBDD0117-DC7E-4DDB-85DB-1B0D7EC3ED97}"/>
    <cellStyle name="Linked Cell 2 10" xfId="2183" xr:uid="{89FAA937-DE15-4045-A21E-88C54DC458AD}"/>
    <cellStyle name="Linked Cell 2 10 2" xfId="24963" xr:uid="{FB33006C-7AD9-4CA0-A8D4-BD8F6B95BB18}"/>
    <cellStyle name="Linked Cell 2 10 3" xfId="10801" xr:uid="{82314AD7-D75F-4A1D-8E50-0F44FD44EFB5}"/>
    <cellStyle name="Linked Cell 2 10 4" xfId="6170" xr:uid="{2D379DEC-6C32-4922-A053-B2830345C8F4}"/>
    <cellStyle name="Linked Cell 2 11" xfId="2184" xr:uid="{CDD7827C-B70F-463D-9240-8E13C1261370}"/>
    <cellStyle name="Linked Cell 2 2" xfId="2185" xr:uid="{E4289083-8F3B-470F-9EC5-D49AC92FB93B}"/>
    <cellStyle name="Linked Cell 2 2 2" xfId="24964" xr:uid="{037A1BF0-CFED-49F6-AA8F-C03E793AA41D}"/>
    <cellStyle name="Linked Cell 2 2 3" xfId="24965" xr:uid="{5ED76DA4-391C-46F5-9E3C-278F579EF479}"/>
    <cellStyle name="Linked Cell 2 2 4" xfId="10802" xr:uid="{33B55415-253E-4AD7-9BBB-1CA877B9D802}"/>
    <cellStyle name="Linked Cell 2 2 5" xfId="6171" xr:uid="{738C7584-92DE-4900-A869-EE79B43DEB4A}"/>
    <cellStyle name="Linked Cell 2 3" xfId="2186" xr:uid="{F09046F1-CA15-4E1E-8B20-FE632B2F65A6}"/>
    <cellStyle name="Linked Cell 2 3 2" xfId="24966" xr:uid="{048B9D58-9BCB-44BA-A87C-6D33F50F62D7}"/>
    <cellStyle name="Linked Cell 2 3 3" xfId="10803" xr:uid="{19F3614D-A71A-4CDC-A190-ECCF2966F585}"/>
    <cellStyle name="Linked Cell 2 3 4" xfId="6172" xr:uid="{CD468200-FBA6-4E1E-9AEC-FB2C2503B6E9}"/>
    <cellStyle name="Linked Cell 2 4" xfId="2187" xr:uid="{AE186F17-C175-42DF-AFA2-5C257012BD27}"/>
    <cellStyle name="Linked Cell 2 4 2" xfId="24967" xr:uid="{8FDCBCDC-5012-4165-9771-32206ED83E43}"/>
    <cellStyle name="Linked Cell 2 4 3" xfId="10804" xr:uid="{5BAAAEDD-194B-4913-8904-29926DC30DB2}"/>
    <cellStyle name="Linked Cell 2 4 4" xfId="6173" xr:uid="{A983C98C-767A-44CE-9F33-CB6A55D97AA8}"/>
    <cellStyle name="Linked Cell 2 5" xfId="2188" xr:uid="{8361618F-2C68-48CC-B28D-248C511CCEA0}"/>
    <cellStyle name="Linked Cell 2 5 2" xfId="24968" xr:uid="{7D97AFEE-06A0-4C34-ACA5-5A0C91CDA537}"/>
    <cellStyle name="Linked Cell 2 5 3" xfId="10805" xr:uid="{01BD9BB7-72C5-4F3F-ABE6-6B6CDF12B636}"/>
    <cellStyle name="Linked Cell 2 5 4" xfId="6174" xr:uid="{518AC6B4-3211-449E-BB1B-2A423748F036}"/>
    <cellStyle name="Linked Cell 2 6" xfId="2189" xr:uid="{DC373385-3474-4914-94FA-FC1BE5071802}"/>
    <cellStyle name="Linked Cell 2 6 2" xfId="24969" xr:uid="{1DA23072-0F33-49AF-BE25-E3549160720E}"/>
    <cellStyle name="Linked Cell 2 6 3" xfId="10806" xr:uid="{BB385F45-DD69-4436-8A5D-25ECD2326692}"/>
    <cellStyle name="Linked Cell 2 6 4" xfId="6175" xr:uid="{3FA40492-8B8E-4881-BD29-45F5B3B11C69}"/>
    <cellStyle name="Linked Cell 2 7" xfId="2190" xr:uid="{29DB74DE-177A-47D8-AA34-3F6D92B3B711}"/>
    <cellStyle name="Linked Cell 2 7 2" xfId="24970" xr:uid="{BE2722B8-7BA7-4FC1-9A96-0C8F1E5FB7D2}"/>
    <cellStyle name="Linked Cell 2 7 3" xfId="10807" xr:uid="{3FBB5F7E-7F99-4E7D-A0E7-FEC7A531DE51}"/>
    <cellStyle name="Linked Cell 2 7 4" xfId="6176" xr:uid="{167197BB-FA02-4093-A58D-48B17D1260D2}"/>
    <cellStyle name="Linked Cell 2 8" xfId="2191" xr:uid="{CCD76C31-3E76-40BB-A4C7-4BEC27D17426}"/>
    <cellStyle name="Linked Cell 2 8 2" xfId="24971" xr:uid="{7355E957-C12D-4F16-87D2-9E9038C06052}"/>
    <cellStyle name="Linked Cell 2 8 3" xfId="10808" xr:uid="{F9B5E617-CDF0-4295-BA96-92602005ED31}"/>
    <cellStyle name="Linked Cell 2 8 4" xfId="6177" xr:uid="{4813D25E-57A7-4F5F-A289-07820EDF71AF}"/>
    <cellStyle name="Linked Cell 2 9" xfId="2192" xr:uid="{A5D16DA7-2374-4333-A7B9-F661C9D21968}"/>
    <cellStyle name="Linked Cell 2 9 2" xfId="24972" xr:uid="{7AF6EDDF-3163-4CE1-ACE5-4B9BB1EE90F9}"/>
    <cellStyle name="Linked Cell 2 9 3" xfId="10809" xr:uid="{B49F939A-A0A4-4753-9C86-2C330FD7EAA9}"/>
    <cellStyle name="Linked Cell 2 9 4" xfId="6178" xr:uid="{4AC79B3A-DF4D-4997-B869-3670C5BD268B}"/>
    <cellStyle name="Linked Cell 20" xfId="8578" xr:uid="{EC1D60E1-5E92-420C-972A-5C1B38601726}"/>
    <cellStyle name="Linked Cell 21" xfId="8579" xr:uid="{50D999B8-10C9-4D49-A900-14EE805FB296}"/>
    <cellStyle name="Linked Cell 22" xfId="8580" xr:uid="{1F09E2F1-76C1-40B2-9771-26389651B4B9}"/>
    <cellStyle name="Linked Cell 23" xfId="8581" xr:uid="{122A464C-1542-4666-8C48-DC0853A9096E}"/>
    <cellStyle name="Linked Cell 24" xfId="8582" xr:uid="{28F70876-FA0E-4E4D-93AD-28A1FD5A4575}"/>
    <cellStyle name="Linked Cell 25" xfId="8583" xr:uid="{9F2B0299-AB6D-4693-AF59-A7D1B3CE4CF6}"/>
    <cellStyle name="Linked Cell 26" xfId="8584" xr:uid="{A61C6AAF-0677-435D-8F08-794C72C14EAF}"/>
    <cellStyle name="Linked Cell 27" xfId="8585" xr:uid="{FADD6E49-5841-4CB6-978B-A8C255419741}"/>
    <cellStyle name="Linked Cell 28" xfId="8586" xr:uid="{1AC8F100-6F19-4015-BDC5-6DCC6680F966}"/>
    <cellStyle name="Linked Cell 29" xfId="8587" xr:uid="{E6DE55FF-45D4-491F-A86A-334FEB436C1D}"/>
    <cellStyle name="Linked Cell 3" xfId="2193" xr:uid="{5C1F9659-B745-42BC-84D8-F6E937318F39}"/>
    <cellStyle name="Linked Cell 3 10" xfId="2194" xr:uid="{BD0086FC-B615-40E5-B730-2DAB89748698}"/>
    <cellStyle name="Linked Cell 3 11" xfId="2195" xr:uid="{28C870D0-FC90-43F4-ABAF-24AFBA4FE07B}"/>
    <cellStyle name="Linked Cell 3 12" xfId="24973" xr:uid="{8BECDE4D-6DCF-4FE0-970B-253BC43CE833}"/>
    <cellStyle name="Linked Cell 3 13" xfId="6179" xr:uid="{E43F3AB1-1FBC-4BB3-B302-9F276EE9617D}"/>
    <cellStyle name="Linked Cell 3 2" xfId="2196" xr:uid="{9BAAA688-244A-4637-9DEC-4B0BE8A84340}"/>
    <cellStyle name="Linked Cell 3 2 2" xfId="24974" xr:uid="{EEAC7DC5-50CF-40DC-BEC8-FFE137EDA190}"/>
    <cellStyle name="Linked Cell 3 2 3" xfId="10810" xr:uid="{ECAB9DD5-3558-4CD2-B8AF-CF6BED52A8EE}"/>
    <cellStyle name="Linked Cell 3 2 4" xfId="8588" xr:uid="{E54F59EE-24C3-42EA-84EF-75DC0066618F}"/>
    <cellStyle name="Linked Cell 3 3" xfId="2197" xr:uid="{0235A756-5536-43BC-8344-BA545A67F85A}"/>
    <cellStyle name="Linked Cell 3 4" xfId="2198" xr:uid="{BC2A4702-E82F-400D-8711-1D5D40315000}"/>
    <cellStyle name="Linked Cell 3 5" xfId="2199" xr:uid="{DE31D81D-23D6-42A3-96F1-D7673CC4EE22}"/>
    <cellStyle name="Linked Cell 3 6" xfId="2200" xr:uid="{015F47D4-ECDB-45E5-9E77-1D08471FAFB2}"/>
    <cellStyle name="Linked Cell 3 7" xfId="2201" xr:uid="{1B55C29F-F3B8-4C02-87AD-C74CC47B4C57}"/>
    <cellStyle name="Linked Cell 3 8" xfId="2202" xr:uid="{E8AB3692-2991-4922-8863-8FF4D83BA037}"/>
    <cellStyle name="Linked Cell 3 9" xfId="2203" xr:uid="{9CF34AE0-2494-4F14-B1A2-58D74D051610}"/>
    <cellStyle name="Linked Cell 30" xfId="8589" xr:uid="{C8C936D5-D3D5-4417-9358-B4E6A4B54511}"/>
    <cellStyle name="Linked Cell 31" xfId="8590" xr:uid="{E7A76E5E-CE44-4D2E-BB69-02D2D88F7ED7}"/>
    <cellStyle name="Linked Cell 32" xfId="8591" xr:uid="{947929D5-96CA-4D79-9549-A4E0E42BDC7E}"/>
    <cellStyle name="Linked Cell 33" xfId="8592" xr:uid="{EB919E45-BC4D-445C-8594-87CAAA5609D0}"/>
    <cellStyle name="Linked Cell 34" xfId="8593" xr:uid="{24665121-ED43-4081-8CF2-192ADCC965E9}"/>
    <cellStyle name="Linked Cell 35" xfId="8594" xr:uid="{72E2E760-B6AD-4291-BDDC-EA3A9E51AA9F}"/>
    <cellStyle name="Linked Cell 36" xfId="8595" xr:uid="{DD3DCCEF-FA1D-43E1-B04D-1149D54D7457}"/>
    <cellStyle name="Linked Cell 37" xfId="8596" xr:uid="{9B4BA2E6-962B-4812-9CE9-5FA74FFF5B41}"/>
    <cellStyle name="Linked Cell 38" xfId="8597" xr:uid="{15791A9E-6EC6-4BF3-9F1D-1A8B143C68BA}"/>
    <cellStyle name="Linked Cell 39" xfId="8598" xr:uid="{F319A84B-06B4-4AD2-AF68-9B4A69FC7A02}"/>
    <cellStyle name="Linked Cell 4" xfId="2204" xr:uid="{DBA1105D-05FB-4739-BCBD-4B312884DCF1}"/>
    <cellStyle name="Linked Cell 4 10" xfId="2205" xr:uid="{D031E3FF-55A7-4DF7-A87D-EA952D367315}"/>
    <cellStyle name="Linked Cell 4 11" xfId="2206" xr:uid="{620714BB-C4CF-4E00-B51B-0CB5B267C180}"/>
    <cellStyle name="Linked Cell 4 2" xfId="2207" xr:uid="{6B027F73-92BC-4E7F-8021-8FAA302FEBBC}"/>
    <cellStyle name="Linked Cell 4 3" xfId="2208" xr:uid="{183D183B-0B38-4730-A8D5-B38D19F26731}"/>
    <cellStyle name="Linked Cell 4 4" xfId="2209" xr:uid="{A74649CF-25AD-404A-95EF-1070EDA888B9}"/>
    <cellStyle name="Linked Cell 4 5" xfId="2210" xr:uid="{C5B37E98-2586-45FE-9273-061EFE80753C}"/>
    <cellStyle name="Linked Cell 4 6" xfId="2211" xr:uid="{A3ACE149-E0F5-4BA6-A302-B607E3361B0E}"/>
    <cellStyle name="Linked Cell 4 7" xfId="2212" xr:uid="{B87B9B1B-4E8D-4A7C-B707-066EDF79C67C}"/>
    <cellStyle name="Linked Cell 4 8" xfId="2213" xr:uid="{EB9556F3-D838-4335-9524-57CE0A704747}"/>
    <cellStyle name="Linked Cell 4 9" xfId="2214" xr:uid="{F013534C-454A-401B-A2C1-0C39EE6D4771}"/>
    <cellStyle name="Linked Cell 40" xfId="8599" xr:uid="{86F5A75B-29B8-4637-8224-9557EDB8C982}"/>
    <cellStyle name="Linked Cell 41" xfId="8600" xr:uid="{CCBDD575-8B9B-4C93-AF55-8EF2E6DAB82C}"/>
    <cellStyle name="Linked Cell 5" xfId="2215" xr:uid="{CD901A90-8557-4F23-8B5A-1B2217EE591C}"/>
    <cellStyle name="Linked Cell 5 10" xfId="2216" xr:uid="{008A200B-8712-4BCF-ABB6-4D4E58EB44AC}"/>
    <cellStyle name="Linked Cell 5 11" xfId="2217" xr:uid="{79F961DD-13A7-4BF5-B271-54AF2B66116F}"/>
    <cellStyle name="Linked Cell 5 2" xfId="2218" xr:uid="{7935989B-537B-44C6-810D-0E1F61F20F4E}"/>
    <cellStyle name="Linked Cell 5 3" xfId="2219" xr:uid="{FB3A2B3B-96FF-42DF-B3AD-2D98A18CBC2B}"/>
    <cellStyle name="Linked Cell 5 4" xfId="2220" xr:uid="{D3ED3747-DB1E-44E4-8193-C4007042DF7C}"/>
    <cellStyle name="Linked Cell 5 5" xfId="2221" xr:uid="{87C18175-0546-4FA5-B95E-DA3B823D6926}"/>
    <cellStyle name="Linked Cell 5 6" xfId="2222" xr:uid="{3FCC9438-3173-4DD7-9866-682051BB6FFD}"/>
    <cellStyle name="Linked Cell 5 7" xfId="2223" xr:uid="{52E3DEB7-968E-4116-A232-91E3D8644880}"/>
    <cellStyle name="Linked Cell 5 8" xfId="2224" xr:uid="{33B546E0-3718-4C2E-9B43-EB61A614A9A1}"/>
    <cellStyle name="Linked Cell 5 9" xfId="2225" xr:uid="{C2EAC6C5-CE91-4243-ACC3-9947083F2A80}"/>
    <cellStyle name="Linked Cell 6" xfId="2226" xr:uid="{F0A5555B-2ADB-4E07-B6E9-F4B1CE725662}"/>
    <cellStyle name="Linked Cell 6 10" xfId="2227" xr:uid="{409BE6FE-7F2B-44E3-8F1D-81E5BC57294C}"/>
    <cellStyle name="Linked Cell 6 11" xfId="2228" xr:uid="{83515166-E0B4-4289-8354-C94BE6846A24}"/>
    <cellStyle name="Linked Cell 6 2" xfId="2229" xr:uid="{B0575D8D-8BC6-4C3E-882D-1FB915314B1A}"/>
    <cellStyle name="Linked Cell 6 3" xfId="2230" xr:uid="{CCA72211-40A9-45A6-9A85-902D01B8CA6E}"/>
    <cellStyle name="Linked Cell 6 4" xfId="2231" xr:uid="{50E1C0F6-EF87-4273-8685-9DA96B61A816}"/>
    <cellStyle name="Linked Cell 6 5" xfId="2232" xr:uid="{1CC7A7F5-5598-433A-91B0-9C3D88EC3023}"/>
    <cellStyle name="Linked Cell 6 6" xfId="2233" xr:uid="{C403610A-63DA-4765-B28A-720E1B2FF17F}"/>
    <cellStyle name="Linked Cell 6 7" xfId="2234" xr:uid="{FF32B15B-4B59-49ED-B6E6-020131FFC969}"/>
    <cellStyle name="Linked Cell 6 8" xfId="2235" xr:uid="{43FB1835-6EF7-4317-AA9F-43E24D657BE7}"/>
    <cellStyle name="Linked Cell 6 9" xfId="2236" xr:uid="{D543E879-13D8-4B63-8285-13A54BD538DB}"/>
    <cellStyle name="Linked Cell 7" xfId="2237" xr:uid="{3E0C336B-4428-46DC-9FDA-F3448CE50066}"/>
    <cellStyle name="Linked Cell 8" xfId="2238" xr:uid="{2BCC37E8-CAC6-4C40-940A-C5F05CA0A4E7}"/>
    <cellStyle name="Linked Cell 9" xfId="2239" xr:uid="{083327F0-D726-40F9-9429-7285EAC1E92B}"/>
    <cellStyle name="Magyarázó szöveg" xfId="86" xr:uid="{B8841E6C-7220-443A-A736-7AFF022956DE}"/>
    <cellStyle name="Migliaia (0)" xfId="24975" xr:uid="{9ECAF222-85C9-4010-8CDA-08C7AED258A0}"/>
    <cellStyle name="Migliaia_IND_2005_ENEA" xfId="4355" xr:uid="{F36A9DD1-7CB8-4BE4-80CB-2E39AB499CD8}"/>
    <cellStyle name="Milliers [0]_03tabmat" xfId="24976" xr:uid="{07DF7FA6-FC4C-4064-9D60-F15BE97E919E}"/>
    <cellStyle name="Milliers_03tabmat" xfId="24977" xr:uid="{BEFAD44E-9AD4-4541-B47F-EE0F3E286D1B}"/>
    <cellStyle name="Monétaire [0]_03tabmat" xfId="24978" xr:uid="{6250B5A6-0269-44FA-B401-3D02D194692C}"/>
    <cellStyle name="Monétaire_03tabmat" xfId="24979" xr:uid="{FC129D05-570A-46A1-B9D2-5FA7A2B1818E}"/>
    <cellStyle name="Neutral" xfId="10" builtinId="28" customBuiltin="1"/>
    <cellStyle name="Neutral 10" xfId="2240" xr:uid="{0E3E9EDD-C3EA-4C06-8917-DA192A0232DA}"/>
    <cellStyle name="Neutral 11" xfId="8601" xr:uid="{73224E3C-8C48-445F-9DEE-CF8B8302D4FD}"/>
    <cellStyle name="Neutral 12" xfId="8602" xr:uid="{4D899D50-8B76-42CF-8B1B-20F162F7E569}"/>
    <cellStyle name="Neutral 13" xfId="8603" xr:uid="{AA5B5EC6-800B-4A4E-9E49-8025C25B1704}"/>
    <cellStyle name="Neutral 14" xfId="8604" xr:uid="{64F2DFDC-E0AA-4ACD-9AEF-5457EEC26FEC}"/>
    <cellStyle name="Neutral 15" xfId="8605" xr:uid="{D4EBA3DF-46E6-4120-9410-CFFE547600C2}"/>
    <cellStyle name="Neutral 16" xfId="8606" xr:uid="{1EA49AC5-3A9E-434E-8250-AE75D71EEEBB}"/>
    <cellStyle name="Neutral 17" xfId="8607" xr:uid="{6474E56B-7375-4DF0-919B-40EDBAB27578}"/>
    <cellStyle name="Neutral 18" xfId="8608" xr:uid="{7EAC747C-8ECF-4F23-ACA2-D26C5DFF24FE}"/>
    <cellStyle name="Neutral 19" xfId="8609" xr:uid="{76489EBD-E6E5-4B23-AF99-915F3820E21B}"/>
    <cellStyle name="Neutral 2" xfId="2241" xr:uid="{79EA6891-E4A0-401C-89A2-D5F7CE3E26DD}"/>
    <cellStyle name="Neutral 2 10" xfId="2242" xr:uid="{351A91E6-AD83-473D-BE47-C4C2E5B83EC7}"/>
    <cellStyle name="Neutral 2 10 2" xfId="24980" xr:uid="{03500DE3-87A6-4702-A7B8-72ED6E8DE76A}"/>
    <cellStyle name="Neutral 2 10 3" xfId="10811" xr:uid="{1851C64F-63E1-4B24-A5D9-85E7195CDD5B}"/>
    <cellStyle name="Neutral 2 10 4" xfId="6180" xr:uid="{4EA1A54F-2B61-4D68-B0F1-53A689CADF12}"/>
    <cellStyle name="Neutral 2 11" xfId="2243" xr:uid="{6F61C430-D1AD-428E-8B29-5A29A1826950}"/>
    <cellStyle name="Neutral 2 2" xfId="2244" xr:uid="{0E595305-BA20-49E8-977E-ABA51EF3DA7F}"/>
    <cellStyle name="Neutral 2 2 2" xfId="24981" xr:uid="{42F2DC6C-2EE5-442F-B015-26BA185123AE}"/>
    <cellStyle name="Neutral 2 2 3" xfId="10812" xr:uid="{1B64DBDE-1FDE-4433-B3B7-8F4D06A17BE0}"/>
    <cellStyle name="Neutral 2 2 4" xfId="6181" xr:uid="{9E486390-DFF0-4338-828C-A6137458CE78}"/>
    <cellStyle name="Neutral 2 3" xfId="2245" xr:uid="{571B5054-51CF-4DA6-AAF2-E1872BDF838D}"/>
    <cellStyle name="Neutral 2 3 2" xfId="24982" xr:uid="{82EDAE67-6E32-4CDB-ADB7-327B97EE29A2}"/>
    <cellStyle name="Neutral 2 3 3" xfId="10813" xr:uid="{037D7530-EC6E-457C-8B29-ED0D0582716C}"/>
    <cellStyle name="Neutral 2 3 4" xfId="6182" xr:uid="{0C4DA656-0B01-42BE-B3A9-6CE4E0029918}"/>
    <cellStyle name="Neutral 2 4" xfId="2246" xr:uid="{4980D5BD-281E-45A6-8D19-0B7BA84610FB}"/>
    <cellStyle name="Neutral 2 4 2" xfId="24983" xr:uid="{6F6DF994-2F59-40F5-AA67-D4842B414413}"/>
    <cellStyle name="Neutral 2 4 3" xfId="10814" xr:uid="{DB90B28E-92BF-43BB-94AE-721FCB0CA379}"/>
    <cellStyle name="Neutral 2 4 4" xfId="6183" xr:uid="{20CC1EFD-EC4E-4DE0-9667-A6620B8D3A4C}"/>
    <cellStyle name="Neutral 2 5" xfId="2247" xr:uid="{C8F3B681-9F7A-42BB-87E0-6255DBBE7CF4}"/>
    <cellStyle name="Neutral 2 5 2" xfId="24984" xr:uid="{45321023-D854-4EB4-8FDF-609F0611B1EA}"/>
    <cellStyle name="Neutral 2 5 3" xfId="10815" xr:uid="{D36FAD55-2CCE-4DD9-A9C3-621A3FBD2609}"/>
    <cellStyle name="Neutral 2 5 4" xfId="6184" xr:uid="{360D2B3D-67C2-43A5-857C-7FB148C914DF}"/>
    <cellStyle name="Neutral 2 6" xfId="2248" xr:uid="{9169E7F5-CE2D-49F4-A0F0-BFF6FA2F9732}"/>
    <cellStyle name="Neutral 2 6 2" xfId="24985" xr:uid="{334EA142-3848-4DFF-8217-1AA429A3CA80}"/>
    <cellStyle name="Neutral 2 6 3" xfId="10816" xr:uid="{CE7C85D4-CFF8-4ED9-A188-E9546D03C913}"/>
    <cellStyle name="Neutral 2 6 4" xfId="6185" xr:uid="{F8A13519-B428-4137-83ED-96FE7B52FA30}"/>
    <cellStyle name="Neutral 2 7" xfId="2249" xr:uid="{A6E92F7E-561F-4BD0-9C2E-CBFB846F85D1}"/>
    <cellStyle name="Neutral 2 7 2" xfId="24986" xr:uid="{85497A02-314A-44B5-851F-FABB79875352}"/>
    <cellStyle name="Neutral 2 7 3" xfId="10817" xr:uid="{D76EBF03-8A5D-43C7-AE02-1CAB970389E8}"/>
    <cellStyle name="Neutral 2 7 4" xfId="6186" xr:uid="{10888F61-C3EE-4A69-A7F4-0A45AF38FD3D}"/>
    <cellStyle name="Neutral 2 8" xfId="2250" xr:uid="{E71F5C53-EC97-414D-91ED-6B516924608B}"/>
    <cellStyle name="Neutral 2 8 2" xfId="24987" xr:uid="{88641D60-BD4F-45D3-BB47-0351ED216302}"/>
    <cellStyle name="Neutral 2 8 3" xfId="10818" xr:uid="{3A688227-5D48-4C7D-ACA7-B0DE6DD8B212}"/>
    <cellStyle name="Neutral 2 8 4" xfId="6187" xr:uid="{6AB07312-E705-432A-BDD9-BFA50C86A98B}"/>
    <cellStyle name="Neutral 2 9" xfId="2251" xr:uid="{5DC583CE-4FA7-49AA-A381-77B093B1E6DD}"/>
    <cellStyle name="Neutral 2 9 2" xfId="24988" xr:uid="{2B63AA77-363F-4A0C-8734-1305ABCD56B8}"/>
    <cellStyle name="Neutral 2 9 3" xfId="10819" xr:uid="{D5146191-A540-4F72-9461-9324B941E3E0}"/>
    <cellStyle name="Neutral 2 9 4" xfId="6188" xr:uid="{50C2474D-C2B4-47CC-8932-8CB41C3C1462}"/>
    <cellStyle name="Neutral 20" xfId="8610" xr:uid="{D7F519A8-BC9D-4CB5-BF96-FB8E8CDBDB72}"/>
    <cellStyle name="Neutral 21" xfId="8611" xr:uid="{9DB66891-44F3-45BA-A70C-EA0CB83F642E}"/>
    <cellStyle name="Neutral 22" xfId="8612" xr:uid="{92BD4848-A179-4812-B4D7-26224039AFAD}"/>
    <cellStyle name="Neutral 23" xfId="8613" xr:uid="{6B7F0BC0-C522-430F-9A26-A144FA953B4B}"/>
    <cellStyle name="Neutral 24" xfId="8614" xr:uid="{784BA796-E45E-4629-8E52-41764105A946}"/>
    <cellStyle name="Neutral 25" xfId="8615" xr:uid="{1173C921-722F-4DD1-9F37-0D2365A1C8B0}"/>
    <cellStyle name="Neutral 26" xfId="8616" xr:uid="{9F6014E3-F7D8-4F2C-BCFE-8A523A132CB1}"/>
    <cellStyle name="Neutral 27" xfId="8617" xr:uid="{C5EDBFE8-0E98-4CAC-8215-487F2CDDC658}"/>
    <cellStyle name="Neutral 28" xfId="8618" xr:uid="{E89CA7A7-522C-4397-961F-2AB74BE39932}"/>
    <cellStyle name="Neutral 29" xfId="8619" xr:uid="{E537A9D7-8A9C-4777-B91D-FE652D9D986D}"/>
    <cellStyle name="Neutral 3" xfId="2252" xr:uid="{BCBA8A2E-4F44-4EFB-A516-699F06314BEA}"/>
    <cellStyle name="Neutral 3 10" xfId="2253" xr:uid="{0453FA30-2550-4F9B-B4D0-32B1CA42D661}"/>
    <cellStyle name="Neutral 3 11" xfId="2254" xr:uid="{D035F9F9-22DB-437D-9B29-9C46748605E6}"/>
    <cellStyle name="Neutral 3 12" xfId="11838" xr:uid="{9BC8E4BE-8D62-4840-AF4F-D7B817C6E8C0}"/>
    <cellStyle name="Neutral 3 13" xfId="24989" xr:uid="{4296BE30-CD14-40C1-9C2B-6CEF7570F2EE}"/>
    <cellStyle name="Neutral 3 14" xfId="6189" xr:uid="{AC9AD7CF-883F-45D6-8269-4A400323EE49}"/>
    <cellStyle name="Neutral 3 2" xfId="2255" xr:uid="{F1497E41-FF2F-4793-A3C2-29DFBECB0A72}"/>
    <cellStyle name="Neutral 3 2 2" xfId="24990" xr:uid="{22193D50-0E33-42DE-9284-B4F33A37ECC9}"/>
    <cellStyle name="Neutral 3 2 3" xfId="10820" xr:uid="{98A2639E-56DC-4648-BFB6-51C8921AE0F5}"/>
    <cellStyle name="Neutral 3 2 4" xfId="8620" xr:uid="{92A511F2-369E-4961-BC4E-864832CF07E6}"/>
    <cellStyle name="Neutral 3 3" xfId="2256" xr:uid="{5F75A2E4-868F-453C-B43C-86752A77A30B}"/>
    <cellStyle name="Neutral 3 3 2" xfId="24991" xr:uid="{9717859F-5E8D-4D44-8A51-B4F9AFA41C3C}"/>
    <cellStyle name="Neutral 3 3 3" xfId="10821" xr:uid="{DE407551-6B6F-464B-B58A-BE91464AF9BB}"/>
    <cellStyle name="Neutral 3 3 4" xfId="8621" xr:uid="{D7F70BD7-7087-4DFC-855C-C68A6967350C}"/>
    <cellStyle name="Neutral 3 4" xfId="2257" xr:uid="{33E691D8-2EA6-4283-BDD0-967D71371D21}"/>
    <cellStyle name="Neutral 3 5" xfId="2258" xr:uid="{FF34E3FA-CB8E-4400-A766-7C1689282E29}"/>
    <cellStyle name="Neutral 3 6" xfId="2259" xr:uid="{A1F9DC00-9A85-46B2-9CF9-CC2C349FE2E6}"/>
    <cellStyle name="Neutral 3 7" xfId="2260" xr:uid="{621357FA-70D2-4D1D-ACB4-E0BC9F708603}"/>
    <cellStyle name="Neutral 3 8" xfId="2261" xr:uid="{589BBAF7-180D-4C13-89FC-24FCF30C21D7}"/>
    <cellStyle name="Neutral 3 9" xfId="2262" xr:uid="{AA328C39-CFFF-4997-9ABF-7667B8090940}"/>
    <cellStyle name="Neutral 30" xfId="8622" xr:uid="{BEDE1D3A-078F-4E03-8731-EF19DA4752C7}"/>
    <cellStyle name="Neutral 31" xfId="8623" xr:uid="{AA8074C4-B9EA-44B3-9CB4-19550B3CE5ED}"/>
    <cellStyle name="Neutral 32" xfId="8624" xr:uid="{2621D8F8-08D1-406F-B8F3-60BFA83B942E}"/>
    <cellStyle name="Neutral 33" xfId="8625" xr:uid="{79A77A7C-2245-4BAE-A6CB-C0F5A3B2D6F6}"/>
    <cellStyle name="Neutral 34" xfId="8626" xr:uid="{6B1BD62C-04D5-4B3C-8F02-04C6B4EB36AD}"/>
    <cellStyle name="Neutral 35" xfId="8627" xr:uid="{1F311D54-CA16-4821-9945-6A073B459EE5}"/>
    <cellStyle name="Neutral 36" xfId="8628" xr:uid="{7A0DD70D-6BA0-4685-B4E2-4910841158C5}"/>
    <cellStyle name="Neutral 37" xfId="8629" xr:uid="{1E7D6687-0B71-4C69-8618-8656BDAEA475}"/>
    <cellStyle name="Neutral 38" xfId="8630" xr:uid="{0195A695-4B35-4ABB-8130-10830CE485C1}"/>
    <cellStyle name="Neutral 39" xfId="8631" xr:uid="{25F122FB-653A-4C87-B11E-38BA8B0D9379}"/>
    <cellStyle name="Neutral 4" xfId="2263" xr:uid="{22A06978-6E7F-44B4-BACE-B990B7D77AE9}"/>
    <cellStyle name="Neutral 4 10" xfId="2264" xr:uid="{142AFB19-C006-4122-B81A-204F597EE9ED}"/>
    <cellStyle name="Neutral 4 11" xfId="2265" xr:uid="{6672BB92-9EBC-4A6F-8909-8C2681C83B45}"/>
    <cellStyle name="Neutral 4 2" xfId="2266" xr:uid="{805D6303-BF4D-42A5-9E72-DC2B4C2BD0D8}"/>
    <cellStyle name="Neutral 4 3" xfId="2267" xr:uid="{C680C97B-6F8E-4319-994C-E8FE594AA9A1}"/>
    <cellStyle name="Neutral 4 4" xfId="2268" xr:uid="{BA826BD2-3E26-45AC-B98A-8D31A54484CE}"/>
    <cellStyle name="Neutral 4 5" xfId="2269" xr:uid="{FA0F4083-3332-4D93-B54D-E874A61F777B}"/>
    <cellStyle name="Neutral 4 6" xfId="2270" xr:uid="{C65343A0-6921-4B49-B277-C72FFA7ED0B0}"/>
    <cellStyle name="Neutral 4 7" xfId="2271" xr:uid="{95067F8F-EB02-4CCD-AEC7-AF401C6507E4}"/>
    <cellStyle name="Neutral 4 8" xfId="2272" xr:uid="{2EB76C08-68E2-41F9-8524-49D9883E0FF2}"/>
    <cellStyle name="Neutral 4 9" xfId="2273" xr:uid="{98F00989-6640-4C44-89B1-A5BC760541C7}"/>
    <cellStyle name="Neutral 40" xfId="8632" xr:uid="{99686BE5-5E00-40ED-BF69-670696C7E601}"/>
    <cellStyle name="Neutral 41" xfId="8633" xr:uid="{CB8DE32F-3D78-458F-AE1E-A607783CFDF6}"/>
    <cellStyle name="Neutral 42" xfId="8634" xr:uid="{CD0E8301-059D-4D58-899B-69EF62836BF8}"/>
    <cellStyle name="Neutral 43" xfId="8635" xr:uid="{440981F1-697B-45E8-B7BC-75DA8AFBBB7B}"/>
    <cellStyle name="Neutral 5" xfId="2274" xr:uid="{3E0F23B9-1D43-47BF-8FCA-B4CF1BA64775}"/>
    <cellStyle name="Neutral 5 10" xfId="2275" xr:uid="{1F622FCA-F35F-4AC7-B676-4DDE77434BF2}"/>
    <cellStyle name="Neutral 5 11" xfId="2276" xr:uid="{F9C09291-8010-4484-BD80-7DF213704F30}"/>
    <cellStyle name="Neutral 5 12" xfId="24992" xr:uid="{C4E7A6A1-2072-4DC6-81D3-3A5520A28C9D}"/>
    <cellStyle name="Neutral 5 2" xfId="2277" xr:uid="{5ED0964E-99B4-4262-9106-7EA231B86B1F}"/>
    <cellStyle name="Neutral 5 3" xfId="2278" xr:uid="{A132293D-5F97-4FCD-ADCD-1506F6DCEA99}"/>
    <cellStyle name="Neutral 5 4" xfId="2279" xr:uid="{32DEB715-A584-406F-834A-9659B692B86F}"/>
    <cellStyle name="Neutral 5 5" xfId="2280" xr:uid="{ECBDDC44-E379-425E-A726-4CDBEAAF060C}"/>
    <cellStyle name="Neutral 5 6" xfId="2281" xr:uid="{BCA74BD1-9F91-4A16-9E8C-165887E6664B}"/>
    <cellStyle name="Neutral 5 7" xfId="2282" xr:uid="{F7A59DBC-DD30-45D1-8543-BC970F44FEB3}"/>
    <cellStyle name="Neutral 5 8" xfId="2283" xr:uid="{0BA48239-D2E2-4161-89FA-8FB7D9C196D6}"/>
    <cellStyle name="Neutral 5 9" xfId="2284" xr:uid="{35469406-C5C1-4736-AB1B-CB0853E555B2}"/>
    <cellStyle name="Neutral 6" xfId="2285" xr:uid="{D40BBBB9-B265-4374-9EE7-275C132A309C}"/>
    <cellStyle name="Neutral 6 10" xfId="2286" xr:uid="{FC1C93D3-A623-4E0A-A487-F97AD222BBF6}"/>
    <cellStyle name="Neutral 6 11" xfId="2287" xr:uid="{3FCBC43B-14FA-4FDF-B0FA-3BA4308E7BE0}"/>
    <cellStyle name="Neutral 6 2" xfId="2288" xr:uid="{A8667753-4E10-465E-B205-F26F88EE5A16}"/>
    <cellStyle name="Neutral 6 3" xfId="2289" xr:uid="{A8A76720-8B00-444D-8CDD-726391B3BFB2}"/>
    <cellStyle name="Neutral 6 4" xfId="2290" xr:uid="{882C1BB9-2A75-40F5-A188-1F4B2BE2FDC8}"/>
    <cellStyle name="Neutral 6 5" xfId="2291" xr:uid="{5677DC21-815C-4337-A78A-B8AE04AAD5B0}"/>
    <cellStyle name="Neutral 6 6" xfId="2292" xr:uid="{CA14CD69-1A92-4910-A7D9-E9D4DC05BAB6}"/>
    <cellStyle name="Neutral 6 7" xfId="2293" xr:uid="{906357F0-B1B1-448C-A4DE-39841FD961D3}"/>
    <cellStyle name="Neutral 6 8" xfId="2294" xr:uid="{71739D77-225A-481B-8F35-46F9A0822253}"/>
    <cellStyle name="Neutral 6 9" xfId="2295" xr:uid="{DC90C234-B656-45DC-8D3E-4AF7B93BBA2C}"/>
    <cellStyle name="Neutral 7" xfId="2296" xr:uid="{2B8F7CD0-6F0A-4E98-9013-3F1D97D2A2E2}"/>
    <cellStyle name="Neutral 8" xfId="2297" xr:uid="{80205715-02A6-4D35-8602-50CBA9114726}"/>
    <cellStyle name="Neutral 9" xfId="2298" xr:uid="{F065D785-66D0-4EA6-AE3E-5AF59E81D456}"/>
    <cellStyle name="Neutrale" xfId="4356" xr:uid="{8EA5E511-5220-4023-B014-C459F6A9816C}"/>
    <cellStyle name="Neutre" xfId="24993" xr:uid="{862F72B6-9339-4777-87AF-6920AD17DB22}"/>
    <cellStyle name="NewStyle" xfId="4357" xr:uid="{D335911F-2B5B-474A-AA40-F1786163D498}"/>
    <cellStyle name="Normal" xfId="0" builtinId="0"/>
    <cellStyle name="Normal 10" xfId="43" xr:uid="{BB8ABEAF-DB5B-4185-A9AE-10B2AE6AB3B6}"/>
    <cellStyle name="Normal 10 10" xfId="24994" xr:uid="{A2D40DA8-37B3-4642-9B90-666ED618251F}"/>
    <cellStyle name="Normal 10 10 2" xfId="24995" xr:uid="{FFFB40E9-A9EA-48CD-87E0-B73548CB878F}"/>
    <cellStyle name="Normal 10 10 3" xfId="24996" xr:uid="{158CCE46-3C84-409D-89F1-F2A9E0E1E03D}"/>
    <cellStyle name="Normal 10 11" xfId="24997" xr:uid="{FDD53288-2F3C-4D00-9982-BBE6AF4084F9}"/>
    <cellStyle name="Normal 10 11 2" xfId="24998" xr:uid="{DF994693-0EB3-42FE-9B97-CD57DAF6B97C}"/>
    <cellStyle name="Normal 10 11 3" xfId="24999" xr:uid="{29680F04-BC9B-4BC5-B31B-C11AF4C272F5}"/>
    <cellStyle name="Normal 10 12" xfId="25000" xr:uid="{83F4DD2F-D2C2-494B-83F0-531BB33FB664}"/>
    <cellStyle name="Normal 10 12 2" xfId="25001" xr:uid="{EBE96084-7A87-4456-8106-68D441E00739}"/>
    <cellStyle name="Normal 10 12 3" xfId="25002" xr:uid="{8C2F2CF0-AC81-4F42-A47D-4D1C5EDA317F}"/>
    <cellStyle name="Normal 10 13" xfId="25003" xr:uid="{18055AAD-0629-48B7-ACFC-DD77931A2A93}"/>
    <cellStyle name="Normal 10 13 2" xfId="25004" xr:uid="{C2A47327-05A3-46C0-BAC0-B546AD18C3FC}"/>
    <cellStyle name="Normal 10 13 3" xfId="25005" xr:uid="{1734E94D-6181-431A-A097-E90FF94322AE}"/>
    <cellStyle name="Normal 10 14" xfId="25006" xr:uid="{FA64C79C-4B42-419E-8FC0-F9090B4D7AD6}"/>
    <cellStyle name="Normal 10 2" xfId="3671" xr:uid="{FDA891E9-3748-47C6-86C0-079CB7BCB44F}"/>
    <cellStyle name="Normal 10 2 2" xfId="8637" xr:uid="{1432D94A-E0A0-4B2B-AD15-015E7C4E77E6}"/>
    <cellStyle name="Normal 10 2 2 2" xfId="25007" xr:uid="{793D3E05-9CFC-47D2-A0E5-4175A66B2817}"/>
    <cellStyle name="Normal 10 2 2 2 2" xfId="11968" xr:uid="{31C58B96-858A-46D5-B1CB-CEC321580FBA}"/>
    <cellStyle name="Normal 10 2 2 2 3" xfId="25008" xr:uid="{64C6CA75-9AC2-4BA9-B393-36440B1E4789}"/>
    <cellStyle name="Normal 10 2 2 3" xfId="25009" xr:uid="{808DC342-8B56-4815-9D80-6591AEF59624}"/>
    <cellStyle name="Normal 10 2 2 4" xfId="25010" xr:uid="{24D0400A-24DE-4F7E-A039-363C69F7E657}"/>
    <cellStyle name="Normal 10 2 2 5" xfId="25011" xr:uid="{11744313-C91A-4C53-A242-43FD6A2FEC72}"/>
    <cellStyle name="Normal 10 2 3" xfId="8636" xr:uid="{556EEB82-65B8-43DC-BF4B-BC05F3331D6E}"/>
    <cellStyle name="Normal 10 2 3 2" xfId="25013" xr:uid="{C7E1F8E8-0BC9-4BFF-B3C2-D7F79CDDAB4F}"/>
    <cellStyle name="Normal 10 2 3 3" xfId="25012" xr:uid="{32E6135B-2935-40F8-BB3C-AE7B0879DEF0}"/>
    <cellStyle name="Normal 10 2 4" xfId="25014" xr:uid="{B57DE998-6F1C-4D70-955D-74F23136680A}"/>
    <cellStyle name="Normal 10 2 5" xfId="25015" xr:uid="{C6FB16C1-0869-48DB-89AD-8AB9A775993D}"/>
    <cellStyle name="Normal 10 2 6" xfId="11839" xr:uid="{E0A7CF50-78C1-4339-B495-66F24A0EBE05}"/>
    <cellStyle name="Normal 10 3" xfId="6190" xr:uid="{29BB07EF-CA98-4269-B999-36F2DE948B25}"/>
    <cellStyle name="Normal 10 3 10" xfId="25016" xr:uid="{929777D6-6369-4F5D-B653-33EC8AAB4859}"/>
    <cellStyle name="Normal 10 3 10 2" xfId="25017" xr:uid="{808D8E5B-E6F9-47C7-81AB-88E58A028092}"/>
    <cellStyle name="Normal 10 3 10 3" xfId="25018" xr:uid="{C413C9C2-259D-4614-ABBF-8969D49F4618}"/>
    <cellStyle name="Normal 10 3 11" xfId="25019" xr:uid="{066227F2-5C10-4204-BD91-C6A673073E6C}"/>
    <cellStyle name="Normal 10 3 2" xfId="25020" xr:uid="{7F79DE16-E315-4DB5-97B2-DD8CB60789F4}"/>
    <cellStyle name="Normal 10 3 2 2" xfId="25021" xr:uid="{BB1D2DC9-8BDD-46C6-AFCE-07A679EF229E}"/>
    <cellStyle name="Normal 10 3 2 3" xfId="25022" xr:uid="{CDFCBDC6-64CE-4305-B98F-64272F408230}"/>
    <cellStyle name="Normal 10 3 3" xfId="25023" xr:uid="{550A1ED2-033F-475B-8A3A-7C86C206CB28}"/>
    <cellStyle name="Normal 10 3 3 2" xfId="25024" xr:uid="{F46DD641-5DAF-44EA-BA06-D05F098AEA2D}"/>
    <cellStyle name="Normal 10 3 3 3" xfId="25025" xr:uid="{C7F05348-3DFD-4C9D-AF5D-2EA7F3C48EB2}"/>
    <cellStyle name="Normal 10 3 4" xfId="25026" xr:uid="{A40F6716-1555-4B10-9827-2E3DC8324503}"/>
    <cellStyle name="Normal 10 3 4 2" xfId="25027" xr:uid="{DC741F5B-FFF3-447D-B2E6-74B56568B983}"/>
    <cellStyle name="Normal 10 3 4 3" xfId="25028" xr:uid="{C17D3A99-7891-4576-ADB8-6A6E5A79866A}"/>
    <cellStyle name="Normal 10 3 5" xfId="25029" xr:uid="{CFA34433-5D00-4018-98CB-29945D3B174C}"/>
    <cellStyle name="Normal 10 3 5 2" xfId="25030" xr:uid="{F5D66560-504F-47D0-90B1-D1F1938909F3}"/>
    <cellStyle name="Normal 10 3 5 3" xfId="25031" xr:uid="{095B344E-130F-4AE9-A09E-B7A045B02A54}"/>
    <cellStyle name="Normal 10 3 6" xfId="25032" xr:uid="{E5834AE2-A88A-4B2B-8299-9B0EC05D7938}"/>
    <cellStyle name="Normal 10 3 6 2" xfId="25033" xr:uid="{1ABB25AF-6649-4291-8F72-0F2763D53949}"/>
    <cellStyle name="Normal 10 3 6 3" xfId="25034" xr:uid="{46239B76-C185-4B91-A747-E97FA8EA047C}"/>
    <cellStyle name="Normal 10 3 7" xfId="25035" xr:uid="{56D702ED-3C1C-4EE4-8F94-4EB47E4116F9}"/>
    <cellStyle name="Normal 10 3 7 2" xfId="25036" xr:uid="{746F0833-64A6-46A9-825A-54D37FE04587}"/>
    <cellStyle name="Normal 10 3 7 3" xfId="25037" xr:uid="{D3E2DEAF-E289-4BD0-A657-F6C816493E20}"/>
    <cellStyle name="Normal 10 3 8" xfId="25038" xr:uid="{0E64D0DC-983E-4B8E-A169-D4007A1A39E2}"/>
    <cellStyle name="Normal 10 3 8 2" xfId="25039" xr:uid="{5D4CAD25-5678-4750-ADE2-E86106984DBA}"/>
    <cellStyle name="Normal 10 3 8 3" xfId="25040" xr:uid="{6248DDB7-7AF6-4F63-84EA-3A1C2647906B}"/>
    <cellStyle name="Normal 10 3 9" xfId="25041" xr:uid="{53C9F3E9-3E69-49C0-8330-A0857EFFB640}"/>
    <cellStyle name="Normal 10 3 9 2" xfId="25042" xr:uid="{80AB2554-8529-4AF5-8F42-0EA0A2C384C7}"/>
    <cellStyle name="Normal 10 3 9 3" xfId="25043" xr:uid="{64EF6D66-5BD0-41AC-8D17-7D3D092B6D70}"/>
    <cellStyle name="Normal 10 4" xfId="6191" xr:uid="{9E801866-0DA3-459A-8841-2C8621107B28}"/>
    <cellStyle name="Normal 10 4 10" xfId="25044" xr:uid="{B5BA1DD9-1A95-49B6-9B68-B431585106E2}"/>
    <cellStyle name="Normal 10 4 10 2" xfId="25045" xr:uid="{CC56D815-3EF2-4DCA-9A66-75A5D556B0A3}"/>
    <cellStyle name="Normal 10 4 10 3" xfId="25046" xr:uid="{297CA3D2-C9AF-46F3-BD6C-FC23CA34F31F}"/>
    <cellStyle name="Normal 10 4 11" xfId="25047" xr:uid="{DAD0D0E7-E81E-4F29-94E9-CCDAE9E1F06A}"/>
    <cellStyle name="Normal 10 4 11 2" xfId="25048" xr:uid="{F5CCC82C-D0AD-4C89-994E-B91AF4453A14}"/>
    <cellStyle name="Normal 10 4 11 3" xfId="25049" xr:uid="{9AD5291B-EFDE-481E-948E-14CC1B5B753C}"/>
    <cellStyle name="Normal 10 4 12" xfId="25050" xr:uid="{CA2A8E1B-EB58-4428-A58A-77EC3F15E8A1}"/>
    <cellStyle name="Normal 10 4 13" xfId="25051" xr:uid="{79986419-2EB3-48A0-991F-3075BDB244C0}"/>
    <cellStyle name="Normal 10 4 2" xfId="25052" xr:uid="{B96F3BE5-EA52-4A61-AE6E-91BF43C74E01}"/>
    <cellStyle name="Normal 10 4 2 2" xfId="25053" xr:uid="{907B3D79-688D-421D-9A06-E11C5C7D869B}"/>
    <cellStyle name="Normal 10 4 2 3" xfId="25054" xr:uid="{BE748295-BA38-4892-A27E-5B36AFD097F4}"/>
    <cellStyle name="Normal 10 4 3" xfId="25055" xr:uid="{82AED06A-990F-4597-B096-074D209B4686}"/>
    <cellStyle name="Normal 10 4 3 2" xfId="25056" xr:uid="{821CB5BF-E5A6-4E4E-880B-7F4AD91F5B36}"/>
    <cellStyle name="Normal 10 4 3 3" xfId="25057" xr:uid="{58988ADE-3533-403B-8F43-54956158B599}"/>
    <cellStyle name="Normal 10 4 4" xfId="25058" xr:uid="{386AB440-EAC6-476E-9EAD-DBF7B25048B8}"/>
    <cellStyle name="Normal 10 4 4 2" xfId="25059" xr:uid="{645C7948-289A-4811-9451-E3C6021E326B}"/>
    <cellStyle name="Normal 10 4 4 3" xfId="25060" xr:uid="{13F78A56-84FD-4398-86A0-CB30F3716870}"/>
    <cellStyle name="Normal 10 4 5" xfId="25061" xr:uid="{30101208-C1C9-4F50-A4F6-7C82F3BE2DC5}"/>
    <cellStyle name="Normal 10 4 5 2" xfId="25062" xr:uid="{955F6821-1516-4CCC-B706-87E82A53C087}"/>
    <cellStyle name="Normal 10 4 5 3" xfId="25063" xr:uid="{1C093E56-FC0B-4DFF-BB54-CBEB6BE62E5B}"/>
    <cellStyle name="Normal 10 4 6" xfId="25064" xr:uid="{A934184E-B002-4CDE-BCCD-3D76553986A3}"/>
    <cellStyle name="Normal 10 4 7" xfId="25065" xr:uid="{FB0266AD-1F15-4B1B-9998-188E05B7882C}"/>
    <cellStyle name="Normal 10 4 7 2" xfId="25066" xr:uid="{5E84845A-8693-4852-8D14-1E129ED8EC5E}"/>
    <cellStyle name="Normal 10 4 7 3" xfId="25067" xr:uid="{B7B04FDB-4475-482A-AE8D-F91082947A74}"/>
    <cellStyle name="Normal 10 4 8" xfId="25068" xr:uid="{C46B9605-CBC7-4B44-8AF1-D9A78FAB419D}"/>
    <cellStyle name="Normal 10 4 8 2" xfId="25069" xr:uid="{3FBD732E-1515-4A63-8C33-ED886F9EE8FD}"/>
    <cellStyle name="Normal 10 4 8 3" xfId="25070" xr:uid="{EC1A7A16-65EB-4E6E-BB5B-0C6757451B28}"/>
    <cellStyle name="Normal 10 4 9" xfId="25071" xr:uid="{E7329480-962E-46B2-AE0E-57815176B6FB}"/>
    <cellStyle name="Normal 10 4 9 2" xfId="25072" xr:uid="{04A0E9CC-91FF-4F46-B861-5E6E1CFB9B9C}"/>
    <cellStyle name="Normal 10 4 9 3" xfId="25073" xr:uid="{C25C634A-684F-4110-88BD-DB0DA7434C81}"/>
    <cellStyle name="Normal 10 5" xfId="6192" xr:uid="{F13FDBC8-EE6A-4C5A-B21A-6444053F8079}"/>
    <cellStyle name="Normal 10 5 2" xfId="25074" xr:uid="{9813F284-A1AD-4291-944C-FB1382270585}"/>
    <cellStyle name="Normal 10 5 3" xfId="25075" xr:uid="{04DE3512-3E61-4D32-A287-4939D0518FC8}"/>
    <cellStyle name="Normal 10 5 3 2" xfId="25076" xr:uid="{825D04B4-A486-492C-83C0-D145815CA7EA}"/>
    <cellStyle name="Normal 10 5 3 3" xfId="25077" xr:uid="{3CC7D435-331A-424F-A922-655C783B3880}"/>
    <cellStyle name="Normal 10 5 4" xfId="25078" xr:uid="{D9E63309-BBEE-4332-8A08-AD08389C946F}"/>
    <cellStyle name="Normal 10 6" xfId="6193" xr:uid="{CB3E3BCF-E911-4E2D-9133-2A6ACD576844}"/>
    <cellStyle name="Normal 10 6 2" xfId="25079" xr:uid="{52C02C57-1AB1-4EAF-A6F8-BA061DE2D550}"/>
    <cellStyle name="Normal 10 6 3" xfId="25080" xr:uid="{4E44B923-B510-4F31-83DA-9ABD47DDEA11}"/>
    <cellStyle name="Normal 10 6 3 2" xfId="25081" xr:uid="{E9637D3C-25D2-45CD-A0BD-65E5A3C9BEFA}"/>
    <cellStyle name="Normal 10 6 3 3" xfId="25082" xr:uid="{6B962316-255E-45CA-AAE8-4CDD4C89A45A}"/>
    <cellStyle name="Normal 10 6 4" xfId="25083" xr:uid="{24A6FEF7-ABC1-4277-B2C1-224160A82D0A}"/>
    <cellStyle name="Normal 10 7" xfId="6194" xr:uid="{95AEF061-8FE1-4DDE-8D17-9A7E38294425}"/>
    <cellStyle name="Normal 10 7 2" xfId="25084" xr:uid="{FA5542E7-297B-47B8-BEBD-4D9FD1E5E6EF}"/>
    <cellStyle name="Normal 10 7 3" xfId="25085" xr:uid="{15C1D1B6-8BE3-4B69-B8C6-E1734D341BA2}"/>
    <cellStyle name="Normal 10 7 3 2" xfId="25086" xr:uid="{0353C32E-D783-4AAC-8626-06FAF1F75310}"/>
    <cellStyle name="Normal 10 7 3 3" xfId="25087" xr:uid="{7B9C6D94-918B-46D2-8866-F055BE00242C}"/>
    <cellStyle name="Normal 10 7 4" xfId="25088" xr:uid="{B72D7B62-7F3C-41DC-9F5D-B22F8E466103}"/>
    <cellStyle name="Normal 10 8" xfId="6195" xr:uid="{6667F4CE-4807-4C0A-97E0-6AC730630CA8}"/>
    <cellStyle name="Normal 10 8 2" xfId="25089" xr:uid="{5DAC2FEA-234C-42E0-A4D3-87C322601DA6}"/>
    <cellStyle name="Normal 10 8 3" xfId="25090" xr:uid="{5C6F37C1-D5A5-4A5B-9ABC-01EDA9042C52}"/>
    <cellStyle name="Normal 10 8 3 2" xfId="25091" xr:uid="{FDC5AB04-1C2C-4B6C-8E25-4EDBCBAD9355}"/>
    <cellStyle name="Normal 10 8 4" xfId="25092" xr:uid="{7C259974-EB44-4784-AB5F-127B872BC5E2}"/>
    <cellStyle name="Normal 10 9" xfId="25093" xr:uid="{AE7738C1-B86A-4EA7-87BA-FECAFEDB9664}"/>
    <cellStyle name="Normal 10 9 2" xfId="25094" xr:uid="{C7D7A1DC-83A0-4016-9427-73A63A1F378F}"/>
    <cellStyle name="Normal 10 9 3" xfId="25095" xr:uid="{E5033511-BFBE-4CA9-8E13-42E76AAB6412}"/>
    <cellStyle name="Normal 11" xfId="2299" xr:uid="{7D71AE8B-8B90-404A-AEA8-3FB3E80352D0}"/>
    <cellStyle name="Normal 11 10" xfId="25096" xr:uid="{AC8E1309-9DFC-4A3D-B9CA-2291862CEBC9}"/>
    <cellStyle name="Normal 11 10 2" xfId="25097" xr:uid="{C971C7E8-A0AE-419F-B12B-95F9163D264C}"/>
    <cellStyle name="Normal 11 10 3" xfId="25098" xr:uid="{4DFF9AC9-54F7-4D98-A367-1024346B167B}"/>
    <cellStyle name="Normal 11 11" xfId="25099" xr:uid="{33CB5FE6-B231-4BF5-9F3C-323AD9FAE6F1}"/>
    <cellStyle name="Normal 11 11 2" xfId="25100" xr:uid="{6645ADAE-FF4E-4115-BAE0-2BC9D1A2ED26}"/>
    <cellStyle name="Normal 11 11 3" xfId="25101" xr:uid="{9BFFE3AE-C02B-49CF-AE25-464CC7294CE5}"/>
    <cellStyle name="Normal 11 12" xfId="25102" xr:uid="{BA560124-7B7B-4A68-A98F-0822123B84CC}"/>
    <cellStyle name="Normal 11 12 2" xfId="25103" xr:uid="{CD5256AA-877E-42F8-9FCE-82E444009C59}"/>
    <cellStyle name="Normal 11 12 3" xfId="25104" xr:uid="{C8D35915-2365-4EB5-91DE-1EB4F2DDE41D}"/>
    <cellStyle name="Normal 11 13" xfId="25105" xr:uid="{93468388-4064-4289-9762-009EB723E1AC}"/>
    <cellStyle name="Normal 11 13 2" xfId="25106" xr:uid="{A806A841-BB2A-4BF2-A3A0-2CF83E4A6C8E}"/>
    <cellStyle name="Normal 11 13 3" xfId="25107" xr:uid="{0CAB6370-8B30-4A31-B1BF-DBEF625CDA8C}"/>
    <cellStyle name="Normal 11 14" xfId="25108" xr:uid="{8CC439F3-20E1-4DB6-8B13-E203A093D009}"/>
    <cellStyle name="Normal 11 14 2" xfId="25109" xr:uid="{73028604-83A7-4D31-A185-404199493F33}"/>
    <cellStyle name="Normal 11 14 3" xfId="25110" xr:uid="{511B9953-3E56-4CE6-A5BA-9D3DD09D726A}"/>
    <cellStyle name="Normal 11 15" xfId="25111" xr:uid="{A76BA6DA-0E08-431E-B6FE-9834275596D2}"/>
    <cellStyle name="Normal 11 15 2" xfId="25112" xr:uid="{E297F139-849C-422D-AB59-0A021685A165}"/>
    <cellStyle name="Normal 11 15 3" xfId="25113" xr:uid="{1F77B213-F8CD-4606-AB4E-B03E7D5218AB}"/>
    <cellStyle name="Normal 11 16" xfId="25114" xr:uid="{39F00A16-B23F-42BD-AF87-EF20C0A0DC80}"/>
    <cellStyle name="Normal 11 16 2" xfId="25115" xr:uid="{D7E6586A-0431-4DEC-922D-B1F7E01D44A6}"/>
    <cellStyle name="Normal 11 17" xfId="25116" xr:uid="{4281CF51-B1B0-4CAF-99C5-ED67F61D59B9}"/>
    <cellStyle name="Normal 11 18" xfId="25117" xr:uid="{3B1A5131-F09B-4739-8451-A625967385EE}"/>
    <cellStyle name="Normal 11 19" xfId="10822" xr:uid="{21B7CEAC-1F38-45B7-B0BF-28344D633082}"/>
    <cellStyle name="Normal 11 2" xfId="3436" xr:uid="{678AC0B0-F8A9-4208-A8B6-C5DCD18625E0}"/>
    <cellStyle name="Normal 11 2 10" xfId="25118" xr:uid="{EAD1CBBA-EFD3-4F76-98D1-907563C2EA3D}"/>
    <cellStyle name="Normal 11 2 10 2" xfId="25119" xr:uid="{6BEC9322-AFB5-4B75-8F52-6003CA9DCFF9}"/>
    <cellStyle name="Normal 11 2 10 3" xfId="25120" xr:uid="{B5FEF3C4-20F0-47A9-8416-E07B66E9F034}"/>
    <cellStyle name="Normal 11 2 11" xfId="25121" xr:uid="{FF8CF4E0-CADF-41DB-9657-88C1EA20A6DA}"/>
    <cellStyle name="Normal 11 2 11 2" xfId="25122" xr:uid="{44DF123A-1B57-47DA-8489-A1D0D6B527A8}"/>
    <cellStyle name="Normal 11 2 11 3" xfId="25123" xr:uid="{8678FDDB-E0D9-4415-B1DD-5CBE38D9EF3E}"/>
    <cellStyle name="Normal 11 2 12" xfId="25124" xr:uid="{E8971FA9-A4F9-4E14-9DF6-559D3038DFAF}"/>
    <cellStyle name="Normal 11 2 12 2" xfId="25125" xr:uid="{95228D11-6906-4AC2-A229-09F4DF94AE7B}"/>
    <cellStyle name="Normal 11 2 12 3" xfId="25126" xr:uid="{B11D25A6-23D8-4757-864B-E85AC2D79A39}"/>
    <cellStyle name="Normal 11 2 13" xfId="25127" xr:uid="{2830B6D0-9BC0-4181-882B-2963CBDD86E2}"/>
    <cellStyle name="Normal 11 2 13 2" xfId="25128" xr:uid="{A563CDD2-C76A-4C66-8A20-4A67F06355F4}"/>
    <cellStyle name="Normal 11 2 14" xfId="25129" xr:uid="{6EC15526-C84D-4AAD-9612-EF62C06B521B}"/>
    <cellStyle name="Normal 11 2 15" xfId="10823" xr:uid="{D3B48DEF-F375-4D6D-83CC-BA9B8AA20814}"/>
    <cellStyle name="Normal 11 2 16" xfId="6197" xr:uid="{84BEBA2C-8108-435B-BF49-602730B5EEC7}"/>
    <cellStyle name="Normal 11 2 2" xfId="8639" xr:uid="{AC7AE74A-CBE3-4AEA-AB8E-EA8B2FB14960}"/>
    <cellStyle name="Normal 11 2 2 2" xfId="25130" xr:uid="{B0887453-54C6-40C5-B4C2-3C8190D7E465}"/>
    <cellStyle name="Normal 11 2 2 2 2" xfId="25131" xr:uid="{5883BB29-FE18-4F14-B52D-BFBEE04D1291}"/>
    <cellStyle name="Normal 11 2 2 3" xfId="25132" xr:uid="{7943E9F9-3479-4137-91AD-066424490E90}"/>
    <cellStyle name="Normal 11 2 2 4" xfId="25133" xr:uid="{4D41CEF8-A42E-4EF2-A3C3-76F8B5E78D74}"/>
    <cellStyle name="Normal 11 2 3" xfId="8638" xr:uid="{6422DF6E-E280-414B-8BF3-91D4570DEF33}"/>
    <cellStyle name="Normal 11 2 3 2" xfId="25135" xr:uid="{93145F20-EDB8-429A-B0A7-F6BF5DD8AE93}"/>
    <cellStyle name="Normal 11 2 3 3" xfId="25136" xr:uid="{1AF8F992-C7F2-4AD9-81D4-A7B98E85B0CF}"/>
    <cellStyle name="Normal 11 2 3 4" xfId="25137" xr:uid="{8D6B9177-C27C-4182-8EDA-B1F8A2DC9B55}"/>
    <cellStyle name="Normal 11 2 3 5" xfId="25134" xr:uid="{63674567-0890-4364-B923-80635252BB3A}"/>
    <cellStyle name="Normal 11 2 4" xfId="25138" xr:uid="{288F973F-7E89-4152-B460-F10AD9758EFF}"/>
    <cellStyle name="Normal 11 2 4 2" xfId="25139" xr:uid="{91567971-9CC0-4186-9F99-0186E454F998}"/>
    <cellStyle name="Normal 11 2 4 3" xfId="25140" xr:uid="{AB58295A-1ED2-42DE-ADAE-0E66131BE329}"/>
    <cellStyle name="Normal 11 2 5" xfId="25141" xr:uid="{60A90CB6-D59B-46CB-B393-F286030F1719}"/>
    <cellStyle name="Normal 11 2 5 2" xfId="25142" xr:uid="{828C346F-3D44-4435-8E42-F78378345388}"/>
    <cellStyle name="Normal 11 2 5 3" xfId="25143" xr:uid="{BE92E1DC-5B5D-41F1-97EA-2D4F516DA715}"/>
    <cellStyle name="Normal 11 2 6" xfId="25144" xr:uid="{0FC8DEC1-CC2C-45D7-858E-5C7089881C20}"/>
    <cellStyle name="Normal 11 2 6 2" xfId="25145" xr:uid="{F29146DD-0E6C-40BF-B2EB-DCE3C8CCD913}"/>
    <cellStyle name="Normal 11 2 6 3" xfId="25146" xr:uid="{72E558BB-5519-49B7-8DEE-2AF8B808ABA6}"/>
    <cellStyle name="Normal 11 2 7" xfId="25147" xr:uid="{949D7DCC-8B6F-40B0-B42A-023E07AE6E8D}"/>
    <cellStyle name="Normal 11 2 7 2" xfId="25148" xr:uid="{96EB1750-AD50-4E8E-BBE8-4C4D728B08B1}"/>
    <cellStyle name="Normal 11 2 7 3" xfId="25149" xr:uid="{1E6C78B3-8E9A-4EFD-8FA7-FDB9CDE776EA}"/>
    <cellStyle name="Normal 11 2 8" xfId="25150" xr:uid="{EAA9DC9D-006E-4C44-9117-E04FA13BFA8D}"/>
    <cellStyle name="Normal 11 2 8 2" xfId="25151" xr:uid="{D3836215-86AF-4F4D-8B82-D3F897FFC872}"/>
    <cellStyle name="Normal 11 2 8 3" xfId="25152" xr:uid="{504C785E-8FB8-4A59-A5F7-B73B233C70C5}"/>
    <cellStyle name="Normal 11 2 9" xfId="25153" xr:uid="{CF900FEE-F9D6-47FD-8CFE-952AF2539BBF}"/>
    <cellStyle name="Normal 11 2 9 2" xfId="25154" xr:uid="{E2ECF493-4A99-4616-9E2C-31F59444DAAA}"/>
    <cellStyle name="Normal 11 2 9 3" xfId="25155" xr:uid="{F3074746-3821-4961-A11C-A88EB9C3FB7A}"/>
    <cellStyle name="Normal 11 20" xfId="6196" xr:uid="{95047E31-4BC6-4612-8FAF-9212DF6DA8FC}"/>
    <cellStyle name="Normal 11 3" xfId="6198" xr:uid="{E48BFBF8-B831-44D9-96CE-A69AE30A2541}"/>
    <cellStyle name="Normal 11 3 10" xfId="25156" xr:uid="{F4A42D97-9578-47D9-8D29-62B6312173C3}"/>
    <cellStyle name="Normal 11 3 10 2" xfId="25157" xr:uid="{B97AE881-6B82-4FF5-832B-65969592557D}"/>
    <cellStyle name="Normal 11 3 10 3" xfId="25158" xr:uid="{DD5CF024-D3DB-40AF-9ECB-65620D2A668B}"/>
    <cellStyle name="Normal 11 3 11" xfId="25159" xr:uid="{6DAEFD8A-3F85-46CA-A58C-772800C01DE0}"/>
    <cellStyle name="Normal 11 3 12" xfId="25160" xr:uid="{FED8A6DF-DD75-4C88-8F14-5C558E5A5318}"/>
    <cellStyle name="Normal 11 3 2" xfId="25161" xr:uid="{F0C167E8-F5C0-46DD-BE8C-E6643DC14F0C}"/>
    <cellStyle name="Normal 11 3 2 2" xfId="25162" xr:uid="{5B2E819A-1D05-401F-B71D-BAACE461EA80}"/>
    <cellStyle name="Normal 11 3 2 3" xfId="25163" xr:uid="{95AEB195-8F81-44B7-9FB2-4A1F24606D7A}"/>
    <cellStyle name="Normal 11 3 2 4" xfId="25164" xr:uid="{82B515EE-02BA-475D-850E-7A7674E910C8}"/>
    <cellStyle name="Normal 11 3 3" xfId="25165" xr:uid="{AB767A60-30C7-40A9-8869-3D6B9DC2EA36}"/>
    <cellStyle name="Normal 11 3 3 2" xfId="25166" xr:uid="{A4FE53E7-2F36-4EFA-B3CF-BD42A9A4706E}"/>
    <cellStyle name="Normal 11 3 3 3" xfId="25167" xr:uid="{B9A46E73-74BB-4377-9D49-4B358AAC3AE1}"/>
    <cellStyle name="Normal 11 3 4" xfId="25168" xr:uid="{3C3AFC66-FC29-424C-BBD5-A4BD94421430}"/>
    <cellStyle name="Normal 11 3 4 2" xfId="25169" xr:uid="{D1A33230-37A0-4960-80CF-F23DFE54BC0C}"/>
    <cellStyle name="Normal 11 3 4 3" xfId="25170" xr:uid="{ACF9237C-B633-4887-882E-48EF5EFB6EDD}"/>
    <cellStyle name="Normal 11 3 5" xfId="25171" xr:uid="{4DA2AB29-7239-4DEA-B8D5-ED0C5E938F6C}"/>
    <cellStyle name="Normal 11 3 5 2" xfId="25172" xr:uid="{B9B902F0-7576-4560-97CC-75171F3D2038}"/>
    <cellStyle name="Normal 11 3 5 3" xfId="25173" xr:uid="{E52448F7-D36E-4A9B-AF0C-C7EF55E60EB8}"/>
    <cellStyle name="Normal 11 3 6" xfId="25174" xr:uid="{1D67BE01-2C0D-463E-9F7E-013E6B86BC37}"/>
    <cellStyle name="Normal 11 3 6 2" xfId="25175" xr:uid="{D94A40E2-9B6D-499F-826A-373059298CC3}"/>
    <cellStyle name="Normal 11 3 6 3" xfId="25176" xr:uid="{5176CC36-0CB7-49E4-B473-3ECEFC14540A}"/>
    <cellStyle name="Normal 11 3 7" xfId="25177" xr:uid="{EA144B39-B8BA-4C91-B85F-7C88A0FAD8DE}"/>
    <cellStyle name="Normal 11 3 7 2" xfId="25178" xr:uid="{6943C424-4A87-4A79-A96B-47BE586FC68B}"/>
    <cellStyle name="Normal 11 3 7 3" xfId="25179" xr:uid="{CD2301AF-F48C-474A-B9AD-B53CA89613E2}"/>
    <cellStyle name="Normal 11 3 8" xfId="25180" xr:uid="{74ACBE93-D9E0-401B-85BD-84E034CCB99A}"/>
    <cellStyle name="Normal 11 3 8 2" xfId="25181" xr:uid="{8574901D-6962-4FD0-954B-4C7F42FFBFCD}"/>
    <cellStyle name="Normal 11 3 8 3" xfId="25182" xr:uid="{C12EFF25-8498-4EC1-B368-A48B13B37CAA}"/>
    <cellStyle name="Normal 11 3 9" xfId="25183" xr:uid="{1661D081-CE4C-4F75-AB7F-B2020386B646}"/>
    <cellStyle name="Normal 11 3 9 2" xfId="25184" xr:uid="{0FF1EF52-B9E3-4036-B5D9-81197F6AAC3D}"/>
    <cellStyle name="Normal 11 3 9 3" xfId="25185" xr:uid="{5834E406-34BA-4FA9-ACAA-FDC454936C82}"/>
    <cellStyle name="Normal 11 4" xfId="6199" xr:uid="{C3F2A296-DC15-4916-B3B4-CCDDDD885A9B}"/>
    <cellStyle name="Normal 11 4 2" xfId="25186" xr:uid="{650C7313-23F0-457C-B7BC-BFE2E949160F}"/>
    <cellStyle name="Normal 11 5" xfId="6200" xr:uid="{E3ABE338-181B-4962-A65C-AD5FEFB3A789}"/>
    <cellStyle name="Normal 11 5 2" xfId="25188" xr:uid="{6F061F04-6C84-4475-9F11-9816E9FCACE5}"/>
    <cellStyle name="Normal 11 5 3" xfId="25189" xr:uid="{6801EB91-4284-4E72-A446-434E3194F628}"/>
    <cellStyle name="Normal 11 5 4" xfId="25190" xr:uid="{53229006-F0B9-4878-94BA-C0F38542302F}"/>
    <cellStyle name="Normal 11 5 5" xfId="25187" xr:uid="{0B597941-3AFD-445B-AA02-8C7D9EB29D5A}"/>
    <cellStyle name="Normal 11 6" xfId="6201" xr:uid="{55235655-F256-45B6-B99C-0FB207A8B018}"/>
    <cellStyle name="Normal 11 6 2" xfId="25191" xr:uid="{627032A8-CB62-4D69-89FF-4A6EB0E96FF7}"/>
    <cellStyle name="Normal 11 6 3" xfId="25192" xr:uid="{A40945F0-D5D3-4FCE-A997-6CB94CA46FB4}"/>
    <cellStyle name="Normal 11 6 4" xfId="25193" xr:uid="{8E784DC9-8C5C-4475-8284-B7D24E100C4C}"/>
    <cellStyle name="Normal 11 7" xfId="6202" xr:uid="{CED68EE1-E2D6-4C9F-BE35-CF7E268AA237}"/>
    <cellStyle name="Normal 11 7 2" xfId="25194" xr:uid="{A963D019-0327-486E-AFA1-FA74A7AF0F77}"/>
    <cellStyle name="Normal 11 7 3" xfId="25195" xr:uid="{D96A55C6-BFCF-43A8-89ED-5B7CFEDD8F90}"/>
    <cellStyle name="Normal 11 7 4" xfId="25196" xr:uid="{41103C3C-2CFB-471B-8F1A-6BF9F54F2888}"/>
    <cellStyle name="Normal 11 8" xfId="6203" xr:uid="{FF0C0C64-7EC0-45DC-9A3C-198DB0520463}"/>
    <cellStyle name="Normal 11 8 2" xfId="25197" xr:uid="{05118586-7697-4A96-9279-81C2652D51DC}"/>
    <cellStyle name="Normal 11 8 3" xfId="25198" xr:uid="{A207591B-CF2C-4C2B-972B-FA4E34404320}"/>
    <cellStyle name="Normal 11 8 4" xfId="25199" xr:uid="{CD02BA1A-857E-4EDA-AC2E-CD82FE0A8C1B}"/>
    <cellStyle name="Normal 11 9" xfId="25200" xr:uid="{13A7442F-2080-4BAC-AC1E-30A53F15352D}"/>
    <cellStyle name="Normal 11 9 2" xfId="25201" xr:uid="{C874E860-DC52-4616-A5BF-8E8BEA087CA4}"/>
    <cellStyle name="Normal 11 9 3" xfId="25202" xr:uid="{2C2DE939-B0ED-4BCA-9FAA-A267E6081EC2}"/>
    <cellStyle name="Normal 12" xfId="2300" xr:uid="{707DCBF3-C423-45E3-A40A-7ABA0C5AF80A}"/>
    <cellStyle name="Normal 12 10" xfId="3437" xr:uid="{09C3613D-1D13-437C-AE3E-454FB5B5D397}"/>
    <cellStyle name="Normal 12 10 2" xfId="25203" xr:uid="{31A15443-2670-4C5E-90A7-79428D0D89D9}"/>
    <cellStyle name="Normal 12 10 2 2" xfId="25204" xr:uid="{813C2B09-32A4-485D-9D01-30BF95C1CFB0}"/>
    <cellStyle name="Normal 12 10 2 3" xfId="25205" xr:uid="{61CCCF40-08AC-4E17-AA2F-7DA6E5FBC5DB}"/>
    <cellStyle name="Normal 12 10 3" xfId="25206" xr:uid="{A8C4C2EC-A83F-4F47-A507-4908B14D155D}"/>
    <cellStyle name="Normal 12 10 3 2" xfId="25207" xr:uid="{83452787-EAD5-4501-B5C9-C50D89CB660A}"/>
    <cellStyle name="Normal 12 10 4" xfId="25208" xr:uid="{67F4E7EF-4182-4B0C-A8BB-5F3ED0D6CB93}"/>
    <cellStyle name="Normal 12 11" xfId="10825" xr:uid="{F10E7BD8-F15D-4C3F-89B6-0D88BB0578D2}"/>
    <cellStyle name="Normal 12 11 2" xfId="10826" xr:uid="{28900B85-9C95-4745-9F8F-57E608C0C923}"/>
    <cellStyle name="Normal 12 11 3" xfId="25209" xr:uid="{EC477B2E-14A1-4085-8501-A0A9F6E2B1F4}"/>
    <cellStyle name="Normal 12 11 4" xfId="25210" xr:uid="{32EFDD45-97B2-4F10-A100-423AFB805A6B}"/>
    <cellStyle name="Normal 12 11 5" xfId="25211" xr:uid="{AE5D677B-82B9-4754-B3B2-97A262FC5B94}"/>
    <cellStyle name="Normal 12 12" xfId="25212" xr:uid="{91A04381-125E-48B0-88B3-2C8523B094B2}"/>
    <cellStyle name="Normal 12 12 2" xfId="25213" xr:uid="{C2CCDC7F-381B-4FF0-AED5-7907D30C7C1D}"/>
    <cellStyle name="Normal 12 12 3" xfId="25214" xr:uid="{519E6698-56E7-4825-80B9-CF0B44730960}"/>
    <cellStyle name="Normal 12 13" xfId="25215" xr:uid="{64CE378F-D1CA-4873-9D6F-F9988947740C}"/>
    <cellStyle name="Normal 12 13 2" xfId="25216" xr:uid="{FD534726-1A4A-4C49-8883-DF6D53B83DC0}"/>
    <cellStyle name="Normal 12 13 3" xfId="25217" xr:uid="{94EB1CED-7ED4-4EF4-95B6-BC38318ACB31}"/>
    <cellStyle name="Normal 12 14" xfId="25218" xr:uid="{BC5923C1-D599-44EC-8B5A-48A8C928969F}"/>
    <cellStyle name="Normal 12 14 2" xfId="25219" xr:uid="{AD034495-9CE7-48FA-9422-73C3D2F8B1E0}"/>
    <cellStyle name="Normal 12 14 3" xfId="25220" xr:uid="{574E7735-0D35-4B4D-B20C-F2F9D6A495B1}"/>
    <cellStyle name="Normal 12 15" xfId="25221" xr:uid="{BCB66043-5FE0-4180-91E8-14B04EE8DE05}"/>
    <cellStyle name="Normal 12 15 2" xfId="25222" xr:uid="{CF73071F-1EC9-4FED-8472-D085EE1DFA34}"/>
    <cellStyle name="Normal 12 15 3" xfId="25223" xr:uid="{7D60899C-564F-4FF2-B95F-7AE694501493}"/>
    <cellStyle name="Normal 12 16" xfId="25224" xr:uid="{FDC3589B-CB15-4CC3-96B5-C8B3FF728249}"/>
    <cellStyle name="Normal 12 16 2" xfId="25225" xr:uid="{5396FBA9-ED93-434F-A6F6-07DA2782F19C}"/>
    <cellStyle name="Normal 12 16 3" xfId="25226" xr:uid="{67BB4771-9283-42A6-80E0-CD4E47E7B229}"/>
    <cellStyle name="Normal 12 17" xfId="25227" xr:uid="{A54D0F70-4C95-4FEC-A84A-584A8E39706E}"/>
    <cellStyle name="Normal 12 17 2" xfId="25228" xr:uid="{71C3D602-FB46-4E71-87F5-445B7FC2D1D7}"/>
    <cellStyle name="Normal 12 17 3" xfId="25229" xr:uid="{F0B00ED4-E251-49DA-9116-E9F9451CE354}"/>
    <cellStyle name="Normal 12 18" xfId="25230" xr:uid="{E1A82989-4CB6-49E9-8A59-552F4F312B9A}"/>
    <cellStyle name="Normal 12 18 2" xfId="25231" xr:uid="{AF5139BA-57C9-4FC2-8B6C-4099760E9C1F}"/>
    <cellStyle name="Normal 12 18 3" xfId="25232" xr:uid="{0E6052D9-DE57-4EDC-9676-E3429C472835}"/>
    <cellStyle name="Normal 12 19" xfId="25233" xr:uid="{65C835CF-5711-42D5-A84A-936E20F68C66}"/>
    <cellStyle name="Normal 12 19 2" xfId="25234" xr:uid="{4C9963F5-30C6-4B9D-9278-B5F57D75B62E}"/>
    <cellStyle name="Normal 12 19 3" xfId="25235" xr:uid="{3BC2C35A-31A0-4F83-B1F4-85262E7280EF}"/>
    <cellStyle name="Normal 12 2" xfId="2301" xr:uid="{CFFB6C85-C514-47D2-AA32-BE32BB879F3D}"/>
    <cellStyle name="Normal 12 2 10" xfId="25236" xr:uid="{A8E0D4CD-E512-41B5-8BC1-109192B8B42F}"/>
    <cellStyle name="Normal 12 2 10 2" xfId="25237" xr:uid="{1AD71DD0-FE74-473E-BC35-7A00BA8714DD}"/>
    <cellStyle name="Normal 12 2 10 3" xfId="25238" xr:uid="{08DE1477-E1B5-4BA6-85BA-31866F1C56CD}"/>
    <cellStyle name="Normal 12 2 11" xfId="25239" xr:uid="{1EAC6E8A-B380-4E50-BD42-3FD31350401F}"/>
    <cellStyle name="Normal 12 2 11 2" xfId="25240" xr:uid="{B8E63130-D412-4008-8DF4-C0A106CEE88C}"/>
    <cellStyle name="Normal 12 2 11 3" xfId="25241" xr:uid="{EE667530-7A89-4C86-BC81-A7111E575F98}"/>
    <cellStyle name="Normal 12 2 12" xfId="25242" xr:uid="{C44642BB-A3B6-4AD7-B93D-2AA6CE4B8AB2}"/>
    <cellStyle name="Normal 12 2 12 2" xfId="25243" xr:uid="{805C86F4-280D-49C4-BA50-6E9AEFEBA9D9}"/>
    <cellStyle name="Normal 12 2 12 3" xfId="25244" xr:uid="{F6C4B41F-0162-43E2-B3F3-0A4B46625068}"/>
    <cellStyle name="Normal 12 2 13" xfId="25245" xr:uid="{2023433C-9FAA-4D68-8C31-147AC1384EB3}"/>
    <cellStyle name="Normal 12 2 13 2" xfId="25246" xr:uid="{FFCBF9E8-43D9-42A3-9209-073ED01C61F1}"/>
    <cellStyle name="Normal 12 2 13 3" xfId="25247" xr:uid="{9046B486-5A39-495C-9076-C426AC22E172}"/>
    <cellStyle name="Normal 12 2 14" xfId="25248" xr:uid="{1E946359-0554-4F5D-9E24-71564B814A17}"/>
    <cellStyle name="Normal 12 2 14 2" xfId="25249" xr:uid="{F2B699BA-0042-4563-95F0-2911F05C9383}"/>
    <cellStyle name="Normal 12 2 14 3" xfId="25250" xr:uid="{884A4560-DF8C-40E8-B4F0-B09BC9A4C8AE}"/>
    <cellStyle name="Normal 12 2 15" xfId="25251" xr:uid="{B764E9CC-CD9F-44EE-A2DD-B0AA0751212F}"/>
    <cellStyle name="Normal 12 2 15 2" xfId="25252" xr:uid="{63B25D00-AA00-4FB5-9E96-717DB209CD64}"/>
    <cellStyle name="Normal 12 2 15 3" xfId="25253" xr:uid="{24EE12D4-8520-4E10-B63A-3C16F24A2FFE}"/>
    <cellStyle name="Normal 12 2 16" xfId="25254" xr:uid="{3CCAA07C-972B-4399-A72A-264222D30FC2}"/>
    <cellStyle name="Normal 12 2 16 2" xfId="25255" xr:uid="{44FED613-BB4B-4300-920C-6FD06D56FE0F}"/>
    <cellStyle name="Normal 12 2 16 3" xfId="25256" xr:uid="{A75CF692-D60B-4DA5-B760-23AAF1B5A51B}"/>
    <cellStyle name="Normal 12 2 17" xfId="25257" xr:uid="{3A524E2E-185C-40DE-B0F8-80370B5ACC4A}"/>
    <cellStyle name="Normal 12 2 17 2" xfId="25258" xr:uid="{C4BFD10C-2FF2-41D8-8931-4C67B4527F4E}"/>
    <cellStyle name="Normal 12 2 17 3" xfId="25259" xr:uid="{002F9587-52EE-4BA3-A263-B928AF7C474B}"/>
    <cellStyle name="Normal 12 2 18" xfId="25260" xr:uid="{D2B1E0F2-0192-44A3-8E2E-16E4819EA624}"/>
    <cellStyle name="Normal 12 2 2" xfId="2302" xr:uid="{0E9590F8-E86D-4702-87C9-BD64078901F9}"/>
    <cellStyle name="Normal 12 2 2 2" xfId="2303" xr:uid="{CF2468E2-6C7A-4F3C-8242-409019E397CC}"/>
    <cellStyle name="Normal 12 2 2 3" xfId="25261" xr:uid="{042030A3-59ED-4C7E-B37A-5E159279AD12}"/>
    <cellStyle name="Normal 12 2 3" xfId="2304" xr:uid="{E9C38D15-C340-4146-A1B2-758EE17797CF}"/>
    <cellStyle name="Normal 12 2 4" xfId="2305" xr:uid="{100ED818-4A63-479D-9E69-0BF99E63103C}"/>
    <cellStyle name="Normal 12 2 5" xfId="2306" xr:uid="{EBA03BDD-0718-4B14-9F1C-BFE854BD62BF}"/>
    <cellStyle name="Normal 12 2 6" xfId="2307" xr:uid="{38E713D7-58E1-44A0-8045-9DC041B9C4A8}"/>
    <cellStyle name="Normal 12 2 7" xfId="10827" xr:uid="{71A60037-EEA0-410E-91DD-75E21CC2F7A0}"/>
    <cellStyle name="Normal 12 2 8" xfId="10828" xr:uid="{0D0287AA-3E4C-44E5-B8FC-50810E2832E9}"/>
    <cellStyle name="Normal 12 2 8 2" xfId="10829" xr:uid="{E7536B33-56B0-45B1-BB30-2902DF7E02D7}"/>
    <cellStyle name="Normal 12 2 9" xfId="25262" xr:uid="{FA551BBF-1090-4C25-B1ED-F1E4B9D1CEA8}"/>
    <cellStyle name="Normal 12 2 9 2" xfId="25263" xr:uid="{3F068590-FA44-4267-B2A7-9E89D4976996}"/>
    <cellStyle name="Normal 12 2 9 3" xfId="25264" xr:uid="{DA638D4E-23AB-496B-8528-BE579C86FA7E}"/>
    <cellStyle name="Normal 12 20" xfId="25265" xr:uid="{67153DA9-3D99-4B9D-A8F6-A1F54ACDAB6F}"/>
    <cellStyle name="Normal 12 20 2" xfId="25266" xr:uid="{76A45944-65DF-4622-B6CF-0E68E5B362F0}"/>
    <cellStyle name="Normal 12 20 3" xfId="25267" xr:uid="{54F6E361-9B32-4E63-B03B-4B4CF4FFF65C}"/>
    <cellStyle name="Normal 12 21" xfId="25268" xr:uid="{C4124EA5-B990-45E7-90BC-A089B478C880}"/>
    <cellStyle name="Normal 12 21 2" xfId="25269" xr:uid="{B6ACC98E-028F-4F64-9EED-5F36399D168F}"/>
    <cellStyle name="Normal 12 21 3" xfId="25270" xr:uid="{A01928A0-0A71-499C-A74F-EFEC057BFAC2}"/>
    <cellStyle name="Normal 12 22" xfId="25271" xr:uid="{75000183-D53D-449F-9EB3-AF8D3CE946E5}"/>
    <cellStyle name="Normal 12 22 2" xfId="25272" xr:uid="{07A5A9FF-5C48-460F-933E-FEC118EA142B}"/>
    <cellStyle name="Normal 12 23" xfId="25273" xr:uid="{D030DE5D-3F05-4918-A4AF-4D8E3B0CCE40}"/>
    <cellStyle name="Normal 12 24" xfId="25274" xr:uid="{B81BDDD8-9358-4B80-95A0-D036769FA8A2}"/>
    <cellStyle name="Normal 12 25" xfId="10824" xr:uid="{1CA6643F-3162-4F99-BA20-87114178911F}"/>
    <cellStyle name="Normal 12 3" xfId="2308" xr:uid="{EAAD475F-807D-40FA-9C0F-1D78D90B83AA}"/>
    <cellStyle name="Normal 12 3 10" xfId="25275" xr:uid="{EA7A0180-9243-4BFA-A132-EFB482FACE4F}"/>
    <cellStyle name="Normal 12 3 10 2" xfId="25276" xr:uid="{DB6A7C84-573C-4C09-84A8-B2A2C1F2159C}"/>
    <cellStyle name="Normal 12 3 10 3" xfId="25277" xr:uid="{B8BAA82E-6673-4AAA-9A55-6EAB191AD7A4}"/>
    <cellStyle name="Normal 12 3 11" xfId="25278" xr:uid="{39878A0F-2F9B-4C24-99D0-EAB79ADDB2DA}"/>
    <cellStyle name="Normal 12 3 11 2" xfId="25279" xr:uid="{09023A90-911B-4882-9C2D-74CFAA6D31A1}"/>
    <cellStyle name="Normal 12 3 11 3" xfId="25280" xr:uid="{93190598-450F-49CA-A3FB-F347E03BBBDB}"/>
    <cellStyle name="Normal 12 3 12" xfId="25281" xr:uid="{D335C950-76A8-4C76-97E4-A0B7C89CB00F}"/>
    <cellStyle name="Normal 12 3 12 2" xfId="25282" xr:uid="{FD175B59-4CBC-4FDB-BFFA-8CD6C0B8A10C}"/>
    <cellStyle name="Normal 12 3 12 3" xfId="25283" xr:uid="{5C4518E6-7CB4-4EE2-90BC-14427A17411E}"/>
    <cellStyle name="Normal 12 3 13" xfId="25284" xr:uid="{1A39C691-38DF-4816-94B0-FBBC5AD6AB43}"/>
    <cellStyle name="Normal 12 3 13 2" xfId="25285" xr:uid="{013FDBAD-E048-492C-AC88-C4266C2514ED}"/>
    <cellStyle name="Normal 12 3 13 3" xfId="25286" xr:uid="{567D40A2-2C4C-4F8E-B253-23B500886EBB}"/>
    <cellStyle name="Normal 12 3 14" xfId="25287" xr:uid="{757ADB0E-C553-4475-BCC2-BAAAF0DDDE06}"/>
    <cellStyle name="Normal 12 3 14 2" xfId="25288" xr:uid="{E40B244A-EAC5-4944-9168-CF736F65F1D5}"/>
    <cellStyle name="Normal 12 3 14 3" xfId="25289" xr:uid="{A493934B-5C1C-48DA-8382-5E7ACFB8EDD1}"/>
    <cellStyle name="Normal 12 3 15" xfId="25290" xr:uid="{3EA48FBC-4054-4885-81CA-A0B37A454978}"/>
    <cellStyle name="Normal 12 3 15 2" xfId="25291" xr:uid="{90E9166C-77B4-44E7-9177-075C19E3BD8C}"/>
    <cellStyle name="Normal 12 3 15 3" xfId="25292" xr:uid="{19189C5F-5957-49E1-B9A1-722C7EF3F763}"/>
    <cellStyle name="Normal 12 3 16" xfId="25293" xr:uid="{62D5BAE1-95EB-4642-9ED8-FF77D9B414AA}"/>
    <cellStyle name="Normal 12 3 16 2" xfId="25294" xr:uid="{47369C4C-958F-4DCE-B238-5AA68519D5B0}"/>
    <cellStyle name="Normal 12 3 16 3" xfId="25295" xr:uid="{EF6D5C65-F633-420D-A610-6BC9394F315E}"/>
    <cellStyle name="Normal 12 3 17" xfId="25296" xr:uid="{23EC3599-CD0A-40C5-A230-F4DFADDA0AEB}"/>
    <cellStyle name="Normal 12 3 17 2" xfId="25297" xr:uid="{5B3D0EBB-056A-4E10-9AC0-E099D6E73EA3}"/>
    <cellStyle name="Normal 12 3 17 3" xfId="25298" xr:uid="{5F2BB76B-60F9-4102-A5D5-E2B911BC7E60}"/>
    <cellStyle name="Normal 12 3 18" xfId="25299" xr:uid="{8B1E4C8E-A55C-4EF4-A42A-0473470F59BD}"/>
    <cellStyle name="Normal 12 3 2" xfId="2309" xr:uid="{CEFAB406-07D0-4694-AE65-3741BB96AD7D}"/>
    <cellStyle name="Normal 12 3 2 2" xfId="2310" xr:uid="{D6CA63A6-E7BC-4846-8F75-29942AC13887}"/>
    <cellStyle name="Normal 12 3 3" xfId="2311" xr:uid="{4288C72D-0F4E-4267-ACFE-3BC822503993}"/>
    <cellStyle name="Normal 12 3 4" xfId="2312" xr:uid="{7B6EA39B-FC9E-47A5-A594-70A477CFA201}"/>
    <cellStyle name="Normal 12 3 5" xfId="2313" xr:uid="{6526F199-41DD-4E23-8E2E-412DE65152A6}"/>
    <cellStyle name="Normal 12 3 6" xfId="2314" xr:uid="{C2A831BE-BEDC-4AB4-9D08-3156A1D2CCD6}"/>
    <cellStyle name="Normal 12 3 7" xfId="10830" xr:uid="{DF86EB53-109E-40E6-8226-8F4D6D0790AC}"/>
    <cellStyle name="Normal 12 3 8" xfId="10831" xr:uid="{B6909D0B-A2E4-4E98-8AEF-780FE49A5B47}"/>
    <cellStyle name="Normal 12 3 8 2" xfId="10832" xr:uid="{54FBDC87-3A1B-4309-BE5B-B317EC751B82}"/>
    <cellStyle name="Normal 12 3 9" xfId="25300" xr:uid="{EEA3AB7D-BCCF-4B81-8680-6AF8E27F2C77}"/>
    <cellStyle name="Normal 12 3 9 2" xfId="25301" xr:uid="{ACEF24F0-A0ED-47B5-93DF-50BA742A97EF}"/>
    <cellStyle name="Normal 12 3 9 3" xfId="25302" xr:uid="{E30394AB-47F8-4E84-BF38-81E21D5A61F5}"/>
    <cellStyle name="Normal 12 4" xfId="2315" xr:uid="{9B44824D-7B29-4988-803C-E96F92A1B533}"/>
    <cellStyle name="Normal 12 4 2" xfId="2316" xr:uid="{544C3A22-8E2A-4584-9263-DBE89B2D5D09}"/>
    <cellStyle name="Normal 12 4 2 2" xfId="2317" xr:uid="{28123F10-917D-45C6-8578-63D2DB9E93BC}"/>
    <cellStyle name="Normal 12 4 3" xfId="2318" xr:uid="{5E919170-B29F-4540-A46B-955CE501887F}"/>
    <cellStyle name="Normal 12 4 4" xfId="2319" xr:uid="{AB7C794A-387E-4C3D-9FD1-DD0E37875A83}"/>
    <cellStyle name="Normal 12 4 5" xfId="2320" xr:uid="{323D40C0-7875-4ED9-A0E0-742BB830CAFB}"/>
    <cellStyle name="Normal 12 4 6" xfId="2321" xr:uid="{4C6D35FA-9EB1-429A-A818-7A8B25268D04}"/>
    <cellStyle name="Normal 12 4 7" xfId="10833" xr:uid="{72D3E025-E864-400E-A499-8FFFE83204F6}"/>
    <cellStyle name="Normal 12 4 8" xfId="10834" xr:uid="{12D8E192-D425-4CE6-B888-308154A0E3AE}"/>
    <cellStyle name="Normal 12 4 8 2" xfId="10835" xr:uid="{1E08B787-6804-47A6-9002-FC62279EBDC7}"/>
    <cellStyle name="Normal 12 5" xfId="2322" xr:uid="{079DD380-EB1C-4A96-981C-B9E3C1599172}"/>
    <cellStyle name="Normal 12 5 2" xfId="2323" xr:uid="{448C88C8-BC20-4C78-925E-BBA183396472}"/>
    <cellStyle name="Normal 12 5 2 2" xfId="2324" xr:uid="{EAAE2016-65CD-484A-9705-537F6647A9F9}"/>
    <cellStyle name="Normal 12 5 3" xfId="2325" xr:uid="{B1F85918-6EA6-4551-A26A-62F45734E4DC}"/>
    <cellStyle name="Normal 12 5 4" xfId="2326" xr:uid="{D235E2CA-B892-4377-BA2C-761A46A52609}"/>
    <cellStyle name="Normal 12 5 5" xfId="2327" xr:uid="{03BE0143-E231-45DF-8A90-17EB8A9B6287}"/>
    <cellStyle name="Normal 12 5 6" xfId="2328" xr:uid="{3B284E25-5D36-4BF0-8A70-B3BC1C7F4951}"/>
    <cellStyle name="Normal 12 5 7" xfId="10836" xr:uid="{F7FA022B-2056-4BC5-AB12-AAA85875664C}"/>
    <cellStyle name="Normal 12 5 8" xfId="10837" xr:uid="{D685CD4A-5027-401B-8801-67E0106E2CCF}"/>
    <cellStyle name="Normal 12 5 8 2" xfId="10838" xr:uid="{271F3C39-3623-4C78-9ADB-E4FB83B52529}"/>
    <cellStyle name="Normal 12 6" xfId="2329" xr:uid="{0C038E00-A59C-48BC-AE24-1D75E304F55C}"/>
    <cellStyle name="Normal 12 6 2" xfId="2330" xr:uid="{52B5AE67-B9C6-4EDD-A2C4-C59BF20BBA14}"/>
    <cellStyle name="Normal 12 6 2 2" xfId="2331" xr:uid="{F1A8C432-7A68-483C-AE1C-9A2AA2809B77}"/>
    <cellStyle name="Normal 12 6 3" xfId="2332" xr:uid="{D90F73F7-65B5-4C8F-B1F1-CF769409B906}"/>
    <cellStyle name="Normal 12 6 4" xfId="2333" xr:uid="{C052C997-901C-4598-8A03-7EE76BB34F8E}"/>
    <cellStyle name="Normal 12 6 5" xfId="2334" xr:uid="{6ADE9728-6AFC-41A2-B9C7-F4E7B3FBC2DD}"/>
    <cellStyle name="Normal 12 6 6" xfId="2335" xr:uid="{BFC95422-FB5B-41CF-90A8-A2BB44124A5F}"/>
    <cellStyle name="Normal 12 6 7" xfId="10839" xr:uid="{87640AE1-5E26-42CF-BFF4-F71E16F0D0AD}"/>
    <cellStyle name="Normal 12 6 8" xfId="10840" xr:uid="{C6E3D251-72CD-4D04-AE1F-7133C9DBC4D5}"/>
    <cellStyle name="Normal 12 6 8 2" xfId="10841" xr:uid="{653B848F-CE6E-4F2E-A498-1C5B6F3F032B}"/>
    <cellStyle name="Normal 12 7" xfId="2336" xr:uid="{E105A361-0B26-47FF-98C2-A888F8A268DC}"/>
    <cellStyle name="Normal 12 8" xfId="2337" xr:uid="{FC6DE024-06A0-479F-B33B-ABD135BF204F}"/>
    <cellStyle name="Normal 12 9" xfId="2338" xr:uid="{7FDEBC35-5154-4D38-B30F-0AAE983E65C4}"/>
    <cellStyle name="Normal 13" xfId="2339" xr:uid="{D047DE09-F88E-47E7-9D5A-BA960EC258D9}"/>
    <cellStyle name="Normal 13 10" xfId="6204" xr:uid="{373D0713-2032-4C3F-A6E9-BB2A9C2BC1D8}"/>
    <cellStyle name="Normal 13 10 2" xfId="25303" xr:uid="{C6603A87-0CBE-4022-9039-F154BD616265}"/>
    <cellStyle name="Normal 13 10 3" xfId="25304" xr:uid="{47981FEB-56EF-4238-9F02-92F80D66B0CB}"/>
    <cellStyle name="Normal 13 11" xfId="6205" xr:uid="{723FC868-90C2-4958-9046-86B809C80249}"/>
    <cellStyle name="Normal 13 11 2" xfId="25305" xr:uid="{F57F17A3-6A73-4D28-8AD5-8FCDB2EF4E83}"/>
    <cellStyle name="Normal 13 11 3" xfId="25306" xr:uid="{C773DFFD-2608-476D-A673-CD4E9483B65B}"/>
    <cellStyle name="Normal 13 12" xfId="6206" xr:uid="{C8EDF563-CCD5-4801-8CB8-E82E13311CAE}"/>
    <cellStyle name="Normal 13 13" xfId="6207" xr:uid="{A72FBD65-1577-49AE-BB0B-F40194FAB075}"/>
    <cellStyle name="Normal 13 13 2" xfId="25307" xr:uid="{424F21CE-D35E-4A42-877C-4667EA65D458}"/>
    <cellStyle name="Normal 13 13 3" xfId="25308" xr:uid="{D2BD7B64-A2D2-473E-A65A-64FDF1B912EB}"/>
    <cellStyle name="Normal 13 14" xfId="6208" xr:uid="{2A2C4D14-2538-4BA0-8BE3-2B7172DE4725}"/>
    <cellStyle name="Normal 13 14 2" xfId="25309" xr:uid="{7A1E2C40-55CD-4091-AC9F-CD97D7CC1273}"/>
    <cellStyle name="Normal 13 14 3" xfId="25310" xr:uid="{E44E3F05-67AD-4BEB-90C6-E23772B18008}"/>
    <cellStyle name="Normal 13 15" xfId="6209" xr:uid="{BFFE3EFF-C566-40D0-B101-D10C34A16E9F}"/>
    <cellStyle name="Normal 13 15 2" xfId="25311" xr:uid="{694415A5-69D3-4DD1-9389-8ADBB7CF44F2}"/>
    <cellStyle name="Normal 13 15 3" xfId="25312" xr:uid="{58493A8F-D08C-461C-8768-299AEA5FA7E5}"/>
    <cellStyle name="Normal 13 16" xfId="6210" xr:uid="{5C360C33-F976-4C8F-B163-48277752DDA5}"/>
    <cellStyle name="Normal 13 16 2" xfId="25313" xr:uid="{56502BCD-1495-4019-B8D5-96C74FCEC2D8}"/>
    <cellStyle name="Normal 13 16 3" xfId="25314" xr:uid="{7F485764-AA19-416A-90EF-AA10593F0824}"/>
    <cellStyle name="Normal 13 17" xfId="6211" xr:uid="{5BD9E4C5-F5AA-4742-BFCB-2076228D6364}"/>
    <cellStyle name="Normal 13 18" xfId="6212" xr:uid="{E168EA04-CEE9-4431-98A1-DB17374188D1}"/>
    <cellStyle name="Normal 13 19" xfId="6213" xr:uid="{5E2A24A3-6515-481C-B186-30E0D28CC22B}"/>
    <cellStyle name="Normal 13 2" xfId="2340" xr:uid="{DAE45C1D-1E8D-4FE2-853F-2344F2C6720A}"/>
    <cellStyle name="Normal 13 2 10" xfId="8640" xr:uid="{498DC4B8-113F-43B3-B7F5-2314C9DADE59}"/>
    <cellStyle name="Normal 13 2 11" xfId="10842" xr:uid="{B3853D17-063A-48BD-A834-093417FF36AF}"/>
    <cellStyle name="Normal 13 2 12" xfId="6214" xr:uid="{14B89766-6F57-4D7A-BC5A-B14EDFFFD044}"/>
    <cellStyle name="Normal 13 2 2" xfId="6215" xr:uid="{858ED37B-59BD-4CA6-A825-D35B46FB7008}"/>
    <cellStyle name="Normal 13 2 2 2" xfId="25315" xr:uid="{3D1A8A20-2AD3-4DF5-B278-F310BF4E1444}"/>
    <cellStyle name="Normal 13 2 2 3" xfId="25316" xr:uid="{3FD06243-E2DA-4C1F-B781-B5C8AB00D987}"/>
    <cellStyle name="Normal 13 2 3" xfId="6216" xr:uid="{CD6854EA-4AF2-467A-9F0A-8E841770FC5E}"/>
    <cellStyle name="Normal 13 2 3 2" xfId="25317" xr:uid="{A8F2CBAF-CFC2-4C47-9E65-A92265C620BF}"/>
    <cellStyle name="Normal 13 2 3 3" xfId="25318" xr:uid="{F60155EE-FDAA-4583-ADBD-48C5FDF777CB}"/>
    <cellStyle name="Normal 13 2 4" xfId="6217" xr:uid="{811CB137-7585-4B93-9FA4-D021FC090DF1}"/>
    <cellStyle name="Normal 13 2 4 2" xfId="25319" xr:uid="{25C0618B-94C0-49BD-A3C2-A673DF092706}"/>
    <cellStyle name="Normal 13 2 4 3" xfId="25320" xr:uid="{8D541A97-C8A3-4E90-A887-AAA23B49F9C2}"/>
    <cellStyle name="Normal 13 2 5" xfId="6218" xr:uid="{D9BB50AE-3425-4F67-8791-83A0737EF0C0}"/>
    <cellStyle name="Normal 13 2 5 2" xfId="25321" xr:uid="{35E1E4B2-69D3-439B-A10A-98EFAE33D082}"/>
    <cellStyle name="Normal 13 2 5 3" xfId="25322" xr:uid="{45C6B86B-4747-4E0E-9F25-FD2DC7B9EB14}"/>
    <cellStyle name="Normal 13 2 6" xfId="6219" xr:uid="{CEB10F33-6EA2-4230-B9BE-A7E5983ECD26}"/>
    <cellStyle name="Normal 13 2 6 2" xfId="25323" xr:uid="{034CCAAD-DAF6-4F79-B14A-544EB5EF09F1}"/>
    <cellStyle name="Normal 13 2 6 3" xfId="25324" xr:uid="{5934AC8E-D7AA-4626-AED8-8E4D3164A48E}"/>
    <cellStyle name="Normal 13 2 7" xfId="6220" xr:uid="{374316FF-8398-4D2A-9D6E-115D7DF3B444}"/>
    <cellStyle name="Normal 13 2 7 2" xfId="25325" xr:uid="{7D811640-0042-457D-A14E-8B07ECA9B4A9}"/>
    <cellStyle name="Normal 13 2 7 3" xfId="25326" xr:uid="{81A898AE-4513-49A5-AE1E-9635BB6B3DC6}"/>
    <cellStyle name="Normal 13 2 8" xfId="6221" xr:uid="{D739D0E9-ABCF-413F-B850-84F589FC44C7}"/>
    <cellStyle name="Normal 13 2 8 2" xfId="25327" xr:uid="{3D797A5A-654F-4082-8652-006F4B5632C6}"/>
    <cellStyle name="Normal 13 2 8 3" xfId="25328" xr:uid="{30837253-8CD4-44E3-A47A-82D631571AFF}"/>
    <cellStyle name="Normal 13 2 9" xfId="8641" xr:uid="{C823FD04-2CD9-4357-806F-38D01C19E0FA}"/>
    <cellStyle name="Normal 13 20" xfId="6222" xr:uid="{1F4B5191-07D3-49AD-B1E9-613929711802}"/>
    <cellStyle name="Normal 13 21" xfId="6223" xr:uid="{82A0FF8B-816B-46FB-87A9-78787155556E}"/>
    <cellStyle name="Normal 13 22" xfId="6224" xr:uid="{CDDF992E-9DE3-4E40-A3AC-758EE89CCE43}"/>
    <cellStyle name="Normal 13 23" xfId="6225" xr:uid="{CEB956E3-9EF8-43A7-A7C2-09A3E38499FF}"/>
    <cellStyle name="Normal 13 24" xfId="6226" xr:uid="{424D6274-D94B-4CF0-BB66-D4EE0154CF00}"/>
    <cellStyle name="Normal 13 25" xfId="6227" xr:uid="{6BD6B2A1-5106-45A9-A013-CBAA9AF9AD3F}"/>
    <cellStyle name="Normal 13 26" xfId="6228" xr:uid="{300DB446-7658-4025-8EC7-93FB12C88A84}"/>
    <cellStyle name="Normal 13 27" xfId="6229" xr:uid="{FD003644-9FE2-4C9B-95B3-EB5DAAE097D7}"/>
    <cellStyle name="Normal 13 28" xfId="6230" xr:uid="{2CD05DEB-58CB-47F3-B8FF-3F52C9563D14}"/>
    <cellStyle name="Normal 13 29" xfId="6231" xr:uid="{82A56C19-C235-4CE3-A7EF-0C7C12DCD159}"/>
    <cellStyle name="Normal 13 3" xfId="2341" xr:uid="{0ADD7E29-B9B5-4F65-99C1-FBB86476C438}"/>
    <cellStyle name="Normal 13 3 2" xfId="25329" xr:uid="{6CAA4ABA-1ED2-4F3A-A542-BAAF326D8B23}"/>
    <cellStyle name="Normal 13 3 2 2" xfId="25330" xr:uid="{9DC4FEF0-30A5-4A0B-A751-BCEF3EE0194D}"/>
    <cellStyle name="Normal 13 3 2 3" xfId="25331" xr:uid="{61BE09FD-AD3B-4B43-8856-5BCCD6FBD7CF}"/>
    <cellStyle name="Normal 13 3 3" xfId="10843" xr:uid="{445743F9-628B-4415-866C-2B287CC05370}"/>
    <cellStyle name="Normal 13 3 4" xfId="6232" xr:uid="{814680A9-ABE6-45B3-A6CB-6F5D5D29C7B2}"/>
    <cellStyle name="Normal 13 30" xfId="6233" xr:uid="{5BEADA1C-85E9-474F-BADF-4D93307679CA}"/>
    <cellStyle name="Normal 13 31" xfId="6234" xr:uid="{3242AAE6-39D1-4E5E-801D-9724A10599F7}"/>
    <cellStyle name="Normal 13 32" xfId="6235" xr:uid="{A85B8980-3FD1-48D9-9BC0-66E4CEB08794}"/>
    <cellStyle name="Normal 13 33" xfId="6236" xr:uid="{B0B46CBD-7D4D-4031-83D1-1F55A0155D1A}"/>
    <cellStyle name="Normal 13 34" xfId="6237" xr:uid="{7C3867C0-935A-49E1-93AF-82563296A29D}"/>
    <cellStyle name="Normal 13 35" xfId="6238" xr:uid="{9C48C2CD-9E51-4165-8EBC-B50201FFF0E6}"/>
    <cellStyle name="Normal 13 36" xfId="6239" xr:uid="{772464C8-BEE7-4E08-B5E7-8DA925F77DCF}"/>
    <cellStyle name="Normal 13 37" xfId="6240" xr:uid="{1301FFC6-AB36-4C4D-91EE-3EE9DA3B5EDF}"/>
    <cellStyle name="Normal 13 38" xfId="6241" xr:uid="{5B4F5324-8A4D-451E-8FEB-364A464F3B0A}"/>
    <cellStyle name="Normal 13 39" xfId="25332" xr:uid="{DCB8D5C3-2381-4749-A5F3-41A47EE657A4}"/>
    <cellStyle name="Normal 13 4" xfId="6242" xr:uid="{CA6B4D21-66EB-4CA8-BD80-A14C0A376A87}"/>
    <cellStyle name="Normal 13 4 2" xfId="25333" xr:uid="{A9E63D8C-3505-42E9-8400-695DA2B99264}"/>
    <cellStyle name="Normal 13 4 2 2" xfId="25334" xr:uid="{10C3A173-2856-4D75-90A3-14960E4F12C2}"/>
    <cellStyle name="Normal 13 4 2 3" xfId="25335" xr:uid="{F3DB754F-922F-4961-9532-EB95BC1D451A}"/>
    <cellStyle name="Normal 13 4 3" xfId="10844" xr:uid="{0969167D-B4AC-4B42-B576-D4CE0C03B1CF}"/>
    <cellStyle name="Normal 13 5" xfId="6243" xr:uid="{461F59DF-0795-49BC-BC94-482CC6969D80}"/>
    <cellStyle name="Normal 13 6" xfId="6244" xr:uid="{06E5F2CB-1B0B-4E5A-B3FE-354679B1B444}"/>
    <cellStyle name="Normal 13 7" xfId="6245" xr:uid="{64B85570-1C88-49B7-9AEB-12072582BA36}"/>
    <cellStyle name="Normal 13 8" xfId="6246" xr:uid="{B836848A-089E-4675-ADDD-72C9DBBEB044}"/>
    <cellStyle name="Normal 13 9" xfId="6247" xr:uid="{968C120A-9C18-4DE9-BD84-ADE2AD115D01}"/>
    <cellStyle name="Normal 13 9 2" xfId="25336" xr:uid="{44FD8CE7-DEFF-4441-B845-89058C91A85E}"/>
    <cellStyle name="Normal 13 9 3" xfId="25337" xr:uid="{18095B91-D6A2-4304-80C2-CF52983BAB1A}"/>
    <cellStyle name="Normal 14" xfId="2342" xr:uid="{FE6538DB-3F66-438D-ACB1-D83A95A6B956}"/>
    <cellStyle name="Normal 14 10" xfId="2343" xr:uid="{EC219649-9451-4682-ADFB-23BD7F819C65}"/>
    <cellStyle name="Normal 14 10 2" xfId="3439" xr:uid="{BD41FC4E-1D92-4BD5-A911-260D24C98592}"/>
    <cellStyle name="Normal 14 10 2 2" xfId="25338" xr:uid="{E58BA4F7-539A-4264-9E83-EA18C3FB13C7}"/>
    <cellStyle name="Normal 14 10 2 2 2" xfId="25339" xr:uid="{072ED82E-20FB-46A9-8C0A-E810D4075BB1}"/>
    <cellStyle name="Normal 14 10 2 3" xfId="25340" xr:uid="{10F11BC7-0DED-4BC7-87D8-713C1747EB25}"/>
    <cellStyle name="Normal 14 10 2 4" xfId="25341" xr:uid="{BA743472-FE13-4693-BB04-217E7D2E21F3}"/>
    <cellStyle name="Normal 14 10 3" xfId="25342" xr:uid="{83A80E0D-42AB-4379-B929-76773B4DDFCC}"/>
    <cellStyle name="Normal 14 10 3 2" xfId="25343" xr:uid="{3A843135-0E31-4F11-A91A-3BA08E1ED481}"/>
    <cellStyle name="Normal 14 10 3 3" xfId="25344" xr:uid="{639B7264-0FC1-4B4E-8607-9A439EFCCD33}"/>
    <cellStyle name="Normal 14 10 4" xfId="25345" xr:uid="{A50FF720-FA5E-4E41-B70A-F8C8E2706557}"/>
    <cellStyle name="Normal 14 10 4 2" xfId="25346" xr:uid="{3A341E86-39C6-49E7-AAEB-3A3BBD653073}"/>
    <cellStyle name="Normal 14 10 5" xfId="25347" xr:uid="{726D34B8-6C67-4F7C-9C93-9B19B7ABA042}"/>
    <cellStyle name="Normal 14 11" xfId="3438" xr:uid="{BD009A9B-5220-41D3-B0F9-7E6E8406A33D}"/>
    <cellStyle name="Normal 14 11 2" xfId="25348" xr:uid="{C0B43973-85CC-4C88-B8CB-8EEE0AFEFBAD}"/>
    <cellStyle name="Normal 14 11 2 2" xfId="25349" xr:uid="{3BE6A435-D67A-4290-B18C-3CB6F3D5C813}"/>
    <cellStyle name="Normal 14 11 2 3" xfId="25350" xr:uid="{EE32EDD0-2F95-437F-9A70-80CEB213CA67}"/>
    <cellStyle name="Normal 14 11 3" xfId="25351" xr:uid="{95B16FF6-ABBC-46E9-B31A-B45DD2B15549}"/>
    <cellStyle name="Normal 14 11 3 2" xfId="25352" xr:uid="{D6FEA316-793B-49A8-93C2-4FFC829BC4E5}"/>
    <cellStyle name="Normal 14 11 3 3" xfId="25353" xr:uid="{FD890A98-0B53-4D51-A006-CB2DD2D7E855}"/>
    <cellStyle name="Normal 14 11 4" xfId="25354" xr:uid="{0FB13E1F-1E80-4ADE-A1B9-5BE6158371ED}"/>
    <cellStyle name="Normal 14 11 4 2" xfId="25355" xr:uid="{47992B2B-A45C-4301-B981-D26898CAF932}"/>
    <cellStyle name="Normal 14 11 5" xfId="25356" xr:uid="{4E771B4E-8F62-472A-BFE9-D53328DC1909}"/>
    <cellStyle name="Normal 14 12" xfId="6249" xr:uid="{059FF722-89BA-4C51-B3EC-9E674E242C27}"/>
    <cellStyle name="Normal 14 12 2" xfId="25357" xr:uid="{F2AA34F9-4742-43A9-8F65-62CBDBE4B507}"/>
    <cellStyle name="Normal 14 12 2 2" xfId="25358" xr:uid="{6DC2EA2E-CCD4-49EA-BBD3-2B474121F3C7}"/>
    <cellStyle name="Normal 14 12 2 3" xfId="25359" xr:uid="{06E97D94-BBCF-408B-BCD6-262F62B91F38}"/>
    <cellStyle name="Normal 14 12 2 4" xfId="25360" xr:uid="{7AF615DB-2F4E-4155-A6AA-044B5ABA3EF1}"/>
    <cellStyle name="Normal 14 12 3" xfId="25361" xr:uid="{03A528DC-AC36-4EDD-96C0-76E04430E6F8}"/>
    <cellStyle name="Normal 14 12 4" xfId="25362" xr:uid="{ED56A56F-4DB0-4672-8EAA-230BD1297F3C}"/>
    <cellStyle name="Normal 14 12 5" xfId="10845" xr:uid="{140A1029-D0E0-466A-B874-165C9A676657}"/>
    <cellStyle name="Normal 14 13" xfId="6250" xr:uid="{2600F61C-F4E6-4610-9EF5-0F16CD94AFA2}"/>
    <cellStyle name="Normal 14 13 2" xfId="10847" xr:uid="{B95A975C-9F1E-40E1-A0C4-47CDA6A460C5}"/>
    <cellStyle name="Normal 14 13 2 2" xfId="25363" xr:uid="{BBAE2328-B86B-41BB-B545-EDE4F47AEFC2}"/>
    <cellStyle name="Normal 14 13 2 3" xfId="25364" xr:uid="{69CE1E02-8FF4-4307-A845-25B8296A1FFB}"/>
    <cellStyle name="Normal 14 13 2 4" xfId="25365" xr:uid="{88DB2487-A24A-4E9F-B8B1-108777A5DC97}"/>
    <cellStyle name="Normal 14 13 3" xfId="10846" xr:uid="{4C16DD37-F046-4AEF-966F-1BAAC930B46B}"/>
    <cellStyle name="Normal 14 14" xfId="6251" xr:uid="{5A72EB1D-956A-4E58-AC8F-4FA15C216B19}"/>
    <cellStyle name="Normal 14 14 2" xfId="25366" xr:uid="{0CA82078-6DB0-49B5-A2F3-4820665E82D2}"/>
    <cellStyle name="Normal 14 14 2 2" xfId="25367" xr:uid="{4A87EFFB-14C5-47CF-BAEE-1DA7C2568180}"/>
    <cellStyle name="Normal 14 14 2 3" xfId="25368" xr:uid="{A0FD8E41-3281-4A81-BAD7-803482535E2E}"/>
    <cellStyle name="Normal 14 14 3" xfId="25369" xr:uid="{3F7D0ACF-C420-4CFE-AC9E-CF42D44D138E}"/>
    <cellStyle name="Normal 14 14 4" xfId="25370" xr:uid="{63494131-B345-43D6-852C-AAF974B55996}"/>
    <cellStyle name="Normal 14 15" xfId="6252" xr:uid="{8CADE5DC-F6FA-426B-897D-820B047CFF61}"/>
    <cellStyle name="Normal 14 15 2" xfId="25371" xr:uid="{1FC7E28B-55B3-41BD-9238-131D01A6DF13}"/>
    <cellStyle name="Normal 14 15 2 2" xfId="25372" xr:uid="{44C57BC0-E931-4332-A397-544BD711FA4C}"/>
    <cellStyle name="Normal 14 15 2 3" xfId="25373" xr:uid="{359063C1-F83D-47FD-A8CD-E82317F0275F}"/>
    <cellStyle name="Normal 14 15 3" xfId="25374" xr:uid="{807F1D14-1F39-41C3-924A-501C34E23CCF}"/>
    <cellStyle name="Normal 14 15 4" xfId="25375" xr:uid="{595B7636-4F59-4E0A-B210-4F2F773BDEF3}"/>
    <cellStyle name="Normal 14 16" xfId="8642" xr:uid="{E42B906A-CA04-4E95-A9F3-33DAF49085F2}"/>
    <cellStyle name="Normal 14 16 2" xfId="25376" xr:uid="{2F64B11B-7020-4789-99F0-E92BE2D34E2B}"/>
    <cellStyle name="Normal 14 16 3" xfId="25377" xr:uid="{89078589-C03E-4A82-AD27-70091265EB39}"/>
    <cellStyle name="Normal 14 16 4" xfId="25378" xr:uid="{DD5A05CD-DB3D-4E9C-939B-B775978914AE}"/>
    <cellStyle name="Normal 14 17" xfId="25379" xr:uid="{BD4B94E2-5E39-41B1-B9C1-B37E8F24E2CE}"/>
    <cellStyle name="Normal 14 17 2" xfId="25380" xr:uid="{2D75D7E6-0D49-40ED-B3CA-EDA2BB60D607}"/>
    <cellStyle name="Normal 14 17 3" xfId="25381" xr:uid="{A07A78EB-5959-4260-ABC0-8891C2F9459A}"/>
    <cellStyle name="Normal 14 18" xfId="25382" xr:uid="{17A8DA53-9B31-4149-8205-EC7A98269B9F}"/>
    <cellStyle name="Normal 14 18 2" xfId="25383" xr:uid="{73CD5F0C-FC86-4AAA-AEEC-B55DBD7355F4}"/>
    <cellStyle name="Normal 14 18 3" xfId="25384" xr:uid="{4467EF23-4F07-47F3-BC51-173D165C7AB7}"/>
    <cellStyle name="Normal 14 19" xfId="25385" xr:uid="{FCF65A06-F9B5-4F08-8C13-3CD0289ABC70}"/>
    <cellStyle name="Normal 14 2" xfId="2344" xr:uid="{AF65BB2D-586B-4AB4-A1A3-A6E7BCB8B24D}"/>
    <cellStyle name="Normal 14 2 10" xfId="25386" xr:uid="{B7379200-7F5A-4EA3-89BB-230A139A0405}"/>
    <cellStyle name="Normal 14 2 10 2" xfId="25387" xr:uid="{CC1D7E10-3595-4A05-9D21-B29E542136B8}"/>
    <cellStyle name="Normal 14 2 10 3" xfId="25388" xr:uid="{9518A8DA-1CBD-4B5A-99DC-A82E04A55026}"/>
    <cellStyle name="Normal 14 2 11" xfId="25389" xr:uid="{2A154AB6-1446-4C22-9F43-56456419A4D2}"/>
    <cellStyle name="Normal 14 2 11 2" xfId="25390" xr:uid="{F728B673-FA1B-4491-8F9C-251453C9786F}"/>
    <cellStyle name="Normal 14 2 11 3" xfId="25391" xr:uid="{A1CF54AC-E6EE-414F-B9EC-0F5F9B290CBE}"/>
    <cellStyle name="Normal 14 2 12" xfId="25392" xr:uid="{65CCBC57-D9AF-4E9A-A949-7A25DE77C68D}"/>
    <cellStyle name="Normal 14 2 12 2" xfId="25393" xr:uid="{6A3936AB-C96B-46B3-8C5E-D16AE5236376}"/>
    <cellStyle name="Normal 14 2 12 3" xfId="25394" xr:uid="{D790725D-5E6F-445B-9445-09C3E4A082F3}"/>
    <cellStyle name="Normal 14 2 13" xfId="25395" xr:uid="{1B82D794-2A9A-4052-A07A-F00B1EA9530A}"/>
    <cellStyle name="Normal 14 2 13 2" xfId="25396" xr:uid="{3088FBE9-07F3-4379-AA75-FD726B75EDF4}"/>
    <cellStyle name="Normal 14 2 13 3" xfId="25397" xr:uid="{A52F6CC2-DDE5-4628-81B5-F2DA2BF86B32}"/>
    <cellStyle name="Normal 14 2 14" xfId="25398" xr:uid="{BC1AB9F8-8EA6-47C9-A58D-6A94B0AC81D4}"/>
    <cellStyle name="Normal 14 2 14 2" xfId="25399" xr:uid="{833A8D7E-40F0-406B-8367-010FED659EB6}"/>
    <cellStyle name="Normal 14 2 14 3" xfId="25400" xr:uid="{F3C42B9F-A5FA-4F84-9C05-FC0EBE2D7965}"/>
    <cellStyle name="Normal 14 2 15" xfId="25401" xr:uid="{91D2FD8C-C97B-4CE8-A979-C691C9C8E1EB}"/>
    <cellStyle name="Normal 14 2 15 2" xfId="25402" xr:uid="{5766160E-616C-41C7-809B-E77E048565E8}"/>
    <cellStyle name="Normal 14 2 15 3" xfId="25403" xr:uid="{120B03A5-7EA2-4420-963A-8283626E9913}"/>
    <cellStyle name="Normal 14 2 16" xfId="25404" xr:uid="{FDB292DA-C196-4A38-A080-F38E7EDABA86}"/>
    <cellStyle name="Normal 14 2 16 2" xfId="25405" xr:uid="{6C56AE66-90BF-4F91-872C-91A7E8B3C7C5}"/>
    <cellStyle name="Normal 14 2 16 3" xfId="25406" xr:uid="{9894A0F9-36CD-44A1-AF5F-9C2381B70735}"/>
    <cellStyle name="Normal 14 2 17" xfId="25407" xr:uid="{BD63A4C7-BA00-418F-90AB-DCD81A688584}"/>
    <cellStyle name="Normal 14 2 17 2" xfId="25408" xr:uid="{3F062A0B-F58B-4335-B854-FF77B43CAA2A}"/>
    <cellStyle name="Normal 14 2 17 3" xfId="25409" xr:uid="{33D5C409-FBDF-4BE7-83BA-40594EEE7C66}"/>
    <cellStyle name="Normal 14 2 18" xfId="25410" xr:uid="{B8C65119-7E8F-4285-B708-C71ADAD009ED}"/>
    <cellStyle name="Normal 14 2 18 2" xfId="25411" xr:uid="{1008A20C-6DBE-4DC3-99D3-90283A4B3B4A}"/>
    <cellStyle name="Normal 14 2 18 3" xfId="25412" xr:uid="{B90123B5-128C-45C5-8820-87FE4F44696B}"/>
    <cellStyle name="Normal 14 2 19" xfId="6253" xr:uid="{91E78FFF-753E-4F14-8897-DA5C8A67EA6D}"/>
    <cellStyle name="Normal 14 2 2" xfId="2345" xr:uid="{FBBDD64C-3146-49BB-AE88-EBD2D659CD6E}"/>
    <cellStyle name="Normal 14 2 2 2" xfId="2346" xr:uid="{03033E75-F9E3-479C-9984-97E208DB1221}"/>
    <cellStyle name="Normal 14 2 3" xfId="2347" xr:uid="{8E05E024-FAC4-41D4-A29F-C1E64D8ACF00}"/>
    <cellStyle name="Normal 14 2 4" xfId="2348" xr:uid="{FC55B989-3919-4F75-85F7-5A103E7DAC0A}"/>
    <cellStyle name="Normal 14 2 5" xfId="2349" xr:uid="{43EE933A-AE46-4477-89DE-C4E35F6C4FFA}"/>
    <cellStyle name="Normal 14 2 6" xfId="2350" xr:uid="{28C1AFCE-C4E7-4694-9128-9F9343174A66}"/>
    <cellStyle name="Normal 14 2 7" xfId="6254" xr:uid="{F66831DF-7E06-4589-8773-69E97888FE9E}"/>
    <cellStyle name="Normal 14 2 8" xfId="8644" xr:uid="{F2FE09C7-0315-4662-AB2B-2F5C31D5DD5E}"/>
    <cellStyle name="Normal 14 2 8 2" xfId="10849" xr:uid="{57E2A3C6-EE7E-4416-AE10-9E78B8CFB700}"/>
    <cellStyle name="Normal 14 2 8 3" xfId="25413" xr:uid="{DFCFC6E2-6BE6-4F68-9523-4205FDA5B906}"/>
    <cellStyle name="Normal 14 2 8 4" xfId="10848" xr:uid="{63DC5419-1D8B-452F-AF70-39C0FDB5816C}"/>
    <cellStyle name="Normal 14 2 9" xfId="8643" xr:uid="{3E7B1818-FB9D-4D77-9FA9-39DB34188F9E}"/>
    <cellStyle name="Normal 14 2 9 2" xfId="25415" xr:uid="{B7B25920-5D8F-4F91-B507-9AB08DC71C3A}"/>
    <cellStyle name="Normal 14 2 9 3" xfId="25416" xr:uid="{D008281D-B942-4682-A1AC-FD9EC0E42345}"/>
    <cellStyle name="Normal 14 2 9 4" xfId="25417" xr:uid="{017CB10A-243A-4845-ACAE-9F479E1C98D1}"/>
    <cellStyle name="Normal 14 2 9 5" xfId="25414" xr:uid="{89BFD55E-384E-4E2E-BC07-70B43484BD75}"/>
    <cellStyle name="Normal 14 20" xfId="25418" xr:uid="{E4108255-4EDA-4F79-A277-42DB1CB0D7B9}"/>
    <cellStyle name="Normal 14 20 2" xfId="25419" xr:uid="{3A8E7CC0-7FC3-4612-98A8-7BC7019C27E0}"/>
    <cellStyle name="Normal 14 20 3" xfId="25420" xr:uid="{710D210F-945D-4210-B336-239FD09BF7DA}"/>
    <cellStyle name="Normal 14 21" xfId="25421" xr:uid="{D98744EB-0154-4A6F-921E-4752DAD27EC0}"/>
    <cellStyle name="Normal 14 21 2" xfId="25422" xr:uid="{72472501-0C86-4FD7-ACEB-18EB01E4B913}"/>
    <cellStyle name="Normal 14 21 3" xfId="25423" xr:uid="{B0086F10-B389-4485-BCF4-2381BDC0D22D}"/>
    <cellStyle name="Normal 14 22" xfId="25424" xr:uid="{604A0132-3951-4138-8D87-63F4824ECBD1}"/>
    <cellStyle name="Normal 14 22 2" xfId="25425" xr:uid="{CC314D8D-D341-4558-AC87-20713E937C40}"/>
    <cellStyle name="Normal 14 22 3" xfId="25426" xr:uid="{D8B38144-E557-4E4D-AB78-31E342CD4303}"/>
    <cellStyle name="Normal 14 23" xfId="25427" xr:uid="{247D24CD-28B2-443D-B996-EB52C20B17DE}"/>
    <cellStyle name="Normal 14 23 2" xfId="25428" xr:uid="{6A2DA8EE-89DD-4139-91E4-8E34AFEB3AF3}"/>
    <cellStyle name="Normal 14 23 3" xfId="25429" xr:uid="{15193054-FA9B-4502-AFCD-72A0CC7E8639}"/>
    <cellStyle name="Normal 14 24" xfId="25430" xr:uid="{FB6FE3A2-782B-4776-919E-724F008606A9}"/>
    <cellStyle name="Normal 14 24 2" xfId="25431" xr:uid="{ABB01BD3-AC5C-4A92-9F92-A6413B7B28AD}"/>
    <cellStyle name="Normal 14 24 3" xfId="25432" xr:uid="{DCD1099B-5291-42FB-A1A5-7B8BE0AC9597}"/>
    <cellStyle name="Normal 14 25" xfId="25433" xr:uid="{FD446236-DF9F-4D6B-8664-463893DE40D1}"/>
    <cellStyle name="Normal 14 25 2" xfId="25434" xr:uid="{9603C89E-7C78-4A72-8757-51EC41285FB2}"/>
    <cellStyle name="Normal 14 26" xfId="25435" xr:uid="{7EEEAFCE-8F61-4B8E-B3CB-B3EBC75599BF}"/>
    <cellStyle name="Normal 14 27" xfId="25436" xr:uid="{E767B510-22E5-403D-A120-D2295CA478B1}"/>
    <cellStyle name="Normal 14 28" xfId="6248" xr:uid="{D91732C5-AF86-48CD-9109-C80FF00BA2CB}"/>
    <cellStyle name="Normal 14 3" xfId="2351" xr:uid="{BA521F58-2647-458C-9612-3C105AA0F2B4}"/>
    <cellStyle name="Normal 14 3 10" xfId="25437" xr:uid="{76D8EF7D-83B8-4827-8E75-4B8B7582D9FD}"/>
    <cellStyle name="Normal 14 3 10 2" xfId="25438" xr:uid="{265270C3-FADC-45B1-A8B3-4CC8F50694AE}"/>
    <cellStyle name="Normal 14 3 10 3" xfId="25439" xr:uid="{179F350F-F8FB-4DB5-AA31-8FAA1D504832}"/>
    <cellStyle name="Normal 14 3 11" xfId="25440" xr:uid="{8AF544F7-AC97-4F10-B0C7-9D7FCEC25AE6}"/>
    <cellStyle name="Normal 14 3 11 2" xfId="25441" xr:uid="{1E37EBEC-1987-4CD9-9084-EDC4459AAFFE}"/>
    <cellStyle name="Normal 14 3 11 3" xfId="25442" xr:uid="{68C0A514-AD39-463E-83D7-6C8A0BAD6C8B}"/>
    <cellStyle name="Normal 14 3 12" xfId="25443" xr:uid="{34A81E20-17A7-43E5-8CC3-FB0AF3E28960}"/>
    <cellStyle name="Normal 14 3 12 2" xfId="25444" xr:uid="{A33FB454-0F31-4D99-9BF8-9668ED3A7F05}"/>
    <cellStyle name="Normal 14 3 12 3" xfId="25445" xr:uid="{54909DF6-7DAE-420F-9E11-F896722BAAC5}"/>
    <cellStyle name="Normal 14 3 13" xfId="25446" xr:uid="{90A7BE59-6833-43C6-B2C2-10EE3B1AB150}"/>
    <cellStyle name="Normal 14 3 13 2" xfId="25447" xr:uid="{5E0F0ADC-01DE-424B-AF1A-B2A873B86EF5}"/>
    <cellStyle name="Normal 14 3 13 3" xfId="25448" xr:uid="{B9884FE5-8817-4D16-B19C-AE366D6B6551}"/>
    <cellStyle name="Normal 14 3 14" xfId="25449" xr:uid="{18997064-6F37-4629-B507-5EA3888DC1DA}"/>
    <cellStyle name="Normal 14 3 14 2" xfId="25450" xr:uid="{6C6B3190-12A6-454A-AD4A-D92708A310EB}"/>
    <cellStyle name="Normal 14 3 14 3" xfId="25451" xr:uid="{B0193906-6051-4072-BAC3-23201916B47A}"/>
    <cellStyle name="Normal 14 3 15" xfId="25452" xr:uid="{356F702C-4A8D-461C-853D-F10025C271BD}"/>
    <cellStyle name="Normal 14 3 15 2" xfId="25453" xr:uid="{D1BE6409-53E0-478C-BF0E-4902A8CE7577}"/>
    <cellStyle name="Normal 14 3 15 3" xfId="25454" xr:uid="{4B30B9BB-1181-4D65-AE13-C236F9605ACF}"/>
    <cellStyle name="Normal 14 3 16" xfId="25455" xr:uid="{B27D2931-4896-4895-888C-03C16FD2E55A}"/>
    <cellStyle name="Normal 14 3 16 2" xfId="25456" xr:uid="{00A94A30-41D1-41FD-A550-A006A20CE3C0}"/>
    <cellStyle name="Normal 14 3 16 3" xfId="25457" xr:uid="{0337CECD-03DB-427C-9E57-7F690FD2D8B8}"/>
    <cellStyle name="Normal 14 3 17" xfId="25458" xr:uid="{69F5E2FA-4EA1-41C0-9CC1-609418F44806}"/>
    <cellStyle name="Normal 14 3 17 2" xfId="25459" xr:uid="{659190BB-E9CF-4573-91B2-92677CE69261}"/>
    <cellStyle name="Normal 14 3 17 3" xfId="25460" xr:uid="{7D9A496E-08DD-49C5-8994-04CA0CD14A0D}"/>
    <cellStyle name="Normal 14 3 2" xfId="2352" xr:uid="{1AA6C5D7-A029-4D16-8C9A-10353A6CE90A}"/>
    <cellStyle name="Normal 14 3 2 2" xfId="2353" xr:uid="{31EAA381-3AC7-43F1-AEAF-06487DC2C520}"/>
    <cellStyle name="Normal 14 3 3" xfId="2354" xr:uid="{8D5DC991-D678-43B3-9E3D-34BB7DDE7411}"/>
    <cellStyle name="Normal 14 3 4" xfId="2355" xr:uid="{C9D74D55-E481-4863-AF9A-AA32AA269960}"/>
    <cellStyle name="Normal 14 3 5" xfId="2356" xr:uid="{A0B6A9E0-B1E3-4901-8D79-9C24B5AE5BA1}"/>
    <cellStyle name="Normal 14 3 6" xfId="2357" xr:uid="{C5694E41-9E63-4D6C-B19F-595D56E4EBE8}"/>
    <cellStyle name="Normal 14 3 7" xfId="10850" xr:uid="{5DE60C0B-2FDE-49D2-84CF-09143C4A97B8}"/>
    <cellStyle name="Normal 14 3 8" xfId="10851" xr:uid="{6CAB46C7-4C0E-4EC3-BAC1-02C7EE237F9F}"/>
    <cellStyle name="Normal 14 3 8 2" xfId="10852" xr:uid="{59DBC6EF-03E3-4F6B-98F0-076025CF50ED}"/>
    <cellStyle name="Normal 14 3 9" xfId="25461" xr:uid="{28C44ECF-1968-4319-BCD4-1CB2B9CDEDA3}"/>
    <cellStyle name="Normal 14 3 9 2" xfId="25462" xr:uid="{56F5D5BA-47B7-47B2-BC5E-D5572B181EEB}"/>
    <cellStyle name="Normal 14 3 9 3" xfId="25463" xr:uid="{B8621463-A00C-437C-A38A-EC053DE9A221}"/>
    <cellStyle name="Normal 14 4" xfId="2358" xr:uid="{945D8F39-7A39-4169-ADD0-C542734066E3}"/>
    <cellStyle name="Normal 14 4 10" xfId="10853" xr:uid="{D655C287-96DC-467E-9128-DD89896CBB9A}"/>
    <cellStyle name="Normal 14 4 11" xfId="6255" xr:uid="{FEA96E38-F571-4F55-8A64-CBB05C8504AE}"/>
    <cellStyle name="Normal 14 4 2" xfId="2359" xr:uid="{12262882-59AE-43CE-A26F-7A035825225D}"/>
    <cellStyle name="Normal 14 4 2 2" xfId="2360" xr:uid="{49C0BE57-129F-49F5-8F1C-2E25537A7C76}"/>
    <cellStyle name="Normal 14 4 3" xfId="2361" xr:uid="{9A32C1F1-3A3D-4997-9810-65DA8EE9085A}"/>
    <cellStyle name="Normal 14 4 4" xfId="2362" xr:uid="{6D462628-1D35-459F-82ED-2BD271EF8DC6}"/>
    <cellStyle name="Normal 14 4 5" xfId="2363" xr:uid="{05BFE751-8029-47CF-965B-A08E81A5CF81}"/>
    <cellStyle name="Normal 14 4 6" xfId="2364" xr:uid="{4D3EAE25-2A8B-4370-A23D-01CE8AC0C767}"/>
    <cellStyle name="Normal 14 4 7" xfId="10854" xr:uid="{0FE30E7B-58D5-4F44-8050-4C5883DAC08D}"/>
    <cellStyle name="Normal 14 4 8" xfId="10855" xr:uid="{5E680AA0-881D-4508-AA59-EAB2CF260E52}"/>
    <cellStyle name="Normal 14 4 8 2" xfId="10856" xr:uid="{B11A5B59-34AC-4B5E-8C81-A49BC9663977}"/>
    <cellStyle name="Normal 14 4 9" xfId="25464" xr:uid="{AD5BC9A3-9824-4470-AADC-EC84FC3E85A8}"/>
    <cellStyle name="Normal 14 4 9 2" xfId="25465" xr:uid="{7A61B738-B7B4-4C1A-A9EC-9CE2515442C1}"/>
    <cellStyle name="Normal 14 4 9 3" xfId="25466" xr:uid="{2E40941E-35FF-4B06-9534-91560E17DA35}"/>
    <cellStyle name="Normal 14 5" xfId="2365" xr:uid="{D6645FEA-F24E-4B1E-8A90-CB3C1A177280}"/>
    <cellStyle name="Normal 14 5 10" xfId="10857" xr:uid="{3328F927-5740-479E-A940-935738499369}"/>
    <cellStyle name="Normal 14 5 11" xfId="6256" xr:uid="{58C4B769-9A58-4DC4-BF03-E06777B2F8FE}"/>
    <cellStyle name="Normal 14 5 2" xfId="2366" xr:uid="{88F7AB0D-6870-4895-96ED-8DECBE10E1CB}"/>
    <cellStyle name="Normal 14 5 2 2" xfId="2367" xr:uid="{6648C5CC-CFA2-4F1B-9A1F-B6B73CCE8EDC}"/>
    <cellStyle name="Normal 14 5 3" xfId="2368" xr:uid="{E13339C3-05AF-4490-81D4-93AF06E25A96}"/>
    <cellStyle name="Normal 14 5 4" xfId="2369" xr:uid="{6824D947-E7E2-4D65-A6AC-DF63919F8262}"/>
    <cellStyle name="Normal 14 5 5" xfId="2370" xr:uid="{8CCE6D3E-F38E-4D38-8F62-7050994964BD}"/>
    <cellStyle name="Normal 14 5 6" xfId="2371" xr:uid="{E571154E-0456-4D82-94DB-8590DE655483}"/>
    <cellStyle name="Normal 14 5 7" xfId="10858" xr:uid="{DA38BF4F-8D2A-4E59-A2B0-2DABEFD6E7A1}"/>
    <cellStyle name="Normal 14 5 8" xfId="10859" xr:uid="{D4FFE823-D0BE-4FFF-94BB-ED6E2B77D1E1}"/>
    <cellStyle name="Normal 14 5 8 2" xfId="10860" xr:uid="{B8627AE8-5C67-4C16-8591-5C46D1EF2367}"/>
    <cellStyle name="Normal 14 5 9" xfId="25467" xr:uid="{2FCA3269-BA60-4EFB-A57E-0BCF6CB77728}"/>
    <cellStyle name="Normal 14 5 9 2" xfId="25468" xr:uid="{6D5B5403-B28F-4EFB-8BBC-3B66201D8366}"/>
    <cellStyle name="Normal 14 5 9 3" xfId="25469" xr:uid="{CD34D916-5984-4A56-AC70-B8015B9A0728}"/>
    <cellStyle name="Normal 14 6" xfId="2372" xr:uid="{E2E40FA4-3386-493F-87FC-5B73D0EDC14D}"/>
    <cellStyle name="Normal 14 6 2" xfId="2373" xr:uid="{0EC48766-DA96-42DF-9004-52E152B5AD09}"/>
    <cellStyle name="Normal 14 6 2 2" xfId="2374" xr:uid="{35C85661-0E3A-4FCA-AD06-E168EAE0FD63}"/>
    <cellStyle name="Normal 14 6 3" xfId="2375" xr:uid="{32357177-4991-472E-8E4B-8AE2BE975C16}"/>
    <cellStyle name="Normal 14 6 4" xfId="2376" xr:uid="{9501C863-9735-4EB8-BBE8-3C1731B7F25C}"/>
    <cellStyle name="Normal 14 6 5" xfId="2377" xr:uid="{BCDD9328-EC14-4626-A6C4-1B97F8563DB1}"/>
    <cellStyle name="Normal 14 6 6" xfId="2378" xr:uid="{F8F97540-75C6-4A0B-9DF1-AA47DC09A552}"/>
    <cellStyle name="Normal 14 6 7" xfId="10861" xr:uid="{BBAEBB74-15C7-4728-A226-6CC69023CD23}"/>
    <cellStyle name="Normal 14 6 8" xfId="10862" xr:uid="{B289E829-D246-4B70-89C6-F0872673DD24}"/>
    <cellStyle name="Normal 14 6 8 2" xfId="10863" xr:uid="{4557D975-76F4-4CD6-9EED-C1E0E6A55199}"/>
    <cellStyle name="Normal 14 7" xfId="2379" xr:uid="{12F8CF6A-4FE3-4CBB-9DA7-04D883968B52}"/>
    <cellStyle name="Normal 14 8" xfId="2380" xr:uid="{F64F6F40-70B7-4FEA-B936-1D6A3916FCCB}"/>
    <cellStyle name="Normal 14 8 2" xfId="3440" xr:uid="{CF1EFB5A-9904-4E89-BA7F-0AFE9CEE298E}"/>
    <cellStyle name="Normal 14 8 2 2" xfId="25470" xr:uid="{3479BC62-F7BE-402D-AF13-C06179CA0CD6}"/>
    <cellStyle name="Normal 14 8 2 2 2" xfId="25471" xr:uid="{A33B284D-0993-4612-94C4-71022E3FDB4F}"/>
    <cellStyle name="Normal 14 8 2 3" xfId="25472" xr:uid="{1F59C535-7B11-47F7-8692-F385A5AAE99E}"/>
    <cellStyle name="Normal 14 8 2 4" xfId="25473" xr:uid="{2CB0FD4B-A0EB-40E3-AAD5-FBDB910A3D0E}"/>
    <cellStyle name="Normal 14 8 3" xfId="25474" xr:uid="{5579785F-7C73-4360-90AC-711A6D562AD1}"/>
    <cellStyle name="Normal 14 8 3 2" xfId="25475" xr:uid="{B3F7624D-3517-4B83-8896-F7EE82887A81}"/>
    <cellStyle name="Normal 14 8 3 3" xfId="25476" xr:uid="{7344E124-AB9B-4D8B-8B3A-794F4CE5210A}"/>
    <cellStyle name="Normal 14 8 4" xfId="25477" xr:uid="{BE5E082F-B742-4FFC-9BFE-C0B41AD18D5A}"/>
    <cellStyle name="Normal 14 8 4 2" xfId="25478" xr:uid="{0726BD55-E1AC-418F-B089-A8CC17E6391F}"/>
    <cellStyle name="Normal 14 8 5" xfId="25479" xr:uid="{14B1C3CE-FAE5-4D3D-BF6D-9C1FA6861C7F}"/>
    <cellStyle name="Normal 14 8 6" xfId="10864" xr:uid="{133CC145-71A4-4B0D-9717-C75551592103}"/>
    <cellStyle name="Normal 14 8 7" xfId="6257" xr:uid="{5E802990-0578-4EA7-B510-258B466B8155}"/>
    <cellStyle name="Normal 14 9" xfId="2381" xr:uid="{AF485E64-CD4F-4984-99DA-FDD77E02821D}"/>
    <cellStyle name="Normal 14 9 2" xfId="3441" xr:uid="{4597E0EC-9B35-43DB-B9E0-4A3C1CA959FA}"/>
    <cellStyle name="Normal 14 9 2 2" xfId="25480" xr:uid="{688F94CA-8C54-4A4A-9FA2-D1A96D6971B6}"/>
    <cellStyle name="Normal 14 9 2 2 2" xfId="25481" xr:uid="{6D4ABE81-8D62-4862-9F32-C2DF3949A47C}"/>
    <cellStyle name="Normal 14 9 2 3" xfId="25482" xr:uid="{42E0A460-9E93-464C-A58C-E6D45CC25CED}"/>
    <cellStyle name="Normal 14 9 2 4" xfId="25483" xr:uid="{602D5861-E3ED-46A7-AE1D-EB893DBEDD97}"/>
    <cellStyle name="Normal 14 9 3" xfId="25484" xr:uid="{0EFE5494-4259-41FA-9617-90B97FB28B76}"/>
    <cellStyle name="Normal 14 9 3 2" xfId="25485" xr:uid="{9257AFB7-75E1-44B7-BCB1-F20D42E5BD8C}"/>
    <cellStyle name="Normal 14 9 3 3" xfId="25486" xr:uid="{CBA533C2-ECE9-4BD3-AFD7-8B8E4C51DBCD}"/>
    <cellStyle name="Normal 14 9 4" xfId="25487" xr:uid="{EDA4CB0E-4012-4125-A7AA-75162E89FBF7}"/>
    <cellStyle name="Normal 14 9 4 2" xfId="25488" xr:uid="{187477F0-AEF3-453C-957D-596F5C0F7CF7}"/>
    <cellStyle name="Normal 14 9 5" xfId="25489" xr:uid="{B78487C2-D98B-49D0-92F1-15544BC35B1F}"/>
    <cellStyle name="Normal 14 9 6" xfId="10865" xr:uid="{2E169B9D-7EA2-4B3D-A1FC-B174B8070B61}"/>
    <cellStyle name="Normal 14 9 7" xfId="6258" xr:uid="{B92FE987-9B1D-4187-85E5-EBD2726CE723}"/>
    <cellStyle name="Normal 15" xfId="2382" xr:uid="{BF0BE548-E0ED-4D2E-B800-0A7D71676131}"/>
    <cellStyle name="Normal 15 10" xfId="2383" xr:uid="{F5FCA17F-3114-4052-BCB5-6A23DECC31FB}"/>
    <cellStyle name="Normal 15 11" xfId="2384" xr:uid="{BCD68E41-772E-4FE6-AB28-E10C7910D58B}"/>
    <cellStyle name="Normal 15 12" xfId="10866" xr:uid="{227A17DE-C733-4ADF-A01B-68EA61E10620}"/>
    <cellStyle name="Normal 15 13" xfId="10867" xr:uid="{6AC01013-9BD9-4DEF-A930-2AD38D3A6DD0}"/>
    <cellStyle name="Normal 15 13 2" xfId="10868" xr:uid="{A75C885A-78DC-4988-8960-CA9960CA4E73}"/>
    <cellStyle name="Normal 15 14" xfId="25490" xr:uid="{0B0A3665-222D-4362-B1C1-FFEB096FE6A8}"/>
    <cellStyle name="Normal 15 14 2" xfId="25491" xr:uid="{9762CA1B-A0EC-45EB-8182-AD7DCE1AF2DE}"/>
    <cellStyle name="Normal 15 14 3" xfId="25492" xr:uid="{59D42EB3-0316-44F0-B614-106BD070FDD2}"/>
    <cellStyle name="Normal 15 15" xfId="25493" xr:uid="{A3C99FBF-93C2-4D06-91FF-409A7065376A}"/>
    <cellStyle name="Normal 15 15 2" xfId="25494" xr:uid="{951E3764-083C-45CE-A8E6-8795293E7DF1}"/>
    <cellStyle name="Normal 15 15 3" xfId="25495" xr:uid="{4B032045-68D8-429E-AC6A-05515D04A872}"/>
    <cellStyle name="Normal 15 16" xfId="25496" xr:uid="{A8FCF92F-40FC-4D2F-9F32-C8CCE22BD8A8}"/>
    <cellStyle name="Normal 15 16 2" xfId="25497" xr:uid="{EDF2DFB0-703B-44D0-A314-F5C6903FC599}"/>
    <cellStyle name="Normal 15 16 3" xfId="25498" xr:uid="{B74C1E72-A68B-4775-857E-4B2AD708CE26}"/>
    <cellStyle name="Normal 15 17" xfId="25499" xr:uid="{3318CC69-57C0-42C4-B206-1AA329443701}"/>
    <cellStyle name="Normal 15 17 2" xfId="25500" xr:uid="{0485AE00-BB67-4CF9-9F30-4DB23F8D4EDF}"/>
    <cellStyle name="Normal 15 17 3" xfId="25501" xr:uid="{704ADB33-CFAB-4CD1-9AE0-47AAB165CBB0}"/>
    <cellStyle name="Normal 15 18" xfId="25502" xr:uid="{73252ED6-371E-4958-B9EC-AD5A318D6962}"/>
    <cellStyle name="Normal 15 19" xfId="25503" xr:uid="{A65C813B-81F6-4613-9C73-13CFF2F8B7F5}"/>
    <cellStyle name="Normal 15 19 2" xfId="25504" xr:uid="{137AD9EE-9D4C-426C-97AD-3C868E023089}"/>
    <cellStyle name="Normal 15 19 3" xfId="25505" xr:uid="{6078D361-DF7D-4A36-8486-31B2B2790419}"/>
    <cellStyle name="Normal 15 2" xfId="2385" xr:uid="{BC5FEBBC-B34C-4B3E-9004-33195DAAC89B}"/>
    <cellStyle name="Normal 15 2 10" xfId="25506" xr:uid="{B6F38DB0-2CC7-4B4B-BE86-B7C940219E98}"/>
    <cellStyle name="Normal 15 2 10 2" xfId="25507" xr:uid="{CF12DEE6-AEBF-4389-BF1C-5A88C979FCAC}"/>
    <cellStyle name="Normal 15 2 10 3" xfId="25508" xr:uid="{6C13A74E-C06B-46EC-9E02-5F084E882310}"/>
    <cellStyle name="Normal 15 2 11" xfId="25509" xr:uid="{6E9DBDC5-1472-4DB8-A4F0-43AF4D8AF98D}"/>
    <cellStyle name="Normal 15 2 11 2" xfId="25510" xr:uid="{3ABE966B-B875-4FD3-B4E3-1F0B00123B58}"/>
    <cellStyle name="Normal 15 2 11 3" xfId="25511" xr:uid="{45E352FD-C35B-4F1D-879C-6C9AA838FCCD}"/>
    <cellStyle name="Normal 15 2 12" xfId="25512" xr:uid="{0133D10B-7CD1-44AE-A748-47B0AA6CCB02}"/>
    <cellStyle name="Normal 15 2 12 2" xfId="25513" xr:uid="{6AA285E2-DC40-428E-9A65-CA6A4AFF61D9}"/>
    <cellStyle name="Normal 15 2 12 3" xfId="25514" xr:uid="{6E1B3200-B441-4789-B54D-A6ED1A9E67EA}"/>
    <cellStyle name="Normal 15 2 13" xfId="25515" xr:uid="{B501C9E7-1517-4236-80F0-CD588D4EA259}"/>
    <cellStyle name="Normal 15 2 13 2" xfId="25516" xr:uid="{123F6528-4A10-418B-978C-83101C1B69A4}"/>
    <cellStyle name="Normal 15 2 13 3" xfId="25517" xr:uid="{87010CCF-0B82-4BB9-8359-CBA0F8EC5867}"/>
    <cellStyle name="Normal 15 2 14" xfId="25518" xr:uid="{16446BFB-2653-47C9-B09A-AE6A36DB0D1C}"/>
    <cellStyle name="Normal 15 2 14 2" xfId="25519" xr:uid="{E3FD6044-3BB4-495B-B500-3ED14B5B9777}"/>
    <cellStyle name="Normal 15 2 14 3" xfId="25520" xr:uid="{79EF18CD-5D50-4C16-8C18-19336FFB2A28}"/>
    <cellStyle name="Normal 15 2 15" xfId="25521" xr:uid="{E80B4175-C2E1-49DB-AB6C-60F5BE447E00}"/>
    <cellStyle name="Normal 15 2 15 2" xfId="25522" xr:uid="{59C2C72B-5CFF-4432-B038-700E8141E7E8}"/>
    <cellStyle name="Normal 15 2 15 3" xfId="25523" xr:uid="{DF8E3B31-3E81-4021-9CCB-40C72165F544}"/>
    <cellStyle name="Normal 15 2 16" xfId="25524" xr:uid="{EC90CE8C-01B5-4E8A-A4AF-43ED702A283C}"/>
    <cellStyle name="Normal 15 2 16 2" xfId="25525" xr:uid="{87670811-C957-4962-9DD3-7CE25194C785}"/>
    <cellStyle name="Normal 15 2 16 3" xfId="25526" xr:uid="{E3CECC12-9EB5-4476-ADA2-06953691431D}"/>
    <cellStyle name="Normal 15 2 17" xfId="25527" xr:uid="{80F9C065-ED10-42B8-8B4A-9C26D8184933}"/>
    <cellStyle name="Normal 15 2 17 2" xfId="25528" xr:uid="{6C1848A7-2583-4F28-AC90-58CA73314FBE}"/>
    <cellStyle name="Normal 15 2 17 3" xfId="25529" xr:uid="{1EF7726C-C310-44B4-9731-1CF6DD6C2CE3}"/>
    <cellStyle name="Normal 15 2 2" xfId="2386" xr:uid="{EB71AA4B-939D-492D-8D3C-BC4AED3FC168}"/>
    <cellStyle name="Normal 15 2 2 2" xfId="2387" xr:uid="{FF5CE061-6905-4D4C-80D1-E3AAE689880A}"/>
    <cellStyle name="Normal 15 2 3" xfId="2388" xr:uid="{07464D8D-A123-4AAF-9CD7-ADCEE5E94BD6}"/>
    <cellStyle name="Normal 15 2 3 2" xfId="25530" xr:uid="{A8D6776D-F469-4533-9D36-09B0CAA593CF}"/>
    <cellStyle name="Normal 15 2 3 3" xfId="10869" xr:uid="{1CD94BD8-61EE-4AA6-8E90-DCB1B531A324}"/>
    <cellStyle name="Normal 15 2 3 4" xfId="8645" xr:uid="{D3847063-BF38-4ACA-870A-14628C5E8C1B}"/>
    <cellStyle name="Normal 15 2 4" xfId="2389" xr:uid="{F3988B91-4631-42E5-BC03-33BB6D84B7E9}"/>
    <cellStyle name="Normal 15 2 5" xfId="2390" xr:uid="{D7B78A39-D08D-46EB-997F-A12FDD606F71}"/>
    <cellStyle name="Normal 15 2 6" xfId="2391" xr:uid="{51880DFA-8803-497D-8D4B-C774FEC7D5CD}"/>
    <cellStyle name="Normal 15 2 7" xfId="10870" xr:uid="{8173BA89-672D-4137-98C2-BFBA6C007F76}"/>
    <cellStyle name="Normal 15 2 8" xfId="10871" xr:uid="{CD173AD0-7194-4402-8173-B094F2D5FD8A}"/>
    <cellStyle name="Normal 15 2 8 2" xfId="10872" xr:uid="{CC588B45-DAF0-4C27-8137-32E423C5E3FF}"/>
    <cellStyle name="Normal 15 2 9" xfId="25531" xr:uid="{D4EE6943-6956-4331-A1A0-574F1595EC1B}"/>
    <cellStyle name="Normal 15 2 9 2" xfId="25532" xr:uid="{A89B7D21-4655-45C8-9784-3A931BD84D33}"/>
    <cellStyle name="Normal 15 2 9 3" xfId="25533" xr:uid="{F7BAF3F6-6C7B-4FE6-8101-C114C05B9FD7}"/>
    <cellStyle name="Normal 15 20" xfId="25534" xr:uid="{6B612634-59AF-48A1-BF7C-09018B88E0A2}"/>
    <cellStyle name="Normal 15 20 2" xfId="25535" xr:uid="{3D3A58A3-B598-47BE-871B-6162A1C40A87}"/>
    <cellStyle name="Normal 15 20 3" xfId="25536" xr:uid="{00D32004-B106-4E97-99F8-E568D8F30605}"/>
    <cellStyle name="Normal 15 21" xfId="25537" xr:uid="{AC93AB24-9173-4E7A-B263-EF58328F6B65}"/>
    <cellStyle name="Normal 15 21 2" xfId="25538" xr:uid="{659A92DD-122A-4B08-999A-BA9BCCBF5E5E}"/>
    <cellStyle name="Normal 15 21 3" xfId="25539" xr:uid="{95E03DAF-A079-4CF8-B161-45AAFBF7CBA9}"/>
    <cellStyle name="Normal 15 22" xfId="25540" xr:uid="{CACBB93D-D809-4F8E-AD85-C74149286D78}"/>
    <cellStyle name="Normal 15 22 2" xfId="25541" xr:uid="{595E8A2D-9DEC-4EEB-B7E4-DD724CCA3EA5}"/>
    <cellStyle name="Normal 15 22 3" xfId="25542" xr:uid="{09CB5343-B9C0-419C-AB6F-6AA25DF3908E}"/>
    <cellStyle name="Normal 15 23" xfId="25543" xr:uid="{AAE9459A-B9A9-4B79-80FC-C76DA9A90D5A}"/>
    <cellStyle name="Normal 15 23 2" xfId="25544" xr:uid="{4F783ED2-0DC3-4441-856E-E116F5C17627}"/>
    <cellStyle name="Normal 15 23 3" xfId="25545" xr:uid="{51D5E1CB-C713-4740-B95F-67BD6F2CA6BA}"/>
    <cellStyle name="Normal 15 24" xfId="25546" xr:uid="{1F23094E-5EA8-45FF-9571-75F9A346A409}"/>
    <cellStyle name="Normal 15 25" xfId="25547" xr:uid="{01946EF0-F1D5-42A0-81A3-945DFD1B8B76}"/>
    <cellStyle name="Normal 15 26" xfId="6259" xr:uid="{BFD0FD50-1955-4ED7-9B62-CAC1D6779AC6}"/>
    <cellStyle name="Normal 15 3" xfId="2392" xr:uid="{3547B694-5E84-4980-84AD-FCA511538257}"/>
    <cellStyle name="Normal 15 3 10" xfId="25548" xr:uid="{BBA8E51E-139C-4581-8F1E-76A4ED197409}"/>
    <cellStyle name="Normal 15 3 10 2" xfId="25549" xr:uid="{4698F3EB-7FA3-46DB-8E51-4405CDFE44ED}"/>
    <cellStyle name="Normal 15 3 10 3" xfId="25550" xr:uid="{8B627AE1-3F99-4C6F-9B12-C7839BAD475A}"/>
    <cellStyle name="Normal 15 3 11" xfId="25551" xr:uid="{0FC95562-579B-42A2-B063-83530501C18A}"/>
    <cellStyle name="Normal 15 3 11 2" xfId="25552" xr:uid="{38307ED5-D221-4A10-9037-48F47ABCDED3}"/>
    <cellStyle name="Normal 15 3 11 3" xfId="25553" xr:uid="{22D75889-4086-499C-A800-6117FD713067}"/>
    <cellStyle name="Normal 15 3 12" xfId="25554" xr:uid="{90C1AB88-8726-4C32-9460-66A3EC9AF6FC}"/>
    <cellStyle name="Normal 15 3 12 2" xfId="25555" xr:uid="{4921A11B-8404-4011-93F2-C11AFE96308F}"/>
    <cellStyle name="Normal 15 3 12 3" xfId="25556" xr:uid="{38FAD62F-F1CB-45C8-9B91-F79346359B4B}"/>
    <cellStyle name="Normal 15 3 13" xfId="25557" xr:uid="{0E8EE506-1A02-4EB8-BDB2-F1A960A1C243}"/>
    <cellStyle name="Normal 15 3 13 2" xfId="25558" xr:uid="{85C61451-A066-47F9-A141-728745580748}"/>
    <cellStyle name="Normal 15 3 13 3" xfId="25559" xr:uid="{52A531C7-FA30-4071-93FF-E8A12DB246D8}"/>
    <cellStyle name="Normal 15 3 14" xfId="25560" xr:uid="{0F6629B5-CB7A-44DD-B269-B172711BBF9A}"/>
    <cellStyle name="Normal 15 3 14 2" xfId="25561" xr:uid="{ABA986D7-E208-455D-920D-844BAE918C47}"/>
    <cellStyle name="Normal 15 3 14 3" xfId="25562" xr:uid="{3FBF3B04-A06B-4A64-B286-525482766A4A}"/>
    <cellStyle name="Normal 15 3 15" xfId="25563" xr:uid="{4595F7A8-1BBF-493F-B716-214C7C86EC3D}"/>
    <cellStyle name="Normal 15 3 15 2" xfId="25564" xr:uid="{6C26B54C-EC2D-4301-B241-D268AC37A871}"/>
    <cellStyle name="Normal 15 3 15 3" xfId="25565" xr:uid="{3343D48E-E1B8-4CCC-9439-1E4A296DFD9F}"/>
    <cellStyle name="Normal 15 3 16" xfId="25566" xr:uid="{D8B742C6-3EF9-40EA-A4FD-DB510411F79F}"/>
    <cellStyle name="Normal 15 3 16 2" xfId="25567" xr:uid="{52C88BEE-4E63-412E-9EC6-40406ED3D29D}"/>
    <cellStyle name="Normal 15 3 16 3" xfId="25568" xr:uid="{87F4EB72-C12B-46F8-A6BE-A7CC3D067703}"/>
    <cellStyle name="Normal 15 3 17" xfId="25569" xr:uid="{75216EC5-911F-4046-B740-8CAE3B6CDE19}"/>
    <cellStyle name="Normal 15 3 17 2" xfId="25570" xr:uid="{2C4BF9A2-973A-4C01-B5C1-188C24FF54D3}"/>
    <cellStyle name="Normal 15 3 17 3" xfId="25571" xr:uid="{7A60B5D7-D33C-4190-BF69-329709A8B6FE}"/>
    <cellStyle name="Normal 15 3 2" xfId="2393" xr:uid="{8B44BC4D-B24B-48A4-BD85-E22F4ECA5E7B}"/>
    <cellStyle name="Normal 15 3 2 2" xfId="2394" xr:uid="{6D961F94-35C7-4768-BBEF-6B56E1554311}"/>
    <cellStyle name="Normal 15 3 3" xfId="2395" xr:uid="{495257BE-32AE-4D6E-9DD3-420DB24CA740}"/>
    <cellStyle name="Normal 15 3 4" xfId="2396" xr:uid="{5C90CF2D-0A9E-4D13-98B7-F5B04AF7E876}"/>
    <cellStyle name="Normal 15 3 5" xfId="2397" xr:uid="{0E60A7F0-600B-4F56-B5C2-E45D3640F81F}"/>
    <cellStyle name="Normal 15 3 6" xfId="2398" xr:uid="{D499CAE2-A46B-47CC-AFA6-B1F016A100BE}"/>
    <cellStyle name="Normal 15 3 7" xfId="10873" xr:uid="{7EBE41AB-7E88-4CAE-8CFC-ADB26B0D1A44}"/>
    <cellStyle name="Normal 15 3 8" xfId="10874" xr:uid="{A9E0084F-19F5-4DD5-937A-DBECF4BB454C}"/>
    <cellStyle name="Normal 15 3 8 2" xfId="10875" xr:uid="{CBDDA165-68EA-44CE-8634-76D265A4775E}"/>
    <cellStyle name="Normal 15 3 9" xfId="25572" xr:uid="{9DC34631-A09A-4826-80D1-71E208E02942}"/>
    <cellStyle name="Normal 15 3 9 2" xfId="25573" xr:uid="{C025ECCE-88D0-4662-B2F9-223D75B75C3D}"/>
    <cellStyle name="Normal 15 3 9 3" xfId="25574" xr:uid="{2DE5BCD7-CE4E-437A-8A2E-BA79B6728C1A}"/>
    <cellStyle name="Normal 15 4" xfId="2399" xr:uid="{A1E32E1D-8C7B-4A2D-B9BE-E9543B0CCDCA}"/>
    <cellStyle name="Normal 15 4 2" xfId="2400" xr:uid="{00BCFBDA-0D56-43A5-B1B9-E7D9D0A53DD4}"/>
    <cellStyle name="Normal 15 4 2 2" xfId="2401" xr:uid="{6EF1C2AA-AF93-445F-8E39-21C6203C274F}"/>
    <cellStyle name="Normal 15 4 3" xfId="2402" xr:uid="{AAE54DD8-6FE6-4FC4-B84B-953A51EAB023}"/>
    <cellStyle name="Normal 15 4 4" xfId="2403" xr:uid="{F29C085B-213E-4264-964A-C5BF496E3467}"/>
    <cellStyle name="Normal 15 4 5" xfId="2404" xr:uid="{B29AF40E-734D-484E-8441-54E5EF9580B3}"/>
    <cellStyle name="Normal 15 4 6" xfId="2405" xr:uid="{554B3E4E-4070-46A7-857B-F5D540EC617F}"/>
    <cellStyle name="Normal 15 4 7" xfId="10876" xr:uid="{5FE6C6FC-30C2-49EF-9FFF-D9973599BF42}"/>
    <cellStyle name="Normal 15 4 8" xfId="10877" xr:uid="{CD541849-0D3F-4BF5-A9C8-8DE6B72D2210}"/>
    <cellStyle name="Normal 15 4 8 2" xfId="10878" xr:uid="{2C3008FB-5AB1-481F-8C00-D8F5703BF17D}"/>
    <cellStyle name="Normal 15 5" xfId="2406" xr:uid="{9F30CB99-F52D-455B-9BCF-E9FEDBB33F62}"/>
    <cellStyle name="Normal 15 5 2" xfId="2407" xr:uid="{764668A0-D0E6-4EB0-94DD-D3F859EB4AD3}"/>
    <cellStyle name="Normal 15 5 2 2" xfId="2408" xr:uid="{4E125255-B7A8-41B4-AF15-D894DACBA72A}"/>
    <cellStyle name="Normal 15 5 3" xfId="2409" xr:uid="{9FE8B567-C227-4F42-ABF1-502D088612FF}"/>
    <cellStyle name="Normal 15 5 4" xfId="2410" xr:uid="{52774E9A-75F6-43D8-9D3B-6B44BB8B1546}"/>
    <cellStyle name="Normal 15 5 5" xfId="2411" xr:uid="{DCC1E45A-F8FA-4674-A09C-526D48ED9FD9}"/>
    <cellStyle name="Normal 15 5 6" xfId="2412" xr:uid="{2E02E14A-1474-4D6B-9351-29CCED8CF0C7}"/>
    <cellStyle name="Normal 15 5 7" xfId="10879" xr:uid="{2C000C74-B400-4139-A44E-D82E037ACF33}"/>
    <cellStyle name="Normal 15 5 8" xfId="10880" xr:uid="{6C0F6E82-8B12-4DD6-83D8-5D86F28EE4EF}"/>
    <cellStyle name="Normal 15 5 8 2" xfId="10881" xr:uid="{F8E87E7D-E993-4919-8A71-73B1E0393E04}"/>
    <cellStyle name="Normal 15 6" xfId="2413" xr:uid="{BCDC47F7-CD70-484E-A7FA-96289D9E9B75}"/>
    <cellStyle name="Normal 15 6 2" xfId="2414" xr:uid="{2D0CDE89-3B37-491E-BDB9-A402F93C4826}"/>
    <cellStyle name="Normal 15 6 2 2" xfId="2415" xr:uid="{6DC46499-1A4F-4D09-A248-0A4B07236972}"/>
    <cellStyle name="Normal 15 6 3" xfId="2416" xr:uid="{FF48A230-1986-433A-BB8A-DF5117E569EA}"/>
    <cellStyle name="Normal 15 6 4" xfId="2417" xr:uid="{163F7FCA-AB6A-4899-9802-6ED2159416CE}"/>
    <cellStyle name="Normal 15 6 5" xfId="2418" xr:uid="{3D434319-8A5E-4206-878E-3A49E80F7390}"/>
    <cellStyle name="Normal 15 6 6" xfId="2419" xr:uid="{17C08E8C-DD4B-4EB9-8863-8BB489C78E12}"/>
    <cellStyle name="Normal 15 6 7" xfId="10882" xr:uid="{686DDC6A-1CFB-4CE3-B825-D1B49DF58D12}"/>
    <cellStyle name="Normal 15 6 8" xfId="10883" xr:uid="{1B356CD0-6AD2-41AA-8B00-16A20EA10F33}"/>
    <cellStyle name="Normal 15 6 8 2" xfId="10884" xr:uid="{2407743E-B095-407F-8C32-18773B76E167}"/>
    <cellStyle name="Normal 15 7" xfId="2420" xr:uid="{EC4B88E9-D195-441F-9FFB-F578D0BDD1F9}"/>
    <cellStyle name="Normal 15 7 2" xfId="2421" xr:uid="{54D74872-9E4D-4FA5-BD76-B550FA098EBC}"/>
    <cellStyle name="Normal 15 7 3" xfId="25575" xr:uid="{7C281A24-7A73-4AC0-BA03-2F8B07D67E12}"/>
    <cellStyle name="Normal 15 7 4" xfId="10885" xr:uid="{8CBDB624-9BA5-4562-84A7-D2C7D8FA4ACE}"/>
    <cellStyle name="Normal 15 7 5" xfId="8646" xr:uid="{000046C5-3474-48F2-AAB3-16DE422B05E9}"/>
    <cellStyle name="Normal 15 8" xfId="2422" xr:uid="{FE9E3158-FEB2-4FE5-954C-D299DA3A3E3C}"/>
    <cellStyle name="Normal 15 9" xfId="2423" xr:uid="{45161659-D2AB-4CC0-BB0E-908238E02022}"/>
    <cellStyle name="Normal 16" xfId="2424" xr:uid="{DD84674F-D699-4B87-9C9E-F911C1B5AC76}"/>
    <cellStyle name="Normal 16 10" xfId="2425" xr:uid="{CF81C63F-EEE2-41BF-BB17-EF406641A5CF}"/>
    <cellStyle name="Normal 16 11" xfId="2426" xr:uid="{30D4A0B1-D403-424A-83E1-AD4A8E4440A7}"/>
    <cellStyle name="Normal 16 12" xfId="10886" xr:uid="{475150F7-FBEE-4284-8967-92A4EA6F2C51}"/>
    <cellStyle name="Normal 16 13" xfId="10887" xr:uid="{CCB07E00-1E07-4717-A161-D4F0C033BDCB}"/>
    <cellStyle name="Normal 16 13 2" xfId="10888" xr:uid="{5BEE4C22-CE2D-46E5-A0E6-9D5996626481}"/>
    <cellStyle name="Normal 16 14" xfId="25576" xr:uid="{1D17E607-757C-4045-9CAE-8CC3C522FA65}"/>
    <cellStyle name="Normal 16 14 2" xfId="25577" xr:uid="{015FBD4C-BC4D-4DF2-8821-A4063045D904}"/>
    <cellStyle name="Normal 16 14 3" xfId="25578" xr:uid="{E37BCB7B-9E24-40E0-9C80-1C460187D3A4}"/>
    <cellStyle name="Normal 16 15" xfId="25579" xr:uid="{A242A076-E9D5-43EA-9477-38EC1DB8832D}"/>
    <cellStyle name="Normal 16 15 2" xfId="25580" xr:uid="{C2BAC648-54DC-4A05-9558-88914528D2F8}"/>
    <cellStyle name="Normal 16 15 3" xfId="25581" xr:uid="{FCDE8DCD-98B9-4368-B860-709AB52E533B}"/>
    <cellStyle name="Normal 16 16" xfId="25582" xr:uid="{4090D63F-DCC4-4226-B76A-A2A098E39268}"/>
    <cellStyle name="Normal 16 16 2" xfId="25583" xr:uid="{12CF618F-F62D-402A-9B6A-360EBA3EDBFC}"/>
    <cellStyle name="Normal 16 16 3" xfId="25584" xr:uid="{07B52833-5644-41B4-9EDE-98C2E563FFA5}"/>
    <cellStyle name="Normal 16 17" xfId="25585" xr:uid="{339634FA-C2D8-49AB-BFA8-ADF518ACE961}"/>
    <cellStyle name="Normal 16 17 2" xfId="25586" xr:uid="{6B3D6CA2-43BB-4AB1-A899-1B0652390654}"/>
    <cellStyle name="Normal 16 17 3" xfId="25587" xr:uid="{CF062B4B-9E36-4FAB-98E5-FA0D334B701F}"/>
    <cellStyle name="Normal 16 18" xfId="25588" xr:uid="{A8D572BE-402B-46B7-9ED1-930A4B044471}"/>
    <cellStyle name="Normal 16 18 2" xfId="25589" xr:uid="{27054317-EDE5-45CA-9242-FE10A62DB261}"/>
    <cellStyle name="Normal 16 18 3" xfId="25590" xr:uid="{0C362C1E-7AAE-4823-AC1C-315C3694F18B}"/>
    <cellStyle name="Normal 16 19" xfId="25591" xr:uid="{5608FFE5-558F-4AD1-A32A-107BD56870D8}"/>
    <cellStyle name="Normal 16 19 2" xfId="25592" xr:uid="{D2DA40D6-B611-437A-90A5-328529A01543}"/>
    <cellStyle name="Normal 16 19 3" xfId="25593" xr:uid="{02813E63-AFA8-4BAA-93A8-F9007B910BF9}"/>
    <cellStyle name="Normal 16 2" xfId="2427" xr:uid="{CA972B15-0EFF-44F2-A4F6-DAEE809CCB01}"/>
    <cellStyle name="Normal 16 2 10" xfId="25594" xr:uid="{838ADEC0-4204-436B-B051-91E60282B524}"/>
    <cellStyle name="Normal 16 2 10 2" xfId="25595" xr:uid="{D4E882F6-7848-4A5D-A773-0F1A6F7C0722}"/>
    <cellStyle name="Normal 16 2 10 3" xfId="25596" xr:uid="{3A1AE6EF-AE1A-490D-9AD4-6E9BBAF76BBF}"/>
    <cellStyle name="Normal 16 2 11" xfId="25597" xr:uid="{B2356BCE-6A36-4CB8-B624-9C69069C6E20}"/>
    <cellStyle name="Normal 16 2 11 2" xfId="25598" xr:uid="{70EB43EE-01F7-4208-8F33-9B4D3E6A9E9A}"/>
    <cellStyle name="Normal 16 2 11 3" xfId="25599" xr:uid="{530E864C-3E8E-48EF-B374-A2117ABB3DC5}"/>
    <cellStyle name="Normal 16 2 12" xfId="25600" xr:uid="{54340377-37C3-45AF-BBA1-BE35373AE0ED}"/>
    <cellStyle name="Normal 16 2 12 2" xfId="25601" xr:uid="{EF627B22-A7D1-4F18-ACEA-55213E878D64}"/>
    <cellStyle name="Normal 16 2 12 3" xfId="25602" xr:uid="{3502E6EE-5DA0-4BE0-98C4-1808848248FA}"/>
    <cellStyle name="Normal 16 2 13" xfId="25603" xr:uid="{37537FB3-3D89-43CA-A3E3-B7E807F68096}"/>
    <cellStyle name="Normal 16 2 13 2" xfId="25604" xr:uid="{D9508EBE-2F09-42F2-883D-417E012D1D9E}"/>
    <cellStyle name="Normal 16 2 13 3" xfId="25605" xr:uid="{066633CD-7BDB-4672-A5A1-625ED242B9BF}"/>
    <cellStyle name="Normal 16 2 14" xfId="25606" xr:uid="{7C8F72CF-299F-4F28-A207-DA3853BAFE52}"/>
    <cellStyle name="Normal 16 2 14 2" xfId="25607" xr:uid="{835EBB85-79F5-4FDA-A0FB-BB139ED28086}"/>
    <cellStyle name="Normal 16 2 14 3" xfId="25608" xr:uid="{86F7E1D7-2619-4947-8DEF-79DC0F0BC188}"/>
    <cellStyle name="Normal 16 2 15" xfId="25609" xr:uid="{47E6EB15-89A0-4E99-9039-7D6A68EE5252}"/>
    <cellStyle name="Normal 16 2 15 2" xfId="25610" xr:uid="{5E78EC56-52E7-458D-B7E6-5BD7626FB27F}"/>
    <cellStyle name="Normal 16 2 15 3" xfId="25611" xr:uid="{BBAA8DA8-28E1-4B5E-8D93-F474D69EF5BE}"/>
    <cellStyle name="Normal 16 2 16" xfId="25612" xr:uid="{CC785097-7FA1-4319-BE02-4C755AA9D01E}"/>
    <cellStyle name="Normal 16 2 16 2" xfId="25613" xr:uid="{A370E55F-F465-4447-82BE-75372A23C904}"/>
    <cellStyle name="Normal 16 2 16 3" xfId="25614" xr:uid="{ABA93286-A86D-47BC-BE53-4ECF40E63660}"/>
    <cellStyle name="Normal 16 2 17" xfId="25615" xr:uid="{4246F43E-BC2F-4347-AE55-DDE4C7C751E3}"/>
    <cellStyle name="Normal 16 2 17 2" xfId="25616" xr:uid="{3E355939-8D97-4F0D-BD92-02F46509437E}"/>
    <cellStyle name="Normal 16 2 17 3" xfId="25617" xr:uid="{E3E3A583-9E76-4124-B0A8-656B612704CD}"/>
    <cellStyle name="Normal 16 2 2" xfId="2428" xr:uid="{92594C63-4B7C-4306-B9A2-008BD8797722}"/>
    <cellStyle name="Normal 16 2 2 2" xfId="2429" xr:uid="{8C0D196B-62B4-4579-A888-EA45C83113AD}"/>
    <cellStyle name="Normal 16 2 3" xfId="2430" xr:uid="{0714AE58-A3A1-44A5-AFF0-993C2A103D9B}"/>
    <cellStyle name="Normal 16 2 3 2" xfId="25618" xr:uid="{7CE0C129-7CDE-4DCE-B7E8-84B90480280E}"/>
    <cellStyle name="Normal 16 2 3 3" xfId="10889" xr:uid="{045B2806-6AEF-4A75-9E19-BF92B7337457}"/>
    <cellStyle name="Normal 16 2 3 4" xfId="8647" xr:uid="{F875D408-416D-4827-932C-3970CB1AC8F6}"/>
    <cellStyle name="Normal 16 2 4" xfId="2431" xr:uid="{87A3B7B1-D24E-4114-94A8-F7067635DC97}"/>
    <cellStyle name="Normal 16 2 5" xfId="2432" xr:uid="{185566BD-DA60-495D-B814-6674232FB0B7}"/>
    <cellStyle name="Normal 16 2 6" xfId="2433" xr:uid="{33F4896C-2585-48DA-87FC-8AB9FEF5C299}"/>
    <cellStyle name="Normal 16 2 7" xfId="10890" xr:uid="{8B5CC0F6-2CE3-45AF-91F0-DB662AB4107C}"/>
    <cellStyle name="Normal 16 2 8" xfId="10891" xr:uid="{B0497F39-7710-42A5-95E7-8637FADE4D52}"/>
    <cellStyle name="Normal 16 2 8 2" xfId="10892" xr:uid="{6EA3D159-33F0-43A0-847F-C15B44D423A6}"/>
    <cellStyle name="Normal 16 2 9" xfId="25619" xr:uid="{3D17B199-E32A-4BDF-AD6A-0E801DC3A6D3}"/>
    <cellStyle name="Normal 16 2 9 2" xfId="25620" xr:uid="{6FF80825-CCB3-430D-BDDE-ABEED1AA297B}"/>
    <cellStyle name="Normal 16 2 9 3" xfId="25621" xr:uid="{C0B179EA-5871-4A96-8C40-FC1FAFF84B81}"/>
    <cellStyle name="Normal 16 20" xfId="25622" xr:uid="{86D4AAB6-985F-4423-AF6D-061AC7EA1876}"/>
    <cellStyle name="Normal 16 20 2" xfId="25623" xr:uid="{AF9CAA41-71B7-48D5-A57C-7B947DE4C153}"/>
    <cellStyle name="Normal 16 20 3" xfId="25624" xr:uid="{93839781-9C44-4909-9F5E-86D4B0E03C0A}"/>
    <cellStyle name="Normal 16 21" xfId="25625" xr:uid="{B5984EF9-6398-4FC4-98FD-42454E7DD3E1}"/>
    <cellStyle name="Normal 16 21 2" xfId="25626" xr:uid="{8326B126-A5AE-4126-9A19-34977D3AA3F0}"/>
    <cellStyle name="Normal 16 21 3" xfId="25627" xr:uid="{AD3F495E-7568-46D7-B3C3-E49614E3B35F}"/>
    <cellStyle name="Normal 16 22" xfId="25628" xr:uid="{C0AAB001-FC96-4C0F-B19B-6D09A990E15A}"/>
    <cellStyle name="Normal 16 22 2" xfId="25629" xr:uid="{DD8E62B2-4675-4391-ADD5-6FEEB1C76B2B}"/>
    <cellStyle name="Normal 16 22 3" xfId="25630" xr:uid="{E8D8613E-3A62-4FC7-A378-A8D513B90E39}"/>
    <cellStyle name="Normal 16 23" xfId="25631" xr:uid="{145AB6B1-99B1-4547-A105-E22772904371}"/>
    <cellStyle name="Normal 16 23 2" xfId="25632" xr:uid="{C6B352C5-F9B6-4BC3-AFFE-5D18E4FAE1E4}"/>
    <cellStyle name="Normal 16 23 3" xfId="25633" xr:uid="{DA5E1E11-A8EC-4F8C-83D9-55E0A1523F9D}"/>
    <cellStyle name="Normal 16 24" xfId="25634" xr:uid="{154C1895-3061-4043-9B3C-923B297E6C5B}"/>
    <cellStyle name="Normal 16 25" xfId="25635" xr:uid="{F3471DEE-5F9A-475C-8E2F-93DD8DEC5196}"/>
    <cellStyle name="Normal 16 26" xfId="6260" xr:uid="{07687307-F57F-43FC-A772-2A0A5114B493}"/>
    <cellStyle name="Normal 16 3" xfId="2434" xr:uid="{B37DA598-7298-4D4E-89D5-7C093059C8D6}"/>
    <cellStyle name="Normal 16 3 10" xfId="25636" xr:uid="{99EE9538-EE22-40B2-9ED7-3A54369A48C9}"/>
    <cellStyle name="Normal 16 3 10 2" xfId="25637" xr:uid="{98372629-E929-41A4-99E0-870D0BB92CD0}"/>
    <cellStyle name="Normal 16 3 10 3" xfId="25638" xr:uid="{CDE53F58-CE46-483A-AB7A-9D071D127E78}"/>
    <cellStyle name="Normal 16 3 11" xfId="25639" xr:uid="{F0652455-ACE0-4E02-8C3B-43F0075483AA}"/>
    <cellStyle name="Normal 16 3 11 2" xfId="25640" xr:uid="{36ED203B-51F4-49A9-9997-A9FD11CD567C}"/>
    <cellStyle name="Normal 16 3 11 3" xfId="25641" xr:uid="{FEA29615-2E96-413F-99EB-4ECB5EEE9F05}"/>
    <cellStyle name="Normal 16 3 12" xfId="25642" xr:uid="{FB3CAF94-9C03-44ED-915B-D26EECC81393}"/>
    <cellStyle name="Normal 16 3 12 2" xfId="25643" xr:uid="{648C5EFE-FFCB-40F7-AD54-07F75548659F}"/>
    <cellStyle name="Normal 16 3 12 3" xfId="25644" xr:uid="{28E11596-DEF8-45F3-97D7-BE2CEA71A481}"/>
    <cellStyle name="Normal 16 3 13" xfId="25645" xr:uid="{98835155-5E0F-40F1-A298-C6FCE8FFD487}"/>
    <cellStyle name="Normal 16 3 13 2" xfId="25646" xr:uid="{0418133A-4018-467B-AB9F-45F9BC8EF884}"/>
    <cellStyle name="Normal 16 3 13 3" xfId="25647" xr:uid="{4F9E601F-F754-4CC3-A393-EBF4F778BD6A}"/>
    <cellStyle name="Normal 16 3 14" xfId="25648" xr:uid="{3886E5CD-5302-4E73-944F-2A01E430C98D}"/>
    <cellStyle name="Normal 16 3 14 2" xfId="25649" xr:uid="{44294AD2-2CD4-46D8-A125-D50AB5B6B6E0}"/>
    <cellStyle name="Normal 16 3 14 3" xfId="25650" xr:uid="{C041EE35-F0A3-47DA-8F30-F5AD01859F6F}"/>
    <cellStyle name="Normal 16 3 15" xfId="25651" xr:uid="{C65103F0-9FBB-45B1-9C32-10C9325B7B78}"/>
    <cellStyle name="Normal 16 3 15 2" xfId="25652" xr:uid="{6645B506-78B2-4321-9AD2-F6F53E7E4F49}"/>
    <cellStyle name="Normal 16 3 15 3" xfId="25653" xr:uid="{D0837481-5F73-4547-90CC-84CD47A19FBF}"/>
    <cellStyle name="Normal 16 3 16" xfId="25654" xr:uid="{0804D56A-D0B6-481B-9F0A-B4A464B92BFD}"/>
    <cellStyle name="Normal 16 3 16 2" xfId="25655" xr:uid="{F1A4248E-6F58-436C-A755-D0C15B02AD96}"/>
    <cellStyle name="Normal 16 3 16 3" xfId="25656" xr:uid="{5DFCE083-B625-4F21-8E97-579165F88D4E}"/>
    <cellStyle name="Normal 16 3 17" xfId="25657" xr:uid="{F6FFBA3B-7878-4E5C-A646-FF5725A2C3DC}"/>
    <cellStyle name="Normal 16 3 17 2" xfId="25658" xr:uid="{B323BD8C-BE0C-498D-91AA-227977D4AC77}"/>
    <cellStyle name="Normal 16 3 17 3" xfId="25659" xr:uid="{B026F2BB-4A13-4C2F-81DE-D3E90F45B945}"/>
    <cellStyle name="Normal 16 3 2" xfId="2435" xr:uid="{7D62F2AF-0270-4F35-B772-462BA9DDE576}"/>
    <cellStyle name="Normal 16 3 2 2" xfId="2436" xr:uid="{76F72BB7-B456-4458-B3E4-5DB2E9DD6226}"/>
    <cellStyle name="Normal 16 3 3" xfId="2437" xr:uid="{DD3CFF7C-D348-4C7E-ADC0-AB2ABD0293C9}"/>
    <cellStyle name="Normal 16 3 4" xfId="2438" xr:uid="{C143DE8F-4F90-44A7-9F43-BDF2800861ED}"/>
    <cellStyle name="Normal 16 3 5" xfId="2439" xr:uid="{75CC29BA-BBB5-4653-B860-C5B7CD040F6D}"/>
    <cellStyle name="Normal 16 3 6" xfId="2440" xr:uid="{9D70EFB8-580A-40C2-B99D-94D7234051A8}"/>
    <cellStyle name="Normal 16 3 7" xfId="10893" xr:uid="{6FBD616F-46A7-4155-B73D-B339E66122C2}"/>
    <cellStyle name="Normal 16 3 8" xfId="10894" xr:uid="{56EB6345-A3C4-41EA-A105-1699433EAF5D}"/>
    <cellStyle name="Normal 16 3 8 2" xfId="10895" xr:uid="{08653A1B-06A3-4C1F-BB63-D78240410F43}"/>
    <cellStyle name="Normal 16 3 9" xfId="25660" xr:uid="{035748FE-7485-4292-8728-D539826023DF}"/>
    <cellStyle name="Normal 16 3 9 2" xfId="25661" xr:uid="{A2F91ABB-18B7-4518-8DBB-B03DB4C0880C}"/>
    <cellStyle name="Normal 16 3 9 3" xfId="25662" xr:uid="{0455FEE4-AD60-4595-9DAF-FAE4966A8253}"/>
    <cellStyle name="Normal 16 4" xfId="2441" xr:uid="{CFFE527B-B255-45BE-8F5A-7A792E0178F7}"/>
    <cellStyle name="Normal 16 4 2" xfId="2442" xr:uid="{A8010998-5CCB-4674-A4D4-52381820635A}"/>
    <cellStyle name="Normal 16 4 2 2" xfId="2443" xr:uid="{0CB98FC9-C5D3-4A1A-BD81-287F1E992D51}"/>
    <cellStyle name="Normal 16 4 3" xfId="2444" xr:uid="{C57D1A5B-2364-4011-B0BD-ADB8C0363656}"/>
    <cellStyle name="Normal 16 4 4" xfId="2445" xr:uid="{FBF966DD-7E87-4D36-B550-E8CA15284311}"/>
    <cellStyle name="Normal 16 4 5" xfId="2446" xr:uid="{03CCF4D2-140E-48BF-B1EB-84C8E4151F5B}"/>
    <cellStyle name="Normal 16 4 6" xfId="2447" xr:uid="{9E5A7A2A-0DAD-42A7-8663-98B13EA07E45}"/>
    <cellStyle name="Normal 16 4 7" xfId="10896" xr:uid="{18BEE9BF-0953-4463-9D9D-24DC55C470E1}"/>
    <cellStyle name="Normal 16 4 8" xfId="10897" xr:uid="{FA24DF1D-A2A1-4A95-A751-FF8CF713E19F}"/>
    <cellStyle name="Normal 16 4 8 2" xfId="10898" xr:uid="{11BB61D2-7762-4B9F-A6CA-BD968C818E73}"/>
    <cellStyle name="Normal 16 5" xfId="2448" xr:uid="{CAA4A1A8-76F7-4833-86A4-34C9E169BF9D}"/>
    <cellStyle name="Normal 16 5 2" xfId="2449" xr:uid="{19890617-1AF8-47C7-B8AA-BB6848DDD75C}"/>
    <cellStyle name="Normal 16 5 2 2" xfId="2450" xr:uid="{55E5B369-2727-4480-AD09-B4E4D8DDDBA1}"/>
    <cellStyle name="Normal 16 5 3" xfId="2451" xr:uid="{98632D8C-9EE3-45DF-97C8-031533D0350E}"/>
    <cellStyle name="Normal 16 5 4" xfId="2452" xr:uid="{CFE1D23B-38A2-4857-86B4-EF6841CBB462}"/>
    <cellStyle name="Normal 16 5 5" xfId="2453" xr:uid="{E68A6A45-724E-469C-A937-C3A5F1046EB5}"/>
    <cellStyle name="Normal 16 5 6" xfId="2454" xr:uid="{471A836C-08F1-431C-862C-643CC1CA06AB}"/>
    <cellStyle name="Normal 16 5 7" xfId="10899" xr:uid="{B3C9EFF1-2812-4154-BB76-DD7BB19BBA9A}"/>
    <cellStyle name="Normal 16 5 8" xfId="10900" xr:uid="{E0D32B6B-F03B-4994-92F9-9C0AA558FA05}"/>
    <cellStyle name="Normal 16 5 8 2" xfId="10901" xr:uid="{B0433849-FB8A-40B7-A625-5BCCC0708A04}"/>
    <cellStyle name="Normal 16 6" xfId="2455" xr:uid="{0BABE546-E6BE-4FCD-9391-862A74C1F16F}"/>
    <cellStyle name="Normal 16 6 2" xfId="2456" xr:uid="{F1845A16-2814-46A4-BFD3-055D9AF855F7}"/>
    <cellStyle name="Normal 16 6 2 2" xfId="2457" xr:uid="{5C09D4A1-1836-4B95-8569-135AB0268386}"/>
    <cellStyle name="Normal 16 6 3" xfId="2458" xr:uid="{713C1C81-1013-4875-A2A0-5D0820C74348}"/>
    <cellStyle name="Normal 16 6 4" xfId="2459" xr:uid="{3726959E-26A4-4925-82D1-FF3DF5065294}"/>
    <cellStyle name="Normal 16 6 5" xfId="2460" xr:uid="{44C06AEE-7EA4-43C1-B509-D1048228697D}"/>
    <cellStyle name="Normal 16 6 6" xfId="2461" xr:uid="{3FF056A6-58CA-4945-A7BB-6F51EC2FB6DB}"/>
    <cellStyle name="Normal 16 6 7" xfId="10902" xr:uid="{502211B5-9C72-4A46-B691-1D880A5DD2FB}"/>
    <cellStyle name="Normal 16 6 8" xfId="10903" xr:uid="{A0943A53-A51C-4A98-9A3D-59E1ED25B923}"/>
    <cellStyle name="Normal 16 6 8 2" xfId="10904" xr:uid="{14B11ECE-E174-4AD4-B273-747F2F46647E}"/>
    <cellStyle name="Normal 16 7" xfId="2462" xr:uid="{5C79587B-BC83-4802-A93E-F7ED5EF0B3B9}"/>
    <cellStyle name="Normal 16 7 2" xfId="2463" xr:uid="{814FD5AA-A91F-4D32-95DF-328E2B9701BA}"/>
    <cellStyle name="Normal 16 7 3" xfId="25663" xr:uid="{D92C3A44-D6D2-4C1D-9795-B64192D347B0}"/>
    <cellStyle name="Normal 16 7 4" xfId="10905" xr:uid="{F215A280-2C5D-4C50-A0E4-1C4F8ED5FB14}"/>
    <cellStyle name="Normal 16 7 5" xfId="8648" xr:uid="{06FE74E2-9F73-4F96-B63B-786D4B656893}"/>
    <cellStyle name="Normal 16 8" xfId="2464" xr:uid="{F2FEDDC3-02FB-4587-B0F1-0AB568A76089}"/>
    <cellStyle name="Normal 16 9" xfId="2465" xr:uid="{16259E1A-1652-44DD-AC2B-BA30B628B8D2}"/>
    <cellStyle name="Normal 17" xfId="2466" xr:uid="{7A7A7380-F75D-45C8-B991-BEF1AC74A196}"/>
    <cellStyle name="Normal 17 10" xfId="2467" xr:uid="{E6626467-23D4-4005-9788-7B4EB35D1384}"/>
    <cellStyle name="Normal 17 11" xfId="2468" xr:uid="{50FB0D5C-3C12-4DD5-9519-FB287FC9DB64}"/>
    <cellStyle name="Normal 17 12" xfId="6262" xr:uid="{C7690F63-27DB-4BD9-8BFD-8D1C282D4AF3}"/>
    <cellStyle name="Normal 17 13" xfId="6263" xr:uid="{C1A41049-EA7B-49FD-8D0E-B3048034C9F3}"/>
    <cellStyle name="Normal 17 13 2" xfId="10906" xr:uid="{A1F210D1-C8AE-444C-9232-D421912A0CF2}"/>
    <cellStyle name="Normal 17 14" xfId="8649" xr:uid="{407C97AB-A739-445B-861C-0849C6B1A060}"/>
    <cellStyle name="Normal 17 14 2" xfId="25664" xr:uid="{7BD419B0-01EC-4665-84D4-CC527A1A8C62}"/>
    <cellStyle name="Normal 17 14 3" xfId="25665" xr:uid="{CAEE7718-49EF-4A33-817B-C7C75990D99E}"/>
    <cellStyle name="Normal 17 15" xfId="25666" xr:uid="{3D1B6F6F-31F5-4D14-A6E4-94820EA08F90}"/>
    <cellStyle name="Normal 17 15 2" xfId="25667" xr:uid="{31509655-871A-45E7-82FD-2F34A9457F9C}"/>
    <cellStyle name="Normal 17 15 3" xfId="25668" xr:uid="{E6554D11-6090-4309-8861-1479A36BBC5A}"/>
    <cellStyle name="Normal 17 16" xfId="25669" xr:uid="{0F09DB9F-BFD2-4E94-9FE1-0414725E5482}"/>
    <cellStyle name="Normal 17 16 2" xfId="25670" xr:uid="{E9AC43C8-F674-47FC-B43C-A50DF8131B88}"/>
    <cellStyle name="Normal 17 16 3" xfId="25671" xr:uid="{9DC6EE17-8339-4758-9688-94A305AB66FF}"/>
    <cellStyle name="Normal 17 17" xfId="25672" xr:uid="{C1CA881C-2D0C-45DF-B5A6-2AFC64456591}"/>
    <cellStyle name="Normal 17 17 2" xfId="25673" xr:uid="{C1A321F2-B98F-4A23-9D16-5C05EACCBF28}"/>
    <cellStyle name="Normal 17 17 3" xfId="25674" xr:uid="{A5D794E2-DDFB-42C6-8170-F383A47C084B}"/>
    <cellStyle name="Normal 17 18" xfId="25675" xr:uid="{2712E1B6-CE92-4638-9E1B-CF01C6ACE40A}"/>
    <cellStyle name="Normal 17 18 2" xfId="25676" xr:uid="{38B9FE40-977D-4B59-9DDB-E0193D9DE6F5}"/>
    <cellStyle name="Normal 17 18 3" xfId="25677" xr:uid="{1D2C24ED-7B99-4D59-9FA6-60EA7ADAE273}"/>
    <cellStyle name="Normal 17 19" xfId="25678" xr:uid="{6EF1CC6A-D796-401D-8804-5A68E2AAF1D0}"/>
    <cellStyle name="Normal 17 19 2" xfId="25679" xr:uid="{F3EC75E6-F822-42D1-879B-DF7EE5DD4D84}"/>
    <cellStyle name="Normal 17 19 3" xfId="25680" xr:uid="{E903D76E-91BA-44B1-863D-0A8630007BA5}"/>
    <cellStyle name="Normal 17 2" xfId="2469" xr:uid="{7CC1B9FD-60D2-49EF-87A2-29939BF3ED5E}"/>
    <cellStyle name="Normal 17 2 10" xfId="25681" xr:uid="{539368F5-9650-432F-BE82-A146BDFB714F}"/>
    <cellStyle name="Normal 17 2 10 2" xfId="25682" xr:uid="{A06F35F3-FEAD-49C7-A2B3-8036BED0FAD7}"/>
    <cellStyle name="Normal 17 2 10 3" xfId="25683" xr:uid="{870FFC03-9BA4-4003-BB60-B83D1F3703B4}"/>
    <cellStyle name="Normal 17 2 11" xfId="25684" xr:uid="{B9014055-33A8-4429-98B6-FC4ED38D54F4}"/>
    <cellStyle name="Normal 17 2 11 2" xfId="25685" xr:uid="{151E7952-037A-4570-A15A-058CCFA11E6E}"/>
    <cellStyle name="Normal 17 2 11 3" xfId="25686" xr:uid="{E0AA371E-55BA-4680-A081-784BB6505C63}"/>
    <cellStyle name="Normal 17 2 12" xfId="25687" xr:uid="{01D23574-3100-4702-B93C-B49BB8E78B8F}"/>
    <cellStyle name="Normal 17 2 12 2" xfId="25688" xr:uid="{5D7B0023-E00B-46BF-BD85-E028A7E106B0}"/>
    <cellStyle name="Normal 17 2 12 3" xfId="25689" xr:uid="{FECC39D5-8A11-408F-A382-01BD75047B37}"/>
    <cellStyle name="Normal 17 2 13" xfId="25690" xr:uid="{A5D6F066-C415-4B68-8938-D3E7EC4BAA7B}"/>
    <cellStyle name="Normal 17 2 13 2" xfId="25691" xr:uid="{6FCFAEAC-1767-4986-A464-2B1C1BBAB0FA}"/>
    <cellStyle name="Normal 17 2 13 3" xfId="25692" xr:uid="{D4B6671D-4EC5-4268-844B-40EC0E378AA5}"/>
    <cellStyle name="Normal 17 2 14" xfId="25693" xr:uid="{CFA29A92-1852-4879-AE82-040AD8A87B5E}"/>
    <cellStyle name="Normal 17 2 14 2" xfId="25694" xr:uid="{CD809594-7771-46C0-82E0-C808746C39FB}"/>
    <cellStyle name="Normal 17 2 14 3" xfId="25695" xr:uid="{E06910A2-B324-43B6-854D-A64CD3DB0F14}"/>
    <cellStyle name="Normal 17 2 15" xfId="25696" xr:uid="{B6C061D5-E073-444F-BAD0-604409C7BBD4}"/>
    <cellStyle name="Normal 17 2 15 2" xfId="25697" xr:uid="{1AEE6A2B-1742-4213-B200-A4511E95C134}"/>
    <cellStyle name="Normal 17 2 15 3" xfId="25698" xr:uid="{EDBA81E5-66B6-4121-ACBD-6ADA04DA21FD}"/>
    <cellStyle name="Normal 17 2 16" xfId="25699" xr:uid="{DEFD432B-805B-4CDC-8D62-0187DF53ABB3}"/>
    <cellStyle name="Normal 17 2 16 2" xfId="25700" xr:uid="{2BA9CA3B-5933-48D9-AB19-2AFF2A1AED2B}"/>
    <cellStyle name="Normal 17 2 16 3" xfId="25701" xr:uid="{96008775-C537-43A9-9383-724AB45E1C64}"/>
    <cellStyle name="Normal 17 2 17" xfId="25702" xr:uid="{69704D77-8210-432F-A9A9-3BA2E32072AE}"/>
    <cellStyle name="Normal 17 2 17 2" xfId="25703" xr:uid="{201F0F5B-35BA-4135-83F7-91BF58075813}"/>
    <cellStyle name="Normal 17 2 17 3" xfId="25704" xr:uid="{CCBEAFEA-A1B8-45C6-B358-550D7C4A8D10}"/>
    <cellStyle name="Normal 17 2 2" xfId="2470" xr:uid="{90AB40EA-DE9D-406C-9618-A49D732951B7}"/>
    <cellStyle name="Normal 17 2 2 2" xfId="2471" xr:uid="{352FE32F-6C18-4D69-BC04-C42107660F2A}"/>
    <cellStyle name="Normal 17 2 3" xfId="2472" xr:uid="{8EE5EB65-484D-4517-B6D1-DC8ACEDE3041}"/>
    <cellStyle name="Normal 17 2 3 2" xfId="25705" xr:uid="{13339AEB-CF60-4D20-BEEE-EDCD9F1B1566}"/>
    <cellStyle name="Normal 17 2 3 3" xfId="10907" xr:uid="{7DF0AE35-C118-405C-A963-8F9BDBDB5DD8}"/>
    <cellStyle name="Normal 17 2 3 4" xfId="8650" xr:uid="{03D32C71-2081-41EB-BD53-3FA54896913E}"/>
    <cellStyle name="Normal 17 2 4" xfId="2473" xr:uid="{EB18ACD8-1C01-410D-949C-E0F82C010451}"/>
    <cellStyle name="Normal 17 2 5" xfId="2474" xr:uid="{373A7351-3DC5-4EC6-8107-86D0928616F5}"/>
    <cellStyle name="Normal 17 2 6" xfId="2475" xr:uid="{13DD011E-4643-4225-AC5F-6A7615408697}"/>
    <cellStyle name="Normal 17 2 7" xfId="10908" xr:uid="{DE17CF22-D180-4763-B833-C1D04DA31AF3}"/>
    <cellStyle name="Normal 17 2 8" xfId="10909" xr:uid="{843B2486-927C-4268-A809-2767C54A735D}"/>
    <cellStyle name="Normal 17 2 8 2" xfId="10910" xr:uid="{4E689697-76CD-4622-9326-26A6C8CAA6A9}"/>
    <cellStyle name="Normal 17 2 9" xfId="25706" xr:uid="{B875B632-4BAD-442F-8F36-7E712BA330CB}"/>
    <cellStyle name="Normal 17 2 9 2" xfId="25707" xr:uid="{9239C442-2679-4208-A755-68706725AD60}"/>
    <cellStyle name="Normal 17 2 9 3" xfId="25708" xr:uid="{A44E51B0-A19A-4D99-9124-85BBCF3A94C2}"/>
    <cellStyle name="Normal 17 20" xfId="25709" xr:uid="{B72F42B5-DCA5-482F-9347-C4928785FB7C}"/>
    <cellStyle name="Normal 17 20 2" xfId="25710" xr:uid="{1E388852-F4FA-4A82-8D7F-BE0689231EAE}"/>
    <cellStyle name="Normal 17 20 3" xfId="25711" xr:uid="{BEE7A6F6-A472-4823-A4C5-90B33D22D83E}"/>
    <cellStyle name="Normal 17 21" xfId="25712" xr:uid="{023ECBAC-0E29-4305-B5F4-0CC318756555}"/>
    <cellStyle name="Normal 17 21 2" xfId="25713" xr:uid="{0F7182D7-BC66-4FFE-A149-EA928C673D54}"/>
    <cellStyle name="Normal 17 21 3" xfId="25714" xr:uid="{F81F5A71-6931-4BCB-8C85-DB08DB469843}"/>
    <cellStyle name="Normal 17 22" xfId="25715" xr:uid="{1A750D13-01FE-488F-B8B0-6B7EF0087D80}"/>
    <cellStyle name="Normal 17 22 2" xfId="25716" xr:uid="{831D3EE5-91B4-461B-A9C3-BF0A0D25D871}"/>
    <cellStyle name="Normal 17 22 3" xfId="25717" xr:uid="{A50FBBAF-54D7-4345-A4A0-5432AC94A1CB}"/>
    <cellStyle name="Normal 17 23" xfId="25718" xr:uid="{1CF7E0DC-C568-448F-962D-7342B4B1C1A6}"/>
    <cellStyle name="Normal 17 23 2" xfId="25719" xr:uid="{29F274D1-F42E-4359-90C4-D48F775F83BD}"/>
    <cellStyle name="Normal 17 23 3" xfId="25720" xr:uid="{403A95E1-B126-46BD-A9F8-6FBA85A3FD14}"/>
    <cellStyle name="Normal 17 24" xfId="25721" xr:uid="{DB1CD9D6-CE5A-4A94-812F-A179CEFFA7A3}"/>
    <cellStyle name="Normal 17 25" xfId="6261" xr:uid="{83DD4AC4-2336-4FB9-8F53-9E4092C594AF}"/>
    <cellStyle name="Normal 17 3" xfId="2476" xr:uid="{B31B9FD8-CE26-4161-80FD-5A324708D6BF}"/>
    <cellStyle name="Normal 17 3 10" xfId="25722" xr:uid="{F564F843-08ED-4866-8EF2-47D4A0A70E23}"/>
    <cellStyle name="Normal 17 3 10 2" xfId="25723" xr:uid="{604122DE-EE64-4A53-A4DE-2E35AD5D7821}"/>
    <cellStyle name="Normal 17 3 10 3" xfId="25724" xr:uid="{2A4CFB72-CFDC-43EE-A0DC-413B801887FC}"/>
    <cellStyle name="Normal 17 3 11" xfId="25725" xr:uid="{05EFC76B-BAE0-4E02-ADCE-09DF6C93BF57}"/>
    <cellStyle name="Normal 17 3 11 2" xfId="25726" xr:uid="{7D41C958-4BE4-4C29-97F5-F211AE3923C8}"/>
    <cellStyle name="Normal 17 3 11 3" xfId="25727" xr:uid="{A5B673DE-4833-4B70-8EFB-B347C0E72C93}"/>
    <cellStyle name="Normal 17 3 12" xfId="25728" xr:uid="{BBF7C582-26BD-4826-B20F-337FACC5DA6F}"/>
    <cellStyle name="Normal 17 3 12 2" xfId="25729" xr:uid="{16B3DD6B-F97C-4A64-874D-D0C46FEEA698}"/>
    <cellStyle name="Normal 17 3 12 3" xfId="25730" xr:uid="{724B2607-7AB5-4451-A650-9DFB1AD7B20A}"/>
    <cellStyle name="Normal 17 3 13" xfId="25731" xr:uid="{A5EF6B66-DA71-445B-8627-F820F0259ACD}"/>
    <cellStyle name="Normal 17 3 13 2" xfId="25732" xr:uid="{85F774D1-BBAD-4E1D-90F1-9AE192840260}"/>
    <cellStyle name="Normal 17 3 13 3" xfId="25733" xr:uid="{BDE71934-AD74-4229-A738-26594EA6C07F}"/>
    <cellStyle name="Normal 17 3 14" xfId="25734" xr:uid="{AB9EACD3-EC6C-4E07-B3BA-3CB3474515D4}"/>
    <cellStyle name="Normal 17 3 14 2" xfId="25735" xr:uid="{10AB5F1E-380E-4034-BA0E-D20DA2ACBE1A}"/>
    <cellStyle name="Normal 17 3 14 3" xfId="25736" xr:uid="{DE2C0EF2-EE95-47C0-B05F-2E8D69C8C891}"/>
    <cellStyle name="Normal 17 3 15" xfId="25737" xr:uid="{E3381546-6638-4399-985C-E8E054B52570}"/>
    <cellStyle name="Normal 17 3 15 2" xfId="25738" xr:uid="{42E7FD24-1695-4EB7-9A6D-D4A5A551C217}"/>
    <cellStyle name="Normal 17 3 15 3" xfId="25739" xr:uid="{2880DB48-8B11-48CD-9307-266A5548402A}"/>
    <cellStyle name="Normal 17 3 16" xfId="25740" xr:uid="{93A574D1-C79D-4072-BE84-D84401122E2D}"/>
    <cellStyle name="Normal 17 3 16 2" xfId="25741" xr:uid="{84D54444-90CE-48B2-A0F4-C3C3A5BF194F}"/>
    <cellStyle name="Normal 17 3 16 3" xfId="25742" xr:uid="{9857049D-54D5-49A0-811B-6AB7FF185F6D}"/>
    <cellStyle name="Normal 17 3 17" xfId="25743" xr:uid="{E5E362BB-8FBD-4A95-A9E3-1EA1F0294B91}"/>
    <cellStyle name="Normal 17 3 17 2" xfId="25744" xr:uid="{CF23762B-FE9D-418E-8D76-0AE8717AD45C}"/>
    <cellStyle name="Normal 17 3 17 3" xfId="25745" xr:uid="{A7FADCEF-BFEB-4581-BFF4-058A86BA96B0}"/>
    <cellStyle name="Normal 17 3 2" xfId="2477" xr:uid="{3CF7CFF7-32E2-420B-A27C-CFC6300A8570}"/>
    <cellStyle name="Normal 17 3 2 2" xfId="2478" xr:uid="{045EDACB-524D-4B33-ABAF-C0278DAB6E91}"/>
    <cellStyle name="Normal 17 3 3" xfId="2479" xr:uid="{CB16A1A7-25F6-47FE-816E-E4CC440DDCE9}"/>
    <cellStyle name="Normal 17 3 4" xfId="2480" xr:uid="{BB237F7D-5385-43B7-8F3A-6CA121A29DFA}"/>
    <cellStyle name="Normal 17 3 5" xfId="2481" xr:uid="{18408F8F-C903-4BAB-A725-8D38C5328C43}"/>
    <cellStyle name="Normal 17 3 6" xfId="2482" xr:uid="{116F2234-56D3-4349-86F0-458D28B6E8F3}"/>
    <cellStyle name="Normal 17 3 7" xfId="10911" xr:uid="{74310B5E-AF03-4E74-B004-D9EB38AAB04E}"/>
    <cellStyle name="Normal 17 3 8" xfId="10912" xr:uid="{709F681A-0E9B-420E-BB7F-60B2077B8FF6}"/>
    <cellStyle name="Normal 17 3 8 2" xfId="10913" xr:uid="{A1F68A90-263C-47EB-A9F7-8EEE327F54F6}"/>
    <cellStyle name="Normal 17 3 9" xfId="25746" xr:uid="{BE83FD01-532B-4A27-AC64-853F5C244228}"/>
    <cellStyle name="Normal 17 3 9 2" xfId="25747" xr:uid="{6C6DE7BB-BE37-4FDA-BC0B-406F24354243}"/>
    <cellStyle name="Normal 17 3 9 3" xfId="25748" xr:uid="{D0F3E9A6-D85B-4694-858F-2E271CD1D37C}"/>
    <cellStyle name="Normal 17 4" xfId="2483" xr:uid="{49CF98A8-30E4-484D-80A4-479E40F57EE2}"/>
    <cellStyle name="Normal 17 4 2" xfId="2484" xr:uid="{F9F25416-19EA-4806-8EBD-60F89BB4BB36}"/>
    <cellStyle name="Normal 17 4 2 2" xfId="2485" xr:uid="{5A97DDD1-A47A-4629-81BF-89DA1DDC5166}"/>
    <cellStyle name="Normal 17 4 3" xfId="2486" xr:uid="{9E0A2B50-DF64-4FA8-A0EC-75C2BFE9E348}"/>
    <cellStyle name="Normal 17 4 4" xfId="2487" xr:uid="{A89E5668-A4C0-4540-A755-8775D3E52D96}"/>
    <cellStyle name="Normal 17 4 5" xfId="2488" xr:uid="{16CE79B3-B1BF-4BF2-8A75-B67CB77A83D5}"/>
    <cellStyle name="Normal 17 4 6" xfId="2489" xr:uid="{3E6B9333-755B-41D1-BFBB-999CD21CD39D}"/>
    <cellStyle name="Normal 17 4 7" xfId="10914" xr:uid="{E59358F1-5BD5-4866-AE83-19E4DD1867E1}"/>
    <cellStyle name="Normal 17 4 8" xfId="10915" xr:uid="{A36105C2-A612-4499-9CE4-5777BED5576A}"/>
    <cellStyle name="Normal 17 4 8 2" xfId="10916" xr:uid="{DF409D35-449A-4256-A239-AF102458294F}"/>
    <cellStyle name="Normal 17 5" xfId="2490" xr:uid="{7E7AFC61-F466-437C-B328-D4A8100677CF}"/>
    <cellStyle name="Normal 17 5 2" xfId="2491" xr:uid="{16BA2326-42E9-4F3A-8688-F67EBA04D1A0}"/>
    <cellStyle name="Normal 17 5 2 2" xfId="2492" xr:uid="{1BC5791C-2EFF-446C-8C74-B6E1F34AD62A}"/>
    <cellStyle name="Normal 17 5 3" xfId="2493" xr:uid="{AB7D9DA1-086B-4B07-8C22-0A72465C7485}"/>
    <cellStyle name="Normal 17 5 4" xfId="2494" xr:uid="{CF2064DB-7AD4-4BF2-AB4E-3B0A8E961425}"/>
    <cellStyle name="Normal 17 5 5" xfId="2495" xr:uid="{04C03A4A-09D6-4BEE-9417-985EF8C373FB}"/>
    <cellStyle name="Normal 17 5 6" xfId="2496" xr:uid="{CC861B74-FB62-4966-A6A1-F5DCE84F70EB}"/>
    <cellStyle name="Normal 17 5 7" xfId="10917" xr:uid="{A4AADA06-41B0-4A21-9DB6-B4BC0FE7CE4A}"/>
    <cellStyle name="Normal 17 5 8" xfId="10918" xr:uid="{0B211B5A-2609-4530-AEA8-CF355FAF1C31}"/>
    <cellStyle name="Normal 17 5 8 2" xfId="10919" xr:uid="{0C8F7653-194C-40CD-BB9A-4FB1E257BB3B}"/>
    <cellStyle name="Normal 17 6" xfId="2497" xr:uid="{AECD301B-8D41-40D6-B92A-CD5747E9D39D}"/>
    <cellStyle name="Normal 17 6 2" xfId="2498" xr:uid="{1B359173-6DF9-4B9E-AABE-7F9001F225FB}"/>
    <cellStyle name="Normal 17 6 2 2" xfId="2499" xr:uid="{699AA428-8DC9-4547-BA5A-E5BC7448FF3D}"/>
    <cellStyle name="Normal 17 6 3" xfId="2500" xr:uid="{0D3D0BF6-C821-4F7D-B8AA-B0E1750401CD}"/>
    <cellStyle name="Normal 17 6 4" xfId="2501" xr:uid="{9A2B4857-F3B1-4EDB-AC85-38EC74F5BA8C}"/>
    <cellStyle name="Normal 17 6 5" xfId="2502" xr:uid="{7F080BCB-097A-4A5E-974D-314F0A25706B}"/>
    <cellStyle name="Normal 17 6 6" xfId="2503" xr:uid="{5F26C8EB-5383-4104-A708-8CA764C540FB}"/>
    <cellStyle name="Normal 17 6 7" xfId="10920" xr:uid="{8CB226F9-1E32-44D1-AF83-78238654130C}"/>
    <cellStyle name="Normal 17 6 8" xfId="10921" xr:uid="{66591E4C-8906-4374-A341-2FC7EB7CD8BE}"/>
    <cellStyle name="Normal 17 6 8 2" xfId="10922" xr:uid="{8A25B1B0-C144-48A8-B086-D9ECC60D7A7A}"/>
    <cellStyle name="Normal 17 7" xfId="2504" xr:uid="{C168C335-4F84-42B6-8AE4-DAF7E46A6CDE}"/>
    <cellStyle name="Normal 17 7 2" xfId="2505" xr:uid="{44ADD763-DB72-421B-A867-61E58708E2A9}"/>
    <cellStyle name="Normal 17 8" xfId="2506" xr:uid="{D2C5C5C5-5AF8-4FD4-856B-3D8E4A285FEC}"/>
    <cellStyle name="Normal 17 9" xfId="2507" xr:uid="{BA32B337-26F8-44AB-B383-FDD97278D81E}"/>
    <cellStyle name="Normal 18" xfId="2508" xr:uid="{9704D9EA-3952-484A-8249-A1CC710391F2}"/>
    <cellStyle name="Normal 18 10" xfId="25749" xr:uid="{AADF670E-BCB9-4E85-960C-B51DC9E6BC22}"/>
    <cellStyle name="Normal 18 10 2" xfId="25750" xr:uid="{152B2FFC-938A-4A13-ADAE-5DB54B32CF6D}"/>
    <cellStyle name="Normal 18 10 3" xfId="25751" xr:uid="{5D446751-7408-4761-9EA2-BD2DBCA66EC8}"/>
    <cellStyle name="Normal 18 11" xfId="25752" xr:uid="{8CBE7C9C-CEAE-44B3-A69C-9E14E853AF78}"/>
    <cellStyle name="Normal 18 11 2" xfId="25753" xr:uid="{8770DF2F-2DC9-4265-BB45-372D0115CEFF}"/>
    <cellStyle name="Normal 18 11 3" xfId="25754" xr:uid="{339FD079-C194-4451-A9A0-C4E725B2428D}"/>
    <cellStyle name="Normal 18 12" xfId="25755" xr:uid="{17DB7372-FFC5-473B-8F34-508BCDCD31C8}"/>
    <cellStyle name="Normal 18 12 2" xfId="25756" xr:uid="{CC4A763F-1F71-401B-B942-103B412EEFEF}"/>
    <cellStyle name="Normal 18 12 3" xfId="25757" xr:uid="{DAB3F4AB-2DE0-4347-A6DF-B312F0D77F01}"/>
    <cellStyle name="Normal 18 13" xfId="25758" xr:uid="{2A9768F4-280A-4F25-A4E1-B95F7FA10A3E}"/>
    <cellStyle name="Normal 18 13 2" xfId="25759" xr:uid="{CBC21884-AF88-4BF8-9A84-5B53A53C1B9C}"/>
    <cellStyle name="Normal 18 13 3" xfId="25760" xr:uid="{41B0B93F-D17F-4152-A21E-8A94416E823D}"/>
    <cellStyle name="Normal 18 14" xfId="25761" xr:uid="{9F16F698-CD6B-40E1-92EC-CF0B7264E3D9}"/>
    <cellStyle name="Normal 18 14 2" xfId="25762" xr:uid="{B8A115F0-BDC3-4106-BE72-167A60CD13D8}"/>
    <cellStyle name="Normal 18 15" xfId="25763" xr:uid="{FD8FF9D6-70C7-44C3-83C5-953FB9B84DC6}"/>
    <cellStyle name="Normal 18 16" xfId="25764" xr:uid="{49A79295-86BE-4FBF-A77C-36A911192012}"/>
    <cellStyle name="Normal 18 2" xfId="3442" xr:uid="{D55D8132-DF1C-4206-8DBC-D90C01154303}"/>
    <cellStyle name="Normal 18 2 10" xfId="25765" xr:uid="{E8304B96-1C58-4C25-B718-8F8FABD666D7}"/>
    <cellStyle name="Normal 18 2 10 2" xfId="25766" xr:uid="{D9D3D8C7-83DF-4686-A6E3-5FC463C6A808}"/>
    <cellStyle name="Normal 18 2 10 3" xfId="25767" xr:uid="{87C036AC-344D-42A2-94FE-80F687A80AB6}"/>
    <cellStyle name="Normal 18 2 11" xfId="25768" xr:uid="{B762F2A1-9611-46A7-8196-2CB99A5E2998}"/>
    <cellStyle name="Normal 18 2 11 2" xfId="25769" xr:uid="{F1A376EF-E3D4-457D-9607-480CBD2919FA}"/>
    <cellStyle name="Normal 18 2 12" xfId="25770" xr:uid="{60803E08-49CA-4560-BD83-B17E9B754C29}"/>
    <cellStyle name="Normal 18 2 13" xfId="25771" xr:uid="{6AEB4600-759D-4750-ACDF-30E726934D9A}"/>
    <cellStyle name="Normal 18 2 14" xfId="11935" xr:uid="{67369D80-14D6-41E8-8F83-3A30663EF0BE}"/>
    <cellStyle name="Normal 18 2 15" xfId="8652" xr:uid="{5FC74B29-C230-45CF-920C-A8508068D9B6}"/>
    <cellStyle name="Normal 18 2 2" xfId="25772" xr:uid="{CDC9FE49-3B56-4034-B262-7DE0E0CA4FF0}"/>
    <cellStyle name="Normal 18 2 2 2" xfId="25773" xr:uid="{45AF35BB-31D9-46FA-8977-37041028CCAA}"/>
    <cellStyle name="Normal 18 2 2 3" xfId="25774" xr:uid="{09AA42AC-D4E2-4532-A9EB-9B81A9D2DFA5}"/>
    <cellStyle name="Normal 18 2 3" xfId="25775" xr:uid="{6757A146-C8F8-4FA4-BA4F-24EC1EB6C404}"/>
    <cellStyle name="Normal 18 2 3 2" xfId="25776" xr:uid="{A0FAF93F-91DF-4EB7-839B-1D92CB28340F}"/>
    <cellStyle name="Normal 18 2 3 3" xfId="25777" xr:uid="{428FC9C5-6759-4242-B1C8-CE96759B592B}"/>
    <cellStyle name="Normal 18 2 4" xfId="25778" xr:uid="{7B90E3A1-02BF-45CD-99F8-80ADFEB80569}"/>
    <cellStyle name="Normal 18 2 4 2" xfId="25779" xr:uid="{828E0191-7DB8-4CE2-8DBD-B82A35EEBBFE}"/>
    <cellStyle name="Normal 18 2 4 3" xfId="25780" xr:uid="{E45A760E-7C2B-4EA4-973D-C43CE816107F}"/>
    <cellStyle name="Normal 18 2 5" xfId="25781" xr:uid="{AEA54904-1AEB-4EFA-9ACA-59BC9104BD11}"/>
    <cellStyle name="Normal 18 2 5 2" xfId="25782" xr:uid="{7870ADA8-54FC-434A-B850-81BA88EF1D62}"/>
    <cellStyle name="Normal 18 2 5 3" xfId="25783" xr:uid="{ABFD3AAA-1DC4-48EC-BC9E-0C2D20E39113}"/>
    <cellStyle name="Normal 18 2 6" xfId="25784" xr:uid="{EC397107-F733-4BC1-8B28-90FD01E53CD9}"/>
    <cellStyle name="Normal 18 2 6 2" xfId="25785" xr:uid="{92C0318F-CE26-4270-9711-44D83AA2A4F4}"/>
    <cellStyle name="Normal 18 2 6 3" xfId="25786" xr:uid="{BA9FE320-995D-4CC0-9010-A676549041D2}"/>
    <cellStyle name="Normal 18 2 7" xfId="25787" xr:uid="{EED8890D-3B9D-4232-A80D-9D5A0A41938A}"/>
    <cellStyle name="Normal 18 2 7 2" xfId="25788" xr:uid="{70DF595A-2F49-4D9A-B577-11D6E4FAC7D5}"/>
    <cellStyle name="Normal 18 2 7 3" xfId="25789" xr:uid="{3AF09720-06E8-4AB2-9CE1-2DD66344A806}"/>
    <cellStyle name="Normal 18 2 8" xfId="25790" xr:uid="{62AA86BC-7905-415F-842D-1772A504C004}"/>
    <cellStyle name="Normal 18 2 8 2" xfId="25791" xr:uid="{AEAAEB29-ACE5-4061-B1E0-5D810BA1EC19}"/>
    <cellStyle name="Normal 18 2 8 3" xfId="25792" xr:uid="{E90C1209-5028-4102-B70C-FFB40CC140C8}"/>
    <cellStyle name="Normal 18 2 9" xfId="25793" xr:uid="{065EB212-5437-44FC-8D21-596613620293}"/>
    <cellStyle name="Normal 18 2 9 2" xfId="25794" xr:uid="{F099AB01-203E-44E3-B90E-3E7D946F6221}"/>
    <cellStyle name="Normal 18 2 9 3" xfId="25795" xr:uid="{9C77D30F-4CB6-4622-9047-455D02B96A47}"/>
    <cellStyle name="Normal 18 3" xfId="8653" xr:uid="{E9FF203C-EA25-4EEC-B447-FBB7FA41F7B3}"/>
    <cellStyle name="Normal 18 3 10" xfId="25796" xr:uid="{561E5A94-9A5F-489A-AA85-6C24D7B446FD}"/>
    <cellStyle name="Normal 18 3 10 2" xfId="25797" xr:uid="{C13F6407-EDE0-4F85-8EE0-D75A2E957040}"/>
    <cellStyle name="Normal 18 3 10 3" xfId="25798" xr:uid="{F7C13961-9F94-40EC-BE8D-E46B7BA20721}"/>
    <cellStyle name="Normal 18 3 11" xfId="25799" xr:uid="{07CAD271-1DF6-4E71-A0E8-4A2A7B0DAA0B}"/>
    <cellStyle name="Normal 18 3 12" xfId="25800" xr:uid="{3924B45D-A536-417F-8284-4D0A91E22CC4}"/>
    <cellStyle name="Normal 18 3 2" xfId="25801" xr:uid="{6DF1A53F-D164-41CE-B7A4-5A683F75FE4C}"/>
    <cellStyle name="Normal 18 3 2 2" xfId="25802" xr:uid="{EDD6B79F-5FE8-43A9-911A-5380CC68420E}"/>
    <cellStyle name="Normal 18 3 2 3" xfId="25803" xr:uid="{900B517B-300A-447B-814B-4F78C437D8EC}"/>
    <cellStyle name="Normal 18 3 3" xfId="25804" xr:uid="{98C51800-172C-46BE-B969-5AF64F3CBD7D}"/>
    <cellStyle name="Normal 18 3 3 2" xfId="25805" xr:uid="{93842FF5-E3FB-4998-ADC8-93063376A2AE}"/>
    <cellStyle name="Normal 18 3 3 3" xfId="25806" xr:uid="{4A09A887-58B2-4C71-92CB-70ACB77B289E}"/>
    <cellStyle name="Normal 18 3 4" xfId="25807" xr:uid="{C4087B67-494A-4B93-AABC-C0F7DEB61825}"/>
    <cellStyle name="Normal 18 3 4 2" xfId="25808" xr:uid="{20D03C80-D28C-41EC-B8B9-6FF4CCD6DAB6}"/>
    <cellStyle name="Normal 18 3 4 3" xfId="25809" xr:uid="{445B125E-4778-4112-8664-C573B83C1857}"/>
    <cellStyle name="Normal 18 3 5" xfId="25810" xr:uid="{D97F6835-2E47-4D42-880F-E2FEDDEE1E2A}"/>
    <cellStyle name="Normal 18 3 5 2" xfId="25811" xr:uid="{7643D4F4-9BC2-48C6-A11A-2DE06F0BFE7B}"/>
    <cellStyle name="Normal 18 3 5 3" xfId="25812" xr:uid="{B2C52DD7-A2BD-4A05-B9A3-EC086B34EB38}"/>
    <cellStyle name="Normal 18 3 6" xfId="25813" xr:uid="{D2F61606-7B49-458B-A071-4D335891C0A5}"/>
    <cellStyle name="Normal 18 3 6 2" xfId="25814" xr:uid="{DF6635FF-34D5-4102-8AEA-46F8691604C2}"/>
    <cellStyle name="Normal 18 3 6 3" xfId="25815" xr:uid="{21131FE3-0B4B-4123-8D6C-E01DA2B0D1CC}"/>
    <cellStyle name="Normal 18 3 7" xfId="25816" xr:uid="{6D88944B-38FB-4E1D-A0CF-CDD303EF4A4C}"/>
    <cellStyle name="Normal 18 3 7 2" xfId="25817" xr:uid="{7EC264DE-A3E0-40E7-B8BE-5BA425C82C05}"/>
    <cellStyle name="Normal 18 3 7 3" xfId="25818" xr:uid="{E5303430-3797-4FE7-BF7E-E9208B98CBCC}"/>
    <cellStyle name="Normal 18 3 8" xfId="25819" xr:uid="{E332A343-4310-4CB6-864F-3135217CD61E}"/>
    <cellStyle name="Normal 18 3 8 2" xfId="25820" xr:uid="{4171EDB5-3095-488F-90A9-9E54454BD3FF}"/>
    <cellStyle name="Normal 18 3 8 3" xfId="25821" xr:uid="{515EDE7D-25AF-444B-9C73-F97C28647F7B}"/>
    <cellStyle name="Normal 18 3 9" xfId="25822" xr:uid="{19026EA4-C5DE-49DE-96C4-92FB3FF4C3B6}"/>
    <cellStyle name="Normal 18 3 9 2" xfId="25823" xr:uid="{36B91A93-FA14-4F3E-832D-5CD98B9AEAED}"/>
    <cellStyle name="Normal 18 3 9 3" xfId="25824" xr:uid="{CCAE6ADA-7CF4-4EC6-ADC3-473818806A08}"/>
    <cellStyle name="Normal 18 4" xfId="8651" xr:uid="{8FA174F8-AA16-44F1-B900-5BBA796CDBA4}"/>
    <cellStyle name="Normal 18 4 2" xfId="25826" xr:uid="{2EFEC9CA-8BD7-4B48-B7E7-DB4310CE1014}"/>
    <cellStyle name="Normal 18 4 3" xfId="25827" xr:uid="{C31D618A-49EB-42A0-89FF-F2E03B0312E7}"/>
    <cellStyle name="Normal 18 4 4" xfId="25828" xr:uid="{C4D71D21-0AEC-4126-BF3A-B13572CCCC16}"/>
    <cellStyle name="Normal 18 4 5" xfId="25825" xr:uid="{AD1555C8-C7E6-4149-BBCD-3FF329E0F74E}"/>
    <cellStyle name="Normal 18 5" xfId="25829" xr:uid="{C19A8D8A-6386-4341-9D16-8952A9854E92}"/>
    <cellStyle name="Normal 18 5 2" xfId="25830" xr:uid="{9FBEB564-6491-4FB1-BE53-A5B4CE1542CE}"/>
    <cellStyle name="Normal 18 5 3" xfId="25831" xr:uid="{9B37E6A0-9C09-4134-969A-0813BC0166E4}"/>
    <cellStyle name="Normal 18 6" xfId="25832" xr:uid="{16D16B7E-97FC-4281-8947-FFDFA1823874}"/>
    <cellStyle name="Normal 18 6 2" xfId="25833" xr:uid="{2A8929F0-E0F6-4032-863A-672862B65FF7}"/>
    <cellStyle name="Normal 18 6 3" xfId="25834" xr:uid="{27B7403F-6F92-43FF-B9DC-80E9CC66B413}"/>
    <cellStyle name="Normal 18 7" xfId="25835" xr:uid="{31997EC2-A8A4-4616-8D79-B25F05050D95}"/>
    <cellStyle name="Normal 18 7 2" xfId="25836" xr:uid="{A7295BAD-714E-4241-9A97-F996D3429073}"/>
    <cellStyle name="Normal 18 7 3" xfId="25837" xr:uid="{E8D30C08-776C-406B-9B7D-F79DC4E8BFAB}"/>
    <cellStyle name="Normal 18 8" xfId="25838" xr:uid="{A11CBFCC-CBF3-4FC4-96A5-9342CD5917CD}"/>
    <cellStyle name="Normal 18 8 2" xfId="25839" xr:uid="{C09EE2A3-3172-4ED7-AAC2-6630A68BC37C}"/>
    <cellStyle name="Normal 18 8 3" xfId="25840" xr:uid="{4CBD1143-43CC-4693-9B67-2448EEC06720}"/>
    <cellStyle name="Normal 18 9" xfId="25841" xr:uid="{17457025-EB82-44D4-8874-B29325320ABB}"/>
    <cellStyle name="Normal 18 9 2" xfId="25842" xr:uid="{B399AAD2-7E59-42D6-93DC-0597717333C7}"/>
    <cellStyle name="Normal 18 9 3" xfId="25843" xr:uid="{CFFB70A6-1E6E-41B2-8EB1-1DED3CCFE0B4}"/>
    <cellStyle name="Normal 19" xfId="2509" xr:uid="{0C36458A-81DD-4E0E-B755-2DCD661039CD}"/>
    <cellStyle name="Normal 19 10" xfId="2510" xr:uid="{B0D95101-B4C4-4439-9339-636B8EB9BF16}"/>
    <cellStyle name="Normal 19 11" xfId="2511" xr:uid="{BDA04B14-A49B-4D8B-A393-493635759FA1}"/>
    <cellStyle name="Normal 19 12" xfId="10923" xr:uid="{862211C4-BFFD-4A1D-A714-1887EC7B02E9}"/>
    <cellStyle name="Normal 19 13" xfId="10924" xr:uid="{E683181E-A6BD-4420-8202-84B4C67956FA}"/>
    <cellStyle name="Normal 19 13 2" xfId="10925" xr:uid="{016B421D-C873-433F-8274-6A54053A17C6}"/>
    <cellStyle name="Normal 19 14" xfId="25844" xr:uid="{84540CAF-B732-48F5-B93C-FA3D9A67C892}"/>
    <cellStyle name="Normal 19 14 2" xfId="25845" xr:uid="{82AD944E-1B6D-40DF-87DE-9CEA8B9BD7F4}"/>
    <cellStyle name="Normal 19 14 3" xfId="25846" xr:uid="{4B20FC65-C481-4B66-A067-7682BC8BB2E8}"/>
    <cellStyle name="Normal 19 15" xfId="25847" xr:uid="{389D4073-0AF2-44EA-AA8A-29CD0BE50DA3}"/>
    <cellStyle name="Normal 19 15 2" xfId="25848" xr:uid="{F7095346-6CF7-4929-9907-03687E0EDC82}"/>
    <cellStyle name="Normal 19 15 3" xfId="25849" xr:uid="{CB14C521-D0A1-4C6B-8535-61AACBDA6FAA}"/>
    <cellStyle name="Normal 19 16" xfId="25850" xr:uid="{8F44931B-2308-4344-8D21-650B17BA1604}"/>
    <cellStyle name="Normal 19 16 2" xfId="25851" xr:uid="{A06CD7C2-1D52-422D-9CAA-37A720D72E75}"/>
    <cellStyle name="Normal 19 16 3" xfId="25852" xr:uid="{315E8B67-EE9B-4B72-8855-E59F62A78964}"/>
    <cellStyle name="Normal 19 17" xfId="25853" xr:uid="{BDE02995-0556-4DA7-A66B-ADF4393AFC6F}"/>
    <cellStyle name="Normal 19 17 2" xfId="25854" xr:uid="{BE24F458-CC1E-4459-955D-F382FBC6F0E4}"/>
    <cellStyle name="Normal 19 17 3" xfId="25855" xr:uid="{0B862086-48EB-46D0-8491-93FAC94C12F8}"/>
    <cellStyle name="Normal 19 18" xfId="25856" xr:uid="{582DD37A-D176-4A68-8F6C-C299AEC788B6}"/>
    <cellStyle name="Normal 19 18 2" xfId="25857" xr:uid="{DDA37C95-8E6C-4E60-8A9F-D6E226CDE9B6}"/>
    <cellStyle name="Normal 19 18 3" xfId="25858" xr:uid="{10495753-4C83-4CDF-ACEE-9E2F94A99462}"/>
    <cellStyle name="Normal 19 19" xfId="25859" xr:uid="{24080F9F-A967-4A04-B241-6F85D6CDF760}"/>
    <cellStyle name="Normal 19 19 2" xfId="25860" xr:uid="{C4B1CCD8-C031-4172-A9ED-B51D217218E5}"/>
    <cellStyle name="Normal 19 19 3" xfId="25861" xr:uid="{E509FC43-F395-49C9-BE7B-3D35075C94D3}"/>
    <cellStyle name="Normal 19 2" xfId="2512" xr:uid="{1E98321B-AB1B-47CE-B907-AD6871BC442E}"/>
    <cellStyle name="Normal 19 2 10" xfId="25862" xr:uid="{A352EA5C-3D9A-48D6-82FB-0DE0BAA2BE8F}"/>
    <cellStyle name="Normal 19 2 10 2" xfId="25863" xr:uid="{4A3373D0-D93D-4089-8E06-16BA3BBF0CE7}"/>
    <cellStyle name="Normal 19 2 10 3" xfId="25864" xr:uid="{9707FD95-63B8-4971-89B3-F750AE601767}"/>
    <cellStyle name="Normal 19 2 11" xfId="25865" xr:uid="{B6F53146-187E-457F-9F19-CCFB10A2BA56}"/>
    <cellStyle name="Normal 19 2 11 2" xfId="25866" xr:uid="{50E58B3F-C7EC-4AD2-BAC0-85854B8F1564}"/>
    <cellStyle name="Normal 19 2 11 3" xfId="25867" xr:uid="{AD26EFBF-33D1-4957-8D18-1DA01F153302}"/>
    <cellStyle name="Normal 19 2 12" xfId="25868" xr:uid="{9468AF63-8F7B-48C3-BAC4-F82EB0C88639}"/>
    <cellStyle name="Normal 19 2 12 2" xfId="25869" xr:uid="{937DB0CB-C3E4-4F4E-9D6B-3C0DB2EAC987}"/>
    <cellStyle name="Normal 19 2 12 3" xfId="25870" xr:uid="{2265201F-980E-4711-88B7-63D204BB04FC}"/>
    <cellStyle name="Normal 19 2 13" xfId="25871" xr:uid="{BFCBD79B-09CD-4193-9B24-AA852CE03AAC}"/>
    <cellStyle name="Normal 19 2 13 2" xfId="25872" xr:uid="{C05C44D2-E3D2-4C3B-9D23-10B366656486}"/>
    <cellStyle name="Normal 19 2 13 3" xfId="25873" xr:uid="{69DBA5C7-F6CA-4178-BC00-B6FC8B0FB7EE}"/>
    <cellStyle name="Normal 19 2 14" xfId="25874" xr:uid="{3A0AD02B-1FC5-489E-BD1F-CD8DB6E1CC4F}"/>
    <cellStyle name="Normal 19 2 14 2" xfId="25875" xr:uid="{1C649AB5-DEAC-4F8D-B61D-2C69D39CFEE4}"/>
    <cellStyle name="Normal 19 2 14 3" xfId="25876" xr:uid="{5BE8DE19-CD53-4E3C-AAF3-231D9E517C5B}"/>
    <cellStyle name="Normal 19 2 15" xfId="25877" xr:uid="{FBE0965F-F2EE-4112-AD70-07EE7DA74A4A}"/>
    <cellStyle name="Normal 19 2 15 2" xfId="25878" xr:uid="{D547D2F7-2938-4C2A-99BB-65D7D26CCC67}"/>
    <cellStyle name="Normal 19 2 15 3" xfId="25879" xr:uid="{7B24E77E-C38C-4CC0-BA31-8898618146F8}"/>
    <cellStyle name="Normal 19 2 16" xfId="25880" xr:uid="{E0314125-1175-4416-8E52-30719127D397}"/>
    <cellStyle name="Normal 19 2 16 2" xfId="25881" xr:uid="{2565518C-E0EA-419F-9FEA-37085A2AF536}"/>
    <cellStyle name="Normal 19 2 16 3" xfId="25882" xr:uid="{B75A082D-3D0C-4E46-A513-556E81B6DFF4}"/>
    <cellStyle name="Normal 19 2 17" xfId="25883" xr:uid="{71AD0EC5-E925-41F5-8ED6-E112034F8C39}"/>
    <cellStyle name="Normal 19 2 17 2" xfId="25884" xr:uid="{B1D5F2ED-36DD-49FA-A3E7-AF3E1EE3EAAA}"/>
    <cellStyle name="Normal 19 2 17 3" xfId="25885" xr:uid="{672D820E-64ED-41A6-A282-532BC02696AB}"/>
    <cellStyle name="Normal 19 2 2" xfId="2513" xr:uid="{FED9FC96-76AD-4E6C-8248-D2795C23B46B}"/>
    <cellStyle name="Normal 19 2 2 2" xfId="2514" xr:uid="{6AEBED34-5359-4CE6-B866-2FFDF74AE05A}"/>
    <cellStyle name="Normal 19 2 3" xfId="2515" xr:uid="{744FD003-D834-4E43-B908-92D2ADB0FDC9}"/>
    <cellStyle name="Normal 19 2 4" xfId="2516" xr:uid="{5AC44494-6320-492E-80E4-E64F8761DDAA}"/>
    <cellStyle name="Normal 19 2 5" xfId="2517" xr:uid="{F1C40441-3906-4EFF-8E2D-75B3853424EC}"/>
    <cellStyle name="Normal 19 2 6" xfId="2518" xr:uid="{C21EE09B-FE95-44E5-9E08-13BC55441615}"/>
    <cellStyle name="Normal 19 2 7" xfId="10926" xr:uid="{0C2EBD8C-4791-49DF-BFF0-8C881972B2B6}"/>
    <cellStyle name="Normal 19 2 8" xfId="10927" xr:uid="{3255E785-33FB-4BE0-A774-BD318C632E30}"/>
    <cellStyle name="Normal 19 2 8 2" xfId="10928" xr:uid="{B26E3832-4F5A-4BB5-917E-BF4688B6071B}"/>
    <cellStyle name="Normal 19 2 9" xfId="25886" xr:uid="{4F409552-8AF6-4AE8-90CA-BBD15AE94240}"/>
    <cellStyle name="Normal 19 2 9 2" xfId="25887" xr:uid="{5DDCD3BB-25DC-485A-A40B-3B9A4E512038}"/>
    <cellStyle name="Normal 19 2 9 3" xfId="25888" xr:uid="{E60456C2-773A-485C-A365-580D885B75AC}"/>
    <cellStyle name="Normal 19 20" xfId="25889" xr:uid="{031BDFC0-DFDE-426D-8E80-80F6D811343A}"/>
    <cellStyle name="Normal 19 20 2" xfId="25890" xr:uid="{72D03967-4E60-4DC0-AB39-54EAC2512154}"/>
    <cellStyle name="Normal 19 20 3" xfId="25891" xr:uid="{82384E32-4C77-4825-A76A-6E6AE52DA1E1}"/>
    <cellStyle name="Normal 19 21" xfId="25892" xr:uid="{7D228F55-BEB4-4F65-AD57-4BD87EAEB272}"/>
    <cellStyle name="Normal 19 21 2" xfId="25893" xr:uid="{454E2B43-CD14-4493-A566-A962BB9F5695}"/>
    <cellStyle name="Normal 19 21 3" xfId="25894" xr:uid="{68287838-667A-44A1-B351-6332A5CD50DB}"/>
    <cellStyle name="Normal 19 22" xfId="25895" xr:uid="{59E6421E-9BD2-47B5-A88E-98F7DCFC2217}"/>
    <cellStyle name="Normal 19 22 2" xfId="25896" xr:uid="{1222BEE0-6BEA-4826-8ADE-6B9E5BA7F59F}"/>
    <cellStyle name="Normal 19 22 3" xfId="25897" xr:uid="{3100C533-2A74-4307-B8FC-E6E77A868137}"/>
    <cellStyle name="Normal 19 23" xfId="25898" xr:uid="{522BB1F1-EE8C-41ED-B1F6-53FCA1D0EFA0}"/>
    <cellStyle name="Normal 19 3" xfId="2519" xr:uid="{5477B007-6398-4064-B4CF-8269CD0C0660}"/>
    <cellStyle name="Normal 19 3 10" xfId="25899" xr:uid="{6056DBF3-A6FC-4E2C-862A-1E98165A756F}"/>
    <cellStyle name="Normal 19 3 10 2" xfId="25900" xr:uid="{4B5D73AE-2CAF-48FD-973F-B1FAF6E300BC}"/>
    <cellStyle name="Normal 19 3 10 3" xfId="25901" xr:uid="{124FF29F-1145-4373-B8E2-B4B04B0794BA}"/>
    <cellStyle name="Normal 19 3 11" xfId="25902" xr:uid="{D78B8F4D-77BF-4511-AFCC-A38976BA8721}"/>
    <cellStyle name="Normal 19 3 11 2" xfId="25903" xr:uid="{2A4A9041-B09E-462A-8851-2FD7BC361BB0}"/>
    <cellStyle name="Normal 19 3 11 3" xfId="25904" xr:uid="{59445E94-EFCE-46BD-801C-289E66DF302D}"/>
    <cellStyle name="Normal 19 3 12" xfId="25905" xr:uid="{890EBAA2-3E5C-4C9E-9E48-B2E69A4103A2}"/>
    <cellStyle name="Normal 19 3 12 2" xfId="25906" xr:uid="{44E1EF44-CBDC-4CAC-AC83-B4E04A3FF696}"/>
    <cellStyle name="Normal 19 3 12 3" xfId="25907" xr:uid="{0D643266-613F-4579-808B-C5A018CC260A}"/>
    <cellStyle name="Normal 19 3 13" xfId="25908" xr:uid="{3F496FB0-A2AE-43FA-8BDC-B0672E6241D5}"/>
    <cellStyle name="Normal 19 3 13 2" xfId="25909" xr:uid="{7626D838-B781-4371-AB3C-11AEEEAB694B}"/>
    <cellStyle name="Normal 19 3 13 3" xfId="25910" xr:uid="{2E7967BE-6F04-4434-8ECA-A8DD3978D67A}"/>
    <cellStyle name="Normal 19 3 14" xfId="25911" xr:uid="{E746338A-2934-4871-BCDF-D0009DA4E046}"/>
    <cellStyle name="Normal 19 3 14 2" xfId="25912" xr:uid="{8699A21D-6B69-4F55-AA4F-D502BE733E21}"/>
    <cellStyle name="Normal 19 3 14 3" xfId="25913" xr:uid="{A56EFD32-CC26-46DD-9192-14C64A912C74}"/>
    <cellStyle name="Normal 19 3 15" xfId="25914" xr:uid="{6E395E8D-F5AD-4B95-93E6-1AE3DBAF7A31}"/>
    <cellStyle name="Normal 19 3 15 2" xfId="25915" xr:uid="{EED4705E-8965-46FC-A555-217C21AEFD30}"/>
    <cellStyle name="Normal 19 3 15 3" xfId="25916" xr:uid="{BB28E4F4-7472-4CCF-8DA9-5F5839B5885F}"/>
    <cellStyle name="Normal 19 3 16" xfId="25917" xr:uid="{0606C6B2-3DDC-4E20-B5EB-386F0FA62126}"/>
    <cellStyle name="Normal 19 3 16 2" xfId="25918" xr:uid="{5FDA4FDE-4563-420D-9AF4-9D7F5E1F7A9E}"/>
    <cellStyle name="Normal 19 3 16 3" xfId="25919" xr:uid="{CFC7ACD3-B817-4183-A4D1-1EBAA8817691}"/>
    <cellStyle name="Normal 19 3 17" xfId="25920" xr:uid="{EB3DAC7A-BB77-4123-8EBC-C7DD3C4075A1}"/>
    <cellStyle name="Normal 19 3 17 2" xfId="25921" xr:uid="{4948F620-3FC0-421F-BDF4-8AE7EFFEE284}"/>
    <cellStyle name="Normal 19 3 17 3" xfId="25922" xr:uid="{00D64740-39CD-40FA-9C1A-4954EEF34EFD}"/>
    <cellStyle name="Normal 19 3 2" xfId="2520" xr:uid="{B5909DDF-9C66-48D6-A106-ED5182E1116F}"/>
    <cellStyle name="Normal 19 3 2 2" xfId="2521" xr:uid="{E7F53E10-BF63-45E7-B53D-AE885B0D6FC0}"/>
    <cellStyle name="Normal 19 3 3" xfId="2522" xr:uid="{A3A5E26E-7FD9-4938-8207-88CF78F3FC59}"/>
    <cellStyle name="Normal 19 3 4" xfId="2523" xr:uid="{38F1DCA9-F450-4FA2-A82D-4C5A471CE2D6}"/>
    <cellStyle name="Normal 19 3 5" xfId="2524" xr:uid="{0904663A-8407-40A0-868F-3A7FD6B5E430}"/>
    <cellStyle name="Normal 19 3 6" xfId="2525" xr:uid="{4BD0CC2D-57F2-45C2-8850-91C60F2B6F23}"/>
    <cellStyle name="Normal 19 3 7" xfId="10929" xr:uid="{839EA4A2-4770-44D2-9D82-8FD3D7BFD27D}"/>
    <cellStyle name="Normal 19 3 8" xfId="10930" xr:uid="{F2011124-C997-4A88-91BE-554E43CE53F0}"/>
    <cellStyle name="Normal 19 3 8 2" xfId="10931" xr:uid="{54023D58-C691-4D18-8CC7-775D758FA19C}"/>
    <cellStyle name="Normal 19 3 9" xfId="25923" xr:uid="{3F786701-ADC6-4DEE-AEC6-42DCAD594D9F}"/>
    <cellStyle name="Normal 19 3 9 2" xfId="25924" xr:uid="{BAFE5D61-FD9F-4AFC-AB06-B7688493197C}"/>
    <cellStyle name="Normal 19 3 9 3" xfId="25925" xr:uid="{AE1CB32F-DE92-47D9-BA06-85FEEFB2CBD0}"/>
    <cellStyle name="Normal 19 4" xfId="2526" xr:uid="{56AC1AB3-5AFF-446E-A83F-4B8ACE51363A}"/>
    <cellStyle name="Normal 19 4 2" xfId="2527" xr:uid="{BDFAF4E2-14AA-4C14-909B-5F03028F003A}"/>
    <cellStyle name="Normal 19 4 2 2" xfId="2528" xr:uid="{35C64099-CDA5-4AA9-83C5-68042EA8452B}"/>
    <cellStyle name="Normal 19 4 3" xfId="2529" xr:uid="{87D7FD79-1B00-47BA-924B-DEE9C694CF5A}"/>
    <cellStyle name="Normal 19 4 4" xfId="2530" xr:uid="{FF2D53FC-BF09-4C1C-9303-79F89AD880F6}"/>
    <cellStyle name="Normal 19 4 5" xfId="2531" xr:uid="{6484F7EE-2510-4518-A208-909393C6F6AA}"/>
    <cellStyle name="Normal 19 4 6" xfId="2532" xr:uid="{6F81677E-732D-4DC0-AA67-FB4BFC3725FF}"/>
    <cellStyle name="Normal 19 4 7" xfId="10932" xr:uid="{354301F0-FBBA-4D2F-8180-1816BE1763D4}"/>
    <cellStyle name="Normal 19 4 8" xfId="10933" xr:uid="{283584CC-1A2C-470F-8B80-9F1DC7378E42}"/>
    <cellStyle name="Normal 19 4 8 2" xfId="10934" xr:uid="{9A7EBBAE-0BD7-4596-9B07-60345BC35A87}"/>
    <cellStyle name="Normal 19 5" xfId="2533" xr:uid="{47911F20-9A44-46F4-A439-B236822A3812}"/>
    <cellStyle name="Normal 19 5 2" xfId="2534" xr:uid="{4678BDAE-E29B-44CF-9DC7-544CD0184910}"/>
    <cellStyle name="Normal 19 5 2 2" xfId="2535" xr:uid="{00051C99-02D8-42EB-A27F-B0C566666C19}"/>
    <cellStyle name="Normal 19 5 3" xfId="2536" xr:uid="{9FD92CC8-8E9F-4ABC-872C-6AFF0018263F}"/>
    <cellStyle name="Normal 19 5 4" xfId="2537" xr:uid="{10FCA657-B227-4F6E-8CB2-C1EA0955FF92}"/>
    <cellStyle name="Normal 19 5 5" xfId="2538" xr:uid="{F3CF6707-6724-4E65-A023-BCB4817F5D0B}"/>
    <cellStyle name="Normal 19 5 6" xfId="2539" xr:uid="{7DCBD84C-AA60-4067-85E9-365AD8659A08}"/>
    <cellStyle name="Normal 19 5 7" xfId="10935" xr:uid="{FDBA1B47-446F-49CA-A590-2258B27F27C3}"/>
    <cellStyle name="Normal 19 5 8" xfId="10936" xr:uid="{9C1C3E29-FE0B-4013-B9D6-0F2C37C8F18D}"/>
    <cellStyle name="Normal 19 5 8 2" xfId="10937" xr:uid="{E4A1E30E-8699-45EF-8948-07808EA68F5F}"/>
    <cellStyle name="Normal 19 6" xfId="2540" xr:uid="{D47FB8D6-172C-4F0B-9D1B-4A266D311487}"/>
    <cellStyle name="Normal 19 6 2" xfId="2541" xr:uid="{E64B3349-524D-445B-B7D7-7ACB8E6C4F51}"/>
    <cellStyle name="Normal 19 6 2 2" xfId="2542" xr:uid="{C51543E3-49A4-4C6E-BDCF-047AB0FBBF2E}"/>
    <cellStyle name="Normal 19 6 3" xfId="2543" xr:uid="{16CF2169-7F37-43E1-ABC6-213009E545D3}"/>
    <cellStyle name="Normal 19 6 4" xfId="2544" xr:uid="{5F709B07-6323-44E3-9E63-F74FCD41C815}"/>
    <cellStyle name="Normal 19 6 5" xfId="2545" xr:uid="{E4F96C88-CE6F-41CC-A028-D9A67FBF39F1}"/>
    <cellStyle name="Normal 19 6 6" xfId="2546" xr:uid="{459A23F6-3601-41BB-BD43-0311351349DC}"/>
    <cellStyle name="Normal 19 6 7" xfId="10938" xr:uid="{FA93C321-AAE4-456F-9B59-9B0E207BA79A}"/>
    <cellStyle name="Normal 19 6 8" xfId="10939" xr:uid="{A37A47A1-DA2D-4E98-850A-93065CD17042}"/>
    <cellStyle name="Normal 19 6 8 2" xfId="10940" xr:uid="{CF2AF39F-3EC9-4407-947B-BB47B6EAE478}"/>
    <cellStyle name="Normal 19 7" xfId="2547" xr:uid="{70B44B0D-27DF-44C8-851F-6E3E788068F0}"/>
    <cellStyle name="Normal 19 7 2" xfId="2548" xr:uid="{48177040-1782-46EC-877E-4E0DEAB763D6}"/>
    <cellStyle name="Normal 19 8" xfId="2549" xr:uid="{F347DC90-DBBE-42D1-9E5A-C3D753DEB1EE}"/>
    <cellStyle name="Normal 19 9" xfId="2550" xr:uid="{8C46F9FE-A8BF-4109-9FA8-711E3838BEA3}"/>
    <cellStyle name="Normal 2" xfId="42" xr:uid="{3D6D2432-45D5-4E52-9EA3-FC068BE52140}"/>
    <cellStyle name="Normál 2" xfId="87" xr:uid="{68D93BE7-4FB5-4C6F-8394-EACA697435D5}"/>
    <cellStyle name="Normal 2 10" xfId="2551" xr:uid="{3C943F68-5F9C-412B-BA79-5DB358EDDC4B}"/>
    <cellStyle name="Normal 2 10 2" xfId="11840" xr:uid="{DF019495-DA22-4520-9047-2729F7E5F5D1}"/>
    <cellStyle name="Normal 2 10 2 2" xfId="25926" xr:uid="{663D9915-B0C2-4AEA-A3BB-91765CCFCB07}"/>
    <cellStyle name="Normal 2 10 2 2 2" xfId="25927" xr:uid="{6F51AB20-4AE3-4C11-83E6-79DA0D853B77}"/>
    <cellStyle name="Normal 2 10 2 2 3" xfId="25928" xr:uid="{FC4EE1C3-E44F-4BF7-84C9-F2D608E8BA21}"/>
    <cellStyle name="Normal 2 10 2 3" xfId="25929" xr:uid="{F888FD6D-CD12-4335-B88A-E075DAA6BA5F}"/>
    <cellStyle name="Normal 2 10 2 4" xfId="25930" xr:uid="{532C5AE2-EEA3-4E39-940E-E3C51F32F956}"/>
    <cellStyle name="Normal 2 10 3" xfId="25931" xr:uid="{72110CB8-6656-4168-B75C-13889143C966}"/>
    <cellStyle name="Normal 2 11" xfId="2552" xr:uid="{945EBB59-0511-4BC7-AA6F-613C19A5D3B1}"/>
    <cellStyle name="Normal 2 12" xfId="2553" xr:uid="{B4B4F5DF-1064-45E4-AECC-584CA7C170C8}"/>
    <cellStyle name="Normal 2 13" xfId="2554" xr:uid="{EA16195C-5385-4380-B75A-B36F6BA6AFB3}"/>
    <cellStyle name="Normal 2 14" xfId="2555" xr:uid="{DCC97408-1874-4386-B01D-454005A52F4A}"/>
    <cellStyle name="Normal 2 15" xfId="2556" xr:uid="{66C5F5A8-802F-4346-A5BD-98DA921AAA44}"/>
    <cellStyle name="Normal 2 16" xfId="2557" xr:uid="{2BDC105B-BCEC-4543-B0ED-A46D45302DC7}"/>
    <cellStyle name="Normal 2 17" xfId="2558" xr:uid="{FF96B7A7-9CB6-431D-AF78-CE9946B938CB}"/>
    <cellStyle name="Normal 2 18" xfId="3303" xr:uid="{9BC9CD2C-56C5-46E2-9205-00C52D68F268}"/>
    <cellStyle name="Normal 2 18 2" xfId="8655" xr:uid="{55F9EF5D-DFE8-49C2-8D47-2300BC1E4487}"/>
    <cellStyle name="Normal 2 18 2 2" xfId="25932" xr:uid="{DEAA4985-05A8-4AD5-849B-672E5FC6CA7E}"/>
    <cellStyle name="Normal 2 18 2 3" xfId="25933" xr:uid="{676A0902-BC5D-432A-8789-CF2AF440AD00}"/>
    <cellStyle name="Normal 2 18 2 4" xfId="25934" xr:uid="{6333E148-D880-4601-BF4F-9CC82F74FDB0}"/>
    <cellStyle name="Normal 2 18 2 5" xfId="25935" xr:uid="{D73B4119-A162-41B7-8C18-A699758D71FA}"/>
    <cellStyle name="Normal 2 18 2 6" xfId="11921" xr:uid="{4DF93F45-1A5F-4EA0-B388-4258D9BE590F}"/>
    <cellStyle name="Normal 2 18 3" xfId="8656" xr:uid="{86E8C61D-E1D9-437F-9B25-F036ABEA92EF}"/>
    <cellStyle name="Normal 2 18 3 2" xfId="25937" xr:uid="{BA32BA6A-FA92-4327-9E1E-22B11A74ADCA}"/>
    <cellStyle name="Normal 2 18 3 3" xfId="25938" xr:uid="{E122F0E1-CAF0-464E-8697-B7D418439699}"/>
    <cellStyle name="Normal 2 18 3 4" xfId="25939" xr:uid="{D027AB65-BE36-4C38-AC42-F9B1F62C1970}"/>
    <cellStyle name="Normal 2 18 3 5" xfId="25936" xr:uid="{4B65D36C-48CC-47D0-A642-A53C405C940D}"/>
    <cellStyle name="Normal 2 18 4" xfId="8654" xr:uid="{A88FE131-210E-405F-82B4-B7F7D10F8923}"/>
    <cellStyle name="Normal 2 18 5" xfId="6265" xr:uid="{F8AB5D28-E62D-418E-AD29-80484EE23F7B}"/>
    <cellStyle name="Normal 2 19" xfId="48" xr:uid="{656C9FF6-DF83-461E-8DB9-7C93224767E2}"/>
    <cellStyle name="Normal 2 19 2" xfId="8657" xr:uid="{A0FBAFDE-ADAB-4B8D-97AA-81381EF4FBE7}"/>
    <cellStyle name="Normal 2 19 2 2" xfId="25940" xr:uid="{6678605F-1A69-4AC8-B901-AB5519540693}"/>
    <cellStyle name="Normal 2 19 2 3" xfId="25941" xr:uid="{265C9976-6D12-40BD-B60A-C17D21845664}"/>
    <cellStyle name="Normal 2 19 2 4" xfId="11898" xr:uid="{02AE1918-5CF7-464A-BA80-4E30C7C3B2FA}"/>
    <cellStyle name="Normal 2 19 3" xfId="25942" xr:uid="{28F28DDA-F42D-4EE6-A575-2C08A8E68726}"/>
    <cellStyle name="Normal 2 19 4" xfId="25943" xr:uid="{1CAACED3-1ACD-4B5B-B33A-7A009678AB84}"/>
    <cellStyle name="Normal 2 19 5" xfId="10941" xr:uid="{300D3D5D-3D06-47D1-9E74-DD6E6EE35BEA}"/>
    <cellStyle name="Normal 2 2" xfId="2559" xr:uid="{940ED8F5-0CA5-45DD-AFCB-C4D3F5284180}"/>
    <cellStyle name="Normal 2 2 10" xfId="2560" xr:uid="{757C4ACF-9494-48EB-92D0-4166401BB026}"/>
    <cellStyle name="Normal 2 2 10 2" xfId="25944" xr:uid="{4FAEB6C3-4041-4991-8FAB-551211B30BFF}"/>
    <cellStyle name="Normal 2 2 10 2 2" xfId="25945" xr:uid="{D4EF6522-A339-4880-8449-A062B801E1D6}"/>
    <cellStyle name="Normal 2 2 10 2 3" xfId="25946" xr:uid="{C945D559-4DA3-4210-84EB-542D76E448CD}"/>
    <cellStyle name="Normal 2 2 10 3" xfId="10942" xr:uid="{7DCEE4C4-59F1-43F0-9D00-38EC6901515C}"/>
    <cellStyle name="Normal 2 2 10 4" xfId="6266" xr:uid="{CDE93323-7B80-41CB-BD5D-FD5BAC12EEB7}"/>
    <cellStyle name="Normal 2 2 11" xfId="2561" xr:uid="{5CBE7635-9B58-4765-95B2-301D6CA9B32F}"/>
    <cellStyle name="Normal 2 2 11 2" xfId="3443" xr:uid="{15131207-ECC7-432F-B811-4B148E913FE2}"/>
    <cellStyle name="Normal 2 2 11 2 2" xfId="25947" xr:uid="{3CD20DD2-619E-4C16-B905-021C93B466D5}"/>
    <cellStyle name="Normal 2 2 11 2 2 2" xfId="25948" xr:uid="{EFCAD5ED-1D15-477B-9F77-9397113C957D}"/>
    <cellStyle name="Normal 2 2 11 2 3" xfId="25949" xr:uid="{7E4DAAA5-6BDA-47C5-8012-20EAB7CF1154}"/>
    <cellStyle name="Normal 2 2 11 2 4" xfId="25950" xr:uid="{0438BF21-3353-4C9D-AD34-68D783F19806}"/>
    <cellStyle name="Normal 2 2 11 3" xfId="25951" xr:uid="{67C8FE8E-5E08-4BC3-8F21-1055ADDCCBC2}"/>
    <cellStyle name="Normal 2 2 11 3 2" xfId="25952" xr:uid="{DF9ADDEC-66C8-44A0-8DFF-05C52900B40E}"/>
    <cellStyle name="Normal 2 2 11 3 3" xfId="25953" xr:uid="{7BED660C-454D-49CB-884C-2E5FC275C540}"/>
    <cellStyle name="Normal 2 2 11 4" xfId="25954" xr:uid="{BF179A1E-D129-40A8-AE2E-502F238B62A1}"/>
    <cellStyle name="Normal 2 2 11 4 2" xfId="25955" xr:uid="{31665F3A-D1B8-483F-B36F-2AD52A74870E}"/>
    <cellStyle name="Normal 2 2 11 5" xfId="25956" xr:uid="{5F84760F-A0D4-48FA-B8C0-E1C3BEC513AD}"/>
    <cellStyle name="Normal 2 2 12" xfId="2562" xr:uid="{2CE4C3B8-5C9F-42BA-BBC1-BB0CE954A8C8}"/>
    <cellStyle name="Normal 2 2 12 2" xfId="25957" xr:uid="{28AD081C-BAB6-4081-B69C-4ECED45754B8}"/>
    <cellStyle name="Normal 2 2 12 2 2" xfId="25958" xr:uid="{13C1DB85-AE1E-4CEA-85E0-6F58936BAD7F}"/>
    <cellStyle name="Normal 2 2 12 2 3" xfId="25959" xr:uid="{F1A8AEDE-55DF-45D9-BDB9-9506AE42AE7B}"/>
    <cellStyle name="Normal 2 2 12 3" xfId="11841" xr:uid="{E38585E5-8F0C-467F-B41A-2A40CC04320E}"/>
    <cellStyle name="Normal 2 2 12 4" xfId="6267" xr:uid="{4DCC683C-438D-4EB0-8A97-52741435BF06}"/>
    <cellStyle name="Normal 2 2 13" xfId="3285" xr:uid="{FD667B30-8271-432E-B63D-8D827DEAF268}"/>
    <cellStyle name="Normal 2 2 13 2" xfId="25960" xr:uid="{FD4E35B8-2077-4E1B-92CF-9A6044721B46}"/>
    <cellStyle name="Normal 2 2 13 2 2" xfId="25961" xr:uid="{129A061C-1002-4D63-9486-4FE9E5EC08CD}"/>
    <cellStyle name="Normal 2 2 13 2 3" xfId="25962" xr:uid="{D97223BF-0B83-4F2B-B18C-E07A6EB7633A}"/>
    <cellStyle name="Normal 2 2 13 3" xfId="25963" xr:uid="{C020589A-017E-47A2-8D67-7CEC46222998}"/>
    <cellStyle name="Normal 2 2 13 3 2" xfId="25964" xr:uid="{8410C9E6-D711-4AE0-A190-A744538DC57C}"/>
    <cellStyle name="Normal 2 2 13 4" xfId="25965" xr:uid="{8999A8D4-BCF7-4C67-84D6-E870B76B7DC4}"/>
    <cellStyle name="Normal 2 2 14" xfId="8659" xr:uid="{EBC0BC0B-E4EF-4FD9-B489-34C37E0B4522}"/>
    <cellStyle name="Normal 2 2 14 2" xfId="25966" xr:uid="{D33EFDA7-2DD0-45CD-A7CE-D7D0BFF014E3}"/>
    <cellStyle name="Normal 2 2 14 2 2" xfId="25967" xr:uid="{6C29D886-90B0-4B9A-BD95-041E93BDD9CD}"/>
    <cellStyle name="Normal 2 2 14 3" xfId="25968" xr:uid="{45F19EFF-3299-4DA5-B88F-82C6F54A2A05}"/>
    <cellStyle name="Normal 2 2 14 4" xfId="25969" xr:uid="{1CE3D1A5-DC93-460C-8266-3F5141397FA5}"/>
    <cellStyle name="Normal 2 2 15" xfId="8658" xr:uid="{2E9B527B-A79C-4F81-84DD-D800ACF213B7}"/>
    <cellStyle name="Normal 2 2 15 2" xfId="25971" xr:uid="{3BB3DEEA-8650-4342-A7B9-6B011B47FBB5}"/>
    <cellStyle name="Normal 2 2 15 3" xfId="25972" xr:uid="{5D969809-A427-429F-A04F-74CE9D0DEF04}"/>
    <cellStyle name="Normal 2 2 15 4" xfId="25973" xr:uid="{6B3515CD-65D3-4BD1-9512-400E90D57968}"/>
    <cellStyle name="Normal 2 2 15 5" xfId="25974" xr:uid="{5B614E91-0D5F-451F-B7D7-9756D941A874}"/>
    <cellStyle name="Normal 2 2 15 6" xfId="25975" xr:uid="{9771295D-3236-401A-94EF-1326BD2A9993}"/>
    <cellStyle name="Normal 2 2 15 7" xfId="25970" xr:uid="{1E9A058C-01A3-46AA-AB35-40134B49F68F}"/>
    <cellStyle name="Normal 2 2 16" xfId="25976" xr:uid="{383C1578-B55E-4FB1-8C24-D95B13B92EED}"/>
    <cellStyle name="Normal 2 2 16 2" xfId="25977" xr:uid="{BD3B5729-7F87-485A-9B02-1AFBC9100DE4}"/>
    <cellStyle name="Normal 2 2 16 3" xfId="25978" xr:uid="{1D08D8E7-527A-4ED2-90A6-FF3FC9ABD2A1}"/>
    <cellStyle name="Normal 2 2 17" xfId="25979" xr:uid="{D32084F9-F69C-49C0-B61A-9582C9A7D87A}"/>
    <cellStyle name="Normal 2 2 17 2" xfId="25980" xr:uid="{CA443636-5FBC-4232-ABCA-EB0D59F8DC3F}"/>
    <cellStyle name="Normal 2 2 17 3" xfId="25981" xr:uid="{11BF92EA-99E1-4D84-B173-50CF33F3D061}"/>
    <cellStyle name="Normal 2 2 18" xfId="25982" xr:uid="{44FECA8A-3C55-4741-9539-075D98D6D071}"/>
    <cellStyle name="Normal 2 2 18 2" xfId="25983" xr:uid="{77448892-3AD5-4B07-85B5-8ABF8F77D6D0}"/>
    <cellStyle name="Normal 2 2 18 3" xfId="25984" xr:uid="{ABA7DEA3-09B1-4B9B-91B6-899698C029BF}"/>
    <cellStyle name="Normal 2 2 19" xfId="25985" xr:uid="{880F8D2B-FF98-4566-B4C9-8D9079BD604E}"/>
    <cellStyle name="Normal 2 2 19 2" xfId="25986" xr:uid="{FCC0C5AC-EA12-44A8-AF4A-C2AE756C8B3B}"/>
    <cellStyle name="Normal 2 2 19 3" xfId="25987" xr:uid="{9DABAA1E-DD38-41A2-8608-1C46C6E979A2}"/>
    <cellStyle name="Normal 2 2 2" xfId="2563" xr:uid="{AAD1CD56-B3F6-4ED7-B333-D5912CA34A08}"/>
    <cellStyle name="Normal 2 2 2 2" xfId="2564" xr:uid="{B2195BEC-5C01-4F06-849C-A93C502508B1}"/>
    <cellStyle name="Normal 2 2 2 2 10" xfId="25988" xr:uid="{F1C7D2F3-42ED-436A-835A-6E7F73887B6E}"/>
    <cellStyle name="Normal 2 2 2 2 10 2" xfId="25989" xr:uid="{E477668C-58C6-456D-9FB8-DA6EFECDE320}"/>
    <cellStyle name="Normal 2 2 2 2 10 3" xfId="25990" xr:uid="{7AD8AC57-AC69-4946-A6F3-EACD0BCD0CF4}"/>
    <cellStyle name="Normal 2 2 2 2 11" xfId="25991" xr:uid="{BE0E5B4F-7471-4F3B-9B44-D46E31282F85}"/>
    <cellStyle name="Normal 2 2 2 2 11 2" xfId="25992" xr:uid="{974B3A0B-220D-4309-A050-5ED7818B9A89}"/>
    <cellStyle name="Normal 2 2 2 2 11 3" xfId="25993" xr:uid="{9A514853-C220-47F1-823E-80E05A1BA386}"/>
    <cellStyle name="Normal 2 2 2 2 12" xfId="25994" xr:uid="{E18B3286-3E24-42C3-8F03-50425D147E83}"/>
    <cellStyle name="Normal 2 2 2 2 12 2" xfId="25995" xr:uid="{DDD2BC27-6EE9-40C3-8FB5-16C10540B682}"/>
    <cellStyle name="Normal 2 2 2 2 12 3" xfId="25996" xr:uid="{F0E28710-4817-4089-BF92-A59875C8AA8B}"/>
    <cellStyle name="Normal 2 2 2 2 13" xfId="25997" xr:uid="{101DCE90-8402-41BB-84B4-1820CDA807F1}"/>
    <cellStyle name="Normal 2 2 2 2 13 2" xfId="25998" xr:uid="{18F5AFCC-D307-436E-A7E1-F1B9D686A857}"/>
    <cellStyle name="Normal 2 2 2 2 14" xfId="25999" xr:uid="{CAE34881-DDE7-455E-A49F-0DE48DEC3453}"/>
    <cellStyle name="Normal 2 2 2 2 15" xfId="26000" xr:uid="{9A83D60D-A3EB-4003-9677-C1F1EFF9A8E5}"/>
    <cellStyle name="Normal 2 2 2 2 16" xfId="26001" xr:uid="{B87BB481-3B16-45C9-9836-0E966227E9F9}"/>
    <cellStyle name="Normal 2 2 2 2 17" xfId="10943" xr:uid="{C2B35C52-3DAD-4FAD-99D1-41E9CF2518A1}"/>
    <cellStyle name="Normal 2 2 2 2 18" xfId="8661" xr:uid="{D139F9AC-ED62-4B4C-A53B-E1AEA6830329}"/>
    <cellStyle name="Normal 2 2 2 2 2" xfId="3444" xr:uid="{70624116-D346-41B4-B160-53507F36E266}"/>
    <cellStyle name="Normal 2 2 2 2 2 2" xfId="11936" xr:uid="{3106E699-4C3F-49FA-9E2D-EEDDD97EE384}"/>
    <cellStyle name="Normal 2 2 2 2 2 2 2" xfId="26002" xr:uid="{A351DAC4-7DED-4076-A589-E15DC3CCF3DC}"/>
    <cellStyle name="Normal 2 2 2 2 2 2 3" xfId="26003" xr:uid="{87B8A9A2-33B4-4C2B-8F2C-62BDED36CE49}"/>
    <cellStyle name="Normal 2 2 2 2 2 3" xfId="26004" xr:uid="{F061BCD9-1523-4207-99FA-024FC5640F66}"/>
    <cellStyle name="Normal 2 2 2 2 2 4" xfId="26005" xr:uid="{EDDF07F5-A7AA-4AA3-A6D4-034DA8C820E8}"/>
    <cellStyle name="Normal 2 2 2 2 2 5" xfId="26006" xr:uid="{B096E10A-B2B9-4C21-9BAE-156B48AC2A37}"/>
    <cellStyle name="Normal 2 2 2 2 2 6" xfId="26007" xr:uid="{C6D818C2-1F77-442E-BBBB-B1FF6A07D54C}"/>
    <cellStyle name="Normal 2 2 2 2 2 7" xfId="11842" xr:uid="{251F9F25-EDCD-4021-A038-2037B4828BCA}"/>
    <cellStyle name="Normal 2 2 2 2 3" xfId="26008" xr:uid="{5026B088-F09A-4983-BE2A-1D8A9E46BB3A}"/>
    <cellStyle name="Normal 2 2 2 2 3 2" xfId="26009" xr:uid="{4BBFB52D-24BF-43EE-8F47-AFE5D80D72E9}"/>
    <cellStyle name="Normal 2 2 2 2 3 3" xfId="26010" xr:uid="{995A3922-A77C-4752-AF2D-2A68E395D51D}"/>
    <cellStyle name="Normal 2 2 2 2 4" xfId="26011" xr:uid="{E0C67F14-2EA2-413F-B68B-0D1ED83495DC}"/>
    <cellStyle name="Normal 2 2 2 2 4 2" xfId="26012" xr:uid="{37A4A22E-0FAB-4535-A373-EE89AFA6DC1E}"/>
    <cellStyle name="Normal 2 2 2 2 4 3" xfId="26013" xr:uid="{D8A86FE9-F070-4236-B543-D7852B1B6096}"/>
    <cellStyle name="Normal 2 2 2 2 5" xfId="26014" xr:uid="{74A6B70E-B05C-4861-A62C-064BDC18C16D}"/>
    <cellStyle name="Normal 2 2 2 2 5 2" xfId="26015" xr:uid="{7BBEBA42-5B45-4B45-BEF5-C659C3F2BF17}"/>
    <cellStyle name="Normal 2 2 2 2 5 3" xfId="26016" xr:uid="{886404C7-A1FE-47BE-95A0-F9066F2C2B77}"/>
    <cellStyle name="Normal 2 2 2 2 6" xfId="26017" xr:uid="{1641BDEF-B31F-4487-8A50-D5A0FB4D01B5}"/>
    <cellStyle name="Normal 2 2 2 2 6 2" xfId="26018" xr:uid="{0061598B-65B3-43D7-A46D-7AD935BE19AA}"/>
    <cellStyle name="Normal 2 2 2 2 6 3" xfId="26019" xr:uid="{40BE21EA-B033-4BED-B134-A1629FFB6109}"/>
    <cellStyle name="Normal 2 2 2 2 7" xfId="26020" xr:uid="{1BD50DA5-FCFD-4EAC-8014-A7621000D270}"/>
    <cellStyle name="Normal 2 2 2 2 7 2" xfId="26021" xr:uid="{99B33AA5-1B2D-43A0-B00F-A12EB93FD51F}"/>
    <cellStyle name="Normal 2 2 2 2 7 3" xfId="26022" xr:uid="{96E46A6F-322B-4B10-BB78-A9465027870B}"/>
    <cellStyle name="Normal 2 2 2 2 8" xfId="26023" xr:uid="{F94D4FA3-DDDF-4DCE-9232-3442C4630522}"/>
    <cellStyle name="Normal 2 2 2 2 8 2" xfId="26024" xr:uid="{852D5593-1864-4480-89A3-6D8C28783313}"/>
    <cellStyle name="Normal 2 2 2 2 8 3" xfId="26025" xr:uid="{6ACBB1DC-DA0D-48F3-B897-5923A226C2A7}"/>
    <cellStyle name="Normal 2 2 2 2 9" xfId="26026" xr:uid="{716265F9-C1C0-4243-8AB0-6C6C5B65A4BF}"/>
    <cellStyle name="Normal 2 2 2 2 9 2" xfId="26027" xr:uid="{E8AA597C-A739-4F78-B7D6-D15D950E01A0}"/>
    <cellStyle name="Normal 2 2 2 2 9 3" xfId="26028" xr:uid="{5D3BA4F5-84F1-4E8D-AB69-5694A13BB10C}"/>
    <cellStyle name="Normal 2 2 2 3" xfId="2565" xr:uid="{DDE36870-670B-40CE-A175-58E6636750F8}"/>
    <cellStyle name="Normal 2 2 2 3 10" xfId="26029" xr:uid="{1FF77F59-131C-47D8-88C8-112D7823AF81}"/>
    <cellStyle name="Normal 2 2 2 3 10 2" xfId="26030" xr:uid="{0B9F3880-3CBB-472C-A87F-C188427E5E01}"/>
    <cellStyle name="Normal 2 2 2 3 10 3" xfId="26031" xr:uid="{FF6CC5B7-9616-408B-8CAD-93C78FBCC4B4}"/>
    <cellStyle name="Normal 2 2 2 3 11" xfId="26032" xr:uid="{69394F16-48F8-4D88-93F9-9342939C2ABB}"/>
    <cellStyle name="Normal 2 2 2 3 11 2" xfId="26033" xr:uid="{619A518B-37CF-481A-8019-FDEFC36EB64B}"/>
    <cellStyle name="Normal 2 2 2 3 11 3" xfId="26034" xr:uid="{6566C29D-D5CF-4360-97B3-D8E69A912A85}"/>
    <cellStyle name="Normal 2 2 2 3 12" xfId="26035" xr:uid="{FE3BD555-F10B-4F02-84AD-0BADA8A1CDE1}"/>
    <cellStyle name="Normal 2 2 2 3 12 2" xfId="26036" xr:uid="{880850FC-5D34-4ACF-9A08-283736C721D8}"/>
    <cellStyle name="Normal 2 2 2 3 13" xfId="26037" xr:uid="{5F772A86-AFC6-46E5-BC30-E836932686E9}"/>
    <cellStyle name="Normal 2 2 2 3 14" xfId="26038" xr:uid="{CEC62C98-261D-4E31-B7FC-89E06F73E581}"/>
    <cellStyle name="Normal 2 2 2 3 2" xfId="3445" xr:uid="{F94A464F-25FA-4A8E-BCC1-9F984D9756D1}"/>
    <cellStyle name="Normal 2 2 2 3 2 2" xfId="26039" xr:uid="{5E354A7D-A7D4-4A82-8E1A-F6FAB3179B76}"/>
    <cellStyle name="Normal 2 2 2 3 2 2 2" xfId="26040" xr:uid="{370BF46B-2414-483D-B818-AE35709598FD}"/>
    <cellStyle name="Normal 2 2 2 3 2 3" xfId="26041" xr:uid="{DF511E54-595C-4A64-8C49-FA137DE56992}"/>
    <cellStyle name="Normal 2 2 2 3 2 4" xfId="26042" xr:uid="{0B15207B-9F52-49A6-87CA-7E35B03A31A0}"/>
    <cellStyle name="Normal 2 2 2 3 3" xfId="26043" xr:uid="{258D65E4-5CC6-4BE1-94F6-A8BECAEBE2D2}"/>
    <cellStyle name="Normal 2 2 2 3 3 2" xfId="26044" xr:uid="{49D360E3-C370-4B28-80ED-F0D39498AB03}"/>
    <cellStyle name="Normal 2 2 2 3 3 3" xfId="26045" xr:uid="{06464AF8-1709-405E-A3FB-6CB2B83EE938}"/>
    <cellStyle name="Normal 2 2 2 3 4" xfId="26046" xr:uid="{2FA419D3-3F3B-4276-9CF3-F33B10E53673}"/>
    <cellStyle name="Normal 2 2 2 3 4 2" xfId="26047" xr:uid="{0AF11C31-648D-45E8-860F-404163E2AC77}"/>
    <cellStyle name="Normal 2 2 2 3 4 3" xfId="26048" xr:uid="{E1FC98DC-4247-44B6-989D-E07D0A2DC754}"/>
    <cellStyle name="Normal 2 2 2 3 5" xfId="26049" xr:uid="{79A91E8E-D881-4DDB-B44B-333FAB9B2FAF}"/>
    <cellStyle name="Normal 2 2 2 3 5 2" xfId="26050" xr:uid="{F57FD221-5F3C-4BB8-B368-98EF5D918DFE}"/>
    <cellStyle name="Normal 2 2 2 3 5 3" xfId="26051" xr:uid="{7A52EE35-5E6F-45B7-9CE3-2E5EA0C2E287}"/>
    <cellStyle name="Normal 2 2 2 3 6" xfId="26052" xr:uid="{A1A9A84C-BFCA-43F7-9BC5-26E168FAC3D1}"/>
    <cellStyle name="Normal 2 2 2 3 6 2" xfId="26053" xr:uid="{4524844A-B516-41AA-9EA0-C2A24961B0CA}"/>
    <cellStyle name="Normal 2 2 2 3 6 3" xfId="26054" xr:uid="{77D7E7D5-5CB1-45B7-95B7-4BE531FD673E}"/>
    <cellStyle name="Normal 2 2 2 3 7" xfId="26055" xr:uid="{A5E944B9-13A4-42A4-89B7-075276CA659B}"/>
    <cellStyle name="Normal 2 2 2 3 7 2" xfId="26056" xr:uid="{DFB0254F-4BE5-424A-A47E-07488DAA86B8}"/>
    <cellStyle name="Normal 2 2 2 3 7 3" xfId="26057" xr:uid="{8572324C-5FEE-4A68-905E-20B733607D6A}"/>
    <cellStyle name="Normal 2 2 2 3 8" xfId="26058" xr:uid="{120CCAD3-FBDB-4011-908D-5C94EFDA20B3}"/>
    <cellStyle name="Normal 2 2 2 3 8 2" xfId="26059" xr:uid="{6B23FDD6-6807-47B0-B6C1-7123784BF2AC}"/>
    <cellStyle name="Normal 2 2 2 3 8 3" xfId="26060" xr:uid="{CC914BDC-C42D-410C-9226-6643FD0F8929}"/>
    <cellStyle name="Normal 2 2 2 3 9" xfId="26061" xr:uid="{CD705C31-2826-4912-9F3A-463B9735BDC8}"/>
    <cellStyle name="Normal 2 2 2 3 9 2" xfId="26062" xr:uid="{52FB1062-120E-400B-9F3C-B3F75C15C8FF}"/>
    <cellStyle name="Normal 2 2 2 3 9 3" xfId="26063" xr:uid="{F2949664-2F3E-4928-9697-CCC8503BFEE6}"/>
    <cellStyle name="Normal 2 2 2 4" xfId="2566" xr:uid="{A1F4E349-8803-48EE-859F-7679616D679A}"/>
    <cellStyle name="Normal 2 2 2 4 10" xfId="26064" xr:uid="{0F322E6B-0283-4AA4-95A9-5B5E4AFD6875}"/>
    <cellStyle name="Normal 2 2 2 4 10 2" xfId="26065" xr:uid="{0A335E09-47B4-4AED-AD76-7C22A9DED425}"/>
    <cellStyle name="Normal 2 2 2 4 10 3" xfId="26066" xr:uid="{B4326CA2-E9C4-4D32-9B08-B8F95A1E9F8A}"/>
    <cellStyle name="Normal 2 2 2 4 11" xfId="26067" xr:uid="{3EF1B4ED-4166-490C-9A97-91721C23DE9D}"/>
    <cellStyle name="Normal 2 2 2 4 11 2" xfId="26068" xr:uid="{951CEBD6-D6D7-409F-8DF3-FC1BA08392E0}"/>
    <cellStyle name="Normal 2 2 2 4 11 3" xfId="26069" xr:uid="{C918E533-1259-4404-ACFE-F4F3DC8CA911}"/>
    <cellStyle name="Normal 2 2 2 4 12" xfId="26070" xr:uid="{3487EDA4-7FF1-4A01-B00E-4D2BA543DD9F}"/>
    <cellStyle name="Normal 2 2 2 4 12 2" xfId="26071" xr:uid="{836C4B23-0421-4752-95A3-F53ADAB7657E}"/>
    <cellStyle name="Normal 2 2 2 4 13" xfId="26072" xr:uid="{67D026B9-149A-4672-884D-3CA92892D63A}"/>
    <cellStyle name="Normal 2 2 2 4 14" xfId="26073" xr:uid="{A0D0F1F4-ABF6-42F4-B8A5-F47481338F57}"/>
    <cellStyle name="Normal 2 2 2 4 15" xfId="26074" xr:uid="{1CBD5E2A-E724-4609-AF1A-2E624B6F2276}"/>
    <cellStyle name="Normal 2 2 2 4 16" xfId="10944" xr:uid="{7CE25C3A-E87A-408B-B08D-FA6E6620E534}"/>
    <cellStyle name="Normal 2 2 2 4 17" xfId="8660" xr:uid="{B67C63C4-F9A8-4BC6-80B3-3F3EE9DA0861}"/>
    <cellStyle name="Normal 2 2 2 4 2" xfId="3446" xr:uid="{0BFA5928-9EB7-4F3C-84F0-40C2F83CEC02}"/>
    <cellStyle name="Normal 2 2 2 4 2 2" xfId="26075" xr:uid="{052077A1-AF06-4B7F-ABD9-0B00626554CA}"/>
    <cellStyle name="Normal 2 2 2 4 2 2 2" xfId="26076" xr:uid="{161AC86A-4572-4F9A-8A49-C3D0029782D1}"/>
    <cellStyle name="Normal 2 2 2 4 2 3" xfId="26077" xr:uid="{A7F9158D-008B-41A0-8148-1EFC53F81EC0}"/>
    <cellStyle name="Normal 2 2 2 4 2 4" xfId="26078" xr:uid="{C18A4137-7ADB-45F2-9FFF-EF1532C9234F}"/>
    <cellStyle name="Normal 2 2 2 4 3" xfId="26079" xr:uid="{AE3F96E4-9359-42E0-8345-5F37E4ACF190}"/>
    <cellStyle name="Normal 2 2 2 4 3 2" xfId="26080" xr:uid="{B389C7B6-B612-4E86-AB40-991A6E8FAC10}"/>
    <cellStyle name="Normal 2 2 2 4 3 3" xfId="26081" xr:uid="{66BD9368-3DFD-4758-B446-11AAA58E6FBB}"/>
    <cellStyle name="Normal 2 2 2 4 4" xfId="26082" xr:uid="{FAB3D5CD-F762-45AD-9AD6-8AF877A1496F}"/>
    <cellStyle name="Normal 2 2 2 4 4 2" xfId="26083" xr:uid="{26C97A52-DF6F-4B5E-8142-BE9D95157A1D}"/>
    <cellStyle name="Normal 2 2 2 4 4 3" xfId="26084" xr:uid="{20CFA332-1A74-432D-ADB8-9A1C515221C3}"/>
    <cellStyle name="Normal 2 2 2 4 5" xfId="26085" xr:uid="{F076AE4B-1AC9-4C51-8AEB-AE8B85F3D96F}"/>
    <cellStyle name="Normal 2 2 2 4 5 2" xfId="26086" xr:uid="{54EE23FC-CE83-4510-BAA1-F6D8DDCE9102}"/>
    <cellStyle name="Normal 2 2 2 4 5 3" xfId="26087" xr:uid="{6B79748D-959B-4BCD-B356-2AEF8A1F361D}"/>
    <cellStyle name="Normal 2 2 2 4 6" xfId="26088" xr:uid="{68AF1BAC-5E39-4004-A8D3-CF29E6D23601}"/>
    <cellStyle name="Normal 2 2 2 4 6 2" xfId="26089" xr:uid="{F1FB90F4-111E-4A5B-AFA4-2CB5FAF247B1}"/>
    <cellStyle name="Normal 2 2 2 4 6 3" xfId="26090" xr:uid="{E62CCED7-3AA3-4A84-A19B-B6776F14DDF8}"/>
    <cellStyle name="Normal 2 2 2 4 7" xfId="26091" xr:uid="{E56B3235-B8DF-4F51-8F16-15F8AD1499BB}"/>
    <cellStyle name="Normal 2 2 2 4 7 2" xfId="26092" xr:uid="{049AE167-1AC4-4453-B6C7-098DCEB5581B}"/>
    <cellStyle name="Normal 2 2 2 4 7 3" xfId="26093" xr:uid="{07EA1F18-9622-4774-B693-58B96D682257}"/>
    <cellStyle name="Normal 2 2 2 4 8" xfId="26094" xr:uid="{C0911BA0-898F-4B26-A72D-94F47417304A}"/>
    <cellStyle name="Normal 2 2 2 4 8 2" xfId="26095" xr:uid="{05F20024-F750-4F71-8B1A-CB7BA98A0431}"/>
    <cellStyle name="Normal 2 2 2 4 8 3" xfId="26096" xr:uid="{9DABE4EB-8B96-4535-BF89-C5A13099C543}"/>
    <cellStyle name="Normal 2 2 2 4 9" xfId="26097" xr:uid="{05B18376-3EE2-4182-8313-0D5A1E33D998}"/>
    <cellStyle name="Normal 2 2 2 4 9 2" xfId="26098" xr:uid="{4FD4E4B3-03CA-4522-967F-AF2A37306C72}"/>
    <cellStyle name="Normal 2 2 2 4 9 3" xfId="26099" xr:uid="{26A060FB-C707-4B09-8FA0-F7138FDEA367}"/>
    <cellStyle name="Normal 2 2 2 5" xfId="2567" xr:uid="{6624B024-6DCD-425B-8DAB-252496C0355A}"/>
    <cellStyle name="Normal 2 2 2 5 10" xfId="26100" xr:uid="{DF33499B-74F7-4220-8940-17C556065A65}"/>
    <cellStyle name="Normal 2 2 2 5 10 2" xfId="26101" xr:uid="{2F809EB4-771F-4042-B4C2-3A443FDA34F2}"/>
    <cellStyle name="Normal 2 2 2 5 10 3" xfId="26102" xr:uid="{D246A040-B881-48C4-85B4-A7FFEEFF6A9D}"/>
    <cellStyle name="Normal 2 2 2 5 11" xfId="26103" xr:uid="{3BDC1BE3-C0E1-4A79-98BF-D9884EDAB1A8}"/>
    <cellStyle name="Normal 2 2 2 5 11 2" xfId="26104" xr:uid="{B8D8D521-88CA-405D-BF4C-6D35C1147BF6}"/>
    <cellStyle name="Normal 2 2 2 5 11 3" xfId="26105" xr:uid="{AC39A520-1AEB-45CF-B327-B97610389C13}"/>
    <cellStyle name="Normal 2 2 2 5 12" xfId="26106" xr:uid="{380399CF-EF05-4DC6-A198-B09ABC70695B}"/>
    <cellStyle name="Normal 2 2 2 5 12 2" xfId="26107" xr:uid="{BD4D80F9-2FFF-4D2C-B520-0312BFD47BA1}"/>
    <cellStyle name="Normal 2 2 2 5 13" xfId="26108" xr:uid="{F3952C74-DFB4-48E9-A1F8-8B20DB98832B}"/>
    <cellStyle name="Normal 2 2 2 5 14" xfId="26109" xr:uid="{AF8B939F-2A44-4964-82BA-69ACDE86ABFE}"/>
    <cellStyle name="Normal 2 2 2 5 2" xfId="3447" xr:uid="{E0CCB287-7C64-47C1-9325-B14006CE6473}"/>
    <cellStyle name="Normal 2 2 2 5 2 2" xfId="26110" xr:uid="{5BCACFFA-9CDC-4D0F-B198-32B0DBB52813}"/>
    <cellStyle name="Normal 2 2 2 5 2 2 2" xfId="26111" xr:uid="{D736B403-98C9-4390-B634-8389F3A068A7}"/>
    <cellStyle name="Normal 2 2 2 5 2 3" xfId="26112" xr:uid="{2D13742F-D010-42B6-866A-9F7BF5D17813}"/>
    <cellStyle name="Normal 2 2 2 5 2 4" xfId="26113" xr:uid="{2253AC9F-8361-4728-B573-8E94C052D1F8}"/>
    <cellStyle name="Normal 2 2 2 5 3" xfId="26114" xr:uid="{B08D2E11-500C-4BF9-8564-E05C006CA5D9}"/>
    <cellStyle name="Normal 2 2 2 5 3 2" xfId="26115" xr:uid="{5C81E62D-B380-4F80-B73F-09CF251C72FB}"/>
    <cellStyle name="Normal 2 2 2 5 3 3" xfId="26116" xr:uid="{743DFDD2-C351-4CC9-AD38-11016ECFC1AF}"/>
    <cellStyle name="Normal 2 2 2 5 4" xfId="26117" xr:uid="{B5290A1F-121A-4B16-B2F5-D825D8148D19}"/>
    <cellStyle name="Normal 2 2 2 5 4 2" xfId="26118" xr:uid="{C01482F0-CB43-48E7-8C8C-8D01DE5D2713}"/>
    <cellStyle name="Normal 2 2 2 5 4 3" xfId="26119" xr:uid="{32514F1E-FC03-4A9A-845B-070EB5B3C29E}"/>
    <cellStyle name="Normal 2 2 2 5 5" xfId="26120" xr:uid="{515C1CC9-EADC-495F-82AB-01474DC07BF5}"/>
    <cellStyle name="Normal 2 2 2 5 5 2" xfId="26121" xr:uid="{1DE127A4-C821-4355-9638-AF763C160F25}"/>
    <cellStyle name="Normal 2 2 2 5 5 3" xfId="26122" xr:uid="{C338034F-92F9-4F35-81A1-79B0820988F0}"/>
    <cellStyle name="Normal 2 2 2 5 6" xfId="26123" xr:uid="{B475FE2F-AD8D-453F-B248-28A443E7D5AA}"/>
    <cellStyle name="Normal 2 2 2 5 6 2" xfId="26124" xr:uid="{56D62599-661F-49E8-BDD9-0647195E2BDA}"/>
    <cellStyle name="Normal 2 2 2 5 6 3" xfId="26125" xr:uid="{AB4382C6-DC2A-4531-993E-49D29B4C88E3}"/>
    <cellStyle name="Normal 2 2 2 5 7" xfId="26126" xr:uid="{D1C4B25B-88CF-46B4-9080-47EA453AD4ED}"/>
    <cellStyle name="Normal 2 2 2 5 7 2" xfId="26127" xr:uid="{1866CB69-413B-4E24-8605-10CBA8FC996C}"/>
    <cellStyle name="Normal 2 2 2 5 7 3" xfId="26128" xr:uid="{F5331407-6966-4393-BE31-DCD6127D95FE}"/>
    <cellStyle name="Normal 2 2 2 5 8" xfId="26129" xr:uid="{023B4D82-08C9-48D0-A66E-0E6E363A91B9}"/>
    <cellStyle name="Normal 2 2 2 5 8 2" xfId="26130" xr:uid="{63822C42-2232-4188-8DE1-857B009F5DFB}"/>
    <cellStyle name="Normal 2 2 2 5 8 3" xfId="26131" xr:uid="{D6E2F7A2-C776-4E37-8478-2AD599054A21}"/>
    <cellStyle name="Normal 2 2 2 5 9" xfId="26132" xr:uid="{22F4ED87-0B0D-4E28-8E61-FBCFB0DB5616}"/>
    <cellStyle name="Normal 2 2 2 5 9 2" xfId="26133" xr:uid="{11A3563F-8527-40B5-95B7-BEE4493A95E9}"/>
    <cellStyle name="Normal 2 2 2 5 9 3" xfId="26134" xr:uid="{4EE9602A-6B3D-4C02-AE3E-0F8606CD05E4}"/>
    <cellStyle name="Normal 2 2 2 6" xfId="2568" xr:uid="{6830A7C8-46C9-4F83-A00D-484519BD7E64}"/>
    <cellStyle name="Normal 2 2 2 6 10" xfId="26135" xr:uid="{A063FE49-ABEC-4B4B-8F1A-F2E467418278}"/>
    <cellStyle name="Normal 2 2 2 6 10 2" xfId="26136" xr:uid="{44872455-36AA-41DF-A627-535B88C3B3F4}"/>
    <cellStyle name="Normal 2 2 2 6 10 3" xfId="26137" xr:uid="{8B9A53A3-6AEC-4B20-872C-A06BC2539B39}"/>
    <cellStyle name="Normal 2 2 2 6 11" xfId="26138" xr:uid="{88B84C0C-8EBD-48C9-991C-329E50CE62E5}"/>
    <cellStyle name="Normal 2 2 2 6 11 2" xfId="26139" xr:uid="{DC6166D0-18AB-467F-A3DF-2C10DC8343E3}"/>
    <cellStyle name="Normal 2 2 2 6 11 3" xfId="26140" xr:uid="{E11305E0-FE73-46FF-AE32-903831617888}"/>
    <cellStyle name="Normal 2 2 2 6 12" xfId="26141" xr:uid="{8B4C0A92-A679-448C-8B73-3100BD8AE041}"/>
    <cellStyle name="Normal 2 2 2 6 12 2" xfId="26142" xr:uid="{1943EB21-29C7-42EE-B58A-635B8E7A624D}"/>
    <cellStyle name="Normal 2 2 2 6 13" xfId="26143" xr:uid="{99963D73-362A-4215-9710-8477B34E76E1}"/>
    <cellStyle name="Normal 2 2 2 6 14" xfId="26144" xr:uid="{AC1E2851-1073-4F5B-95A8-595F4CB24D7A}"/>
    <cellStyle name="Normal 2 2 2 6 2" xfId="3448" xr:uid="{D81AF713-FC2D-426C-A293-528F34094E1D}"/>
    <cellStyle name="Normal 2 2 2 6 2 2" xfId="26145" xr:uid="{688D13ED-254E-44DC-8AD6-40BC1B465686}"/>
    <cellStyle name="Normal 2 2 2 6 2 2 2" xfId="26146" xr:uid="{DD0F1FFC-4395-4D1F-8F03-6BB71961055F}"/>
    <cellStyle name="Normal 2 2 2 6 2 3" xfId="26147" xr:uid="{057615F6-5809-408A-B7DF-E94EDE586DA1}"/>
    <cellStyle name="Normal 2 2 2 6 2 4" xfId="26148" xr:uid="{3CA7CC93-C557-4013-8AB7-0DFD84916914}"/>
    <cellStyle name="Normal 2 2 2 6 3" xfId="26149" xr:uid="{1D916F91-1264-422E-95FC-68309D4E9111}"/>
    <cellStyle name="Normal 2 2 2 6 3 2" xfId="26150" xr:uid="{6ACC0875-4C50-4E21-8439-D60E8AEF141E}"/>
    <cellStyle name="Normal 2 2 2 6 3 3" xfId="26151" xr:uid="{498A2601-0C1C-4E60-A0B4-31D636AA7983}"/>
    <cellStyle name="Normal 2 2 2 6 4" xfId="26152" xr:uid="{5A469D51-1AA4-4AF7-B81D-7464D9B11AAC}"/>
    <cellStyle name="Normal 2 2 2 6 4 2" xfId="26153" xr:uid="{ECE5911A-153A-4233-92CC-11490A7A6060}"/>
    <cellStyle name="Normal 2 2 2 6 4 3" xfId="26154" xr:uid="{4C4E9A62-CE85-47E5-94E1-3E2CAC73C082}"/>
    <cellStyle name="Normal 2 2 2 6 5" xfId="26155" xr:uid="{1D87161B-389A-467F-9830-810095D7270B}"/>
    <cellStyle name="Normal 2 2 2 6 5 2" xfId="26156" xr:uid="{3945E65E-5450-47BA-AB16-AE2BFB5EFB57}"/>
    <cellStyle name="Normal 2 2 2 6 5 3" xfId="26157" xr:uid="{89ED9272-63A9-4DFF-8887-BB91B1B723B3}"/>
    <cellStyle name="Normal 2 2 2 6 6" xfId="26158" xr:uid="{D6C7CA0B-4A4C-4232-A9C7-841F3051763D}"/>
    <cellStyle name="Normal 2 2 2 6 6 2" xfId="26159" xr:uid="{A0B53D05-F0B7-4C7C-ACA0-28C3AEC53D33}"/>
    <cellStyle name="Normal 2 2 2 6 6 3" xfId="26160" xr:uid="{B1689A3D-7644-4797-BC03-72B149F828F7}"/>
    <cellStyle name="Normal 2 2 2 6 7" xfId="26161" xr:uid="{156FDE93-FE20-4D21-AD93-A24E9DFE0E63}"/>
    <cellStyle name="Normal 2 2 2 6 7 2" xfId="26162" xr:uid="{8E6C33B1-604D-49E5-A503-D90205FD9FFB}"/>
    <cellStyle name="Normal 2 2 2 6 7 3" xfId="26163" xr:uid="{75B31936-65F1-4A9F-9780-F50316B735E0}"/>
    <cellStyle name="Normal 2 2 2 6 8" xfId="26164" xr:uid="{A511BBAA-4B8A-4D47-A51B-E454C1BC0A08}"/>
    <cellStyle name="Normal 2 2 2 6 8 2" xfId="26165" xr:uid="{A1D65C44-D2DF-44C8-93C4-200005A345A6}"/>
    <cellStyle name="Normal 2 2 2 6 8 3" xfId="26166" xr:uid="{6A5413CB-48A3-489C-949F-3AA5313A519D}"/>
    <cellStyle name="Normal 2 2 2 6 9" xfId="26167" xr:uid="{E05F2FDA-86D5-42DF-A6A3-F1C81E13D313}"/>
    <cellStyle name="Normal 2 2 2 6 9 2" xfId="26168" xr:uid="{F8B4F78A-4F4D-4D00-B1F9-AFE6BE528DFF}"/>
    <cellStyle name="Normal 2 2 2 6 9 3" xfId="26169" xr:uid="{09FC727C-CC6D-4E23-B498-7E32ABCEF3C6}"/>
    <cellStyle name="Normal 2 2 2 7" xfId="2569" xr:uid="{F9337063-29F6-4C5A-AC29-CEBE39C3C869}"/>
    <cellStyle name="Normal 2 2 2 7 2" xfId="3449" xr:uid="{0A9CDA5F-FE70-4D40-9CC0-296DE1F31269}"/>
    <cellStyle name="Normal 2 2 2 7 2 2" xfId="26170" xr:uid="{33EAD4CE-3B5A-414C-BCDF-108A0DC07122}"/>
    <cellStyle name="Normal 2 2 2 7 2 2 2" xfId="26171" xr:uid="{93256BC5-24C0-4586-B6C2-6468A7236201}"/>
    <cellStyle name="Normal 2 2 2 7 2 3" xfId="26172" xr:uid="{5E0866B8-8789-4BF0-B625-FA07BC6035B9}"/>
    <cellStyle name="Normal 2 2 2 7 2 3 2" xfId="26173" xr:uid="{E6BFDF14-9158-4165-AEE7-DFDFC51AD965}"/>
    <cellStyle name="Normal 2 2 2 7 2 3 3" xfId="26174" xr:uid="{E1B902A1-CF95-439D-A74F-A7C4D4344C62}"/>
    <cellStyle name="Normal 2 2 2 7 2 4" xfId="26175" xr:uid="{9E6DF91B-EA73-43CF-9926-A11A2AE3852C}"/>
    <cellStyle name="Normal 2 2 2 7 3" xfId="26176" xr:uid="{C4657636-2F8A-4986-AF0C-95D3E76D73E0}"/>
    <cellStyle name="Normal 2 2 2 7 3 2" xfId="26177" xr:uid="{88126617-5CE5-495E-852D-B24538169C7C}"/>
    <cellStyle name="Normal 2 2 2 7 4" xfId="26178" xr:uid="{78EAEC34-EC96-412E-95AA-BD7715255AC6}"/>
    <cellStyle name="Normal 2 2 2 7 4 2" xfId="26179" xr:uid="{B0BF430D-5421-4FD6-BC61-DA8213B9044D}"/>
    <cellStyle name="Normal 2 2 2 7 4 3" xfId="26180" xr:uid="{0ADDF4D2-43AF-4E37-A76F-D6A736602A6E}"/>
    <cellStyle name="Normal 2 2 2 7 5" xfId="26181" xr:uid="{0570DF06-BA61-44A1-A373-BB43B5B8BBAC}"/>
    <cellStyle name="Normal 2 2 2 8" xfId="2570" xr:uid="{189794F8-B272-4D59-9D7B-44DAF1451478}"/>
    <cellStyle name="Normal 2 2 2 8 2" xfId="3450" xr:uid="{3573D957-727B-4342-AC3E-CEDC64C53E0D}"/>
    <cellStyle name="Normal 2 2 2 8 2 2" xfId="26182" xr:uid="{A97A4B36-D3E4-462E-BD33-4017CA16F59D}"/>
    <cellStyle name="Normal 2 2 2 8 2 2 2" xfId="26183" xr:uid="{019EDC46-67ED-4D07-9B3D-D7255BDE672D}"/>
    <cellStyle name="Normal 2 2 2 8 2 3" xfId="26184" xr:uid="{00C317A3-DE46-47F2-9863-B29C44141E0B}"/>
    <cellStyle name="Normal 2 2 2 8 2 4" xfId="26185" xr:uid="{38080453-AD9B-43C9-9685-DC27EDFFEB16}"/>
    <cellStyle name="Normal 2 2 2 8 3" xfId="26186" xr:uid="{95303F5A-DF1A-446D-ACBD-EA57AF787286}"/>
    <cellStyle name="Normal 2 2 2 8 3 2" xfId="26187" xr:uid="{95D2601E-AF38-4DE8-BF9B-703AA8F33EC5}"/>
    <cellStyle name="Normal 2 2 2 8 4" xfId="26188" xr:uid="{1E42CF64-181D-4196-A164-6FBD164D361E}"/>
    <cellStyle name="Normal 2 2 2 8 5" xfId="26189" xr:uid="{73C92358-B0E3-4640-966C-A96079F21906}"/>
    <cellStyle name="Normal 2 2 2 9" xfId="4358" xr:uid="{86A9C42F-FC0E-44E4-A24E-99678B277529}"/>
    <cellStyle name="Normal 2 2 2 9 2" xfId="26190" xr:uid="{153D8C8F-0693-491D-9973-5AC2E13F54E4}"/>
    <cellStyle name="Normal 2 2 2 9 2 2" xfId="26191" xr:uid="{01AC4C4E-EAB8-4C4E-B582-F00BD6BEB165}"/>
    <cellStyle name="Normal 2 2 2 9 3" xfId="26192" xr:uid="{8BDD8C4E-7839-448A-B3EF-E6ECD82D2C66}"/>
    <cellStyle name="Normal 2 2 2 9 4" xfId="26193" xr:uid="{825F1878-FCA2-432A-9EE3-6F3A1C2566E2}"/>
    <cellStyle name="Normal 2 2 2 9 5" xfId="26194" xr:uid="{C5310A10-BDAC-4704-921E-617402DDA7CF}"/>
    <cellStyle name="Normal 2 2 20" xfId="26195" xr:uid="{AF5C925B-D34F-4EDC-A687-BA99495E9383}"/>
    <cellStyle name="Normal 2 2 20 2" xfId="26196" xr:uid="{315D4E5F-283B-419A-8C20-0CE5781D01F5}"/>
    <cellStyle name="Normal 2 2 20 3" xfId="26197" xr:uid="{1BEA4093-96D5-465E-8CA4-9677BEB7422E}"/>
    <cellStyle name="Normal 2 2 21" xfId="26198" xr:uid="{10460E32-3D0E-47E8-8633-4A78ABFDB1CC}"/>
    <cellStyle name="Normal 2 2 21 2" xfId="26199" xr:uid="{F1E4A14E-A0EE-42A9-8BF5-4A600A09A87F}"/>
    <cellStyle name="Normal 2 2 21 3" xfId="26200" xr:uid="{2B33E6FA-9C02-4531-B5BD-65F0DC540AF6}"/>
    <cellStyle name="Normal 2 2 22" xfId="26201" xr:uid="{A6F9B0C5-03C8-4857-98D8-2DBF5EA417FE}"/>
    <cellStyle name="Normal 2 2 22 2" xfId="26202" xr:uid="{828FE945-ADA9-473F-AB37-7E90F7239451}"/>
    <cellStyle name="Normal 2 2 22 3" xfId="26203" xr:uid="{E204217E-BBC0-4C9D-8E71-9FEBE7BD8610}"/>
    <cellStyle name="Normal 2 2 23" xfId="26204" xr:uid="{77E6B16C-B3CA-44B6-8A3C-CF734E701241}"/>
    <cellStyle name="Normal 2 2 23 2" xfId="26205" xr:uid="{00706AA7-BCAD-4F94-9757-303069223708}"/>
    <cellStyle name="Normal 2 2 23 3" xfId="26206" xr:uid="{BBD35A4F-61C6-4728-AC7A-468F2627B4C5}"/>
    <cellStyle name="Normal 2 2 24" xfId="26207" xr:uid="{7CC492EE-FC85-46D9-911B-8D45E459C107}"/>
    <cellStyle name="Normal 2 2 25" xfId="26208" xr:uid="{15328EE2-8638-4E02-9CB2-86FFD0FDF087}"/>
    <cellStyle name="Normal 2 2 3" xfId="2571" xr:uid="{D9504552-1B2D-4225-870E-1C66122548E9}"/>
    <cellStyle name="Normal 2 2 3 2" xfId="8663" xr:uid="{6DE2D0FA-DF1B-41AD-A01A-3DECDA06015E}"/>
    <cellStyle name="Normal 2 2 3 2 2" xfId="26209" xr:uid="{8097F05B-7EBE-4997-B72A-DFA81034358E}"/>
    <cellStyle name="Normal 2 2 3 2 3" xfId="26210" xr:uid="{3B656DBB-7D29-41CE-9320-81BCDF9F5A33}"/>
    <cellStyle name="Normal 2 2 3 2 4" xfId="26211" xr:uid="{6971801C-0758-4E05-A7D9-0DAAB64EA81F}"/>
    <cellStyle name="Normal 2 2 3 2 5" xfId="11843" xr:uid="{AE988B88-56D7-4706-8EEB-843A9080558D}"/>
    <cellStyle name="Normal 2 2 3 3" xfId="8662" xr:uid="{F8ED5E01-CF00-4467-8CA9-EA22D5CCF22F}"/>
    <cellStyle name="Normal 2 2 3 3 2" xfId="26213" xr:uid="{E7C8C22E-96C9-4509-A659-1AE45C7B9673}"/>
    <cellStyle name="Normal 2 2 3 3 3" xfId="26214" xr:uid="{86D36B8E-DB68-4EE7-8238-804B498A8EE8}"/>
    <cellStyle name="Normal 2 2 3 3 4" xfId="26215" xr:uid="{4E56D0A5-BC07-45F0-B889-A32C0F819EE5}"/>
    <cellStyle name="Normal 2 2 3 3 5" xfId="26212" xr:uid="{9ADCB793-592F-44CF-A225-ED3B6729EDB3}"/>
    <cellStyle name="Normal 2 2 3 4" xfId="10945" xr:uid="{054971E3-54D5-4F81-81EE-5391E30EB959}"/>
    <cellStyle name="Normal 2 2 3 5" xfId="6268" xr:uid="{DE41B29F-AA4C-433F-8942-1A42463A8DFD}"/>
    <cellStyle name="Normal 2 2 4" xfId="2572" xr:uid="{0C4AA3E0-F868-4350-9649-5B024D6BCC6B}"/>
    <cellStyle name="Normal 2 2 4 2" xfId="8665" xr:uid="{9EEA1B7D-9738-41A0-873E-118D3DA5AD8D}"/>
    <cellStyle name="Normal 2 2 4 2 2" xfId="26217" xr:uid="{C2CB4A32-F6BF-41FD-9A2E-DE2DF0B7B52F}"/>
    <cellStyle name="Normal 2 2 4 2 2 2" xfId="26218" xr:uid="{E4BA9EAF-A9D9-48CC-A13D-1F0C06DC14A3}"/>
    <cellStyle name="Normal 2 2 4 2 2 3" xfId="26219" xr:uid="{7AE2E1CE-1F6E-446C-9C8D-9B6DF32EF79D}"/>
    <cellStyle name="Normal 2 2 4 2 3" xfId="26220" xr:uid="{BF94ED87-C147-4EF1-A6B1-AACA296DC02A}"/>
    <cellStyle name="Normal 2 2 4 2 4" xfId="26221" xr:uid="{732FE5F9-8573-4957-A3D3-E243F96E39DA}"/>
    <cellStyle name="Normal 2 2 4 2 5" xfId="26216" xr:uid="{25A100C9-8EBC-449F-895E-E3769D8F5E9E}"/>
    <cellStyle name="Normal 2 2 4 3" xfId="8664" xr:uid="{A6B87330-7B15-4045-AB38-237EA2140F1E}"/>
    <cellStyle name="Normal 2 2 4 3 2" xfId="26222" xr:uid="{9E384492-4E86-4D6B-BE3E-DF3782DBF852}"/>
    <cellStyle name="Normal 2 2 4 4" xfId="10946" xr:uid="{42D2F834-E1D1-4B7A-8E13-096E964165C5}"/>
    <cellStyle name="Normal 2 2 4 5" xfId="6269" xr:uid="{B2DB514F-16C1-42FC-94D5-0DA6238DA264}"/>
    <cellStyle name="Normal 2 2 5" xfId="2573" xr:uid="{20FFA095-8457-499E-8892-853693666146}"/>
    <cellStyle name="Normal 2 2 5 2" xfId="26223" xr:uid="{B59F005C-F280-418B-B57B-35EE8E837A74}"/>
    <cellStyle name="Normal 2 2 5 2 2" xfId="26224" xr:uid="{64E3110E-2FC9-44F3-9F7F-8CFC662009E2}"/>
    <cellStyle name="Normal 2 2 5 2 2 2" xfId="26225" xr:uid="{66DC5D5A-69AB-4D66-98F7-A3FFB40E5F7A}"/>
    <cellStyle name="Normal 2 2 5 2 2 3" xfId="26226" xr:uid="{C77A4A91-D41D-4ADF-8F47-56466CEDE3BA}"/>
    <cellStyle name="Normal 2 2 5 2 3" xfId="26227" xr:uid="{2090E26A-AEF9-498E-A63D-4D1F0D2437B9}"/>
    <cellStyle name="Normal 2 2 5 2 4" xfId="26228" xr:uid="{02954FB5-8B29-4614-83D5-4B28EA2085A7}"/>
    <cellStyle name="Normal 2 2 5 3" xfId="26229" xr:uid="{1A31597A-D727-4EC3-98AA-C67776550014}"/>
    <cellStyle name="Normal 2 2 5 4" xfId="10947" xr:uid="{31AC5477-5FA4-4AF5-8257-E2F7B09FF908}"/>
    <cellStyle name="Normal 2 2 5 5" xfId="6270" xr:uid="{2173C4DF-10E5-45C6-8922-6BFCC29ADD43}"/>
    <cellStyle name="Normal 2 2 6" xfId="2574" xr:uid="{BAB26953-C50A-4E20-9783-777909F45A2E}"/>
    <cellStyle name="Normal 2 2 6 2" xfId="26230" xr:uid="{3BED2898-9F17-47C8-932E-D628362ED30F}"/>
    <cellStyle name="Normal 2 2 6 2 2" xfId="26231" xr:uid="{32B6B2DF-512A-4E08-AF6E-DE399D68BD99}"/>
    <cellStyle name="Normal 2 2 6 2 2 2" xfId="26232" xr:uid="{314AB2EA-E353-461A-894D-D195E53F85E1}"/>
    <cellStyle name="Normal 2 2 6 2 2 3" xfId="26233" xr:uid="{0558AB83-1233-4F6A-9E9D-9C3CE730236A}"/>
    <cellStyle name="Normal 2 2 6 2 3" xfId="26234" xr:uid="{C8310D1D-DD15-4193-9A85-6691EAFC1985}"/>
    <cellStyle name="Normal 2 2 6 2 4" xfId="26235" xr:uid="{54F3C5AC-B9D1-4330-A33B-2C9D51303786}"/>
    <cellStyle name="Normal 2 2 6 3" xfId="10948" xr:uid="{F8CC97DE-E305-4FB9-A765-2C48917C87F3}"/>
    <cellStyle name="Normal 2 2 6 4" xfId="6271" xr:uid="{B0E7ED9A-986D-47B3-9935-3D45EAA06874}"/>
    <cellStyle name="Normal 2 2 7" xfId="2575" xr:uid="{65DD1008-1ECB-4278-83A3-A2FA7B5B7110}"/>
    <cellStyle name="Normal 2 2 7 2" xfId="26236" xr:uid="{9CAA52D2-58C0-4043-A887-5EE61B001E75}"/>
    <cellStyle name="Normal 2 2 7 2 2" xfId="26237" xr:uid="{E1ADC1E4-73A3-47E8-B81B-B1DA15F467B4}"/>
    <cellStyle name="Normal 2 2 7 2 3" xfId="26238" xr:uid="{148F3590-2AE2-43DE-916F-C7134929DAC8}"/>
    <cellStyle name="Normal 2 2 7 3" xfId="26239" xr:uid="{618166BF-8E8B-4793-A0D1-7AEE510EE250}"/>
    <cellStyle name="Normal 2 2 7 4" xfId="10949" xr:uid="{EF96D707-D113-4F32-95EA-32B2F32AE6B6}"/>
    <cellStyle name="Normal 2 2 7 5" xfId="6272" xr:uid="{C966E358-8AA4-43C9-A40A-AAC88497C070}"/>
    <cellStyle name="Normal 2 2 8" xfId="2576" xr:uid="{EA24F934-6B55-4EBD-8EF7-D88D8F7287EC}"/>
    <cellStyle name="Normal 2 2 8 2" xfId="26240" xr:uid="{E9FA2E1D-D01D-4589-A50A-77A6FECC5A64}"/>
    <cellStyle name="Normal 2 2 8 2 2" xfId="26241" xr:uid="{A07FF763-3CD1-44A4-A1FA-F1FB93BCFA8A}"/>
    <cellStyle name="Normal 2 2 8 2 3" xfId="26242" xr:uid="{FA47E5D4-D1B2-4B27-B6E5-8746DEAD1B09}"/>
    <cellStyle name="Normal 2 2 8 3" xfId="10950" xr:uid="{F0D24B01-AFD9-4066-9972-DB64C064CADF}"/>
    <cellStyle name="Normal 2 2 8 4" xfId="6273" xr:uid="{D7D6EA74-5C4F-4427-972E-C0F2F5565BAB}"/>
    <cellStyle name="Normal 2 2 9" xfId="2577" xr:uid="{FF156AFD-E216-49E2-AB56-D3EEC44E7A17}"/>
    <cellStyle name="Normal 2 2 9 2" xfId="26243" xr:uid="{95013635-E7E4-4D23-92B2-0C0879B45E58}"/>
    <cellStyle name="Normal 2 2 9 2 2" xfId="26244" xr:uid="{29EC3F11-658A-415C-A971-3C53DF2DEE6A}"/>
    <cellStyle name="Normal 2 2 9 2 3" xfId="26245" xr:uid="{7B1D9E0D-94BA-4654-A3FC-97BEDB88115C}"/>
    <cellStyle name="Normal 2 2 9 3" xfId="10951" xr:uid="{A5C740F2-08E3-4E71-BA79-134893E97E94}"/>
    <cellStyle name="Normal 2 2 9 4" xfId="6274" xr:uid="{4B7FF97A-83E7-4A09-8E32-7BAB34152624}"/>
    <cellStyle name="Normal 2 2_Copy of Commissioning date correction" xfId="2578" xr:uid="{9BAA8EA3-3350-452C-9B19-04EA891BCD95}"/>
    <cellStyle name="Normal 2 20" xfId="3676" xr:uid="{BF288A0F-15AE-4CD4-B341-737AC96C905C}"/>
    <cellStyle name="Normal 2 20 2" xfId="26246" xr:uid="{4D8F1D0A-F54D-4CD9-8D76-BC3B949A8E66}"/>
    <cellStyle name="Normal 2 20 3" xfId="26247" xr:uid="{3F8EBAEA-DB6D-4F78-AC30-FC9898C76EA3}"/>
    <cellStyle name="Normal 2 20 4" xfId="26248" xr:uid="{E4E7C983-F5D6-4620-BEB3-22319C756C9B}"/>
    <cellStyle name="Normal 2 20 5" xfId="26249" xr:uid="{F2832A9C-68A3-4720-A52A-F0759DC01651}"/>
    <cellStyle name="Normal 2 21" xfId="3992" xr:uid="{DB9E841D-BC85-4BBC-9F56-02EE844838CE}"/>
    <cellStyle name="Normal 2 21 2" xfId="26250" xr:uid="{A2CD984D-82E0-4579-8E24-334FB0565CB8}"/>
    <cellStyle name="Normal 2 21 3" xfId="26251" xr:uid="{EB54F0D3-99F3-4C06-9F14-E11078CC787D}"/>
    <cellStyle name="Normal 2 21 4" xfId="26252" xr:uid="{10E4D885-DB72-4603-9158-57FF503D2DAA}"/>
    <cellStyle name="Normal 2 22" xfId="4377" xr:uid="{36A7174B-70EC-4A2B-8E86-9215C8EE3115}"/>
    <cellStyle name="Normal 2 22 2" xfId="26253" xr:uid="{29A8C5C1-9A54-4046-8A27-8E08A6691DBB}"/>
    <cellStyle name="Normal 2 22 3" xfId="26254" xr:uid="{F2096269-5A24-4419-A5AD-6E39CFD34920}"/>
    <cellStyle name="Normal 2 22 4" xfId="26255" xr:uid="{45C4E195-797C-42D1-9F42-5B20E05BD422}"/>
    <cellStyle name="Normal 2 22 5" xfId="26256" xr:uid="{E1555D52-F4A6-488D-9019-DECCB6BCB244}"/>
    <cellStyle name="Normal 2 23" xfId="5550" xr:uid="{31AA09A2-AD58-4BE2-BA47-7E01EF072096}"/>
    <cellStyle name="Normal 2 23 2" xfId="26257" xr:uid="{DF43714D-7346-4305-ACE9-A22E028CCA7E}"/>
    <cellStyle name="Normal 2 23 3" xfId="26258" xr:uid="{1E85C198-7CE3-413C-857E-53771047D6D0}"/>
    <cellStyle name="Normal 2 23 4" xfId="26259" xr:uid="{D6BA0D99-4489-42D3-A3CA-97EC32E39A18}"/>
    <cellStyle name="Normal 2 23 5" xfId="26260" xr:uid="{61BE7D5F-BBD7-4EB4-80C3-FF17EA7E6524}"/>
    <cellStyle name="Normal 2 24" xfId="8666" xr:uid="{46B2365E-EB20-49AA-9B62-F9A74B9F3C73}"/>
    <cellStyle name="Normal 2 24 2" xfId="26261" xr:uid="{9728CC1F-A8F5-465C-B1BC-EBE6C8DBD854}"/>
    <cellStyle name="Normal 2 25" xfId="8667" xr:uid="{9190E75C-E49A-4FC6-8B70-A5D70F42642C}"/>
    <cellStyle name="Normal 2 25 2" xfId="26262" xr:uid="{21F65338-7DF6-4B9E-A458-F470F0BD61C3}"/>
    <cellStyle name="Normal 2 26" xfId="8668" xr:uid="{CDF2B3DE-CACF-4CBB-84D5-1020D27939EA}"/>
    <cellStyle name="Normal 2 26 2" xfId="26263" xr:uid="{0089F033-DF8F-42AD-88B7-40692671E95A}"/>
    <cellStyle name="Normal 2 27" xfId="8669" xr:uid="{49C23ED1-29C6-471B-BDE8-E14DD9D61AC2}"/>
    <cellStyle name="Normal 2 27 2" xfId="26264" xr:uid="{63FD9961-9CE6-4E3A-94FB-6835B29BE1CD}"/>
    <cellStyle name="Normal 2 28" xfId="8670" xr:uid="{6ABB5F1A-8127-47F7-B1AD-EFEA7515B17E}"/>
    <cellStyle name="Normal 2 28 2" xfId="26265" xr:uid="{7CAC9935-044E-426F-BC02-E45D96A1C9F8}"/>
    <cellStyle name="Normal 2 28 3" xfId="26266" xr:uid="{F3224617-B9F7-4557-AA81-985F78C1D389}"/>
    <cellStyle name="Normal 2 28 4" xfId="26267" xr:uid="{49604997-2872-4166-9D77-F5945EA64209}"/>
    <cellStyle name="Normal 2 29" xfId="8671" xr:uid="{FDE9832F-98A8-48D4-9F4E-606339A1246B}"/>
    <cellStyle name="Normal 2 29 2" xfId="26268" xr:uid="{5FEFF1BC-C6A5-45CD-9466-F789D3090EE7}"/>
    <cellStyle name="Normal 2 29 3" xfId="26269" xr:uid="{E0C95FCA-55B0-4160-8359-364DAFA102D7}"/>
    <cellStyle name="Normal 2 29 4" xfId="26270" xr:uid="{96273E73-DD5C-4746-8632-1AE9FE5751F5}"/>
    <cellStyle name="Normal 2 3" xfId="2579" xr:uid="{7B9388B2-D6A9-402B-BB78-85F8D5CB7498}"/>
    <cellStyle name="Normal 2 3 10" xfId="6275" xr:uid="{CEA8FF5E-E5B0-48F8-B046-FE04B87D11A7}"/>
    <cellStyle name="Normal 2 3 10 2" xfId="26271" xr:uid="{B884F3AA-0A97-47CB-848E-904C74C14AC6}"/>
    <cellStyle name="Normal 2 3 10 3" xfId="26272" xr:uid="{9A696982-270A-487D-B6A7-3AE768462290}"/>
    <cellStyle name="Normal 2 3 11" xfId="6276" xr:uid="{E6B001C0-1328-4CCA-B264-7D27CDC58DD4}"/>
    <cellStyle name="Normal 2 3 11 2" xfId="26273" xr:uid="{0E7B5E99-B7E2-4230-8A14-D0FB0CCD1200}"/>
    <cellStyle name="Normal 2 3 11 3" xfId="26274" xr:uid="{50B90E04-4957-4288-829E-384E0DFC2919}"/>
    <cellStyle name="Normal 2 3 12" xfId="6277" xr:uid="{CA9B660B-E5FA-4407-884E-3836D43D2C87}"/>
    <cellStyle name="Normal 2 3 12 2" xfId="26275" xr:uid="{63E85C52-DE1C-41BF-A62B-8F5FEB81408F}"/>
    <cellStyle name="Normal 2 3 12 3" xfId="26276" xr:uid="{3496131E-4D23-494C-9AC8-85C74DC83E30}"/>
    <cellStyle name="Normal 2 3 13" xfId="6278" xr:uid="{645FAF94-9EA5-4D8C-B30A-E8BFE8592678}"/>
    <cellStyle name="Normal 2 3 13 2" xfId="26277" xr:uid="{862EC4BE-DA1C-4F53-9343-95372AFC9230}"/>
    <cellStyle name="Normal 2 3 13 3" xfId="26278" xr:uid="{3330DF17-C22C-4F7F-B473-1972DB099D1D}"/>
    <cellStyle name="Normal 2 3 14" xfId="26279" xr:uid="{5F13D56B-807B-4F45-BB76-0A4737B4C788}"/>
    <cellStyle name="Normal 2 3 14 2" xfId="26280" xr:uid="{C00BDB53-F248-4C94-9211-2D387421C102}"/>
    <cellStyle name="Normal 2 3 14 3" xfId="26281" xr:uid="{FBCDAC93-8038-4C78-B00D-707B148EF1F9}"/>
    <cellStyle name="Normal 2 3 15" xfId="26282" xr:uid="{F13EE0EC-7F42-4EBF-941F-4991DF3DC5FA}"/>
    <cellStyle name="Normal 2 3 15 2" xfId="26283" xr:uid="{8653E249-DFC3-4B85-9A9E-1341095A37DB}"/>
    <cellStyle name="Normal 2 3 15 3" xfId="26284" xr:uid="{86B56104-DAA6-49A9-A738-09A75614E76F}"/>
    <cellStyle name="Normal 2 3 16" xfId="26285" xr:uid="{5BF73CFC-9633-4C6C-99D1-874B852DDE6E}"/>
    <cellStyle name="Normal 2 3 16 2" xfId="26286" xr:uid="{3C5B527F-5D11-48A4-85BA-6990FB929F2F}"/>
    <cellStyle name="Normal 2 3 16 3" xfId="26287" xr:uid="{43F1636B-3237-4C7A-A1C8-A90F093698B3}"/>
    <cellStyle name="Normal 2 3 17" xfId="26288" xr:uid="{661C4DF5-6890-4D44-BEAC-B1E729C286BB}"/>
    <cellStyle name="Normal 2 3 17 2" xfId="26289" xr:uid="{0D71D321-D50D-4A66-8C67-0BF054635244}"/>
    <cellStyle name="Normal 2 3 17 3" xfId="26290" xr:uid="{565F58BE-2D6E-4EB3-A608-442B24FE367D}"/>
    <cellStyle name="Normal 2 3 18" xfId="26291" xr:uid="{50BAC3D7-65EE-4699-BCEC-480886BA3425}"/>
    <cellStyle name="Normal 2 3 18 2" xfId="26292" xr:uid="{39A106DE-9967-4FC0-AFE4-6E0CADD8F1E1}"/>
    <cellStyle name="Normal 2 3 18 3" xfId="26293" xr:uid="{CA96181E-6F0D-413E-86E5-7B6925B0404C}"/>
    <cellStyle name="Normal 2 3 19" xfId="26294" xr:uid="{6C0DC906-2445-4D07-9643-1E4070FFCD4C}"/>
    <cellStyle name="Normal 2 3 2" xfId="2580" xr:uid="{F0D644BE-E8FC-4CCE-B6E5-7A9D7A6D1286}"/>
    <cellStyle name="Normal 2 3 2 2" xfId="3452" xr:uid="{D28320A6-8A0B-4333-BC54-FDFC6DE0B9EF}"/>
    <cellStyle name="Normal 2 3 2 2 2" xfId="26295" xr:uid="{F0117DCB-202C-492E-AD9E-B2C013D7ADA5}"/>
    <cellStyle name="Normal 2 3 2 2 2 2" xfId="26296" xr:uid="{C3BB836D-82B1-4469-9640-EC227F3B0B3C}"/>
    <cellStyle name="Normal 2 3 2 2 3" xfId="26297" xr:uid="{3E99FD97-2832-4572-BA82-69D9E77C55A8}"/>
    <cellStyle name="Normal 2 3 2 2 3 2" xfId="26298" xr:uid="{BAB743A5-DA0B-4208-856D-00BFE2BB12ED}"/>
    <cellStyle name="Normal 2 3 2 2 3 3" xfId="26299" xr:uid="{7221C8C5-001A-4E11-BD60-A3C15923517E}"/>
    <cellStyle name="Normal 2 3 2 2 4" xfId="26300" xr:uid="{A18274BD-28BF-475C-B31C-D4472CD74895}"/>
    <cellStyle name="Normal 2 3 2 3" xfId="26301" xr:uid="{1E4EA62E-44AE-410F-A7E2-0EF75D9F1132}"/>
    <cellStyle name="Normal 2 3 2 3 2" xfId="26302" xr:uid="{FDA36FB1-C4E0-4F92-A411-2D25FA868A13}"/>
    <cellStyle name="Normal 2 3 2 3 3" xfId="26303" xr:uid="{98D1957A-E9E9-432D-B8DC-41F8B7DAEA23}"/>
    <cellStyle name="Normal 2 3 2 4" xfId="26304" xr:uid="{3FD01831-083F-40CA-B888-F3F268A99F26}"/>
    <cellStyle name="Normal 2 3 2 4 2" xfId="26305" xr:uid="{032AD127-6BCA-4E34-B088-1898A2655EEC}"/>
    <cellStyle name="Normal 2 3 2 4 3" xfId="26306" xr:uid="{7DC8804D-25BF-4789-8F01-58AB9C30C1BE}"/>
    <cellStyle name="Normal 2 3 2 5" xfId="26307" xr:uid="{E00B53F9-3056-47D4-B6B1-0177F66379B4}"/>
    <cellStyle name="Normal 2 3 2 6" xfId="26308" xr:uid="{436DE9F7-D70E-4F35-8942-C53C45E7D38E}"/>
    <cellStyle name="Normal 2 3 20" xfId="26309" xr:uid="{874E8202-733E-4F3F-8E80-5F00FD45F688}"/>
    <cellStyle name="Normal 2 3 21" xfId="26310" xr:uid="{97C65152-CF5E-4635-A131-4F298AFC1220}"/>
    <cellStyle name="Normal 2 3 3" xfId="2581" xr:uid="{27832090-42AC-44D5-8F3A-D9DD1933FAA1}"/>
    <cellStyle name="Normal 2 3 3 2" xfId="26311" xr:uid="{950A36A9-C125-4C14-BA37-CA5E3414C787}"/>
    <cellStyle name="Normal 2 3 3 2 2" xfId="26312" xr:uid="{4D0CCD35-E8D5-4CBD-AD4A-79C44C1C5EB2}"/>
    <cellStyle name="Normal 2 3 3 2 3" xfId="26313" xr:uid="{580DCA6A-DC81-4E30-814D-7638C8B6C17C}"/>
    <cellStyle name="Normal 2 3 3 3" xfId="26314" xr:uid="{DA3FC195-CBC4-435A-A4C9-53817C764980}"/>
    <cellStyle name="Normal 2 3 3 4" xfId="11844" xr:uid="{2D3AE0A0-1501-4FA9-B738-33AD76513897}"/>
    <cellStyle name="Normal 2 3 3 5" xfId="6279" xr:uid="{B40DCA96-3964-446B-B756-A10BF4935BA3}"/>
    <cellStyle name="Normal 2 3 4" xfId="3451" xr:uid="{36599BD7-F0EF-4F79-85F6-56E17305C8A0}"/>
    <cellStyle name="Normal 2 3 4 2" xfId="26315" xr:uid="{B64AFA1E-7A57-4E6B-8796-C689523C86A8}"/>
    <cellStyle name="Normal 2 3 4 2 2" xfId="26316" xr:uid="{F979D86B-4886-402A-A32B-6705640EBEF0}"/>
    <cellStyle name="Normal 2 3 4 2 3" xfId="26317" xr:uid="{F586AD12-43F9-45E1-8FF5-C53E612ED162}"/>
    <cellStyle name="Normal 2 3 4 3" xfId="26318" xr:uid="{97C3F354-0F71-4E66-A4AF-91F8FED3E962}"/>
    <cellStyle name="Normal 2 3 4 3 2" xfId="26319" xr:uid="{EDC0EDBD-D13D-4F53-B2E5-C5D1DAF5D9B3}"/>
    <cellStyle name="Normal 2 3 4 3 3" xfId="26320" xr:uid="{120D6611-2549-4F1E-9CAD-DCEB4BAA4349}"/>
    <cellStyle name="Normal 2 3 4 4" xfId="26321" xr:uid="{7C0E77CC-8DFD-4036-8FBF-A152F79BD625}"/>
    <cellStyle name="Normal 2 3 4 4 2" xfId="26322" xr:uid="{89D3F6C5-07F1-4E9C-8F67-504770FB31D4}"/>
    <cellStyle name="Normal 2 3 4 5" xfId="26323" xr:uid="{FDA6EB62-3815-488E-B89E-ED76B19B2260}"/>
    <cellStyle name="Normal 2 3 4 6" xfId="26324" xr:uid="{9853E5B9-7CAF-4909-9121-8C517BEE6EC0}"/>
    <cellStyle name="Normal 2 3 5" xfId="6280" xr:uid="{5397958D-0E09-4E23-9B71-1EA637C13257}"/>
    <cellStyle name="Normal 2 3 5 2" xfId="26325" xr:uid="{545AB382-79DB-443C-8D7A-6FFFA276EA07}"/>
    <cellStyle name="Normal 2 3 5 2 2" xfId="26326" xr:uid="{C4146FA5-ECAE-4391-8EE7-75B505E64881}"/>
    <cellStyle name="Normal 2 3 5 2 3" xfId="26327" xr:uid="{4415D204-1F44-4F56-B258-31C235D7DCE7}"/>
    <cellStyle name="Normal 2 3 5 3" xfId="26328" xr:uid="{D7232701-697E-4F84-A899-B2FDCFDE1374}"/>
    <cellStyle name="Normal 2 3 5 3 2" xfId="26329" xr:uid="{2953B40D-AD4C-443F-A45A-749B107D663A}"/>
    <cellStyle name="Normal 2 3 5 3 3" xfId="26330" xr:uid="{FD875D16-900F-4053-963D-04C1ED42BB5E}"/>
    <cellStyle name="Normal 2 3 5 4" xfId="26331" xr:uid="{B0ED8471-F433-46FF-BED4-6F2170523091}"/>
    <cellStyle name="Normal 2 3 6" xfId="6281" xr:uid="{D24B4E15-A64E-4E55-92C5-BAD7EF47D223}"/>
    <cellStyle name="Normal 2 3 6 2" xfId="26332" xr:uid="{84176027-0444-4506-AF73-25B955B63B9A}"/>
    <cellStyle name="Normal 2 3 6 2 2" xfId="26333" xr:uid="{686EF77F-F4EA-43E7-A939-D97B1628647E}"/>
    <cellStyle name="Normal 2 3 6 2 3" xfId="26334" xr:uid="{C2C594CE-9E3C-45A0-B92D-730E743526AD}"/>
    <cellStyle name="Normal 2 3 6 3" xfId="26335" xr:uid="{8F705718-677B-43DB-8E09-E5C08D1EC86C}"/>
    <cellStyle name="Normal 2 3 6 4" xfId="26336" xr:uid="{F5FDA6B2-C90F-49E2-AB5C-4BBDD9368127}"/>
    <cellStyle name="Normal 2 3 7" xfId="6282" xr:uid="{EE457EEE-D1DA-4128-AA65-15CF9DE5907C}"/>
    <cellStyle name="Normal 2 3 7 2" xfId="26337" xr:uid="{874348E6-647E-422B-AE02-5AFB0F645B69}"/>
    <cellStyle name="Normal 2 3 7 2 2" xfId="26338" xr:uid="{CD9C9360-D384-4ADE-87CD-F3222635E095}"/>
    <cellStyle name="Normal 2 3 7 2 3" xfId="26339" xr:uid="{4CB31027-B34A-46D2-BDFF-30DE76AB67B8}"/>
    <cellStyle name="Normal 2 3 7 3" xfId="26340" xr:uid="{9623D6AF-91D1-49F0-976D-ED8AE5E9C854}"/>
    <cellStyle name="Normal 2 3 7 4" xfId="26341" xr:uid="{B9B3B5A1-CE10-49CC-92A4-606F6CA80214}"/>
    <cellStyle name="Normal 2 3 8" xfId="6283" xr:uid="{D94C87AD-4456-495A-9F59-4A8E3A94C16C}"/>
    <cellStyle name="Normal 2 3 8 2" xfId="26342" xr:uid="{0EFA4E9B-7143-499B-9401-89C31FC6CAE2}"/>
    <cellStyle name="Normal 2 3 8 2 2" xfId="26343" xr:uid="{ACDFB7A0-6EBA-4F9B-9C66-3BC141B86B88}"/>
    <cellStyle name="Normal 2 3 8 2 3" xfId="26344" xr:uid="{3479A937-6373-44E0-BAFC-66B404EE6FF5}"/>
    <cellStyle name="Normal 2 3 8 3" xfId="26345" xr:uid="{EDCDAAAF-8A5A-4595-A286-0753FA834CD3}"/>
    <cellStyle name="Normal 2 3 8 4" xfId="26346" xr:uid="{ECFA353D-3F7E-4D4A-86C1-DDC262945FAF}"/>
    <cellStyle name="Normal 2 3 9" xfId="6284" xr:uid="{53A1883A-81DC-4E42-9879-9F31954D9FA9}"/>
    <cellStyle name="Normal 2 3 9 2" xfId="26347" xr:uid="{6CA5042A-BC27-4F7A-9A15-6C9CBE6A34B9}"/>
    <cellStyle name="Normal 2 3 9 3" xfId="26348" xr:uid="{F7F02E20-AF80-4797-A07D-0BC9EA9D7778}"/>
    <cellStyle name="Normal 2 30" xfId="8672" xr:uid="{854A529D-689C-46F0-B62D-21FAA35FF93B}"/>
    <cellStyle name="Normal 2 30 2" xfId="26349" xr:uid="{AE46ABC0-967B-40B5-A9D1-1D8796D4D5A0}"/>
    <cellStyle name="Normal 2 30 3" xfId="26350" xr:uid="{5E490869-C2C9-46A8-B48F-B1A0D4B56688}"/>
    <cellStyle name="Normal 2 30 4" xfId="26351" xr:uid="{CF67F358-DAA4-4C5E-B5D9-20A1F4C486DA}"/>
    <cellStyle name="Normal 2 31" xfId="8673" xr:uid="{1F0768A9-6E5D-4FC5-BE09-9255382F7E8C}"/>
    <cellStyle name="Normal 2 31 2" xfId="26352" xr:uid="{A1C83647-805A-4507-9DF1-01010B7056C9}"/>
    <cellStyle name="Normal 2 31 3" xfId="26353" xr:uid="{70E34130-1476-4C88-95AC-960C5A179571}"/>
    <cellStyle name="Normal 2 31 4" xfId="26354" xr:uid="{2D8977E6-9F4A-4F4D-A80D-3CFC414976E0}"/>
    <cellStyle name="Normal 2 32" xfId="8674" xr:uid="{F253DA4D-5024-4A16-AE15-9EF51C36A095}"/>
    <cellStyle name="Normal 2 32 2" xfId="26355" xr:uid="{A3256824-8E5D-40D3-857A-7FA183BF7586}"/>
    <cellStyle name="Normal 2 32 3" xfId="26356" xr:uid="{CFE5621A-EAFD-436D-93F7-F603F822365D}"/>
    <cellStyle name="Normal 2 32 4" xfId="26357" xr:uid="{3739E8C8-5C02-49B3-8218-3C8C8705CAFA}"/>
    <cellStyle name="Normal 2 33" xfId="8675" xr:uid="{E271BBE3-E907-43F4-AF5A-5CA0DCB455C8}"/>
    <cellStyle name="Normal 2 33 2" xfId="26358" xr:uid="{BB083C44-9DD2-4B20-9189-FC61A46034E2}"/>
    <cellStyle name="Normal 2 34" xfId="8676" xr:uid="{44F6B99B-C5D1-41B1-B8F1-5156366052CF}"/>
    <cellStyle name="Normal 2 34 2" xfId="26359" xr:uid="{5A697AB5-54B5-492B-BC3F-CE08F8C4B5C8}"/>
    <cellStyle name="Normal 2 34 3" xfId="26360" xr:uid="{ED60642B-71AF-495D-9D9D-5BBF146B0C57}"/>
    <cellStyle name="Normal 2 35" xfId="8677" xr:uid="{3B51293B-01B9-4A6A-80C4-A24901B78106}"/>
    <cellStyle name="Normal 2 35 2" xfId="26361" xr:uid="{04783BAC-D7ED-4043-95EB-EBE3AE14574C}"/>
    <cellStyle name="Normal 2 36" xfId="8678" xr:uid="{2094B070-AE09-4BD9-BF09-78F558993E85}"/>
    <cellStyle name="Normal 2 37" xfId="8679" xr:uid="{53E1FBC1-A36A-4E98-A99C-DD8D6E5974A5}"/>
    <cellStyle name="Normal 2 38" xfId="8680" xr:uid="{47741769-AF70-4C3C-AF2B-35F185951921}"/>
    <cellStyle name="Normal 2 39" xfId="8681" xr:uid="{CE8382B8-0D69-44BF-BD21-44DAA255AD21}"/>
    <cellStyle name="Normal 2 4" xfId="2582" xr:uid="{D652B081-3EA8-4B9C-8475-E18CC45199A4}"/>
    <cellStyle name="Normal 2 4 10" xfId="6285" xr:uid="{A6CD1BB4-5DA4-45E1-B6FD-13D0596A48C1}"/>
    <cellStyle name="Normal 2 4 10 2" xfId="26362" xr:uid="{F366B7E4-20F6-4135-BA9A-547E72EEFD42}"/>
    <cellStyle name="Normal 2 4 10 3" xfId="26363" xr:uid="{6077A087-0998-4B2D-BE96-24AB97A9345F}"/>
    <cellStyle name="Normal 2 4 11" xfId="6286" xr:uid="{EC5B2F64-BA4D-41F8-B799-401C73240736}"/>
    <cellStyle name="Normal 2 4 11 2" xfId="26364" xr:uid="{5A2163D7-AEF4-471F-B2A8-A1BAFFBB8549}"/>
    <cellStyle name="Normal 2 4 11 3" xfId="26365" xr:uid="{93E9798E-17C0-4EC1-924F-65427A09471E}"/>
    <cellStyle name="Normal 2 4 12" xfId="6287" xr:uid="{76234CD8-10BF-4545-A314-1017904B3790}"/>
    <cellStyle name="Normal 2 4 12 2" xfId="26366" xr:uid="{DD4AB116-272D-4F6D-9904-0764EC6F4FAB}"/>
    <cellStyle name="Normal 2 4 12 3" xfId="26367" xr:uid="{81E902A4-A1BD-4E28-BDA0-A806496F4BC1}"/>
    <cellStyle name="Normal 2 4 13" xfId="6288" xr:uid="{BBDE96EF-63A9-4401-B4F3-1DFB794D0CDB}"/>
    <cellStyle name="Normal 2 4 13 2" xfId="26368" xr:uid="{431A3C11-3E70-47B1-BB88-682E4809F7B2}"/>
    <cellStyle name="Normal 2 4 13 3" xfId="26369" xr:uid="{D4219248-FCB6-4A89-8F1D-38A058100AE8}"/>
    <cellStyle name="Normal 2 4 14" xfId="26370" xr:uid="{45B2DBAC-FC36-48F7-8919-C73D8DDE88B4}"/>
    <cellStyle name="Normal 2 4 2" xfId="2583" xr:uid="{A34DE54D-3105-4EF1-B3CE-E3276FEF4459}"/>
    <cellStyle name="Normal 2 4 2 2" xfId="11845" xr:uid="{74F28156-FA1A-4E8B-8765-416267842549}"/>
    <cellStyle name="Normal 2 4 2 2 2" xfId="26371" xr:uid="{3E846D65-125D-43CA-A037-4219E125A6DA}"/>
    <cellStyle name="Normal 2 4 2 3" xfId="26372" xr:uid="{ED4FAAA3-EDF9-4818-8B4F-F4DB4BA6BB8C}"/>
    <cellStyle name="Normal 2 4 2 3 2" xfId="26373" xr:uid="{70D054CF-9FF6-4914-85A8-D26EBC683B50}"/>
    <cellStyle name="Normal 2 4 2 3 3" xfId="26374" xr:uid="{7E0B75E2-E5AA-425C-B8DF-ED63662B5172}"/>
    <cellStyle name="Normal 2 4 2 4" xfId="10952" xr:uid="{F22294E3-E03B-4565-816A-2C7BF077D01C}"/>
    <cellStyle name="Normal 2 4 2 5" xfId="6289" xr:uid="{BBBBF22D-3188-4B03-BFC7-2E663864A375}"/>
    <cellStyle name="Normal 2 4 3" xfId="2584" xr:uid="{2DAD5235-9983-4E4E-8B0A-FFD477FA9D22}"/>
    <cellStyle name="Normal 2 4 3 2" xfId="26375" xr:uid="{EA96B4BB-4401-4FAE-AB0C-C0F6A8C5C746}"/>
    <cellStyle name="Normal 2 4 3 2 2" xfId="26376" xr:uid="{985B398E-3ACF-49B0-A094-B67F82B973F3}"/>
    <cellStyle name="Normal 2 4 3 2 3" xfId="26377" xr:uid="{56484657-4F22-4549-90AC-5AA3527F4282}"/>
    <cellStyle name="Normal 2 4 3 3" xfId="10953" xr:uid="{0B55DE4B-686F-4F4D-8F2A-5408FF23F6E8}"/>
    <cellStyle name="Normal 2 4 3 4" xfId="6290" xr:uid="{BE8A2F74-46B2-4438-BBFB-46E6E3500C8A}"/>
    <cellStyle name="Normal 2 4 4" xfId="2585" xr:uid="{4760CBB5-4F32-477A-9032-4F277DE3A6DE}"/>
    <cellStyle name="Normal 2 4 4 2" xfId="11345" xr:uid="{6284BD0B-3B5D-4B86-98AA-1AE85ACBED5B}"/>
    <cellStyle name="Normal 2 4 4 2 2" xfId="26378" xr:uid="{CEBD9C48-D66F-4D5E-8987-25C5634BAB13}"/>
    <cellStyle name="Normal 2 4 4 2 3" xfId="26379" xr:uid="{39F71D71-438F-449E-BDD8-4918A37DC591}"/>
    <cellStyle name="Normal 2 4 4 2 4" xfId="26380" xr:uid="{32916402-8609-4EB5-A3C8-2B29EFED52D9}"/>
    <cellStyle name="Normal 2 4 4 3" xfId="10954" xr:uid="{176BA990-0F2E-4793-A61A-3A86D40D2221}"/>
    <cellStyle name="Normal 2 4 4 4" xfId="6291" xr:uid="{29036F8B-37EB-4DDC-93B9-D4FC484D1870}"/>
    <cellStyle name="Normal 2 4 5" xfId="2586" xr:uid="{DC9A7512-8345-44D7-B33E-F0D074F63736}"/>
    <cellStyle name="Normal 2 4 5 2" xfId="11346" xr:uid="{C03C701C-42E1-4236-92C2-76E95F07B2F9}"/>
    <cellStyle name="Normal 2 4 5 2 2" xfId="26381" xr:uid="{CDB9A3D5-8CC4-40ED-8B33-C58798F48AAC}"/>
    <cellStyle name="Normal 2 4 5 2 3" xfId="26382" xr:uid="{5B3D9AFE-5521-4E91-AF18-5E62F98863D1}"/>
    <cellStyle name="Normal 2 4 5 2 4" xfId="26383" xr:uid="{FDC38F56-0535-48DF-83A7-80CEA66DEE19}"/>
    <cellStyle name="Normal 2 4 5 3" xfId="10955" xr:uid="{F319622A-FF98-4CD0-960B-EC49EDD61840}"/>
    <cellStyle name="Normal 2 4 5 4" xfId="6292" xr:uid="{EEB0FFA4-F48C-4430-9B82-F7A60BD38975}"/>
    <cellStyle name="Normal 2 4 6" xfId="2587" xr:uid="{72B3CF04-26DB-4E5C-8029-1627631EAFA0}"/>
    <cellStyle name="Normal 2 4 6 2" xfId="11347" xr:uid="{BE6BF01F-BAA1-4F9C-B926-7FD3898ECD49}"/>
    <cellStyle name="Normal 2 4 6 2 2" xfId="26384" xr:uid="{6068C478-18C3-4A66-BAC1-A0A3C9B4AE7C}"/>
    <cellStyle name="Normal 2 4 6 2 3" xfId="26385" xr:uid="{AAAB2A89-73E1-48E0-BD1A-702DBE762EBA}"/>
    <cellStyle name="Normal 2 4 6 2 4" xfId="26386" xr:uid="{EA39CEEF-38CC-43DD-8F50-BD2BF1D79D55}"/>
    <cellStyle name="Normal 2 4 6 3" xfId="10956" xr:uid="{9D1E3873-8AA1-4DB1-B111-F09B1AAA552F}"/>
    <cellStyle name="Normal 2 4 6 4" xfId="6293" xr:uid="{42E43C2A-C6A4-45A3-A25B-6EE98BB6E238}"/>
    <cellStyle name="Normal 2 4 7" xfId="6294" xr:uid="{6A1FFC6B-7147-4623-A2B1-74294AE9C1FE}"/>
    <cellStyle name="Normal 2 4 7 2" xfId="26387" xr:uid="{438B22A4-C1F7-42B8-8114-035089C81EF2}"/>
    <cellStyle name="Normal 2 4 7 2 2" xfId="26388" xr:uid="{77233DC5-C13E-46C1-B61E-779702A48081}"/>
    <cellStyle name="Normal 2 4 7 2 3" xfId="26389" xr:uid="{50D05596-2D57-4EDA-8A65-226D320F7555}"/>
    <cellStyle name="Normal 2 4 7 3" xfId="10957" xr:uid="{AFDC04E7-6ADF-424E-AEF8-255EF85AF3F1}"/>
    <cellStyle name="Normal 2 4 8" xfId="6295" xr:uid="{18A73963-EEA2-46C8-A0DE-AA1F5AE4FF9D}"/>
    <cellStyle name="Normal 2 4 8 2" xfId="26390" xr:uid="{2CB51F62-47D0-4A25-91F7-750370E3199B}"/>
    <cellStyle name="Normal 2 4 8 2 2" xfId="26391" xr:uid="{10A98C8E-E8B1-4573-89ED-ED08EDAF8793}"/>
    <cellStyle name="Normal 2 4 8 2 3" xfId="26392" xr:uid="{84B7DFA1-B72F-4EAC-B915-A58F63C45F6C}"/>
    <cellStyle name="Normal 2 4 8 3" xfId="11846" xr:uid="{4D8D68D5-127F-4875-BA3E-0376DA44061A}"/>
    <cellStyle name="Normal 2 4 9" xfId="6296" xr:uid="{C5BCCBBF-0BC2-4F30-B072-6B99D20A8EB9}"/>
    <cellStyle name="Normal 2 4 9 2" xfId="26393" xr:uid="{3C808064-9D8C-4D25-9A6A-254220E2B629}"/>
    <cellStyle name="Normal 2 4 9 3" xfId="26394" xr:uid="{C870F858-BDB9-43FD-B2A6-A8A64D777D22}"/>
    <cellStyle name="Normal 2 40" xfId="8682" xr:uid="{546BF9DC-429B-46CA-811E-4543CD0878AE}"/>
    <cellStyle name="Normal 2 41" xfId="8683" xr:uid="{FCD5B3C9-F35C-4A67-90E6-445312EC6E31}"/>
    <cellStyle name="Normal 2 41 2" xfId="26395" xr:uid="{256C4460-F923-4412-8924-EA7516AD3CC2}"/>
    <cellStyle name="Normal 2 42" xfId="8684" xr:uid="{B8075787-731C-4739-83C4-0F64D8048797}"/>
    <cellStyle name="Normal 2 42 2" xfId="26396" xr:uid="{FC66492C-245B-4B46-A06A-CC7B43308B0B}"/>
    <cellStyle name="Normal 2 43" xfId="8685" xr:uid="{FBF5064D-D27B-42AF-B4F0-962B4FB74CE4}"/>
    <cellStyle name="Normal 2 44" xfId="8686" xr:uid="{00991553-C63D-48F5-A9B9-1176BA44D2CF}"/>
    <cellStyle name="Normal 2 45" xfId="26397" xr:uid="{06870CBC-588B-43F8-894B-22AF7931D45C}"/>
    <cellStyle name="Normal 2 46" xfId="26398" xr:uid="{689904E5-16A9-4358-BA8A-11922EC2708E}"/>
    <cellStyle name="Normal 2 47" xfId="26399" xr:uid="{DAA6ABA8-FD36-4CE9-9CA2-0E5EEB0D7610}"/>
    <cellStyle name="Normal 2 48" xfId="26400" xr:uid="{A4CDCE96-2234-4A8D-BBDF-B3BDD3FD6FC5}"/>
    <cellStyle name="Normal 2 49" xfId="45229" xr:uid="{EFC35EDB-4C93-4355-B3C5-1032E8417D51}"/>
    <cellStyle name="Normal 2 5" xfId="2588" xr:uid="{1C17A29A-71DC-4B28-B892-9341144AA2E4}"/>
    <cellStyle name="Normal 2 5 10" xfId="8688" xr:uid="{34D5CD3A-1806-466D-889B-20DC24BEDE25}"/>
    <cellStyle name="Normal 2 5 11" xfId="8689" xr:uid="{94A99806-C4DE-49B5-BD47-E04F6133479E}"/>
    <cellStyle name="Normal 2 5 12" xfId="8690" xr:uid="{CD723FE2-7C57-46EB-B731-A591420CE8E3}"/>
    <cellStyle name="Normal 2 5 13" xfId="8691" xr:uid="{2B72954A-2033-41D3-807C-70FB7D0452BC}"/>
    <cellStyle name="Normal 2 5 14" xfId="8692" xr:uid="{B6F2CA56-E9DB-47AA-AD53-0A3D3B28A0B3}"/>
    <cellStyle name="Normal 2 5 15" xfId="8693" xr:uid="{0C4637C9-E22C-4AFE-86B0-0F635AB0E379}"/>
    <cellStyle name="Normal 2 5 16" xfId="8687" xr:uid="{67257E07-FE44-4625-A204-27117A765069}"/>
    <cellStyle name="Normal 2 5 2" xfId="2589" xr:uid="{56A64E3A-B071-4935-AF80-FFF074F98229}"/>
    <cellStyle name="Normal 2 5 2 2" xfId="11847" xr:uid="{DB7BC7B8-B186-40D0-A1C8-385F386CCF4D}"/>
    <cellStyle name="Normal 2 5 2 2 2" xfId="26401" xr:uid="{66C6F397-FE3C-4E84-974D-19D172BC1705}"/>
    <cellStyle name="Normal 2 5 2 2 2 2" xfId="26402" xr:uid="{9F8C27CD-AF32-4924-814F-EF1D62B7F095}"/>
    <cellStyle name="Normal 2 5 2 2 2 3" xfId="26403" xr:uid="{1B975EDA-38BF-4BEF-9ADD-27466C703904}"/>
    <cellStyle name="Normal 2 5 2 2 3" xfId="26404" xr:uid="{00A57FE2-A72A-4C98-B7E4-E39CB780E9EF}"/>
    <cellStyle name="Normal 2 5 2 2 4" xfId="26405" xr:uid="{EE068C2D-CCCA-4739-8BF2-64E336CE3236}"/>
    <cellStyle name="Normal 2 5 2 2 5" xfId="26406" xr:uid="{713D87BC-60C6-4A6C-9BE4-6326B29E7B0E}"/>
    <cellStyle name="Normal 2 5 2 3" xfId="26407" xr:uid="{E780B828-EE70-4761-BEB6-C8856A2F0AC0}"/>
    <cellStyle name="Normal 2 5 2 4" xfId="26408" xr:uid="{99828A26-93A8-4A50-A09F-CF41707021B0}"/>
    <cellStyle name="Normal 2 5 3" xfId="2590" xr:uid="{F64903D7-867B-4DD4-B4BD-B851BE378D37}"/>
    <cellStyle name="Normal 2 5 4" xfId="2591" xr:uid="{08A21132-D3C9-48E0-9F04-5BC4FC3951CB}"/>
    <cellStyle name="Normal 2 5 4 2" xfId="11348" xr:uid="{12D1BCD4-8CEF-4FA6-8A57-9D6D22072727}"/>
    <cellStyle name="Normal 2 5 5" xfId="2592" xr:uid="{A2F81B7A-7575-4E3A-A87D-4253E95689E7}"/>
    <cellStyle name="Normal 2 5 5 2" xfId="11349" xr:uid="{1C0CB6F7-0A8C-4492-8D5F-03DAB1F21C0D}"/>
    <cellStyle name="Normal 2 5 6" xfId="2593" xr:uid="{C2098DFB-49DE-4291-BF82-FAB5C51D07A4}"/>
    <cellStyle name="Normal 2 5 6 2" xfId="11350" xr:uid="{37CE7DF0-8DE7-4CDC-B36B-D701C91329AE}"/>
    <cellStyle name="Normal 2 5 7" xfId="8694" xr:uid="{CA9E2254-79AA-4BB8-8D8B-F857461E25DC}"/>
    <cellStyle name="Normal 2 5 8" xfId="8695" xr:uid="{1BD635D5-2E41-479B-8A28-DE1348A014EC}"/>
    <cellStyle name="Normal 2 5 8 2" xfId="26409" xr:uid="{C01F1347-001E-4454-8A66-53F336127F19}"/>
    <cellStyle name="Normal 2 5 8 3" xfId="11848" xr:uid="{5DAD9E9D-082D-4283-ABC2-3DA45301E37B}"/>
    <cellStyle name="Normal 2 5 9" xfId="8696" xr:uid="{11FEB634-CC98-4498-9CF7-8C5C44B51672}"/>
    <cellStyle name="Normal 2 50" xfId="6264" xr:uid="{D64DAA69-96FC-431D-880B-C267F04E5C2B}"/>
    <cellStyle name="Normal 2 6" xfId="2594" xr:uid="{CE51F37F-2C57-4CA0-B78B-50D40EEFDC0F}"/>
    <cellStyle name="Normal 2 6 10" xfId="8698" xr:uid="{AEEBA131-897B-408D-8F77-BAE766CF2681}"/>
    <cellStyle name="Normal 2 6 11" xfId="8699" xr:uid="{9D7F0358-A2E9-4E57-A1BD-54B15DD51E2E}"/>
    <cellStyle name="Normal 2 6 12" xfId="8700" xr:uid="{4AABC5CD-B6A8-4AEA-9844-C9B808656553}"/>
    <cellStyle name="Normal 2 6 13" xfId="8701" xr:uid="{94E1B7B7-E1F4-4C57-8E88-8A0F0BCC3054}"/>
    <cellStyle name="Normal 2 6 14" xfId="8702" xr:uid="{B2D95525-C108-42E4-8C27-FFC3386A03DA}"/>
    <cellStyle name="Normal 2 6 15" xfId="8703" xr:uid="{15F92699-F4FD-4CB0-9352-CF688E7BF7BF}"/>
    <cellStyle name="Normal 2 6 16" xfId="8697" xr:uid="{087CC797-7F77-43B6-9E6B-0AF686B62037}"/>
    <cellStyle name="Normal 2 6 17" xfId="26410" xr:uid="{6E1369E2-1577-43DA-8802-962E13C24FA1}"/>
    <cellStyle name="Normal 2 6 2" xfId="2595" xr:uid="{D219A036-885C-4524-B330-CAF0AE0882AB}"/>
    <cellStyle name="Normal 2 6 2 2" xfId="26411" xr:uid="{7BAE1C47-9EE0-4346-9292-B9138D5755A4}"/>
    <cellStyle name="Normal 2 6 2 3" xfId="26412" xr:uid="{3BBE084C-2E19-4DC6-ACB1-857AE011B2E1}"/>
    <cellStyle name="Normal 2 6 2 4" xfId="26413" xr:uid="{F52FB6AA-4D24-4759-B652-D83C4CEC2C18}"/>
    <cellStyle name="Normal 2 6 3" xfId="2596" xr:uid="{243D903B-DAF3-4068-B567-B6DCB2EE6123}"/>
    <cellStyle name="Normal 2 6 3 2" xfId="26414" xr:uid="{18C1D8C7-BFAB-49DA-8DAC-225064236855}"/>
    <cellStyle name="Normal 2 6 4" xfId="2597" xr:uid="{E1D3A1B2-0BCA-406B-9D77-D1B23BF4E50E}"/>
    <cellStyle name="Normal 2 6 4 2" xfId="11351" xr:uid="{EFF3D646-D4C2-48AE-85F5-0CAA944A22E4}"/>
    <cellStyle name="Normal 2 6 5" xfId="2598" xr:uid="{E9FBC66E-818A-42F7-B7C2-280B3D95497A}"/>
    <cellStyle name="Normal 2 6 5 2" xfId="11352" xr:uid="{9172BB46-596A-40D5-8C21-1698BCB30536}"/>
    <cellStyle name="Normal 2 6 6" xfId="2599" xr:uid="{B3BC75B7-101B-43F3-9166-06123705C346}"/>
    <cellStyle name="Normal 2 6 6 2" xfId="11353" xr:uid="{B625EF07-FC51-4859-87B5-217C6535ABC5}"/>
    <cellStyle name="Normal 2 6 7" xfId="8704" xr:uid="{338057CE-614D-4B6E-9AEA-D7EB5B821B05}"/>
    <cellStyle name="Normal 2 6 8" xfId="8705" xr:uid="{599E202A-DF33-4FB9-BBD7-D0DE846A1546}"/>
    <cellStyle name="Normal 2 6 8 2" xfId="26415" xr:uid="{1E7999A5-CE9A-4CC4-B98B-4F471A3DEF29}"/>
    <cellStyle name="Normal 2 6 8 2 2" xfId="26416" xr:uid="{984EBE79-363A-47B0-A67C-AAD3FBF3F703}"/>
    <cellStyle name="Normal 2 6 8 2 3" xfId="26417" xr:uid="{4720F224-C627-4EE7-A583-015892B00913}"/>
    <cellStyle name="Normal 2 6 8 3" xfId="26418" xr:uid="{EA58653C-13FE-4C92-BAF2-7F1221D048B0}"/>
    <cellStyle name="Normal 2 6 8 4" xfId="26419" xr:uid="{3A5329E5-0FE1-4D7A-8C65-1225885FD61D}"/>
    <cellStyle name="Normal 2 6 8 5" xfId="26420" xr:uid="{57D16ED1-6584-4E43-B1CC-17180A34BEE4}"/>
    <cellStyle name="Normal 2 6 8 6" xfId="11849" xr:uid="{AF9DB3EB-E8CF-44F3-9BC4-D7BCF84FCBE1}"/>
    <cellStyle name="Normal 2 6 9" xfId="8706" xr:uid="{345C1F91-E3D9-4944-8584-B8690E3B86F8}"/>
    <cellStyle name="Normal 2 6 9 2" xfId="26421" xr:uid="{02394445-189D-4474-B39D-2D8F2274288B}"/>
    <cellStyle name="Normal 2 7" xfId="2600" xr:uid="{83941DA3-A554-4D88-BB0F-D553757A945A}"/>
    <cellStyle name="Normal 2 7 2" xfId="2601" xr:uid="{86513234-69E5-479F-BF47-E218E78EFBF5}"/>
    <cellStyle name="Normal 2 7 2 2" xfId="26422" xr:uid="{F51AADC6-D5D9-48AF-B000-CAD0F0FD73A7}"/>
    <cellStyle name="Normal 2 7 3" xfId="2602" xr:uid="{550FED3E-2394-4699-8CF8-4D71E469EF79}"/>
    <cellStyle name="Normal 2 7 4" xfId="2603" xr:uid="{38D23375-B5C1-4170-8D2E-3D7881F960D2}"/>
    <cellStyle name="Normal 2 7 4 2" xfId="11354" xr:uid="{0B6D86AD-EB4C-4D7F-B357-3B041A55C9F5}"/>
    <cellStyle name="Normal 2 7 5" xfId="2604" xr:uid="{ECD46C68-C467-4200-A2AD-82B2FE10CACF}"/>
    <cellStyle name="Normal 2 7 5 2" xfId="11355" xr:uid="{87563356-C72D-43EA-A43A-0CA0A5E86827}"/>
    <cellStyle name="Normal 2 7 6" xfId="2605" xr:uid="{706C9B5B-A4F8-4A0D-B087-61DCC2631493}"/>
    <cellStyle name="Normal 2 7 6 2" xfId="11356" xr:uid="{EAB1F61F-B036-4B26-8043-1F35FEF63306}"/>
    <cellStyle name="Normal 2 7 7" xfId="10958" xr:uid="{934A2EE3-8755-4B9A-B989-0659257C2FD2}"/>
    <cellStyle name="Normal 2 8" xfId="2606" xr:uid="{C8C190AA-0275-40F4-AA07-8DEB240CC1A0}"/>
    <cellStyle name="Normal 2 8 2" xfId="2607" xr:uid="{20A8F0F6-FF2B-4F14-A63C-25A2B0B481E2}"/>
    <cellStyle name="Normal 2 8 2 2" xfId="26423" xr:uid="{B8610ADD-9D04-45B9-8E52-5AB0D008E99E}"/>
    <cellStyle name="Normal 2 8 3" xfId="2608" xr:uid="{DA8CB27B-5919-4FFC-ABA7-1CAA491E186C}"/>
    <cellStyle name="Normal 2 8 4" xfId="2609" xr:uid="{1D5A451F-D0F2-4041-967B-C09880DA8E24}"/>
    <cellStyle name="Normal 2 8 4 2" xfId="11357" xr:uid="{7F0C7625-B228-4BD7-9B8B-8DC752BC34A8}"/>
    <cellStyle name="Normal 2 8 5" xfId="2610" xr:uid="{9FE61ED8-2BA3-4A2D-B649-C1897181DB1E}"/>
    <cellStyle name="Normal 2 8 5 2" xfId="11358" xr:uid="{415B494A-3A34-4717-ADB6-0E1D7697350D}"/>
    <cellStyle name="Normal 2 8 6" xfId="2611" xr:uid="{72C14549-26C1-4208-B634-D1F60819C5CC}"/>
    <cellStyle name="Normal 2 8 6 2" xfId="11359" xr:uid="{C5502239-33A6-4288-B415-9C91701FC373}"/>
    <cellStyle name="Normal 2 8 7" xfId="10959" xr:uid="{90DF5013-DAC4-4DDF-992D-E2EB0EC4095D}"/>
    <cellStyle name="Normal 2 9" xfId="2612" xr:uid="{2D17DD7B-87F8-4C85-AD37-28EBAE8078CE}"/>
    <cellStyle name="Normal 2 9 2" xfId="11850" xr:uid="{3BA40D9E-86D3-4D1E-9B98-C063897CF47C}"/>
    <cellStyle name="Normal 2 9 2 2" xfId="26424" xr:uid="{4D21A646-AE91-4495-9E6C-9529628A09F7}"/>
    <cellStyle name="Normal 2 9 2 2 2" xfId="26425" xr:uid="{58976BE4-C67B-47BB-9ED1-DA3AEDA23930}"/>
    <cellStyle name="Normal 2 9 2 2 2 2" xfId="26426" xr:uid="{755C0264-0309-4D29-A9FA-ECFF92EB69CF}"/>
    <cellStyle name="Normal 2 9 2 2 2 3" xfId="26427" xr:uid="{2C602ED2-1017-43C1-8D2D-9C1F0CF1A192}"/>
    <cellStyle name="Normal 2 9 2 2 3" xfId="26428" xr:uid="{13EC27A4-680A-4915-A2DD-FC89C6D5A9D4}"/>
    <cellStyle name="Normal 2 9 2 3" xfId="26429" xr:uid="{C0706DD0-FCE8-40EE-BBAD-A0DABEEDD729}"/>
    <cellStyle name="Normal 2 9 2 3 2" xfId="26430" xr:uid="{CF050391-15E6-4E47-88A5-AFA7E1FA6249}"/>
    <cellStyle name="Normal 2 9 2 3 3" xfId="26431" xr:uid="{DA55E61B-F5E6-4738-832C-D3B7126CFF27}"/>
    <cellStyle name="Normal 2 9 2 4" xfId="26432" xr:uid="{224F483E-32F5-4963-9BA7-AE45FEAD2DD3}"/>
    <cellStyle name="Normal 2 9 3" xfId="26433" xr:uid="{2D6C8AD6-2C80-4801-B43A-26FC2E4C7B9A}"/>
    <cellStyle name="Normal 2_Copy of Commissioning date correction" xfId="2613" xr:uid="{0475C454-F08F-4480-84C2-213D48B35F02}"/>
    <cellStyle name="Normal 20" xfId="2614" xr:uid="{C0F81D01-98D0-4D63-B42C-2A1A0A09C47A}"/>
    <cellStyle name="Normal 20 10" xfId="26434" xr:uid="{D784C3A4-D691-41AC-AAB4-CB8B204C4030}"/>
    <cellStyle name="Normal 20 10 2" xfId="26435" xr:uid="{2939ABAA-81C6-4D0A-8682-5A96ACED1187}"/>
    <cellStyle name="Normal 20 10 3" xfId="26436" xr:uid="{64665604-77EB-4B12-A6C4-ABCB9674C517}"/>
    <cellStyle name="Normal 20 11" xfId="26437" xr:uid="{0B1519EF-7883-4932-9839-297F9BA7CF62}"/>
    <cellStyle name="Normal 20 11 2" xfId="26438" xr:uid="{6DC5DF2F-8B60-43A7-A46C-376D4DECA91C}"/>
    <cellStyle name="Normal 20 11 3" xfId="26439" xr:uid="{B7AA4933-533F-4C3A-A90A-187C232F07F3}"/>
    <cellStyle name="Normal 20 12" xfId="26440" xr:uid="{3E48645C-1180-49EF-83A6-DA04D7F1F416}"/>
    <cellStyle name="Normal 20 12 2" xfId="26441" xr:uid="{F77E9A4F-1F64-4BA3-B612-9F3573834563}"/>
    <cellStyle name="Normal 20 12 3" xfId="26442" xr:uid="{C3F2C462-E74B-4EFC-8604-B6914DF22CAA}"/>
    <cellStyle name="Normal 20 13" xfId="26443" xr:uid="{DB4931F4-3638-4785-A171-89F1E0D86E4F}"/>
    <cellStyle name="Normal 20 14" xfId="26444" xr:uid="{517A9334-DF25-4631-BAAA-2CDB6BEB6513}"/>
    <cellStyle name="Normal 20 14 2" xfId="26445" xr:uid="{7D44E51D-3118-44AF-99F0-79B297F000C6}"/>
    <cellStyle name="Normal 20 14 3" xfId="26446" xr:uid="{E4CFEA93-DDB3-48C1-898C-585DA1F4F669}"/>
    <cellStyle name="Normal 20 15" xfId="26447" xr:uid="{1D4432C2-668D-4EB4-8B71-EFACD1C38F86}"/>
    <cellStyle name="Normal 20 15 2" xfId="26448" xr:uid="{4F052AF9-1287-48DE-9544-ECF415929B0A}"/>
    <cellStyle name="Normal 20 15 3" xfId="26449" xr:uid="{B689FA2A-9162-4C05-BE11-B8A2CCF9E39B}"/>
    <cellStyle name="Normal 20 16" xfId="26450" xr:uid="{1173ED9A-4692-4F3F-A76F-34F9455550A0}"/>
    <cellStyle name="Normal 20 16 2" xfId="26451" xr:uid="{82D320F0-F39C-4034-BF7A-D30A1DD601EE}"/>
    <cellStyle name="Normal 20 16 3" xfId="26452" xr:uid="{F0198104-98AA-44B0-ACE0-8DCFA8F24452}"/>
    <cellStyle name="Normal 20 17" xfId="26453" xr:uid="{C14BC58B-0AA2-4E3A-8AEB-8C2B80DAFAD6}"/>
    <cellStyle name="Normal 20 17 2" xfId="26454" xr:uid="{38B5E5C9-7883-4C5E-95D1-0FDE37F4FDEC}"/>
    <cellStyle name="Normal 20 17 3" xfId="26455" xr:uid="{26E4D941-BAA1-48EF-89B3-9DBE9FCE8974}"/>
    <cellStyle name="Normal 20 18" xfId="26456" xr:uid="{0541CD91-8D39-41DF-B344-A10C0E41EC71}"/>
    <cellStyle name="Normal 20 18 2" xfId="26457" xr:uid="{214AC379-C887-46D8-BDF1-24B2616A0DC4}"/>
    <cellStyle name="Normal 20 18 3" xfId="26458" xr:uid="{8635EC75-904C-4547-A796-77A33424F886}"/>
    <cellStyle name="Normal 20 19" xfId="26459" xr:uid="{B064F7FC-600D-48D6-B25B-976E62E9A5DB}"/>
    <cellStyle name="Normal 20 2" xfId="2615" xr:uid="{1E8C1B5E-2F14-480D-BD0B-55715635EC30}"/>
    <cellStyle name="Normal 20 2 10" xfId="26460" xr:uid="{8D7EB661-DC2E-4CB8-A713-45AE26C1DDE8}"/>
    <cellStyle name="Normal 20 2 10 2" xfId="26461" xr:uid="{F6E7C5F9-8362-42A3-B36D-6E99DABA3A8F}"/>
    <cellStyle name="Normal 20 2 10 3" xfId="26462" xr:uid="{2DB3368E-B6B2-4A55-B726-11B88DC2C783}"/>
    <cellStyle name="Normal 20 2 11" xfId="26463" xr:uid="{E618212E-AF24-4F12-AA9E-CE46C22746D4}"/>
    <cellStyle name="Normal 20 2 11 2" xfId="26464" xr:uid="{008F6263-A278-4205-B843-44E335AA8AF2}"/>
    <cellStyle name="Normal 20 2 11 3" xfId="26465" xr:uid="{7F3433FD-6F3C-49A5-874A-C2B0897666C0}"/>
    <cellStyle name="Normal 20 2 12" xfId="26466" xr:uid="{80A2C5DF-AD39-46D0-8CCB-AE7EC00510A6}"/>
    <cellStyle name="Normal 20 2 12 2" xfId="26467" xr:uid="{6C5F1917-9A3A-4B8E-8AA8-5080C427904A}"/>
    <cellStyle name="Normal 20 2 12 3" xfId="26468" xr:uid="{F307165A-6F6D-47E5-956B-641CEDBE5E9F}"/>
    <cellStyle name="Normal 20 2 13" xfId="26469" xr:uid="{2D43BE38-CDB2-456B-B518-3D30CBA18814}"/>
    <cellStyle name="Normal 20 2 13 2" xfId="26470" xr:uid="{D10921F7-B430-496A-A248-7DEDE77ED3F8}"/>
    <cellStyle name="Normal 20 2 13 3" xfId="26471" xr:uid="{FFCCA747-3BA3-4E39-B009-3CCAD0BB1BF7}"/>
    <cellStyle name="Normal 20 2 14" xfId="26472" xr:uid="{4AE52950-4AC2-4860-BE84-F748A2BC3BF1}"/>
    <cellStyle name="Normal 20 2 14 2" xfId="26473" xr:uid="{287F9765-F5B0-41CC-A57F-5126C8F8FCA9}"/>
    <cellStyle name="Normal 20 2 14 3" xfId="26474" xr:uid="{1B607979-870C-4392-9759-54E395EFC49D}"/>
    <cellStyle name="Normal 20 2 15" xfId="26475" xr:uid="{165E4DD8-D82E-4DC7-BD19-CBA2B0D038D8}"/>
    <cellStyle name="Normal 20 2 15 2" xfId="26476" xr:uid="{634C4FE9-B5FA-4CD9-8DDF-D172FE29820C}"/>
    <cellStyle name="Normal 20 2 15 3" xfId="26477" xr:uid="{4B25D89F-2FAA-4F2B-9350-953A565F51E2}"/>
    <cellStyle name="Normal 20 2 16" xfId="26478" xr:uid="{1AD0DF0D-E4F5-4DBA-8BA4-AFFB65D882F0}"/>
    <cellStyle name="Normal 20 2 16 2" xfId="26479" xr:uid="{1011144A-B98B-4C10-9574-18D9FD5E0957}"/>
    <cellStyle name="Normal 20 2 16 3" xfId="26480" xr:uid="{38DC4496-34CC-4D9B-B57E-70E5BDBD626F}"/>
    <cellStyle name="Normal 20 2 17" xfId="26481" xr:uid="{437140A5-FE0F-4D07-B7CB-333DA3CE573D}"/>
    <cellStyle name="Normal 20 2 17 2" xfId="26482" xr:uid="{68EB27E3-D8E5-4248-B1B4-509A3D22E97A}"/>
    <cellStyle name="Normal 20 2 17 3" xfId="26483" xr:uid="{B1C66E82-34BD-4C54-9F9F-5C119D447D7A}"/>
    <cellStyle name="Normal 20 2 18" xfId="26484" xr:uid="{65CBC068-5942-44F1-80FA-728A79F56936}"/>
    <cellStyle name="Normal 20 2 19" xfId="10960" xr:uid="{770D214A-78EE-4606-875B-41DE9E48EA8C}"/>
    <cellStyle name="Normal 20 2 2" xfId="2616" xr:uid="{93C00F34-8FCA-4FE0-8FEE-75F9D850B148}"/>
    <cellStyle name="Normal 20 2 2 2" xfId="2617" xr:uid="{4A67B869-4663-4965-B0F8-60A79E3F88CF}"/>
    <cellStyle name="Normal 20 2 20" xfId="8707" xr:uid="{066CB058-8129-43B8-BFA7-E36AF8F9EFDA}"/>
    <cellStyle name="Normal 20 2 3" xfId="2618" xr:uid="{B9861AFC-943C-4FF2-9618-F204F5D3C97B}"/>
    <cellStyle name="Normal 20 2 4" xfId="2619" xr:uid="{248E9948-BCA6-4B06-BDC0-11DF36933D7A}"/>
    <cellStyle name="Normal 20 2 5" xfId="2620" xr:uid="{9BFA8394-C18E-4836-BB05-57F9F048D343}"/>
    <cellStyle name="Normal 20 2 6" xfId="2621" xr:uid="{E82409F6-FDE3-4FEF-A688-96D72140F385}"/>
    <cellStyle name="Normal 20 2 7" xfId="10961" xr:uid="{5DFF479D-BC5D-49A9-8AF0-8B557F5554D5}"/>
    <cellStyle name="Normal 20 2 8" xfId="10962" xr:uid="{F7455537-F410-459A-BEC2-9132AEA8A0A7}"/>
    <cellStyle name="Normal 20 2 8 2" xfId="10963" xr:uid="{96427BD3-D7C1-4585-B8FC-CD6071102B56}"/>
    <cellStyle name="Normal 20 2 9" xfId="26485" xr:uid="{CD9483F6-F4FE-402C-9085-BDDDB10D3620}"/>
    <cellStyle name="Normal 20 2 9 2" xfId="26486" xr:uid="{ACCC19F7-0443-4939-A8D7-36ADEA5EF88D}"/>
    <cellStyle name="Normal 20 2 9 3" xfId="26487" xr:uid="{E3F1355F-98DE-42B0-9FDA-C3D46710CC1F}"/>
    <cellStyle name="Normal 20 20" xfId="6297" xr:uid="{25FB0BD4-1713-4329-9A40-E6B8B02CFC27}"/>
    <cellStyle name="Normal 20 3" xfId="2622" xr:uid="{E6A5A4DB-D173-41A8-8237-F9A95FB0EAA1}"/>
    <cellStyle name="Normal 20 3 10" xfId="26488" xr:uid="{CE8065E5-9D81-42C0-8DCE-D039DCE81584}"/>
    <cellStyle name="Normal 20 3 10 2" xfId="26489" xr:uid="{8B6E9168-535E-4A72-9680-B65A3EA7161A}"/>
    <cellStyle name="Normal 20 3 10 3" xfId="26490" xr:uid="{F51E5A8F-D6F1-4BA3-94DB-CD3A7F835F06}"/>
    <cellStyle name="Normal 20 3 11" xfId="26491" xr:uid="{1EC07F85-1090-43E7-9B27-9D87F4671B45}"/>
    <cellStyle name="Normal 20 3 11 2" xfId="26492" xr:uid="{F8263195-EB35-4065-B50A-86DF48CFC16E}"/>
    <cellStyle name="Normal 20 3 11 3" xfId="26493" xr:uid="{F83372D9-8800-4322-9676-5B10684FF986}"/>
    <cellStyle name="Normal 20 3 12" xfId="26494" xr:uid="{51AEF820-C6FB-4E77-81F0-246CB56CA9ED}"/>
    <cellStyle name="Normal 20 3 12 2" xfId="26495" xr:uid="{59046274-7E4A-43E3-B670-03DE38CE4E7A}"/>
    <cellStyle name="Normal 20 3 12 3" xfId="26496" xr:uid="{9D0A3EFE-8DEE-4FF0-8497-E10261CD20E2}"/>
    <cellStyle name="Normal 20 3 13" xfId="26497" xr:uid="{23A14014-7A59-4D6E-A7B0-197A84A7C9AE}"/>
    <cellStyle name="Normal 20 3 13 2" xfId="26498" xr:uid="{08746F86-D650-4F7B-997B-0857CBD22714}"/>
    <cellStyle name="Normal 20 3 13 3" xfId="26499" xr:uid="{36F20355-7B10-4F68-B050-458224620154}"/>
    <cellStyle name="Normal 20 3 14" xfId="26500" xr:uid="{72A86623-B4BC-40ED-8AA0-FF7D88682D56}"/>
    <cellStyle name="Normal 20 3 14 2" xfId="26501" xr:uid="{197AAADF-8AE2-4177-A0C2-E23D6AA62CE2}"/>
    <cellStyle name="Normal 20 3 14 3" xfId="26502" xr:uid="{41CF2F55-CFBB-4637-922E-CA1DC180E70C}"/>
    <cellStyle name="Normal 20 3 15" xfId="26503" xr:uid="{3266B76C-96AA-4361-8CBB-F67006C0CE85}"/>
    <cellStyle name="Normal 20 3 15 2" xfId="26504" xr:uid="{97285EC8-60DB-4D90-A44B-284A1F4687E1}"/>
    <cellStyle name="Normal 20 3 15 3" xfId="26505" xr:uid="{94C2A72E-85B1-4294-8FC7-1BFF11AEFB9A}"/>
    <cellStyle name="Normal 20 3 16" xfId="26506" xr:uid="{FED5AF7F-138F-425A-8D2F-A67A814F71B8}"/>
    <cellStyle name="Normal 20 3 16 2" xfId="26507" xr:uid="{8AD63B35-B95B-43AF-83B3-A9F212497393}"/>
    <cellStyle name="Normal 20 3 16 3" xfId="26508" xr:uid="{8689C1D7-FFE5-4D4E-AEEB-84A244C307B1}"/>
    <cellStyle name="Normal 20 3 17" xfId="26509" xr:uid="{7942EE35-637F-46A3-9ABA-B2925A6827BC}"/>
    <cellStyle name="Normal 20 3 17 2" xfId="26510" xr:uid="{31C60EC0-571B-42F3-AE3E-FF921B777E05}"/>
    <cellStyle name="Normal 20 3 17 3" xfId="26511" xr:uid="{2C53A65E-4C50-479E-AC91-EB986D7FCC00}"/>
    <cellStyle name="Normal 20 3 18" xfId="26512" xr:uid="{8B96608E-1815-49B3-BE3B-477B0FA6DBB6}"/>
    <cellStyle name="Normal 20 3 19" xfId="10964" xr:uid="{DCE46DE8-578B-4021-A099-544D95C0C689}"/>
    <cellStyle name="Normal 20 3 2" xfId="2623" xr:uid="{3B51A3AA-2EB1-4399-8FC5-0F8C10D58EF4}"/>
    <cellStyle name="Normal 20 3 2 2" xfId="2624" xr:uid="{31565802-838C-4DDD-8DFD-4BFE97A1E0C1}"/>
    <cellStyle name="Normal 20 3 20" xfId="8708" xr:uid="{D23D270A-8DB0-4EE3-82DC-6D8EA89C860E}"/>
    <cellStyle name="Normal 20 3 3" xfId="2625" xr:uid="{F2808275-6301-46C8-8CC9-9500CEFA0D2C}"/>
    <cellStyle name="Normal 20 3 4" xfId="2626" xr:uid="{99C3EE17-DE04-4861-8CDC-75936439473B}"/>
    <cellStyle name="Normal 20 3 5" xfId="2627" xr:uid="{6EF0B46C-EEDF-415A-A211-830405F61649}"/>
    <cellStyle name="Normal 20 3 6" xfId="2628" xr:uid="{54652FA6-BFA0-45C4-A6DA-EAA741B35359}"/>
    <cellStyle name="Normal 20 3 7" xfId="10965" xr:uid="{9641759D-6491-46CD-A94A-7E3022D98442}"/>
    <cellStyle name="Normal 20 3 8" xfId="10966" xr:uid="{B55EB7C4-C349-4CB9-80B2-0F990E4E3727}"/>
    <cellStyle name="Normal 20 3 8 2" xfId="10967" xr:uid="{7ADC3151-90C3-404D-9FE9-4462854827C5}"/>
    <cellStyle name="Normal 20 3 9" xfId="26513" xr:uid="{15B34244-170E-4B9A-AFAE-A222995FEFC0}"/>
    <cellStyle name="Normal 20 3 9 2" xfId="26514" xr:uid="{98260129-65B8-4492-980B-4FCBF01CC1A0}"/>
    <cellStyle name="Normal 20 3 9 3" xfId="26515" xr:uid="{0CBFA6EA-2380-40C6-A17E-ED59416B5878}"/>
    <cellStyle name="Normal 20 4" xfId="2629" xr:uid="{057B010C-1019-46D2-A3B2-3BFBFBB4526A}"/>
    <cellStyle name="Normal 20 4 2" xfId="2630" xr:uid="{5B7AB679-341F-4215-8906-369FEF1EB06B}"/>
    <cellStyle name="Normal 20 4 2 2" xfId="2631" xr:uid="{EE0E966A-DDF5-4D7E-9D47-F276CE2A3136}"/>
    <cellStyle name="Normal 20 4 3" xfId="2632" xr:uid="{0C97DFF8-3F96-4F4A-B4C2-570D7CBA2F8D}"/>
    <cellStyle name="Normal 20 4 4" xfId="2633" xr:uid="{94D0BC7E-52DB-490E-8B5C-031ED00D7AE5}"/>
    <cellStyle name="Normal 20 4 5" xfId="2634" xr:uid="{0AD58967-EDE4-46CF-90E3-1753AC314FD0}"/>
    <cellStyle name="Normal 20 4 6" xfId="2635" xr:uid="{89AC4AF5-644B-4040-BE08-CA5307393465}"/>
    <cellStyle name="Normal 20 4 7" xfId="10968" xr:uid="{73576441-1B4F-43D2-A627-263ED26E1093}"/>
    <cellStyle name="Normal 20 4 8" xfId="10969" xr:uid="{F1316C6B-1F5D-4841-9FF3-734238A3EB23}"/>
    <cellStyle name="Normal 20 4 8 2" xfId="10970" xr:uid="{F2B2500F-CEC3-4348-AF20-D8FD8A27CBAA}"/>
    <cellStyle name="Normal 20 5" xfId="2636" xr:uid="{D28D7F8D-B020-4549-8850-8F468D7439DA}"/>
    <cellStyle name="Normal 20 5 2" xfId="2637" xr:uid="{9E980815-1C9A-4A36-B41E-11B8DF41472B}"/>
    <cellStyle name="Normal 20 5 2 2" xfId="2638" xr:uid="{BE894992-E8FB-41C6-A936-B7D01136C7D0}"/>
    <cellStyle name="Normal 20 5 3" xfId="2639" xr:uid="{A4F40EBC-A15C-4D49-84C2-1248845ECE98}"/>
    <cellStyle name="Normal 20 5 4" xfId="2640" xr:uid="{617D67FD-2BA1-4FA9-8A8E-5844CC0F89EB}"/>
    <cellStyle name="Normal 20 5 5" xfId="2641" xr:uid="{87C0106E-B378-4A2A-AB31-6698AC9065BF}"/>
    <cellStyle name="Normal 20 5 6" xfId="2642" xr:uid="{5C98CCD4-553E-4052-B774-BF8640DEF9C9}"/>
    <cellStyle name="Normal 20 5 7" xfId="10971" xr:uid="{ED050874-2D9E-481A-A441-C22CE34B6425}"/>
    <cellStyle name="Normal 20 5 8" xfId="10972" xr:uid="{5A59ACF3-AB36-4812-9A07-6111B6BE3E49}"/>
    <cellStyle name="Normal 20 5 8 2" xfId="10973" xr:uid="{E8F22585-A278-4B82-B2F0-212B57CCCFB7}"/>
    <cellStyle name="Normal 20 6" xfId="2643" xr:uid="{D429130C-88C9-4CC3-AA53-DD5E9AAFFC3D}"/>
    <cellStyle name="Normal 20 6 2" xfId="2644" xr:uid="{8281E6B9-A423-4906-B0EA-7C5FE957539D}"/>
    <cellStyle name="Normal 20 6 2 2" xfId="2645" xr:uid="{877C6F69-CDB7-4B7B-B59A-2874CA82A3F4}"/>
    <cellStyle name="Normal 20 6 3" xfId="2646" xr:uid="{4CD9EDCD-35FC-454B-ADBD-EC8253198003}"/>
    <cellStyle name="Normal 20 6 4" xfId="2647" xr:uid="{A1BA6B19-4A02-4F0A-8C0D-24EC13BA605B}"/>
    <cellStyle name="Normal 20 6 5" xfId="2648" xr:uid="{F8CD1D19-D4AF-447E-BD4E-A7B49B823C8D}"/>
    <cellStyle name="Normal 20 6 6" xfId="2649" xr:uid="{C2858ACB-CF27-4BC0-96B6-B74E4EEC36CA}"/>
    <cellStyle name="Normal 20 6 7" xfId="10974" xr:uid="{3A77166F-8954-4C0C-985F-E3FEC769AE0B}"/>
    <cellStyle name="Normal 20 6 8" xfId="10975" xr:uid="{A90DA45D-D41F-4528-8304-ADE416FD3B4A}"/>
    <cellStyle name="Normal 20 6 8 2" xfId="10976" xr:uid="{69C744B0-B817-493A-81BB-0003C695DE28}"/>
    <cellStyle name="Normal 20 7" xfId="10977" xr:uid="{8A90BA2E-15EA-4315-92B0-79BA3821AA22}"/>
    <cellStyle name="Normal 20 8" xfId="10978" xr:uid="{8B95A6F8-F3A6-4A0B-BAD1-40CC09404155}"/>
    <cellStyle name="Normal 20 8 2" xfId="10979" xr:uid="{6C2BDE0D-5754-4CA1-82CF-FE27D8836C31}"/>
    <cellStyle name="Normal 20 9" xfId="26516" xr:uid="{FA86B3DE-BC57-49CE-B056-372EB7D624E6}"/>
    <cellStyle name="Normal 20 9 2" xfId="26517" xr:uid="{2F625AEC-FC54-4DA2-A248-D8DEFE13ADB6}"/>
    <cellStyle name="Normal 20 9 3" xfId="26518" xr:uid="{608ACF49-4FEC-494D-B68B-F5A1EFE4AD16}"/>
    <cellStyle name="Normal 21" xfId="2650" xr:uid="{E3D0C326-0020-4FC2-B71D-E2EF2A36705B}"/>
    <cellStyle name="Normal 21 10" xfId="26519" xr:uid="{F2D664BC-1025-4A41-B53E-3FD179CA19F6}"/>
    <cellStyle name="Normal 21 10 2" xfId="26520" xr:uid="{F76DC827-3185-4332-9389-3BB374F572CF}"/>
    <cellStyle name="Normal 21 10 3" xfId="26521" xr:uid="{22575C31-16CC-452F-8492-F6F6E6892820}"/>
    <cellStyle name="Normal 21 11" xfId="26522" xr:uid="{16A8B5AA-3DC5-485E-8A67-7631830C2131}"/>
    <cellStyle name="Normal 21 11 2" xfId="26523" xr:uid="{A39BDB34-AFA0-4C0E-B8F5-186AAF64FD8C}"/>
    <cellStyle name="Normal 21 11 3" xfId="26524" xr:uid="{0D8D946B-9F05-4437-84A6-9FFC9394D4E4}"/>
    <cellStyle name="Normal 21 12" xfId="26525" xr:uid="{8DBFC9E3-FBF3-4768-B48E-430C4DB41296}"/>
    <cellStyle name="Normal 21 12 2" xfId="26526" xr:uid="{A799A129-BA4B-4D46-8BAD-9CD8D6BDA974}"/>
    <cellStyle name="Normal 21 12 3" xfId="26527" xr:uid="{02626E90-AE0F-4D0C-B18D-C5FB9170E162}"/>
    <cellStyle name="Normal 21 13" xfId="26528" xr:uid="{E4642124-DF86-4B99-8BE5-2408C07BB5C1}"/>
    <cellStyle name="Normal 21 13 2" xfId="26529" xr:uid="{6339DEF0-B713-4202-96B2-597B9A3F888F}"/>
    <cellStyle name="Normal 21 13 3" xfId="26530" xr:uid="{8EE7F774-0950-4F18-9F1F-B9417A9B1B3D}"/>
    <cellStyle name="Normal 21 14" xfId="26531" xr:uid="{A27CA3CC-622F-454A-B432-9F92DA6FB3A7}"/>
    <cellStyle name="Normal 21 14 2" xfId="26532" xr:uid="{60B7493D-373A-427D-A6BF-0D8A82D5F3A0}"/>
    <cellStyle name="Normal 21 14 3" xfId="26533" xr:uid="{6E84751F-D515-46AF-9A1F-D874DCFF0C74}"/>
    <cellStyle name="Normal 21 15" xfId="26534" xr:uid="{B2E74D03-CB72-42B9-AECD-8C950A7C52DD}"/>
    <cellStyle name="Normal 21 15 2" xfId="26535" xr:uid="{EF7954F3-2609-49F1-A154-5368F8F99863}"/>
    <cellStyle name="Normal 21 15 3" xfId="26536" xr:uid="{D32BD54C-958E-46AE-A4DD-16A0B63E9D8B}"/>
    <cellStyle name="Normal 21 16" xfId="26537" xr:uid="{FD45F584-D875-4E88-AA70-5F38682F3DBD}"/>
    <cellStyle name="Normal 21 16 2" xfId="26538" xr:uid="{4D862D49-EA69-4F7A-B08E-2D061EE9DA1E}"/>
    <cellStyle name="Normal 21 16 3" xfId="26539" xr:uid="{9DCBA43F-464A-4236-9F6B-14BBEECFBE92}"/>
    <cellStyle name="Normal 21 17" xfId="26540" xr:uid="{2DEF4CEF-AE40-4919-8FD4-EC44F9E83AEB}"/>
    <cellStyle name="Normal 21 17 2" xfId="26541" xr:uid="{750877B3-4585-4409-AC36-D09E432A6262}"/>
    <cellStyle name="Normal 21 17 3" xfId="26542" xr:uid="{15621596-6B1A-4ECC-AC78-D01A4EBC8E4D}"/>
    <cellStyle name="Normal 21 18" xfId="26543" xr:uid="{68CDDF58-0A72-406F-8EED-BF7B4E52C4F8}"/>
    <cellStyle name="Normal 21 2" xfId="2651" xr:uid="{11BF5C98-F824-4693-BA6A-20F984943F28}"/>
    <cellStyle name="Normal 21 2 10" xfId="26544" xr:uid="{62135AC2-C492-4344-A9E8-01AF6196FEDF}"/>
    <cellStyle name="Normal 21 2 10 2" xfId="26545" xr:uid="{76F07D55-2DB4-4B48-AF5B-367BA23E3A03}"/>
    <cellStyle name="Normal 21 2 10 3" xfId="26546" xr:uid="{28531698-A117-4FE6-86D5-E834301F2DCD}"/>
    <cellStyle name="Normal 21 2 11" xfId="26547" xr:uid="{211F4734-0456-4E91-B76A-B0A6F398727B}"/>
    <cellStyle name="Normal 21 2 11 2" xfId="26548" xr:uid="{E5932E29-9C88-4C31-BC9E-AD733043EABE}"/>
    <cellStyle name="Normal 21 2 11 3" xfId="26549" xr:uid="{E5388471-1398-498C-866E-7C8D93688CD8}"/>
    <cellStyle name="Normal 21 2 12" xfId="26550" xr:uid="{E8066BA5-7225-47F4-B0DF-2CCA2A08D975}"/>
    <cellStyle name="Normal 21 2 12 2" xfId="26551" xr:uid="{A6EDD36F-596C-412C-A438-303DEB565D23}"/>
    <cellStyle name="Normal 21 2 12 3" xfId="26552" xr:uid="{F4A8A002-0137-42A4-8A07-3F86BCB56299}"/>
    <cellStyle name="Normal 21 2 13" xfId="26553" xr:uid="{083E875B-0362-4646-B0AE-9CF5BE69B5AE}"/>
    <cellStyle name="Normal 21 2 13 2" xfId="26554" xr:uid="{B38811DB-D2C5-4EED-84E7-84EDD84F766D}"/>
    <cellStyle name="Normal 21 2 13 3" xfId="26555" xr:uid="{D254C846-A11B-4BDE-97B5-987F9BC20201}"/>
    <cellStyle name="Normal 21 2 14" xfId="26556" xr:uid="{EF0621E2-EE1B-4A95-A3F9-CB5D6E4E2A00}"/>
    <cellStyle name="Normal 21 2 14 2" xfId="26557" xr:uid="{84B9A4FF-1429-4044-B18F-7CB4BF6AE6B9}"/>
    <cellStyle name="Normal 21 2 14 3" xfId="26558" xr:uid="{74D7C2B2-189A-4ABB-BA60-E20FE563DCD5}"/>
    <cellStyle name="Normal 21 2 15" xfId="26559" xr:uid="{CDEE4992-6684-4558-AA9C-830A8CF78BAD}"/>
    <cellStyle name="Normal 21 2 15 2" xfId="26560" xr:uid="{B6A5E675-E5B9-4CDF-ACFB-237918BB7025}"/>
    <cellStyle name="Normal 21 2 15 3" xfId="26561" xr:uid="{BD892ED7-816D-4791-A3F1-85EEB588AEF3}"/>
    <cellStyle name="Normal 21 2 16" xfId="26562" xr:uid="{C466E992-00A5-456D-B870-8E1BFC0A9B35}"/>
    <cellStyle name="Normal 21 2 16 2" xfId="26563" xr:uid="{E9C3E176-B718-4AE2-B023-C300A8782D85}"/>
    <cellStyle name="Normal 21 2 16 3" xfId="26564" xr:uid="{6D6AACE1-9C78-4F6E-9B3D-FAE4B92BA59A}"/>
    <cellStyle name="Normal 21 2 17" xfId="26565" xr:uid="{9DC1252F-B56B-47FD-8A6E-1A461C19DA6B}"/>
    <cellStyle name="Normal 21 2 17 2" xfId="26566" xr:uid="{0B6230C6-8A03-4E63-89E7-D845B9AAAC5E}"/>
    <cellStyle name="Normal 21 2 17 3" xfId="26567" xr:uid="{08FB47D7-6083-43BD-B11B-3C62D13EF77C}"/>
    <cellStyle name="Normal 21 2 18" xfId="26568" xr:uid="{72E2B4D5-54EE-4366-B23B-143EE3952820}"/>
    <cellStyle name="Normal 21 2 19" xfId="8710" xr:uid="{005D6C7B-CE69-4A21-BBF3-9C393151259B}"/>
    <cellStyle name="Normal 21 2 2" xfId="2652" xr:uid="{B966AAC5-152A-4E7F-8D68-AAE238058D96}"/>
    <cellStyle name="Normal 21 2 2 2" xfId="2653" xr:uid="{3D2A4E87-C5B6-40A1-B5CC-2EF76876FC9E}"/>
    <cellStyle name="Normal 21 2 3" xfId="2654" xr:uid="{F3848509-68DC-4F95-BBC8-AC3FB1D3290E}"/>
    <cellStyle name="Normal 21 2 4" xfId="2655" xr:uid="{9EFD6B70-C80E-4162-A0C3-A95FCFEA66D0}"/>
    <cellStyle name="Normal 21 2 5" xfId="2656" xr:uid="{B7216B5E-3112-486B-A594-B4C743077F5F}"/>
    <cellStyle name="Normal 21 2 6" xfId="2657" xr:uid="{11B29678-7463-4813-B84D-35AA49816EE0}"/>
    <cellStyle name="Normal 21 2 7" xfId="10980" xr:uid="{7BA92387-CBA6-490B-8D88-572D2BAFB1CE}"/>
    <cellStyle name="Normal 21 2 8" xfId="10981" xr:uid="{61509226-C6A0-4B7C-9389-3FFB6452CAA2}"/>
    <cellStyle name="Normal 21 2 8 2" xfId="10982" xr:uid="{4DA1C6C8-4708-47D4-B37B-1B5058F2D595}"/>
    <cellStyle name="Normal 21 2 9" xfId="26569" xr:uid="{C18AD1F8-FCCA-4ADC-8BE3-DE732413F467}"/>
    <cellStyle name="Normal 21 2 9 2" xfId="26570" xr:uid="{4FD4A81A-0576-466F-AB61-32B64FC17FA5}"/>
    <cellStyle name="Normal 21 2 9 3" xfId="26571" xr:uid="{275E5576-AC3E-430E-B864-B0A44AAD4D3B}"/>
    <cellStyle name="Normal 21 3" xfId="2658" xr:uid="{5B8B4E66-1E16-4F36-AE8C-743414D680AD}"/>
    <cellStyle name="Normal 21 3 10" xfId="26572" xr:uid="{FEA6BD4D-74B4-4238-9AED-FBB07E5645B0}"/>
    <cellStyle name="Normal 21 3 10 2" xfId="26573" xr:uid="{EDF47677-3F81-42F7-A444-325A11E45685}"/>
    <cellStyle name="Normal 21 3 10 3" xfId="26574" xr:uid="{5A5536BE-1170-4881-AB04-8AAF6509DE59}"/>
    <cellStyle name="Normal 21 3 11" xfId="26575" xr:uid="{D4F7EC18-1990-4DBE-92C5-7CE05D4EE135}"/>
    <cellStyle name="Normal 21 3 11 2" xfId="26576" xr:uid="{B4FD1640-6627-495C-8CDE-EAF6799086EA}"/>
    <cellStyle name="Normal 21 3 11 3" xfId="26577" xr:uid="{65CD7E4C-60ED-4C44-90E4-D0B4442500D1}"/>
    <cellStyle name="Normal 21 3 12" xfId="26578" xr:uid="{ADD26226-946E-4A01-8829-766FCF8DDA4D}"/>
    <cellStyle name="Normal 21 3 12 2" xfId="26579" xr:uid="{2AC390C8-F1DB-43DA-A24B-EBD7019E9E36}"/>
    <cellStyle name="Normal 21 3 12 3" xfId="26580" xr:uid="{30CCB81D-9DB3-4440-ABD0-0954F1E414D3}"/>
    <cellStyle name="Normal 21 3 13" xfId="26581" xr:uid="{E9A27783-A0FA-48D8-B07C-5754BEE759BA}"/>
    <cellStyle name="Normal 21 3 13 2" xfId="26582" xr:uid="{21841476-3D5B-456F-8F84-6CAE64284D33}"/>
    <cellStyle name="Normal 21 3 13 3" xfId="26583" xr:uid="{4D0F741C-AA3C-45B5-8155-67833F313993}"/>
    <cellStyle name="Normal 21 3 14" xfId="26584" xr:uid="{3639095A-3813-48F4-A1A4-2318C5A9B3E5}"/>
    <cellStyle name="Normal 21 3 14 2" xfId="26585" xr:uid="{BCBF097D-CF6B-4338-81F2-E8469D07118D}"/>
    <cellStyle name="Normal 21 3 14 3" xfId="26586" xr:uid="{14CE4021-A107-4452-B9B4-5A9FF2711192}"/>
    <cellStyle name="Normal 21 3 15" xfId="26587" xr:uid="{0D48D6CB-D955-45CC-8972-B95BFE754212}"/>
    <cellStyle name="Normal 21 3 15 2" xfId="26588" xr:uid="{9B567901-7E99-4FF5-AC0C-944A28B8B90E}"/>
    <cellStyle name="Normal 21 3 15 3" xfId="26589" xr:uid="{1FE4DFE2-039F-4CD9-8952-29D1D849C00D}"/>
    <cellStyle name="Normal 21 3 16" xfId="26590" xr:uid="{E6BB156E-2D50-4B4D-A9FA-14BB74683818}"/>
    <cellStyle name="Normal 21 3 16 2" xfId="26591" xr:uid="{994C48DC-5AE6-409F-BC80-BCA194DCEDC0}"/>
    <cellStyle name="Normal 21 3 16 3" xfId="26592" xr:uid="{D3E92272-DDB9-42E6-93C2-47057F0F8953}"/>
    <cellStyle name="Normal 21 3 17" xfId="26593" xr:uid="{C35ED1A0-3FCB-4EFD-A4A6-D0E91B4477E2}"/>
    <cellStyle name="Normal 21 3 17 2" xfId="26594" xr:uid="{2FF14369-D480-440E-B542-EBFB43E335B2}"/>
    <cellStyle name="Normal 21 3 17 3" xfId="26595" xr:uid="{EBAC0C43-3D69-4358-85CE-0407BDF4CAAF}"/>
    <cellStyle name="Normal 21 3 2" xfId="2659" xr:uid="{F4BEAB9C-5466-432F-905F-491FFC48B7ED}"/>
    <cellStyle name="Normal 21 3 2 2" xfId="2660" xr:uid="{03ECF911-774F-462C-91A2-B5C8167CF8F2}"/>
    <cellStyle name="Normal 21 3 3" xfId="2661" xr:uid="{21D45D68-19D2-45B0-9070-68DE59DFE5CF}"/>
    <cellStyle name="Normal 21 3 4" xfId="2662" xr:uid="{64C37536-41B6-4516-8A3E-CD5A1B708481}"/>
    <cellStyle name="Normal 21 3 5" xfId="2663" xr:uid="{95BEFEA0-E2E7-4A55-84D6-84A5D08127DE}"/>
    <cellStyle name="Normal 21 3 6" xfId="2664" xr:uid="{3D4CBA16-B048-4D18-815E-BDAB7F068AA4}"/>
    <cellStyle name="Normal 21 3 7" xfId="10983" xr:uid="{65446EB0-16E3-4965-97F3-D9F5AD169580}"/>
    <cellStyle name="Normal 21 3 8" xfId="10984" xr:uid="{C37670C5-B6BA-4861-9EA3-62F7DC7EA732}"/>
    <cellStyle name="Normal 21 3 8 2" xfId="10985" xr:uid="{D9692884-51E5-4FA5-8979-FBDBC10DDDA8}"/>
    <cellStyle name="Normal 21 3 9" xfId="26596" xr:uid="{128A66AC-8A1D-464F-8253-BAA5BF7D2E8E}"/>
    <cellStyle name="Normal 21 3 9 2" xfId="26597" xr:uid="{5FE84F09-61AB-4EF4-BAFC-ED08E844FE75}"/>
    <cellStyle name="Normal 21 3 9 3" xfId="26598" xr:uid="{F756A61C-23CE-4404-872C-668C2BE56B92}"/>
    <cellStyle name="Normal 21 4" xfId="2665" xr:uid="{43C56CF1-C021-4ECA-AD82-323B31B42737}"/>
    <cellStyle name="Normal 21 4 10" xfId="10986" xr:uid="{6F606051-DCE7-4100-B521-20275FE9BF0E}"/>
    <cellStyle name="Normal 21 4 11" xfId="8709" xr:uid="{023A4AB1-F00A-4048-B45C-A9BFFAF37A8E}"/>
    <cellStyle name="Normal 21 4 2" xfId="2666" xr:uid="{6EA9D4C4-94B3-4F6B-9B87-A36D64495A39}"/>
    <cellStyle name="Normal 21 4 2 2" xfId="2667" xr:uid="{B8C0C623-9216-4794-9211-EBB6A2F64D9C}"/>
    <cellStyle name="Normal 21 4 3" xfId="2668" xr:uid="{61DCAE79-4DD8-44E2-85A4-5074B995FFCC}"/>
    <cellStyle name="Normal 21 4 4" xfId="2669" xr:uid="{4FEE5688-421D-47F6-BFC2-D40C336D3256}"/>
    <cellStyle name="Normal 21 4 5" xfId="2670" xr:uid="{310ECDDA-3595-4B71-8A3A-E23E6AC12667}"/>
    <cellStyle name="Normal 21 4 6" xfId="2671" xr:uid="{200EABFC-4564-43BB-BC2A-FF3C4381E504}"/>
    <cellStyle name="Normal 21 4 7" xfId="10987" xr:uid="{C681FBBA-4CD5-4252-B69E-70EC00225699}"/>
    <cellStyle name="Normal 21 4 8" xfId="10988" xr:uid="{3B083831-0CA2-437D-92B3-DA88FBF4C923}"/>
    <cellStyle name="Normal 21 4 8 2" xfId="10989" xr:uid="{C16F898A-F5F8-4705-BB0D-244517759AD4}"/>
    <cellStyle name="Normal 21 4 9" xfId="26599" xr:uid="{6E497170-205E-4871-A795-43223661651C}"/>
    <cellStyle name="Normal 21 5" xfId="2672" xr:uid="{4AC531B9-B8F8-4CC5-9FCE-48B8BB90C418}"/>
    <cellStyle name="Normal 21 5 2" xfId="2673" xr:uid="{17145810-19B5-46C9-BA07-1E8E8AAB4E9C}"/>
    <cellStyle name="Normal 21 5 2 2" xfId="2674" xr:uid="{F1EE722D-A30A-442D-A8AA-FE0C6951FC7F}"/>
    <cellStyle name="Normal 21 5 3" xfId="2675" xr:uid="{FB6E4283-EB33-4BB4-A2DF-13B83A9554B7}"/>
    <cellStyle name="Normal 21 5 4" xfId="2676" xr:uid="{FF32F88A-B1B4-4A40-B53F-1DA5DA1BDEAF}"/>
    <cellStyle name="Normal 21 5 5" xfId="2677" xr:uid="{C97A67E1-A3F6-49D0-A6B8-A4D3CF24A005}"/>
    <cellStyle name="Normal 21 5 6" xfId="2678" xr:uid="{E38FE09C-27E8-4A75-A8E2-E3AAF0DC3397}"/>
    <cellStyle name="Normal 21 5 7" xfId="10990" xr:uid="{E900E7FE-DCFE-4777-A068-9B1E977D68E1}"/>
    <cellStyle name="Normal 21 5 8" xfId="10991" xr:uid="{FED8FC01-E78E-4B85-A653-E68D6875E162}"/>
    <cellStyle name="Normal 21 5 8 2" xfId="10992" xr:uid="{82AE6346-BB7A-4B14-8BF5-E46BDCDC78E5}"/>
    <cellStyle name="Normal 21 6" xfId="2679" xr:uid="{F17F16FF-604E-4277-A7CD-3C6E3DDD6930}"/>
    <cellStyle name="Normal 21 6 2" xfId="2680" xr:uid="{1906D902-779E-4123-B3FC-A7F2B343AEFA}"/>
    <cellStyle name="Normal 21 6 2 2" xfId="2681" xr:uid="{E7EE37A5-93B4-4E36-9EC3-7082F408619D}"/>
    <cellStyle name="Normal 21 6 3" xfId="2682" xr:uid="{5C5D72B4-32B6-4EEF-BE1C-6E57EBE3E40E}"/>
    <cellStyle name="Normal 21 6 4" xfId="2683" xr:uid="{8A828B36-4559-47F6-848B-8DA0AE242F0D}"/>
    <cellStyle name="Normal 21 6 5" xfId="2684" xr:uid="{ED4D6642-286E-4681-9D8E-82E4ED21A67C}"/>
    <cellStyle name="Normal 21 6 6" xfId="2685" xr:uid="{60F4BEC9-D664-4F4D-8BEC-038AE71012E6}"/>
    <cellStyle name="Normal 21 6 7" xfId="10993" xr:uid="{99EE525F-6778-4CCC-B20F-ACAB05111FED}"/>
    <cellStyle name="Normal 21 6 8" xfId="10994" xr:uid="{EA5100BC-A6FA-4799-BA42-804AE0339384}"/>
    <cellStyle name="Normal 21 6 8 2" xfId="10995" xr:uid="{B4D6232B-0514-4874-8116-B302CF44DDE7}"/>
    <cellStyle name="Normal 21 7" xfId="10996" xr:uid="{B9BF920C-7282-4C0A-9AD7-D6A801405248}"/>
    <cellStyle name="Normal 21 8" xfId="10997" xr:uid="{3911D5E1-50EC-447B-B788-62649DB21F27}"/>
    <cellStyle name="Normal 21 8 2" xfId="10998" xr:uid="{6FF0D4A6-28E0-4889-80F9-8C9B29774600}"/>
    <cellStyle name="Normal 21 9" xfId="26600" xr:uid="{4AAAAED4-4862-43FB-BFE8-5F133ADA302A}"/>
    <cellStyle name="Normal 21 9 2" xfId="26601" xr:uid="{D78ABB2F-91FD-4D84-8274-CD2E4EBD9834}"/>
    <cellStyle name="Normal 21 9 3" xfId="26602" xr:uid="{4254D454-97CA-4E32-B269-42DA072563B7}"/>
    <cellStyle name="Normal 21_Scen_XBase" xfId="8711" xr:uid="{56B59654-1FC2-4D07-8E2E-2F01F6135C3A}"/>
    <cellStyle name="Normal 22" xfId="2686" xr:uid="{BB944B14-6D12-455C-B44D-4AC98030441D}"/>
    <cellStyle name="Normal 22 10" xfId="2687" xr:uid="{6B263F77-9E13-4796-850C-9505FE18E689}"/>
    <cellStyle name="Normal 22 11" xfId="10999" xr:uid="{9910584E-67B6-45C1-ACC1-0441F4D2ABF3}"/>
    <cellStyle name="Normal 22 12" xfId="11000" xr:uid="{DFBDB064-AC15-4918-8FB0-3EF1EC3F561A}"/>
    <cellStyle name="Normal 22 12 2" xfId="11001" xr:uid="{EEE8A821-C662-457D-8532-197E9F11BD80}"/>
    <cellStyle name="Normal 22 13" xfId="26603" xr:uid="{412C7F14-9FBF-4852-912F-02D8245BDE95}"/>
    <cellStyle name="Normal 22 13 2" xfId="26604" xr:uid="{4F63C69B-C973-4EA0-BCB3-BBABF5CF22C9}"/>
    <cellStyle name="Normal 22 13 3" xfId="26605" xr:uid="{58D701FD-0D4E-4844-B146-8A299774D951}"/>
    <cellStyle name="Normal 22 14" xfId="26606" xr:uid="{D0523102-2CB2-4E86-B418-2584DEF18B8A}"/>
    <cellStyle name="Normal 22 14 2" xfId="26607" xr:uid="{2DA6D025-5B1A-4DA3-BAAB-25790ED8844E}"/>
    <cellStyle name="Normal 22 14 3" xfId="26608" xr:uid="{A0432600-CB9F-48B2-9914-A6D02F797205}"/>
    <cellStyle name="Normal 22 15" xfId="26609" xr:uid="{B55EB576-63C0-4B84-BECB-0707C6B928A1}"/>
    <cellStyle name="Normal 22 15 2" xfId="26610" xr:uid="{0F0B6774-790F-4523-9087-78245EE7DD2C}"/>
    <cellStyle name="Normal 22 15 3" xfId="26611" xr:uid="{E5E0A046-D8AA-4F7F-9E9F-9BAAC710349F}"/>
    <cellStyle name="Normal 22 16" xfId="26612" xr:uid="{4D90AA6F-6C87-40CA-B151-D7ED5A8B16F1}"/>
    <cellStyle name="Normal 22 16 2" xfId="26613" xr:uid="{A06B07DB-9E8E-435E-A0CC-B9CC3C963477}"/>
    <cellStyle name="Normal 22 16 3" xfId="26614" xr:uid="{5CDF4D9B-9CB7-4FF6-B97B-AE6F9A66E101}"/>
    <cellStyle name="Normal 22 17" xfId="26615" xr:uid="{9C12C6BB-EB61-4766-A75D-4E267C17E754}"/>
    <cellStyle name="Normal 22 17 2" xfId="26616" xr:uid="{D59CDB98-E451-4765-8D40-31D25F89A503}"/>
    <cellStyle name="Normal 22 17 3" xfId="26617" xr:uid="{2FD94698-D69B-401A-B263-9B77B147D29C}"/>
    <cellStyle name="Normal 22 18" xfId="26618" xr:uid="{C5153D13-189A-452A-B94E-AE77E255DF40}"/>
    <cellStyle name="Normal 22 18 2" xfId="26619" xr:uid="{CBAF3460-D283-4587-876B-6C1E044A9E9E}"/>
    <cellStyle name="Normal 22 18 3" xfId="26620" xr:uid="{F3E5EA6C-31D7-4B02-AFDF-8CCB4C890D26}"/>
    <cellStyle name="Normal 22 19" xfId="26621" xr:uid="{EDC45B47-8A44-41AB-BD79-72526EFC471C}"/>
    <cellStyle name="Normal 22 19 2" xfId="26622" xr:uid="{1FED3ECC-82AF-4E73-B6B5-09F6BF2FBF75}"/>
    <cellStyle name="Normal 22 19 3" xfId="26623" xr:uid="{20FD6AF4-E896-430E-A2B7-F0F5D544BA7E}"/>
    <cellStyle name="Normal 22 2" xfId="2688" xr:uid="{774F121E-13B7-466C-80CA-CB71B8037364}"/>
    <cellStyle name="Normal 22 2 10" xfId="26624" xr:uid="{86B2C82D-A2C9-4693-B03B-5E84D8A32E4E}"/>
    <cellStyle name="Normal 22 2 10 2" xfId="26625" xr:uid="{88279F7B-D3B9-44B3-95E6-F883386CA82B}"/>
    <cellStyle name="Normal 22 2 10 3" xfId="26626" xr:uid="{3C50EBAA-04D8-4A99-9DF8-0BCB104AD4D5}"/>
    <cellStyle name="Normal 22 2 11" xfId="26627" xr:uid="{7BCB21B6-D0AC-4448-AEDA-D566F187AC70}"/>
    <cellStyle name="Normal 22 2 11 2" xfId="26628" xr:uid="{47D11F6B-8063-4F68-AAF0-416F359A7D3E}"/>
    <cellStyle name="Normal 22 2 11 3" xfId="26629" xr:uid="{83F7DDEC-A9C4-4803-A09B-18BAB7B7380B}"/>
    <cellStyle name="Normal 22 2 12" xfId="26630" xr:uid="{B79C35C6-9E7F-49D1-AD09-8FFEAE827C11}"/>
    <cellStyle name="Normal 22 2 12 2" xfId="26631" xr:uid="{EFE74A50-70DE-48BB-9DAF-DAFBF0D7D06F}"/>
    <cellStyle name="Normal 22 2 12 3" xfId="26632" xr:uid="{95E252FF-62FE-4D33-B7D3-C62851D4B2B5}"/>
    <cellStyle name="Normal 22 2 13" xfId="26633" xr:uid="{AE751699-90F5-41EA-8BEC-07E2F2E62CCD}"/>
    <cellStyle name="Normal 22 2 13 2" xfId="26634" xr:uid="{815330A5-FE9C-4A47-A2F1-FD80BE4E1F39}"/>
    <cellStyle name="Normal 22 2 13 3" xfId="26635" xr:uid="{21EBADE4-8C7B-4836-AC20-3E5F37B473FC}"/>
    <cellStyle name="Normal 22 2 14" xfId="26636" xr:uid="{9792E3AE-C7F9-4F09-A029-A27BD04A662E}"/>
    <cellStyle name="Normal 22 2 14 2" xfId="26637" xr:uid="{AB43B11C-5D61-46BC-B24A-52A14EE674C7}"/>
    <cellStyle name="Normal 22 2 14 3" xfId="26638" xr:uid="{8B8273A1-CD8F-4275-A83C-F6007B2B2D9B}"/>
    <cellStyle name="Normal 22 2 15" xfId="26639" xr:uid="{26B0985C-3904-4941-B982-CB6461635E1D}"/>
    <cellStyle name="Normal 22 2 15 2" xfId="26640" xr:uid="{7D7576E6-C857-45E2-AF2A-85E5D2050B53}"/>
    <cellStyle name="Normal 22 2 15 3" xfId="26641" xr:uid="{D2046FD0-8C66-4BD1-89E3-94411BFD50D4}"/>
    <cellStyle name="Normal 22 2 16" xfId="26642" xr:uid="{B58AD17B-D51A-4074-83C7-2491916F04EE}"/>
    <cellStyle name="Normal 22 2 16 2" xfId="26643" xr:uid="{7BC82134-F468-4E89-B553-A7347A04E99E}"/>
    <cellStyle name="Normal 22 2 16 3" xfId="26644" xr:uid="{11E13196-B233-4A0E-B3BE-AC34EEAE7915}"/>
    <cellStyle name="Normal 22 2 17" xfId="26645" xr:uid="{F02118DA-4060-4B59-A2C5-3108C01C130D}"/>
    <cellStyle name="Normal 22 2 17 2" xfId="26646" xr:uid="{4CFF53CE-BF80-4E44-AD97-4E6B720E04E8}"/>
    <cellStyle name="Normal 22 2 17 3" xfId="26647" xr:uid="{7F28C87E-1C08-45D4-8729-B29E47CB18EB}"/>
    <cellStyle name="Normal 22 2 2" xfId="2689" xr:uid="{1FBE9578-8E60-45CE-92BB-F3CF11A9E7E0}"/>
    <cellStyle name="Normal 22 2 2 2" xfId="2690" xr:uid="{B4368B9E-B6F9-4989-8636-E9A76402D154}"/>
    <cellStyle name="Normal 22 2 3" xfId="2691" xr:uid="{CDD52664-8317-4547-94BF-D2423DB6EAC3}"/>
    <cellStyle name="Normal 22 2 4" xfId="2692" xr:uid="{E2D85DE9-7C0E-4940-9DE2-8467FA6DBBD3}"/>
    <cellStyle name="Normal 22 2 5" xfId="2693" xr:uid="{AAFCA91E-DDDF-4B23-A1D6-2D63C7BF5C47}"/>
    <cellStyle name="Normal 22 2 6" xfId="2694" xr:uid="{98D5E816-E89C-4F08-8DE0-7599BAA91D56}"/>
    <cellStyle name="Normal 22 2 7" xfId="11002" xr:uid="{9FFD1270-F669-4AE8-91FF-D858A2024A47}"/>
    <cellStyle name="Normal 22 2 8" xfId="11003" xr:uid="{BC70746A-9E1F-4C2E-BC40-FECB2EBB6C98}"/>
    <cellStyle name="Normal 22 2 8 2" xfId="11004" xr:uid="{643AC3F9-350F-4C3D-A2EE-E7C10DD33227}"/>
    <cellStyle name="Normal 22 2 9" xfId="26648" xr:uid="{3A93A9AF-A4DC-409A-9664-C495C1EE40B8}"/>
    <cellStyle name="Normal 22 2 9 2" xfId="26649" xr:uid="{FB38FD76-33DC-49CC-BDFF-F9062F5E542E}"/>
    <cellStyle name="Normal 22 2 9 3" xfId="26650" xr:uid="{6F883DA3-EDBA-4EAC-A9BF-E2B78CA1C35D}"/>
    <cellStyle name="Normal 22 20" xfId="26651" xr:uid="{17DFC042-8DD1-4E5B-8702-BD7111843B51}"/>
    <cellStyle name="Normal 22 20 2" xfId="26652" xr:uid="{2DAF1972-92F3-4420-B267-991F7DB26DD8}"/>
    <cellStyle name="Normal 22 20 3" xfId="26653" xr:uid="{9DF807BA-025C-44D1-9695-80A430DBC1B2}"/>
    <cellStyle name="Normal 22 21" xfId="26654" xr:uid="{0AEC8927-EF01-467A-A8A6-71F9E6227390}"/>
    <cellStyle name="Normal 22 21 2" xfId="26655" xr:uid="{A3E3448B-2B9A-45A1-8595-DE775CA2E650}"/>
    <cellStyle name="Normal 22 21 3" xfId="26656" xr:uid="{06012FB3-6158-4B68-97F5-6140CED437F6}"/>
    <cellStyle name="Normal 22 22" xfId="26657" xr:uid="{76CD97C6-93D5-4B61-B144-AE87AF27D0E8}"/>
    <cellStyle name="Normal 22 3" xfId="2695" xr:uid="{783E03E9-5D62-4D83-92DD-1E106B49D1F1}"/>
    <cellStyle name="Normal 22 3 10" xfId="26658" xr:uid="{B5C8BA18-9306-4948-8BB2-5E43CC6CF395}"/>
    <cellStyle name="Normal 22 3 10 2" xfId="26659" xr:uid="{789743D2-E552-4931-80E6-6F348C9C6A9C}"/>
    <cellStyle name="Normal 22 3 10 3" xfId="26660" xr:uid="{940F9937-9E13-4F5F-AAB0-BC7A0C95D59D}"/>
    <cellStyle name="Normal 22 3 11" xfId="26661" xr:uid="{132BD294-6A42-4604-AD34-09C881EB2245}"/>
    <cellStyle name="Normal 22 3 11 2" xfId="26662" xr:uid="{CE3791E7-856F-43E3-B047-2203D7AB34B4}"/>
    <cellStyle name="Normal 22 3 11 3" xfId="26663" xr:uid="{41CEB7EB-F5A1-40E5-814F-587D0EAA914A}"/>
    <cellStyle name="Normal 22 3 12" xfId="26664" xr:uid="{40212A9C-B346-4A94-A35A-136913706FFF}"/>
    <cellStyle name="Normal 22 3 12 2" xfId="26665" xr:uid="{904B6D0D-0B3B-42C1-8DDF-2790BE0EFADA}"/>
    <cellStyle name="Normal 22 3 12 3" xfId="26666" xr:uid="{0C9D37F3-7385-4FA6-B938-13515CA8DB5D}"/>
    <cellStyle name="Normal 22 3 13" xfId="26667" xr:uid="{ED7E78DE-5A01-4A26-909E-ACBA49361CB1}"/>
    <cellStyle name="Normal 22 3 13 2" xfId="26668" xr:uid="{94A158BB-EA74-436A-85D9-77779DFE69E8}"/>
    <cellStyle name="Normal 22 3 13 3" xfId="26669" xr:uid="{91C49236-38B8-4F01-A024-062BD9C9F13E}"/>
    <cellStyle name="Normal 22 3 14" xfId="26670" xr:uid="{8BE3EE91-F54E-472F-A080-618AD0A7885C}"/>
    <cellStyle name="Normal 22 3 14 2" xfId="26671" xr:uid="{C789D352-7E2D-49D1-A42C-39D5EF7FCE78}"/>
    <cellStyle name="Normal 22 3 14 3" xfId="26672" xr:uid="{20D82C1D-666C-4345-B8DD-1BD5EB5D1FCB}"/>
    <cellStyle name="Normal 22 3 15" xfId="26673" xr:uid="{9AA59E88-B7C3-4A23-A4F4-607AE3058499}"/>
    <cellStyle name="Normal 22 3 15 2" xfId="26674" xr:uid="{297A9425-3AF0-4BD9-BEEB-F1CA84AB65F7}"/>
    <cellStyle name="Normal 22 3 15 3" xfId="26675" xr:uid="{28B225D2-C8ED-4ADB-B63B-116AA7230715}"/>
    <cellStyle name="Normal 22 3 16" xfId="26676" xr:uid="{82EC6BC2-EF20-4B9A-808E-0B279469A31E}"/>
    <cellStyle name="Normal 22 3 16 2" xfId="26677" xr:uid="{64A499B8-5AD4-414E-942E-22C92BB5550E}"/>
    <cellStyle name="Normal 22 3 16 3" xfId="26678" xr:uid="{7A80028A-B80C-4811-A733-AD01FDB05741}"/>
    <cellStyle name="Normal 22 3 17" xfId="26679" xr:uid="{7249CF0B-9CD3-411A-BF14-23E8589ABDC9}"/>
    <cellStyle name="Normal 22 3 17 2" xfId="26680" xr:uid="{795C3447-2D7B-4C84-A368-0E5EBEC4ED04}"/>
    <cellStyle name="Normal 22 3 17 3" xfId="26681" xr:uid="{4B7C4966-2B6B-451E-AAD5-DCFE4CCCDFF5}"/>
    <cellStyle name="Normal 22 3 2" xfId="2696" xr:uid="{2B978D99-172B-4B4D-A73E-4009F764CA2D}"/>
    <cellStyle name="Normal 22 3 2 2" xfId="2697" xr:uid="{1C911D1C-73EE-4EBB-A040-D39BF13C186B}"/>
    <cellStyle name="Normal 22 3 3" xfId="2698" xr:uid="{88A8CF52-CB34-40E4-B259-48158CCE44A0}"/>
    <cellStyle name="Normal 22 3 4" xfId="2699" xr:uid="{BDED0E60-22B2-438B-81DE-61552785A28B}"/>
    <cellStyle name="Normal 22 3 5" xfId="2700" xr:uid="{C8911BDD-E7B6-440D-A676-5C537A60A674}"/>
    <cellStyle name="Normal 22 3 6" xfId="2701" xr:uid="{CF3741B9-F143-49C7-801B-C95B17FC0455}"/>
    <cellStyle name="Normal 22 3 7" xfId="11005" xr:uid="{275BCE00-D650-41F9-96D7-8B7F23FC807B}"/>
    <cellStyle name="Normal 22 3 8" xfId="11006" xr:uid="{2A868D4C-4E17-45FA-B9FD-46D15ECDF591}"/>
    <cellStyle name="Normal 22 3 8 2" xfId="11007" xr:uid="{A9733FFF-5FB5-417A-8AD7-154DA2BAF3FB}"/>
    <cellStyle name="Normal 22 3 9" xfId="26682" xr:uid="{1304A80C-B1B8-4CEF-84AE-04559BAAE6C7}"/>
    <cellStyle name="Normal 22 3 9 2" xfId="26683" xr:uid="{3DA1E3E0-3D9D-45C6-A9A5-B639845E3F40}"/>
    <cellStyle name="Normal 22 3 9 3" xfId="26684" xr:uid="{58025C39-7266-419C-AC4F-78848D57B6FC}"/>
    <cellStyle name="Normal 22 4" xfId="2702" xr:uid="{9B655F48-7A81-4605-86BD-E8B217B87849}"/>
    <cellStyle name="Normal 22 4 2" xfId="2703" xr:uid="{446E1917-0FB7-4988-9724-84591D758056}"/>
    <cellStyle name="Normal 22 4 2 2" xfId="2704" xr:uid="{BC29D6A1-D6AE-4292-96DA-F41DA579E35F}"/>
    <cellStyle name="Normal 22 4 3" xfId="2705" xr:uid="{A476E4E6-D953-4395-BF3E-3E9DA3E6FF5B}"/>
    <cellStyle name="Normal 22 4 4" xfId="2706" xr:uid="{14508AA9-2C3D-4AC2-81DA-88D5AF1DECF1}"/>
    <cellStyle name="Normal 22 4 5" xfId="2707" xr:uid="{68634F87-2F8A-4145-AE57-ADA44BC3A577}"/>
    <cellStyle name="Normal 22 4 6" xfId="2708" xr:uid="{274ADE71-00A5-4B54-B848-2D72A721BED8}"/>
    <cellStyle name="Normal 22 4 7" xfId="11008" xr:uid="{5B9CAC66-C81C-43A9-840E-EC3EECDD6EEF}"/>
    <cellStyle name="Normal 22 4 8" xfId="11009" xr:uid="{2BDDF349-B238-4B8D-8DA7-25375794CA35}"/>
    <cellStyle name="Normal 22 4 8 2" xfId="11010" xr:uid="{12E9E087-3A6C-4926-B2FA-88DD743A7AA4}"/>
    <cellStyle name="Normal 22 5" xfId="2709" xr:uid="{22CE0482-2C1D-47FA-AB57-F9DE50BB9EC7}"/>
    <cellStyle name="Normal 22 5 2" xfId="2710" xr:uid="{C7F8B1D0-998F-4F7B-BB77-DD18AAE07F4C}"/>
    <cellStyle name="Normal 22 5 2 2" xfId="2711" xr:uid="{7E389DEC-C9DD-4806-A98A-E738387F44FA}"/>
    <cellStyle name="Normal 22 5 3" xfId="2712" xr:uid="{66F18FEF-2B4B-4FA8-860B-502EEB59834F}"/>
    <cellStyle name="Normal 22 5 4" xfId="2713" xr:uid="{8BB3AABF-E43F-4BE8-B0BD-4F36BA757091}"/>
    <cellStyle name="Normal 22 5 5" xfId="2714" xr:uid="{50800465-5D75-44E0-AB6C-617981F9CE69}"/>
    <cellStyle name="Normal 22 5 6" xfId="2715" xr:uid="{B89A0452-BC72-415F-B43D-0E8CE0A3C7AC}"/>
    <cellStyle name="Normal 22 5 7" xfId="11011" xr:uid="{BD24B02A-75D1-45C7-AAF9-63DE52CD9383}"/>
    <cellStyle name="Normal 22 5 8" xfId="11012" xr:uid="{7EEF1E67-50D9-4D11-9F9C-0E3E59C705DC}"/>
    <cellStyle name="Normal 22 5 8 2" xfId="11013" xr:uid="{739E7E36-3318-4EA7-AA66-72F440744ABE}"/>
    <cellStyle name="Normal 22 6" xfId="2716" xr:uid="{89862D2A-2730-464D-8356-BB5E6A0AB480}"/>
    <cellStyle name="Normal 22 6 2" xfId="2717" xr:uid="{6CEFF6B7-B6B9-47C3-ADBD-B0BA07889E29}"/>
    <cellStyle name="Normal 22 6 2 2" xfId="2718" xr:uid="{8A96DA91-BF04-40D3-817F-432E710C57E2}"/>
    <cellStyle name="Normal 22 6 3" xfId="2719" xr:uid="{78500DDE-086E-43AA-8319-7FCB76BB8B1B}"/>
    <cellStyle name="Normal 22 6 4" xfId="2720" xr:uid="{D72C80E9-CBDF-4D5C-BF2B-97576A7C73AF}"/>
    <cellStyle name="Normal 22 6 5" xfId="2721" xr:uid="{4D6D962A-9B61-442E-B9B8-16A232BF9866}"/>
    <cellStyle name="Normal 22 6 6" xfId="2722" xr:uid="{28873351-CED6-4D9E-B7AD-2158ECBDB15A}"/>
    <cellStyle name="Normal 22 6 7" xfId="11014" xr:uid="{E093E226-2CBA-46DA-B7F6-3096E05C7590}"/>
    <cellStyle name="Normal 22 6 8" xfId="11015" xr:uid="{9E5A6574-9B89-459A-A195-1A7A1FE70AFB}"/>
    <cellStyle name="Normal 22 6 8 2" xfId="11016" xr:uid="{74FB2D88-0DF3-40E7-B0B2-0A1B3BD00222}"/>
    <cellStyle name="Normal 22 7" xfId="2723" xr:uid="{23A27CB9-876E-4495-9948-4E02A982BE8F}"/>
    <cellStyle name="Normal 22 8" xfId="2724" xr:uid="{32063F65-00BE-4F86-A004-3B828C2FACBA}"/>
    <cellStyle name="Normal 22 9" xfId="2725" xr:uid="{DAA0AEA2-BD1D-4558-96D8-D34E8E11DF01}"/>
    <cellStyle name="Normal 23" xfId="2726" xr:uid="{A2BB834E-F287-44F3-99B0-409DDFC95A38}"/>
    <cellStyle name="Normal 23 10" xfId="26685" xr:uid="{376D4905-FCF9-4D63-8FDD-2C4C665DBFC8}"/>
    <cellStyle name="Normal 23 10 2" xfId="26686" xr:uid="{21B975ED-BBAD-4A56-9465-58C38C674682}"/>
    <cellStyle name="Normal 23 10 3" xfId="26687" xr:uid="{3AB6FCF0-C40C-43D0-B950-80025527AE1A}"/>
    <cellStyle name="Normal 23 11" xfId="26688" xr:uid="{51DD7D1B-9AF8-4E2F-B81F-BC68EF55F3BF}"/>
    <cellStyle name="Normal 23 11 2" xfId="26689" xr:uid="{B34E3E05-29C0-4673-ADA0-FFD1F8DF4E5D}"/>
    <cellStyle name="Normal 23 11 3" xfId="26690" xr:uid="{02954284-570A-463C-9C76-210988530F5D}"/>
    <cellStyle name="Normal 23 12" xfId="26691" xr:uid="{20883C5F-0E79-491B-991D-20B04944471C}"/>
    <cellStyle name="Normal 23 12 2" xfId="26692" xr:uid="{D49713AC-70CA-4C1F-8596-886F7A78A146}"/>
    <cellStyle name="Normal 23 12 3" xfId="26693" xr:uid="{A401C13C-87E2-4380-93B1-8D5E28EBB6D0}"/>
    <cellStyle name="Normal 23 13" xfId="26694" xr:uid="{8FBB68E2-EC59-4C44-94B0-D50997348F33}"/>
    <cellStyle name="Normal 23 13 2" xfId="26695" xr:uid="{AB053D1F-7B71-46FB-9C6B-CF27F1E55AA6}"/>
    <cellStyle name="Normal 23 13 3" xfId="26696" xr:uid="{DAED50F7-5E56-49C7-84DE-435D5A8C6816}"/>
    <cellStyle name="Normal 23 14" xfId="26697" xr:uid="{3EA3501B-0BCE-4ABE-BF2E-E4A54E42707E}"/>
    <cellStyle name="Normal 23 14 2" xfId="26698" xr:uid="{B54F0E03-76E5-4197-B5C4-601167D35BD6}"/>
    <cellStyle name="Normal 23 14 3" xfId="26699" xr:uid="{6E5F5437-1C7B-4DC0-AE14-1C9B38405925}"/>
    <cellStyle name="Normal 23 15" xfId="26700" xr:uid="{0F127372-7DE7-439B-9729-53603FA4A92C}"/>
    <cellStyle name="Normal 23 15 2" xfId="26701" xr:uid="{40DE5E3D-006E-4C51-8C38-8D74F9C541E1}"/>
    <cellStyle name="Normal 23 15 3" xfId="26702" xr:uid="{303EF0C9-A2B5-43DC-B809-B85E1F729BE0}"/>
    <cellStyle name="Normal 23 16" xfId="26703" xr:uid="{B308A4E1-2F25-4813-AF66-D934264C7588}"/>
    <cellStyle name="Normal 23 16 2" xfId="26704" xr:uid="{7DB1DFC7-8AB6-4CB8-8919-60E077FD8CD6}"/>
    <cellStyle name="Normal 23 16 3" xfId="26705" xr:uid="{CACC7AC2-2B52-4CA1-ADD1-A5EA3F7C26D1}"/>
    <cellStyle name="Normal 23 17" xfId="26706" xr:uid="{9C212EBC-1B03-49DA-8CDF-1ABB51C395FE}"/>
    <cellStyle name="Normal 23 17 2" xfId="26707" xr:uid="{27B61B7E-E185-47A0-B3D8-B866B49421BC}"/>
    <cellStyle name="Normal 23 17 3" xfId="26708" xr:uid="{C4C36137-1A8A-49CA-BD22-4D8D15E5B294}"/>
    <cellStyle name="Normal 23 18" xfId="26709" xr:uid="{D46EEECE-A964-434B-A251-B4406DD6D4F6}"/>
    <cellStyle name="Normal 23 2" xfId="2727" xr:uid="{8DB0230A-963A-47E3-97A2-3CB9919E022E}"/>
    <cellStyle name="Normal 23 2 10" xfId="26710" xr:uid="{E5324616-D0F8-4004-9DF9-19AFC8EC8F00}"/>
    <cellStyle name="Normal 23 2 10 2" xfId="26711" xr:uid="{8DABBA2F-692D-4947-A430-B7362E2EC93C}"/>
    <cellStyle name="Normal 23 2 10 3" xfId="26712" xr:uid="{D9D403CE-E8D4-49D4-88CC-CE7739E2B499}"/>
    <cellStyle name="Normal 23 2 11" xfId="26713" xr:uid="{473BCC36-23BD-4CB4-89EB-E5BAFA41474A}"/>
    <cellStyle name="Normal 23 2 11 2" xfId="26714" xr:uid="{04F3931D-F374-411D-A0DB-680C1BCCB252}"/>
    <cellStyle name="Normal 23 2 11 3" xfId="26715" xr:uid="{5B3FE115-FE19-471C-B31E-4024B85B672C}"/>
    <cellStyle name="Normal 23 2 12" xfId="26716" xr:uid="{09F1C979-F038-4E4D-A7FE-91E9EE58EF0A}"/>
    <cellStyle name="Normal 23 2 12 2" xfId="26717" xr:uid="{B664C3DE-62D9-4B10-9A48-A09FC09D6590}"/>
    <cellStyle name="Normal 23 2 12 3" xfId="26718" xr:uid="{CDBFD90D-296D-4A0C-BA57-5F39340A63F4}"/>
    <cellStyle name="Normal 23 2 13" xfId="26719" xr:uid="{5F884977-0548-4B53-8126-66615E15A164}"/>
    <cellStyle name="Normal 23 2 13 2" xfId="26720" xr:uid="{DE2156E1-BAEC-49BE-BBA1-4DCFA226A15C}"/>
    <cellStyle name="Normal 23 2 13 3" xfId="26721" xr:uid="{C75EA969-D741-440D-BB56-72EE7C44637A}"/>
    <cellStyle name="Normal 23 2 14" xfId="26722" xr:uid="{411A1EED-133D-4726-8358-58B270632F23}"/>
    <cellStyle name="Normal 23 2 14 2" xfId="26723" xr:uid="{D8E3F7B3-C003-4A53-A0D7-D1B456F010AA}"/>
    <cellStyle name="Normal 23 2 14 3" xfId="26724" xr:uid="{6EAA02FD-6863-42C5-B0F1-EC70D77CE76C}"/>
    <cellStyle name="Normal 23 2 15" xfId="26725" xr:uid="{5AA47BE4-0A2F-4F77-A561-D2E8B9340E62}"/>
    <cellStyle name="Normal 23 2 15 2" xfId="26726" xr:uid="{A1B0FBE8-5E35-44C2-89C2-CA0DE828A4F9}"/>
    <cellStyle name="Normal 23 2 15 3" xfId="26727" xr:uid="{73FF18E1-7D91-44B1-A398-8AE3C0844695}"/>
    <cellStyle name="Normal 23 2 16" xfId="26728" xr:uid="{9C0CB92B-76BC-40F0-8CA8-C7039C148E63}"/>
    <cellStyle name="Normal 23 2 16 2" xfId="26729" xr:uid="{F8B571F2-09ED-471E-8711-0BC960ED04CE}"/>
    <cellStyle name="Normal 23 2 16 3" xfId="26730" xr:uid="{5272B847-C5BF-4E8F-9192-72DDAEAF9847}"/>
    <cellStyle name="Normal 23 2 17" xfId="26731" xr:uid="{E9C6B662-5691-41E8-AA65-03DCB792B03B}"/>
    <cellStyle name="Normal 23 2 17 2" xfId="26732" xr:uid="{AAEBE1E1-96B3-4D02-9FAF-298FB978B780}"/>
    <cellStyle name="Normal 23 2 17 3" xfId="26733" xr:uid="{135836A1-BFF1-4E87-959B-329B35B91093}"/>
    <cellStyle name="Normal 23 2 2" xfId="2728" xr:uid="{7ECFFFD2-CA0A-4A87-884C-0F2A99541E08}"/>
    <cellStyle name="Normal 23 2 2 2" xfId="2729" xr:uid="{A5AB20DE-BFF2-4CBC-B38A-08523043ADB7}"/>
    <cellStyle name="Normal 23 2 3" xfId="2730" xr:uid="{5155CAC5-B64A-4FF6-91AD-D47C4E16F335}"/>
    <cellStyle name="Normal 23 2 4" xfId="2731" xr:uid="{85DCD506-7D8E-4425-BEBF-EC88818AB343}"/>
    <cellStyle name="Normal 23 2 5" xfId="2732" xr:uid="{270F159F-B582-4F29-8CEC-02DDA8D08371}"/>
    <cellStyle name="Normal 23 2 6" xfId="2733" xr:uid="{0AEA6035-95F2-42A4-908F-8362D6ABD846}"/>
    <cellStyle name="Normal 23 2 7" xfId="11017" xr:uid="{C451FE95-FF7D-4A51-94E6-C1937079192C}"/>
    <cellStyle name="Normal 23 2 8" xfId="11018" xr:uid="{4E21E1F6-A28C-40ED-9E29-73F4EB09EEAC}"/>
    <cellStyle name="Normal 23 2 8 2" xfId="11019" xr:uid="{92C87B59-0F7C-43DA-B813-CF66656CF262}"/>
    <cellStyle name="Normal 23 2 9" xfId="26734" xr:uid="{4426C6F8-1DF6-4772-B19D-B6A62D2DF024}"/>
    <cellStyle name="Normal 23 2 9 2" xfId="26735" xr:uid="{1FCBEDF0-2C8E-4A44-A71A-8C571B1FE562}"/>
    <cellStyle name="Normal 23 2 9 3" xfId="26736" xr:uid="{CED134E4-3D57-4D3D-B62F-D9EA5C2C8C4F}"/>
    <cellStyle name="Normal 23 3" xfId="2734" xr:uid="{3A474CA5-7570-4465-98F8-8B1621F540E0}"/>
    <cellStyle name="Normal 23 3 10" xfId="26737" xr:uid="{9284FFA9-C58B-4254-95EC-2C79A2155226}"/>
    <cellStyle name="Normal 23 3 10 2" xfId="26738" xr:uid="{F239CA4C-6E8E-4C17-ACDD-311C1DC45795}"/>
    <cellStyle name="Normal 23 3 10 3" xfId="26739" xr:uid="{740D929C-E8C2-476C-997F-08D1562F1548}"/>
    <cellStyle name="Normal 23 3 11" xfId="26740" xr:uid="{30CCBED0-F1FC-4987-8A5F-ABA61A7A3316}"/>
    <cellStyle name="Normal 23 3 11 2" xfId="26741" xr:uid="{882941B6-5A19-4822-9BE1-75C3077B15F0}"/>
    <cellStyle name="Normal 23 3 11 3" xfId="26742" xr:uid="{9BD672C0-2CE8-41CD-87D5-D651B079956D}"/>
    <cellStyle name="Normal 23 3 12" xfId="26743" xr:uid="{193F1C88-BE55-4CF7-81DC-386C1D9BAF80}"/>
    <cellStyle name="Normal 23 3 12 2" xfId="26744" xr:uid="{DDF8FCA3-23A6-411D-8113-2F260F70AA60}"/>
    <cellStyle name="Normal 23 3 12 3" xfId="26745" xr:uid="{BE651FB9-0700-4CDE-B320-132E276153B7}"/>
    <cellStyle name="Normal 23 3 13" xfId="26746" xr:uid="{F48F8FBF-E924-422B-A18C-D7C1DF6C7A75}"/>
    <cellStyle name="Normal 23 3 13 2" xfId="26747" xr:uid="{6EFB2493-AFC4-4A5F-A76E-806A62269ADB}"/>
    <cellStyle name="Normal 23 3 13 3" xfId="26748" xr:uid="{560CCFBE-D914-4EF0-BEBC-A7A0F8123B73}"/>
    <cellStyle name="Normal 23 3 14" xfId="26749" xr:uid="{40FF4986-76D5-4D44-A814-34A1FD2BCBFE}"/>
    <cellStyle name="Normal 23 3 14 2" xfId="26750" xr:uid="{33CCBC2F-969B-420B-9D6E-FD499F59E2A5}"/>
    <cellStyle name="Normal 23 3 14 3" xfId="26751" xr:uid="{FA892B3E-DD7D-4AF1-A321-253F9A0B7BFE}"/>
    <cellStyle name="Normal 23 3 15" xfId="26752" xr:uid="{33D67040-1AF5-4540-9681-E2560509C0A2}"/>
    <cellStyle name="Normal 23 3 15 2" xfId="26753" xr:uid="{2A33CB07-4BCA-46C3-9F32-492356852941}"/>
    <cellStyle name="Normal 23 3 15 3" xfId="26754" xr:uid="{05A5AB4B-864A-4E04-8465-61586EA692D0}"/>
    <cellStyle name="Normal 23 3 16" xfId="26755" xr:uid="{3C4350D5-1A3E-47CC-90C4-7BC360F545DF}"/>
    <cellStyle name="Normal 23 3 16 2" xfId="26756" xr:uid="{F9048ACA-4B67-47E8-81B7-4F785E4BA62F}"/>
    <cellStyle name="Normal 23 3 16 3" xfId="26757" xr:uid="{D2EE7101-B3FD-4021-86F1-2445C8C2C976}"/>
    <cellStyle name="Normal 23 3 17" xfId="26758" xr:uid="{C02CB61C-8E02-4C0D-89F0-E3DC0AA70A5A}"/>
    <cellStyle name="Normal 23 3 17 2" xfId="26759" xr:uid="{8EEB5B6E-D5CD-46F6-80F6-69ABA63E5F6F}"/>
    <cellStyle name="Normal 23 3 17 3" xfId="26760" xr:uid="{B7BD927D-0098-46B9-9F79-DCB400CA494F}"/>
    <cellStyle name="Normal 23 3 2" xfId="2735" xr:uid="{5C9956B9-1D5D-48E4-845F-4445641D191A}"/>
    <cellStyle name="Normal 23 3 2 2" xfId="2736" xr:uid="{7AB87888-88D3-4917-ACBB-B740DB7AEE3B}"/>
    <cellStyle name="Normal 23 3 3" xfId="2737" xr:uid="{12D7B33C-5D13-4552-860C-CA1F7D53B8C4}"/>
    <cellStyle name="Normal 23 3 4" xfId="2738" xr:uid="{B257912F-9F8A-4D05-B1C1-6888DAED80AD}"/>
    <cellStyle name="Normal 23 3 5" xfId="2739" xr:uid="{CD8AB613-1D46-41A4-A097-4581B3FC0813}"/>
    <cellStyle name="Normal 23 3 6" xfId="2740" xr:uid="{D1D3A4A0-352B-434E-85C0-6B9168CE9739}"/>
    <cellStyle name="Normal 23 3 7" xfId="11020" xr:uid="{CEC50B18-18D7-4639-9B09-7A66DDDFEDAF}"/>
    <cellStyle name="Normal 23 3 8" xfId="11021" xr:uid="{F3D3E706-9375-452B-8F69-60C85E2175DD}"/>
    <cellStyle name="Normal 23 3 8 2" xfId="11022" xr:uid="{E88AA68F-7A33-40B2-AE9C-7E8ABEEA38D9}"/>
    <cellStyle name="Normal 23 3 9" xfId="26761" xr:uid="{64B79AF8-A7AA-456C-A398-C13999E8F98B}"/>
    <cellStyle name="Normal 23 3 9 2" xfId="26762" xr:uid="{BB002589-7524-4D3B-BCEC-205887DEC6AF}"/>
    <cellStyle name="Normal 23 3 9 3" xfId="26763" xr:uid="{B11C77C7-7B32-4C86-833A-6C58E5AE0A8B}"/>
    <cellStyle name="Normal 23 4" xfId="2741" xr:uid="{84C18B76-ABFC-473D-AB9A-948A227AA9F2}"/>
    <cellStyle name="Normal 23 4 2" xfId="2742" xr:uid="{4F75361A-1D29-45F1-A881-98AEA20DC1C1}"/>
    <cellStyle name="Normal 23 4 2 2" xfId="2743" xr:uid="{D9A99701-0530-477E-B0CA-B57E65FFCA9D}"/>
    <cellStyle name="Normal 23 4 3" xfId="2744" xr:uid="{6DFDB47B-EAEB-4E27-AE4D-0AB88995DA98}"/>
    <cellStyle name="Normal 23 4 4" xfId="2745" xr:uid="{2EAE6776-C45F-4FFF-A39A-8B30E6B6FE17}"/>
    <cellStyle name="Normal 23 4 5" xfId="2746" xr:uid="{FDD5C5E6-EF9A-4548-8C9A-F793D58BAFE4}"/>
    <cellStyle name="Normal 23 4 6" xfId="2747" xr:uid="{3E069EC6-659B-4BF7-98A2-A5B951F6867F}"/>
    <cellStyle name="Normal 23 4 7" xfId="11023" xr:uid="{5448E91D-C211-4A83-A121-0AB9584B8A38}"/>
    <cellStyle name="Normal 23 4 8" xfId="11024" xr:uid="{FEB99E07-2AAF-45F8-A226-6431A1B46B40}"/>
    <cellStyle name="Normal 23 4 8 2" xfId="11025" xr:uid="{78612D83-3A5F-4B6D-A894-C3914CCC33DB}"/>
    <cellStyle name="Normal 23 5" xfId="2748" xr:uid="{773FFCA8-6D92-4764-87DA-7E57493E2EC7}"/>
    <cellStyle name="Normal 23 5 2" xfId="2749" xr:uid="{B9D75549-7414-47C0-9119-D7BAB809B5EA}"/>
    <cellStyle name="Normal 23 5 2 2" xfId="2750" xr:uid="{E0227920-FDA4-44D8-8DE2-A2056DA1A460}"/>
    <cellStyle name="Normal 23 5 3" xfId="2751" xr:uid="{0FC2F9E6-C068-440D-8B13-68E15E38DD14}"/>
    <cellStyle name="Normal 23 5 4" xfId="2752" xr:uid="{485A7863-2130-4603-A29A-9FFE69349503}"/>
    <cellStyle name="Normal 23 5 5" xfId="2753" xr:uid="{EEEB4A87-965D-453F-90E6-BD4D53E5EDCE}"/>
    <cellStyle name="Normal 23 5 6" xfId="2754" xr:uid="{13BBF8C6-6382-4815-B265-5BD4AFD3D6FA}"/>
    <cellStyle name="Normal 23 5 7" xfId="11026" xr:uid="{B7F0FE32-1AE7-49B3-82C0-6B68A684A09A}"/>
    <cellStyle name="Normal 23 5 8" xfId="11027" xr:uid="{4CF0B527-DC80-452D-A3A4-7BFA60E20A73}"/>
    <cellStyle name="Normal 23 5 8 2" xfId="11028" xr:uid="{9EE73B14-241D-46F4-B2AC-123E97CE79D9}"/>
    <cellStyle name="Normal 23 6" xfId="2755" xr:uid="{7BF5727B-601C-4610-B686-9AE0D7DA622E}"/>
    <cellStyle name="Normal 23 6 2" xfId="2756" xr:uid="{45409A87-A9A5-4CF1-B580-F9277A4E8B55}"/>
    <cellStyle name="Normal 23 6 2 2" xfId="2757" xr:uid="{35490C71-A17A-4AA8-B643-D8D4B54F71E9}"/>
    <cellStyle name="Normal 23 6 3" xfId="2758" xr:uid="{0C4B92F3-7773-4895-B9DF-FE8236E3118C}"/>
    <cellStyle name="Normal 23 6 4" xfId="2759" xr:uid="{3A8F6240-FC5D-45DE-B3BB-ADA3149E823C}"/>
    <cellStyle name="Normal 23 6 5" xfId="2760" xr:uid="{F044C885-C5A4-4222-B602-66ABC97679B7}"/>
    <cellStyle name="Normal 23 6 6" xfId="2761" xr:uid="{93ECC152-16DA-4D1E-ADFC-F4A458163ACA}"/>
    <cellStyle name="Normal 23 6 7" xfId="11029" xr:uid="{F7C86079-3C4C-43C2-BE4E-A54C1D5DA4E0}"/>
    <cellStyle name="Normal 23 6 8" xfId="11030" xr:uid="{096EB3F0-1A0C-4169-BF40-6FED272285CC}"/>
    <cellStyle name="Normal 23 6 8 2" xfId="11031" xr:uid="{6DE98572-BB05-4A3E-93B4-13A9AECC0B5B}"/>
    <cellStyle name="Normal 23 7" xfId="11032" xr:uid="{A17FE910-0660-4EED-916F-5BC5A61932DD}"/>
    <cellStyle name="Normal 23 8" xfId="11033" xr:uid="{97C37CC0-51AE-4401-94EA-0E7F37BEC050}"/>
    <cellStyle name="Normal 23 8 2" xfId="11034" xr:uid="{4E4900C0-AE08-4765-ADFB-AFCB33D077D5}"/>
    <cellStyle name="Normal 23 9" xfId="26764" xr:uid="{E0ABBF13-E4E5-4EEF-827F-42E6B9BAB1F9}"/>
    <cellStyle name="Normal 23 9 2" xfId="26765" xr:uid="{7D6D0033-359C-4377-8DE4-4DE4369BCCA5}"/>
    <cellStyle name="Normal 23 9 3" xfId="26766" xr:uid="{D3EF8CCA-2404-400B-99C3-D9574B6B3BA5}"/>
    <cellStyle name="Normal 24" xfId="2762" xr:uid="{ED497251-AF9C-4265-9DB3-AD0BB6D42379}"/>
    <cellStyle name="Normal 24 10" xfId="2763" xr:uid="{84614965-591E-46B4-BC0D-A00B91BDD02E}"/>
    <cellStyle name="Normal 24 10 2" xfId="26767" xr:uid="{7C9511EF-7E2F-4F5C-BC37-5EB13A912C88}"/>
    <cellStyle name="Normal 24 10 3" xfId="11036" xr:uid="{43ED2C6B-6083-4ECF-B5A2-5804CE024F08}"/>
    <cellStyle name="Normal 24 10 4" xfId="8712" xr:uid="{A8CF81A7-C0B2-4150-915E-C0749BA5C7CA}"/>
    <cellStyle name="Normal 24 11" xfId="2764" xr:uid="{A32ACD2A-AB1B-487B-BDB1-88314B8CC54E}"/>
    <cellStyle name="Normal 24 11 2" xfId="26768" xr:uid="{58EAD4D9-2F17-4474-AA86-4FA9A73022A4}"/>
    <cellStyle name="Normal 24 11 3" xfId="11037" xr:uid="{3BD6B1BC-C66C-4890-9D10-E06A37CC6364}"/>
    <cellStyle name="Normal 24 11 4" xfId="8713" xr:uid="{204866DC-56A2-4EC8-8AD5-619CEBF1C5A0}"/>
    <cellStyle name="Normal 24 12" xfId="8714" xr:uid="{057573C2-7187-44FB-8C9E-F80784985A23}"/>
    <cellStyle name="Normal 24 12 2" xfId="26769" xr:uid="{028198BD-4434-4CCB-BE22-F8B565D02676}"/>
    <cellStyle name="Normal 24 12 3" xfId="11038" xr:uid="{5C85E34D-A6AC-4074-84E9-583971416933}"/>
    <cellStyle name="Normal 24 13" xfId="8715" xr:uid="{C2AEE589-1225-4844-9708-E382AD3986A5}"/>
    <cellStyle name="Normal 24 13 2" xfId="11040" xr:uid="{D49DF783-7C72-4996-8E6B-516F316604AA}"/>
    <cellStyle name="Normal 24 13 3" xfId="26770" xr:uid="{364C2306-38E2-451C-B5D7-02B12AE6AC6A}"/>
    <cellStyle name="Normal 24 13 4" xfId="11039" xr:uid="{0983B356-3D9E-43DA-B5AB-4D7A23BAF80D}"/>
    <cellStyle name="Normal 24 14" xfId="8716" xr:uid="{1EEF0B88-E4B9-4157-9F40-B94DE0D3D398}"/>
    <cellStyle name="Normal 24 14 2" xfId="26771" xr:uid="{449940AB-C106-4755-B818-E22757E20C9F}"/>
    <cellStyle name="Normal 24 14 3" xfId="26772" xr:uid="{1EF17CA0-B884-4A6C-85B5-E5682B489124}"/>
    <cellStyle name="Normal 24 14 4" xfId="26773" xr:uid="{25B4092C-94F1-4D62-8397-749ED3071F07}"/>
    <cellStyle name="Normal 24 15" xfId="8717" xr:uid="{B410C218-7B0E-4897-BE56-15234D62062F}"/>
    <cellStyle name="Normal 24 15 2" xfId="26774" xr:uid="{D675EE4D-8A95-4485-BA69-C3EE15F7720E}"/>
    <cellStyle name="Normal 24 15 3" xfId="26775" xr:uid="{8F0D27D8-ADC7-4D51-BC18-F050248C7638}"/>
    <cellStyle name="Normal 24 15 4" xfId="26776" xr:uid="{051383A4-3EC1-4DAE-959A-D8DA5A127A36}"/>
    <cellStyle name="Normal 24 16" xfId="8718" xr:uid="{F5B2D9D2-D51F-4DE7-AB67-CC26D106FC3F}"/>
    <cellStyle name="Normal 24 16 2" xfId="26777" xr:uid="{C8AD992D-E61B-43CF-BB16-14A528D17B2F}"/>
    <cellStyle name="Normal 24 16 3" xfId="26778" xr:uid="{A6E8B633-C67B-407F-A904-094E1255EE46}"/>
    <cellStyle name="Normal 24 16 4" xfId="26779" xr:uid="{634BAD21-AD9C-4FCC-9134-69BACBB8F51E}"/>
    <cellStyle name="Normal 24 17" xfId="8719" xr:uid="{254A15CD-4138-4856-94BB-203E6D7A0E10}"/>
    <cellStyle name="Normal 24 17 2" xfId="26780" xr:uid="{874B9B78-4207-4FB0-BE67-E888B1FC4203}"/>
    <cellStyle name="Normal 24 17 3" xfId="26781" xr:uid="{D33F669A-4F45-41FD-A6D6-7AEAAB2272AF}"/>
    <cellStyle name="Normal 24 17 4" xfId="26782" xr:uid="{B3516591-9711-4A6D-B255-8C9FE9B872EC}"/>
    <cellStyle name="Normal 24 18" xfId="8720" xr:uid="{7F28AC5A-3E3F-4F97-B942-0F6364320E1B}"/>
    <cellStyle name="Normal 24 18 2" xfId="26783" xr:uid="{31326FB0-99F7-4F41-A933-27436BAF5EEB}"/>
    <cellStyle name="Normal 24 18 3" xfId="26784" xr:uid="{6F3F2B71-3F40-4570-96F1-B6AB133A67D8}"/>
    <cellStyle name="Normal 24 18 4" xfId="26785" xr:uid="{94782A15-819B-4871-A472-B2985D27EB47}"/>
    <cellStyle name="Normal 24 19" xfId="8721" xr:uid="{71800313-E4D5-4E8B-82F4-351C9D9DE69E}"/>
    <cellStyle name="Normal 24 19 2" xfId="26786" xr:uid="{656E0DAB-AA0D-4F04-B855-75CF4D7E0596}"/>
    <cellStyle name="Normal 24 19 3" xfId="26787" xr:uid="{D8D5544D-5CA5-4D84-BA1A-7A4ECA336A7E}"/>
    <cellStyle name="Normal 24 19 4" xfId="26788" xr:uid="{3E1B21D3-B0C0-4726-B8E6-DAD6A4106967}"/>
    <cellStyle name="Normal 24 2" xfId="2765" xr:uid="{38840D8F-3BAE-4276-A87C-87893ADFE053}"/>
    <cellStyle name="Normal 24 2 10" xfId="26789" xr:uid="{9C67AA46-2B86-458E-ACA3-5748298824CD}"/>
    <cellStyle name="Normal 24 2 10 2" xfId="26790" xr:uid="{FD3446E0-9791-4FCF-AD32-372B09F2C768}"/>
    <cellStyle name="Normal 24 2 10 3" xfId="26791" xr:uid="{1F68BC65-EDB3-4FA5-958A-4B48A86BF007}"/>
    <cellStyle name="Normal 24 2 11" xfId="26792" xr:uid="{F3DA6262-7325-468C-B3CF-4A0A1AF67A47}"/>
    <cellStyle name="Normal 24 2 11 2" xfId="26793" xr:uid="{05BA2F5B-364C-4DBC-977C-FB3BFE801E0D}"/>
    <cellStyle name="Normal 24 2 11 3" xfId="26794" xr:uid="{C7D42E9D-3A2D-4843-A000-A0315391F5C0}"/>
    <cellStyle name="Normal 24 2 12" xfId="26795" xr:uid="{BB92F97D-923E-447E-B4FF-3F29D7610B0C}"/>
    <cellStyle name="Normal 24 2 12 2" xfId="26796" xr:uid="{76D27E37-E9E6-4DA4-865E-95D50F2A1387}"/>
    <cellStyle name="Normal 24 2 12 3" xfId="26797" xr:uid="{A49764AB-898E-43F3-ABBA-DE4947625A46}"/>
    <cellStyle name="Normal 24 2 13" xfId="26798" xr:uid="{0F5F87EA-C1EA-41E0-9C1F-51933B5B015D}"/>
    <cellStyle name="Normal 24 2 13 2" xfId="26799" xr:uid="{C3DB6F5D-44DE-41D6-A6B5-213DF1C0C671}"/>
    <cellStyle name="Normal 24 2 13 3" xfId="26800" xr:uid="{24AE48EC-5B8D-45D7-A4FD-EF5D39C76486}"/>
    <cellStyle name="Normal 24 2 14" xfId="26801" xr:uid="{92A1D117-2A94-4320-8DB5-D3BAA32381E3}"/>
    <cellStyle name="Normal 24 2 14 2" xfId="26802" xr:uid="{CEA40118-B537-47A2-867E-16F6116C4CB5}"/>
    <cellStyle name="Normal 24 2 14 3" xfId="26803" xr:uid="{F92FBE09-FC9C-40A4-8FE4-C46F4E795B36}"/>
    <cellStyle name="Normal 24 2 15" xfId="26804" xr:uid="{391DA8DE-699F-4679-AE91-47A63798F79C}"/>
    <cellStyle name="Normal 24 2 15 2" xfId="26805" xr:uid="{4D3C9705-A956-48B0-800A-B04FB60D434A}"/>
    <cellStyle name="Normal 24 2 15 3" xfId="26806" xr:uid="{B8889B94-CA1C-47E2-98B7-DB73195970B3}"/>
    <cellStyle name="Normal 24 2 16" xfId="26807" xr:uid="{D9C8F1EE-8FE5-474F-9FCE-9AEDE3B66CD3}"/>
    <cellStyle name="Normal 24 2 16 2" xfId="26808" xr:uid="{4B332C6F-7875-455D-B041-EBE91F42A709}"/>
    <cellStyle name="Normal 24 2 16 3" xfId="26809" xr:uid="{AB3C5D9F-4114-42BC-A50E-97BBE988CA75}"/>
    <cellStyle name="Normal 24 2 17" xfId="26810" xr:uid="{974877F0-73D5-4328-874F-664BAED480F4}"/>
    <cellStyle name="Normal 24 2 17 2" xfId="26811" xr:uid="{F638F7D9-2DE3-41A7-9BE5-08E2E90A9168}"/>
    <cellStyle name="Normal 24 2 17 3" xfId="26812" xr:uid="{B1EC18C1-F7E5-4BB0-9C0F-43F5F6944F97}"/>
    <cellStyle name="Normal 24 2 18" xfId="26813" xr:uid="{A5DE70BE-C409-4C4A-9247-A110A5927414}"/>
    <cellStyle name="Normal 24 2 19" xfId="11041" xr:uid="{0A521FFE-7734-4922-A347-4FE6A498850C}"/>
    <cellStyle name="Normal 24 2 2" xfId="2766" xr:uid="{58592076-FCA9-4E1C-AD9C-2556256131C1}"/>
    <cellStyle name="Normal 24 2 2 2" xfId="2767" xr:uid="{3427454E-EC62-4E72-807F-189B1D9D6A94}"/>
    <cellStyle name="Normal 24 2 20" xfId="8722" xr:uid="{3DBB8948-5716-4156-AB8C-1857A2CC56CD}"/>
    <cellStyle name="Normal 24 2 3" xfId="2768" xr:uid="{71D45819-B901-4552-B591-2D7BE2C3FCB9}"/>
    <cellStyle name="Normal 24 2 4" xfId="2769" xr:uid="{8F9C5A8D-7CAF-47F2-B3D0-B9AEBE11EE88}"/>
    <cellStyle name="Normal 24 2 5" xfId="2770" xr:uid="{3047AB1E-E5A6-4BF2-B07C-B7F3D3760FAD}"/>
    <cellStyle name="Normal 24 2 6" xfId="2771" xr:uid="{0482D0BC-1DAA-4EA8-B096-673C0BF0E502}"/>
    <cellStyle name="Normal 24 2 7" xfId="11042" xr:uid="{4DB8C1A2-FE34-4D04-9F8A-A5492FFC9C0C}"/>
    <cellStyle name="Normal 24 2 8" xfId="11043" xr:uid="{87B98E9E-0AEF-4439-B946-8A5F8BCDDFD6}"/>
    <cellStyle name="Normal 24 2 8 2" xfId="11044" xr:uid="{D07D9623-E32F-4626-A1B3-04C21C2A5B6E}"/>
    <cellStyle name="Normal 24 2 9" xfId="26814" xr:uid="{2495D4EE-562A-4958-BF7C-7E93B089F03C}"/>
    <cellStyle name="Normal 24 2 9 2" xfId="26815" xr:uid="{B28285C8-32C3-4CCD-B3D7-F8A0B9EA9A90}"/>
    <cellStyle name="Normal 24 2 9 3" xfId="26816" xr:uid="{94FA977A-B15D-4B8C-A84F-40291D0672BA}"/>
    <cellStyle name="Normal 24 20" xfId="8723" xr:uid="{20EBD584-EF53-4C70-8FDD-DB7213442406}"/>
    <cellStyle name="Normal 24 20 2" xfId="26817" xr:uid="{24750E39-4434-4A59-A4CA-429DD928BD6E}"/>
    <cellStyle name="Normal 24 20 3" xfId="26818" xr:uid="{9F81C11D-6193-4C04-99FF-AC3ACD22B187}"/>
    <cellStyle name="Normal 24 20 4" xfId="26819" xr:uid="{AF80FF4A-D933-4C73-BFE2-0262703C6ADF}"/>
    <cellStyle name="Normal 24 21" xfId="26820" xr:uid="{3B52D7E3-E9CA-4493-882C-0A8B9570BE05}"/>
    <cellStyle name="Normal 24 21 2" xfId="26821" xr:uid="{A97788B1-3658-42B5-8896-E9069C1B5298}"/>
    <cellStyle name="Normal 24 21 3" xfId="26822" xr:uid="{B233E45B-E609-4C6C-9290-0CBEA62AA9B5}"/>
    <cellStyle name="Normal 24 22" xfId="26823" xr:uid="{7DAEB833-8AC2-49A2-B4ED-D2A923D2B800}"/>
    <cellStyle name="Normal 24 22 2" xfId="26824" xr:uid="{11E524FB-7D20-4291-805D-011399AAB358}"/>
    <cellStyle name="Normal 24 22 3" xfId="26825" xr:uid="{EA0AC5A1-B514-479B-BF86-9EC4B1EBED7A}"/>
    <cellStyle name="Normal 24 23" xfId="26826" xr:uid="{4686E363-A7A4-4DCA-9869-FBBBF74AAC5D}"/>
    <cellStyle name="Normal 24 24" xfId="11035" xr:uid="{05874DE9-1387-4AAB-8D20-BCA5CD0EC3C4}"/>
    <cellStyle name="Normal 24 3" xfId="2772" xr:uid="{DCB18BDC-F57F-4EAF-8A08-93FC2E4B2F2F}"/>
    <cellStyle name="Normal 24 3 10" xfId="26827" xr:uid="{CD37F8DF-3B10-4910-997A-9DC7B95865A8}"/>
    <cellStyle name="Normal 24 3 10 2" xfId="26828" xr:uid="{95A3F66F-4BAF-48E5-99C5-8FA87D070348}"/>
    <cellStyle name="Normal 24 3 10 3" xfId="26829" xr:uid="{F34A1D10-C6D2-4CAD-B591-028F61EDC260}"/>
    <cellStyle name="Normal 24 3 11" xfId="26830" xr:uid="{4C31DEC1-5228-4D68-A861-941FAC3512A0}"/>
    <cellStyle name="Normal 24 3 11 2" xfId="26831" xr:uid="{87856840-36FB-4C86-90AE-BE0304D34B87}"/>
    <cellStyle name="Normal 24 3 11 3" xfId="26832" xr:uid="{C8C9FF4B-4727-4BE3-9494-D4F7399C04FD}"/>
    <cellStyle name="Normal 24 3 12" xfId="26833" xr:uid="{CEDC69C3-F545-4662-A4BF-DB2C25A4291C}"/>
    <cellStyle name="Normal 24 3 12 2" xfId="26834" xr:uid="{898D70A9-E017-4224-B31F-660277A3F7F2}"/>
    <cellStyle name="Normal 24 3 12 3" xfId="26835" xr:uid="{51996258-981C-4556-AA88-6EEF83D8088F}"/>
    <cellStyle name="Normal 24 3 13" xfId="26836" xr:uid="{F08F6BE9-74BA-43BF-BC34-C0430824A8AF}"/>
    <cellStyle name="Normal 24 3 13 2" xfId="26837" xr:uid="{6BF6C21E-7B0E-4E16-95ED-7459C8B9AE67}"/>
    <cellStyle name="Normal 24 3 13 3" xfId="26838" xr:uid="{CEC930AD-A7FB-4006-AEE4-29339E994005}"/>
    <cellStyle name="Normal 24 3 14" xfId="26839" xr:uid="{198D5C0E-6824-44F7-BFFE-FA72AEC499A2}"/>
    <cellStyle name="Normal 24 3 14 2" xfId="26840" xr:uid="{AB3A5FC4-C3FE-4645-84B1-D6C48CC73A7F}"/>
    <cellStyle name="Normal 24 3 14 3" xfId="26841" xr:uid="{9DB506B9-1BAD-481B-80EC-E4FC03480F99}"/>
    <cellStyle name="Normal 24 3 15" xfId="26842" xr:uid="{1AFDEB16-D2D9-444E-8A85-57A2D876B92E}"/>
    <cellStyle name="Normal 24 3 15 2" xfId="26843" xr:uid="{21B93D3B-6521-4CF7-B7FF-0E7041C3060D}"/>
    <cellStyle name="Normal 24 3 15 3" xfId="26844" xr:uid="{6B3754F0-502D-48EF-9056-1029F7646751}"/>
    <cellStyle name="Normal 24 3 16" xfId="26845" xr:uid="{EABD3408-80E7-4AB4-8B2C-3042B21C944B}"/>
    <cellStyle name="Normal 24 3 16 2" xfId="26846" xr:uid="{90B4B5B5-B3EB-4419-AB95-61E12E618EC6}"/>
    <cellStyle name="Normal 24 3 16 3" xfId="26847" xr:uid="{01D44FD0-6F05-467E-A404-7F683F7544CD}"/>
    <cellStyle name="Normal 24 3 17" xfId="26848" xr:uid="{09254171-AA35-4E91-97F7-7F40867E5C79}"/>
    <cellStyle name="Normal 24 3 17 2" xfId="26849" xr:uid="{39694B4C-3651-4C22-9142-72465D7D0EA0}"/>
    <cellStyle name="Normal 24 3 17 3" xfId="26850" xr:uid="{AFBBBEB9-7862-413F-B1E9-4B1751435DB3}"/>
    <cellStyle name="Normal 24 3 18" xfId="26851" xr:uid="{3BE24737-51F5-4D32-9282-5579A20D1C32}"/>
    <cellStyle name="Normal 24 3 19" xfId="11045" xr:uid="{1325408D-A6C8-4320-9FAE-13057E322E17}"/>
    <cellStyle name="Normal 24 3 2" xfId="2773" xr:uid="{C0073105-F57B-42AB-A159-BE3803C51C8A}"/>
    <cellStyle name="Normal 24 3 2 2" xfId="2774" xr:uid="{5B02F9DF-CA1B-4884-BF13-BC7990CCA920}"/>
    <cellStyle name="Normal 24 3 20" xfId="8724" xr:uid="{F0BE2AB9-C8CF-4B1B-9BAE-D2F27C50C315}"/>
    <cellStyle name="Normal 24 3 3" xfId="2775" xr:uid="{90F7C4FE-8D67-4A52-911E-E74B4C384811}"/>
    <cellStyle name="Normal 24 3 4" xfId="2776" xr:uid="{074B1536-9D90-4C35-A484-9C7FA56FDC7F}"/>
    <cellStyle name="Normal 24 3 5" xfId="2777" xr:uid="{9CF766E0-EE6C-4EFA-9420-2A096604CA76}"/>
    <cellStyle name="Normal 24 3 6" xfId="2778" xr:uid="{7BD01D1D-AFC1-4685-B750-67C7FB57ACF4}"/>
    <cellStyle name="Normal 24 3 7" xfId="11046" xr:uid="{A8508A48-C156-4F17-A54B-C6E2E473724C}"/>
    <cellStyle name="Normal 24 3 8" xfId="11047" xr:uid="{E3D27357-CBDC-40E9-8800-63942B393986}"/>
    <cellStyle name="Normal 24 3 8 2" xfId="11048" xr:uid="{4EC4CC36-BA9D-408D-9150-17D6F22A1636}"/>
    <cellStyle name="Normal 24 3 9" xfId="26852" xr:uid="{8560C64E-6B19-41BD-9223-FB40055FD285}"/>
    <cellStyle name="Normal 24 3 9 2" xfId="26853" xr:uid="{4D6DA99A-F3AD-4F37-A9B9-5FE90FDC8103}"/>
    <cellStyle name="Normal 24 3 9 3" xfId="26854" xr:uid="{853A76DE-0E14-42FF-BB3F-575895D94795}"/>
    <cellStyle name="Normal 24 4" xfId="2779" xr:uid="{A68A4C42-0AED-4A8F-AE05-C372BE8A0BB4}"/>
    <cellStyle name="Normal 24 4 10" xfId="11049" xr:uid="{820BD508-B712-4C94-B375-31E2F61F3D01}"/>
    <cellStyle name="Normal 24 4 11" xfId="8725" xr:uid="{FEDFBA70-FF6F-44A0-B99A-7E48329297A4}"/>
    <cellStyle name="Normal 24 4 2" xfId="2780" xr:uid="{CB7D506D-298C-4BDD-AD9D-E893F49BFDE2}"/>
    <cellStyle name="Normal 24 4 2 2" xfId="2781" xr:uid="{43925DCE-790F-4038-B08B-77191153725E}"/>
    <cellStyle name="Normal 24 4 3" xfId="2782" xr:uid="{8C0F726F-54EE-480E-B031-B0A351E05B2F}"/>
    <cellStyle name="Normal 24 4 4" xfId="2783" xr:uid="{89D1C0D2-BCDF-4FCE-A914-9A636F225F77}"/>
    <cellStyle name="Normal 24 4 5" xfId="2784" xr:uid="{669C9B62-B37A-4DF5-A8A8-1556BCDAE5A5}"/>
    <cellStyle name="Normal 24 4 6" xfId="2785" xr:uid="{DBD0B7A0-DF78-4F64-9EA1-1D2370CF5316}"/>
    <cellStyle name="Normal 24 4 7" xfId="11050" xr:uid="{917E7162-9F10-47C8-BA10-D96F840EE5DD}"/>
    <cellStyle name="Normal 24 4 8" xfId="11051" xr:uid="{7FB715C0-8756-453F-B707-7449E07DFEAA}"/>
    <cellStyle name="Normal 24 4 8 2" xfId="11052" xr:uid="{7A6C3FD2-E1D2-4AD7-B9FD-098948A35E67}"/>
    <cellStyle name="Normal 24 4 9" xfId="26855" xr:uid="{A813ED20-04E2-4E95-A9DF-6E1F9173201F}"/>
    <cellStyle name="Normal 24 5" xfId="2786" xr:uid="{A4A7A964-E164-4389-BA31-511BAEE9F8A1}"/>
    <cellStyle name="Normal 24 5 10" xfId="11053" xr:uid="{1B59EE1B-007E-4760-B2F1-8850825B8E51}"/>
    <cellStyle name="Normal 24 5 11" xfId="8726" xr:uid="{EBE955D0-6EE0-44F6-BDA5-67194E51A02D}"/>
    <cellStyle name="Normal 24 5 2" xfId="2787" xr:uid="{BB381D33-FA86-4FF9-8148-5DCF91DBB07C}"/>
    <cellStyle name="Normal 24 5 2 2" xfId="2788" xr:uid="{D19C8B7D-3635-4AFA-B405-C5E21B21BDCB}"/>
    <cellStyle name="Normal 24 5 3" xfId="2789" xr:uid="{76CB57E5-3D68-46B9-B167-BBF32D9A2229}"/>
    <cellStyle name="Normal 24 5 4" xfId="2790" xr:uid="{DFA254D3-5C22-41B4-B299-AC2E538DE637}"/>
    <cellStyle name="Normal 24 5 5" xfId="2791" xr:uid="{4DE351B1-D690-4F09-BFF3-CCBC4C45E18D}"/>
    <cellStyle name="Normal 24 5 6" xfId="2792" xr:uid="{BCF36445-099A-41E7-8DCE-7623D9FD7E63}"/>
    <cellStyle name="Normal 24 5 7" xfId="11054" xr:uid="{98038FD0-BC98-4EF8-8E59-7B90312CEE1A}"/>
    <cellStyle name="Normal 24 5 8" xfId="11055" xr:uid="{FA5E66BE-EED1-4129-B032-C88A84486410}"/>
    <cellStyle name="Normal 24 5 8 2" xfId="11056" xr:uid="{FD33632B-193D-4F08-81DD-A4D6215A5FEC}"/>
    <cellStyle name="Normal 24 5 9" xfId="26856" xr:uid="{1824A8B0-CC7F-4E87-AA9A-605AB8B4721B}"/>
    <cellStyle name="Normal 24 6" xfId="2793" xr:uid="{FCAAC45E-7187-4A12-BC4D-F20F31B09D73}"/>
    <cellStyle name="Normal 24 6 10" xfId="11057" xr:uid="{A479CC4C-80A9-4B27-B1A5-0DA922AE5880}"/>
    <cellStyle name="Normal 24 6 11" xfId="8727" xr:uid="{F4A227E6-2D02-4C4F-88DC-FCB6C883D46A}"/>
    <cellStyle name="Normal 24 6 2" xfId="2794" xr:uid="{9AF23217-E00D-4FC3-922D-9ED0325FFBEC}"/>
    <cellStyle name="Normal 24 6 2 2" xfId="2795" xr:uid="{522DD54D-BE40-42A1-A083-7D0D629C5906}"/>
    <cellStyle name="Normal 24 6 3" xfId="2796" xr:uid="{0DF3234B-0C4C-457C-938E-B331117945D1}"/>
    <cellStyle name="Normal 24 6 4" xfId="2797" xr:uid="{7DE03E9D-7D8E-4F3D-B1FA-5E5DC174BD2C}"/>
    <cellStyle name="Normal 24 6 5" xfId="2798" xr:uid="{AC742990-5F3B-4978-BD9B-21B0858CCF71}"/>
    <cellStyle name="Normal 24 6 6" xfId="2799" xr:uid="{973A67FC-C2C3-411C-9A14-70EE91B829F5}"/>
    <cellStyle name="Normal 24 6 7" xfId="11058" xr:uid="{1FB7995F-FF77-4945-97C6-875D8BEDF5C0}"/>
    <cellStyle name="Normal 24 6 8" xfId="11059" xr:uid="{72FA227F-8EED-4412-BA28-9AA402242C9E}"/>
    <cellStyle name="Normal 24 6 8 2" xfId="11060" xr:uid="{0337CBC8-8EB1-46AC-BAC0-47502B5BAE2B}"/>
    <cellStyle name="Normal 24 6 9" xfId="26857" xr:uid="{335F3112-8065-4868-8D0B-9563B3355666}"/>
    <cellStyle name="Normal 24 7" xfId="2800" xr:uid="{F47476F2-EA3D-4672-AD1A-CBF3A9AA6B18}"/>
    <cellStyle name="Normal 24 7 2" xfId="2801" xr:uid="{C92EA88F-0660-46AF-9267-3E4FBF307E9E}"/>
    <cellStyle name="Normal 24 7 3" xfId="26858" xr:uid="{DE34FF9A-B7A3-416A-991C-6AE076688D4E}"/>
    <cellStyle name="Normal 24 7 4" xfId="11061" xr:uid="{73674D10-75B8-4390-8EDE-9D3C2C8D88EB}"/>
    <cellStyle name="Normal 24 7 5" xfId="8728" xr:uid="{CCCA9BB1-8823-4934-A917-2978382BF453}"/>
    <cellStyle name="Normal 24 8" xfId="2802" xr:uid="{50AD8A25-5269-446C-99F5-78C8BA641DB5}"/>
    <cellStyle name="Normal 24 8 2" xfId="26859" xr:uid="{68498260-E3A3-468A-9CD2-0DB6489CDF87}"/>
    <cellStyle name="Normal 24 8 3" xfId="11062" xr:uid="{2DA207AB-3C6B-4585-ADD2-F5D835000D76}"/>
    <cellStyle name="Normal 24 8 4" xfId="8729" xr:uid="{A85FCB2F-157D-419B-AF18-1813080B938B}"/>
    <cellStyle name="Normal 24 9" xfId="2803" xr:uid="{69620CA3-136F-4C5B-A933-B4CEA5DA277E}"/>
    <cellStyle name="Normal 24 9 2" xfId="26860" xr:uid="{E42E8DC6-5F9E-43A2-A315-5AA474346A14}"/>
    <cellStyle name="Normal 24 9 3" xfId="11063" xr:uid="{EF0D45C3-515F-40FB-94D9-7A784596981F}"/>
    <cellStyle name="Normal 24 9 4" xfId="8730" xr:uid="{EE89577E-7263-4057-8D0B-C00332934DC1}"/>
    <cellStyle name="Normal 25" xfId="2804" xr:uid="{D424F923-76EE-4531-97EA-8992CC20B00B}"/>
    <cellStyle name="Normal 25 10" xfId="26861" xr:uid="{D74BF80A-9D99-4B93-A04C-8387C787C550}"/>
    <cellStyle name="Normal 25 10 2" xfId="26862" xr:uid="{785E8983-54E1-4073-8A53-3FAA74C33E72}"/>
    <cellStyle name="Normal 25 10 3" xfId="26863" xr:uid="{978F4AFB-8758-48CD-8121-8F2D6FB29808}"/>
    <cellStyle name="Normal 25 11" xfId="26864" xr:uid="{BA356A83-B2ED-4203-B8C8-E52674316DCD}"/>
    <cellStyle name="Normal 25 11 2" xfId="26865" xr:uid="{5C17EA78-9726-486E-B892-271BEF2A345D}"/>
    <cellStyle name="Normal 25 11 3" xfId="26866" xr:uid="{10A08498-BD35-4A89-8D1A-8450C9A5732E}"/>
    <cellStyle name="Normal 25 12" xfId="26867" xr:uid="{56262FCB-99AE-4758-B7A4-A55AAC358CBE}"/>
    <cellStyle name="Normal 25 12 2" xfId="26868" xr:uid="{A56CBA78-A3EB-4D6B-94AB-51ECF22C0953}"/>
    <cellStyle name="Normal 25 12 3" xfId="26869" xr:uid="{CC79F5CB-E5C8-4014-A125-B0273380E74E}"/>
    <cellStyle name="Normal 25 13" xfId="26870" xr:uid="{027C6F60-2547-42D1-8947-7E21634B38C3}"/>
    <cellStyle name="Normal 25 13 2" xfId="26871" xr:uid="{2ED20A1D-AE54-4D24-BF77-A2397851FF48}"/>
    <cellStyle name="Normal 25 13 3" xfId="26872" xr:uid="{6CCE1301-51D6-4855-B8E5-4E7C4D809675}"/>
    <cellStyle name="Normal 25 14" xfId="26873" xr:uid="{4643EE63-2644-4E08-BDDB-335C6E01DCB7}"/>
    <cellStyle name="Normal 25 14 2" xfId="26874" xr:uid="{9A497842-DBDB-4AC8-91C5-3A03F0EF3EAF}"/>
    <cellStyle name="Normal 25 14 3" xfId="26875" xr:uid="{CD754EF8-13D3-4AEC-8554-3625F2CEC4BF}"/>
    <cellStyle name="Normal 25 15" xfId="26876" xr:uid="{1F749FB6-EEB4-4EC8-8057-A9B88DC0628B}"/>
    <cellStyle name="Normal 25 15 2" xfId="26877" xr:uid="{8A27F521-72E6-4418-97D6-87E4A6E92FE2}"/>
    <cellStyle name="Normal 25 15 3" xfId="26878" xr:uid="{8B45FC1D-C5D7-4C04-8AB0-DC2042CB7CD8}"/>
    <cellStyle name="Normal 25 16" xfId="26879" xr:uid="{84CD813B-BD76-4A61-83CE-65DA81B4855A}"/>
    <cellStyle name="Normal 25 16 2" xfId="26880" xr:uid="{F33D31EA-DB29-4CDF-B762-66B679D88009}"/>
    <cellStyle name="Normal 25 16 3" xfId="26881" xr:uid="{8EE9CBEA-A02C-4DCC-8561-C3F959B9DBCF}"/>
    <cellStyle name="Normal 25 2" xfId="2805" xr:uid="{C2A2C62E-404A-45F4-A538-040B5F6C6EF2}"/>
    <cellStyle name="Normal 25 2 10" xfId="26882" xr:uid="{82E7EB24-F961-4D9E-AA8B-79AC2F90F15A}"/>
    <cellStyle name="Normal 25 2 10 2" xfId="26883" xr:uid="{1B7E7457-C49C-485A-AD64-0C4DC9C9A0D8}"/>
    <cellStyle name="Normal 25 2 10 3" xfId="26884" xr:uid="{E40547FC-B4EA-4492-A35A-8725AE1D2430}"/>
    <cellStyle name="Normal 25 2 11" xfId="26885" xr:uid="{DCA14394-D291-40EB-A63E-4F1E82D8DDBE}"/>
    <cellStyle name="Normal 25 2 11 2" xfId="26886" xr:uid="{54A2A30E-220A-4677-925E-F3DF3D31AD69}"/>
    <cellStyle name="Normal 25 2 11 3" xfId="26887" xr:uid="{E71E0FFD-F899-48C0-8B59-B20BCA10013D}"/>
    <cellStyle name="Normal 25 2 2" xfId="2806" xr:uid="{171C388E-3510-469C-A21A-38B84CC111EA}"/>
    <cellStyle name="Normal 25 2 3" xfId="26888" xr:uid="{3EEE34E4-CE31-4CAF-821E-C7737FA0FC58}"/>
    <cellStyle name="Normal 25 2 3 2" xfId="26889" xr:uid="{8D485945-8944-465B-9EB4-85A0A61F2727}"/>
    <cellStyle name="Normal 25 2 3 3" xfId="26890" xr:uid="{AB5250C2-39FB-47F7-8E7D-04A7B2453992}"/>
    <cellStyle name="Normal 25 2 4" xfId="26891" xr:uid="{7F1B6444-C71B-451F-8D76-CC439E30971E}"/>
    <cellStyle name="Normal 25 2 4 2" xfId="26892" xr:uid="{6D45ABD6-7F67-4F80-A030-6657784EBED3}"/>
    <cellStyle name="Normal 25 2 4 3" xfId="26893" xr:uid="{A1D37888-8718-47E7-9FBE-BD3CE17B5AC3}"/>
    <cellStyle name="Normal 25 2 5" xfId="26894" xr:uid="{5BAC95A0-CD23-4BBB-89A3-45B4EC4BBA10}"/>
    <cellStyle name="Normal 25 2 5 2" xfId="26895" xr:uid="{9B58B295-BEBE-4312-BF96-B8C9A6EE38A7}"/>
    <cellStyle name="Normal 25 2 5 3" xfId="26896" xr:uid="{A93EAF8B-48F9-42FA-BA1B-80E40D48CEA0}"/>
    <cellStyle name="Normal 25 2 6" xfId="26897" xr:uid="{F5F5D2C7-D2B8-4C81-A98A-69F757262E78}"/>
    <cellStyle name="Normal 25 2 6 2" xfId="26898" xr:uid="{E789B72C-049C-46A5-AEC5-8B980F2A6440}"/>
    <cellStyle name="Normal 25 2 6 3" xfId="26899" xr:uid="{7125B92C-90FE-44F8-ACF3-10E762E62B72}"/>
    <cellStyle name="Normal 25 2 7" xfId="26900" xr:uid="{6DDBA28C-2E1D-47DC-BD4D-9CA2A967F004}"/>
    <cellStyle name="Normal 25 2 7 2" xfId="26901" xr:uid="{E36DD1C7-9FBB-42A0-87A2-8919B703E234}"/>
    <cellStyle name="Normal 25 2 7 3" xfId="26902" xr:uid="{EA13DD1F-C73B-4BCB-8877-BB46B15CB945}"/>
    <cellStyle name="Normal 25 2 8" xfId="26903" xr:uid="{9FC3D4C4-DE6A-4EC0-A716-7E5CE3329C87}"/>
    <cellStyle name="Normal 25 2 8 2" xfId="26904" xr:uid="{DC6E0FEF-FD24-4053-A87D-E2B23D9C0B6A}"/>
    <cellStyle name="Normal 25 2 8 3" xfId="26905" xr:uid="{31DA1299-F44B-4046-BB9D-4BF76E511473}"/>
    <cellStyle name="Normal 25 2 9" xfId="26906" xr:uid="{FEB0A21C-1C3D-4035-822D-2103990692E7}"/>
    <cellStyle name="Normal 25 2 9 2" xfId="26907" xr:uid="{9A274F60-2F48-4A72-9696-BD2F9E408276}"/>
    <cellStyle name="Normal 25 2 9 3" xfId="26908" xr:uid="{05CBB8E6-04FE-4D3D-A937-B0A1B9828249}"/>
    <cellStyle name="Normal 25 3" xfId="2807" xr:uid="{E421EE1D-3418-4331-911F-6578C03659C3}"/>
    <cellStyle name="Normal 25 3 10" xfId="26909" xr:uid="{30767D38-8BED-495C-9817-E24C4E1A969A}"/>
    <cellStyle name="Normal 25 3 10 2" xfId="26910" xr:uid="{E8CC115A-2B22-412B-B7B1-3119D262E993}"/>
    <cellStyle name="Normal 25 3 10 3" xfId="26911" xr:uid="{A6343AAA-2F9A-42FF-93BF-11DC50E64514}"/>
    <cellStyle name="Normal 25 3 2" xfId="26912" xr:uid="{83755453-1807-4CE5-8AA1-E2D500625389}"/>
    <cellStyle name="Normal 25 3 2 2" xfId="26913" xr:uid="{CD0B8544-0C95-4C17-A088-A166E5D64BBE}"/>
    <cellStyle name="Normal 25 3 2 3" xfId="26914" xr:uid="{AA4FD0E1-44C8-47FB-8E2D-7126F5F4B3D3}"/>
    <cellStyle name="Normal 25 3 3" xfId="26915" xr:uid="{6FBA14BD-EDE1-4D3D-9302-DB49ADDD8EAC}"/>
    <cellStyle name="Normal 25 3 3 2" xfId="26916" xr:uid="{AE90E390-4E14-48B5-A281-83B3C1B37A2D}"/>
    <cellStyle name="Normal 25 3 3 3" xfId="26917" xr:uid="{9099459E-7B22-4D4C-9519-0014A93C3AD3}"/>
    <cellStyle name="Normal 25 3 4" xfId="26918" xr:uid="{621320B9-EBAA-4C86-B828-A391D43A542B}"/>
    <cellStyle name="Normal 25 3 4 2" xfId="26919" xr:uid="{3EA363CA-473B-4F22-AF1C-117CA04E618F}"/>
    <cellStyle name="Normal 25 3 4 3" xfId="26920" xr:uid="{7462713B-4BBD-47DC-9961-E7CFF3A635FB}"/>
    <cellStyle name="Normal 25 3 5" xfId="26921" xr:uid="{59589430-78A4-4899-BAF8-F20AC9BC22CF}"/>
    <cellStyle name="Normal 25 3 5 2" xfId="26922" xr:uid="{A2615761-E311-4AF1-A5F5-A73B3139EDA6}"/>
    <cellStyle name="Normal 25 3 5 3" xfId="26923" xr:uid="{80A83E29-5F5B-495D-9004-927F8A2CF0D1}"/>
    <cellStyle name="Normal 25 3 6" xfId="26924" xr:uid="{B7FAAE16-668C-4ACD-8342-56694230C3AE}"/>
    <cellStyle name="Normal 25 3 6 2" xfId="26925" xr:uid="{90688F32-FFCC-44A4-9F57-FC77696852F1}"/>
    <cellStyle name="Normal 25 3 6 3" xfId="26926" xr:uid="{1B8BC8EA-983D-4F6D-BB65-6BD38494CB3B}"/>
    <cellStyle name="Normal 25 3 7" xfId="26927" xr:uid="{296FFD52-D122-4884-989C-D7704192833F}"/>
    <cellStyle name="Normal 25 3 7 2" xfId="26928" xr:uid="{90C29429-50BE-443D-BC25-DFDC81BC8AB0}"/>
    <cellStyle name="Normal 25 3 7 3" xfId="26929" xr:uid="{C9C395F9-4C86-4F93-813B-B662E38FE97D}"/>
    <cellStyle name="Normal 25 3 8" xfId="26930" xr:uid="{8A4561C2-7409-425E-90AE-77272879BBBD}"/>
    <cellStyle name="Normal 25 3 8 2" xfId="26931" xr:uid="{B7B079F7-4D6C-47EE-83E1-1BDD951EA07E}"/>
    <cellStyle name="Normal 25 3 8 3" xfId="26932" xr:uid="{1EBDBDB9-2825-4FFD-9464-696425C7EBE9}"/>
    <cellStyle name="Normal 25 3 9" xfId="26933" xr:uid="{867B2B5F-52A0-4256-BB56-C7274633EA64}"/>
    <cellStyle name="Normal 25 3 9 2" xfId="26934" xr:uid="{AACB2133-4563-42F0-80CF-D649A03923BB}"/>
    <cellStyle name="Normal 25 3 9 3" xfId="26935" xr:uid="{6E17E8AC-A19E-46D7-83CB-634E3C3BDA39}"/>
    <cellStyle name="Normal 25 4" xfId="2808" xr:uid="{25C9F524-1477-4D54-9856-556B26FE2761}"/>
    <cellStyle name="Normal 25 5" xfId="2809" xr:uid="{E99E8A59-F14C-4619-9888-B9E9BC8F2948}"/>
    <cellStyle name="Normal 25 6" xfId="2810" xr:uid="{28368E50-A349-4FB5-8D60-5F2606801D69}"/>
    <cellStyle name="Normal 25 7" xfId="11902" xr:uid="{BA51A517-8442-4E0F-A084-D898E5256B26}"/>
    <cellStyle name="Normal 25 7 2" xfId="26936" xr:uid="{D208019E-547C-471A-B8F8-F3BFD1B1B340}"/>
    <cellStyle name="Normal 25 7 3" xfId="26937" xr:uid="{5D455FC3-E037-4B97-9126-984BEF07D05E}"/>
    <cellStyle name="Normal 25 7 4" xfId="26938" xr:uid="{99BEC7AD-7778-4861-901A-86BBEA6E49FD}"/>
    <cellStyle name="Normal 25 8" xfId="26939" xr:uid="{C882F9EA-AE4B-48C6-9F5D-FCB57C1368F0}"/>
    <cellStyle name="Normal 25 8 2" xfId="26940" xr:uid="{D35FAD68-FE9A-482B-8FE2-350210BB9F1D}"/>
    <cellStyle name="Normal 25 8 3" xfId="26941" xr:uid="{D4D3A4C5-FC98-4E85-B1FB-66BFF3D5789B}"/>
    <cellStyle name="Normal 25 9" xfId="26942" xr:uid="{C85DEFB6-0381-4841-ADB0-52D24447DAAA}"/>
    <cellStyle name="Normal 25 9 2" xfId="26943" xr:uid="{0CEEB125-6E9A-4094-84D6-3D520A4549BF}"/>
    <cellStyle name="Normal 25 9 3" xfId="26944" xr:uid="{46BF02DB-BCBE-4728-B748-08ACED2BE4BA}"/>
    <cellStyle name="Normal 26" xfId="2811" xr:uid="{78B44773-E124-46B7-9AB7-E768D204B20E}"/>
    <cellStyle name="Normal 26 10" xfId="26945" xr:uid="{000A228A-9C1E-4F41-823B-D4E57571234D}"/>
    <cellStyle name="Normal 26 10 2" xfId="26946" xr:uid="{D77BCE16-2A3E-4582-AF4A-DA82D4E7D3D8}"/>
    <cellStyle name="Normal 26 10 3" xfId="26947" xr:uid="{02FED779-62B6-4F6C-9E15-684ABD17DFD4}"/>
    <cellStyle name="Normal 26 11" xfId="26948" xr:uid="{5680CB31-B2AD-4404-B42E-7D25CCBFE05A}"/>
    <cellStyle name="Normal 26 11 2" xfId="26949" xr:uid="{7E0CA846-8A37-46D0-8C47-012DC31D04F6}"/>
    <cellStyle name="Normal 26 11 3" xfId="26950" xr:uid="{44A7097A-3BF8-4D5E-9DB9-90F6FFE973FE}"/>
    <cellStyle name="Normal 26 12" xfId="26951" xr:uid="{2A50F54E-A9CC-4B4A-B25B-D986931F6A96}"/>
    <cellStyle name="Normal 26 12 2" xfId="26952" xr:uid="{DD0BDDD1-3C48-42F5-AD5B-B72BF9AF7023}"/>
    <cellStyle name="Normal 26 12 3" xfId="26953" xr:uid="{CAE1C2F5-4EE4-45BE-A8D7-9A2039794A6B}"/>
    <cellStyle name="Normal 26 13" xfId="26954" xr:uid="{970CB6CF-6F65-4246-9670-2FE03D386746}"/>
    <cellStyle name="Normal 26 2" xfId="8732" xr:uid="{86CC1913-95AB-4D75-9E5B-A0410996DE84}"/>
    <cellStyle name="Normal 26 2 10" xfId="26955" xr:uid="{B076AA6F-139E-4839-8D8D-992D14EE2469}"/>
    <cellStyle name="Normal 26 2 10 2" xfId="26956" xr:uid="{9B957FC6-23E8-409C-B6A5-36D1F60C3911}"/>
    <cellStyle name="Normal 26 2 10 3" xfId="26957" xr:uid="{6D26E5AB-09CA-4880-8145-2978A27A0159}"/>
    <cellStyle name="Normal 26 2 11" xfId="26958" xr:uid="{3C827278-3C6A-4449-B878-1A05D745AD42}"/>
    <cellStyle name="Normal 26 2 12" xfId="26959" xr:uid="{B97B7BEB-AD84-400C-9A14-875F93E44C34}"/>
    <cellStyle name="Normal 26 2 13" xfId="26960" xr:uid="{FB43C0C8-06CF-4620-9AB9-1E56A3197280}"/>
    <cellStyle name="Normal 26 2 2" xfId="26961" xr:uid="{7038620E-6E87-4CB8-9AEF-747CC73AFD0A}"/>
    <cellStyle name="Normal 26 2 2 2" xfId="26962" xr:uid="{A0CD9AF1-B53B-4A78-8E2E-48F1B7480D8B}"/>
    <cellStyle name="Normal 26 2 2 3" xfId="26963" xr:uid="{1E897A6A-3ED6-4892-BFEA-09A88EC2F5BF}"/>
    <cellStyle name="Normal 26 2 3" xfId="26964" xr:uid="{BE71DD52-B665-4B08-A454-E6245F0F440E}"/>
    <cellStyle name="Normal 26 2 3 2" xfId="26965" xr:uid="{583D6928-FF9E-4CED-9595-75BDB85EB900}"/>
    <cellStyle name="Normal 26 2 3 3" xfId="26966" xr:uid="{E31CC08B-5AAA-4589-8CC1-1833AF368EB2}"/>
    <cellStyle name="Normal 26 2 4" xfId="26967" xr:uid="{78D713AE-8923-4B11-A7D2-F28B074AB327}"/>
    <cellStyle name="Normal 26 2 4 2" xfId="26968" xr:uid="{A5E276A5-B8A3-45AA-B6CE-6AAB22CE08A7}"/>
    <cellStyle name="Normal 26 2 4 3" xfId="26969" xr:uid="{AB8D0CB6-21AB-4C40-AA3D-06B4333D31F9}"/>
    <cellStyle name="Normal 26 2 5" xfId="26970" xr:uid="{AC2B531A-DC72-4754-8D99-102A6D9BC8E7}"/>
    <cellStyle name="Normal 26 2 5 2" xfId="26971" xr:uid="{5F3CB40B-1001-4E68-9CE4-BFF1AE9571A3}"/>
    <cellStyle name="Normal 26 2 5 3" xfId="26972" xr:uid="{678BB1F7-292C-4AEC-A7D0-AF81D459C485}"/>
    <cellStyle name="Normal 26 2 6" xfId="26973" xr:uid="{3620B7B7-97EC-4847-A25E-F96EE688B764}"/>
    <cellStyle name="Normal 26 2 6 2" xfId="26974" xr:uid="{F424F9F1-C8ED-421B-A896-FEDDB5DC880B}"/>
    <cellStyle name="Normal 26 2 6 3" xfId="26975" xr:uid="{94018074-ED39-48E8-A77B-6492B9DB7CC6}"/>
    <cellStyle name="Normal 26 2 7" xfId="26976" xr:uid="{3EAF1AEA-9D7F-40C3-8B4E-D323F9BE231C}"/>
    <cellStyle name="Normal 26 2 7 2" xfId="26977" xr:uid="{BD758380-4929-48A2-A95D-1489A620874D}"/>
    <cellStyle name="Normal 26 2 7 3" xfId="26978" xr:uid="{6E72C38C-5956-4DC4-8234-8186671A4314}"/>
    <cellStyle name="Normal 26 2 8" xfId="26979" xr:uid="{00F254ED-D37C-4BCF-A5FC-A9960C3A9782}"/>
    <cellStyle name="Normal 26 2 8 2" xfId="26980" xr:uid="{48FD9835-797C-4118-8B25-6089FDAD23AF}"/>
    <cellStyle name="Normal 26 2 8 3" xfId="26981" xr:uid="{6F3F1601-C82E-48A1-B0B9-7086B1E659D1}"/>
    <cellStyle name="Normal 26 2 9" xfId="26982" xr:uid="{FB210079-41C8-42F9-8E11-FA82AFC28152}"/>
    <cellStyle name="Normal 26 2 9 2" xfId="26983" xr:uid="{29F5E468-EBA1-4602-94D6-E0702B564000}"/>
    <cellStyle name="Normal 26 2 9 3" xfId="26984" xr:uid="{52CA438B-5CD8-4ECE-A51B-69ACDC0B4E79}"/>
    <cellStyle name="Normal 26 3" xfId="8731" xr:uid="{DD059633-A67C-400B-AC52-A38E25F26F85}"/>
    <cellStyle name="Normal 26 3 10" xfId="26986" xr:uid="{7A4D6544-A9CE-4458-B8D0-A94294697733}"/>
    <cellStyle name="Normal 26 3 10 2" xfId="26987" xr:uid="{49737700-4DB3-4469-A7E7-6E48A39F2C65}"/>
    <cellStyle name="Normal 26 3 10 3" xfId="26988" xr:uid="{B314B039-4692-4A28-A75C-DDBF2250F34F}"/>
    <cellStyle name="Normal 26 3 11" xfId="26989" xr:uid="{A12A1A7F-4A5E-4924-97B8-779B7E9ED638}"/>
    <cellStyle name="Normal 26 3 12" xfId="26990" xr:uid="{BF2D6C3E-C694-4FD8-B3B5-D510BB4C9768}"/>
    <cellStyle name="Normal 26 3 13" xfId="26991" xr:uid="{13B85968-DEB3-4D01-9AFF-D507F41D7B91}"/>
    <cellStyle name="Normal 26 3 14" xfId="26985" xr:uid="{B1AAFEAC-630B-4088-A3E8-6A83B5C8CAFE}"/>
    <cellStyle name="Normal 26 3 2" xfId="26992" xr:uid="{08277726-90D3-44DB-AC59-6873C462B706}"/>
    <cellStyle name="Normal 26 3 2 2" xfId="26993" xr:uid="{EF3D6044-7467-4D09-B8F0-ACD2B7BBF1E7}"/>
    <cellStyle name="Normal 26 3 2 3" xfId="26994" xr:uid="{7D2CAC95-317A-4861-8707-919A762C4EE7}"/>
    <cellStyle name="Normal 26 3 3" xfId="26995" xr:uid="{47068DB5-553C-40D4-8A14-6300E6F54B65}"/>
    <cellStyle name="Normal 26 3 3 2" xfId="26996" xr:uid="{A753B910-7DAE-41AD-9655-3B345C702581}"/>
    <cellStyle name="Normal 26 3 3 3" xfId="26997" xr:uid="{49B216D3-1B94-4A49-8FC2-A8A667FBF63F}"/>
    <cellStyle name="Normal 26 3 4" xfId="26998" xr:uid="{C6A0BEEE-8ABF-4260-9FE8-5E8E5955AA5F}"/>
    <cellStyle name="Normal 26 3 4 2" xfId="26999" xr:uid="{F684AD1D-9E64-444A-804E-9A50561DBD43}"/>
    <cellStyle name="Normal 26 3 4 3" xfId="27000" xr:uid="{DF31D8AD-3E67-49B8-A14B-84074B5686E0}"/>
    <cellStyle name="Normal 26 3 5" xfId="27001" xr:uid="{A819AF8B-AAD5-41FA-92D8-60F7A1D838EA}"/>
    <cellStyle name="Normal 26 3 5 2" xfId="27002" xr:uid="{23F3D823-7E50-4724-A8E4-75FBA5D02792}"/>
    <cellStyle name="Normal 26 3 5 3" xfId="27003" xr:uid="{ECC6E64F-B7A5-4300-B568-E44A6A3640DD}"/>
    <cellStyle name="Normal 26 3 6" xfId="27004" xr:uid="{E8A91853-8CFF-459F-A9A1-88F14CB5FB78}"/>
    <cellStyle name="Normal 26 3 6 2" xfId="27005" xr:uid="{6EF97B51-6083-400C-9404-8E227E8F73F6}"/>
    <cellStyle name="Normal 26 3 6 3" xfId="27006" xr:uid="{CDF25E21-2BE5-482E-8C76-FB526F7E3C09}"/>
    <cellStyle name="Normal 26 3 7" xfId="27007" xr:uid="{C240B90A-5555-4CCC-9577-29875C043354}"/>
    <cellStyle name="Normal 26 3 7 2" xfId="27008" xr:uid="{6FF6AFBE-FB40-43C8-8D50-CD7D524DC556}"/>
    <cellStyle name="Normal 26 3 7 3" xfId="27009" xr:uid="{906C97D2-6398-48F4-BC46-3F7EFE3C4FC1}"/>
    <cellStyle name="Normal 26 3 8" xfId="27010" xr:uid="{2D910E57-01FB-4232-B2A8-08908B1E011A}"/>
    <cellStyle name="Normal 26 3 8 2" xfId="27011" xr:uid="{BBC0371A-848A-4029-B99F-12BF7309983B}"/>
    <cellStyle name="Normal 26 3 8 3" xfId="27012" xr:uid="{009D3EB8-5208-41A4-98BE-5736E797760A}"/>
    <cellStyle name="Normal 26 3 9" xfId="27013" xr:uid="{A1AC45B2-559F-43F5-B9EF-61922BE5CA3E}"/>
    <cellStyle name="Normal 26 3 9 2" xfId="27014" xr:uid="{0329350F-B16C-4162-8B7A-C4D822FEFE15}"/>
    <cellStyle name="Normal 26 3 9 3" xfId="27015" xr:uid="{B8BDA2A9-A0CA-4306-B917-4A9BE2C542C0}"/>
    <cellStyle name="Normal 26 4" xfId="27016" xr:uid="{BF5135A7-DD4F-4ABD-BEF9-63517885B4F6}"/>
    <cellStyle name="Normal 26 4 2" xfId="27017" xr:uid="{32BB2A01-7656-4EFA-9EE2-86E1CEE52953}"/>
    <cellStyle name="Normal 26 4 3" xfId="27018" xr:uid="{306478A2-8666-48F4-83B1-AB41AD1B4182}"/>
    <cellStyle name="Normal 26 5" xfId="27019" xr:uid="{D34EE1B5-1FA2-4847-A67D-49AC3692D000}"/>
    <cellStyle name="Normal 26 5 2" xfId="27020" xr:uid="{C38AE748-689A-4672-B5EA-D6E7F8479FF6}"/>
    <cellStyle name="Normal 26 5 3" xfId="27021" xr:uid="{6BE27417-E888-426A-BE81-3DD86B3802CA}"/>
    <cellStyle name="Normal 26 6" xfId="27022" xr:uid="{854ECBFB-9E8C-4387-960C-7AF41B3C15AB}"/>
    <cellStyle name="Normal 26 6 2" xfId="27023" xr:uid="{B57F8C6B-151F-4A55-88FB-EDEF4AD4AFF0}"/>
    <cellStyle name="Normal 26 6 3" xfId="27024" xr:uid="{EBB6BF25-6604-45F3-954E-2331C10DB7D8}"/>
    <cellStyle name="Normal 26 7" xfId="27025" xr:uid="{4783261E-3717-4960-9948-C8E7B450A1F9}"/>
    <cellStyle name="Normal 26 7 2" xfId="27026" xr:uid="{B70A4039-810C-49CD-AF45-A78DDE8BE0FA}"/>
    <cellStyle name="Normal 26 7 3" xfId="27027" xr:uid="{0D9D0D52-BBDF-4B77-A663-F1DD9829EC27}"/>
    <cellStyle name="Normal 26 8" xfId="27028" xr:uid="{72A5CD7E-5702-48A8-A046-A2FB17BFA249}"/>
    <cellStyle name="Normal 26 8 2" xfId="27029" xr:uid="{F70EC498-1C99-409C-B33A-CF4A0AAA5B21}"/>
    <cellStyle name="Normal 26 8 3" xfId="27030" xr:uid="{81ABC725-04C8-4F25-A904-DD011DB8B98F}"/>
    <cellStyle name="Normal 26 9" xfId="27031" xr:uid="{6B4BEF64-FCB4-44A2-A7A5-37C31C96A5AB}"/>
    <cellStyle name="Normal 26 9 2" xfId="27032" xr:uid="{58549C33-0A54-49DE-8E3E-3A33B02F51C3}"/>
    <cellStyle name="Normal 26 9 3" xfId="27033" xr:uid="{039546A1-DFD7-4A56-9120-636D85BBFB8E}"/>
    <cellStyle name="Normal 27" xfId="2812" xr:uid="{E8C3E863-3C7E-453B-B8F3-6D92EFD5F2C8}"/>
    <cellStyle name="Normal 27 10" xfId="27034" xr:uid="{CFEA5085-7BDE-46C2-BCF2-17FCC77D2DCD}"/>
    <cellStyle name="Normal 27 10 2" xfId="27035" xr:uid="{EFCD766B-55E5-4E8C-A358-704313ED7AC4}"/>
    <cellStyle name="Normal 27 10 3" xfId="27036" xr:uid="{BC3ACC59-A2E3-4DB9-90D1-2D51C8392059}"/>
    <cellStyle name="Normal 27 11" xfId="27037" xr:uid="{2BB563E7-D38F-4ABB-8F9A-1D321FB5DD97}"/>
    <cellStyle name="Normal 27 11 2" xfId="27038" xr:uid="{054FB7F2-94BE-4C16-84EB-834960557127}"/>
    <cellStyle name="Normal 27 11 3" xfId="27039" xr:uid="{3E228EBE-5F1C-4C7F-9240-7A31CAFE7477}"/>
    <cellStyle name="Normal 27 12" xfId="27040" xr:uid="{E78D5CAD-AE86-4C34-87F9-F6ABE4E161C6}"/>
    <cellStyle name="Normal 27 12 2" xfId="27041" xr:uid="{90E280F6-9E79-49EC-9A62-0ECEA4C923E2}"/>
    <cellStyle name="Normal 27 12 3" xfId="27042" xr:uid="{E495A31D-2661-41CC-9431-D9D6D21A90BA}"/>
    <cellStyle name="Normal 27 13" xfId="27043" xr:uid="{DC43E008-292D-4E5E-B58C-75091A13D64E}"/>
    <cellStyle name="Normal 27 2" xfId="8733" xr:uid="{DFC0DE8E-60C9-4767-9978-5334EC6B9E5C}"/>
    <cellStyle name="Normal 27 2 10" xfId="27044" xr:uid="{224538D3-E52F-4645-BB3A-80BD9D180CCD}"/>
    <cellStyle name="Normal 27 2 10 2" xfId="27045" xr:uid="{735B32E6-C0BD-4E50-899D-B6710150663B}"/>
    <cellStyle name="Normal 27 2 10 3" xfId="27046" xr:uid="{4714191B-B037-434B-88A6-2345DE3FE379}"/>
    <cellStyle name="Normal 27 2 11" xfId="27047" xr:uid="{21531723-2E67-4C86-8DDD-6A2E3BF734C8}"/>
    <cellStyle name="Normal 27 2 12" xfId="27048" xr:uid="{0B7374F2-5167-443A-9032-F88775DA9847}"/>
    <cellStyle name="Normal 27 2 13" xfId="27049" xr:uid="{5A6DBFD9-43BF-47BA-A7FA-833B5305BEBD}"/>
    <cellStyle name="Normal 27 2 2" xfId="27050" xr:uid="{6F7391C6-7537-4ABF-AFCD-CB5DD9268390}"/>
    <cellStyle name="Normal 27 2 2 2" xfId="27051" xr:uid="{7AD68923-D727-48CB-9C2C-CFD650505CB0}"/>
    <cellStyle name="Normal 27 2 2 3" xfId="27052" xr:uid="{2F4AECCC-0F24-430D-8CD8-8234A822A4B5}"/>
    <cellStyle name="Normal 27 2 3" xfId="27053" xr:uid="{AFF329BD-CA39-4865-9B9B-370AEDAED0B0}"/>
    <cellStyle name="Normal 27 2 3 2" xfId="27054" xr:uid="{C69A5750-FBB6-400A-BAE7-48974F178953}"/>
    <cellStyle name="Normal 27 2 3 3" xfId="27055" xr:uid="{56AC0DF5-7A90-450D-9CC2-7A6556697B43}"/>
    <cellStyle name="Normal 27 2 4" xfId="27056" xr:uid="{29D49C46-6B39-4E0D-AFA0-E5B16E243178}"/>
    <cellStyle name="Normal 27 2 4 2" xfId="27057" xr:uid="{40C5AB6C-4EF1-4048-9171-3EA86410C9C9}"/>
    <cellStyle name="Normal 27 2 4 3" xfId="27058" xr:uid="{9EA9A544-7C5F-4A8B-94BF-B4FB3C2C1864}"/>
    <cellStyle name="Normal 27 2 5" xfId="27059" xr:uid="{EEC70AB6-DBB5-43E4-BB1C-1AF68811EDB5}"/>
    <cellStyle name="Normal 27 2 5 2" xfId="27060" xr:uid="{843F7A1F-A074-4E70-89BF-997371494854}"/>
    <cellStyle name="Normal 27 2 5 3" xfId="27061" xr:uid="{81B45E03-1586-4A28-B2E6-1C1F51FA4124}"/>
    <cellStyle name="Normal 27 2 6" xfId="27062" xr:uid="{221972B0-8F95-45A3-B51F-53751D0D1EBF}"/>
    <cellStyle name="Normal 27 2 6 2" xfId="27063" xr:uid="{822B7E42-250A-4F8F-9BE6-04E2AEB9FE8E}"/>
    <cellStyle name="Normal 27 2 6 3" xfId="27064" xr:uid="{3D90C542-029B-429E-90D8-D659550E630A}"/>
    <cellStyle name="Normal 27 2 7" xfId="27065" xr:uid="{002F8B53-6040-45B7-8852-8F642F710165}"/>
    <cellStyle name="Normal 27 2 7 2" xfId="27066" xr:uid="{D48C9C1A-EA64-4387-82E6-BF809169B782}"/>
    <cellStyle name="Normal 27 2 7 3" xfId="27067" xr:uid="{8E05BFC3-B34E-40E8-AC67-14F5D137D3EA}"/>
    <cellStyle name="Normal 27 2 8" xfId="27068" xr:uid="{73B56771-F3A0-4249-98A9-7AEC5004090C}"/>
    <cellStyle name="Normal 27 2 8 2" xfId="27069" xr:uid="{8319C185-2F15-4AD1-A502-B022D40B677F}"/>
    <cellStyle name="Normal 27 2 8 3" xfId="27070" xr:uid="{61153E6B-9FA5-44CD-B266-85F0B7D9C74F}"/>
    <cellStyle name="Normal 27 2 9" xfId="27071" xr:uid="{3FCDD70E-1DAF-453C-86AD-C2B99BDCB745}"/>
    <cellStyle name="Normal 27 2 9 2" xfId="27072" xr:uid="{81B2D9E0-BEA4-4BAB-848E-EB83DC0D47A3}"/>
    <cellStyle name="Normal 27 2 9 3" xfId="27073" xr:uid="{21E53467-94F0-47E6-B9F1-19522D548889}"/>
    <cellStyle name="Normal 27 3" xfId="27074" xr:uid="{7CD8A408-A27D-4F49-940C-9C4CCC0A36BE}"/>
    <cellStyle name="Normal 27 3 10" xfId="27075" xr:uid="{5EB99F2D-CB55-447D-9D3E-FD4AC50A136B}"/>
    <cellStyle name="Normal 27 3 10 2" xfId="27076" xr:uid="{330CAF21-F092-478D-8DA1-B479AA211BC0}"/>
    <cellStyle name="Normal 27 3 10 3" xfId="27077" xr:uid="{7BECBDB1-2808-4036-8092-787EB25D737B}"/>
    <cellStyle name="Normal 27 3 11" xfId="27078" xr:uid="{8924E27F-1DC7-411B-AC2B-EBBF9A4B2678}"/>
    <cellStyle name="Normal 27 3 12" xfId="27079" xr:uid="{CD346ABD-C766-4607-83F0-6CA8BE5871E8}"/>
    <cellStyle name="Normal 27 3 2" xfId="27080" xr:uid="{DAF03F03-56EF-476D-82F9-8D00AA5A625D}"/>
    <cellStyle name="Normal 27 3 2 2" xfId="27081" xr:uid="{5CE516F1-E2D1-4212-B6D5-BA3559B4418D}"/>
    <cellStyle name="Normal 27 3 2 3" xfId="27082" xr:uid="{BE172156-4656-4A2D-A220-F3238AE4FC7B}"/>
    <cellStyle name="Normal 27 3 3" xfId="27083" xr:uid="{FAF0B4AC-8F2D-4FBF-BDD1-A6947DF89EAB}"/>
    <cellStyle name="Normal 27 3 3 2" xfId="27084" xr:uid="{73EDEF0C-9AFE-4752-B4CF-A39BF15A3ED2}"/>
    <cellStyle name="Normal 27 3 3 3" xfId="27085" xr:uid="{BE08303E-F23A-44FC-88CA-822C3991C669}"/>
    <cellStyle name="Normal 27 3 4" xfId="27086" xr:uid="{92BA85A1-86B0-492C-AF2A-6425D3DAC2D0}"/>
    <cellStyle name="Normal 27 3 4 2" xfId="27087" xr:uid="{46F2C147-9AA2-4CC2-A0E8-337BF9A3829F}"/>
    <cellStyle name="Normal 27 3 4 3" xfId="27088" xr:uid="{4CE0A4C3-01B5-4C6C-8639-EAD24C5018DE}"/>
    <cellStyle name="Normal 27 3 5" xfId="27089" xr:uid="{CF7671D3-A0B0-4004-8DE8-54B8C88B2E8A}"/>
    <cellStyle name="Normal 27 3 5 2" xfId="27090" xr:uid="{F1EAA5DE-F4EC-4675-B1CF-CD48C6EE6B14}"/>
    <cellStyle name="Normal 27 3 5 3" xfId="27091" xr:uid="{60650500-5199-444D-9D1E-947CE523B2D5}"/>
    <cellStyle name="Normal 27 3 6" xfId="27092" xr:uid="{F35591E3-4965-4EB6-A81A-F11211041797}"/>
    <cellStyle name="Normal 27 3 6 2" xfId="27093" xr:uid="{6566E175-80C8-4075-9406-D95A519AFA05}"/>
    <cellStyle name="Normal 27 3 6 3" xfId="27094" xr:uid="{BEAD2298-6894-4C6F-BA09-8A0139530137}"/>
    <cellStyle name="Normal 27 3 7" xfId="27095" xr:uid="{87FFF8AA-ECFF-405A-BDED-FF62AF78F0FF}"/>
    <cellStyle name="Normal 27 3 7 2" xfId="27096" xr:uid="{249D7D94-C30D-4ABC-98F5-9858610598C5}"/>
    <cellStyle name="Normal 27 3 7 3" xfId="27097" xr:uid="{3BB5D775-FBD0-46D8-B8B6-409379AEEF1F}"/>
    <cellStyle name="Normal 27 3 8" xfId="27098" xr:uid="{E2630016-E4C9-4D7B-AC65-02B664F5BE33}"/>
    <cellStyle name="Normal 27 3 8 2" xfId="27099" xr:uid="{21D5E552-CC7E-4457-BEA3-FE5C7D83F613}"/>
    <cellStyle name="Normal 27 3 8 3" xfId="27100" xr:uid="{C2000B61-5040-4DBE-B8E8-0587104D0381}"/>
    <cellStyle name="Normal 27 3 9" xfId="27101" xr:uid="{13CC99CF-BA5C-46C4-94F3-45FBB330EB00}"/>
    <cellStyle name="Normal 27 3 9 2" xfId="27102" xr:uid="{8E35E017-489D-4F78-A8FD-2D1D9185CC57}"/>
    <cellStyle name="Normal 27 3 9 3" xfId="27103" xr:uid="{B8147D50-A73B-47CC-8274-C5D84C3F5B09}"/>
    <cellStyle name="Normal 27 4" xfId="27104" xr:uid="{FF7A574A-6CAF-4DC0-9F8A-801CA32061BB}"/>
    <cellStyle name="Normal 27 4 2" xfId="27105" xr:uid="{14831241-2667-43EE-9CAB-D410BCA1F306}"/>
    <cellStyle name="Normal 27 4 3" xfId="27106" xr:uid="{6255E4AA-7295-4CEB-A673-4C17610214FE}"/>
    <cellStyle name="Normal 27 5" xfId="27107" xr:uid="{96F9B071-490C-4AE5-BB2C-7EDDEC66E776}"/>
    <cellStyle name="Normal 27 5 2" xfId="27108" xr:uid="{4D700110-A1F7-4AEA-8B45-75F77F170CF8}"/>
    <cellStyle name="Normal 27 5 3" xfId="27109" xr:uid="{75A81AF8-A0A9-4AB3-88D3-081C1F495067}"/>
    <cellStyle name="Normal 27 6" xfId="27110" xr:uid="{4496A57A-1F86-4876-8502-0F01CF53668D}"/>
    <cellStyle name="Normal 27 6 2" xfId="27111" xr:uid="{AD0B7DD8-E89D-4FEF-AB4B-B05B7D02BF4B}"/>
    <cellStyle name="Normal 27 6 3" xfId="27112" xr:uid="{33708FBA-286F-4ABA-97E4-1239B3775B87}"/>
    <cellStyle name="Normal 27 7" xfId="27113" xr:uid="{69C52BF5-5673-4331-AC52-9819CF33CD69}"/>
    <cellStyle name="Normal 27 7 2" xfId="27114" xr:uid="{4F6E1482-6532-4355-B460-25F4761242EE}"/>
    <cellStyle name="Normal 27 7 3" xfId="27115" xr:uid="{30271B09-A4A6-4A8C-B244-C86A923DCF60}"/>
    <cellStyle name="Normal 27 8" xfId="27116" xr:uid="{C9ADB067-0D50-4CFD-8723-57ABA35F7426}"/>
    <cellStyle name="Normal 27 8 2" xfId="27117" xr:uid="{B639C77A-7920-4AF8-9C58-3B5D4DD8AFF1}"/>
    <cellStyle name="Normal 27 8 3" xfId="27118" xr:uid="{932FD786-E2DE-4C81-B19B-F49BFDFEE1AB}"/>
    <cellStyle name="Normal 27 9" xfId="27119" xr:uid="{67FCA1ED-8ACA-489D-81D9-2612B904A516}"/>
    <cellStyle name="Normal 27 9 2" xfId="27120" xr:uid="{72A5CF16-015A-467F-89A3-9391AC9ADA77}"/>
    <cellStyle name="Normal 27 9 3" xfId="27121" xr:uid="{74CAD997-1A54-41ED-B109-224686E32AFF}"/>
    <cellStyle name="Normal 28" xfId="3307" xr:uid="{9832E1F3-EB5E-44FA-BB5E-23BC33D0AACF}"/>
    <cellStyle name="Normal 28 10" xfId="27122" xr:uid="{18E49415-F67D-4F6E-A62A-1C7CB72335BA}"/>
    <cellStyle name="Normal 28 10 2" xfId="27123" xr:uid="{DE6ED441-5B4C-48D7-A199-03A63AAC41E0}"/>
    <cellStyle name="Normal 28 10 3" xfId="27124" xr:uid="{934F7A4A-AB63-4BFE-8EF4-FCEA6C7E1145}"/>
    <cellStyle name="Normal 28 11" xfId="27125" xr:uid="{6EC03765-D27F-4208-8951-DEEB074FA51B}"/>
    <cellStyle name="Normal 28 11 2" xfId="27126" xr:uid="{AE35F8B9-5C25-4CA6-A729-D032CB464595}"/>
    <cellStyle name="Normal 28 11 3" xfId="27127" xr:uid="{1D3D25D9-F1CA-40CF-AA5D-4EA83EC28E36}"/>
    <cellStyle name="Normal 28 12" xfId="27128" xr:uid="{EF8EF1CE-48A1-4426-8DC5-40628E9FF165}"/>
    <cellStyle name="Normal 28 12 2" xfId="27129" xr:uid="{8EA3000B-BC58-4F85-A6B0-8BA154341EB1}"/>
    <cellStyle name="Normal 28 12 3" xfId="27130" xr:uid="{49560EE7-6624-428E-BB69-DBC302FF2031}"/>
    <cellStyle name="Normal 28 13" xfId="27131" xr:uid="{A064376F-E74D-4CD4-9DCC-075BDFE30627}"/>
    <cellStyle name="Normal 28 13 2" xfId="27132" xr:uid="{E970A1FF-85C4-47CD-A014-8BA6AD20908C}"/>
    <cellStyle name="Normal 28 13 3" xfId="27133" xr:uid="{89AA9093-634C-44C9-9E86-067D583BF6FA}"/>
    <cellStyle name="Normal 28 14" xfId="27134" xr:uid="{D7F32262-3C28-4ABE-9234-31723B092CED}"/>
    <cellStyle name="Normal 28 15" xfId="8734" xr:uid="{0BF578C6-C75F-4BA4-8263-DDCA7106E415}"/>
    <cellStyle name="Normal 28 2" xfId="11064" xr:uid="{1055D2E0-C017-430A-BB9E-EA9647E53485}"/>
    <cellStyle name="Normal 28 2 10" xfId="27135" xr:uid="{FAB6E885-00C8-45F7-878D-9F42BB5822E6}"/>
    <cellStyle name="Normal 28 2 10 2" xfId="27136" xr:uid="{E7EE25B1-46FF-4378-BC38-D09257E4BC14}"/>
    <cellStyle name="Normal 28 2 10 3" xfId="27137" xr:uid="{EE30774C-097C-4052-B5CC-6073A1D9B05E}"/>
    <cellStyle name="Normal 28 2 11" xfId="27138" xr:uid="{4FBC7EFA-9BCD-409F-9FB4-87907AB16834}"/>
    <cellStyle name="Normal 28 2 11 2" xfId="27139" xr:uid="{2741D6A9-3EB1-4440-81BB-855CA787863F}"/>
    <cellStyle name="Normal 28 2 11 3" xfId="27140" xr:uid="{42A4A09B-7622-42B1-8E0E-AD96AFF5D001}"/>
    <cellStyle name="Normal 28 2 12" xfId="27141" xr:uid="{AA2EECC7-8E69-445B-9F46-ADFE7B4A906C}"/>
    <cellStyle name="Normal 28 2 13" xfId="27142" xr:uid="{6A73A139-77FA-443A-97A2-4A4574AD0D33}"/>
    <cellStyle name="Normal 28 2 2" xfId="27143" xr:uid="{D4450BDC-436E-4B57-B1F1-F490DFFEF6B8}"/>
    <cellStyle name="Normal 28 2 2 2" xfId="27144" xr:uid="{B56A57A5-52F1-4682-9B8B-F93EEF9F0E7D}"/>
    <cellStyle name="Normal 28 2 2 3" xfId="27145" xr:uid="{7DA1564D-375A-4E89-9DFE-BFC82576FA28}"/>
    <cellStyle name="Normal 28 2 3" xfId="27146" xr:uid="{03D76FEF-F234-4F99-B940-A6E355262D94}"/>
    <cellStyle name="Normal 28 2 3 2" xfId="27147" xr:uid="{E0329B01-9A49-4D5A-9891-8701A629B0F2}"/>
    <cellStyle name="Normal 28 2 3 3" xfId="27148" xr:uid="{AA33A5FC-4DF5-4F4B-B4B0-7F96C2121515}"/>
    <cellStyle name="Normal 28 2 4" xfId="27149" xr:uid="{34D210FB-86F6-4CED-A258-1E5526725411}"/>
    <cellStyle name="Normal 28 2 4 2" xfId="27150" xr:uid="{E8230DE3-8B44-4CDC-803E-480E0F4FBC2D}"/>
    <cellStyle name="Normal 28 2 4 3" xfId="27151" xr:uid="{E82A546A-0B1B-4C78-BD51-1090D65AB918}"/>
    <cellStyle name="Normal 28 2 5" xfId="27152" xr:uid="{D1EDB317-6681-4717-9AD0-0D2676CE1C9D}"/>
    <cellStyle name="Normal 28 2 5 2" xfId="27153" xr:uid="{E7517BF7-2906-4454-B7B3-699D0416A1D7}"/>
    <cellStyle name="Normal 28 2 5 3" xfId="27154" xr:uid="{42FFAA5B-BD73-48CD-9993-D6661F5AB751}"/>
    <cellStyle name="Normal 28 2 6" xfId="27155" xr:uid="{C37B613B-9B77-4E65-8658-CD9FA092F6A2}"/>
    <cellStyle name="Normal 28 2 6 2" xfId="27156" xr:uid="{2A9DEC60-DD77-4CB1-BC70-72F7CEE2E3F0}"/>
    <cellStyle name="Normal 28 2 6 3" xfId="27157" xr:uid="{08ABD4DF-EEEB-4CF1-8028-627D46CC25CB}"/>
    <cellStyle name="Normal 28 2 7" xfId="27158" xr:uid="{31914432-80AB-41F1-AA79-747ACFFA9E5D}"/>
    <cellStyle name="Normal 28 2 7 2" xfId="27159" xr:uid="{19A963B7-28A4-42DF-940A-EC62E505B8CB}"/>
    <cellStyle name="Normal 28 2 7 3" xfId="27160" xr:uid="{CB521DCB-0236-4FF3-8279-0553FF0A6D84}"/>
    <cellStyle name="Normal 28 2 8" xfId="27161" xr:uid="{5012EEB3-6198-4E16-AAEF-2E2D314EF6A3}"/>
    <cellStyle name="Normal 28 2 8 2" xfId="27162" xr:uid="{588D52D3-93B5-4A40-9CA5-FD237AA2E350}"/>
    <cellStyle name="Normal 28 2 8 3" xfId="27163" xr:uid="{DF85525C-62B9-4652-B16B-C3B9AE995306}"/>
    <cellStyle name="Normal 28 2 9" xfId="27164" xr:uid="{615A4994-53B3-409A-A32F-743B4C7EEC62}"/>
    <cellStyle name="Normal 28 2 9 2" xfId="27165" xr:uid="{DA0B00DD-D2A2-4766-8462-9DCB5595048D}"/>
    <cellStyle name="Normal 28 2 9 3" xfId="27166" xr:uid="{58E5352C-0440-4AAC-AA65-64F30667EE55}"/>
    <cellStyle name="Normal 28 3" xfId="11924" xr:uid="{626A8EBE-58EB-4BCB-B5A1-DD850EC6EB9A}"/>
    <cellStyle name="Normal 28 3 10" xfId="27167" xr:uid="{B5C338E1-9770-4915-971C-36A8BB97F2C4}"/>
    <cellStyle name="Normal 28 3 10 2" xfId="27168" xr:uid="{00D207B0-C761-4AB4-A15D-FE17B9BCD07B}"/>
    <cellStyle name="Normal 28 3 10 3" xfId="27169" xr:uid="{090BD37C-E924-4FFD-83D8-64D0489B148D}"/>
    <cellStyle name="Normal 28 3 11" xfId="27170" xr:uid="{A7C34DFE-8BA0-4F14-ACAF-C51CFF1E4A1A}"/>
    <cellStyle name="Normal 28 3 12" xfId="27171" xr:uid="{8151FCD4-46C6-41BF-A81F-8061E281ED25}"/>
    <cellStyle name="Normal 28 3 13" xfId="27172" xr:uid="{BC9970F1-CA10-41FF-A69C-AC0EF0C208DB}"/>
    <cellStyle name="Normal 28 3 14" xfId="27173" xr:uid="{35A379D7-0670-4C57-8E8D-232DE7F75DF1}"/>
    <cellStyle name="Normal 28 3 2" xfId="27174" xr:uid="{C10C6AC5-2D4F-4D98-8D28-61217052F5B9}"/>
    <cellStyle name="Normal 28 3 2 2" xfId="27175" xr:uid="{E5320AC1-71E0-44F9-B219-60788F4687AF}"/>
    <cellStyle name="Normal 28 3 2 3" xfId="27176" xr:uid="{566BF863-7A49-4538-9B32-F20AE1803286}"/>
    <cellStyle name="Normal 28 3 3" xfId="27177" xr:uid="{E8C69606-3D25-4F69-A8F5-F7FF1440B4C8}"/>
    <cellStyle name="Normal 28 3 3 2" xfId="27178" xr:uid="{C3FB1F1A-8E6F-4EFC-BE99-F04BE3B4FA5C}"/>
    <cellStyle name="Normal 28 3 3 3" xfId="27179" xr:uid="{E581FC2C-D6FE-45B3-AAB7-61E48D3A9A61}"/>
    <cellStyle name="Normal 28 3 4" xfId="27180" xr:uid="{459A6CB5-BB0E-4DC7-9235-72E2C2482133}"/>
    <cellStyle name="Normal 28 3 4 2" xfId="27181" xr:uid="{02F5222A-CF7E-4A21-A54C-7917A3CB21EA}"/>
    <cellStyle name="Normal 28 3 4 3" xfId="27182" xr:uid="{BB6C478C-B1ED-430B-959A-8E3E8AF2325A}"/>
    <cellStyle name="Normal 28 3 5" xfId="27183" xr:uid="{E52BCD0C-9953-4F29-842A-44DB1148951D}"/>
    <cellStyle name="Normal 28 3 5 2" xfId="27184" xr:uid="{4FDC6B1A-C276-43D4-AC45-DBF9415EA9E7}"/>
    <cellStyle name="Normal 28 3 5 3" xfId="27185" xr:uid="{6DCF4614-AF92-4DD8-BB5F-3E3DBE468914}"/>
    <cellStyle name="Normal 28 3 6" xfId="27186" xr:uid="{1AC8830E-BEE9-4B8E-B635-40987B0D3790}"/>
    <cellStyle name="Normal 28 3 6 2" xfId="27187" xr:uid="{18FCF6F6-F82E-456A-8D2A-7FD79AE57A34}"/>
    <cellStyle name="Normal 28 3 6 3" xfId="27188" xr:uid="{B8A577E2-F5BB-4B48-9F2B-9762E3B0C30E}"/>
    <cellStyle name="Normal 28 3 7" xfId="27189" xr:uid="{F3B5349A-7BB8-4C82-8A3D-69C860F9B9BC}"/>
    <cellStyle name="Normal 28 3 7 2" xfId="27190" xr:uid="{BE2BCF81-DDE6-4972-AB7C-28656BC2FCE0}"/>
    <cellStyle name="Normal 28 3 7 3" xfId="27191" xr:uid="{E50AFFE0-C50E-4755-A596-CB3BEFF8B96B}"/>
    <cellStyle name="Normal 28 3 8" xfId="27192" xr:uid="{BEBC6F26-6760-4CD4-8319-ADA176CF3842}"/>
    <cellStyle name="Normal 28 3 8 2" xfId="27193" xr:uid="{5D3B10EF-20E4-4D09-A393-706E2E731B3F}"/>
    <cellStyle name="Normal 28 3 8 3" xfId="27194" xr:uid="{C9BA1079-46DC-4455-AC60-29E210811BFB}"/>
    <cellStyle name="Normal 28 3 9" xfId="27195" xr:uid="{1A2BD725-201A-48E4-99F8-3A188495B6CD}"/>
    <cellStyle name="Normal 28 3 9 2" xfId="27196" xr:uid="{819040F8-D787-4883-A46B-89754680B1E4}"/>
    <cellStyle name="Normal 28 3 9 3" xfId="27197" xr:uid="{60708170-C0BB-41BD-B956-2F320228ED42}"/>
    <cellStyle name="Normal 28 4" xfId="27198" xr:uid="{B3E28A07-CD86-4E88-8ED1-72AAC051394C}"/>
    <cellStyle name="Normal 28 4 2" xfId="27199" xr:uid="{98D26306-C401-4D56-A930-56EC09F2428F}"/>
    <cellStyle name="Normal 28 4 3" xfId="27200" xr:uid="{39B7F009-C942-4AA5-A949-FCDDAB3EAF69}"/>
    <cellStyle name="Normal 28 5" xfId="27201" xr:uid="{DD3D9A79-88A9-4FE3-9C54-BDE105BF2F83}"/>
    <cellStyle name="Normal 28 5 2" xfId="27202" xr:uid="{0ABA4EEC-E4DE-4832-9A9C-F21E7B7D2040}"/>
    <cellStyle name="Normal 28 5 3" xfId="27203" xr:uid="{8E7B9243-A4E0-4BC2-8C8E-783C58082EF2}"/>
    <cellStyle name="Normal 28 6" xfId="27204" xr:uid="{530C6871-D313-43B3-9CC8-9C3243F5C198}"/>
    <cellStyle name="Normal 28 6 2" xfId="27205" xr:uid="{0557F4A4-1CB5-484B-9932-5FD04EA4AA68}"/>
    <cellStyle name="Normal 28 6 3" xfId="27206" xr:uid="{9F30E785-C3AD-4143-8EBD-6ADCEB00179E}"/>
    <cellStyle name="Normal 28 7" xfId="27207" xr:uid="{47884BB3-8A98-4060-B6E4-9803A4C304E7}"/>
    <cellStyle name="Normal 28 7 2" xfId="27208" xr:uid="{99ACEAE6-99C2-4C9E-90E2-D364BAD8BD78}"/>
    <cellStyle name="Normal 28 7 3" xfId="27209" xr:uid="{BE616551-23A1-45ED-8087-57359628DDF2}"/>
    <cellStyle name="Normal 28 8" xfId="27210" xr:uid="{38D86785-9E0E-4F81-A545-026B8803D8EB}"/>
    <cellStyle name="Normal 28 8 2" xfId="27211" xr:uid="{9187D5EE-30FB-4121-9CDF-B0CB1B2FF9DB}"/>
    <cellStyle name="Normal 28 8 3" xfId="27212" xr:uid="{56DB1D7F-6D0F-4E4A-82A7-44C68BE18BFE}"/>
    <cellStyle name="Normal 28 9" xfId="27213" xr:uid="{D8E525FC-1E94-4E8B-B341-A0352B36440B}"/>
    <cellStyle name="Normal 28 9 2" xfId="27214" xr:uid="{670A8386-790D-4BCF-A6F6-174BF3266EFC}"/>
    <cellStyle name="Normal 28 9 3" xfId="27215" xr:uid="{D07223FF-1946-4CAC-8BA4-257E6C853AC9}"/>
    <cellStyle name="Normal 29" xfId="3308" xr:uid="{5E99C9DA-52FE-41D6-BE70-5BEFC3D45951}"/>
    <cellStyle name="Normal 29 10" xfId="27216" xr:uid="{2B4B21B9-47D7-463B-AF35-A11FDCA560CD}"/>
    <cellStyle name="Normal 29 10 2" xfId="27217" xr:uid="{97C23B65-49E7-4EC4-BD1B-1602D3AEFE7B}"/>
    <cellStyle name="Normal 29 10 3" xfId="27218" xr:uid="{1CC2748D-F012-4B5F-A579-701FF348C43E}"/>
    <cellStyle name="Normal 29 11" xfId="27219" xr:uid="{4AE821F8-AB57-4DDF-BAC9-0384F5D7794E}"/>
    <cellStyle name="Normal 29 11 2" xfId="27220" xr:uid="{C6246D44-A9C5-47FC-842B-40E86E3482A0}"/>
    <cellStyle name="Normal 29 11 3" xfId="27221" xr:uid="{DC9696F0-9ADB-4D5C-9A7B-29815EDEAC78}"/>
    <cellStyle name="Normal 29 12" xfId="27222" xr:uid="{8A58A0F6-5FF9-4D6D-A78B-3016533AE72D}"/>
    <cellStyle name="Normal 29 12 2" xfId="27223" xr:uid="{25657FFC-99A3-47F9-A046-F929832CA183}"/>
    <cellStyle name="Normal 29 12 3" xfId="27224" xr:uid="{5865363E-CA0A-403D-8B6E-572F2DD57494}"/>
    <cellStyle name="Normal 29 13" xfId="27225" xr:uid="{EAC6F5C1-1E77-47E7-9967-51156D816F3A}"/>
    <cellStyle name="Normal 29 13 2" xfId="27226" xr:uid="{47EA03E9-0128-4737-8E1E-8E5614A915EA}"/>
    <cellStyle name="Normal 29 13 3" xfId="27227" xr:uid="{94E6FA5D-F696-4DD8-B3BB-04EE47882FAA}"/>
    <cellStyle name="Normal 29 14" xfId="27228" xr:uid="{11319677-F823-4C13-972C-3148EEAEF52B}"/>
    <cellStyle name="Normal 29 15" xfId="8735" xr:uid="{4393615E-484F-4D1E-B52F-D84FB92AD232}"/>
    <cellStyle name="Normal 29 2" xfId="11065" xr:uid="{28AC3DBE-344C-4A20-8BA7-525645DA9CD3}"/>
    <cellStyle name="Normal 29 2 10" xfId="27229" xr:uid="{DD8AFFA2-8CFF-44D9-AE38-7465A05E51EF}"/>
    <cellStyle name="Normal 29 2 10 2" xfId="27230" xr:uid="{C8B32CFE-55E4-4FCA-BFE0-1B2FED77A43D}"/>
    <cellStyle name="Normal 29 2 10 3" xfId="27231" xr:uid="{C09DCF16-FCF6-4CD4-AE7B-08F1229C1492}"/>
    <cellStyle name="Normal 29 2 11" xfId="27232" xr:uid="{DEBFBFA0-DA26-4D7C-BD46-8274FD29DD1B}"/>
    <cellStyle name="Normal 29 2 12" xfId="27233" xr:uid="{CC3205F5-C455-4BDC-B987-76F7E61E97E8}"/>
    <cellStyle name="Normal 29 2 13" xfId="27234" xr:uid="{E822A250-88BC-482A-AFE5-07F0486C6B36}"/>
    <cellStyle name="Normal 29 2 2" xfId="27235" xr:uid="{3B83BD7F-1076-416F-BAE1-BC4FCCAEFC36}"/>
    <cellStyle name="Normal 29 2 2 2" xfId="27236" xr:uid="{42F5AA1E-8845-4C68-B311-6B427F41FAE5}"/>
    <cellStyle name="Normal 29 2 2 3" xfId="27237" xr:uid="{E1BB3558-0A07-430E-8E5A-D1A52E03214A}"/>
    <cellStyle name="Normal 29 2 3" xfId="27238" xr:uid="{455E0C1F-245B-4FDF-BDDE-E816E48991AF}"/>
    <cellStyle name="Normal 29 2 3 2" xfId="27239" xr:uid="{55223C3A-6DED-437E-B255-F53694A412DE}"/>
    <cellStyle name="Normal 29 2 3 3" xfId="27240" xr:uid="{298677D7-E28A-4B22-9624-95A6BD6E5E3E}"/>
    <cellStyle name="Normal 29 2 4" xfId="27241" xr:uid="{55265603-BAB6-4C02-BABE-826F756BD7A5}"/>
    <cellStyle name="Normal 29 2 4 2" xfId="27242" xr:uid="{51922B67-1814-40D2-9080-7A93B22EF2B2}"/>
    <cellStyle name="Normal 29 2 4 3" xfId="27243" xr:uid="{9E3926AD-0AFB-42A8-A693-13B8FF9805B6}"/>
    <cellStyle name="Normal 29 2 5" xfId="27244" xr:uid="{A628A900-5CEC-4040-8923-D0BC3FC4F49A}"/>
    <cellStyle name="Normal 29 2 5 2" xfId="27245" xr:uid="{73E3385E-DA50-49E1-9CC6-4F961C841E6B}"/>
    <cellStyle name="Normal 29 2 5 3" xfId="27246" xr:uid="{EAC3FCAF-006F-4FED-9A22-D5CE000946C7}"/>
    <cellStyle name="Normal 29 2 6" xfId="27247" xr:uid="{8A8D0566-1755-44E4-8CFC-B7C7F6D8F0DD}"/>
    <cellStyle name="Normal 29 2 6 2" xfId="27248" xr:uid="{A230DA64-7590-4C49-B2EC-38DCF7169572}"/>
    <cellStyle name="Normal 29 2 6 3" xfId="27249" xr:uid="{83F55D27-E207-4EFD-BCD7-BCA82DECE36E}"/>
    <cellStyle name="Normal 29 2 7" xfId="27250" xr:uid="{E47B80B7-B5FA-4D4E-8536-C98B88F2F2DC}"/>
    <cellStyle name="Normal 29 2 7 2" xfId="27251" xr:uid="{FE1FC37F-40AB-47CB-ABC7-12D6C9D6AEC9}"/>
    <cellStyle name="Normal 29 2 7 3" xfId="27252" xr:uid="{44022BE7-5DE8-48B5-865E-92F5B0EDD40F}"/>
    <cellStyle name="Normal 29 2 8" xfId="27253" xr:uid="{3BD1BEAD-F7FC-47E0-BFFF-E2C8263DC377}"/>
    <cellStyle name="Normal 29 2 8 2" xfId="27254" xr:uid="{B1507881-C03A-45B3-B823-7489702B8D85}"/>
    <cellStyle name="Normal 29 2 8 3" xfId="27255" xr:uid="{29A6AEAB-E532-4CE8-BF3E-A7A4C3A32235}"/>
    <cellStyle name="Normal 29 2 9" xfId="27256" xr:uid="{5422AA62-D129-45BB-BCA9-48892AF55F74}"/>
    <cellStyle name="Normal 29 2 9 2" xfId="27257" xr:uid="{813A7F1C-4601-40B2-B14C-D88D3E9AB78D}"/>
    <cellStyle name="Normal 29 2 9 3" xfId="27258" xr:uid="{158D80D8-D8F0-4FBC-A6C4-EEB67453B845}"/>
    <cellStyle name="Normal 29 3" xfId="11925" xr:uid="{DA643F3E-A948-4992-9F1C-9E824F323F12}"/>
    <cellStyle name="Normal 29 3 10" xfId="27259" xr:uid="{1EAD3AB3-FD0C-43CF-94BF-C122B349570E}"/>
    <cellStyle name="Normal 29 3 10 2" xfId="27260" xr:uid="{BE0B4F91-B52F-4013-AE38-B11026F6E61F}"/>
    <cellStyle name="Normal 29 3 10 3" xfId="27261" xr:uid="{D81FC130-5BBA-4E96-9262-A961639493A6}"/>
    <cellStyle name="Normal 29 3 11" xfId="27262" xr:uid="{DBFF855A-4D3A-4652-8A7B-2B497BA49563}"/>
    <cellStyle name="Normal 29 3 12" xfId="27263" xr:uid="{8CDDAE56-75A2-470C-8654-BE436A599D2A}"/>
    <cellStyle name="Normal 29 3 13" xfId="27264" xr:uid="{C3207AE5-3D64-4547-92CE-8536CF49E3F5}"/>
    <cellStyle name="Normal 29 3 14" xfId="27265" xr:uid="{FA4BD766-7AA8-4748-8378-8CA1A9476FDE}"/>
    <cellStyle name="Normal 29 3 2" xfId="27266" xr:uid="{D9B18786-B92E-4D29-BF3B-F05393C9DACA}"/>
    <cellStyle name="Normal 29 3 2 2" xfId="27267" xr:uid="{BA7A119A-1715-41F1-852F-264CAB59065B}"/>
    <cellStyle name="Normal 29 3 2 3" xfId="27268" xr:uid="{44123A7A-8220-4782-B633-4DA4E0D567B2}"/>
    <cellStyle name="Normal 29 3 3" xfId="27269" xr:uid="{841CFC73-0644-4B10-AA25-2D2862DDCAFF}"/>
    <cellStyle name="Normal 29 3 3 2" xfId="27270" xr:uid="{470B1FEA-DCE7-43C3-A6B0-B822FE536DAF}"/>
    <cellStyle name="Normal 29 3 3 3" xfId="27271" xr:uid="{86D925C0-CD54-4CBA-9EA4-AEE654C53850}"/>
    <cellStyle name="Normal 29 3 4" xfId="27272" xr:uid="{140B4E38-CC1D-4C5F-88C3-C34F9B9577F4}"/>
    <cellStyle name="Normal 29 3 4 2" xfId="27273" xr:uid="{FC2DC703-DAC4-41EB-A84C-86A2CD601381}"/>
    <cellStyle name="Normal 29 3 4 3" xfId="27274" xr:uid="{AA5C2E09-3637-4CD3-9723-486C07911829}"/>
    <cellStyle name="Normal 29 3 5" xfId="27275" xr:uid="{733CAACB-2867-4339-8AB2-71BD5F376596}"/>
    <cellStyle name="Normal 29 3 5 2" xfId="27276" xr:uid="{88603616-16AE-47E6-9177-1D18FC6E5F5C}"/>
    <cellStyle name="Normal 29 3 5 3" xfId="27277" xr:uid="{D9F39E11-C0AB-4080-912F-6531A004F274}"/>
    <cellStyle name="Normal 29 3 6" xfId="27278" xr:uid="{36A86B58-FF62-47D0-8CBA-4189690302F9}"/>
    <cellStyle name="Normal 29 3 6 2" xfId="27279" xr:uid="{5911B70E-23E1-49CB-B4FA-E454967B9C21}"/>
    <cellStyle name="Normal 29 3 6 3" xfId="27280" xr:uid="{3FC94C68-23F5-4805-AAFA-5F41EC96BEF0}"/>
    <cellStyle name="Normal 29 3 7" xfId="27281" xr:uid="{C70FB1C5-2190-45B3-BE70-82BD62762712}"/>
    <cellStyle name="Normal 29 3 7 2" xfId="27282" xr:uid="{8D318323-9EA7-4CA2-8EAB-C97B9DD63755}"/>
    <cellStyle name="Normal 29 3 7 3" xfId="27283" xr:uid="{969D2117-722F-40F8-B32C-3067FE6F518C}"/>
    <cellStyle name="Normal 29 3 8" xfId="27284" xr:uid="{86C527D4-D870-460F-A795-F6B23B4002CE}"/>
    <cellStyle name="Normal 29 3 8 2" xfId="27285" xr:uid="{53B33CCB-A2F3-44BD-BDC6-D61793F95E20}"/>
    <cellStyle name="Normal 29 3 8 3" xfId="27286" xr:uid="{531B952D-6B91-43B4-937A-C470F4FF49DC}"/>
    <cellStyle name="Normal 29 3 9" xfId="27287" xr:uid="{E60F23BC-7AEB-4AB0-A370-4D92099C7E04}"/>
    <cellStyle name="Normal 29 3 9 2" xfId="27288" xr:uid="{6188C084-0F4B-4971-8CE1-FDF227BC1DAB}"/>
    <cellStyle name="Normal 29 3 9 3" xfId="27289" xr:uid="{E5A932F4-E7BE-49BC-9BD9-A958AF971763}"/>
    <cellStyle name="Normal 29 4" xfId="27290" xr:uid="{1E40C3A6-8076-4343-9646-0BDCF59D56E2}"/>
    <cellStyle name="Normal 29 4 2" xfId="27291" xr:uid="{B8EC9961-07BA-4A5F-BE95-858611CCC833}"/>
    <cellStyle name="Normal 29 4 3" xfId="27292" xr:uid="{64FD1B35-C997-4B95-BD16-ED79509EF561}"/>
    <cellStyle name="Normal 29 5" xfId="27293" xr:uid="{1FEC4EA2-060F-4D07-B3DB-05207C006709}"/>
    <cellStyle name="Normal 29 5 2" xfId="27294" xr:uid="{672A6216-8459-4F6C-BA44-7E21BEDECD56}"/>
    <cellStyle name="Normal 29 5 3" xfId="27295" xr:uid="{231232B0-A149-4AAD-A2DB-B7CF6B4D108E}"/>
    <cellStyle name="Normal 29 6" xfId="27296" xr:uid="{23228151-8E86-4FBD-903F-94747AA0DF0E}"/>
    <cellStyle name="Normal 29 6 2" xfId="27297" xr:uid="{F6C4A22A-7958-4842-AA72-420D65D90653}"/>
    <cellStyle name="Normal 29 6 3" xfId="27298" xr:uid="{70CAB924-EBB0-48A3-B4AE-44484D519D3F}"/>
    <cellStyle name="Normal 29 7" xfId="27299" xr:uid="{8A811141-78CF-4BFC-BECA-48B455550E29}"/>
    <cellStyle name="Normal 29 7 2" xfId="27300" xr:uid="{C212BC83-91ED-4E12-8719-E27C69747500}"/>
    <cellStyle name="Normal 29 7 3" xfId="27301" xr:uid="{42404175-FD18-4FD0-9BAB-DD31A7004267}"/>
    <cellStyle name="Normal 29 8" xfId="27302" xr:uid="{8A352EF7-C28E-47AE-80B0-6000DAF58339}"/>
    <cellStyle name="Normal 29 8 2" xfId="27303" xr:uid="{7559E445-27AC-405B-9DEC-26A763E956A1}"/>
    <cellStyle name="Normal 29 8 3" xfId="27304" xr:uid="{53E44041-3DBF-4B52-921B-A8DB664334E5}"/>
    <cellStyle name="Normal 29 9" xfId="27305" xr:uid="{9649672D-DF06-44D6-9F90-6A0173A01F47}"/>
    <cellStyle name="Normal 29 9 2" xfId="27306" xr:uid="{00813C09-D9A8-4126-9AC3-766AC4A6CB6A}"/>
    <cellStyle name="Normal 29 9 3" xfId="27307" xr:uid="{475F5ED1-D56D-406A-8624-6C83F89226FD}"/>
    <cellStyle name="Normal 3" xfId="44" xr:uid="{EE09551B-F443-4B0B-889F-D60839444244}"/>
    <cellStyle name="Normal 3 10" xfId="3453" xr:uid="{4C17CB06-E0F9-4DE3-8436-EFCF15A29D32}"/>
    <cellStyle name="Normal 3 10 2" xfId="27308" xr:uid="{E7845407-8E68-4175-A494-3C5F21AA83B0}"/>
    <cellStyle name="Normal 3 10 2 2" xfId="27309" xr:uid="{745A7B94-F388-441A-BF22-7F2CD4B0AE8E}"/>
    <cellStyle name="Normal 3 10 2 3" xfId="27310" xr:uid="{7C402375-7FA2-4A84-B3D9-2FC4D2260327}"/>
    <cellStyle name="Normal 3 10 3" xfId="27311" xr:uid="{B0E4D58D-E489-4BC3-BC5E-93EAA49C3F3A}"/>
    <cellStyle name="Normal 3 10 3 2" xfId="27312" xr:uid="{C9F16F52-3159-40B1-9714-9DBC13D07700}"/>
    <cellStyle name="Normal 3 10 4" xfId="27313" xr:uid="{474D301F-7311-4A8E-B78A-F67757B0B62C}"/>
    <cellStyle name="Normal 3 10 5" xfId="11937" xr:uid="{B94526B6-E996-4CED-A4F5-51F602FA21B8}"/>
    <cellStyle name="Normal 3 10 6" xfId="6298" xr:uid="{B6D6BEEF-C5FA-4E38-857F-7AFD72374B0C}"/>
    <cellStyle name="Normal 3 11" xfId="6299" xr:uid="{59471DE9-0026-4FC2-9681-8279A9BAB7E0}"/>
    <cellStyle name="Normal 3 11 2" xfId="27314" xr:uid="{B19A6D4E-3314-4A53-9D3E-34D18A4CD0B0}"/>
    <cellStyle name="Normal 3 11 3" xfId="27315" xr:uid="{EFDBA213-6760-424D-B983-F662211A1A61}"/>
    <cellStyle name="Normal 3 11 4" xfId="27316" xr:uid="{EEA757CD-9808-4804-BCC6-771C22267B1C}"/>
    <cellStyle name="Normal 3 12" xfId="6300" xr:uid="{A75A02A2-ED2C-4DED-AEDA-54F113FB492D}"/>
    <cellStyle name="Normal 3 13" xfId="6301" xr:uid="{384A6824-6F96-473A-B093-F944C78457E7}"/>
    <cellStyle name="Normal 3 13 2" xfId="8737" xr:uid="{CE242A1F-43B4-4B71-ACAD-81E0650708E1}"/>
    <cellStyle name="Normal 3 14" xfId="8738" xr:uid="{250EE4D1-4CA4-42BE-A142-BF9E908E52D3}"/>
    <cellStyle name="Normal 3 14 2" xfId="27317" xr:uid="{112D771A-9B7B-4324-A3F9-CCEF88FF4833}"/>
    <cellStyle name="Normal 3 14 3" xfId="27318" xr:uid="{69F473A5-6741-404E-B534-D958270D889E}"/>
    <cellStyle name="Normal 3 14 4" xfId="27319" xr:uid="{EEF814C1-0729-4E51-8CC7-52CEE7A3E08A}"/>
    <cellStyle name="Normal 3 15" xfId="8739" xr:uid="{2CAD0DC4-A20B-4ADB-8774-02C4D163B3C5}"/>
    <cellStyle name="Normal 3 15 2" xfId="27320" xr:uid="{FD06EF4A-92E8-4EE2-BD3B-FE9E0ACE32DF}"/>
    <cellStyle name="Normal 3 15 3" xfId="27321" xr:uid="{574E8389-2DF8-480D-AEAE-203374C9F3AE}"/>
    <cellStyle name="Normal 3 15 4" xfId="27322" xr:uid="{95BD4302-4D44-4D73-96E9-B08B2A5AB0DE}"/>
    <cellStyle name="Normal 3 16" xfId="8740" xr:uid="{630919B7-DADB-46FF-81A0-A27E0D41B774}"/>
    <cellStyle name="Normal 3 16 2" xfId="27323" xr:uid="{AFE6D543-CE8C-4CC7-BB09-AC2CEEF3F624}"/>
    <cellStyle name="Normal 3 16 3" xfId="27324" xr:uid="{7BFC4538-B80A-4743-9434-E6CBB7E4A225}"/>
    <cellStyle name="Normal 3 16 4" xfId="27325" xr:uid="{618D7D72-8311-463F-B011-815C87654EDC}"/>
    <cellStyle name="Normal 3 17" xfId="8741" xr:uid="{D15E8217-AAD4-4E68-94A8-B0D9D281D023}"/>
    <cellStyle name="Normal 3 17 2" xfId="27326" xr:uid="{03B7311B-1288-4C07-B5A4-5606DD135F02}"/>
    <cellStyle name="Normal 3 17 3" xfId="27327" xr:uid="{277B1D3F-498F-40CF-A543-D1811BEC419F}"/>
    <cellStyle name="Normal 3 17 4" xfId="27328" xr:uid="{42225FF4-C1EC-4423-BED8-A79454D18547}"/>
    <cellStyle name="Normal 3 18" xfId="8742" xr:uid="{B464A311-A65F-4820-8A8B-E28009BD99D8}"/>
    <cellStyle name="Normal 3 18 2" xfId="27329" xr:uid="{7685262E-77AD-438E-A1AF-5A8C67C0879B}"/>
    <cellStyle name="Normal 3 18 3" xfId="27330" xr:uid="{E67A1A61-FB6A-4D1B-8402-ABB7C6804A08}"/>
    <cellStyle name="Normal 3 18 4" xfId="27331" xr:uid="{3F8CC2AD-7B83-4C52-914F-D69D34048E64}"/>
    <cellStyle name="Normal 3 19" xfId="8743" xr:uid="{00C0678B-A5C8-4DF1-9F73-1DDCF22AF134}"/>
    <cellStyle name="Normal 3 19 2" xfId="27332" xr:uid="{7F53F3AF-CF5D-4FF1-B264-142A21D4AD3F}"/>
    <cellStyle name="Normal 3 2" xfId="2813" xr:uid="{F365BFB2-C9E9-462C-BE04-4AB1B7DC8953}"/>
    <cellStyle name="Normal 3 2 10" xfId="8744" xr:uid="{306A4274-EF9D-4ED5-8CDD-1DB3C281B570}"/>
    <cellStyle name="Normal 3 2 10 2" xfId="27334" xr:uid="{4EA27D5F-CACD-4A49-B52B-53632D771EB9}"/>
    <cellStyle name="Normal 3 2 10 3" xfId="27335" xr:uid="{FE77D887-7312-49E3-BAF9-221BEF60C072}"/>
    <cellStyle name="Normal 3 2 10 4" xfId="27336" xr:uid="{C8D50BDF-7C95-4A1A-B085-D4A2F591C682}"/>
    <cellStyle name="Normal 3 2 10 5" xfId="27333" xr:uid="{98773CD3-2B44-4A6F-A9E8-28425CAA8343}"/>
    <cellStyle name="Normal 3 2 11" xfId="27337" xr:uid="{DDFBE444-5DAB-4B48-AF30-DA772F138B15}"/>
    <cellStyle name="Normal 3 2 11 2" xfId="27338" xr:uid="{3AF6B211-7ECD-458C-9483-7D765B8584C6}"/>
    <cellStyle name="Normal 3 2 11 3" xfId="27339" xr:uid="{2CC9CC2E-D3B3-46F5-8150-142EABAAAC0E}"/>
    <cellStyle name="Normal 3 2 12" xfId="27340" xr:uid="{8A309EFD-3D63-407C-B45E-32C5B33AC7CF}"/>
    <cellStyle name="Normal 3 2 12 2" xfId="27341" xr:uid="{B05BFA32-8966-4FCD-945D-A4F3FEC5D293}"/>
    <cellStyle name="Normal 3 2 12 3" xfId="27342" xr:uid="{64E85DDD-DBBB-4ADF-8B8A-F1EE0C88EA67}"/>
    <cellStyle name="Normal 3 2 13" xfId="27343" xr:uid="{5E4E2CDE-821E-4B0E-AAC6-66833EAF18EB}"/>
    <cellStyle name="Normal 3 2 13 2" xfId="27344" xr:uid="{4A9BCD44-F511-4B01-BB99-6104C561D98B}"/>
    <cellStyle name="Normal 3 2 13 3" xfId="27345" xr:uid="{119735D7-FF87-44A5-A45F-AEDBC6509F1A}"/>
    <cellStyle name="Normal 3 2 14" xfId="27346" xr:uid="{F53486C2-3EC6-48AB-A829-92771CD9F584}"/>
    <cellStyle name="Normal 3 2 14 2" xfId="27347" xr:uid="{18166250-FC69-44D5-99BD-B11C8BC0A822}"/>
    <cellStyle name="Normal 3 2 14 3" xfId="27348" xr:uid="{FB89087D-7178-4365-AAF1-E13F2352FCD5}"/>
    <cellStyle name="Normal 3 2 15" xfId="27349" xr:uid="{8969C357-5E52-4018-B001-1FD4680E3B56}"/>
    <cellStyle name="Normal 3 2 15 2" xfId="27350" xr:uid="{7A52EEB9-8363-4840-BDAE-8D9529CFD760}"/>
    <cellStyle name="Normal 3 2 15 3" xfId="27351" xr:uid="{068D0B42-7C50-4FD4-861A-265D3D4C07A2}"/>
    <cellStyle name="Normal 3 2 16" xfId="27352" xr:uid="{FB81C474-AB0D-4884-AC39-A22AA877400F}"/>
    <cellStyle name="Normal 3 2 16 2" xfId="27353" xr:uid="{9817C1B6-31BA-4276-97A7-E3390E3F060B}"/>
    <cellStyle name="Normal 3 2 16 3" xfId="27354" xr:uid="{2B96562D-8573-4AF4-954A-AEC98C0D7A8D}"/>
    <cellStyle name="Normal 3 2 17" xfId="27355" xr:uid="{F4A89522-7FF2-4B76-A30D-B056DCD9FE4D}"/>
    <cellStyle name="Normal 3 2 17 2" xfId="27356" xr:uid="{B8824710-90E4-4FD0-A858-A1680ADEC8DF}"/>
    <cellStyle name="Normal 3 2 18" xfId="27357" xr:uid="{0A5E788B-5D40-45CA-8D3F-618229950DB1}"/>
    <cellStyle name="Normal 3 2 19" xfId="27358" xr:uid="{64812D25-0757-4DB6-A5EF-0ECB859FCE04}"/>
    <cellStyle name="Normal 3 2 2" xfId="2814" xr:uid="{952D01DD-69AB-4A66-90EB-A4286C7065D1}"/>
    <cellStyle name="Normal 3 2 2 2" xfId="8746" xr:uid="{A4F51FF6-0996-4EC6-B81A-C5549A6223D0}"/>
    <cellStyle name="Normal 3 2 2 2 2" xfId="27360" xr:uid="{881CC205-5CFD-4CFE-89C0-89BFFE10B2F6}"/>
    <cellStyle name="Normal 3 2 2 2 3" xfId="27359" xr:uid="{E39263AB-9BBD-4CDC-BA37-476B2B5CB641}"/>
    <cellStyle name="Normal 3 2 2 3" xfId="8745" xr:uid="{BECB65FA-1D8E-49D1-915E-5790FC879646}"/>
    <cellStyle name="Normal 3 2 2 3 2" xfId="27362" xr:uid="{18F82364-7476-43B8-8298-96A6E25B8532}"/>
    <cellStyle name="Normal 3 2 2 3 3" xfId="27361" xr:uid="{3D8A4BAC-5344-42C9-805B-696A22D1EAED}"/>
    <cellStyle name="Normal 3 2 2 4" xfId="27363" xr:uid="{4BD87B4C-7AC0-40B0-A3A6-6CDE39C3CD41}"/>
    <cellStyle name="Normal 3 2 3" xfId="2815" xr:uid="{574C5F2D-4771-487B-90E0-452E62A41A53}"/>
    <cellStyle name="Normal 3 2 3 2" xfId="8748" xr:uid="{482422AD-45AF-4850-B830-D4D3E9318D43}"/>
    <cellStyle name="Normal 3 2 3 2 2" xfId="27364" xr:uid="{0DF05A73-C77D-4CBC-8797-34BF604A2FA7}"/>
    <cellStyle name="Normal 3 2 3 2 2 2" xfId="27365" xr:uid="{D5D9CC20-2160-4FB7-BC31-5279DD5CD7EE}"/>
    <cellStyle name="Normal 3 2 3 2 2 3" xfId="27366" xr:uid="{FAFA1CBE-8C24-4A20-BEC6-7DD9EDA0BE7E}"/>
    <cellStyle name="Normal 3 2 3 2 3" xfId="27367" xr:uid="{863DB0A8-FF95-4022-BBA9-B702D7952C85}"/>
    <cellStyle name="Normal 3 2 3 2 4" xfId="27368" xr:uid="{B8C438E8-FFA5-47CC-A4DA-C1AD7BAD93CE}"/>
    <cellStyle name="Normal 3 2 3 2 5" xfId="27369" xr:uid="{09F25B9A-2282-4BB4-9A26-E69D669D42E4}"/>
    <cellStyle name="Normal 3 2 3 2 6" xfId="11066" xr:uid="{9F197B65-FC03-4230-8272-EBC180E97818}"/>
    <cellStyle name="Normal 3 2 3 3" xfId="8747" xr:uid="{96CEBC7D-208A-4DCE-8556-81F55BB45E69}"/>
    <cellStyle name="Normal 3 2 4" xfId="2816" xr:uid="{C313A24E-D6E1-4B27-A1D7-407715F477D9}"/>
    <cellStyle name="Normal 3 2 4 2" xfId="27370" xr:uid="{B767353E-D4FE-40F7-8EB9-FA999489B66D}"/>
    <cellStyle name="Normal 3 2 5" xfId="3454" xr:uid="{8B7E06FD-5ED1-40FD-A7EB-D6C5115953AB}"/>
    <cellStyle name="Normal 3 2 5 2" xfId="11938" xr:uid="{DB9F6633-E50C-45D2-9E7C-2B572765AA74}"/>
    <cellStyle name="Normal 3 2 5 2 2" xfId="27371" xr:uid="{201B9E1F-2569-4449-9055-ECEC2C346558}"/>
    <cellStyle name="Normal 3 2 5 2 3" xfId="27372" xr:uid="{7697124B-CCA5-4F8B-9E7E-77406F5140F1}"/>
    <cellStyle name="Normal 3 2 5 3" xfId="27373" xr:uid="{2F0D0A3E-8D9C-446C-B648-2097294D28D2}"/>
    <cellStyle name="Normal 3 2 5 4" xfId="27374" xr:uid="{2B833959-C8FD-4C1A-87AE-AA9EFA77793E}"/>
    <cellStyle name="Normal 3 2 5 4 2" xfId="27375" xr:uid="{DA0A6F5A-061C-47D8-B5A3-7771F8AAEF53}"/>
    <cellStyle name="Normal 3 2 5 5" xfId="27376" xr:uid="{4B1BF54D-30FF-408C-A455-6583205FD06E}"/>
    <cellStyle name="Normal 3 2 5 6" xfId="27377" xr:uid="{DE8FDFBE-8E05-4EDF-90FA-9F31F7ADD2E3}"/>
    <cellStyle name="Normal 3 2 5 7" xfId="11851" xr:uid="{33F31E95-A1D3-4C9E-B88F-11E65FE3109E}"/>
    <cellStyle name="Normal 3 2 5 8" xfId="6302" xr:uid="{1155BF18-F9D6-4D24-805C-8605819F4F7A}"/>
    <cellStyle name="Normal 3 2 6" xfId="6303" xr:uid="{7396A3EF-B4F8-4DC9-A9CA-4477B01E53D3}"/>
    <cellStyle name="Normal 3 2 6 2" xfId="27378" xr:uid="{A7775C70-AFF8-40E5-883D-7CAA9551E323}"/>
    <cellStyle name="Normal 3 2 6 3" xfId="27379" xr:uid="{F0E74AA0-5D58-4AD9-B269-8684D2FF83B8}"/>
    <cellStyle name="Normal 3 2 6 4" xfId="27380" xr:uid="{F6766DC4-FDEE-42F1-9856-2BB58840DDF7}"/>
    <cellStyle name="Normal 3 2 7" xfId="6304" xr:uid="{D72DFE9D-EE24-4F55-B26E-33B4F8061DF1}"/>
    <cellStyle name="Normal 3 2 7 2" xfId="27381" xr:uid="{64E0648D-A108-41CF-B5CC-0EF1D8191FAE}"/>
    <cellStyle name="Normal 3 2 7 3" xfId="27382" xr:uid="{078F01B8-6145-4FA3-A58B-A240819D2DCB}"/>
    <cellStyle name="Normal 3 2 7 4" xfId="27383" xr:uid="{40459686-C8A9-4482-9BF5-52087712CC93}"/>
    <cellStyle name="Normal 3 2 8" xfId="6305" xr:uid="{219307BC-8247-44A5-817B-E872F0EF01EE}"/>
    <cellStyle name="Normal 3 2 8 2" xfId="27384" xr:uid="{FAB456E2-D239-4B93-84EB-1F75E2B53274}"/>
    <cellStyle name="Normal 3 2 8 3" xfId="27385" xr:uid="{AC088977-86AD-4D76-AEFE-C1D16EF0E814}"/>
    <cellStyle name="Normal 3 2 8 4" xfId="27386" xr:uid="{1D6FC649-35C6-4933-8FC6-0B7038FF2FFD}"/>
    <cellStyle name="Normal 3 2 9" xfId="8749" xr:uid="{66B198DF-0555-45D9-83A8-880FD9BA07A1}"/>
    <cellStyle name="Normal 3 2 9 2" xfId="8750" xr:uid="{F222CC41-93C1-4FDC-B77D-4C54DA1A9D1C}"/>
    <cellStyle name="Normal 3 2 9 3" xfId="27387" xr:uid="{3CF8A678-D502-4A11-BAD4-24FBFA15DC6C}"/>
    <cellStyle name="Normal 3 2 9 4" xfId="27388" xr:uid="{DDF894F1-E757-4BEC-9C8E-1C565F50915F}"/>
    <cellStyle name="Normal 3 2_ELC" xfId="8751" xr:uid="{06ABEA6C-03AD-4DA0-B726-5C6803AA049B}"/>
    <cellStyle name="Normal 3 20" xfId="8752" xr:uid="{8C6C2951-F368-4A21-888B-8DAA2B181831}"/>
    <cellStyle name="Normal 3 21" xfId="8753" xr:uid="{DD5EF771-B8AC-4E02-95EB-A195201123F0}"/>
    <cellStyle name="Normal 3 22" xfId="8754" xr:uid="{B92B5238-5633-40C3-B022-AFAF96BCA881}"/>
    <cellStyle name="Normal 3 23" xfId="8755" xr:uid="{68F2D0F5-7A10-4995-B8CA-6600569A66F6}"/>
    <cellStyle name="Normal 3 24" xfId="8756" xr:uid="{A066ED67-445A-4B54-B1E9-E6C5EAF78319}"/>
    <cellStyle name="Normal 3 25" xfId="8757" xr:uid="{E4230479-07D4-4B55-857F-DAD500B697EB}"/>
    <cellStyle name="Normal 3 26" xfId="8758" xr:uid="{3C8D2732-C773-45A5-B37B-034C49FFB5B7}"/>
    <cellStyle name="Normal 3 27" xfId="8736" xr:uid="{AD7F8DAD-F2C0-48D2-B907-793DB3C68DAA}"/>
    <cellStyle name="Normal 3 28" xfId="11970" xr:uid="{983745CA-BEA7-42C0-98DB-E23612D7F3E8}"/>
    <cellStyle name="Normal 3 28 2" xfId="11971" xr:uid="{EA9ECF7B-0C89-47F9-9884-C1681EAEEF96}"/>
    <cellStyle name="Normal 3 29" xfId="27389" xr:uid="{2DA05165-FAE1-4779-86C9-D0459850140D}"/>
    <cellStyle name="Normal 3 3" xfId="2817" xr:uid="{FB2FF498-F0CF-4645-8352-CEF4DCCB111D}"/>
    <cellStyle name="Normal 3 3 10" xfId="27390" xr:uid="{B72C199B-F1A3-4408-91CD-1B24BA49EB4D}"/>
    <cellStyle name="Normal 3 3 10 2" xfId="27391" xr:uid="{AD5CF98C-F3B7-4B07-A034-E05CFB68DF0F}"/>
    <cellStyle name="Normal 3 3 10 3" xfId="27392" xr:uid="{26052CAE-7C50-4743-A679-97EE6BB0ECF6}"/>
    <cellStyle name="Normal 3 3 11" xfId="27393" xr:uid="{E1D8B96D-840D-4DCB-B288-90DDB702CD2E}"/>
    <cellStyle name="Normal 3 3 11 2" xfId="27394" xr:uid="{C429D4B7-23BC-4991-B80C-E1E54F5E8DCD}"/>
    <cellStyle name="Normal 3 3 11 3" xfId="27395" xr:uid="{CB8E06B8-B0EA-408A-9EE5-A28E1A76C538}"/>
    <cellStyle name="Normal 3 3 12" xfId="27396" xr:uid="{6A829A2C-1C02-4590-BB9E-0C5653D65034}"/>
    <cellStyle name="Normal 3 3 12 2" xfId="27397" xr:uid="{233BA26A-4234-4001-8C47-F7EBEF7B842F}"/>
    <cellStyle name="Normal 3 3 12 3" xfId="27398" xr:uid="{835CD3C8-A07F-4439-832F-D33CCCF7B548}"/>
    <cellStyle name="Normal 3 3 13" xfId="27399" xr:uid="{C89A529D-7CCB-440F-B816-85298C2EA792}"/>
    <cellStyle name="Normal 3 3 13 2" xfId="27400" xr:uid="{09A22E26-9DF8-43C4-B5FC-7882715AAB28}"/>
    <cellStyle name="Normal 3 3 13 3" xfId="27401" xr:uid="{A47C1748-8636-4DB0-AFB2-1772697B97EA}"/>
    <cellStyle name="Normal 3 3 14" xfId="27402" xr:uid="{AFD81C34-95B2-4EBD-BFCC-43164D2A3A98}"/>
    <cellStyle name="Normal 3 3 2" xfId="6306" xr:uid="{35899F05-C2E9-477B-9614-BF46F8D30C17}"/>
    <cellStyle name="Normal 3 3 2 2" xfId="27403" xr:uid="{DF10147A-3B3B-4CA8-8CFA-774EAF960955}"/>
    <cellStyle name="Normal 3 3 2 3" xfId="11852" xr:uid="{6514424C-DF72-4307-8648-C1756C4C315C}"/>
    <cellStyle name="Normal 3 3 3" xfId="6307" xr:uid="{683EA588-74DE-4F5C-B09F-5DDA02C75724}"/>
    <cellStyle name="Normal 3 3 3 2" xfId="27404" xr:uid="{D6CCA556-B6F1-4DD2-896C-DF17D029858B}"/>
    <cellStyle name="Normal 3 3 3 3" xfId="27405" xr:uid="{E934D881-4A82-4B57-8B26-073D2655C9C2}"/>
    <cellStyle name="Normal 3 3 3 4" xfId="27406" xr:uid="{9B9E5F1E-1F50-410E-9CC6-7B974F4789A5}"/>
    <cellStyle name="Normal 3 3 4" xfId="6308" xr:uid="{47300FF0-86DB-498B-93E3-49B82BDF7CCE}"/>
    <cellStyle name="Normal 3 3 4 2" xfId="27407" xr:uid="{31193614-360E-4EEB-AB99-39B9430B450D}"/>
    <cellStyle name="Normal 3 3 4 3" xfId="27408" xr:uid="{179AD2E3-75B7-473C-B108-D03242655DB8}"/>
    <cellStyle name="Normal 3 3 4 4" xfId="27409" xr:uid="{8D4DEBAE-DE38-4C65-9A22-C33327F29126}"/>
    <cellStyle name="Normal 3 3 5" xfId="6309" xr:uid="{51D30781-D736-404A-BFA8-B8919D37C36E}"/>
    <cellStyle name="Normal 3 3 5 2" xfId="27410" xr:uid="{E0CE1F9D-C9A0-4F1A-A1E4-4D17A2FB8B4B}"/>
    <cellStyle name="Normal 3 3 5 3" xfId="27411" xr:uid="{3FB9EBA3-82AF-43B3-869D-335E1560E2CD}"/>
    <cellStyle name="Normal 3 3 5 4" xfId="27412" xr:uid="{741DEEAA-F2BF-439A-9F9B-31664B6C05D3}"/>
    <cellStyle name="Normal 3 3 6" xfId="6310" xr:uid="{D5152889-D4B1-485F-BED1-C6E79EA5D2E9}"/>
    <cellStyle name="Normal 3 3 6 2" xfId="27413" xr:uid="{F5763E56-7369-4D36-A025-454C71FC78CA}"/>
    <cellStyle name="Normal 3 3 6 3" xfId="27414" xr:uid="{4F029324-E819-4886-97FE-CB96495EAFEC}"/>
    <cellStyle name="Normal 3 3 6 4" xfId="27415" xr:uid="{D2C185B4-620E-4461-AA18-36975B4777EC}"/>
    <cellStyle name="Normal 3 3 7" xfId="6311" xr:uid="{A38D087A-5541-4083-91AE-153062283F85}"/>
    <cellStyle name="Normal 3 3 8" xfId="6312" xr:uid="{BBE15307-3F36-4323-B682-FA80CBE17BC0}"/>
    <cellStyle name="Normal 3 3 9" xfId="27416" xr:uid="{E295EE5D-7422-4E13-A493-EEA70B56DE3E}"/>
    <cellStyle name="Normal 3 3 9 2" xfId="27417" xr:uid="{E1C0F383-6494-44EA-8F7E-5E3A8EF47454}"/>
    <cellStyle name="Normal 3 3 9 3" xfId="27418" xr:uid="{CB2210FD-B9F3-4C0D-B9F4-01886F68747E}"/>
    <cellStyle name="Normal 3 30" xfId="27419" xr:uid="{28C4A9C6-297F-4D88-B5E2-C90DD7239251}"/>
    <cellStyle name="Normal 3 4" xfId="2818" xr:uid="{07AFA186-8C89-441F-BA50-55073BCBE320}"/>
    <cellStyle name="Normal 3 4 2" xfId="6313" xr:uid="{2D03129A-CD13-435C-8F56-12F61FB2791C}"/>
    <cellStyle name="Normal 3 4 2 2" xfId="27420" xr:uid="{613DC418-D4FF-4439-856B-CD9C4C60C683}"/>
    <cellStyle name="Normal 3 4 3" xfId="6314" xr:uid="{DDE667D8-53EF-4A08-ABA8-9581564D854F}"/>
    <cellStyle name="Normal 3 4 4" xfId="6315" xr:uid="{D5417F14-AA6D-46EB-8532-B9A5C4E85726}"/>
    <cellStyle name="Normal 3 4 4 2" xfId="27421" xr:uid="{27BF4528-2060-44F1-B725-493D69BC0CD3}"/>
    <cellStyle name="Normal 3 4 4 3" xfId="27422" xr:uid="{318DC79F-EF3C-48DB-B4EB-E5A5272A447D}"/>
    <cellStyle name="Normal 3 4 5" xfId="6316" xr:uid="{B5B85513-3E4C-4867-85D0-39F47C5EAD76}"/>
    <cellStyle name="Normal 3 4 6" xfId="6317" xr:uid="{32A4B1F4-31B8-459E-B5E1-422E051510C4}"/>
    <cellStyle name="Normal 3 4 7" xfId="6318" xr:uid="{92441B2D-BD5B-4FE9-8CEF-C3079ABADC00}"/>
    <cellStyle name="Normal 3 4 8" xfId="6319" xr:uid="{A49E2C1B-4293-40AD-A6E3-725CE7A95B49}"/>
    <cellStyle name="Normal 3 4 9" xfId="27423" xr:uid="{69B02AFC-80CF-44F6-AA75-2BF76473A4E9}"/>
    <cellStyle name="Normal 3 5" xfId="2819" xr:uid="{CCB048D3-AF58-48B1-9E11-CD5624A21138}"/>
    <cellStyle name="Normal 3 5 2" xfId="6320" xr:uid="{29ECAAE2-550F-422C-A064-8B181EA5D72F}"/>
    <cellStyle name="Normal 3 5 2 2" xfId="27424" xr:uid="{D1F6DBB3-492D-4317-BC5F-AD4A282D3148}"/>
    <cellStyle name="Normal 3 5 2 3" xfId="11853" xr:uid="{7F59DD66-82DA-41B9-BE1C-F08A13EBC012}"/>
    <cellStyle name="Normal 3 5 3" xfId="6321" xr:uid="{91E767F3-6CDC-4A81-8B07-B07AB3AF7C38}"/>
    <cellStyle name="Normal 3 5 3 2" xfId="27426" xr:uid="{34406D8A-0FF8-42DD-8CFB-2B57F86E5715}"/>
    <cellStyle name="Normal 3 5 3 3" xfId="27425" xr:uid="{A9ECE1AB-A9A9-49B3-9200-A8EFF49F58B5}"/>
    <cellStyle name="Normal 3 5 4" xfId="6322" xr:uid="{435ADE8C-F29A-476D-A719-E627C84B565E}"/>
    <cellStyle name="Normal 3 5 4 2" xfId="27428" xr:uid="{69535EBA-2C48-4D3A-A727-A7FD3E5E2510}"/>
    <cellStyle name="Normal 3 5 4 3" xfId="27427" xr:uid="{A29E48DB-6CA0-4AB4-ABD8-A92760695EB1}"/>
    <cellStyle name="Normal 3 5 5" xfId="6323" xr:uid="{BDC67DD9-70A2-4B57-9FC0-3F610ADF8318}"/>
    <cellStyle name="Normal 3 5 6" xfId="6324" xr:uid="{86A25601-F78B-411D-8092-CBEEC8CA5E56}"/>
    <cellStyle name="Normal 3 5 7" xfId="6325" xr:uid="{DC8A5CDB-2247-4122-8ED0-7C5FE9BDE6F7}"/>
    <cellStyle name="Normal 3 5 8" xfId="6326" xr:uid="{10AA2E40-ED63-4BBE-84F2-0349DE75FC12}"/>
    <cellStyle name="Normal 3 6" xfId="2820" xr:uid="{B17565B9-E879-46B4-B4E3-FFC32C0B5FDA}"/>
    <cellStyle name="Normal 3 6 2" xfId="27429" xr:uid="{3310742D-4BEA-4D56-8BC0-361DA06974B9}"/>
    <cellStyle name="Normal 3 6 3" xfId="27430" xr:uid="{6949D71F-9029-4AEF-88E3-44D95998F4E6}"/>
    <cellStyle name="Normal 3 7" xfId="2821" xr:uid="{D32BAE1A-B65F-4C68-AEC5-D0164D137E7A}"/>
    <cellStyle name="Normal 3 7 2" xfId="27431" xr:uid="{B571ADE3-A7B3-4D3C-B61D-40F8B8BD1414}"/>
    <cellStyle name="Normal 3 7 2 2" xfId="27432" xr:uid="{5ACAA4DF-BE26-499B-AE82-FDA3CEFFDB25}"/>
    <cellStyle name="Normal 3 7 2 3" xfId="27433" xr:uid="{20A0E068-1CEE-4730-9320-C901F5F1619A}"/>
    <cellStyle name="Normal 3 7 3" xfId="27434" xr:uid="{A89A3C89-E1FB-440B-9B59-8B8855BD3DBD}"/>
    <cellStyle name="Normal 3 7 4" xfId="27435" xr:uid="{1566CB9F-BC9C-459E-9C76-1255039C692A}"/>
    <cellStyle name="Normal 3 7 4 2" xfId="27436" xr:uid="{70A75DF1-59F9-4FC4-A7E9-1BF1A1A8A62A}"/>
    <cellStyle name="Normal 3 7 5" xfId="27437" xr:uid="{8EEC9BF1-9692-4B24-ADFB-75B7C8A8872A}"/>
    <cellStyle name="Normal 3 7 6" xfId="27438" xr:uid="{9B6CE844-FF6D-40FE-B991-419715DD63F9}"/>
    <cellStyle name="Normal 3 8" xfId="3286" xr:uid="{74912EFD-0DC0-451E-A576-0438C39552C9}"/>
    <cellStyle name="Normal 3 8 2" xfId="27439" xr:uid="{32078321-158E-4435-A89B-1392FC3C2B3C}"/>
    <cellStyle name="Normal 3 8 2 2" xfId="27440" xr:uid="{7D6B5F74-9A06-4DC3-B129-FB1980682814}"/>
    <cellStyle name="Normal 3 8 2 3" xfId="27441" xr:uid="{0B6E90F3-551F-47B4-93B7-AF6DBFEFC022}"/>
    <cellStyle name="Normal 3 8 3" xfId="27442" xr:uid="{4447EC34-F540-4CB4-B3CD-FED9FB1A0336}"/>
    <cellStyle name="Normal 3 8 3 2" xfId="27443" xr:uid="{3239E5C5-EDAB-4892-9FF2-40329E6DCCB3}"/>
    <cellStyle name="Normal 3 8 4" xfId="27444" xr:uid="{D882C68D-7A5F-4FFC-A49D-20BE491379B5}"/>
    <cellStyle name="Normal 3 8 5" xfId="11906" xr:uid="{515435D2-74CD-480D-955B-EB57EB7F320B}"/>
    <cellStyle name="Normal 3 8 6" xfId="6327" xr:uid="{747C998B-9AA6-4B8F-B0FA-46773AD88956}"/>
    <cellStyle name="Normal 3 9" xfId="3304" xr:uid="{4C46ABFE-6FF8-4DD5-B527-D11FCF2E00A6}"/>
    <cellStyle name="Normal 3 9 2" xfId="27445" xr:uid="{779878F2-39C6-4928-A283-9CA296496EAA}"/>
    <cellStyle name="Normal 3 9 2 2" xfId="27446" xr:uid="{FDD22AD3-9734-4792-90FB-E3B3A0B3126C}"/>
    <cellStyle name="Normal 3 9 2 3" xfId="27447" xr:uid="{124FDE7D-9577-4FFE-9EFD-8CEA25A08DA3}"/>
    <cellStyle name="Normal 3 9 3" xfId="27448" xr:uid="{33921E81-C443-475A-8A7A-AAA62BFA8A1F}"/>
    <cellStyle name="Normal 3 9 3 2" xfId="27449" xr:uid="{4B4165FA-8F40-4E7A-8857-7F1D9734CCBA}"/>
    <cellStyle name="Normal 3 9 4" xfId="27450" xr:uid="{FF417FED-918F-4E00-8225-1799A95FB62D}"/>
    <cellStyle name="Normal 3 9 5" xfId="27451" xr:uid="{9CEFF594-4988-43D3-A7DE-8C0BEB828A99}"/>
    <cellStyle name="Normal 3 9 6" xfId="27452" xr:uid="{26E231EA-4EB7-42AA-B014-1164C733B88F}"/>
    <cellStyle name="Normal 3 9 7" xfId="11922" xr:uid="{7CCC6F38-F6B5-46B8-AC24-BAF0D918371A}"/>
    <cellStyle name="Normal 3 9 8" xfId="6328" xr:uid="{C1E0D2C9-D8B9-4281-9183-CB2E106D5ED1}"/>
    <cellStyle name="Normal 3_Copy of Commissioning date correction" xfId="2822" xr:uid="{74FC801B-0609-4316-8A92-B48C6830114D}"/>
    <cellStyle name="Normal 30" xfId="3309" xr:uid="{E1D4FC15-15A4-412B-872C-918CA3DC76E5}"/>
    <cellStyle name="Normal 30 10" xfId="27453" xr:uid="{B347119B-08EC-4D5C-8702-09E3FE81AC15}"/>
    <cellStyle name="Normal 30 10 2" xfId="27454" xr:uid="{634E6E96-2912-470F-A377-0869656250D2}"/>
    <cellStyle name="Normal 30 10 3" xfId="27455" xr:uid="{2F507084-70CE-47A9-8AB4-9221FF38E0DE}"/>
    <cellStyle name="Normal 30 11" xfId="27456" xr:uid="{2227C4E1-6A32-48D4-9427-77201F17046F}"/>
    <cellStyle name="Normal 30 11 2" xfId="27457" xr:uid="{551C3F5B-2A1E-4054-AF8D-113391846959}"/>
    <cellStyle name="Normal 30 11 3" xfId="27458" xr:uid="{615AE7A1-C90A-4359-94B9-333716CC90CD}"/>
    <cellStyle name="Normal 30 12" xfId="27459" xr:uid="{8BBAB57B-65B7-4ED7-B75B-F081773D39A3}"/>
    <cellStyle name="Normal 30 12 2" xfId="27460" xr:uid="{86619971-7F1F-4539-AE5B-0203988822F6}"/>
    <cellStyle name="Normal 30 12 3" xfId="27461" xr:uid="{D62A8C3B-1A76-4AC9-9361-BAF94FF901E4}"/>
    <cellStyle name="Normal 30 13" xfId="27462" xr:uid="{3C35602C-A026-4304-8CB3-020C3AC8995D}"/>
    <cellStyle name="Normal 30 13 2" xfId="27463" xr:uid="{1099EB3A-1EEC-48E0-9C0A-BFAA55EFB9FA}"/>
    <cellStyle name="Normal 30 13 3" xfId="27464" xr:uid="{FFA43DAA-F709-4279-8523-7FE2EDA7A34F}"/>
    <cellStyle name="Normal 30 14" xfId="27465" xr:uid="{F135DC89-62BD-46A8-ADB5-CED492AB23B8}"/>
    <cellStyle name="Normal 30 15" xfId="8759" xr:uid="{68715C76-D679-4B8F-AB4F-2EA936C2E535}"/>
    <cellStyle name="Normal 30 2" xfId="11067" xr:uid="{85D87EC8-D219-4A27-B649-5ACBAA63CD2C}"/>
    <cellStyle name="Normal 30 2 10" xfId="27466" xr:uid="{81D7ADFA-29A5-46A7-B649-7086D2BF00F8}"/>
    <cellStyle name="Normal 30 2 10 2" xfId="27467" xr:uid="{53B084F1-381C-470B-90E8-E62537174608}"/>
    <cellStyle name="Normal 30 2 10 3" xfId="27468" xr:uid="{028DC121-3BE7-4E3F-94DD-C74BC7FAF33C}"/>
    <cellStyle name="Normal 30 2 11" xfId="27469" xr:uid="{243BC370-1215-4FB1-BFFD-0A8DB6F62D97}"/>
    <cellStyle name="Normal 30 2 12" xfId="27470" xr:uid="{97D4062B-B14B-4809-ABB3-FCD75BD1CBF5}"/>
    <cellStyle name="Normal 30 2 13" xfId="27471" xr:uid="{1E3830C3-08CC-4336-8743-4616444254F2}"/>
    <cellStyle name="Normal 30 2 2" xfId="11497" xr:uid="{8D6AFFE6-3A35-4733-8977-A5BCD5046FF7}"/>
    <cellStyle name="Normal 30 2 2 2" xfId="27472" xr:uid="{28AACBF3-E615-455E-8B86-FA3141A494CD}"/>
    <cellStyle name="Normal 30 2 2 3" xfId="27473" xr:uid="{6B2EFF82-D6A6-4F6D-9C7A-AFBFF907A709}"/>
    <cellStyle name="Normal 30 2 2 4" xfId="27474" xr:uid="{228D1ED7-9174-4AA7-AB24-8D1FFDA91463}"/>
    <cellStyle name="Normal 30 2 3" xfId="27475" xr:uid="{EF2445B2-B71B-46D6-AB02-1C415A668612}"/>
    <cellStyle name="Normal 30 2 3 2" xfId="27476" xr:uid="{16082C18-B186-458F-85D2-C4CE7B9FA5B1}"/>
    <cellStyle name="Normal 30 2 3 3" xfId="27477" xr:uid="{31438AD4-A171-4B3D-9308-35F90E1E2B02}"/>
    <cellStyle name="Normal 30 2 4" xfId="27478" xr:uid="{768C29F3-8B47-4D7A-AD39-06F3A10DD09E}"/>
    <cellStyle name="Normal 30 2 4 2" xfId="27479" xr:uid="{1E246540-FD10-4303-B499-004591A417F4}"/>
    <cellStyle name="Normal 30 2 4 3" xfId="27480" xr:uid="{CC5E1590-0E34-419F-83AF-B4CE38A0BE5F}"/>
    <cellStyle name="Normal 30 2 5" xfId="27481" xr:uid="{6AB31EAB-D834-4B69-9278-5B0757FE82DF}"/>
    <cellStyle name="Normal 30 2 5 2" xfId="27482" xr:uid="{9EDA07CB-E65F-45FB-A3D1-066DEC652B61}"/>
    <cellStyle name="Normal 30 2 5 3" xfId="27483" xr:uid="{3D30A275-F5EB-4405-BC9A-2D11A0337204}"/>
    <cellStyle name="Normal 30 2 6" xfId="27484" xr:uid="{A716E734-BD15-4A82-BB9E-FD4B55E7B169}"/>
    <cellStyle name="Normal 30 2 6 2" xfId="27485" xr:uid="{66507F75-0BF1-4398-9060-09743A80CB3D}"/>
    <cellStyle name="Normal 30 2 6 3" xfId="27486" xr:uid="{D29B6E98-AE88-4C57-8871-40275307FA88}"/>
    <cellStyle name="Normal 30 2 7" xfId="27487" xr:uid="{406078D0-C4B4-4D25-B306-CC34F4718CD3}"/>
    <cellStyle name="Normal 30 2 7 2" xfId="27488" xr:uid="{35AEFD72-4760-47A1-9B29-DFBB340C83B7}"/>
    <cellStyle name="Normal 30 2 7 3" xfId="27489" xr:uid="{8AAEEC33-AD07-4654-AC3F-AEC975A17EF4}"/>
    <cellStyle name="Normal 30 2 8" xfId="27490" xr:uid="{49D943D1-61A9-40CC-8D05-2B19A7959E01}"/>
    <cellStyle name="Normal 30 2 8 2" xfId="27491" xr:uid="{18DF35C5-6300-4DD7-9D75-C8DCAC0DB658}"/>
    <cellStyle name="Normal 30 2 8 3" xfId="27492" xr:uid="{D359EB5D-0020-4EA8-B67D-46FC35B2E5EA}"/>
    <cellStyle name="Normal 30 2 9" xfId="27493" xr:uid="{37C986C5-0680-47CA-962B-B2208AF14D2E}"/>
    <cellStyle name="Normal 30 2 9 2" xfId="27494" xr:uid="{EDE3BD10-08D1-4BBE-96CA-DA7DA9A5E588}"/>
    <cellStyle name="Normal 30 2 9 3" xfId="27495" xr:uid="{7FA8384C-289C-49F8-9E98-9E7B3A888B66}"/>
    <cellStyle name="Normal 30 3" xfId="11496" xr:uid="{8354E995-F0F2-46E7-B9A9-0E1C32A8A327}"/>
    <cellStyle name="Normal 30 3 10" xfId="27496" xr:uid="{3968DA6D-A4C3-4E17-9790-11A2C6E9C91F}"/>
    <cellStyle name="Normal 30 3 10 2" xfId="27497" xr:uid="{E39DB7B3-A562-4E6B-A455-49004F22DFB2}"/>
    <cellStyle name="Normal 30 3 10 3" xfId="27498" xr:uid="{E8F12500-1A50-4749-995D-B5A006E39320}"/>
    <cellStyle name="Normal 30 3 11" xfId="27499" xr:uid="{59200DAA-BF4B-46BE-811D-855FE9740FEB}"/>
    <cellStyle name="Normal 30 3 12" xfId="27500" xr:uid="{7A17D00A-1DEB-4764-9F18-2B30D29EA3E3}"/>
    <cellStyle name="Normal 30 3 13" xfId="27501" xr:uid="{C86C7463-DB9F-40FE-9F26-29CC24B9780C}"/>
    <cellStyle name="Normal 30 3 2" xfId="27502" xr:uid="{99B3F7CA-27C9-4EE7-AA6C-7382BC683060}"/>
    <cellStyle name="Normal 30 3 2 2" xfId="27503" xr:uid="{5E3897D5-E5DD-458B-A1EC-98C858F88CB0}"/>
    <cellStyle name="Normal 30 3 2 3" xfId="27504" xr:uid="{64E30CCD-FCE7-47BC-BC98-6B5D808F532F}"/>
    <cellStyle name="Normal 30 3 3" xfId="27505" xr:uid="{7960C8C9-3DA7-46A8-A908-F2ED0E72CE26}"/>
    <cellStyle name="Normal 30 3 3 2" xfId="27506" xr:uid="{8BD1B948-6347-4789-A198-E542B082F046}"/>
    <cellStyle name="Normal 30 3 3 3" xfId="27507" xr:uid="{45BEAD92-DC95-4DC9-A9E9-66BAB8A96C2E}"/>
    <cellStyle name="Normal 30 3 4" xfId="27508" xr:uid="{1ADC38EB-1E68-4817-9D4C-307AF6111146}"/>
    <cellStyle name="Normal 30 3 4 2" xfId="27509" xr:uid="{C2040158-50E8-45E5-BE1B-0DD99CCA40BE}"/>
    <cellStyle name="Normal 30 3 4 3" xfId="27510" xr:uid="{9D99794F-C197-4851-90D7-F0BE063822FC}"/>
    <cellStyle name="Normal 30 3 5" xfId="27511" xr:uid="{2998B7E0-846F-493F-B194-8BCE7699B966}"/>
    <cellStyle name="Normal 30 3 5 2" xfId="27512" xr:uid="{C87A9C8E-EE2B-44C2-9945-7B7A222CEB09}"/>
    <cellStyle name="Normal 30 3 5 3" xfId="27513" xr:uid="{1842994D-A53D-4F49-B893-94F5B49450E1}"/>
    <cellStyle name="Normal 30 3 6" xfId="27514" xr:uid="{B90EF5E7-13B9-45DD-BE19-00F35DDE7A83}"/>
    <cellStyle name="Normal 30 3 6 2" xfId="27515" xr:uid="{2EDB2386-F7BF-4FA0-98D5-789473B46BE4}"/>
    <cellStyle name="Normal 30 3 6 3" xfId="27516" xr:uid="{C6CF18F3-22F6-4D1C-83E6-ECC9696E8F63}"/>
    <cellStyle name="Normal 30 3 7" xfId="27517" xr:uid="{3BF81124-0BF2-4620-87B2-F8654F5A6A55}"/>
    <cellStyle name="Normal 30 3 7 2" xfId="27518" xr:uid="{F2C6480F-F5AE-469E-B375-7DA6040942BD}"/>
    <cellStyle name="Normal 30 3 7 3" xfId="27519" xr:uid="{7E2D30F1-D54D-46E1-BBF1-19243D6D7575}"/>
    <cellStyle name="Normal 30 3 8" xfId="27520" xr:uid="{C8EDA61B-9B0F-4DB4-BF03-439A613C0725}"/>
    <cellStyle name="Normal 30 3 8 2" xfId="27521" xr:uid="{60C94642-78D3-4AA3-9453-7B3609CE6B02}"/>
    <cellStyle name="Normal 30 3 8 3" xfId="27522" xr:uid="{287A233A-1F6F-4587-B5C2-0EEA529C8989}"/>
    <cellStyle name="Normal 30 3 9" xfId="27523" xr:uid="{95DB3597-596B-4B97-8CEF-F9CDD30CD5C3}"/>
    <cellStyle name="Normal 30 3 9 2" xfId="27524" xr:uid="{EE37AED1-FAD3-40B2-9F6C-2C33FBD7FEDC}"/>
    <cellStyle name="Normal 30 3 9 3" xfId="27525" xr:uid="{FF3C8088-45F8-4241-95BD-82DCD1BCBA65}"/>
    <cellStyle name="Normal 30 4" xfId="11926" xr:uid="{EC65F57F-9DD5-4239-88A4-263B6B9A7BF8}"/>
    <cellStyle name="Normal 30 4 2" xfId="27526" xr:uid="{31B09A46-9F17-4592-8F6D-A0746B1B1FA9}"/>
    <cellStyle name="Normal 30 4 3" xfId="27527" xr:uid="{025D2EF0-B2D8-4F83-BC2F-A8CFEBB37858}"/>
    <cellStyle name="Normal 30 4 4" xfId="27528" xr:uid="{4724A326-1E76-4E11-B6F4-0A1F5D032986}"/>
    <cellStyle name="Normal 30 4 5" xfId="27529" xr:uid="{EA5634CE-C888-472A-851D-E1779C0775E1}"/>
    <cellStyle name="Normal 30 5" xfId="27530" xr:uid="{E5D3C800-A2E6-4383-B959-524D9B1DB324}"/>
    <cellStyle name="Normal 30 5 2" xfId="27531" xr:uid="{3B628401-EA39-448B-B587-ABE5FBF76548}"/>
    <cellStyle name="Normal 30 5 3" xfId="27532" xr:uid="{6118BAD5-C5E1-424D-A65F-5126F3089301}"/>
    <cellStyle name="Normal 30 6" xfId="27533" xr:uid="{D377DFFF-D06F-438D-9C7D-ECE86EFABBD1}"/>
    <cellStyle name="Normal 30 6 2" xfId="27534" xr:uid="{69C55E62-1F0A-411F-BEAB-93E08188A8F6}"/>
    <cellStyle name="Normal 30 6 3" xfId="27535" xr:uid="{418C0DD8-3BF7-4C2F-99D8-ACAF083CB188}"/>
    <cellStyle name="Normal 30 7" xfId="27536" xr:uid="{F2C3B458-1768-4D1F-A665-BDF480034FAF}"/>
    <cellStyle name="Normal 30 7 2" xfId="27537" xr:uid="{16F88754-ED84-4970-B542-B06784CA15D3}"/>
    <cellStyle name="Normal 30 7 3" xfId="27538" xr:uid="{22F88AE3-8965-42E7-AF9A-3AE4C9D9B951}"/>
    <cellStyle name="Normal 30 8" xfId="27539" xr:uid="{00BDD63D-E956-4A4E-8828-40356CCA5DE1}"/>
    <cellStyle name="Normal 30 8 2" xfId="27540" xr:uid="{0FB577EA-B75A-4A6C-9535-07080D163017}"/>
    <cellStyle name="Normal 30 8 3" xfId="27541" xr:uid="{9BC85F16-E2EB-408A-8907-C2E02FFBB7E4}"/>
    <cellStyle name="Normal 30 9" xfId="27542" xr:uid="{AB447286-B178-4BF7-BB8E-CD0248267747}"/>
    <cellStyle name="Normal 30 9 2" xfId="27543" xr:uid="{C6C7632F-7CDA-4B7E-B1E1-5E16C57D2A4F}"/>
    <cellStyle name="Normal 30 9 3" xfId="27544" xr:uid="{E6C8251F-64E5-43C5-BD5B-C7A4D814FEBF}"/>
    <cellStyle name="Normal 31" xfId="3310" xr:uid="{BE1CCBA2-55C6-499D-8AF3-BCA66115FA5E}"/>
    <cellStyle name="Normal 31 10" xfId="27545" xr:uid="{84D56D23-10BE-480C-8D52-3ACFEB2EE2AD}"/>
    <cellStyle name="Normal 31 10 2" xfId="27546" xr:uid="{0655EAB3-ACB0-4D08-ACB8-6FEF3AC2F842}"/>
    <cellStyle name="Normal 31 10 3" xfId="27547" xr:uid="{33AB6225-F439-454E-B9B9-C00396A89EB4}"/>
    <cellStyle name="Normal 31 11" xfId="27548" xr:uid="{D14CBBDF-E5FF-4C69-ACB5-235D8128BD98}"/>
    <cellStyle name="Normal 31 11 2" xfId="27549" xr:uid="{B348AD80-F274-41D1-8337-F075AAC84C0C}"/>
    <cellStyle name="Normal 31 11 3" xfId="27550" xr:uid="{4845FB8F-9018-42A6-BBF3-34139C0E5084}"/>
    <cellStyle name="Normal 31 12" xfId="27551" xr:uid="{E1B347D7-F3B9-4AA7-93F4-35D740372716}"/>
    <cellStyle name="Normal 31 12 2" xfId="27552" xr:uid="{07BA5D44-D58E-4041-99C1-60C994DC9598}"/>
    <cellStyle name="Normal 31 12 3" xfId="27553" xr:uid="{5A8D0642-4311-4F12-B4B0-6AB04B340B9E}"/>
    <cellStyle name="Normal 31 13" xfId="27554" xr:uid="{C6A60867-6191-4556-A02C-F10AE0C1C1FC}"/>
    <cellStyle name="Normal 31 13 2" xfId="27555" xr:uid="{E1137D08-D5C7-4F27-A674-965AB9ADD12B}"/>
    <cellStyle name="Normal 31 13 3" xfId="27556" xr:uid="{1D56D49A-84FA-4306-A41C-A506353DBD18}"/>
    <cellStyle name="Normal 31 14" xfId="27557" xr:uid="{9EC3724D-1C1E-4EDA-85CA-DB27A1A630C1}"/>
    <cellStyle name="Normal 31 14 2" xfId="27558" xr:uid="{8F871EEA-6FC3-4112-A260-7FDDE210EC34}"/>
    <cellStyle name="Normal 31 14 3" xfId="27559" xr:uid="{BD64E33B-6084-4638-91CB-EE8F1A877880}"/>
    <cellStyle name="Normal 31 15" xfId="27560" xr:uid="{7E248800-3445-42B7-BBF3-926EB33DCC22}"/>
    <cellStyle name="Normal 31 16" xfId="27561" xr:uid="{79890A98-B400-4F70-98D4-168C362422E7}"/>
    <cellStyle name="Normal 31 17" xfId="11343" xr:uid="{F2763493-EF03-4BA2-8EA4-D37228EDBC33}"/>
    <cellStyle name="Normal 31 2" xfId="8760" xr:uid="{6CD27B64-2A3C-4976-9A5D-228E9CE58641}"/>
    <cellStyle name="Normal 31 2 10" xfId="27562" xr:uid="{81F8531A-C7CD-470E-B13F-8561DAB6E04F}"/>
    <cellStyle name="Normal 31 2 10 2" xfId="27563" xr:uid="{31BD788E-933B-4742-8415-99412C2AB31E}"/>
    <cellStyle name="Normal 31 2 10 3" xfId="27564" xr:uid="{B320D436-8462-4341-B789-9BFC265D3CDF}"/>
    <cellStyle name="Normal 31 2 11" xfId="27565" xr:uid="{C7F286B5-38DF-40F3-8998-7019F234E7A8}"/>
    <cellStyle name="Normal 31 2 12" xfId="27566" xr:uid="{1B248F93-F37C-4804-8F3A-1B433D0A8434}"/>
    <cellStyle name="Normal 31 2 13" xfId="27567" xr:uid="{BF7F5A67-1F30-47A8-A92D-4AFD99DAD5C2}"/>
    <cellStyle name="Normal 31 2 14" xfId="27568" xr:uid="{215EB9B1-14EE-4E25-B022-5E2FD0150119}"/>
    <cellStyle name="Normal 31 2 15" xfId="11543" xr:uid="{067D4D3A-8F6D-4533-93C2-51B9744EBBA3}"/>
    <cellStyle name="Normal 31 2 2" xfId="27569" xr:uid="{B9A8D7F3-DD80-44F5-8E03-EA23C90EA45C}"/>
    <cellStyle name="Normal 31 2 2 2" xfId="27570" xr:uid="{CD1D45FF-0233-4218-8D14-FDC9FF5EF6D3}"/>
    <cellStyle name="Normal 31 2 2 3" xfId="27571" xr:uid="{F02B6A16-1E75-452C-AB51-82638BA2B537}"/>
    <cellStyle name="Normal 31 2 3" xfId="27572" xr:uid="{5A6FDF1B-ADF0-4B21-B4E7-FCB9DC52FE07}"/>
    <cellStyle name="Normal 31 2 3 2" xfId="27573" xr:uid="{1641CAFB-FFAF-49A7-859F-B7E75396243C}"/>
    <cellStyle name="Normal 31 2 3 3" xfId="27574" xr:uid="{A036DB21-7D84-4859-AAB1-7805280D21A0}"/>
    <cellStyle name="Normal 31 2 4" xfId="27575" xr:uid="{298759B5-8C89-47CC-B4E2-82A7E2F8C832}"/>
    <cellStyle name="Normal 31 2 4 2" xfId="27576" xr:uid="{AE681FDA-6376-46EA-AAB8-AE5B87CD26A9}"/>
    <cellStyle name="Normal 31 2 4 3" xfId="27577" xr:uid="{C6B4D51A-6E56-46C1-944E-2FA65EE92382}"/>
    <cellStyle name="Normal 31 2 5" xfId="27578" xr:uid="{52C95E81-672C-4850-B6A5-252BE28864DA}"/>
    <cellStyle name="Normal 31 2 5 2" xfId="27579" xr:uid="{FC50DD54-ED14-443E-BDED-F8EA62BCEC81}"/>
    <cellStyle name="Normal 31 2 5 3" xfId="27580" xr:uid="{0DC527A3-03AA-485C-AE1E-BAC9E5A9E58C}"/>
    <cellStyle name="Normal 31 2 6" xfId="27581" xr:uid="{2B5B14F3-5257-40EC-AB02-004627BFCCC2}"/>
    <cellStyle name="Normal 31 2 6 2" xfId="27582" xr:uid="{12145692-6F6E-45FF-8DB7-7C907B335144}"/>
    <cellStyle name="Normal 31 2 6 3" xfId="27583" xr:uid="{F40642B8-E9CF-4BB1-8A23-6BDF748CECCB}"/>
    <cellStyle name="Normal 31 2 7" xfId="27584" xr:uid="{ED55D283-7BA5-46A9-A432-2CFFD964757D}"/>
    <cellStyle name="Normal 31 2 7 2" xfId="27585" xr:uid="{AB3FBEEF-8E1F-4069-90EE-DB7F83861F67}"/>
    <cellStyle name="Normal 31 2 7 3" xfId="27586" xr:uid="{27181914-050D-4990-8DDA-D50013284AE3}"/>
    <cellStyle name="Normal 31 2 8" xfId="27587" xr:uid="{BF8FEE71-4FF7-43FB-A1E6-F83012773E87}"/>
    <cellStyle name="Normal 31 2 8 2" xfId="27588" xr:uid="{446D6FA6-CF28-4AF1-846E-E8B52C5B76C8}"/>
    <cellStyle name="Normal 31 2 8 3" xfId="27589" xr:uid="{5CA45615-09DB-4E25-A8EF-CC742A6D0A4E}"/>
    <cellStyle name="Normal 31 2 9" xfId="27590" xr:uid="{12279031-28A4-4A46-8B0E-CB1573F854C4}"/>
    <cellStyle name="Normal 31 2 9 2" xfId="27591" xr:uid="{3DFEFD8A-BDE8-4F53-A1B6-2B4B77E39197}"/>
    <cellStyle name="Normal 31 2 9 3" xfId="27592" xr:uid="{10EE83A8-9187-4406-8D0C-1F771C188BE2}"/>
    <cellStyle name="Normal 31 3" xfId="11528" xr:uid="{F8741186-6574-4695-8831-D5CF722BBB72}"/>
    <cellStyle name="Normal 31 3 10" xfId="27593" xr:uid="{B411FA3B-4587-4C31-AB09-DDFD9D1D78E1}"/>
    <cellStyle name="Normal 31 3 10 2" xfId="27594" xr:uid="{235A628C-5964-47BB-9F28-072BCA710E89}"/>
    <cellStyle name="Normal 31 3 10 3" xfId="27595" xr:uid="{BD5124B5-061E-469E-94FB-D55B5768A68D}"/>
    <cellStyle name="Normal 31 3 11" xfId="27596" xr:uid="{A7A97647-4BC2-4782-BA9A-500C6B2E71A6}"/>
    <cellStyle name="Normal 31 3 12" xfId="27597" xr:uid="{49F8FA96-EF6A-45A9-B587-D8FD30ED3F5C}"/>
    <cellStyle name="Normal 31 3 2" xfId="27598" xr:uid="{E4405029-26C4-4352-91E9-41C15212FDCC}"/>
    <cellStyle name="Normal 31 3 2 2" xfId="27599" xr:uid="{61B24B1C-416A-49BA-935D-B8D54349391F}"/>
    <cellStyle name="Normal 31 3 2 3" xfId="27600" xr:uid="{78229BAB-5699-4990-BE7A-CC921BD46F9D}"/>
    <cellStyle name="Normal 31 3 3" xfId="27601" xr:uid="{1AAFA4DD-6AAE-49D6-8D5C-9B9E8E6A975F}"/>
    <cellStyle name="Normal 31 3 3 2" xfId="27602" xr:uid="{CA2B27F8-259B-4308-959A-407DAB8D13AC}"/>
    <cellStyle name="Normal 31 3 3 3" xfId="27603" xr:uid="{5BF70419-EFD9-4B64-9F0A-A6422AF67A24}"/>
    <cellStyle name="Normal 31 3 4" xfId="27604" xr:uid="{2E012367-26E9-4AF4-A9C5-C8F16BEF201D}"/>
    <cellStyle name="Normal 31 3 4 2" xfId="27605" xr:uid="{82207916-9B62-4FEB-A0AF-1495803DDEA3}"/>
    <cellStyle name="Normal 31 3 4 3" xfId="27606" xr:uid="{4127C82A-2E72-4248-A96B-88CC3E5E53F0}"/>
    <cellStyle name="Normal 31 3 5" xfId="27607" xr:uid="{326B98AF-ACB1-4A35-B870-4BD5DB15A2C0}"/>
    <cellStyle name="Normal 31 3 5 2" xfId="27608" xr:uid="{BB14082F-C1ED-4F11-98D7-4349EF7BE45E}"/>
    <cellStyle name="Normal 31 3 5 3" xfId="27609" xr:uid="{D1D3B615-97DD-4775-813E-05B5E17DA5F1}"/>
    <cellStyle name="Normal 31 3 6" xfId="27610" xr:uid="{C45636D8-C3FF-4807-B54A-8F44C9531C3E}"/>
    <cellStyle name="Normal 31 3 6 2" xfId="27611" xr:uid="{58AEEB8C-165C-4063-8F98-880C26E982E6}"/>
    <cellStyle name="Normal 31 3 6 3" xfId="27612" xr:uid="{AC8C7F6A-AD44-4C17-94D3-0D9E66FA89E2}"/>
    <cellStyle name="Normal 31 3 7" xfId="27613" xr:uid="{DEF626DE-CA84-4A8C-A736-11986918F115}"/>
    <cellStyle name="Normal 31 3 7 2" xfId="27614" xr:uid="{A0FCC074-0299-4995-8290-7AD1C3AC01CB}"/>
    <cellStyle name="Normal 31 3 7 3" xfId="27615" xr:uid="{D49FA5DB-90EB-4C9C-8DE4-2D700CC28FFF}"/>
    <cellStyle name="Normal 31 3 8" xfId="27616" xr:uid="{7A3621BF-5B35-443D-BA9F-D5BDE157AEB0}"/>
    <cellStyle name="Normal 31 3 8 2" xfId="27617" xr:uid="{3F659C88-14B7-4A33-B525-BA7FDB11E86E}"/>
    <cellStyle name="Normal 31 3 8 3" xfId="27618" xr:uid="{AF176D2F-D9DE-410F-9A39-2BB67FCE033F}"/>
    <cellStyle name="Normal 31 3 9" xfId="27619" xr:uid="{AA15B342-BF9D-452B-A64E-13805663135B}"/>
    <cellStyle name="Normal 31 3 9 2" xfId="27620" xr:uid="{F2828F54-D228-49C1-8884-5904B6F3312C}"/>
    <cellStyle name="Normal 31 3 9 3" xfId="27621" xr:uid="{B47D18C1-4633-4859-9DBE-CF1DED1E43D2}"/>
    <cellStyle name="Normal 31 4" xfId="11927" xr:uid="{AC969669-BEFF-4FAE-AE07-49F1DA878A14}"/>
    <cellStyle name="Normal 31 4 2" xfId="27622" xr:uid="{2305F30C-9BBC-435A-9CCD-48EDD3E575F2}"/>
    <cellStyle name="Normal 31 4 3" xfId="27623" xr:uid="{A34BE3FE-C7D8-4D0A-B7AE-15F82F6DCD3B}"/>
    <cellStyle name="Normal 31 4 4" xfId="27624" xr:uid="{09D751DA-8D0A-4361-A1F4-76ED2366AB98}"/>
    <cellStyle name="Normal 31 4 5" xfId="27625" xr:uid="{177C457A-78E2-496E-91AE-9C916C7AFEF6}"/>
    <cellStyle name="Normal 31 5" xfId="27626" xr:uid="{04B922B7-9FE7-40CD-91A9-3A61C786C95A}"/>
    <cellStyle name="Normal 31 5 2" xfId="27627" xr:uid="{8B6910ED-C766-42CF-B211-F8BADFC20290}"/>
    <cellStyle name="Normal 31 5 3" xfId="27628" xr:uid="{1F8F1F5A-7124-41B1-9169-C6B0262D3F40}"/>
    <cellStyle name="Normal 31 6" xfId="27629" xr:uid="{25D1FDE9-6146-4831-8C17-20B9AEB922CA}"/>
    <cellStyle name="Normal 31 6 2" xfId="27630" xr:uid="{A43D9726-0C2A-45E1-BEEC-F3623E3A76F2}"/>
    <cellStyle name="Normal 31 6 3" xfId="27631" xr:uid="{C520313B-1815-4588-AE7B-5A36F8E5D79D}"/>
    <cellStyle name="Normal 31 7" xfId="27632" xr:uid="{F4FB59F5-D6C0-4E91-8C9D-05EBD54D3703}"/>
    <cellStyle name="Normal 31 7 2" xfId="27633" xr:uid="{D0E45FF0-F386-49C0-A09B-76BEEE97C850}"/>
    <cellStyle name="Normal 31 7 3" xfId="27634" xr:uid="{DA6EBD41-8129-49B1-8673-45E0F9685F75}"/>
    <cellStyle name="Normal 31 8" xfId="27635" xr:uid="{45AE65C9-6BAC-4474-B502-43973154AF30}"/>
    <cellStyle name="Normal 31 8 2" xfId="27636" xr:uid="{5C032D89-AEE4-470C-B814-9BB586DB62BE}"/>
    <cellStyle name="Normal 31 8 3" xfId="27637" xr:uid="{B6D7F089-4CFE-49A2-A150-5E5A1CE83D41}"/>
    <cellStyle name="Normal 31 9" xfId="27638" xr:uid="{578C0E63-091F-4178-A8DF-BE7CB5FAFCCB}"/>
    <cellStyle name="Normal 31 9 2" xfId="27639" xr:uid="{AA50DFCF-FBCC-4860-A09F-61056281A268}"/>
    <cellStyle name="Normal 31 9 3" xfId="27640" xr:uid="{C46BFEDA-A84E-4FD0-8DD4-6D09E8EDA9E3}"/>
    <cellStyle name="Normal 32" xfId="3311" xr:uid="{1F49C4A0-CA1A-49B0-9D72-BD6AB2A2B7FA}"/>
    <cellStyle name="Normal 32 10" xfId="27641" xr:uid="{BCC5CB82-27CF-416B-A36D-D8A52424E695}"/>
    <cellStyle name="Normal 32 10 2" xfId="27642" xr:uid="{1B0B9234-D963-4508-81F5-075C5DFACA0B}"/>
    <cellStyle name="Normal 32 10 3" xfId="27643" xr:uid="{495F0339-D17F-4370-B5D7-232E0A0D8E26}"/>
    <cellStyle name="Normal 32 11" xfId="27644" xr:uid="{108CA57B-91DA-44E6-BC25-31362318E840}"/>
    <cellStyle name="Normal 32 11 2" xfId="27645" xr:uid="{B07563B6-3214-4669-BFBF-E490A667422E}"/>
    <cellStyle name="Normal 32 11 3" xfId="27646" xr:uid="{9D8661A2-B05E-456D-95D2-7592E280EECA}"/>
    <cellStyle name="Normal 32 12" xfId="27647" xr:uid="{69B9B82D-55E4-42FD-ABEE-5D88E3B29F99}"/>
    <cellStyle name="Normal 32 12 2" xfId="27648" xr:uid="{9AD3753B-1E89-4AEF-B4A1-45EF39763473}"/>
    <cellStyle name="Normal 32 12 3" xfId="27649" xr:uid="{66BCE24C-E056-4EB6-AC1B-FF53E9477A73}"/>
    <cellStyle name="Normal 32 13" xfId="27650" xr:uid="{AAE4EA9A-1D9A-453B-824F-B30F5C0A4E52}"/>
    <cellStyle name="Normal 32 13 2" xfId="27651" xr:uid="{D3D716E4-E2E4-45EC-9C22-2659ECFFCA04}"/>
    <cellStyle name="Normal 32 14" xfId="27652" xr:uid="{D3C346F7-97BA-4B2B-8207-3585BE3F17D4}"/>
    <cellStyle name="Normal 32 14 2" xfId="27653" xr:uid="{F04CF704-69C8-413F-AC80-9A97750E0101}"/>
    <cellStyle name="Normal 32 14 3" xfId="27654" xr:uid="{6837F7E3-0171-4CD4-ABEB-E4270696A446}"/>
    <cellStyle name="Normal 32 15" xfId="27655" xr:uid="{DE201BB2-C698-4109-8295-5B12F1CB3CC5}"/>
    <cellStyle name="Normal 32 16" xfId="8761" xr:uid="{436A3CA4-5647-4268-A815-52B39D09DD33}"/>
    <cellStyle name="Normal 32 2" xfId="8762" xr:uid="{D12F0C9B-CEB6-4492-9DB3-0F41906C236B}"/>
    <cellStyle name="Normal 32 2 10" xfId="27656" xr:uid="{048D9849-FC83-40C2-BD42-C0A65E2DE0BC}"/>
    <cellStyle name="Normal 32 2 10 2" xfId="27657" xr:uid="{7EF6FDF8-01DC-4DCB-B89A-5328848CF16A}"/>
    <cellStyle name="Normal 32 2 10 3" xfId="27658" xr:uid="{1E25DA80-80B1-4FC9-954E-953BC8EB309A}"/>
    <cellStyle name="Normal 32 2 11" xfId="27659" xr:uid="{2992920B-C0DA-4E0B-9F99-C5D6801255B0}"/>
    <cellStyle name="Normal 32 2 12" xfId="27660" xr:uid="{C1991046-2A3E-464E-B7BB-EB36C7EECD71}"/>
    <cellStyle name="Normal 32 2 13" xfId="27661" xr:uid="{EAF03ECA-BAFD-45F2-B5D2-5CCC262F60CD}"/>
    <cellStyle name="Normal 32 2 2" xfId="27662" xr:uid="{40D25FBD-01CC-4B2A-8B86-B7D228A2887F}"/>
    <cellStyle name="Normal 32 2 2 2" xfId="27663" xr:uid="{8CB18E6A-65A8-4423-A175-ADCBF7549289}"/>
    <cellStyle name="Normal 32 2 2 3" xfId="27664" xr:uid="{3045DA4A-611D-49CE-9DAD-E2A81D286555}"/>
    <cellStyle name="Normal 32 2 3" xfId="27665" xr:uid="{DD3A9889-5327-442E-AB12-D4527089A9BB}"/>
    <cellStyle name="Normal 32 2 3 2" xfId="27666" xr:uid="{20E2DDEC-A975-49EF-B108-A7F02FD06D6C}"/>
    <cellStyle name="Normal 32 2 3 3" xfId="27667" xr:uid="{98F8AEFE-19DF-46DD-B88E-E7A1131C7EC1}"/>
    <cellStyle name="Normal 32 2 4" xfId="27668" xr:uid="{C3CBD451-0306-4EA6-BB40-C15A25B0A611}"/>
    <cellStyle name="Normal 32 2 4 2" xfId="27669" xr:uid="{6299AC72-25B2-434F-BA2B-6827937A4876}"/>
    <cellStyle name="Normal 32 2 4 3" xfId="27670" xr:uid="{F1957DE0-3A0C-4768-8D03-E7FDD8D924EF}"/>
    <cellStyle name="Normal 32 2 5" xfId="27671" xr:uid="{0538AB9E-BE21-4AF8-A4A2-CFA96F49AD34}"/>
    <cellStyle name="Normal 32 2 5 2" xfId="27672" xr:uid="{A671D482-8C03-4E6E-9DF8-C1DD88294C7F}"/>
    <cellStyle name="Normal 32 2 5 3" xfId="27673" xr:uid="{1F9A80BD-5A99-4FAD-ACF3-A60A3C644DB3}"/>
    <cellStyle name="Normal 32 2 6" xfId="27674" xr:uid="{86EFBE70-6845-4996-8505-0121A6A42D42}"/>
    <cellStyle name="Normal 32 2 6 2" xfId="27675" xr:uid="{50A5549F-481B-485A-94E9-5CBBC395620E}"/>
    <cellStyle name="Normal 32 2 6 3" xfId="27676" xr:uid="{715E1BC6-7F18-4CC2-9228-A6091B317309}"/>
    <cellStyle name="Normal 32 2 7" xfId="27677" xr:uid="{59E3C2A7-F8D7-4DC3-8ABD-E2F6E5876CE2}"/>
    <cellStyle name="Normal 32 2 7 2" xfId="27678" xr:uid="{B4A218BE-3658-41CB-A0BF-F6BCEE4D3ADA}"/>
    <cellStyle name="Normal 32 2 7 3" xfId="27679" xr:uid="{27011DCA-A797-4DF9-B2F9-72920CE7100B}"/>
    <cellStyle name="Normal 32 2 8" xfId="27680" xr:uid="{64D1A6F1-1137-45EB-A24B-7D1532F3FFE3}"/>
    <cellStyle name="Normal 32 2 8 2" xfId="27681" xr:uid="{F6243D1C-5237-490A-9EA5-F9DABA701939}"/>
    <cellStyle name="Normal 32 2 8 3" xfId="27682" xr:uid="{E84BE5EA-2D96-432A-9DA5-DD1188CD66D2}"/>
    <cellStyle name="Normal 32 2 9" xfId="27683" xr:uid="{B96C042C-BFEF-4A06-A59E-30C8FA665ED6}"/>
    <cellStyle name="Normal 32 2 9 2" xfId="27684" xr:uid="{FE4B7945-8AF2-418E-8A78-8D8E0D604340}"/>
    <cellStyle name="Normal 32 2 9 3" xfId="27685" xr:uid="{B2C6B439-34A0-4BD5-8FA5-8AA7E6EC6D1B}"/>
    <cellStyle name="Normal 32 3" xfId="11928" xr:uid="{4C3BABD1-A071-4E3F-8559-04D74D466934}"/>
    <cellStyle name="Normal 32 3 10" xfId="27686" xr:uid="{207AD67E-B307-45E4-B5D9-91ED42130A17}"/>
    <cellStyle name="Normal 32 3 10 2" xfId="27687" xr:uid="{E3523101-4177-4690-A7B7-72CCD2215DC6}"/>
    <cellStyle name="Normal 32 3 10 3" xfId="27688" xr:uid="{24529D38-0A19-453F-ACB3-967DEC182AFA}"/>
    <cellStyle name="Normal 32 3 11" xfId="27689" xr:uid="{011B35C9-054D-4DB5-B103-E8BA6FECE735}"/>
    <cellStyle name="Normal 32 3 12" xfId="27690" xr:uid="{71B21328-54D3-491F-BBB1-AECA4F0A8235}"/>
    <cellStyle name="Normal 32 3 13" xfId="27691" xr:uid="{2151DE79-5412-4BC0-8C20-0C9CCAD8E915}"/>
    <cellStyle name="Normal 32 3 14" xfId="27692" xr:uid="{8AF3F447-D932-4777-8AEC-10A2596ADB06}"/>
    <cellStyle name="Normal 32 3 2" xfId="27693" xr:uid="{63881E4E-D58A-4D15-9FC5-428398F9739C}"/>
    <cellStyle name="Normal 32 3 2 2" xfId="27694" xr:uid="{9E32B88A-CB50-44AE-A20B-97DEFBFD069B}"/>
    <cellStyle name="Normal 32 3 2 3" xfId="27695" xr:uid="{49ED5DC3-4F56-45ED-947C-0AF7A575E0FE}"/>
    <cellStyle name="Normal 32 3 3" xfId="27696" xr:uid="{3343323E-6ABB-40D7-8365-488A300C1ED7}"/>
    <cellStyle name="Normal 32 3 3 2" xfId="27697" xr:uid="{4DA8829D-B888-49C8-A25F-6983B24F78C3}"/>
    <cellStyle name="Normal 32 3 3 3" xfId="27698" xr:uid="{160B31D1-6160-4BC4-8B65-C3CD6A2FFE98}"/>
    <cellStyle name="Normal 32 3 4" xfId="27699" xr:uid="{16C4E017-C282-403F-8C94-4865CC1332C6}"/>
    <cellStyle name="Normal 32 3 4 2" xfId="27700" xr:uid="{C51800BB-3D8C-46D5-9F7D-EEA68DCBAF58}"/>
    <cellStyle name="Normal 32 3 4 3" xfId="27701" xr:uid="{C40A7FEA-8ACB-487C-ABF1-EF8D5578D747}"/>
    <cellStyle name="Normal 32 3 5" xfId="27702" xr:uid="{40462F56-42FD-4A0D-BFFB-46CB4552DD00}"/>
    <cellStyle name="Normal 32 3 5 2" xfId="27703" xr:uid="{BA8A0D80-ABBE-4391-8D00-B75331DBF9C2}"/>
    <cellStyle name="Normal 32 3 5 3" xfId="27704" xr:uid="{CFC18775-9256-4DAC-9380-95F5FA09F073}"/>
    <cellStyle name="Normal 32 3 6" xfId="27705" xr:uid="{274C96BF-DA64-4F84-B608-05A6F1F221FE}"/>
    <cellStyle name="Normal 32 3 6 2" xfId="27706" xr:uid="{530B3806-1D2C-44BC-A216-284AAE868103}"/>
    <cellStyle name="Normal 32 3 6 3" xfId="27707" xr:uid="{9BC9F8CD-58D5-46F8-B86F-49F9721914A5}"/>
    <cellStyle name="Normal 32 3 7" xfId="27708" xr:uid="{67761ACC-1215-4438-AB06-07071885FF42}"/>
    <cellStyle name="Normal 32 3 7 2" xfId="27709" xr:uid="{15738160-0EB2-47CD-BD3C-8909BA2A2909}"/>
    <cellStyle name="Normal 32 3 7 3" xfId="27710" xr:uid="{383A44B1-4CD0-4C3B-872E-D8BFCABA78AA}"/>
    <cellStyle name="Normal 32 3 8" xfId="27711" xr:uid="{C7C73C60-2CFE-4E7F-A194-42A54C1A5233}"/>
    <cellStyle name="Normal 32 3 8 2" xfId="27712" xr:uid="{8A3380BF-B9CC-4CE9-9B61-28CF22DFE1A1}"/>
    <cellStyle name="Normal 32 3 8 3" xfId="27713" xr:uid="{08A14878-CAD0-463C-8A6F-42C8CC2977E5}"/>
    <cellStyle name="Normal 32 3 9" xfId="27714" xr:uid="{FD46B785-8F2D-4032-8831-535AB11C2879}"/>
    <cellStyle name="Normal 32 3 9 2" xfId="27715" xr:uid="{D923B221-CDB1-497F-AD7D-2332586CFD46}"/>
    <cellStyle name="Normal 32 3 9 3" xfId="27716" xr:uid="{D874958A-85CF-4962-9AD1-6EF13900782E}"/>
    <cellStyle name="Normal 32 4" xfId="27717" xr:uid="{6BBF8487-EF20-492E-9020-9AE5D2E9764D}"/>
    <cellStyle name="Normal 32 4 2" xfId="27718" xr:uid="{A7BAA042-641B-4EC5-87E8-2350B50861D2}"/>
    <cellStyle name="Normal 32 4 3" xfId="27719" xr:uid="{F036B5D0-EC51-4902-AC07-E9C9802523C8}"/>
    <cellStyle name="Normal 32 5" xfId="27720" xr:uid="{ECD0A2BC-8CDC-427D-954D-3954C02925AD}"/>
    <cellStyle name="Normal 32 5 2" xfId="27721" xr:uid="{5D360490-454A-4528-8446-FCFD40C1E362}"/>
    <cellStyle name="Normal 32 5 3" xfId="27722" xr:uid="{D460DDDA-9FF4-4EEA-8C58-DF2DBFA627CC}"/>
    <cellStyle name="Normal 32 6" xfId="27723" xr:uid="{0202747A-C760-4F51-99FC-4D66C1C1681E}"/>
    <cellStyle name="Normal 32 6 2" xfId="27724" xr:uid="{054DA965-1E0D-400B-ACE5-C63DDB51ABD6}"/>
    <cellStyle name="Normal 32 6 3" xfId="27725" xr:uid="{6BA39F98-50EC-49F0-92B3-14006D7EA537}"/>
    <cellStyle name="Normal 32 7" xfId="27726" xr:uid="{ECD5C30C-2354-4D47-8990-678DFBC1B662}"/>
    <cellStyle name="Normal 32 7 2" xfId="27727" xr:uid="{9F005215-261C-4C59-8F79-7DA660A7FDEE}"/>
    <cellStyle name="Normal 32 7 3" xfId="27728" xr:uid="{8DFAD44F-32AA-4BB5-BCFF-9C98BDF3C799}"/>
    <cellStyle name="Normal 32 8" xfId="27729" xr:uid="{B020DBC4-99B9-4656-9B0E-E327105ACA44}"/>
    <cellStyle name="Normal 32 8 2" xfId="27730" xr:uid="{193E3ACD-4778-4EBD-8204-E60BD43195C1}"/>
    <cellStyle name="Normal 32 8 3" xfId="27731" xr:uid="{A2DE29B6-222C-45C2-BEE9-8309A8D87E20}"/>
    <cellStyle name="Normal 32 9" xfId="27732" xr:uid="{0B07C93C-B725-4691-B9D2-233FB129A22C}"/>
    <cellStyle name="Normal 32 9 2" xfId="27733" xr:uid="{288641E1-62FF-4C32-BFE3-B5B490026FA0}"/>
    <cellStyle name="Normal 32 9 3" xfId="27734" xr:uid="{E8A542A5-0BEA-4AB0-A06B-9ACEBA307FAD}"/>
    <cellStyle name="Normal 33" xfId="3312" xr:uid="{0D756BDB-28E4-4BE3-9E49-895813660863}"/>
    <cellStyle name="Normal 33 10" xfId="8764" xr:uid="{9B61507F-64F9-46A3-8CA5-E38043FF16D7}"/>
    <cellStyle name="Normal 33 10 2" xfId="27735" xr:uid="{5E8036F3-9651-4998-B5A0-EC2EB26F3147}"/>
    <cellStyle name="Normal 33 10 3" xfId="27736" xr:uid="{33B2B8AA-F490-4A6F-8815-3CF6561F4A2C}"/>
    <cellStyle name="Normal 33 10 4" xfId="27737" xr:uid="{3C72545D-9B8F-42A8-8992-3E66CFB8B9DF}"/>
    <cellStyle name="Normal 33 11" xfId="8765" xr:uid="{379D770E-8BF1-4C76-B6C9-4DE7DE3808B3}"/>
    <cellStyle name="Normal 33 11 2" xfId="27738" xr:uid="{C286A4F4-DFDF-4D7C-B34C-52FFD7C7F0B5}"/>
    <cellStyle name="Normal 33 11 3" xfId="27739" xr:uid="{6B018F5B-D38D-4B79-9F09-EDDD423A619F}"/>
    <cellStyle name="Normal 33 12" xfId="8766" xr:uid="{08AAF97E-7A81-407B-9EB6-3DBB2721F6FF}"/>
    <cellStyle name="Normal 33 12 2" xfId="27740" xr:uid="{BC0F4B9C-8130-46E7-93E5-5FC625B9E7E8}"/>
    <cellStyle name="Normal 33 12 3" xfId="27741" xr:uid="{C8E0E3C3-884F-4CA2-8184-A651C804B7D8}"/>
    <cellStyle name="Normal 33 12 4" xfId="27742" xr:uid="{BE62BA60-8650-41FA-B745-47EDE55EADDE}"/>
    <cellStyle name="Normal 33 13" xfId="8767" xr:uid="{383B4966-B467-4F57-BF9D-9629168AAE06}"/>
    <cellStyle name="Normal 33 13 2" xfId="27743" xr:uid="{237D9420-1A3A-478A-8702-2FF8149CEE46}"/>
    <cellStyle name="Normal 33 14" xfId="27744" xr:uid="{446AFD46-F4AB-4840-BC7E-056C8FE312A0}"/>
    <cellStyle name="Normal 33 15" xfId="11493" xr:uid="{B424C246-27A4-4007-977B-A89ADD9F24EB}"/>
    <cellStyle name="Normal 33 16" xfId="8763" xr:uid="{24821364-18FA-4694-BCFE-8D5FA5A1AFAB}"/>
    <cellStyle name="Normal 33 2" xfId="8768" xr:uid="{F11C6390-9F3C-4347-A4AB-5AF516FD098B}"/>
    <cellStyle name="Normal 33 2 2" xfId="27745" xr:uid="{9AA2F921-28E8-4381-A20C-A9047895B948}"/>
    <cellStyle name="Normal 33 2 3" xfId="27746" xr:uid="{FFFEE2CF-F04E-40D4-8644-FA0617E3D300}"/>
    <cellStyle name="Normal 33 2 4" xfId="27747" xr:uid="{6A3EA581-E642-496A-9958-C0ADAFEAD7D7}"/>
    <cellStyle name="Normal 33 2 5" xfId="27748" xr:uid="{8EB7699C-EA29-4C6D-8829-62AE1008F65D}"/>
    <cellStyle name="Normal 33 2 6" xfId="11546" xr:uid="{32E45CF5-C732-412E-9471-F486915990B4}"/>
    <cellStyle name="Normal 33 3" xfId="8769" xr:uid="{CA01398C-318E-4371-A2D5-392386131B8D}"/>
    <cellStyle name="Normal 33 3 2" xfId="27749" xr:uid="{2AB0FEB0-270C-4538-A984-C9FAC007FA44}"/>
    <cellStyle name="Normal 33 3 3" xfId="27750" xr:uid="{1509579A-81A7-4A4E-B1C0-E1EE3685CC0E}"/>
    <cellStyle name="Normal 33 3 4" xfId="27751" xr:uid="{0224F229-A5A8-4683-8089-3CF1DC4C2056}"/>
    <cellStyle name="Normal 33 3 5" xfId="27752" xr:uid="{F3FC8015-8098-40AC-9017-1A4DCE576680}"/>
    <cellStyle name="Normal 33 3 6" xfId="27753" xr:uid="{62553683-F43A-4C95-AD6E-C0ED6F318063}"/>
    <cellStyle name="Normal 33 3 7" xfId="11929" xr:uid="{EC263C92-7D4C-4400-85B9-2D4F064607A3}"/>
    <cellStyle name="Normal 33 4" xfId="8770" xr:uid="{6D76B8C3-5D4C-4783-B54D-488C4107BD16}"/>
    <cellStyle name="Normal 33 4 2" xfId="27754" xr:uid="{39250388-228C-421B-97E1-60A10F5963BB}"/>
    <cellStyle name="Normal 33 4 3" xfId="27755" xr:uid="{D5209057-1F51-4987-A06B-F7486B899353}"/>
    <cellStyle name="Normal 33 4 4" xfId="27756" xr:uid="{24C494F5-85E2-4542-99BD-D4CF8C666CCD}"/>
    <cellStyle name="Normal 33 5" xfId="8771" xr:uid="{75EC591B-FE94-40D4-AF93-CEDB86D44D27}"/>
    <cellStyle name="Normal 33 5 2" xfId="27757" xr:uid="{E3D5435A-C2B8-4076-97E8-55F7C7FF2109}"/>
    <cellStyle name="Normal 33 5 3" xfId="27758" xr:uid="{78AC74BA-6E81-4826-B26A-1E36912300B3}"/>
    <cellStyle name="Normal 33 5 4" xfId="27759" xr:uid="{977C0DBF-5CF9-494E-B847-B218D0058DBB}"/>
    <cellStyle name="Normal 33 6" xfId="8772" xr:uid="{37BAC1AD-8370-45F5-918F-AF3B33030382}"/>
    <cellStyle name="Normal 33 6 2" xfId="27760" xr:uid="{D5BEDEFD-B178-4109-98D0-208779920502}"/>
    <cellStyle name="Normal 33 6 3" xfId="27761" xr:uid="{134A7D53-D23A-4917-99C8-58A88189594B}"/>
    <cellStyle name="Normal 33 6 4" xfId="27762" xr:uid="{F5E75A81-5CC6-4EAC-BC4E-C9BCD938FB52}"/>
    <cellStyle name="Normal 33 7" xfId="8773" xr:uid="{C4CC8898-72CE-4320-9682-AD3C429D071C}"/>
    <cellStyle name="Normal 33 7 2" xfId="27763" xr:uid="{68F3F0E1-B015-45EB-B3B3-4DD8BC5145CF}"/>
    <cellStyle name="Normal 33 7 3" xfId="27764" xr:uid="{5E49F59D-8808-4EAC-B0E3-C1E7F68C252E}"/>
    <cellStyle name="Normal 33 7 4" xfId="27765" xr:uid="{B79C6059-2C76-4F10-9887-27EB09821E2E}"/>
    <cellStyle name="Normal 33 8" xfId="8774" xr:uid="{57B3F51F-C5AD-4037-9F4F-A99AEBD38551}"/>
    <cellStyle name="Normal 33 8 2" xfId="27766" xr:uid="{6352EE63-D300-490A-9EB7-6046663F59D9}"/>
    <cellStyle name="Normal 33 8 3" xfId="27767" xr:uid="{381067F5-EA86-42CF-A8A3-9416702F4905}"/>
    <cellStyle name="Normal 33 8 4" xfId="27768" xr:uid="{79F59ADA-004A-4A27-ABAD-25CA829CD026}"/>
    <cellStyle name="Normal 33 9" xfId="8775" xr:uid="{604DD25A-3D5F-4B62-8F52-7A811D5C8FD0}"/>
    <cellStyle name="Normal 33 9 2" xfId="27769" xr:uid="{710CF145-D1CF-4C8E-B3B0-29F03646CDE2}"/>
    <cellStyle name="Normal 33 9 3" xfId="27770" xr:uid="{3684DD74-3544-41A5-8B8C-F6CEE5A9CB26}"/>
    <cellStyle name="Normal 33 9 4" xfId="27771" xr:uid="{BC572506-FF49-4BA9-A75C-D49D1678C4A7}"/>
    <cellStyle name="Normal 33_Scen_XBase" xfId="8776" xr:uid="{D571CD35-86C1-42BA-AD33-EEBED6E32A35}"/>
    <cellStyle name="Normal 34" xfId="3313" xr:uid="{BFE2735D-8A6B-4F27-977E-1953AB0EEB0A}"/>
    <cellStyle name="Normal 34 10" xfId="27772" xr:uid="{A1A5E9DB-CD82-4751-8928-2EC414BE8784}"/>
    <cellStyle name="Normal 34 10 2" xfId="27773" xr:uid="{AC78D7BC-C5B0-4F7E-A54A-B37A243ECFEA}"/>
    <cellStyle name="Normal 34 10 3" xfId="27774" xr:uid="{69458888-B301-480C-A362-5D155EBDB7C8}"/>
    <cellStyle name="Normal 34 11" xfId="27775" xr:uid="{15C122DE-7F85-42AC-BC6A-6C469B8D8C54}"/>
    <cellStyle name="Normal 34 11 2" xfId="27776" xr:uid="{C15C358B-4193-40B5-87CB-7CCAD7023F17}"/>
    <cellStyle name="Normal 34 11 3" xfId="27777" xr:uid="{643B388E-258D-4A80-8594-86E53C1CE761}"/>
    <cellStyle name="Normal 34 12" xfId="27778" xr:uid="{3174328A-16C9-4CF7-9219-A5EFA25DB987}"/>
    <cellStyle name="Normal 34 12 2" xfId="27779" xr:uid="{F0EC81EF-38B1-4292-BFF4-9FC9049E0056}"/>
    <cellStyle name="Normal 34 12 3" xfId="27780" xr:uid="{57E1A725-BB79-4550-864F-CE2616311FE4}"/>
    <cellStyle name="Normal 34 13" xfId="27781" xr:uid="{92AF0F81-F4C0-4CC7-A285-2094FC33C7D1}"/>
    <cellStyle name="Normal 34 13 2" xfId="27782" xr:uid="{6967E5FE-9566-438A-834D-7DD90A034DE4}"/>
    <cellStyle name="Normal 34 14" xfId="27783" xr:uid="{15828989-8E2F-47C1-8275-8EFA4A8C7894}"/>
    <cellStyle name="Normal 34 14 2" xfId="27784" xr:uid="{319735E8-41E3-48A8-9F90-51B4227D6CB0}"/>
    <cellStyle name="Normal 34 14 3" xfId="27785" xr:uid="{1361C260-5644-4C0C-B1D8-AE82BBA2EDED}"/>
    <cellStyle name="Normal 34 15" xfId="27786" xr:uid="{DA085D2C-B752-4A17-A9B6-B21A6AD857AD}"/>
    <cellStyle name="Normal 34 16" xfId="11494" xr:uid="{DC2B9B3F-5AB3-4FD6-8963-21698972A190}"/>
    <cellStyle name="Normal 34 2" xfId="11547" xr:uid="{BEF05552-92D5-4324-A01E-19931EC2688A}"/>
    <cellStyle name="Normal 34 2 10" xfId="27787" xr:uid="{B75B6BE6-C882-4FAA-8E7D-D64B1F045574}"/>
    <cellStyle name="Normal 34 2 10 2" xfId="27788" xr:uid="{C7CCCB6E-1E66-4B7B-9BE3-835752F22F68}"/>
    <cellStyle name="Normal 34 2 10 3" xfId="27789" xr:uid="{2CB4FA89-A3A4-4397-998D-E7CCF6A39410}"/>
    <cellStyle name="Normal 34 2 11" xfId="27790" xr:uid="{6CB1FE20-30A3-4D39-BD4B-691CF2157FEA}"/>
    <cellStyle name="Normal 34 2 12" xfId="27791" xr:uid="{2BECCE98-3FF5-418C-BA8D-82456901DC52}"/>
    <cellStyle name="Normal 34 2 13" xfId="27792" xr:uid="{DE462E5F-EAED-4B88-A81A-C647D166EA10}"/>
    <cellStyle name="Normal 34 2 2" xfId="27793" xr:uid="{BD5BD027-CF8D-41B7-9D35-2918573FB8D5}"/>
    <cellStyle name="Normal 34 2 2 2" xfId="27794" xr:uid="{36BDA103-85F2-4E71-8D28-494DF5E176F1}"/>
    <cellStyle name="Normal 34 2 2 3" xfId="27795" xr:uid="{A0FD167C-9EFC-4107-89B2-DBAD5A584E85}"/>
    <cellStyle name="Normal 34 2 3" xfId="27796" xr:uid="{82B1882B-E40F-4A1A-A93B-8959AF297472}"/>
    <cellStyle name="Normal 34 2 3 2" xfId="27797" xr:uid="{932140D4-80CA-4461-9CD0-87D90670A1E0}"/>
    <cellStyle name="Normal 34 2 3 3" xfId="27798" xr:uid="{CE2D7D46-476C-4628-B862-7B1D9779534E}"/>
    <cellStyle name="Normal 34 2 4" xfId="27799" xr:uid="{D9895AD0-A0AD-4083-9676-1441B9C836BE}"/>
    <cellStyle name="Normal 34 2 4 2" xfId="27800" xr:uid="{CBF14977-AAB0-4CCF-A31D-E2502DFA6642}"/>
    <cellStyle name="Normal 34 2 4 3" xfId="27801" xr:uid="{874D3D46-0032-4C8C-8004-32728BE98003}"/>
    <cellStyle name="Normal 34 2 5" xfId="27802" xr:uid="{F4203A38-D0FF-4563-B2AA-C1733BA449A0}"/>
    <cellStyle name="Normal 34 2 5 2" xfId="27803" xr:uid="{8AE7286D-6925-44CF-8D24-513E673DF405}"/>
    <cellStyle name="Normal 34 2 5 3" xfId="27804" xr:uid="{7DB46604-9067-4B80-BD65-EFE258ABC8AD}"/>
    <cellStyle name="Normal 34 2 6" xfId="27805" xr:uid="{CF288F39-A8B4-4E67-A29E-F07DC76EF3E0}"/>
    <cellStyle name="Normal 34 2 6 2" xfId="27806" xr:uid="{4FA7333E-D573-41C5-B16F-F372EACEFACC}"/>
    <cellStyle name="Normal 34 2 6 3" xfId="27807" xr:uid="{C68A9451-FC75-4F0F-9664-3B3CA29B3803}"/>
    <cellStyle name="Normal 34 2 7" xfId="27808" xr:uid="{695F4B18-C409-4640-8445-FDEBD49FF7A0}"/>
    <cellStyle name="Normal 34 2 7 2" xfId="27809" xr:uid="{B82FD973-C1CE-4D78-83F5-AC4E56872EFD}"/>
    <cellStyle name="Normal 34 2 7 3" xfId="27810" xr:uid="{5A28539B-5354-4C03-BC82-1771C7658BDB}"/>
    <cellStyle name="Normal 34 2 8" xfId="27811" xr:uid="{B9636672-66CD-477A-BB94-E8A6592F25A9}"/>
    <cellStyle name="Normal 34 2 8 2" xfId="27812" xr:uid="{435F5FEF-3401-4696-A19B-CF2DA16F79C6}"/>
    <cellStyle name="Normal 34 2 8 3" xfId="27813" xr:uid="{B70940E5-9AE6-4393-8069-A9D96E1B44CB}"/>
    <cellStyle name="Normal 34 2 9" xfId="27814" xr:uid="{004F6F0C-3DC0-4BD4-A3CD-C42FDF1D54F9}"/>
    <cellStyle name="Normal 34 2 9 2" xfId="27815" xr:uid="{A90C8E3E-A9F7-4F41-9BEE-3608F0BE9F62}"/>
    <cellStyle name="Normal 34 2 9 3" xfId="27816" xr:uid="{80B9ADE5-D43F-48B4-9EF0-F29CE0AC7809}"/>
    <cellStyle name="Normal 34 3" xfId="11930" xr:uid="{0538D4C8-375C-42DF-9DF0-3AE94CAAE14F}"/>
    <cellStyle name="Normal 34 3 10" xfId="27817" xr:uid="{F9B19EDA-7553-4F5D-99D9-12B13A64B967}"/>
    <cellStyle name="Normal 34 3 10 2" xfId="27818" xr:uid="{CA7B347E-4F43-4A57-B06D-853248B8E3AF}"/>
    <cellStyle name="Normal 34 3 10 3" xfId="27819" xr:uid="{99E312F3-F3FF-4098-85BA-E25DC8095BFD}"/>
    <cellStyle name="Normal 34 3 11" xfId="27820" xr:uid="{1CEBF089-AFCA-4C60-B0E8-7C13944B47C3}"/>
    <cellStyle name="Normal 34 3 12" xfId="27821" xr:uid="{0D442F56-0B00-4B1C-B40F-39F03FC5CA6F}"/>
    <cellStyle name="Normal 34 3 13" xfId="27822" xr:uid="{184D5810-26A3-4F12-85D5-4EEEAFDD7061}"/>
    <cellStyle name="Normal 34 3 14" xfId="27823" xr:uid="{BBDE92DD-7860-45F6-AB4E-B98CDA8888DB}"/>
    <cellStyle name="Normal 34 3 2" xfId="27824" xr:uid="{315FA55E-A9B9-4205-9776-EA1D8C8753CB}"/>
    <cellStyle name="Normal 34 3 2 2" xfId="27825" xr:uid="{50E07C05-A957-4D9E-B2C7-5107C8F9C7A2}"/>
    <cellStyle name="Normal 34 3 2 3" xfId="27826" xr:uid="{8256BDE8-6DF5-418F-BB92-B33A9D588133}"/>
    <cellStyle name="Normal 34 3 3" xfId="27827" xr:uid="{6720D1F2-4E3D-4E6C-93A3-D04C1234876D}"/>
    <cellStyle name="Normal 34 3 3 2" xfId="27828" xr:uid="{5CE9230C-5F2C-4133-A339-E1577B82B945}"/>
    <cellStyle name="Normal 34 3 3 3" xfId="27829" xr:uid="{DFC33EC8-C36F-4981-BE2D-FAC10A430084}"/>
    <cellStyle name="Normal 34 3 4" xfId="27830" xr:uid="{0E839824-71FE-4226-8894-41E8A2515125}"/>
    <cellStyle name="Normal 34 3 4 2" xfId="27831" xr:uid="{A59EC54E-4D7C-49D8-A3F9-67C6B9D73AB1}"/>
    <cellStyle name="Normal 34 3 4 3" xfId="27832" xr:uid="{DE41B59C-5921-400A-BD53-F14944390088}"/>
    <cellStyle name="Normal 34 3 5" xfId="27833" xr:uid="{AD3FDA0D-FA3C-47D3-9A8F-5EA84B47A417}"/>
    <cellStyle name="Normal 34 3 5 2" xfId="27834" xr:uid="{0D3C33D5-36FB-43CF-9F92-2905C0FB45E9}"/>
    <cellStyle name="Normal 34 3 5 3" xfId="27835" xr:uid="{FD90A0BB-016A-43B3-B123-F9BCCB027336}"/>
    <cellStyle name="Normal 34 3 6" xfId="27836" xr:uid="{267964EE-A199-4488-A1EE-2E34BC921969}"/>
    <cellStyle name="Normal 34 3 6 2" xfId="27837" xr:uid="{48677FBE-57BC-47DE-B6ED-A62E14ABF858}"/>
    <cellStyle name="Normal 34 3 6 3" xfId="27838" xr:uid="{ED1B03E6-F1AB-48A1-AA26-48093BD54853}"/>
    <cellStyle name="Normal 34 3 7" xfId="27839" xr:uid="{1EC7F710-FE49-4D09-B399-000334B299BB}"/>
    <cellStyle name="Normal 34 3 7 2" xfId="27840" xr:uid="{207D83D9-408B-4D85-AA83-922F04A5D421}"/>
    <cellStyle name="Normal 34 3 7 3" xfId="27841" xr:uid="{49BCE3B3-5F91-4875-97E4-C2C5D6B7AC11}"/>
    <cellStyle name="Normal 34 3 8" xfId="27842" xr:uid="{39E72B84-6696-4527-A714-073AB144A0B5}"/>
    <cellStyle name="Normal 34 3 8 2" xfId="27843" xr:uid="{0AD2B7D9-DECF-44D3-8ED4-AB03DC814D72}"/>
    <cellStyle name="Normal 34 3 8 3" xfId="27844" xr:uid="{4EF79944-1F12-4609-B05B-26E22A7AF9B9}"/>
    <cellStyle name="Normal 34 3 9" xfId="27845" xr:uid="{DFAA6577-ABF7-4C38-9F60-64589520A03B}"/>
    <cellStyle name="Normal 34 3 9 2" xfId="27846" xr:uid="{1A3479C3-6508-4795-9E4A-A72C8B6C05D1}"/>
    <cellStyle name="Normal 34 3 9 3" xfId="27847" xr:uid="{0B08D155-D862-43B0-AB8C-426A34981152}"/>
    <cellStyle name="Normal 34 4" xfId="27848" xr:uid="{70F49FAC-7D37-4002-8A52-F62984E3C611}"/>
    <cellStyle name="Normal 34 4 2" xfId="27849" xr:uid="{ADD37FD5-6C39-4BB5-BB2A-F525027B7210}"/>
    <cellStyle name="Normal 34 4 3" xfId="27850" xr:uid="{29284A74-0829-4A62-A39F-7088EA48CFD9}"/>
    <cellStyle name="Normal 34 5" xfId="27851" xr:uid="{C2AE5503-F520-47F4-86AB-DBC37E350B73}"/>
    <cellStyle name="Normal 34 5 2" xfId="27852" xr:uid="{66E31885-03CD-456F-9702-28064043F76E}"/>
    <cellStyle name="Normal 34 5 3" xfId="27853" xr:uid="{C817A7CB-C763-476A-A969-2BB0133508DC}"/>
    <cellStyle name="Normal 34 6" xfId="27854" xr:uid="{BCA90588-BCDB-48F9-AF41-5A8CF7341D74}"/>
    <cellStyle name="Normal 34 6 2" xfId="27855" xr:uid="{4E4004FE-B263-4FF3-83C5-053D34415EE1}"/>
    <cellStyle name="Normal 34 6 3" xfId="27856" xr:uid="{C10BCD03-A675-4A2F-A9FC-74597BCF342A}"/>
    <cellStyle name="Normal 34 7" xfId="27857" xr:uid="{6109A81A-8996-4756-A829-198F1B8F5E05}"/>
    <cellStyle name="Normal 34 7 2" xfId="27858" xr:uid="{2528BDD0-BF05-406C-B115-8598626A57E3}"/>
    <cellStyle name="Normal 34 7 3" xfId="27859" xr:uid="{B3076838-5665-4946-A176-F1B06177E280}"/>
    <cellStyle name="Normal 34 8" xfId="27860" xr:uid="{272B38F9-67C0-4CAC-99D7-17AEFB947065}"/>
    <cellStyle name="Normal 34 8 2" xfId="27861" xr:uid="{97E3F084-40F4-4528-AD1C-6E1351AB486A}"/>
    <cellStyle name="Normal 34 8 3" xfId="27862" xr:uid="{C3CC9D40-1329-455C-8101-60A882C8936E}"/>
    <cellStyle name="Normal 34 9" xfId="27863" xr:uid="{E4D751B9-EB4A-4579-B014-D97330958B23}"/>
    <cellStyle name="Normal 34 9 2" xfId="27864" xr:uid="{3443EA18-508E-489F-BCA5-AF2F1B647970}"/>
    <cellStyle name="Normal 34 9 3" xfId="27865" xr:uid="{6CB5D229-1311-400C-9577-06F0DBBF21FA}"/>
    <cellStyle name="Normal 35" xfId="3314" xr:uid="{03B2E8F5-189A-4DB8-92BA-EE7F345D732D}"/>
    <cellStyle name="Normal 35 10" xfId="27866" xr:uid="{20E00C27-41BB-4119-9493-0CE6A00E5EA0}"/>
    <cellStyle name="Normal 35 10 2" xfId="27867" xr:uid="{43A98AB6-2437-4F12-9254-15912EFD2723}"/>
    <cellStyle name="Normal 35 10 3" xfId="27868" xr:uid="{C29B1D38-30D9-4E8A-87D4-9AA5DD66024F}"/>
    <cellStyle name="Normal 35 11" xfId="27869" xr:uid="{28152242-AD4E-444D-93DF-4BA611302FB0}"/>
    <cellStyle name="Normal 35 11 2" xfId="27870" xr:uid="{27945A48-F8F0-40B7-BFE3-F80F7DB30F64}"/>
    <cellStyle name="Normal 35 11 3" xfId="27871" xr:uid="{8364A9AD-7FDA-4DDC-BDC7-EACB40DB7911}"/>
    <cellStyle name="Normal 35 12" xfId="27872" xr:uid="{789C93FE-C6EB-4583-A057-95A2A7BB711D}"/>
    <cellStyle name="Normal 35 12 2" xfId="27873" xr:uid="{937331BA-6BF9-44AC-AC32-F7ABF9B453B3}"/>
    <cellStyle name="Normal 35 12 3" xfId="27874" xr:uid="{0E7C8245-E882-4AAF-B598-EBB5C81C26C8}"/>
    <cellStyle name="Normal 35 13" xfId="27875" xr:uid="{7A287FA7-55CD-40EA-B94C-DEC84ACEA2F4}"/>
    <cellStyle name="Normal 35 13 2" xfId="27876" xr:uid="{048EF897-F4BB-4A7E-AAAA-797F8721C1F1}"/>
    <cellStyle name="Normal 35 14" xfId="27877" xr:uid="{4F1A9C76-5AC2-450A-B828-952D0594D061}"/>
    <cellStyle name="Normal 35 14 2" xfId="27878" xr:uid="{6697CB85-CDE3-4678-AD63-E18CFAA798EB}"/>
    <cellStyle name="Normal 35 14 3" xfId="27879" xr:uid="{E96D5C3B-6B1A-4905-B0F7-38E83C9D7087}"/>
    <cellStyle name="Normal 35 15" xfId="27880" xr:uid="{A709E801-618F-451D-B9EF-80F1FA419188}"/>
    <cellStyle name="Normal 35 16" xfId="11495" xr:uid="{FBC510D4-CA01-47D9-96ED-7A8E4E1A283D}"/>
    <cellStyle name="Normal 35 2" xfId="11548" xr:uid="{59241796-4FB5-4BE0-98B0-BE8A8D0ACEA3}"/>
    <cellStyle name="Normal 35 2 10" xfId="27881" xr:uid="{8F4454D6-51A7-4308-90CA-0514C4B61BD6}"/>
    <cellStyle name="Normal 35 2 10 2" xfId="27882" xr:uid="{23885FB6-5660-4A6B-92BA-C9821A5EA0AF}"/>
    <cellStyle name="Normal 35 2 10 3" xfId="27883" xr:uid="{E1C8F9AC-48C9-496B-A0E0-3E74DB31C420}"/>
    <cellStyle name="Normal 35 2 11" xfId="27884" xr:uid="{7A9E58C1-1A56-4B78-8227-DFBB9E8818A6}"/>
    <cellStyle name="Normal 35 2 11 2" xfId="27885" xr:uid="{291643AB-1464-45DE-B868-8AB0E864A047}"/>
    <cellStyle name="Normal 35 2 11 3" xfId="27886" xr:uid="{0B6FDD68-2DC4-43E5-8619-AF3384D26F5E}"/>
    <cellStyle name="Normal 35 2 12" xfId="27887" xr:uid="{6711B483-547B-4D45-A3EE-37FEECA47C3F}"/>
    <cellStyle name="Normal 35 2 13" xfId="27888" xr:uid="{977A4923-EFD5-4153-B315-EE23691BD826}"/>
    <cellStyle name="Normal 35 2 2" xfId="27889" xr:uid="{66651D4D-132A-44F5-A2C2-FBB0DCB4F284}"/>
    <cellStyle name="Normal 35 2 2 2" xfId="27890" xr:uid="{5CABF94B-736C-46F8-AA1B-8564899BC973}"/>
    <cellStyle name="Normal 35 2 2 3" xfId="27891" xr:uid="{3291BF8F-2642-4084-9BC6-CBF6E5B559ED}"/>
    <cellStyle name="Normal 35 2 3" xfId="27892" xr:uid="{FE8EDC74-4AFE-4165-A989-A0767A9DEE44}"/>
    <cellStyle name="Normal 35 2 3 2" xfId="27893" xr:uid="{728D7D11-2346-4C91-BA8E-588D3E9A3EA1}"/>
    <cellStyle name="Normal 35 2 3 3" xfId="27894" xr:uid="{94C33D0A-85F3-4B1A-BBC4-CE40BA943257}"/>
    <cellStyle name="Normal 35 2 4" xfId="27895" xr:uid="{F259B035-DA5C-40E6-9E69-06A6E6E9834C}"/>
    <cellStyle name="Normal 35 2 4 2" xfId="27896" xr:uid="{2FB7B1E1-892D-4F33-8170-A4428FB6DE11}"/>
    <cellStyle name="Normal 35 2 4 3" xfId="27897" xr:uid="{B04D640C-B576-4620-9D42-5D3BC2557CDA}"/>
    <cellStyle name="Normal 35 2 5" xfId="27898" xr:uid="{CFE19F27-F81D-4A1E-AD9B-7E9BB11F3700}"/>
    <cellStyle name="Normal 35 2 5 2" xfId="27899" xr:uid="{B016AC06-45AF-4DEE-8063-B8DB1B352ECE}"/>
    <cellStyle name="Normal 35 2 5 3" xfId="27900" xr:uid="{A181AE31-E8AE-453D-99E9-2049A73D78EA}"/>
    <cellStyle name="Normal 35 2 6" xfId="27901" xr:uid="{AC0CDB24-A232-476E-A10C-4BDCDD04A7C7}"/>
    <cellStyle name="Normal 35 2 6 2" xfId="27902" xr:uid="{B2E18468-3371-4CB7-9780-313DF531AFA9}"/>
    <cellStyle name="Normal 35 2 6 3" xfId="27903" xr:uid="{EC435C30-8B21-46CB-960F-99C3A1BBEED9}"/>
    <cellStyle name="Normal 35 2 7" xfId="27904" xr:uid="{3FC8A3D3-4405-4EBA-8698-884D03560F1B}"/>
    <cellStyle name="Normal 35 2 7 2" xfId="27905" xr:uid="{02580F26-D241-45C4-93EF-A6B741742A09}"/>
    <cellStyle name="Normal 35 2 7 3" xfId="27906" xr:uid="{B54C5100-C5B5-4E0B-B74B-1C50D91EDD40}"/>
    <cellStyle name="Normal 35 2 8" xfId="27907" xr:uid="{3A3F60F5-3A01-40F8-A8D0-A5E64F1E4AB8}"/>
    <cellStyle name="Normal 35 2 8 2" xfId="27908" xr:uid="{93EB0202-7ACF-4285-B64C-FFA3D732FF96}"/>
    <cellStyle name="Normal 35 2 8 3" xfId="27909" xr:uid="{262A8941-5A32-4884-89FB-F6129ADAA21D}"/>
    <cellStyle name="Normal 35 2 9" xfId="27910" xr:uid="{E3B4FDC2-0C6D-44D2-9F10-9ECDB3CAA561}"/>
    <cellStyle name="Normal 35 2 9 2" xfId="27911" xr:uid="{DD1D310C-9EA0-4770-82F9-27B8E764C473}"/>
    <cellStyle name="Normal 35 2 9 3" xfId="27912" xr:uid="{3729DEED-075B-42A9-9377-D73C366CB9B6}"/>
    <cellStyle name="Normal 35 3" xfId="11931" xr:uid="{916A71EC-F332-4287-9383-D3CA77C78B1F}"/>
    <cellStyle name="Normal 35 3 10" xfId="27913" xr:uid="{3D5CFD45-6078-4B80-AEC4-7A8B6EC681E5}"/>
    <cellStyle name="Normal 35 3 10 2" xfId="27914" xr:uid="{FF1D8A92-B39A-44AE-9762-C0CF02E8FFE3}"/>
    <cellStyle name="Normal 35 3 10 3" xfId="27915" xr:uid="{74BE545C-7394-4952-85A6-E1F62028AC26}"/>
    <cellStyle name="Normal 35 3 11" xfId="27916" xr:uid="{766FBE68-4A1D-4944-92A7-C8C0937A4CC7}"/>
    <cellStyle name="Normal 35 3 12" xfId="27917" xr:uid="{90FB64EE-12BB-487B-81DB-A799BB823B36}"/>
    <cellStyle name="Normal 35 3 13" xfId="27918" xr:uid="{358D8BBD-5C1B-4A3D-A2E2-10F61C9A4007}"/>
    <cellStyle name="Normal 35 3 14" xfId="27919" xr:uid="{8DF7A5F3-316F-43DD-82A1-2717385F9704}"/>
    <cellStyle name="Normal 35 3 2" xfId="27920" xr:uid="{0799B32D-0076-4F7D-837C-C326CF2264BB}"/>
    <cellStyle name="Normal 35 3 2 2" xfId="27921" xr:uid="{F0C8C907-46C9-4FA5-B18A-7B19C9A3E3BF}"/>
    <cellStyle name="Normal 35 3 2 3" xfId="27922" xr:uid="{52857753-DBA5-4F15-A166-53EAEA381620}"/>
    <cellStyle name="Normal 35 3 3" xfId="27923" xr:uid="{DD58AF52-37AC-41E8-ACA0-D4D9154A0551}"/>
    <cellStyle name="Normal 35 3 3 2" xfId="27924" xr:uid="{C507ACB7-ED0E-45F8-90CD-5C55DFE2A188}"/>
    <cellStyle name="Normal 35 3 3 3" xfId="27925" xr:uid="{1029E175-84FE-418B-9A56-9BE5EDEAC059}"/>
    <cellStyle name="Normal 35 3 4" xfId="27926" xr:uid="{0D730033-0656-440B-AC62-2B236510497F}"/>
    <cellStyle name="Normal 35 3 4 2" xfId="27927" xr:uid="{6A8C4D5D-E82F-4954-95B9-5DCBDBBE6640}"/>
    <cellStyle name="Normal 35 3 4 3" xfId="27928" xr:uid="{3B4F2052-5A38-470F-B5CA-5FBD984AE881}"/>
    <cellStyle name="Normal 35 3 5" xfId="27929" xr:uid="{27F4D56E-CA51-41DD-9628-0E39A62E0094}"/>
    <cellStyle name="Normal 35 3 5 2" xfId="27930" xr:uid="{D33EFC9F-417F-4ACF-BAE9-3961E292C126}"/>
    <cellStyle name="Normal 35 3 5 3" xfId="27931" xr:uid="{E84C0AFB-9D6E-4B15-9AC8-360421378567}"/>
    <cellStyle name="Normal 35 3 6" xfId="27932" xr:uid="{F5A187E2-5A8A-4D28-A29D-701FB6B44172}"/>
    <cellStyle name="Normal 35 3 6 2" xfId="27933" xr:uid="{A0CD34A2-B4A3-4E52-8473-6D4451381EE7}"/>
    <cellStyle name="Normal 35 3 6 3" xfId="27934" xr:uid="{7CA623E5-A846-4EF4-8CB6-F7C5E56B13DF}"/>
    <cellStyle name="Normal 35 3 7" xfId="27935" xr:uid="{E1AB95EB-2FC0-4E64-BFB7-0244237505FE}"/>
    <cellStyle name="Normal 35 3 7 2" xfId="27936" xr:uid="{78CD5964-DD3E-48A1-9753-975F38EE047E}"/>
    <cellStyle name="Normal 35 3 7 3" xfId="27937" xr:uid="{8A9C441E-796E-479D-A5CA-55CEC2FD8F54}"/>
    <cellStyle name="Normal 35 3 8" xfId="27938" xr:uid="{380A3FEE-4A48-4169-8838-2D723A100E4B}"/>
    <cellStyle name="Normal 35 3 8 2" xfId="27939" xr:uid="{AB6C05C7-7002-4A88-B27A-EB9DC1675A09}"/>
    <cellStyle name="Normal 35 3 8 3" xfId="27940" xr:uid="{4906D313-6C51-452C-B09B-3B40D699B3A2}"/>
    <cellStyle name="Normal 35 3 9" xfId="27941" xr:uid="{A1E4FB2C-7BC1-49E7-BA07-DFD0EE807B11}"/>
    <cellStyle name="Normal 35 3 9 2" xfId="27942" xr:uid="{48FA0B0B-37EC-429A-B87B-BF0CA3E20AAF}"/>
    <cellStyle name="Normal 35 3 9 3" xfId="27943" xr:uid="{9EA50372-4C90-44AE-9D10-E46CF6822C0C}"/>
    <cellStyle name="Normal 35 4" xfId="27944" xr:uid="{D82DF03C-0689-4960-83C8-FCD5017B7C16}"/>
    <cellStyle name="Normal 35 4 2" xfId="27945" xr:uid="{31F7989D-3689-4E2E-857A-5F6694C9F018}"/>
    <cellStyle name="Normal 35 4 3" xfId="27946" xr:uid="{A41441A9-CA85-4E61-958C-51724D392339}"/>
    <cellStyle name="Normal 35 5" xfId="27947" xr:uid="{E00137E6-24E0-40A7-9CB3-37CFDA33A6A9}"/>
    <cellStyle name="Normal 35 5 2" xfId="27948" xr:uid="{DB321298-B088-430B-A45C-0F89370E145C}"/>
    <cellStyle name="Normal 35 5 3" xfId="27949" xr:uid="{BCD531A1-D707-4BFE-8A62-CBDF37AAB8B5}"/>
    <cellStyle name="Normal 35 6" xfId="27950" xr:uid="{5CC667D9-546C-4B2D-B78C-8A51CE0397BF}"/>
    <cellStyle name="Normal 35 6 2" xfId="27951" xr:uid="{C84C393A-6A97-4702-B709-064DD296D701}"/>
    <cellStyle name="Normal 35 6 3" xfId="27952" xr:uid="{DB345677-62B8-4B2F-919A-A1D07B07E37E}"/>
    <cellStyle name="Normal 35 7" xfId="27953" xr:uid="{2634FEDC-9E7D-425F-A187-7200F57FEFD3}"/>
    <cellStyle name="Normal 35 7 2" xfId="27954" xr:uid="{880485A9-33DA-4FC3-9145-587D64D817C7}"/>
    <cellStyle name="Normal 35 7 3" xfId="27955" xr:uid="{E4C187C3-8507-4C2E-8E27-F0EA24ADFF6B}"/>
    <cellStyle name="Normal 35 8" xfId="27956" xr:uid="{CDEE77A5-0E1F-4DBB-A4A3-D887D2079EFF}"/>
    <cellStyle name="Normal 35 8 2" xfId="27957" xr:uid="{2BE805F2-4B10-462A-934D-4CF912EEC300}"/>
    <cellStyle name="Normal 35 8 3" xfId="27958" xr:uid="{C8466C29-532B-4DFC-9815-2431CBEFB9B0}"/>
    <cellStyle name="Normal 35 9" xfId="27959" xr:uid="{35B86D42-3EEC-497F-A0BC-FE5EDD44BE44}"/>
    <cellStyle name="Normal 35 9 2" xfId="27960" xr:uid="{E08E8E02-FB0C-49FE-A0D9-CFB01733B530}"/>
    <cellStyle name="Normal 35 9 3" xfId="27961" xr:uid="{D17797FF-CED1-406A-A08C-D8DFA071FE5E}"/>
    <cellStyle name="Normal 36" xfId="96" xr:uid="{51B94580-ABBD-4217-85FE-A68B5F77AD46}"/>
    <cellStyle name="Normal 36 10" xfId="27962" xr:uid="{10BF4C1C-66AF-400E-9446-46698CFD2786}"/>
    <cellStyle name="Normal 36 10 2" xfId="27963" xr:uid="{1E175A21-DB12-44A1-A5F5-45725CE58D2C}"/>
    <cellStyle name="Normal 36 10 3" xfId="27964" xr:uid="{1CACE864-50DB-4D9F-B94E-4F3721C35748}"/>
    <cellStyle name="Normal 36 11" xfId="27965" xr:uid="{755475A7-A68B-468B-B1EC-619CB9D209A0}"/>
    <cellStyle name="Normal 36 11 2" xfId="27966" xr:uid="{3D662FF7-3312-41EB-8B9A-0725B01142EF}"/>
    <cellStyle name="Normal 36 11 3" xfId="27967" xr:uid="{A92756C5-4EC4-4D5F-B674-93485F79C3BB}"/>
    <cellStyle name="Normal 36 12" xfId="27968" xr:uid="{87C2B15D-83C7-4365-86FD-ECBD2ED4F84D}"/>
    <cellStyle name="Normal 36 12 2" xfId="27969" xr:uid="{CEC9002E-B018-456D-A1E0-1504F8EB7B93}"/>
    <cellStyle name="Normal 36 13" xfId="27970" xr:uid="{C539C2F2-2732-4B1E-9038-F999A3D83693}"/>
    <cellStyle name="Normal 36 13 2" xfId="27971" xr:uid="{2B002C58-2058-40CD-8BDA-C24512B91AFA}"/>
    <cellStyle name="Normal 36 13 3" xfId="27972" xr:uid="{1503B748-E6A3-45B9-BAA7-3298EAA1C92C}"/>
    <cellStyle name="Normal 36 14" xfId="27973" xr:uid="{9DC7F746-1208-48A6-BDF6-BF6D08E156FF}"/>
    <cellStyle name="Normal 36 15" xfId="27974" xr:uid="{1BF8706F-2410-4C95-89C1-AEE6C3B486CC}"/>
    <cellStyle name="Normal 36 2" xfId="11692" xr:uid="{EF84D010-7FF9-4E15-B738-8312AECCE1C2}"/>
    <cellStyle name="Normal 36 2 10" xfId="27975" xr:uid="{26DC02D8-9A34-4FCF-A2B7-AC2F48D9B6E1}"/>
    <cellStyle name="Normal 36 2 10 2" xfId="27976" xr:uid="{9688BB4B-6DE9-4A6F-8BFB-8036142E0BC3}"/>
    <cellStyle name="Normal 36 2 10 3" xfId="27977" xr:uid="{D0579D17-2432-4F4E-856B-E98B26ADF334}"/>
    <cellStyle name="Normal 36 2 11" xfId="27978" xr:uid="{62EBD8D4-7E63-48CD-9C9C-2F0E3496218C}"/>
    <cellStyle name="Normal 36 2 12" xfId="27979" xr:uid="{0263EADB-1B35-42BD-956B-9639963E9BBE}"/>
    <cellStyle name="Normal 36 2 13" xfId="27980" xr:uid="{A809B190-4A37-4503-A21E-E21FD9E720F3}"/>
    <cellStyle name="Normal 36 2 14" xfId="27981" xr:uid="{54AB2FEB-C92D-454E-83E1-86D7D5B2435F}"/>
    <cellStyle name="Normal 36 2 15" xfId="27982" xr:uid="{E57D5A0E-19D0-4B1B-93A0-60F38349ED66}"/>
    <cellStyle name="Normal 36 2 2" xfId="27983" xr:uid="{5CACE3EA-F00E-49C7-AA64-2D588E9EEB12}"/>
    <cellStyle name="Normal 36 2 2 2" xfId="27984" xr:uid="{FE32881F-DEF1-4E0F-AC4A-C13569D5A6C9}"/>
    <cellStyle name="Normal 36 2 2 3" xfId="27985" xr:uid="{4672573F-A58E-4C96-A6DF-58D856524321}"/>
    <cellStyle name="Normal 36 2 3" xfId="27986" xr:uid="{BF72E878-B14F-47F7-B968-7CDC88B19E79}"/>
    <cellStyle name="Normal 36 2 3 2" xfId="27987" xr:uid="{4BC181DC-0A3C-4CEF-9010-E6F866AE0D90}"/>
    <cellStyle name="Normal 36 2 3 3" xfId="27988" xr:uid="{D20E1C5A-6091-436D-B379-F440ACA0C44B}"/>
    <cellStyle name="Normal 36 2 4" xfId="27989" xr:uid="{906373AA-742B-412F-B46E-86F4EB90DDB9}"/>
    <cellStyle name="Normal 36 2 4 2" xfId="27990" xr:uid="{89DE6242-8C47-4B55-BBD1-61B51AE2F255}"/>
    <cellStyle name="Normal 36 2 4 3" xfId="27991" xr:uid="{8D99981F-C6A4-4B67-83A6-AF68D380C7FC}"/>
    <cellStyle name="Normal 36 2 5" xfId="27992" xr:uid="{C815149F-076A-4863-A224-A1B4FE65D82A}"/>
    <cellStyle name="Normal 36 2 5 2" xfId="27993" xr:uid="{5DD9C87B-3A41-4898-AF2B-BC5F9C8D2DC0}"/>
    <cellStyle name="Normal 36 2 5 3" xfId="27994" xr:uid="{BE909F2E-FCEA-4E56-B6AD-A3613BB821BF}"/>
    <cellStyle name="Normal 36 2 6" xfId="27995" xr:uid="{987C7E68-375C-4FDB-A23A-24594AE71A0B}"/>
    <cellStyle name="Normal 36 2 6 2" xfId="27996" xr:uid="{8124F4F1-80C6-476C-B024-F0E66944E524}"/>
    <cellStyle name="Normal 36 2 6 3" xfId="27997" xr:uid="{19701C1E-F2E5-4B6A-B993-B016ECD48B4B}"/>
    <cellStyle name="Normal 36 2 7" xfId="27998" xr:uid="{41B5F75E-46EA-4D78-806E-238F3BBFEB71}"/>
    <cellStyle name="Normal 36 2 7 2" xfId="27999" xr:uid="{8AE6A1D0-875A-4D2D-8382-58377434D175}"/>
    <cellStyle name="Normal 36 2 7 3" xfId="28000" xr:uid="{8BDCD3EE-07B3-41B7-A196-1ED9863DDD0C}"/>
    <cellStyle name="Normal 36 2 8" xfId="28001" xr:uid="{84B87CFE-8856-4D84-AD22-0900F0A7B94B}"/>
    <cellStyle name="Normal 36 2 8 2" xfId="28002" xr:uid="{18FF4C76-2863-4FA8-B5F0-676B6D14B26C}"/>
    <cellStyle name="Normal 36 2 8 3" xfId="28003" xr:uid="{A13A42E4-6FE1-42E3-94E1-A07E19D5DA76}"/>
    <cellStyle name="Normal 36 2 9" xfId="28004" xr:uid="{0EDCEBBD-3F7F-4959-978F-DC9D7BC85C7A}"/>
    <cellStyle name="Normal 36 2 9 2" xfId="28005" xr:uid="{EED20CF9-28A9-4DE4-9226-839B93D0F241}"/>
    <cellStyle name="Normal 36 2 9 3" xfId="28006" xr:uid="{60077452-9CFF-41B5-B411-8A249572A602}"/>
    <cellStyle name="Normal 36 3" xfId="28007" xr:uid="{EC5E850E-C823-43B5-9906-5DAC31B5EE71}"/>
    <cellStyle name="Normal 36 3 2" xfId="28008" xr:uid="{EB2E0F01-EA0E-48C2-9BEF-4EC8A6724E6E}"/>
    <cellStyle name="Normal 36 3 3" xfId="28009" xr:uid="{B99C67A3-BD58-47EE-AF5B-27738311488B}"/>
    <cellStyle name="Normal 36 4" xfId="28010" xr:uid="{8BD77083-CE06-406B-A6DF-6473158FEAAE}"/>
    <cellStyle name="Normal 36 4 2" xfId="28011" xr:uid="{B4F4585E-5FD4-45D3-B14D-810671C878D7}"/>
    <cellStyle name="Normal 36 4 3" xfId="28012" xr:uid="{62493BE4-6988-4C35-9A7F-9BCD4C13DD89}"/>
    <cellStyle name="Normal 36 5" xfId="28013" xr:uid="{D655142F-2A0D-4AC0-85F2-AB87C22E7BB8}"/>
    <cellStyle name="Normal 36 5 2" xfId="28014" xr:uid="{2656C3F6-9418-4F0A-B59A-EF51BE2CBFFB}"/>
    <cellStyle name="Normal 36 5 3" xfId="28015" xr:uid="{467E60D9-8751-4917-A907-45E044B75973}"/>
    <cellStyle name="Normal 36 6" xfId="28016" xr:uid="{4B4D7A37-F88E-4162-AB97-F4E98A4B799A}"/>
    <cellStyle name="Normal 36 6 2" xfId="28017" xr:uid="{891FF928-767D-4BF1-A4F0-23D4904724BC}"/>
    <cellStyle name="Normal 36 6 3" xfId="28018" xr:uid="{A0E41F92-AED9-4AF2-8C73-05EDA550B026}"/>
    <cellStyle name="Normal 36 7" xfId="28019" xr:uid="{94746EFC-243A-4040-941A-770825E954E6}"/>
    <cellStyle name="Normal 36 7 2" xfId="28020" xr:uid="{ACDC000D-E145-4633-807B-FBB369174B9B}"/>
    <cellStyle name="Normal 36 7 3" xfId="28021" xr:uid="{4578AE65-BCCF-43BA-8990-345D0D78B7FE}"/>
    <cellStyle name="Normal 36 8" xfId="28022" xr:uid="{27DEA34C-723D-44CC-B6C4-4AE08EA20413}"/>
    <cellStyle name="Normal 36 8 2" xfId="28023" xr:uid="{5603A32D-8A92-4594-91AB-8CD01087C6C5}"/>
    <cellStyle name="Normal 36 8 3" xfId="28024" xr:uid="{8659D8A8-F415-4644-B39A-486613F909AE}"/>
    <cellStyle name="Normal 36 9" xfId="28025" xr:uid="{AB0AC94E-44F9-4020-B3FB-EC0433C55ED8}"/>
    <cellStyle name="Normal 36 9 2" xfId="28026" xr:uid="{D7B65C13-E038-40CA-B2E4-EDC933222DF5}"/>
    <cellStyle name="Normal 36 9 3" xfId="28027" xr:uid="{DF1FC365-F867-459A-B2EE-CDD79396219D}"/>
    <cellStyle name="Normal 37" xfId="3665" xr:uid="{EC2DB4EC-996A-4B51-B4DA-08292DB1F8AE}"/>
    <cellStyle name="Normal 37 10" xfId="28028" xr:uid="{BCBB722E-7674-4C23-8B2A-AEECB34B6B64}"/>
    <cellStyle name="Normal 37 10 2" xfId="28029" xr:uid="{57BB5A4F-35EB-4148-95D2-A7957F08B12B}"/>
    <cellStyle name="Normal 37 10 3" xfId="28030" xr:uid="{28F67F75-3A51-48DD-A35C-720A15751357}"/>
    <cellStyle name="Normal 37 11" xfId="28031" xr:uid="{2212045D-E8D3-4D21-8059-988F437D9FB1}"/>
    <cellStyle name="Normal 37 11 2" xfId="28032" xr:uid="{01035115-37C7-403F-9622-A057DD29D8FA}"/>
    <cellStyle name="Normal 37 11 3" xfId="28033" xr:uid="{03A7145A-E659-4545-86EE-094C67643978}"/>
    <cellStyle name="Normal 37 12" xfId="28034" xr:uid="{3C61C7F4-11CD-4EE9-BC18-91BD5C047BB7}"/>
    <cellStyle name="Normal 37 12 2" xfId="28035" xr:uid="{147DC471-88CE-4E28-894B-D51207C18807}"/>
    <cellStyle name="Normal 37 12 3" xfId="28036" xr:uid="{840A779C-00EE-4740-8490-AC83E11980EA}"/>
    <cellStyle name="Normal 37 13" xfId="28037" xr:uid="{99D9EA9A-6FD5-467B-9EC9-A7F08BC8061C}"/>
    <cellStyle name="Normal 37 13 2" xfId="28038" xr:uid="{89A778D4-444F-4B0E-9E37-1501275A9612}"/>
    <cellStyle name="Normal 37 14" xfId="28039" xr:uid="{C3F573E0-7173-4114-8B2F-F5F16561A9C0}"/>
    <cellStyle name="Normal 37 15" xfId="28040" xr:uid="{D0F5153C-F253-4E0A-809E-17D05C18EB80}"/>
    <cellStyle name="Normal 37 2" xfId="11693" xr:uid="{A19F29A9-F756-40B7-98BF-7A56CEB3A262}"/>
    <cellStyle name="Normal 37 2 10" xfId="28041" xr:uid="{41611AF4-E0D2-4956-A502-B9FBB997B166}"/>
    <cellStyle name="Normal 37 2 10 2" xfId="28042" xr:uid="{1EE4E028-55D6-410C-844F-12E81D9EC67A}"/>
    <cellStyle name="Normal 37 2 10 3" xfId="28043" xr:uid="{1356D76F-B020-4CA8-8C10-27C7005EA79D}"/>
    <cellStyle name="Normal 37 2 11" xfId="28044" xr:uid="{D2221660-9568-4DCD-BB7B-A1DE3E5FCB87}"/>
    <cellStyle name="Normal 37 2 12" xfId="28045" xr:uid="{0769B47A-6685-4C94-8BA1-3FA8118DB205}"/>
    <cellStyle name="Normal 37 2 13" xfId="28046" xr:uid="{C682699A-459A-4501-BDB5-11A1BDE0045F}"/>
    <cellStyle name="Normal 37 2 14" xfId="28047" xr:uid="{6FFBFE96-07A1-4DB8-ACE2-541A754781D6}"/>
    <cellStyle name="Normal 37 2 15" xfId="28048" xr:uid="{BAF12582-603F-447E-990B-C33FF6D2B13F}"/>
    <cellStyle name="Normal 37 2 2" xfId="28049" xr:uid="{F366CEEE-7097-45D8-BFCC-7264912F7A59}"/>
    <cellStyle name="Normal 37 2 2 2" xfId="28050" xr:uid="{DC4407F1-76BD-43CF-9D33-D1B5BA8FB3DF}"/>
    <cellStyle name="Normal 37 2 2 3" xfId="28051" xr:uid="{B02F53AE-35FD-4F57-BA57-5FDE6ED1E935}"/>
    <cellStyle name="Normal 37 2 3" xfId="28052" xr:uid="{591F83FE-D82B-4774-B3AC-38C34A3EBBFA}"/>
    <cellStyle name="Normal 37 2 3 2" xfId="28053" xr:uid="{95B063D8-968F-41F2-B0D8-F1A6EC76DCEE}"/>
    <cellStyle name="Normal 37 2 3 3" xfId="28054" xr:uid="{6AB0E684-2EC3-4E5A-8B85-9F8972D5811C}"/>
    <cellStyle name="Normal 37 2 4" xfId="28055" xr:uid="{4EDF7C0F-52F1-4FE5-AF5D-1827456B940F}"/>
    <cellStyle name="Normal 37 2 4 2" xfId="28056" xr:uid="{3AFB74A7-F866-46D7-9A73-E122E7D844A6}"/>
    <cellStyle name="Normal 37 2 4 3" xfId="28057" xr:uid="{F2D84C99-035F-4B57-B0DA-9138FD7CC0C1}"/>
    <cellStyle name="Normal 37 2 5" xfId="28058" xr:uid="{B52EFEF4-01B3-4387-8115-05B0A75FF2B8}"/>
    <cellStyle name="Normal 37 2 5 2" xfId="28059" xr:uid="{521FC83C-0914-48B1-8310-E9687D162A1F}"/>
    <cellStyle name="Normal 37 2 5 3" xfId="28060" xr:uid="{82465764-8B9A-4BB2-8265-A3C72C153478}"/>
    <cellStyle name="Normal 37 2 6" xfId="28061" xr:uid="{EDA4116B-E37B-4F8C-BB45-5DA474373165}"/>
    <cellStyle name="Normal 37 2 6 2" xfId="28062" xr:uid="{03CD6087-5089-4865-9CAC-AC6551B06B3A}"/>
    <cellStyle name="Normal 37 2 6 3" xfId="28063" xr:uid="{B576CDDB-F09F-4046-92A4-F9B22A83A666}"/>
    <cellStyle name="Normal 37 2 7" xfId="28064" xr:uid="{A87F4B17-202B-4DD7-A9A4-A962EE8FA62F}"/>
    <cellStyle name="Normal 37 2 7 2" xfId="28065" xr:uid="{FBD53F03-A3B4-4FA8-A604-5D2BFDF4691D}"/>
    <cellStyle name="Normal 37 2 7 3" xfId="28066" xr:uid="{96AEFC34-C5EE-4880-9656-5A8FD2780D1A}"/>
    <cellStyle name="Normal 37 2 8" xfId="28067" xr:uid="{837F9D7B-684A-4884-9753-13B49F34DB9D}"/>
    <cellStyle name="Normal 37 2 8 2" xfId="28068" xr:uid="{96EB5BFE-1648-4326-9996-E144C09B4CEC}"/>
    <cellStyle name="Normal 37 2 8 3" xfId="28069" xr:uid="{341FD15F-8B0F-418C-8997-01C3201A606E}"/>
    <cellStyle name="Normal 37 2 9" xfId="28070" xr:uid="{E669F9BE-0705-43DE-914C-C28E69F4B501}"/>
    <cellStyle name="Normal 37 2 9 2" xfId="28071" xr:uid="{C3A6BEB1-E6B0-491B-B481-C584A2883D98}"/>
    <cellStyle name="Normal 37 2 9 3" xfId="28072" xr:uid="{3081B268-6D3C-4D27-80F8-A3FAC45AB356}"/>
    <cellStyle name="Normal 37 3" xfId="28073" xr:uid="{208EAAEF-C34E-4068-97EF-E590C9631F6C}"/>
    <cellStyle name="Normal 37 3 10" xfId="28074" xr:uid="{471AAB35-DFC5-473C-9E5F-228F573B6656}"/>
    <cellStyle name="Normal 37 3 10 2" xfId="28075" xr:uid="{6AE6CBB9-9B43-40F0-9D6D-7CC3215912FF}"/>
    <cellStyle name="Normal 37 3 10 3" xfId="28076" xr:uid="{053A794B-4CD4-4C44-9D5A-D50EF4B1805A}"/>
    <cellStyle name="Normal 37 3 11" xfId="28077" xr:uid="{988CF707-86D8-4D66-A488-3473EE243F01}"/>
    <cellStyle name="Normal 37 3 12" xfId="28078" xr:uid="{15CD1216-91CA-4C52-98EA-BA54373DB7EA}"/>
    <cellStyle name="Normal 37 3 2" xfId="28079" xr:uid="{83D768B8-58FA-4706-9221-E395FDE441D3}"/>
    <cellStyle name="Normal 37 3 2 2" xfId="28080" xr:uid="{087E2110-2BC0-4D58-AA0F-7AAD1DC27E39}"/>
    <cellStyle name="Normal 37 3 2 3" xfId="28081" xr:uid="{89FDA7CE-3C61-4711-8BDB-8AED14855FF0}"/>
    <cellStyle name="Normal 37 3 3" xfId="28082" xr:uid="{AFA2D09C-87D0-4527-8AFE-BE7EBA0CC398}"/>
    <cellStyle name="Normal 37 3 3 2" xfId="28083" xr:uid="{65A9A616-31BC-43B4-9B7E-32381C3D43A5}"/>
    <cellStyle name="Normal 37 3 3 3" xfId="28084" xr:uid="{2672A465-FE36-468D-8951-98827D6B97BF}"/>
    <cellStyle name="Normal 37 3 4" xfId="28085" xr:uid="{0A4C2DC1-01DD-45CA-A5C9-0E11738EBA12}"/>
    <cellStyle name="Normal 37 3 4 2" xfId="28086" xr:uid="{F898A6A5-1E21-4720-B571-51BDE82BB4AE}"/>
    <cellStyle name="Normal 37 3 4 3" xfId="28087" xr:uid="{B4911AD2-DE64-403A-8D87-6C2F397C64F4}"/>
    <cellStyle name="Normal 37 3 5" xfId="28088" xr:uid="{76A0799C-FFAD-466C-ADB7-1AB9972FD87A}"/>
    <cellStyle name="Normal 37 3 5 2" xfId="28089" xr:uid="{CA9642DA-D7F4-468E-8609-655D93BB465A}"/>
    <cellStyle name="Normal 37 3 5 3" xfId="28090" xr:uid="{DEFF0E8A-FFA0-4DC0-91F5-85BDFF96438D}"/>
    <cellStyle name="Normal 37 3 6" xfId="28091" xr:uid="{22B5816A-2D2B-4ED1-ACCD-4BEDDC27F94D}"/>
    <cellStyle name="Normal 37 3 6 2" xfId="28092" xr:uid="{A0BC6912-4DBD-4937-AF45-7187A1FB34E6}"/>
    <cellStyle name="Normal 37 3 6 3" xfId="28093" xr:uid="{1B454396-04CF-4E06-B335-1526B0FC58DF}"/>
    <cellStyle name="Normal 37 3 7" xfId="28094" xr:uid="{5B76C255-4B64-4004-B363-B9AD16081FA4}"/>
    <cellStyle name="Normal 37 3 7 2" xfId="28095" xr:uid="{CD64BC31-AD4E-4C45-B261-92925ECA25C3}"/>
    <cellStyle name="Normal 37 3 7 3" xfId="28096" xr:uid="{B92A8697-1CCB-416B-AC2E-8A80F792806A}"/>
    <cellStyle name="Normal 37 3 8" xfId="28097" xr:uid="{5BADB00B-5899-4C06-97EA-93C2A58955A6}"/>
    <cellStyle name="Normal 37 3 8 2" xfId="28098" xr:uid="{D0DAB4C3-1497-4E40-81EE-ACFC71BF37D0}"/>
    <cellStyle name="Normal 37 3 8 3" xfId="28099" xr:uid="{A0F631FC-2B31-4027-8791-6D592E322D75}"/>
    <cellStyle name="Normal 37 3 9" xfId="28100" xr:uid="{9E7A69F2-08F8-428E-B0CC-16855D0C0E90}"/>
    <cellStyle name="Normal 37 3 9 2" xfId="28101" xr:uid="{B5B32DC5-E0D5-416B-927D-2E4409A55D09}"/>
    <cellStyle name="Normal 37 3 9 3" xfId="28102" xr:uid="{4519934E-1501-4CB4-861F-647F590E2E6A}"/>
    <cellStyle name="Normal 37 4" xfId="28103" xr:uid="{85DF60BC-2100-4FD1-B71D-7D95A31B108A}"/>
    <cellStyle name="Normal 37 4 2" xfId="28104" xr:uid="{AEB92B3B-9FB2-4E9D-AB2D-80E923B75CB1}"/>
    <cellStyle name="Normal 37 4 3" xfId="28105" xr:uid="{38ED7650-EA5D-427A-A0CA-D8BD868FB1D8}"/>
    <cellStyle name="Normal 37 5" xfId="28106" xr:uid="{C6E6490A-1018-4444-9174-F4499438E26F}"/>
    <cellStyle name="Normal 37 5 2" xfId="28107" xr:uid="{FC721468-4D95-45BF-B30E-FA06FDA9D498}"/>
    <cellStyle name="Normal 37 5 3" xfId="28108" xr:uid="{518A3EC3-B201-4FE9-B0CB-06BF025CE5C3}"/>
    <cellStyle name="Normal 37 6" xfId="28109" xr:uid="{723A0E8C-4DF5-4BA3-8BA1-9BE354B46997}"/>
    <cellStyle name="Normal 37 6 2" xfId="28110" xr:uid="{583228D5-F9F9-4736-98BE-5B89B9CB43EF}"/>
    <cellStyle name="Normal 37 6 3" xfId="28111" xr:uid="{AD46B11A-B2E7-47A0-A807-80009D2C4B66}"/>
    <cellStyle name="Normal 37 7" xfId="28112" xr:uid="{81398B72-0284-4DC5-B8C9-70621C948E08}"/>
    <cellStyle name="Normal 37 7 2" xfId="28113" xr:uid="{4335CA99-6734-4AD1-A5A1-CA06625E8977}"/>
    <cellStyle name="Normal 37 7 3" xfId="28114" xr:uid="{CD00EC79-BDCF-42B1-B074-3B4DB4114F3D}"/>
    <cellStyle name="Normal 37 8" xfId="28115" xr:uid="{BD724175-26F5-4C40-8CF7-29A090409661}"/>
    <cellStyle name="Normal 37 8 2" xfId="28116" xr:uid="{CE54D466-4459-40B0-8D1F-2EFC3C4117DD}"/>
    <cellStyle name="Normal 37 8 3" xfId="28117" xr:uid="{04A49821-9903-42E1-9151-CBEE79781222}"/>
    <cellStyle name="Normal 37 9" xfId="28118" xr:uid="{1616D1B3-9C6D-4432-942C-7FCB8CB5B3E5}"/>
    <cellStyle name="Normal 37 9 2" xfId="28119" xr:uid="{F700BDD4-8D17-460F-BE44-F58E87A6B5F1}"/>
    <cellStyle name="Normal 37 9 3" xfId="28120" xr:uid="{DBD9EC34-601C-4E16-AF39-8B152EBC4C9C}"/>
    <cellStyle name="Normal 38" xfId="4321" xr:uid="{09E14A44-66EA-44EF-833C-232A7615A41D}"/>
    <cellStyle name="Normal 38 10" xfId="28121" xr:uid="{B06AB659-7B26-4C2F-8A1E-3F2FFB9F17A6}"/>
    <cellStyle name="Normal 38 10 2" xfId="28122" xr:uid="{1F207B66-200E-433D-A905-7FFCE780DD1E}"/>
    <cellStyle name="Normal 38 10 3" xfId="28123" xr:uid="{BF96FA7C-2824-4CD1-B052-60C915BA0E3E}"/>
    <cellStyle name="Normal 38 11" xfId="28124" xr:uid="{657CCAAF-2D42-40CC-8400-8F996B78CE36}"/>
    <cellStyle name="Normal 38 11 2" xfId="28125" xr:uid="{F810394F-8964-4193-8628-1ED6CB785AEE}"/>
    <cellStyle name="Normal 38 11 3" xfId="28126" xr:uid="{FDDF557C-5087-4696-9E26-4D69A87CBA03}"/>
    <cellStyle name="Normal 38 12" xfId="28127" xr:uid="{B99ACE23-40B9-4072-8EFF-56A89BE7A071}"/>
    <cellStyle name="Normal 38 12 2" xfId="28128" xr:uid="{0D571273-618D-4FFF-84F0-D822B25D854E}"/>
    <cellStyle name="Normal 38 12 3" xfId="28129" xr:uid="{90127478-348D-4DA1-AE2F-D66E169CC18E}"/>
    <cellStyle name="Normal 38 13" xfId="28130" xr:uid="{54E2AB98-3828-47B4-B9ED-7024CDFACBF3}"/>
    <cellStyle name="Normal 38 13 2" xfId="28131" xr:uid="{712D6420-BAD0-44E6-9D53-EE8E44B0525C}"/>
    <cellStyle name="Normal 38 14" xfId="28132" xr:uid="{727896E9-216C-4780-97A5-878403DF067C}"/>
    <cellStyle name="Normal 38 15" xfId="28133" xr:uid="{B590002F-1B9E-4D26-A259-98CA362EA470}"/>
    <cellStyle name="Normal 38 2" xfId="11694" xr:uid="{7D8D6C61-DBD2-458D-AE21-577A4F7DB598}"/>
    <cellStyle name="Normal 38 2 10" xfId="28134" xr:uid="{53C9FAB8-A60C-4986-875D-8FF4A61CB6E5}"/>
    <cellStyle name="Normal 38 2 10 2" xfId="28135" xr:uid="{CD568753-8112-4787-8D63-52235F0AA6E6}"/>
    <cellStyle name="Normal 38 2 10 3" xfId="28136" xr:uid="{FE85FADF-819E-49E8-95AA-36934C665EDE}"/>
    <cellStyle name="Normal 38 2 11" xfId="28137" xr:uid="{C12FF31B-62B7-4173-84E6-CF6C91CCA3AE}"/>
    <cellStyle name="Normal 38 2 12" xfId="28138" xr:uid="{34D0E5B1-C78B-449B-9CA4-AF5B0C6618C4}"/>
    <cellStyle name="Normal 38 2 13" xfId="28139" xr:uid="{504E4917-9BD1-4F4D-AF89-840DE17E046C}"/>
    <cellStyle name="Normal 38 2 14" xfId="28140" xr:uid="{C31239AD-F0B4-418A-9D9F-83ED5CD53E5A}"/>
    <cellStyle name="Normal 38 2 15" xfId="28141" xr:uid="{B51BB140-FF97-4ACD-BD6A-07303030E24B}"/>
    <cellStyle name="Normal 38 2 2" xfId="28142" xr:uid="{E89843B1-DAB9-4E00-89F5-47373402EEE7}"/>
    <cellStyle name="Normal 38 2 2 2" xfId="28143" xr:uid="{1554F793-7298-45E4-9EA5-1C3D84E638AB}"/>
    <cellStyle name="Normal 38 2 2 3" xfId="28144" xr:uid="{1208377C-3019-4299-BB0F-76C4D553CD77}"/>
    <cellStyle name="Normal 38 2 3" xfId="28145" xr:uid="{D2DC1AC2-2147-49E0-B24A-116E4896DD72}"/>
    <cellStyle name="Normal 38 2 3 2" xfId="28146" xr:uid="{2E4FD8A1-442F-4745-960E-E503D0AB479D}"/>
    <cellStyle name="Normal 38 2 3 3" xfId="28147" xr:uid="{EE1102C4-2C27-4C1E-891F-5E00F26CDD69}"/>
    <cellStyle name="Normal 38 2 4" xfId="28148" xr:uid="{DFCC6C66-A576-4961-A1D2-819251228504}"/>
    <cellStyle name="Normal 38 2 4 2" xfId="28149" xr:uid="{AB5B9C02-0544-431E-B2D4-B3E1DCEF8B41}"/>
    <cellStyle name="Normal 38 2 4 3" xfId="28150" xr:uid="{10B86CF6-3FF7-46D2-A106-C5EF2C6FF0C1}"/>
    <cellStyle name="Normal 38 2 5" xfId="28151" xr:uid="{A736681D-7C60-4AEC-8672-03BC5DFAC5A6}"/>
    <cellStyle name="Normal 38 2 5 2" xfId="28152" xr:uid="{50DBEDDC-BF40-48FE-A4C1-C5DEDA9C56BD}"/>
    <cellStyle name="Normal 38 2 5 3" xfId="28153" xr:uid="{4322B5FE-F21B-4166-A495-1A45BFC156B8}"/>
    <cellStyle name="Normal 38 2 6" xfId="28154" xr:uid="{CF57E6A1-69B1-4062-9AA0-9FC4E1EAA66A}"/>
    <cellStyle name="Normal 38 2 6 2" xfId="28155" xr:uid="{DB8DEFE8-9950-45C2-8F81-ACE29BBE449A}"/>
    <cellStyle name="Normal 38 2 6 3" xfId="28156" xr:uid="{662C356B-68DF-482C-838D-A2DF96025664}"/>
    <cellStyle name="Normal 38 2 7" xfId="28157" xr:uid="{646378F5-88EA-43CC-AE78-37CA4B5DF37E}"/>
    <cellStyle name="Normal 38 2 7 2" xfId="28158" xr:uid="{D12CD9A3-333C-44EC-9D18-0D23435DF6C0}"/>
    <cellStyle name="Normal 38 2 7 3" xfId="28159" xr:uid="{5E20BA67-B8E3-4E39-8C0F-FE7B5F664364}"/>
    <cellStyle name="Normal 38 2 8" xfId="28160" xr:uid="{A8DAEC86-0566-41FC-920A-7641FD7D6979}"/>
    <cellStyle name="Normal 38 2 8 2" xfId="28161" xr:uid="{BC8EEF9A-1605-442A-9EF7-4528BD9F97F8}"/>
    <cellStyle name="Normal 38 2 8 3" xfId="28162" xr:uid="{0FE2954F-1872-4614-B68E-9F4E176833D3}"/>
    <cellStyle name="Normal 38 2 9" xfId="28163" xr:uid="{58F3CB35-BF8C-43F7-9C36-15B6F4E382CC}"/>
    <cellStyle name="Normal 38 2 9 2" xfId="28164" xr:uid="{12AA2225-606F-4EC0-A38E-1BB9A58CBBFF}"/>
    <cellStyle name="Normal 38 2 9 3" xfId="28165" xr:uid="{ECF63C1F-8892-4A06-B2C6-61F24C4A41B8}"/>
    <cellStyle name="Normal 38 3" xfId="28166" xr:uid="{79E2E1E2-E6CF-460F-B9F3-EB2BCAC25B8E}"/>
    <cellStyle name="Normal 38 3 10" xfId="28167" xr:uid="{AA911675-2C6F-4F47-A92E-BEA8F0F6D1BB}"/>
    <cellStyle name="Normal 38 3 10 2" xfId="28168" xr:uid="{3081539A-DC2E-4EB7-8EEA-D169BCB59FBE}"/>
    <cellStyle name="Normal 38 3 10 3" xfId="28169" xr:uid="{BAA2265E-A8F7-4F41-A2D7-D8A683E50016}"/>
    <cellStyle name="Normal 38 3 11" xfId="28170" xr:uid="{3370738F-0523-4C86-9513-BD54B48490CE}"/>
    <cellStyle name="Normal 38 3 12" xfId="28171" xr:uid="{D084519B-560F-4352-A630-DAB7F5B13C7C}"/>
    <cellStyle name="Normal 38 3 13" xfId="28172" xr:uid="{A6B3019E-9DAA-4D16-875A-800473B3C18C}"/>
    <cellStyle name="Normal 38 3 2" xfId="28173" xr:uid="{EB034287-7A2C-43D3-800B-6B76A8C5478F}"/>
    <cellStyle name="Normal 38 3 2 2" xfId="28174" xr:uid="{ED3B15F0-A72E-4E47-98FB-B322D4A0535F}"/>
    <cellStyle name="Normal 38 3 2 3" xfId="28175" xr:uid="{949461DB-1C1F-4E09-8664-7310E58738CB}"/>
    <cellStyle name="Normal 38 3 3" xfId="28176" xr:uid="{C1907197-6471-4C51-A87B-6F3BB3BC56BC}"/>
    <cellStyle name="Normal 38 3 3 2" xfId="28177" xr:uid="{43C34980-D5BA-409D-BC26-07DCBCE10B54}"/>
    <cellStyle name="Normal 38 3 3 3" xfId="28178" xr:uid="{3E99E6E4-1A99-4FF5-B8EC-60A14C1CFEF7}"/>
    <cellStyle name="Normal 38 3 4" xfId="28179" xr:uid="{E1A57E02-972E-4A89-82CC-E925BC604FA8}"/>
    <cellStyle name="Normal 38 3 4 2" xfId="28180" xr:uid="{95B4F4BA-6A86-4599-BCC9-711547DC8806}"/>
    <cellStyle name="Normal 38 3 4 3" xfId="28181" xr:uid="{B0E2055F-42CC-470F-A521-1E73FDBABB34}"/>
    <cellStyle name="Normal 38 3 5" xfId="28182" xr:uid="{AA12B3C4-F2F3-4D6E-8BAD-D12A15C07C97}"/>
    <cellStyle name="Normal 38 3 5 2" xfId="28183" xr:uid="{B4B537A8-159B-4874-8BF7-D8F31418E725}"/>
    <cellStyle name="Normal 38 3 5 3" xfId="28184" xr:uid="{0722623D-BD20-4CE8-9227-FAF21CDBAC2F}"/>
    <cellStyle name="Normal 38 3 6" xfId="28185" xr:uid="{5FA8CCA5-77FD-4019-8D48-94ABFBE4AFFC}"/>
    <cellStyle name="Normal 38 3 6 2" xfId="28186" xr:uid="{94177263-880F-44CE-9F21-9B31F4997A48}"/>
    <cellStyle name="Normal 38 3 6 3" xfId="28187" xr:uid="{B161A297-9BF3-4792-8CC9-93FA5974B505}"/>
    <cellStyle name="Normal 38 3 7" xfId="28188" xr:uid="{CB259291-17B9-46E3-AD50-168F47F373ED}"/>
    <cellStyle name="Normal 38 3 7 2" xfId="28189" xr:uid="{81F31155-2E35-470F-BF75-06C905257A43}"/>
    <cellStyle name="Normal 38 3 7 3" xfId="28190" xr:uid="{76470721-D649-4C0E-8DDB-BA4F4B6A7405}"/>
    <cellStyle name="Normal 38 3 8" xfId="28191" xr:uid="{0D702494-85DB-4516-B156-15C5C50CE6EE}"/>
    <cellStyle name="Normal 38 3 8 2" xfId="28192" xr:uid="{FDDCE3E9-00ED-42E6-8C5D-B92A34B6FD84}"/>
    <cellStyle name="Normal 38 3 8 3" xfId="28193" xr:uid="{D5EB1953-EE68-4796-91F5-DFD11B181DF1}"/>
    <cellStyle name="Normal 38 3 9" xfId="28194" xr:uid="{59860DDF-BEF1-4321-ABEA-9B55A106A758}"/>
    <cellStyle name="Normal 38 3 9 2" xfId="28195" xr:uid="{A87707E3-6545-4ADD-9EEB-D567AFBA43EB}"/>
    <cellStyle name="Normal 38 3 9 3" xfId="28196" xr:uid="{85FC7D43-11D2-468A-9963-97C51D43E6C2}"/>
    <cellStyle name="Normal 38 4" xfId="28197" xr:uid="{94CFFCDD-C34F-4ADB-9F68-A584C8D771B4}"/>
    <cellStyle name="Normal 38 4 2" xfId="28198" xr:uid="{F5D63178-7289-4A36-A021-CD737A9CEE40}"/>
    <cellStyle name="Normal 38 4 3" xfId="28199" xr:uid="{174163F5-56B2-44DC-951A-FC626B7BF5CD}"/>
    <cellStyle name="Normal 38 5" xfId="28200" xr:uid="{C3DEF819-2F08-42DA-A434-2465854D00A9}"/>
    <cellStyle name="Normal 38 5 2" xfId="28201" xr:uid="{E20C3D9F-EE7D-404D-B002-A3494F05B86F}"/>
    <cellStyle name="Normal 38 5 3" xfId="28202" xr:uid="{6D4CE9B9-BFAC-47EB-B7F1-0EF9FFA11523}"/>
    <cellStyle name="Normal 38 6" xfId="28203" xr:uid="{2FD2AD22-E648-4558-AE67-AC7E656F0FED}"/>
    <cellStyle name="Normal 38 6 2" xfId="28204" xr:uid="{5A6C4FF5-4B0F-4474-833F-BCF55D99ECB8}"/>
    <cellStyle name="Normal 38 6 3" xfId="28205" xr:uid="{EB3C333E-AE63-4867-A7F4-FD8662312BE9}"/>
    <cellStyle name="Normal 38 7" xfId="28206" xr:uid="{0664B2C7-2EF9-44E5-B4EB-BD0E27134ABF}"/>
    <cellStyle name="Normal 38 7 2" xfId="28207" xr:uid="{363FC925-A28C-4A3F-901D-7A3F6FFE0E3C}"/>
    <cellStyle name="Normal 38 7 3" xfId="28208" xr:uid="{3F7D51E7-B75A-4D2C-8E37-4A9D803C68C6}"/>
    <cellStyle name="Normal 38 8" xfId="28209" xr:uid="{3A47F0A3-7160-4EDA-99A3-FA687DE71B97}"/>
    <cellStyle name="Normal 38 8 2" xfId="28210" xr:uid="{1D6485F3-AA64-433A-80C1-62AF4B634839}"/>
    <cellStyle name="Normal 38 8 3" xfId="28211" xr:uid="{00C0AFA0-6438-440A-9607-43505F131B58}"/>
    <cellStyle name="Normal 38 9" xfId="28212" xr:uid="{3DDCF33E-C221-43B3-8AD4-4A71599ECD3B}"/>
    <cellStyle name="Normal 38 9 2" xfId="28213" xr:uid="{7BDBD905-F144-46D2-9349-D8F70BAB705C}"/>
    <cellStyle name="Normal 38 9 3" xfId="28214" xr:uid="{A3846739-3985-41A7-9C3E-84AEA503A5B6}"/>
    <cellStyle name="Normal 39" xfId="4375" xr:uid="{52F36701-7A12-4317-9691-C1C4337C2C5C}"/>
    <cellStyle name="Normal 39 10" xfId="28215" xr:uid="{F0050C0C-E70A-4AE0-B59F-1112C551C4C6}"/>
    <cellStyle name="Normal 39 10 2" xfId="28216" xr:uid="{F88FFF9A-512A-4BAA-A38F-FC8CADBAE609}"/>
    <cellStyle name="Normal 39 10 3" xfId="28217" xr:uid="{E88B6BD3-A631-4DD1-BB83-566988737F07}"/>
    <cellStyle name="Normal 39 11" xfId="28218" xr:uid="{654B70CC-B71C-454B-B10A-D84F266266CA}"/>
    <cellStyle name="Normal 39 11 2" xfId="28219" xr:uid="{5BADCA0B-1C58-497C-86E6-E7ECFA58255A}"/>
    <cellStyle name="Normal 39 11 3" xfId="28220" xr:uid="{F5E31B68-4824-4D3C-92A0-CA96CC1FF931}"/>
    <cellStyle name="Normal 39 12" xfId="28221" xr:uid="{9DF803B2-BDD3-4168-87CE-7C23CA35F25A}"/>
    <cellStyle name="Normal 39 12 2" xfId="28222" xr:uid="{110DF412-81E8-48A9-BC70-454BC7CE9C96}"/>
    <cellStyle name="Normal 39 12 3" xfId="28223" xr:uid="{2CA8513E-4F9F-4A96-8417-12991931E612}"/>
    <cellStyle name="Normal 39 13" xfId="28224" xr:uid="{20389F6C-07E6-4F56-883A-547C9E2E053D}"/>
    <cellStyle name="Normal 39 13 2" xfId="28225" xr:uid="{B619A4C8-35E3-46CA-AE14-AFEB1F07B536}"/>
    <cellStyle name="Normal 39 14" xfId="28226" xr:uid="{F468E150-09EE-4601-96F6-B6E46B000D08}"/>
    <cellStyle name="Normal 39 15" xfId="28227" xr:uid="{40C850F6-2CC4-4E94-8512-BAC8EDED1139}"/>
    <cellStyle name="Normal 39 2" xfId="28228" xr:uid="{E65934A2-C7B5-458C-BCBB-1078CD201633}"/>
    <cellStyle name="Normal 39 2 10" xfId="28229" xr:uid="{430D0FBC-8A06-4A0C-BEDD-276356C0602F}"/>
    <cellStyle name="Normal 39 2 10 2" xfId="28230" xr:uid="{C01FA1D6-1AFE-4705-9056-C63CF6122E4D}"/>
    <cellStyle name="Normal 39 2 10 3" xfId="28231" xr:uid="{328F5C27-FE05-47A9-80DA-7245C3DF7EEC}"/>
    <cellStyle name="Normal 39 2 11" xfId="28232" xr:uid="{9CF059D4-EEDE-415D-87AB-1D15322C29BE}"/>
    <cellStyle name="Normal 39 2 12" xfId="28233" xr:uid="{C4DE4F54-946B-4995-ACE6-0E0E74C59EA4}"/>
    <cellStyle name="Normal 39 2 13" xfId="28234" xr:uid="{16C355B8-561D-4F85-AD2C-2AB234C42AC0}"/>
    <cellStyle name="Normal 39 2 14" xfId="28235" xr:uid="{B8FC25BB-FDDB-45FA-8558-909BA5A137AD}"/>
    <cellStyle name="Normal 39 2 2" xfId="28236" xr:uid="{08E0FB9F-B645-4502-8DA1-401662A19EE3}"/>
    <cellStyle name="Normal 39 2 2 2" xfId="28237" xr:uid="{AB0A9B56-EA71-4754-825F-F7608B0EF965}"/>
    <cellStyle name="Normal 39 2 2 3" xfId="28238" xr:uid="{11F34C3D-7C5C-4F24-BB83-167A957C0784}"/>
    <cellStyle name="Normal 39 2 3" xfId="28239" xr:uid="{A05EC9B7-AD88-4A37-BE3F-DEFC719F095A}"/>
    <cellStyle name="Normal 39 2 3 2" xfId="28240" xr:uid="{B75D2591-2600-4F99-AA62-67E4DA6B7F30}"/>
    <cellStyle name="Normal 39 2 3 3" xfId="28241" xr:uid="{C58CBD90-F9CF-4102-9C94-003180BA907F}"/>
    <cellStyle name="Normal 39 2 4" xfId="28242" xr:uid="{AF815F66-7B8F-44B4-9231-CA67B0CD04E8}"/>
    <cellStyle name="Normal 39 2 4 2" xfId="28243" xr:uid="{4A23A3DD-160A-4442-9D5C-5F937206EB08}"/>
    <cellStyle name="Normal 39 2 4 3" xfId="28244" xr:uid="{39273653-EAE8-45C1-90EF-38DDBD651684}"/>
    <cellStyle name="Normal 39 2 5" xfId="28245" xr:uid="{3F131E48-DF58-47D1-A531-415C68C793AF}"/>
    <cellStyle name="Normal 39 2 5 2" xfId="28246" xr:uid="{210AD0F9-519A-44B8-B580-F7885860CDE2}"/>
    <cellStyle name="Normal 39 2 5 3" xfId="28247" xr:uid="{40ABE8F5-76C8-415D-A6D2-B89625EFBCFB}"/>
    <cellStyle name="Normal 39 2 6" xfId="28248" xr:uid="{89F6000A-BE5F-4720-9BEE-17064CC3357C}"/>
    <cellStyle name="Normal 39 2 6 2" xfId="28249" xr:uid="{32EDCB86-D92A-41DD-B28F-B60752124E6B}"/>
    <cellStyle name="Normal 39 2 6 3" xfId="28250" xr:uid="{C4952B72-D299-463F-9EF4-2EF6BBEA3FB3}"/>
    <cellStyle name="Normal 39 2 7" xfId="28251" xr:uid="{20AE7C4B-C961-4CC9-B24D-A46C8EABAA41}"/>
    <cellStyle name="Normal 39 2 7 2" xfId="28252" xr:uid="{A8938847-B5A7-45C1-BF23-AA641BE08042}"/>
    <cellStyle name="Normal 39 2 7 3" xfId="28253" xr:uid="{180329AB-6455-4C8F-97A6-96045254F4B6}"/>
    <cellStyle name="Normal 39 2 8" xfId="28254" xr:uid="{ADA4A4DD-0BD6-416E-AD7B-9ACB9B232FC8}"/>
    <cellStyle name="Normal 39 2 8 2" xfId="28255" xr:uid="{D7282C57-8065-4C67-9664-9CD8FE71054B}"/>
    <cellStyle name="Normal 39 2 8 3" xfId="28256" xr:uid="{2A1E80C1-ED69-4A63-B953-1A705D8A0176}"/>
    <cellStyle name="Normal 39 2 9" xfId="28257" xr:uid="{DBDE2112-FBE3-4D25-B1DF-40EBEE6C87EA}"/>
    <cellStyle name="Normal 39 2 9 2" xfId="28258" xr:uid="{79F26851-7D95-4CEF-BF71-B45DF57215AD}"/>
    <cellStyle name="Normal 39 2 9 3" xfId="28259" xr:uid="{842A7EC8-A73A-4A0E-AAD3-4EEB2992947F}"/>
    <cellStyle name="Normal 39 3" xfId="28260" xr:uid="{7AC5D96B-CD67-4C60-9C37-01BBBC99334D}"/>
    <cellStyle name="Normal 39 3 10" xfId="28261" xr:uid="{226A51BD-55BB-46AB-990F-0FFD38B2D1EE}"/>
    <cellStyle name="Normal 39 3 10 2" xfId="28262" xr:uid="{00FA0BC0-7CEF-4A35-B6E5-7A1621A097A9}"/>
    <cellStyle name="Normal 39 3 10 3" xfId="28263" xr:uid="{81EDA0EB-B37B-42CB-8288-143C2651889F}"/>
    <cellStyle name="Normal 39 3 11" xfId="28264" xr:uid="{7A176AB9-E4A8-46B4-B288-F2887D38C5F0}"/>
    <cellStyle name="Normal 39 3 12" xfId="28265" xr:uid="{B4FD8C75-40A7-4026-A668-D6CA27A085DD}"/>
    <cellStyle name="Normal 39 3 2" xfId="28266" xr:uid="{17EC7462-55BC-412C-B6B0-8FEAD22E8832}"/>
    <cellStyle name="Normal 39 3 2 2" xfId="28267" xr:uid="{8A46A612-8D55-4EB5-A98D-43D463B93436}"/>
    <cellStyle name="Normal 39 3 2 3" xfId="28268" xr:uid="{D66253CA-D4E6-4686-8B6F-E46B81FA7C7F}"/>
    <cellStyle name="Normal 39 3 3" xfId="28269" xr:uid="{46522089-1B5F-40BC-B685-54207B94BC6D}"/>
    <cellStyle name="Normal 39 3 3 2" xfId="28270" xr:uid="{BCC3079A-EAB9-4E86-BAFB-A383027B41B8}"/>
    <cellStyle name="Normal 39 3 3 3" xfId="28271" xr:uid="{F2EEDB06-8130-41C8-8489-B715246BBBF1}"/>
    <cellStyle name="Normal 39 3 4" xfId="28272" xr:uid="{718A415D-0ED6-467A-983E-5AB7200E5EBA}"/>
    <cellStyle name="Normal 39 3 4 2" xfId="28273" xr:uid="{BDC65F1E-E5FE-422B-B804-E5B280A1DCE4}"/>
    <cellStyle name="Normal 39 3 4 3" xfId="28274" xr:uid="{F663CAC4-AFB9-4DA2-933F-2A999AD40571}"/>
    <cellStyle name="Normal 39 3 5" xfId="28275" xr:uid="{E0396DE1-87D4-449E-9A88-1A8EF959D949}"/>
    <cellStyle name="Normal 39 3 5 2" xfId="28276" xr:uid="{F69B4F1C-9814-4398-BFFB-BD70D54D2E9C}"/>
    <cellStyle name="Normal 39 3 5 3" xfId="28277" xr:uid="{97186A4D-33AF-4DDE-8AC3-8AE7AE81FB79}"/>
    <cellStyle name="Normal 39 3 6" xfId="28278" xr:uid="{0DEB3DDB-1FEF-4D88-A6E0-A4F9610F1927}"/>
    <cellStyle name="Normal 39 3 6 2" xfId="28279" xr:uid="{28B597AF-EFE6-4612-BA2B-652F968C2EF7}"/>
    <cellStyle name="Normal 39 3 6 3" xfId="28280" xr:uid="{199FF441-5A47-4380-B8F7-73B056D209C9}"/>
    <cellStyle name="Normal 39 3 7" xfId="28281" xr:uid="{F5000589-085A-49A0-AF70-07D55AA21C90}"/>
    <cellStyle name="Normal 39 3 7 2" xfId="28282" xr:uid="{EEBECEC7-87FD-477E-BDFF-2F53432556FE}"/>
    <cellStyle name="Normal 39 3 7 3" xfId="28283" xr:uid="{B9210C00-64BC-4616-BD1B-213192E666DF}"/>
    <cellStyle name="Normal 39 3 8" xfId="28284" xr:uid="{DCBA9769-A215-47C7-9FA7-D040EB64F203}"/>
    <cellStyle name="Normal 39 3 8 2" xfId="28285" xr:uid="{1B549E41-CF59-411F-A863-9F2DDDB20E01}"/>
    <cellStyle name="Normal 39 3 8 3" xfId="28286" xr:uid="{BCFC8BC4-7FDF-44A5-B347-7556FB3921EC}"/>
    <cellStyle name="Normal 39 3 9" xfId="28287" xr:uid="{8657D469-9CE9-4B3B-A268-603183070AEC}"/>
    <cellStyle name="Normal 39 3 9 2" xfId="28288" xr:uid="{D33DEFFF-4291-4F25-A597-E93A3F14D28D}"/>
    <cellStyle name="Normal 39 3 9 3" xfId="28289" xr:uid="{2C2C442E-BC28-4C8F-AF05-51471AF63825}"/>
    <cellStyle name="Normal 39 4" xfId="28290" xr:uid="{D23E8BAE-C1B3-4DC2-AF47-793C9BCF7667}"/>
    <cellStyle name="Normal 39 4 2" xfId="28291" xr:uid="{3FE9881C-9A2F-4300-8E62-AD1B613D8370}"/>
    <cellStyle name="Normal 39 4 3" xfId="28292" xr:uid="{72B31C7C-7E4A-4CD9-A4AF-0E5E778AFD4D}"/>
    <cellStyle name="Normal 39 5" xfId="28293" xr:uid="{CB7FB800-89B0-43C2-A621-117DD315E134}"/>
    <cellStyle name="Normal 39 5 2" xfId="28294" xr:uid="{1FE41B74-FBDA-41E9-B5A9-7666DBAE942B}"/>
    <cellStyle name="Normal 39 5 3" xfId="28295" xr:uid="{0CE970FE-3678-4C65-ABEC-9CA567E1D057}"/>
    <cellStyle name="Normal 39 6" xfId="28296" xr:uid="{DDE1E029-8991-4785-A79A-4825AB1C2EA9}"/>
    <cellStyle name="Normal 39 6 2" xfId="28297" xr:uid="{64A815F5-FB47-405A-9F07-81E50320EC86}"/>
    <cellStyle name="Normal 39 6 3" xfId="28298" xr:uid="{210489BB-330F-47F6-88D4-797D35191EFF}"/>
    <cellStyle name="Normal 39 7" xfId="28299" xr:uid="{2DE14EC8-3B34-4EA1-BAB3-D31EA811F0D3}"/>
    <cellStyle name="Normal 39 7 2" xfId="28300" xr:uid="{92784D7B-87A2-46E6-BCBA-66461D8FBA88}"/>
    <cellStyle name="Normal 39 7 3" xfId="28301" xr:uid="{F8568A79-712F-4266-96AB-9563F5144F48}"/>
    <cellStyle name="Normal 39 8" xfId="28302" xr:uid="{C23B1394-6EBE-4C1C-BDB4-C088DA69FC77}"/>
    <cellStyle name="Normal 39 8 2" xfId="28303" xr:uid="{5057BCDC-0211-458D-89C8-19DE7D778E9F}"/>
    <cellStyle name="Normal 39 8 3" xfId="28304" xr:uid="{1E91883F-B357-4957-A3E1-DEA58354B352}"/>
    <cellStyle name="Normal 39 9" xfId="28305" xr:uid="{D414746C-7D97-40BC-8679-4816D09BFE90}"/>
    <cellStyle name="Normal 39 9 2" xfId="28306" xr:uid="{0E5CC46F-8911-4F9A-AC77-5A33D824EC9E}"/>
    <cellStyle name="Normal 39 9 3" xfId="28307" xr:uid="{4B6D09D4-CC29-4588-AF81-13F0B544B761}"/>
    <cellStyle name="Normal 4" xfId="47" xr:uid="{1DA912F6-9023-48A4-AB2E-8E70A7F711D1}"/>
    <cellStyle name="Normal 4 10" xfId="2823" xr:uid="{772B24D9-6DB5-4D95-9158-3AA09D01A589}"/>
    <cellStyle name="Normal 4 10 2" xfId="28308" xr:uid="{3B4421B1-52B9-4EA2-B70B-B58F969586B7}"/>
    <cellStyle name="Normal 4 11" xfId="2824" xr:uid="{647B6879-2961-452E-A964-1827D65104A5}"/>
    <cellStyle name="Normal 4 11 2" xfId="3455" xr:uid="{6C4771F4-CB4C-4199-995C-877F6182B523}"/>
    <cellStyle name="Normal 4 11 2 2" xfId="11069" xr:uid="{87195A66-33E2-4288-BDB4-D395CA4A216C}"/>
    <cellStyle name="Normal 4 11 2 2 2" xfId="11499" xr:uid="{663528BD-A4FD-4CAB-B372-E54EEBAC4F51}"/>
    <cellStyle name="Normal 4 11 2 3" xfId="11498" xr:uid="{6EBC12B0-14B0-4412-A619-C0FE278C9F35}"/>
    <cellStyle name="Normal 4 11 2 3 2" xfId="28309" xr:uid="{396A7B41-3CDF-4F84-B5CE-3C15E1258363}"/>
    <cellStyle name="Normal 4 11 2 4" xfId="28310" xr:uid="{64E8942E-4B5A-49EE-8605-8C561FBD94E2}"/>
    <cellStyle name="Normal 4 11 2 5" xfId="28311" xr:uid="{63AEDBC9-666B-46B3-9A3F-8898C01DE516}"/>
    <cellStyle name="Normal 4 11 2 5 2" xfId="28312" xr:uid="{326FB21C-96DA-4E86-8524-CD9BE351FF7C}"/>
    <cellStyle name="Normal 4 11 3" xfId="28313" xr:uid="{3985F94F-427E-44C3-884D-B3B727BE127C}"/>
    <cellStyle name="Normal 4 11 4" xfId="11068" xr:uid="{A51D1D12-CB5F-40D9-9F92-B1A0F76DABDA}"/>
    <cellStyle name="Normal 4 11 5" xfId="6329" xr:uid="{10EF9ED1-D986-4222-AC97-365A7264EA01}"/>
    <cellStyle name="Normal 4 12" xfId="2825" xr:uid="{B5C46BC1-4DA8-4F5E-843D-0D2DCC8C1B44}"/>
    <cellStyle name="Normal 4 13" xfId="2826" xr:uid="{C6E0B073-5671-4C77-829B-531806544481}"/>
    <cellStyle name="Normal 4 13 2" xfId="8778" xr:uid="{33B1941F-2CD8-4DA2-9658-23548D7CD0CE}"/>
    <cellStyle name="Normal 4 13 2 2" xfId="28315" xr:uid="{15F93509-723F-4621-874C-19D430001D38}"/>
    <cellStyle name="Normal 4 13 2 3" xfId="28314" xr:uid="{BD04C6AC-AD93-403C-A8BF-34AB111C3899}"/>
    <cellStyle name="Normal 4 13 3" xfId="8777" xr:uid="{F476C64A-3CD6-4620-9D64-B3C4AA54963F}"/>
    <cellStyle name="Normal 4 13 4" xfId="6330" xr:uid="{FD76AE9C-8CAD-48FF-AE16-9BF7700666E7}"/>
    <cellStyle name="Normal 4 14" xfId="2827" xr:uid="{CAD2BC17-0B38-4EB5-B1E4-CAD051F18FE2}"/>
    <cellStyle name="Normal 4 15" xfId="2828" xr:uid="{BB28C5F0-A0B7-492F-82E7-55F98AEBBF7E}"/>
    <cellStyle name="Normal 4 16" xfId="2829" xr:uid="{1C7E5493-D8DB-41C8-9139-BAD4CC445908}"/>
    <cellStyle name="Normal 4 17" xfId="2830" xr:uid="{1A310702-8132-46F7-8719-DB5E2F27C6CA}"/>
    <cellStyle name="Normal 4 18" xfId="2831" xr:uid="{2342C591-CA41-43D9-A842-95CC9F9C490B}"/>
    <cellStyle name="Normal 4 19" xfId="2832" xr:uid="{60F02DE8-48D2-42E1-8EA8-6C61060C28A9}"/>
    <cellStyle name="Normal 4 19 2" xfId="2833" xr:uid="{0BC5C627-9BF4-4A5C-9AF1-722838392C85}"/>
    <cellStyle name="Normal 4 19 3" xfId="3456" xr:uid="{5E38548E-3841-4D20-A93F-8CDD3F892861}"/>
    <cellStyle name="Normal 4 19 3 2" xfId="11070" xr:uid="{CA40FC2E-1EB1-4FAB-AFBF-BFE0E684A79D}"/>
    <cellStyle name="Normal 4 19 3 2 2" xfId="11501" xr:uid="{EF859787-37C9-43BA-A8F9-2E6204CE506F}"/>
    <cellStyle name="Normal 4 19 3 3" xfId="11500" xr:uid="{691B3E8A-2FA0-4A9A-A08B-0517147CFE46}"/>
    <cellStyle name="Normal 4 19 3 3 2" xfId="28316" xr:uid="{A0FA33D2-88C8-4F40-89DF-D1249F292FCD}"/>
    <cellStyle name="Normal 4 19 3 4" xfId="28317" xr:uid="{7D65820F-C0DB-4524-B2F3-10726A791ED1}"/>
    <cellStyle name="Normal 4 19 3 5" xfId="28318" xr:uid="{557196EF-0E2A-4971-A862-F7B88618219F}"/>
    <cellStyle name="Normal 4 19 3 5 2" xfId="28319" xr:uid="{A30AE396-CEFC-4EFE-A236-EAF3F597F842}"/>
    <cellStyle name="Normal 4 2" xfId="2834" xr:uid="{D942CF9B-5674-40FB-8BB8-9C2CC9554BC7}"/>
    <cellStyle name="Normal 4 2 10" xfId="8779" xr:uid="{64BDD298-9A88-4884-B1C9-5F6E7766E734}"/>
    <cellStyle name="Normal 4 2 10 2" xfId="28321" xr:uid="{4D08A08B-6A69-462A-A6E3-DDB48757A080}"/>
    <cellStyle name="Normal 4 2 10 3" xfId="28322" xr:uid="{5DDAAA79-7774-4625-B19B-E22210746101}"/>
    <cellStyle name="Normal 4 2 10 4" xfId="28323" xr:uid="{8F673416-E258-4B35-99FC-0FFA2F45AD5E}"/>
    <cellStyle name="Normal 4 2 10 5" xfId="28320" xr:uid="{414DAD19-71EC-4B11-90D2-DAD8363ECD99}"/>
    <cellStyle name="Normal 4 2 11" xfId="28324" xr:uid="{239A8F13-B137-47CC-8D8A-17370297B22F}"/>
    <cellStyle name="Normal 4 2 11 2" xfId="28325" xr:uid="{2DC7315E-9796-4605-821E-698A17C37AA8}"/>
    <cellStyle name="Normal 4 2 11 3" xfId="28326" xr:uid="{E77F26CF-3F2C-47BD-BA30-4E75481EC2D4}"/>
    <cellStyle name="Normal 4 2 12" xfId="28327" xr:uid="{8E201FEA-3AD6-4D96-8666-1417E9865544}"/>
    <cellStyle name="Normal 4 2 13" xfId="28328" xr:uid="{104EA171-3F77-4437-A863-5ADB81DD8BEA}"/>
    <cellStyle name="Normal 4 2 13 2" xfId="28329" xr:uid="{6B912A95-DFC9-406C-898D-3B427557438F}"/>
    <cellStyle name="Normal 4 2 13 3" xfId="28330" xr:uid="{FF290D43-4CC6-406C-8B48-DF61D9E62E59}"/>
    <cellStyle name="Normal 4 2 14" xfId="28331" xr:uid="{733103EC-9E59-4946-89D9-D1989AC4AFBC}"/>
    <cellStyle name="Normal 4 2 14 2" xfId="28332" xr:uid="{B651ECE4-8891-4C50-B82C-10EC4663EDD6}"/>
    <cellStyle name="Normal 4 2 14 3" xfId="28333" xr:uid="{EABFE6AE-6D3B-436C-922C-2DED4BE6A06B}"/>
    <cellStyle name="Normal 4 2 15" xfId="28334" xr:uid="{75A41C4B-6176-4322-BA25-9A5F24360C95}"/>
    <cellStyle name="Normal 4 2 15 2" xfId="28335" xr:uid="{E6E5F533-A223-441C-B3B5-FC9398D513D3}"/>
    <cellStyle name="Normal 4 2 15 3" xfId="28336" xr:uid="{18759F7D-71D6-492C-BC3B-DA32A7639A12}"/>
    <cellStyle name="Normal 4 2 16" xfId="28337" xr:uid="{5A7EBFF5-1D27-4445-A6B3-27D644FDF177}"/>
    <cellStyle name="Normal 4 2 16 2" xfId="28338" xr:uid="{059F236C-E46B-4EB3-9FE9-8DF9C438945A}"/>
    <cellStyle name="Normal 4 2 16 3" xfId="28339" xr:uid="{0280F9E5-194C-41AC-B428-4F1E2CFEB3F8}"/>
    <cellStyle name="Normal 4 2 17" xfId="28340" xr:uid="{5B0B01C4-8F19-4770-891C-E62730EA2A17}"/>
    <cellStyle name="Normal 4 2 17 2" xfId="28341" xr:uid="{B8D1040C-9746-4ECE-9E6C-775E17A3E49C}"/>
    <cellStyle name="Normal 4 2 17 3" xfId="28342" xr:uid="{E08132E5-7B35-4279-9F09-9D61286F8FE2}"/>
    <cellStyle name="Normal 4 2 18" xfId="28343" xr:uid="{5913179F-0527-4CE7-A75B-5CD79CE490B4}"/>
    <cellStyle name="Normal 4 2 18 2" xfId="28344" xr:uid="{244E5D55-50A7-4C20-8CC3-1589684CC44B}"/>
    <cellStyle name="Normal 4 2 18 3" xfId="28345" xr:uid="{63F7FBA1-B460-49DB-9F75-EDE2A26AE208}"/>
    <cellStyle name="Normal 4 2 19" xfId="28346" xr:uid="{A9621865-7F42-4360-A22F-0F4A7E5E7734}"/>
    <cellStyle name="Normal 4 2 19 2" xfId="28347" xr:uid="{FAE7A9CD-B835-42D3-A0EE-EEDFCF769860}"/>
    <cellStyle name="Normal 4 2 19 3" xfId="28348" xr:uid="{2560D5D1-5743-49D4-AE31-566C03BB12D3}"/>
    <cellStyle name="Normal 4 2 2" xfId="2835" xr:uid="{929918AA-5A5A-4746-B3FD-7673CF832715}"/>
    <cellStyle name="Normal 4 2 2 10" xfId="6333" xr:uid="{D760D95F-6B9C-44EC-AF80-1CDBA652B685}"/>
    <cellStyle name="Normal 4 2 2 10 2" xfId="28349" xr:uid="{A304961E-6DB0-4FED-B967-BE7FFBB9B1A1}"/>
    <cellStyle name="Normal 4 2 2 10 3" xfId="28350" xr:uid="{8A51034B-661B-4F3B-BFF1-3EE29C47DC64}"/>
    <cellStyle name="Normal 4 2 2 11" xfId="6334" xr:uid="{9BC55FC5-22F4-4B39-8836-7AB3D4D676F5}"/>
    <cellStyle name="Normal 4 2 2 11 2" xfId="28351" xr:uid="{9DC8B41D-5244-479F-AA7A-8EA39B6EE077}"/>
    <cellStyle name="Normal 4 2 2 11 3" xfId="28352" xr:uid="{5DA9755F-FD6F-4A67-8C90-53CC2DA8F22A}"/>
    <cellStyle name="Normal 4 2 2 12" xfId="6335" xr:uid="{6F819C1F-132F-457F-8D9F-3947E014DFF3}"/>
    <cellStyle name="Normal 4 2 2 12 2" xfId="28353" xr:uid="{9246041E-7E47-4938-9B3C-AE5C0AB4E11C}"/>
    <cellStyle name="Normal 4 2 2 12 3" xfId="28354" xr:uid="{00858142-CCF4-49F6-930F-2CF8609232CA}"/>
    <cellStyle name="Normal 4 2 2 13" xfId="6336" xr:uid="{6B5964E0-31F5-4094-8784-5F745B9BD363}"/>
    <cellStyle name="Normal 4 2 2 13 2" xfId="28355" xr:uid="{C7257A81-7C1E-45FC-80ED-AF4DE305F9ED}"/>
    <cellStyle name="Normal 4 2 2 13 3" xfId="28356" xr:uid="{7D75D614-BCA9-4CAB-A685-83E434B3B7BF}"/>
    <cellStyle name="Normal 4 2 2 14" xfId="28357" xr:uid="{5B20C224-3B62-4406-AE17-BAF7EE0D0051}"/>
    <cellStyle name="Normal 4 2 2 15" xfId="28358" xr:uid="{0270CC5F-B16A-48AF-B91A-3D0AB10E6FED}"/>
    <cellStyle name="Normal 4 2 2 16" xfId="28359" xr:uid="{656F7FF5-E28A-4CA0-8547-1C927147A66E}"/>
    <cellStyle name="Normal 4 2 2 17" xfId="11071" xr:uid="{C17D4F6E-F6BC-44B8-8F23-CA3E7E06A7DB}"/>
    <cellStyle name="Normal 4 2 2 18" xfId="6332" xr:uid="{1F92000A-8CD2-4994-9187-0F7A2513D389}"/>
    <cellStyle name="Normal 4 2 2 2" xfId="3458" xr:uid="{8122F860-015E-491D-9FCB-8CCC3F1E89FD}"/>
    <cellStyle name="Normal 4 2 2 2 10" xfId="6338" xr:uid="{D13E6431-98E7-4475-9ADA-C99DAA56FA93}"/>
    <cellStyle name="Normal 4 2 2 2 11" xfId="6339" xr:uid="{92F304BE-CBD8-44EC-B32C-4F26879F5F02}"/>
    <cellStyle name="Normal 4 2 2 2 12" xfId="6340" xr:uid="{83E6F6A5-E906-47EE-9B2E-EAB1715354E4}"/>
    <cellStyle name="Normal 4 2 2 2 13" xfId="6341" xr:uid="{6B12B6CB-8F77-4FE9-8A16-A76E87D1BED8}"/>
    <cellStyle name="Normal 4 2 2 2 14" xfId="28360" xr:uid="{8D1C7E47-C8EA-4C26-A5A5-8EA7F4EF25C4}"/>
    <cellStyle name="Normal 4 2 2 2 14 2" xfId="28361" xr:uid="{0432455E-633D-4B0F-BFA9-E5C591DF1547}"/>
    <cellStyle name="Normal 4 2 2 2 14 3" xfId="28362" xr:uid="{4E9E4391-F569-4452-B436-3664E36D0408}"/>
    <cellStyle name="Normal 4 2 2 2 15" xfId="28363" xr:uid="{68BD4652-E56B-492F-9919-F063050AD3B4}"/>
    <cellStyle name="Normal 4 2 2 2 16" xfId="28364" xr:uid="{2DB24E9B-D31B-4CF7-8BCB-B4FABB8A2AF8}"/>
    <cellStyle name="Normal 4 2 2 2 16 2" xfId="28365" xr:uid="{93247290-C8A9-47A7-853A-058C13948EA0}"/>
    <cellStyle name="Normal 4 2 2 2 17" xfId="11072" xr:uid="{D523E54F-2929-4816-B4ED-7B312388DD29}"/>
    <cellStyle name="Normal 4 2 2 2 18" xfId="6337" xr:uid="{68B0AA8E-ED54-4431-AE4B-D6A59453A0B0}"/>
    <cellStyle name="Normal 4 2 2 2 2" xfId="6342" xr:uid="{5DF7B665-52B3-4406-9B40-F92DDCAFEB6A}"/>
    <cellStyle name="Normal 4 2 2 2 2 2" xfId="11503" xr:uid="{EC09E1B5-D7D5-4649-B46D-CF807734CCC8}"/>
    <cellStyle name="Normal 4 2 2 2 2 2 2" xfId="28366" xr:uid="{E959E4B3-8293-4D5B-A3CE-D46156431D1F}"/>
    <cellStyle name="Normal 4 2 2 2 2 2 3" xfId="28367" xr:uid="{03C5AC2A-785C-42F7-B7A5-90561DAC2085}"/>
    <cellStyle name="Normal 4 2 2 2 2 3" xfId="11073" xr:uid="{2C3A6810-6B36-42FD-B54D-A603BFC3DE0A}"/>
    <cellStyle name="Normal 4 2 2 2 3" xfId="6343" xr:uid="{9837605A-3A7F-42CE-8972-0AC70E585A08}"/>
    <cellStyle name="Normal 4 2 2 2 3 2" xfId="28368" xr:uid="{5CAC4382-023A-4441-8473-5D2C67263409}"/>
    <cellStyle name="Normal 4 2 2 2 3 2 2" xfId="28369" xr:uid="{31EC88A0-10E4-411E-882A-40CD00CC3BED}"/>
    <cellStyle name="Normal 4 2 2 2 3 2 3" xfId="28370" xr:uid="{AF69B42E-1DE3-47E9-BBB0-13FF3972247B}"/>
    <cellStyle name="Normal 4 2 2 2 3 3" xfId="11502" xr:uid="{01282AAE-2E49-46B7-B372-6C433769E805}"/>
    <cellStyle name="Normal 4 2 2 2 4" xfId="6344" xr:uid="{149A6F07-58E0-4492-95BC-26E823B789F8}"/>
    <cellStyle name="Normal 4 2 2 2 5" xfId="6345" xr:uid="{D3244EB0-80B0-4F18-BBEB-47DA4383B714}"/>
    <cellStyle name="Normal 4 2 2 2 6" xfId="6346" xr:uid="{13F3F87C-D806-4EC1-8C48-7DACCB0F5220}"/>
    <cellStyle name="Normal 4 2 2 2 7" xfId="6347" xr:uid="{466A1C28-5E0A-40CD-AF8A-32ACCEE5BC77}"/>
    <cellStyle name="Normal 4 2 2 2 8" xfId="6348" xr:uid="{2DAE9570-FFA4-457B-A4F8-E717056C1574}"/>
    <cellStyle name="Normal 4 2 2 2 9" xfId="6349" xr:uid="{74546756-6450-49A5-AAAD-2EB25E2B165D}"/>
    <cellStyle name="Normal 4 2 2 3" xfId="6350" xr:uid="{F33A52C3-EBC7-4D15-BB49-870BADFED3F8}"/>
    <cellStyle name="Normal 4 2 2 3 2" xfId="28371" xr:uid="{5B15A4D0-58CD-4E8E-AFD5-F19AE09E4853}"/>
    <cellStyle name="Normal 4 2 2 3 3" xfId="28372" xr:uid="{4C605A42-FF37-42CC-AAB4-8F58D08E87B6}"/>
    <cellStyle name="Normal 4 2 2 4" xfId="6351" xr:uid="{3B0FD5EC-94C8-467E-A8EC-EA6F2579E79F}"/>
    <cellStyle name="Normal 4 2 2 4 2" xfId="28373" xr:uid="{1F8F8070-3A64-4F20-ABB6-5EAFC36FB024}"/>
    <cellStyle name="Normal 4 2 2 4 3" xfId="28374" xr:uid="{CC9E0B18-E374-4D15-82B4-0B0605EA7789}"/>
    <cellStyle name="Normal 4 2 2 5" xfId="6352" xr:uid="{7CCCD2FE-BF07-44C0-AB37-D4E60D77894D}"/>
    <cellStyle name="Normal 4 2 2 5 2" xfId="28375" xr:uid="{93A0539F-12DC-492B-9BAF-902BB9A09A30}"/>
    <cellStyle name="Normal 4 2 2 5 3" xfId="28376" xr:uid="{53154B26-3CE2-447F-86E5-1A3CCBFD00AD}"/>
    <cellStyle name="Normal 4 2 2 6" xfId="6353" xr:uid="{88B55C89-7819-47FF-A7AC-6E7C154FC4C9}"/>
    <cellStyle name="Normal 4 2 2 6 2" xfId="28377" xr:uid="{DB794B34-F58A-41B1-88CC-E3B8FAA3847D}"/>
    <cellStyle name="Normal 4 2 2 6 3" xfId="28378" xr:uid="{FE0C108B-5A94-4D04-917D-DCDED544FF72}"/>
    <cellStyle name="Normal 4 2 2 7" xfId="6354" xr:uid="{FCA5DE7F-BE87-411B-9C08-201A86554C89}"/>
    <cellStyle name="Normal 4 2 2 7 2" xfId="28379" xr:uid="{F2DB42CC-9A7C-4E15-9BD2-94FA7EB32ABA}"/>
    <cellStyle name="Normal 4 2 2 7 3" xfId="28380" xr:uid="{58B3DDA1-709C-4982-A0EB-EB44EC3B4EA8}"/>
    <cellStyle name="Normal 4 2 2 8" xfId="6355" xr:uid="{549637A5-2A55-4793-9299-52D93F53D1E2}"/>
    <cellStyle name="Normal 4 2 2 8 2" xfId="28381" xr:uid="{E9B7DC02-D5F1-46DB-BE51-33FEF1BA1921}"/>
    <cellStyle name="Normal 4 2 2 8 3" xfId="28382" xr:uid="{BFE9D3B2-26B5-4525-8386-A8B80A81EDB4}"/>
    <cellStyle name="Normal 4 2 2 9" xfId="6356" xr:uid="{82A86AF9-B5F7-4390-B59F-24967659F0A9}"/>
    <cellStyle name="Normal 4 2 2 9 2" xfId="28383" xr:uid="{9CE9A313-95A3-45D7-8D8E-1AA7A7F5301E}"/>
    <cellStyle name="Normal 4 2 2 9 3" xfId="28384" xr:uid="{B5BF0BE5-10BA-493E-BC81-FC2147721841}"/>
    <cellStyle name="Normal 4 2 20" xfId="28385" xr:uid="{37E2B992-79DD-406C-AD9F-6CED0056DE9F}"/>
    <cellStyle name="Normal 4 2 20 2" xfId="28386" xr:uid="{73989E7B-0B24-4855-860C-A60631F236FE}"/>
    <cellStyle name="Normal 4 2 21" xfId="28387" xr:uid="{14589A4F-2660-4141-816A-85481B0AE367}"/>
    <cellStyle name="Normal 4 2 22" xfId="28388" xr:uid="{872FB8EF-218C-4858-8690-791953DC9714}"/>
    <cellStyle name="Normal 4 2 23" xfId="6331" xr:uid="{5A4BF40E-4D03-4185-BF11-727F624AD93C}"/>
    <cellStyle name="Normal 4 2 3" xfId="2836" xr:uid="{6D51FDDF-7193-4A0C-84C3-153BFCCF1B4D}"/>
    <cellStyle name="Normal 4 2 3 2" xfId="3459" xr:uid="{9BB56AF4-B622-4E83-AC7E-B31765EAAF70}"/>
    <cellStyle name="Normal 4 2 3 2 2" xfId="11076" xr:uid="{C59CADA0-3A59-41E1-BF6E-5C62DDE8BF95}"/>
    <cellStyle name="Normal 4 2 3 2 2 2" xfId="11505" xr:uid="{76F7D0BB-53B7-43A8-BA7A-51BB4363DC23}"/>
    <cellStyle name="Normal 4 2 3 2 2 2 2" xfId="28389" xr:uid="{673AE6FB-73D3-4AAC-A738-8A0A86021C3A}"/>
    <cellStyle name="Normal 4 2 3 2 2 2 3" xfId="28390" xr:uid="{28536DB3-6997-404A-8C54-1762B79041E9}"/>
    <cellStyle name="Normal 4 2 3 2 3" xfId="11504" xr:uid="{AC01EBDB-0BB7-4333-AB37-65F092BBADEC}"/>
    <cellStyle name="Normal 4 2 3 2 3 2" xfId="28391" xr:uid="{C93B452F-4815-4AEC-8F58-C301165AFA63}"/>
    <cellStyle name="Normal 4 2 3 2 4" xfId="28392" xr:uid="{5D75E0F0-1C86-40CA-A0B4-B409FFF397BE}"/>
    <cellStyle name="Normal 4 2 3 2 5" xfId="28393" xr:uid="{2D9AB0F2-D6AD-4630-B049-19E63BF63038}"/>
    <cellStyle name="Normal 4 2 3 2 6" xfId="28394" xr:uid="{387EE772-1321-44F4-AADE-33A428B5C3E8}"/>
    <cellStyle name="Normal 4 2 3 2 6 2" xfId="28395" xr:uid="{9ACB8EAA-C6AF-4A1E-B1F0-451CDBE3AAAC}"/>
    <cellStyle name="Normal 4 2 3 2 7" xfId="11075" xr:uid="{6FD2F3CD-941A-4DC4-B3CC-6E8F818E7088}"/>
    <cellStyle name="Normal 4 2 3 2 8" xfId="8781" xr:uid="{A420FBBB-2338-469D-A1F1-62B579A99E79}"/>
    <cellStyle name="Normal 4 2 3 3" xfId="8780" xr:uid="{F7323B7A-910F-4AC3-87A7-D78B68BE73FB}"/>
    <cellStyle name="Normal 4 2 3 3 2" xfId="28397" xr:uid="{629AE849-07D1-440B-BD10-1A2EA6DB4634}"/>
    <cellStyle name="Normal 4 2 3 3 3" xfId="28396" xr:uid="{F3F5168F-E87F-47F4-B0C9-4C41B43A896E}"/>
    <cellStyle name="Normal 4 2 3 4" xfId="11074" xr:uid="{A87E5652-9D89-450A-9D40-F3506BCB03F7}"/>
    <cellStyle name="Normal 4 2 3 5" xfId="6357" xr:uid="{35EA88C0-E430-470C-8AB8-99A81DC4FB88}"/>
    <cellStyle name="Normal 4 2 4" xfId="2837" xr:uid="{80698838-9897-4DAF-AD38-7B0FB375376E}"/>
    <cellStyle name="Normal 4 2 4 2" xfId="3460" xr:uid="{ED6057B9-0F2A-4734-8F74-80D4406A6FDB}"/>
    <cellStyle name="Normal 4 2 4 2 2" xfId="11940" xr:uid="{8BD23E86-51D0-4F39-9391-69D4C12AA26C}"/>
    <cellStyle name="Normal 4 2 4 2 2 2" xfId="28398" xr:uid="{DAC26FAD-87A0-4EBA-A58C-E95827356F95}"/>
    <cellStyle name="Normal 4 2 4 2 2 3" xfId="28399" xr:uid="{D49154C0-341A-47EB-9D39-B3177683479D}"/>
    <cellStyle name="Normal 4 2 4 2 2 4" xfId="28400" xr:uid="{A212B10E-05C5-46FE-8A7C-E7C4110FBA72}"/>
    <cellStyle name="Normal 4 2 4 2 2 5" xfId="28401" xr:uid="{144C0B19-DE43-43E0-8E2A-5D017EC09F63}"/>
    <cellStyle name="Normal 4 2 4 2 2 6" xfId="28402" xr:uid="{8E02588D-4C37-4ECD-A7C5-518B60F3868A}"/>
    <cellStyle name="Normal 4 2 4 2 3" xfId="28403" xr:uid="{4682C079-D4C9-482F-BEBA-96DB72E124EA}"/>
    <cellStyle name="Normal 4 2 4 2 3 2" xfId="28404" xr:uid="{738558CF-F95D-45FA-9D19-C09CF66392FC}"/>
    <cellStyle name="Normal 4 2 4 2 3 3" xfId="28405" xr:uid="{90C9E375-E4E4-49F9-BBD0-7E7CEE64176B}"/>
    <cellStyle name="Normal 4 2 4 2 4" xfId="28406" xr:uid="{86272108-5365-49EE-AC33-EB9B8749A74A}"/>
    <cellStyle name="Normal 4 2 4 2 4 2" xfId="28407" xr:uid="{ABC4A173-973A-45A8-86B0-A383C8791646}"/>
    <cellStyle name="Normal 4 2 4 2 5" xfId="28408" xr:uid="{2D686CCC-272F-4522-8071-D88246CDDB83}"/>
    <cellStyle name="Normal 4 2 4 2 6" xfId="11078" xr:uid="{A6792CDC-D3CB-4F9F-BFA6-388DE0BB51A2}"/>
    <cellStyle name="Normal 4 2 4 3" xfId="28409" xr:uid="{CBD46642-7012-4C4A-8BCC-D38A6FCE11EE}"/>
    <cellStyle name="Normal 4 2 4 4" xfId="11077" xr:uid="{D91A4E28-6B11-47D6-8D55-FA14EBDB081E}"/>
    <cellStyle name="Normal 4 2 4 5" xfId="6358" xr:uid="{79846D94-F9E7-4FC3-B5BB-554F748925F5}"/>
    <cellStyle name="Normal 4 2 5" xfId="3457" xr:uid="{62C4420A-121B-4CCA-8B25-732EE74F9DF9}"/>
    <cellStyle name="Normal 4 2 5 2" xfId="11080" xr:uid="{161F824B-AD98-45F5-9878-8DB0F13D4D3B}"/>
    <cellStyle name="Normal 4 2 5 2 2" xfId="11507" xr:uid="{E27CEB60-5A83-47A4-910F-6C381DB55B2C}"/>
    <cellStyle name="Normal 4 2 5 2 3" xfId="28410" xr:uid="{7A648C12-E099-42FF-B12C-2D4757B5102A}"/>
    <cellStyle name="Normal 4 2 5 2 4" xfId="28411" xr:uid="{5BF6BD1E-581D-4234-84AA-F2EEDA3D42EA}"/>
    <cellStyle name="Normal 4 2 5 2 5" xfId="28412" xr:uid="{7F825659-2F4F-4829-BC03-BD526E0BD69A}"/>
    <cellStyle name="Normal 4 2 5 3" xfId="11506" xr:uid="{71AB7BF3-2AF3-4490-9381-56956A87D008}"/>
    <cellStyle name="Normal 4 2 5 3 2" xfId="28413" xr:uid="{99A180A6-0DBF-4474-AE9C-E36A6BED5751}"/>
    <cellStyle name="Normal 4 2 5 4" xfId="11939" xr:uid="{2B0B5796-A33C-4069-BFC3-1C92CA3A6802}"/>
    <cellStyle name="Normal 4 2 5 4 2" xfId="28414" xr:uid="{4467229E-30E8-41BB-8836-971C9E32F85A}"/>
    <cellStyle name="Normal 4 2 5 4 3" xfId="28415" xr:uid="{EDD75BDD-8108-4248-9B9D-9884A0190465}"/>
    <cellStyle name="Normal 4 2 5 4 4" xfId="28416" xr:uid="{8AD35A81-20FA-426A-9D43-E7C27B07FA1C}"/>
    <cellStyle name="Normal 4 2 5 5" xfId="28417" xr:uid="{D1FF1B43-B63E-48EB-B7B2-BE404B5ED89B}"/>
    <cellStyle name="Normal 4 2 5 5 2" xfId="28418" xr:uid="{7402CF20-C803-442D-97A8-9F3C79762D80}"/>
    <cellStyle name="Normal 4 2 5 5 3" xfId="28419" xr:uid="{AC70EE0B-85BB-4966-9854-4C6D5235DC2C}"/>
    <cellStyle name="Normal 4 2 5 6" xfId="28420" xr:uid="{4E999DBF-2246-4E60-919D-C57A566FE77A}"/>
    <cellStyle name="Normal 4 2 5 7" xfId="28421" xr:uid="{1CC38B9D-A00A-400F-B896-4B4559B14443}"/>
    <cellStyle name="Normal 4 2 5 8" xfId="11079" xr:uid="{34CE3146-56A0-4616-9CD5-5D751896EF50}"/>
    <cellStyle name="Normal 4 2 5 9" xfId="6359" xr:uid="{67DDC91D-FD70-4EC9-8998-AECD558F5482}"/>
    <cellStyle name="Normal 4 2 6" xfId="6360" xr:uid="{9485C6CE-847B-4FF9-BDC6-201612E84B9C}"/>
    <cellStyle name="Normal 4 2 6 2" xfId="28422" xr:uid="{282544AD-2333-470B-9BF5-660238478E25}"/>
    <cellStyle name="Normal 4 2 6 2 2" xfId="28423" xr:uid="{DC5393D5-195F-4597-AF50-7A2F4F9B779D}"/>
    <cellStyle name="Normal 4 2 6 2 3" xfId="28424" xr:uid="{960693E9-9182-4C70-A01D-03FE59525C8F}"/>
    <cellStyle name="Normal 4 2 6 3" xfId="28425" xr:uid="{B73AC9FC-F87C-4B0D-872D-80A5DC4D6EA3}"/>
    <cellStyle name="Normal 4 2 6 4" xfId="28426" xr:uid="{9C8DEA7E-9A68-467E-8F61-123242567868}"/>
    <cellStyle name="Normal 4 2 6 5" xfId="11854" xr:uid="{043917D7-432F-4522-861C-B447F7A9C6DD}"/>
    <cellStyle name="Normal 4 2 7" xfId="6361" xr:uid="{EF73BD14-AAF8-45CC-8C30-ECD535780A3B}"/>
    <cellStyle name="Normal 4 2 7 2" xfId="28427" xr:uid="{42733059-25DC-4C61-B0F5-747BBFB57CDA}"/>
    <cellStyle name="Normal 4 2 7 3" xfId="28428" xr:uid="{E78D59E1-8923-4743-9F87-3492936A792B}"/>
    <cellStyle name="Normal 4 2 7 4" xfId="28429" xr:uid="{AC423530-E24E-4291-95C1-30F25352803E}"/>
    <cellStyle name="Normal 4 2 8" xfId="6362" xr:uid="{50F0A054-5CBE-4CD0-B88B-E662DD547630}"/>
    <cellStyle name="Normal 4 2 8 2" xfId="28430" xr:uid="{9E66B92A-CA51-48BD-AC20-54B88647CF63}"/>
    <cellStyle name="Normal 4 2 8 3" xfId="28431" xr:uid="{C3C378FC-582B-486F-83F4-033D26402A61}"/>
    <cellStyle name="Normal 4 2 8 4" xfId="28432" xr:uid="{0A2A9594-40E2-4C58-9525-8FACC3F92F0B}"/>
    <cellStyle name="Normal 4 2 9" xfId="8782" xr:uid="{34A492C7-1F89-460F-A8C6-EA0477C32020}"/>
    <cellStyle name="Normal 4 2 9 2" xfId="28433" xr:uid="{D4CE9966-93AA-4079-B2E9-B35F87EEA93B}"/>
    <cellStyle name="Normal 4 2 9 3" xfId="28434" xr:uid="{8E98D8DC-6E54-42BB-A810-D744383B23E6}"/>
    <cellStyle name="Normal 4 2 9 4" xfId="28435" xr:uid="{8F118A98-7B23-4850-9070-9EB0B28BBC06}"/>
    <cellStyle name="Normal 4 2_Scen_XBase" xfId="8783" xr:uid="{B4543BC0-53BC-4A7A-99CD-DADF48EFDA39}"/>
    <cellStyle name="Normal 4 20" xfId="2838" xr:uid="{9024BD10-65FB-4D1C-9530-0D5798347AEB}"/>
    <cellStyle name="Normal 4 20 2" xfId="2839" xr:uid="{3C1C82EE-3C86-4789-A582-2AE727E53ACF}"/>
    <cellStyle name="Normal 4 20 3" xfId="3461" xr:uid="{A58C01D8-1915-44DE-8ABB-2E1DEAA959AA}"/>
    <cellStyle name="Normal 4 20 3 2" xfId="11081" xr:uid="{A9A0EBEF-DA93-4B65-B9E2-92065A187F52}"/>
    <cellStyle name="Normal 4 20 3 2 2" xfId="11509" xr:uid="{8F48C651-B6D7-4FD0-913C-08DC8EEB93E7}"/>
    <cellStyle name="Normal 4 20 3 3" xfId="11508" xr:uid="{87EF276E-E897-485B-9E6E-9C6A8DC5A3E4}"/>
    <cellStyle name="Normal 4 20 3 3 2" xfId="28436" xr:uid="{75558A97-6B90-4523-9B5A-3925F8D0F37C}"/>
    <cellStyle name="Normal 4 20 3 4" xfId="28437" xr:uid="{E865DC50-A63F-40B1-BF07-3503E2D20AE6}"/>
    <cellStyle name="Normal 4 20 3 5" xfId="28438" xr:uid="{795CB4B9-50F8-43EF-9937-6BF235C90CAD}"/>
    <cellStyle name="Normal 4 20 3 5 2" xfId="28439" xr:uid="{C69650D7-77A1-4258-808B-BE61E731A129}"/>
    <cellStyle name="Normal 4 21" xfId="2840" xr:uid="{4F5C114E-1AAA-4A38-9735-88E23915B686}"/>
    <cellStyle name="Normal 4 22" xfId="2841" xr:uid="{F62516FC-9DE8-432A-BBB7-747D0D853A65}"/>
    <cellStyle name="Normal 4 23" xfId="2842" xr:uid="{7C81F914-DCCB-4976-B483-EF0B28B5E746}"/>
    <cellStyle name="Normal 4 24" xfId="2843" xr:uid="{1936AA90-9399-425C-8B0C-0A21512B4784}"/>
    <cellStyle name="Normal 4 25" xfId="2844" xr:uid="{D112D9BB-2C19-4811-B06A-7B7EF93DD976}"/>
    <cellStyle name="Normal 4 26" xfId="11855" xr:uid="{7F450C26-209E-465F-A977-D6213035D3C0}"/>
    <cellStyle name="Normal 4 27" xfId="28440" xr:uid="{77E036DE-9D71-4BD3-AFD2-723AAD4EDF83}"/>
    <cellStyle name="Normal 4 27 2" xfId="28441" xr:uid="{C143EC02-E972-4B3F-BBAC-4D48B06CF37F}"/>
    <cellStyle name="Normal 4 27 2 2" xfId="28442" xr:uid="{661EF6E9-6B83-4949-8A24-6476F54E0234}"/>
    <cellStyle name="Normal 4 27 2 3" xfId="28443" xr:uid="{14F481D0-16E3-40AA-8DD9-681B7C618C30}"/>
    <cellStyle name="Normal 4 27 3" xfId="28444" xr:uid="{7D05B7D7-E1FF-4355-B6FA-1016F1089CE3}"/>
    <cellStyle name="Normal 4 27 4" xfId="28445" xr:uid="{C5589436-01B5-407E-9E27-E771B0FFBDC0}"/>
    <cellStyle name="Normal 4 28" xfId="28446" xr:uid="{56EF6172-0419-4D04-AA70-AB54FD0D1DBD}"/>
    <cellStyle name="Normal 4 28 2" xfId="28447" xr:uid="{F2E65A59-CEED-4370-BA8A-DFD0617C1987}"/>
    <cellStyle name="Normal 4 28 3" xfId="28448" xr:uid="{3950C1F5-801F-4ED6-B6EF-3EF2DA8C8989}"/>
    <cellStyle name="Normal 4 29" xfId="28449" xr:uid="{0F3C75A7-36A8-40F3-96F6-D5F942032E2E}"/>
    <cellStyle name="Normal 4 29 2" xfId="28450" xr:uid="{12E1B896-F65C-4AEB-8B48-C80E58DBD3B4}"/>
    <cellStyle name="Normal 4 29 3" xfId="28451" xr:uid="{17F0A36F-4542-4D67-AAD5-6D057B130A09}"/>
    <cellStyle name="Normal 4 3" xfId="2845" xr:uid="{4C6DF7C0-7F7F-450E-932D-48A987EF1930}"/>
    <cellStyle name="Normal 4 3 10" xfId="28452" xr:uid="{F0D379BD-7B7C-4E1B-A389-A3858975AEC8}"/>
    <cellStyle name="Normal 4 3 10 2" xfId="28453" xr:uid="{1E9CEB1D-106E-402E-BD5F-183F925C991C}"/>
    <cellStyle name="Normal 4 3 10 3" xfId="28454" xr:uid="{1C7CD32C-A383-474E-8DBD-1805907D68E2}"/>
    <cellStyle name="Normal 4 3 11" xfId="28455" xr:uid="{E75835E2-B68D-4EC5-99A9-0536D9B2C5D4}"/>
    <cellStyle name="Normal 4 3 11 2" xfId="28456" xr:uid="{143C5F8D-83FC-4E27-B778-E7784E1EF426}"/>
    <cellStyle name="Normal 4 3 11 3" xfId="28457" xr:uid="{F0E475E4-6479-4CD7-ACD0-10385E643CA5}"/>
    <cellStyle name="Normal 4 3 12" xfId="28458" xr:uid="{DEF6769B-7CE3-4190-A326-6351099DEB56}"/>
    <cellStyle name="Normal 4 3 12 2" xfId="28459" xr:uid="{85CCC1CB-1660-41CB-98F2-633216A79EFE}"/>
    <cellStyle name="Normal 4 3 12 3" xfId="28460" xr:uid="{E4AB05F7-197A-48B5-9D19-B930DF94E111}"/>
    <cellStyle name="Normal 4 3 13" xfId="28461" xr:uid="{C6D2B1F0-98EA-4DF5-8284-D5B186935CD8}"/>
    <cellStyle name="Normal 4 3 13 2" xfId="28462" xr:uid="{E69F8DFC-63F3-4713-A257-EFC8F8F004F0}"/>
    <cellStyle name="Normal 4 3 13 3" xfId="28463" xr:uid="{CC655024-26FA-4A9F-9E1D-C7FF2CE3B59B}"/>
    <cellStyle name="Normal 4 3 2" xfId="6363" xr:uid="{C7675189-2864-4C61-A1C8-1A32A3EB27AA}"/>
    <cellStyle name="Normal 4 3 2 2" xfId="28464" xr:uid="{02099AF3-0499-4817-895C-2BE53B49F2ED}"/>
    <cellStyle name="Normal 4 3 2 3" xfId="11856" xr:uid="{F2BC54FD-269D-4455-AA5F-91DFCDDAFE40}"/>
    <cellStyle name="Normal 4 3 3" xfId="6364" xr:uid="{E4CF96AD-39C2-4AAC-9E79-4B14AE55656D}"/>
    <cellStyle name="Normal 4 3 3 2" xfId="28465" xr:uid="{6A0D229E-9267-4301-98DA-3AAB28546A23}"/>
    <cellStyle name="Normal 4 3 3 2 2" xfId="28466" xr:uid="{3B782A65-47AC-44D6-B9F5-AF374E5BD01E}"/>
    <cellStyle name="Normal 4 3 3 2 3" xfId="28467" xr:uid="{7322F3D7-745A-4D92-87F1-A3CF4C947160}"/>
    <cellStyle name="Normal 4 3 3 3" xfId="28468" xr:uid="{150B7A66-7538-4633-964A-16ADDFC696F2}"/>
    <cellStyle name="Normal 4 3 3 4" xfId="28469" xr:uid="{6F30D1C4-6A61-465B-A688-E12DACC1B7DE}"/>
    <cellStyle name="Normal 4 3 3 5" xfId="28470" xr:uid="{79B0D846-6F54-48AF-99CC-EF449256E0A7}"/>
    <cellStyle name="Normal 4 3 3 6" xfId="11857" xr:uid="{29C2CF41-3874-41A2-A585-8A394E0C8F46}"/>
    <cellStyle name="Normal 4 3 4" xfId="6365" xr:uid="{BEA4D455-170C-499D-A578-85D07396F774}"/>
    <cellStyle name="Normal 4 3 4 2" xfId="28472" xr:uid="{09DDB6AF-3761-49EE-B5A7-54B5A1189CA1}"/>
    <cellStyle name="Normal 4 3 4 3" xfId="28473" xr:uid="{45ECAF96-C350-4128-BB70-CE2E2C561B30}"/>
    <cellStyle name="Normal 4 3 4 4" xfId="28474" xr:uid="{8500C2BD-AA21-4DEC-AA4A-B82E93FD067E}"/>
    <cellStyle name="Normal 4 3 4 5" xfId="28471" xr:uid="{9BA21421-56B6-4DEA-9CAD-BE98E8DD0CFE}"/>
    <cellStyle name="Normal 4 3 5" xfId="6366" xr:uid="{8F18B070-D4B5-42FC-9C65-48CB228DB639}"/>
    <cellStyle name="Normal 4 3 5 2" xfId="28476" xr:uid="{13D73A3A-222B-46FA-884E-4B8D70582D21}"/>
    <cellStyle name="Normal 4 3 5 3" xfId="28477" xr:uid="{FB50D548-E1C6-4E35-B8DC-DF0506E28909}"/>
    <cellStyle name="Normal 4 3 5 4" xfId="28478" xr:uid="{5EB03DD8-C643-42EB-BCDB-77704EB1C9CA}"/>
    <cellStyle name="Normal 4 3 5 5" xfId="28475" xr:uid="{7B38E384-01A6-4000-91A6-A261221D943E}"/>
    <cellStyle name="Normal 4 3 6" xfId="6367" xr:uid="{705C02A9-9E34-4E4B-9E78-FDB1B6CD0633}"/>
    <cellStyle name="Normal 4 3 6 2" xfId="28479" xr:uid="{2EEA91CB-94B0-4B6E-ABCA-7D52E6212F94}"/>
    <cellStyle name="Normal 4 3 6 3" xfId="28480" xr:uid="{54CEEE49-B1E2-4199-942B-6D4E6821E64C}"/>
    <cellStyle name="Normal 4 3 6 4" xfId="28481" xr:uid="{EAE129F2-8142-43F4-8771-BF7F23C0CA3C}"/>
    <cellStyle name="Normal 4 3 7" xfId="6368" xr:uid="{65925840-3255-434D-B7A2-14255FD841BF}"/>
    <cellStyle name="Normal 4 3 7 2" xfId="28482" xr:uid="{9A941ADD-9DF6-4B19-BFDE-57A50291CD32}"/>
    <cellStyle name="Normal 4 3 7 3" xfId="28483" xr:uid="{346120FA-813C-4905-9CCA-D1583DB21E08}"/>
    <cellStyle name="Normal 4 3 7 4" xfId="28484" xr:uid="{BA3DFCB2-4E65-4D08-ADD7-CF67B35E4439}"/>
    <cellStyle name="Normal 4 3 8" xfId="6369" xr:uid="{D9958100-EB52-401A-9AE7-729E28EE9F8A}"/>
    <cellStyle name="Normal 4 3 9" xfId="8784" xr:uid="{E1D07FBC-D16A-4A99-A316-1B8D20D57006}"/>
    <cellStyle name="Normal 4 3 9 2" xfId="28486" xr:uid="{833F0CE5-31CD-475A-9413-7CAA2159F760}"/>
    <cellStyle name="Normal 4 3 9 3" xfId="28487" xr:uid="{24DE3D80-D269-46A6-B0B2-D1FA1ABDBECD}"/>
    <cellStyle name="Normal 4 3 9 4" xfId="28488" xr:uid="{01A783FD-3F41-405E-B3C9-BB931B5D7F0C}"/>
    <cellStyle name="Normal 4 3 9 5" xfId="28485" xr:uid="{1A8CB834-52D8-42BE-8B44-F213751BD382}"/>
    <cellStyle name="Normal 4 3_Scen_XBase" xfId="8785" xr:uid="{996113A8-CFDA-4FB7-ACC1-53C0BA4547B6}"/>
    <cellStyle name="Normal 4 30" xfId="28489" xr:uid="{5A001B63-5495-44EF-892F-C4BF63F8ED34}"/>
    <cellStyle name="Normal 4 30 2" xfId="28490" xr:uid="{7271555C-FEEF-42B4-BCB9-258B1F50208B}"/>
    <cellStyle name="Normal 4 30 3" xfId="28491" xr:uid="{0D0E955F-886B-4DE0-8E91-30121688D089}"/>
    <cellStyle name="Normal 4 31" xfId="28492" xr:uid="{D59263C7-DAB2-4179-9270-8E351EBF97FD}"/>
    <cellStyle name="Normal 4 31 2" xfId="28493" xr:uid="{CB8C6847-3753-49D1-94D6-8941F5F2DFE6}"/>
    <cellStyle name="Normal 4 31 3" xfId="28494" xr:uid="{3CD3B006-8DF5-435E-B29B-EFCB294F2609}"/>
    <cellStyle name="Normal 4 32" xfId="28495" xr:uid="{9A1A48E0-FEFE-4EFF-977E-5E822D59CFAC}"/>
    <cellStyle name="Normal 4 32 2" xfId="28496" xr:uid="{F2A2B231-1504-4178-945A-F2E4D7D90C8A}"/>
    <cellStyle name="Normal 4 32 3" xfId="28497" xr:uid="{38F1C92E-C644-4FDC-9783-AB91716AC689}"/>
    <cellStyle name="Normal 4 33" xfId="28498" xr:uid="{2EE726CF-CA43-4553-9951-92F1D2308452}"/>
    <cellStyle name="Normal 4 33 2" xfId="28499" xr:uid="{82807BE7-CCEF-4B37-9C9E-81B45DA24B81}"/>
    <cellStyle name="Normal 4 33 3" xfId="28500" xr:uid="{E2F2AA2D-FE2E-4210-9A97-4DB12E53DD7A}"/>
    <cellStyle name="Normal 4 34" xfId="28501" xr:uid="{FF7DAADB-8F71-4E27-9A22-90683D6E6F27}"/>
    <cellStyle name="Normal 4 34 2" xfId="28502" xr:uid="{951FC46F-BAAB-4D2F-A836-F2B6E3B2CA72}"/>
    <cellStyle name="Normal 4 34 3" xfId="28503" xr:uid="{49F1D2E6-FBE3-4EA0-B7E5-5C17A1381D3A}"/>
    <cellStyle name="Normal 4 35" xfId="28504" xr:uid="{D06EFAC9-61DF-4BAC-92E1-EA6782B4D861}"/>
    <cellStyle name="Normal 4 35 2" xfId="28505" xr:uid="{B39F8BE0-E8A4-4160-925E-8537833F0189}"/>
    <cellStyle name="Normal 4 35 3" xfId="28506" xr:uid="{58AA280B-BEDF-4C94-A096-5BD11AA1B548}"/>
    <cellStyle name="Normal 4 36" xfId="28507" xr:uid="{54A1DFA6-4ED6-4701-85EB-506FBFB7A2F2}"/>
    <cellStyle name="Normal 4 36 2" xfId="28508" xr:uid="{73884F8F-C2BE-4264-A499-8425FA98DBA9}"/>
    <cellStyle name="Normal 4 36 3" xfId="28509" xr:uid="{383D43D2-34D9-453F-8463-0ACC0AAF953F}"/>
    <cellStyle name="Normal 4 37" xfId="28510" xr:uid="{F29FD2E0-6E02-4DD0-BF2F-8CF46FD80BB6}"/>
    <cellStyle name="Normal 4 37 2" xfId="28511" xr:uid="{2B568510-069E-4418-8EDF-DD169B90B42D}"/>
    <cellStyle name="Normal 4 37 3" xfId="28512" xr:uid="{22761DA6-A046-4F08-AC03-2F829781978C}"/>
    <cellStyle name="Normal 4 38" xfId="28513" xr:uid="{EF6148E1-4929-41BF-9421-B431AF03FBD4}"/>
    <cellStyle name="Normal 4 4" xfId="2846" xr:uid="{55AFF1A3-9FD4-465E-ADD5-A1A09EFEE1ED}"/>
    <cellStyle name="Normal 4 4 2" xfId="6370" xr:uid="{EA3340D8-3066-435B-ADD5-B5D53FC76713}"/>
    <cellStyle name="Normal 4 4 2 2" xfId="28514" xr:uid="{F48FB7AA-8674-46DB-A18C-C1DEA9A9EEBC}"/>
    <cellStyle name="Normal 4 4 2 3" xfId="11858" xr:uid="{FFF20679-E9B1-48A5-9612-CA740ED81B5F}"/>
    <cellStyle name="Normal 4 4 3" xfId="6371" xr:uid="{91336987-1066-4ECB-AA7F-DE66AF2D180E}"/>
    <cellStyle name="Normal 4 4 3 2" xfId="28516" xr:uid="{4B0C96E5-2361-448B-A1B2-806673BC6D23}"/>
    <cellStyle name="Normal 4 4 3 3" xfId="28515" xr:uid="{FE581660-B691-483B-BCAE-858E6F426CDF}"/>
    <cellStyle name="Normal 4 4 4" xfId="6372" xr:uid="{0AC2E9C6-2B15-4F3A-8E60-0B647F3B1C22}"/>
    <cellStyle name="Normal 4 4 5" xfId="6373" xr:uid="{3E521909-E311-4D87-A82D-FEC4A8107486}"/>
    <cellStyle name="Normal 4 4 6" xfId="6374" xr:uid="{E18E1D44-BBC6-4564-B26D-92ABD7FD1ACD}"/>
    <cellStyle name="Normal 4 4 7" xfId="6375" xr:uid="{9830C29B-2BBC-4B65-8C50-B150723D12F8}"/>
    <cellStyle name="Normal 4 4 8" xfId="6376" xr:uid="{0D011895-AA11-4FC5-8845-3F11F4E5B14A}"/>
    <cellStyle name="Normal 4 5" xfId="2847" xr:uid="{C3E9EF2E-BE5F-4EE4-9D51-946971BB6ADA}"/>
    <cellStyle name="Normal 4 5 2" xfId="6377" xr:uid="{AE5F0C41-B766-4A41-80B5-1FB0B618DBBB}"/>
    <cellStyle name="Normal 4 5 2 2" xfId="28517" xr:uid="{3E6EEFC0-C147-4B46-848A-6663579F17A8}"/>
    <cellStyle name="Normal 4 5 2 2 2" xfId="28518" xr:uid="{EB231FC6-FF6B-4C23-BC03-8BB7E9CD3550}"/>
    <cellStyle name="Normal 4 5 2 2 3" xfId="28519" xr:uid="{6E4F66AD-AB23-4CB6-9EA2-801C3C4020E6}"/>
    <cellStyle name="Normal 4 5 2 3" xfId="28520" xr:uid="{CA6A3BEC-AD54-47B2-9915-599FED00F078}"/>
    <cellStyle name="Normal 4 5 2 4" xfId="28521" xr:uid="{748268A7-C9F5-43CA-9247-BBE252DA4419}"/>
    <cellStyle name="Normal 4 5 2 5" xfId="28522" xr:uid="{61FC471E-3D00-4AE9-B1B2-CEADB4C90416}"/>
    <cellStyle name="Normal 4 5 2 6" xfId="11859" xr:uid="{4E1E7738-F8E9-4186-A137-CD50D08720E8}"/>
    <cellStyle name="Normal 4 5 3" xfId="6378" xr:uid="{23464688-5FF5-4987-BD46-364518F4E486}"/>
    <cellStyle name="Normal 4 5 3 2" xfId="28524" xr:uid="{A475DE0A-E2D0-4112-B3FB-63AA310A9769}"/>
    <cellStyle name="Normal 4 5 3 3" xfId="28523" xr:uid="{1A6CE9F4-EC16-4450-9D16-F42D3EAF59A1}"/>
    <cellStyle name="Normal 4 5 4" xfId="6379" xr:uid="{28A4B984-6AAE-49DA-B47E-2059D8F6C7C2}"/>
    <cellStyle name="Normal 4 5 5" xfId="6380" xr:uid="{6CE6A2F5-0E0E-4913-AFC9-C50CBB7B7BD9}"/>
    <cellStyle name="Normal 4 5 6" xfId="6381" xr:uid="{25F0A4FB-92A5-4531-9B7B-5E322ABD5F5E}"/>
    <cellStyle name="Normal 4 5 7" xfId="6382" xr:uid="{9595E330-4296-4B7A-82C5-FB581F0DCFE3}"/>
    <cellStyle name="Normal 4 5 8" xfId="6383" xr:uid="{399902BE-E390-4F76-959C-5CBE4B53EDA9}"/>
    <cellStyle name="Normal 4 5 9" xfId="28525" xr:uid="{CF84C5A2-119E-4C07-8E74-FD7C94145514}"/>
    <cellStyle name="Normal 4 6" xfId="2848" xr:uid="{6A0EB641-8EC5-4E24-A7B4-25680175B86A}"/>
    <cellStyle name="Normal 4 6 2" xfId="8786" xr:uid="{C4B8C86B-41FE-4F32-9D2B-73C27491AFF0}"/>
    <cellStyle name="Normal 4 6 2 2" xfId="28526" xr:uid="{891B175A-9ABE-4F48-B86C-E76D31E8A95E}"/>
    <cellStyle name="Normal 4 6 2 2 2" xfId="28527" xr:uid="{72314CE4-EA98-4AEA-8B05-5A204EA9C387}"/>
    <cellStyle name="Normal 4 6 2 2 3" xfId="28528" xr:uid="{9DDEE6CE-16E6-44EE-9080-C95BCFC3DDEC}"/>
    <cellStyle name="Normal 4 6 2 3" xfId="28529" xr:uid="{2AF63412-64C6-4320-8F4F-1F9699EA2652}"/>
    <cellStyle name="Normal 4 6 2 4" xfId="28530" xr:uid="{D25BB84B-9101-406F-B5BD-4C4AD387B30A}"/>
    <cellStyle name="Normal 4 6 2 5" xfId="28531" xr:uid="{2465A6BD-4647-4108-8670-9E577D63BE6A}"/>
    <cellStyle name="Normal 4 6 2 6" xfId="11860" xr:uid="{D82E3B97-E320-426F-8AFF-8249EDF98F9D}"/>
    <cellStyle name="Normal 4 6 3" xfId="8787" xr:uid="{0F722CA5-DD59-40D8-9043-450EFEA06712}"/>
    <cellStyle name="Normal 4 6 4" xfId="28532" xr:uid="{DDD8DE12-8B5B-409D-9549-DE5C441B03C5}"/>
    <cellStyle name="Normal 4 7" xfId="2849" xr:uid="{63F4C926-8FBC-4125-A937-0843CF967D18}"/>
    <cellStyle name="Normal 4 7 2" xfId="28533" xr:uid="{91C42582-BDDE-4901-89F8-A0D1223BEC8C}"/>
    <cellStyle name="Normal 4 7 3" xfId="28534" xr:uid="{0BB01C0F-847A-4591-BF8E-85313DDF0A31}"/>
    <cellStyle name="Normal 4 8" xfId="2850" xr:uid="{F3745715-F527-447C-AABA-2AF522D570F8}"/>
    <cellStyle name="Normal 4 8 2" xfId="28535" xr:uid="{426C00CC-3BAD-4D2B-95A7-04DEA00F0D72}"/>
    <cellStyle name="Normal 4 8 3" xfId="28536" xr:uid="{9C08DD77-7EA0-4098-92CF-C62DCD1CBEA8}"/>
    <cellStyle name="Normal 4 9" xfId="2851" xr:uid="{0D335685-D866-4397-8C58-852741B673EA}"/>
    <cellStyle name="Normal 4 9 2" xfId="28537" xr:uid="{AD55D23D-E386-4B76-A3B1-3ABCB0420730}"/>
    <cellStyle name="Normal 4_ELC" xfId="8788" xr:uid="{2E52E10A-A663-4434-A74B-27851F8B5228}"/>
    <cellStyle name="Normal 40" xfId="8789" xr:uid="{59B9DD71-9487-48CE-950F-8E2B8063FDD5}"/>
    <cellStyle name="Normal 40 10" xfId="28538" xr:uid="{5F260DE9-A0C7-4BB2-B5F7-6208A89E323D}"/>
    <cellStyle name="Normal 40 10 2" xfId="28539" xr:uid="{3EF68D4E-EE31-45AE-BF27-4B8391153B6C}"/>
    <cellStyle name="Normal 40 10 3" xfId="28540" xr:uid="{44E562F3-2DF3-41FF-963C-697394E97396}"/>
    <cellStyle name="Normal 40 11" xfId="28541" xr:uid="{9C188650-9682-4332-9B25-64E2CD75EEB9}"/>
    <cellStyle name="Normal 40 12" xfId="28542" xr:uid="{716A3B2F-34C5-4BA1-B552-9765EBD7F82E}"/>
    <cellStyle name="Normal 40 13" xfId="28543" xr:uid="{71AF7B0D-45E9-4D8B-B1F3-865003BBA203}"/>
    <cellStyle name="Normal 40 2" xfId="28544" xr:uid="{CE635981-0CD5-4D14-8BE8-E515FB72DDE8}"/>
    <cellStyle name="Normal 40 2 2" xfId="28545" xr:uid="{6F49CA7A-5548-4ED2-8E82-0DAD817EAE0C}"/>
    <cellStyle name="Normal 40 2 3" xfId="28546" xr:uid="{8E3CE7D7-6D1D-447F-900B-674CECEA6028}"/>
    <cellStyle name="Normal 40 3" xfId="28547" xr:uid="{D2A1C5E8-8C45-4174-A152-E3276B73047B}"/>
    <cellStyle name="Normal 40 3 2" xfId="28548" xr:uid="{1C96D4A2-8393-40C5-9232-CCBCBB3E272E}"/>
    <cellStyle name="Normal 40 3 3" xfId="28549" xr:uid="{E300F262-940D-4249-855C-F5921035D0E9}"/>
    <cellStyle name="Normal 40 4" xfId="28550" xr:uid="{A9CDF217-D0D1-4ACE-8843-4FDA3DD19A07}"/>
    <cellStyle name="Normal 40 4 2" xfId="28551" xr:uid="{CDBE9BB6-9D40-400C-A82A-4C0B7D4C83BF}"/>
    <cellStyle name="Normal 40 4 3" xfId="28552" xr:uid="{9A191DE6-E0F1-4AA4-A30B-463AEBAE3CF5}"/>
    <cellStyle name="Normal 40 5" xfId="28553" xr:uid="{8ABBEF13-75CD-4ACD-9320-6D61013DBD12}"/>
    <cellStyle name="Normal 40 5 2" xfId="28554" xr:uid="{165A983B-1484-4ED0-BA2E-CA1B8230A9BF}"/>
    <cellStyle name="Normal 40 5 3" xfId="28555" xr:uid="{E5E08C13-4364-4EFC-B349-722582DAB602}"/>
    <cellStyle name="Normal 40 6" xfId="28556" xr:uid="{CDD1D85A-E27B-44E2-A4ED-504998FDD455}"/>
    <cellStyle name="Normal 40 6 2" xfId="28557" xr:uid="{82CA70B8-B0AC-4481-9007-3A9423C8AF2B}"/>
    <cellStyle name="Normal 40 6 3" xfId="28558" xr:uid="{7F2EB444-06ED-43AD-9271-8CC89837DEA1}"/>
    <cellStyle name="Normal 40 7" xfId="28559" xr:uid="{C5584EA6-A135-491E-A168-12E85D40D287}"/>
    <cellStyle name="Normal 40 7 2" xfId="28560" xr:uid="{4BD825E8-A4C7-4325-86C1-6EC39EB8ED26}"/>
    <cellStyle name="Normal 40 7 3" xfId="28561" xr:uid="{593E357C-8985-4F65-9C52-3EBA7545345F}"/>
    <cellStyle name="Normal 40 8" xfId="28562" xr:uid="{729B0B50-24DF-481B-BA33-9A0715772EA6}"/>
    <cellStyle name="Normal 40 8 2" xfId="28563" xr:uid="{4052FCEF-A64A-4408-AF3A-BD6698C0331C}"/>
    <cellStyle name="Normal 40 8 3" xfId="28564" xr:uid="{80D21FE1-43CA-43AF-B6A7-847142B1E011}"/>
    <cellStyle name="Normal 40 9" xfId="28565" xr:uid="{566E6673-8E8E-479D-9A2B-89EEB00296ED}"/>
    <cellStyle name="Normal 40 9 2" xfId="28566" xr:uid="{D287F152-A18E-4EA3-9B0A-D0EECF5ABE74}"/>
    <cellStyle name="Normal 40 9 3" xfId="28567" xr:uid="{22614245-26D8-451E-B0DD-504A0E58B1A9}"/>
    <cellStyle name="Normal 41" xfId="28568" xr:uid="{BB8DFCA5-1A1B-4978-815B-7A993A643ED5}"/>
    <cellStyle name="Normal 41 2" xfId="28569" xr:uid="{07682CF2-38E7-4930-B75E-262E05BCF381}"/>
    <cellStyle name="Normal 41 3" xfId="28570" xr:uid="{E7D73119-3683-42E3-8112-2C515ACD69B3}"/>
    <cellStyle name="Normal 41 4" xfId="28571" xr:uid="{8AD5A1E8-42CF-4E9A-9031-BCE7A2E48199}"/>
    <cellStyle name="Normal 42" xfId="28572" xr:uid="{9C7C2A61-C4DD-4E02-9B89-641CC5838F8B}"/>
    <cellStyle name="Normal 42 2" xfId="28573" xr:uid="{3FD93EFB-1549-4173-8CCA-61B14FD57E19}"/>
    <cellStyle name="Normal 42 3" xfId="28574" xr:uid="{1A285760-CE1F-4398-9E7D-4395510E610A}"/>
    <cellStyle name="Normal 43" xfId="28575" xr:uid="{1AD11B75-1B55-42AE-9430-0131BA84F0A5}"/>
    <cellStyle name="Normal 43 2" xfId="28576" xr:uid="{F068E60B-6AD3-4079-B20C-4969E43EA263}"/>
    <cellStyle name="Normal 43 3" xfId="28577" xr:uid="{946D68A5-9660-4F76-A832-F964C066AAEB}"/>
    <cellStyle name="Normal 43 4" xfId="28578" xr:uid="{EF6ED697-68C8-4EC6-BF90-3B650F9422B4}"/>
    <cellStyle name="Normal 44" xfId="28579" xr:uid="{3EF07EB6-EE7B-4838-9534-03185AF1D760}"/>
    <cellStyle name="Normal 44 2" xfId="28580" xr:uid="{6B7D2309-497F-4E63-9016-3D65505BA121}"/>
    <cellStyle name="Normal 44 3" xfId="28581" xr:uid="{A5DC50AE-B378-41C5-BEC9-ED32D37A3778}"/>
    <cellStyle name="Normal 44 4" xfId="28582" xr:uid="{A1E7DA7F-2EEE-4AA8-9019-0D6CB297EB56}"/>
    <cellStyle name="Normal 44 5" xfId="28583" xr:uid="{82B1EF36-E8E1-471B-8D0A-A0326B2AB6E6}"/>
    <cellStyle name="Normal 45" xfId="28584" xr:uid="{5B07A743-E6B6-46B0-B5E8-F1AF2689926A}"/>
    <cellStyle name="Normal 45 2" xfId="28585" xr:uid="{06863518-675E-4ED4-840B-6A7936E01531}"/>
    <cellStyle name="Normal 46" xfId="28586" xr:uid="{151B467F-D3C0-44FC-AD57-7064F3E77BFD}"/>
    <cellStyle name="Normal 46 2" xfId="28587" xr:uid="{DDF4F4FC-DB10-4EDB-B836-F5D2469AEB86}"/>
    <cellStyle name="Normal 47" xfId="28588" xr:uid="{9C1F853E-DEB0-4308-8B45-6EEDD7BADA29}"/>
    <cellStyle name="Normal 47 2" xfId="28589" xr:uid="{A4C66547-548D-4E01-A8E8-0F5DE9C63B8C}"/>
    <cellStyle name="Normal 48" xfId="28590" xr:uid="{5CD1AD59-ABB1-4761-8EC8-C556B0AAB7FF}"/>
    <cellStyle name="Normal 49" xfId="28591" xr:uid="{3A5E4E31-18D4-4A88-B871-D6A185D09FFF}"/>
    <cellStyle name="Normal 5" xfId="2852" xr:uid="{23DABD45-D4DB-4F1E-AD49-6E54F39C427A}"/>
    <cellStyle name="Normal 5 10" xfId="6385" xr:uid="{76891B25-687E-45CF-8824-AAC91B100803}"/>
    <cellStyle name="Normal 5 10 2" xfId="8791" xr:uid="{470671D0-62ED-43BC-A8F7-8CD39717B3A2}"/>
    <cellStyle name="Normal 5 10 3" xfId="8790" xr:uid="{E905AFCF-B0AE-4B37-9023-115A4517186D}"/>
    <cellStyle name="Normal 5 10 3 2" xfId="28593" xr:uid="{A22303DF-7666-45E9-A5B3-07428C06EB51}"/>
    <cellStyle name="Normal 5 10 3 3" xfId="28592" xr:uid="{54410ECB-87C8-4CB1-976B-7E72C48CF1F6}"/>
    <cellStyle name="Normal 5 10 4" xfId="28594" xr:uid="{A97BD81D-613B-45C1-87F6-8A44D8950087}"/>
    <cellStyle name="Normal 5 11" xfId="6386" xr:uid="{62B32134-3D84-4C41-AEAD-7321EBF54581}"/>
    <cellStyle name="Normal 5 11 2" xfId="28596" xr:uid="{28AAD5A3-0B31-4229-8821-AE544A1DCB33}"/>
    <cellStyle name="Normal 5 11 3" xfId="28597" xr:uid="{265461AA-F853-4880-8172-BA310AA43369}"/>
    <cellStyle name="Normal 5 11 4" xfId="28598" xr:uid="{4661E36D-54B9-49E2-A421-B8B4CFD3C988}"/>
    <cellStyle name="Normal 5 11 5" xfId="28595" xr:uid="{7F8584DD-EDE1-4748-9AB0-1E2EE65018FD}"/>
    <cellStyle name="Normal 5 12" xfId="6387" xr:uid="{B8E8050D-3A8E-4C4A-9415-F38EE21A6DCD}"/>
    <cellStyle name="Normal 5 12 2" xfId="28600" xr:uid="{7DA03243-B322-4B1F-9BAE-9183427DAF6E}"/>
    <cellStyle name="Normal 5 12 3" xfId="28601" xr:uid="{B9AD39FC-D7BF-40F4-AF1D-8BA5C77DE9A5}"/>
    <cellStyle name="Normal 5 12 4" xfId="28602" xr:uid="{536621A9-0EB4-4A48-89B2-B399511B510B}"/>
    <cellStyle name="Normal 5 12 5" xfId="28599" xr:uid="{12692076-0CB2-4469-B044-C1B2FD6218C9}"/>
    <cellStyle name="Normal 5 13" xfId="8792" xr:uid="{8F948859-AA63-447C-AB01-6406D0D0A81B}"/>
    <cellStyle name="Normal 5 13 2" xfId="28604" xr:uid="{AA51814C-81D9-4E34-869A-2304953CFDB0}"/>
    <cellStyle name="Normal 5 13 3" xfId="28605" xr:uid="{7529AE42-F28D-4355-A05F-7CEF7D5B8623}"/>
    <cellStyle name="Normal 5 13 4" xfId="28606" xr:uid="{11D4D8BB-F0CD-4018-A731-7DBD6F990154}"/>
    <cellStyle name="Normal 5 13 5" xfId="28603" xr:uid="{E0F090FB-C7F4-4A0A-AC7D-2695933A348F}"/>
    <cellStyle name="Normal 5 14" xfId="8793" xr:uid="{75DD958D-097D-4156-A4F0-0ADCB087C56C}"/>
    <cellStyle name="Normal 5 14 2" xfId="28608" xr:uid="{1F0E6430-5430-4440-AFBA-3F8A2F87FA01}"/>
    <cellStyle name="Normal 5 14 3" xfId="28609" xr:uid="{8609F233-6610-42C5-855F-2D1D373E4B3E}"/>
    <cellStyle name="Normal 5 14 4" xfId="28610" xr:uid="{7405301D-2079-4281-8135-2309A012F0D6}"/>
    <cellStyle name="Normal 5 14 5" xfId="28607" xr:uid="{516633D5-E687-46F4-BBEB-4485CFC905F9}"/>
    <cellStyle name="Normal 5 15" xfId="28611" xr:uid="{C9CDF9BC-6074-4B09-930F-9F8EE31137F4}"/>
    <cellStyle name="Normal 5 15 2" xfId="28612" xr:uid="{E13BE415-4813-449D-9E91-6F3FB1EC1301}"/>
    <cellStyle name="Normal 5 15 3" xfId="28613" xr:uid="{42FE7124-B727-4089-B922-C096B126C6F1}"/>
    <cellStyle name="Normal 5 16" xfId="28614" xr:uid="{36C53F1B-2D32-4E9C-A06A-455EE04F8346}"/>
    <cellStyle name="Normal 5 16 2" xfId="28615" xr:uid="{2DCA3C42-27AF-4B92-8DAD-7E5A20C4BA8A}"/>
    <cellStyle name="Normal 5 16 3" xfId="28616" xr:uid="{FE38BF7D-9F27-42A6-9BA8-579A0D69C199}"/>
    <cellStyle name="Normal 5 17" xfId="28617" xr:uid="{2CA2E03A-928E-45AB-95B5-7E95E52296E5}"/>
    <cellStyle name="Normal 5 17 2" xfId="28618" xr:uid="{4F54AFDD-BD0F-4EAD-B5FA-4EB6600C676E}"/>
    <cellStyle name="Normal 5 17 3" xfId="28619" xr:uid="{2258A0CE-6674-4BC1-85C6-500680CD4066}"/>
    <cellStyle name="Normal 5 18" xfId="28620" xr:uid="{94CCFB5E-E821-4B99-B34A-63FE0CCF1690}"/>
    <cellStyle name="Normal 5 18 2" xfId="28621" xr:uid="{4F6F4186-0BA2-4DA7-8C83-78E7C9F4A9B2}"/>
    <cellStyle name="Normal 5 18 3" xfId="28622" xr:uid="{A5FB42E1-C3C5-4863-B98B-DE9218D7D4D4}"/>
    <cellStyle name="Normal 5 19" xfId="28623" xr:uid="{155F5342-F983-4643-8E4B-59FA24212CD0}"/>
    <cellStyle name="Normal 5 19 2" xfId="28624" xr:uid="{7E449650-1B29-4295-B601-71AB58EBF60A}"/>
    <cellStyle name="Normal 5 2" xfId="2853" xr:uid="{2FFEC995-94DE-4EE1-96D7-C56774DC15E2}"/>
    <cellStyle name="Normal 5 2 10" xfId="8795" xr:uid="{8795DDDE-EE89-44AA-8BEE-1F7F30567524}"/>
    <cellStyle name="Normal 5 2 10 2" xfId="28625" xr:uid="{E17D5436-C990-4ECF-8225-8B99C13E3A93}"/>
    <cellStyle name="Normal 5 2 10 3" xfId="28626" xr:uid="{E88AC4FA-92DA-4983-A0B5-D30BB9793039}"/>
    <cellStyle name="Normal 5 2 11" xfId="8794" xr:uid="{0AF63659-5555-4619-9374-1DDE0501AA55}"/>
    <cellStyle name="Normal 5 2 11 2" xfId="28628" xr:uid="{5F6D47A4-A607-4667-9517-DC82BE43562C}"/>
    <cellStyle name="Normal 5 2 11 3" xfId="28629" xr:uid="{EFBD648A-1338-4D4D-A744-E4A2AD633DEB}"/>
    <cellStyle name="Normal 5 2 11 4" xfId="28630" xr:uid="{76C87F7D-56B6-4F72-B726-AB9ED63C9C0B}"/>
    <cellStyle name="Normal 5 2 11 5" xfId="28627" xr:uid="{3DFA86DF-3B4E-4FBF-AB3B-E7346E05A6FA}"/>
    <cellStyle name="Normal 5 2 12" xfId="28631" xr:uid="{D7F3C85C-912E-4CA9-BEF7-09DB334CBB26}"/>
    <cellStyle name="Normal 5 2 12 2" xfId="28632" xr:uid="{E82FE8DA-BC48-46B5-B9BF-43265E85E8AE}"/>
    <cellStyle name="Normal 5 2 12 3" xfId="28633" xr:uid="{D8E0A402-7ABF-44B3-B8A6-1186C6D51983}"/>
    <cellStyle name="Normal 5 2 13" xfId="28634" xr:uid="{9D8E662C-9BC4-442C-8152-9F82149E6BEC}"/>
    <cellStyle name="Normal 5 2 13 2" xfId="28635" xr:uid="{11E45141-0D0A-4162-AA5E-0354CB72F710}"/>
    <cellStyle name="Normal 5 2 13 3" xfId="28636" xr:uid="{338E0351-4432-4026-808E-DEAB864A8D17}"/>
    <cellStyle name="Normal 5 2 14" xfId="28637" xr:uid="{9A9274DA-4AEC-45B1-B9A1-31C30A34E381}"/>
    <cellStyle name="Normal 5 2 14 2" xfId="28638" xr:uid="{986E0480-2F30-4635-A744-9618877B804F}"/>
    <cellStyle name="Normal 5 2 14 3" xfId="28639" xr:uid="{963169C9-E9EE-4D73-902E-D1F825551E48}"/>
    <cellStyle name="Normal 5 2 15" xfId="28640" xr:uid="{BE21360F-542D-47CA-B0C7-2341DE4D77A9}"/>
    <cellStyle name="Normal 5 2 16" xfId="28641" xr:uid="{F8D0D6D6-8885-4D39-B3E2-D9FD74FC6992}"/>
    <cellStyle name="Normal 5 2 17" xfId="6388" xr:uid="{25CD992D-6417-4578-A9C2-5C5EA2809242}"/>
    <cellStyle name="Normal 5 2 2" xfId="3288" xr:uid="{373B01C0-68DC-4AA6-B975-71A30552BEE6}"/>
    <cellStyle name="Normal 5 2 2 10" xfId="6390" xr:uid="{4E2B8EE8-8749-47DF-984A-F70C0F7BC61B}"/>
    <cellStyle name="Normal 5 2 2 10 2" xfId="28642" xr:uid="{322F77A3-7B40-4926-A01F-61294C7F4212}"/>
    <cellStyle name="Normal 5 2 2 10 3" xfId="28643" xr:uid="{5F647915-13FB-4722-AFD1-8F7E456F986D}"/>
    <cellStyle name="Normal 5 2 2 11" xfId="6391" xr:uid="{BA3121A6-EA83-4957-BCF1-DDF80853AAF0}"/>
    <cellStyle name="Normal 5 2 2 11 2" xfId="28644" xr:uid="{39F1FDF7-A4BE-40BA-AFCD-7E422E046D2C}"/>
    <cellStyle name="Normal 5 2 2 11 3" xfId="28645" xr:uid="{A338DA64-B270-4962-868B-77DE5CF8CCE7}"/>
    <cellStyle name="Normal 5 2 2 12" xfId="6392" xr:uid="{0CF9F731-45C6-4FD7-97FB-F8BEF6B49ED9}"/>
    <cellStyle name="Normal 5 2 2 12 2" xfId="28646" xr:uid="{CA478E56-F772-4C01-B366-834382C20536}"/>
    <cellStyle name="Normal 5 2 2 12 3" xfId="28647" xr:uid="{6FFD52E0-72C0-4436-8E95-627452A16D06}"/>
    <cellStyle name="Normal 5 2 2 13" xfId="6393" xr:uid="{A75455A8-C85E-489F-8FE3-DB55C3B2BF6C}"/>
    <cellStyle name="Normal 5 2 2 13 2" xfId="28648" xr:uid="{3C9E8DF9-20B9-47A4-86FD-774BF6AAB778}"/>
    <cellStyle name="Normal 5 2 2 13 3" xfId="28649" xr:uid="{E0D4E288-92A6-4BC1-B5D8-D5545384A891}"/>
    <cellStyle name="Normal 5 2 2 14" xfId="8797" xr:uid="{C8B8CEB9-DDCE-4AFA-A716-5B8ADB983B17}"/>
    <cellStyle name="Normal 5 2 2 15" xfId="8796" xr:uid="{B33311F3-17DF-41D1-BC49-9C5EF13D04FF}"/>
    <cellStyle name="Normal 5 2 2 15 2" xfId="28651" xr:uid="{4C481C3F-9D7A-4C3B-BA4F-684A80250FEF}"/>
    <cellStyle name="Normal 5 2 2 15 3" xfId="28652" xr:uid="{C15B7496-92B6-408D-9F9B-FC575C60501D}"/>
    <cellStyle name="Normal 5 2 2 15 4" xfId="28650" xr:uid="{A3A1C950-36B9-46F7-B55C-764B80A765F7}"/>
    <cellStyle name="Normal 5 2 2 16" xfId="28653" xr:uid="{9DA20DCE-3907-4D47-AD63-56020C4FDE83}"/>
    <cellStyle name="Normal 5 2 2 17" xfId="28654" xr:uid="{5253BD2C-A202-47AD-B935-9814B946FC43}"/>
    <cellStyle name="Normal 5 2 2 18" xfId="6389" xr:uid="{61390411-EA3A-49D3-983A-F832DC4C8F76}"/>
    <cellStyle name="Normal 5 2 2 2" xfId="6394" xr:uid="{CD95C11E-EEAC-4D5F-815E-0D664975AD0C}"/>
    <cellStyle name="Normal 5 2 2 2 10" xfId="6395" xr:uid="{D9121B38-D669-4D89-843C-44382D0DA101}"/>
    <cellStyle name="Normal 5 2 2 2 11" xfId="6396" xr:uid="{8EE3139E-F8E1-4810-95DC-6D6BBF1F186F}"/>
    <cellStyle name="Normal 5 2 2 2 12" xfId="6397" xr:uid="{D2B96166-A61F-41CB-847C-E14AC2D36C25}"/>
    <cellStyle name="Normal 5 2 2 2 13" xfId="6398" xr:uid="{B6055EB9-491C-4015-A6E5-14A656F31014}"/>
    <cellStyle name="Normal 5 2 2 2 14" xfId="28655" xr:uid="{371AAE92-7AA8-4675-89B6-A7E9F7CD3977}"/>
    <cellStyle name="Normal 5 2 2 2 15" xfId="28656" xr:uid="{711752B6-CC77-4419-9EE7-2B6001C5AB1A}"/>
    <cellStyle name="Normal 5 2 2 2 2" xfId="6399" xr:uid="{923E230C-6A1D-4025-9C2E-E51B17C7393F}"/>
    <cellStyle name="Normal 5 2 2 2 3" xfId="6400" xr:uid="{F8FD4791-CEAA-40FF-B01E-0BD5606CFC1F}"/>
    <cellStyle name="Normal 5 2 2 2 4" xfId="6401" xr:uid="{71FF4A05-3F77-465F-BC20-C08B31AEB9C6}"/>
    <cellStyle name="Normal 5 2 2 2 5" xfId="6402" xr:uid="{4FE5D4C1-6F64-438F-8CC9-AE851A3BC5E6}"/>
    <cellStyle name="Normal 5 2 2 2 6" xfId="6403" xr:uid="{59FAE7CD-D1FD-4005-A8CC-B3F7C10F134E}"/>
    <cellStyle name="Normal 5 2 2 2 7" xfId="6404" xr:uid="{532ADF0A-D450-4ABF-B098-C55B202058C6}"/>
    <cellStyle name="Normal 5 2 2 2 8" xfId="6405" xr:uid="{8DA0A068-F642-4FF4-B84A-1D643EED8955}"/>
    <cellStyle name="Normal 5 2 2 2 9" xfId="6406" xr:uid="{8C5A6C65-A3E0-4A5B-A6E3-449148CBAC4A}"/>
    <cellStyle name="Normal 5 2 2 3" xfId="6407" xr:uid="{32C9293B-1CE8-46B4-958F-6F88F187EC78}"/>
    <cellStyle name="Normal 5 2 2 3 2" xfId="28657" xr:uid="{D7D32FD6-7AB4-4327-8193-B63CF2953D63}"/>
    <cellStyle name="Normal 5 2 2 3 3" xfId="28658" xr:uid="{DED36899-4BEB-4B2C-9052-EA6AC2F1483C}"/>
    <cellStyle name="Normal 5 2 2 3 4" xfId="28659" xr:uid="{C22CE4B8-8025-4376-9DDD-0399C41F10F7}"/>
    <cellStyle name="Normal 5 2 2 4" xfId="6408" xr:uid="{33D9165F-C946-42F8-BC73-23A9C3859A35}"/>
    <cellStyle name="Normal 5 2 2 4 2" xfId="28660" xr:uid="{0EC3B3D6-DBD7-4384-BA06-4214D1617F86}"/>
    <cellStyle name="Normal 5 2 2 4 3" xfId="28661" xr:uid="{8695D5FE-2387-4B95-B0AC-CFCAFE12E1B9}"/>
    <cellStyle name="Normal 5 2 2 5" xfId="6409" xr:uid="{CCCD1058-7AFE-4C04-8382-3965B6659EAB}"/>
    <cellStyle name="Normal 5 2 2 5 2" xfId="28662" xr:uid="{69F9A138-749E-4524-A9C0-E756CF5D59A0}"/>
    <cellStyle name="Normal 5 2 2 5 3" xfId="28663" xr:uid="{62848689-E3D0-4750-9749-74E4E1C91446}"/>
    <cellStyle name="Normal 5 2 2 6" xfId="6410" xr:uid="{C718FC81-4190-49BE-A2F6-1CA1FA4129F9}"/>
    <cellStyle name="Normal 5 2 2 6 2" xfId="28664" xr:uid="{852DAD6C-25F5-4D63-86E8-FD2034B1D757}"/>
    <cellStyle name="Normal 5 2 2 6 3" xfId="28665" xr:uid="{08950830-C949-4E02-91A8-F1053D804750}"/>
    <cellStyle name="Normal 5 2 2 7" xfId="6411" xr:uid="{38823C7F-9EE6-433A-9E5E-35D9CABD03E2}"/>
    <cellStyle name="Normal 5 2 2 7 2" xfId="28666" xr:uid="{8003053B-B925-45A5-B326-33EC2FF2BD0D}"/>
    <cellStyle name="Normal 5 2 2 7 3" xfId="28667" xr:uid="{7CAE99BE-8683-484B-8B42-3B3F10DA3920}"/>
    <cellStyle name="Normal 5 2 2 8" xfId="6412" xr:uid="{B5A6676C-FB2D-4FCA-A38E-38F6F6D6A813}"/>
    <cellStyle name="Normal 5 2 2 8 2" xfId="28668" xr:uid="{63151073-51C3-43B7-B620-C7B1C3DC079B}"/>
    <cellStyle name="Normal 5 2 2 8 3" xfId="28669" xr:uid="{B7CFB78B-85E7-42E1-BBF9-69BB0AD1EB5E}"/>
    <cellStyle name="Normal 5 2 2 9" xfId="6413" xr:uid="{63775E8A-74E7-4BD7-A6D3-4D011BC633D7}"/>
    <cellStyle name="Normal 5 2 2 9 2" xfId="28670" xr:uid="{257BCE75-F124-43CC-B5A9-32663DDE902B}"/>
    <cellStyle name="Normal 5 2 2 9 3" xfId="28671" xr:uid="{DF5A5089-89B3-49CB-8350-28859C4E1C95}"/>
    <cellStyle name="Normal 5 2 3" xfId="3463" xr:uid="{B8C77029-E396-47C5-8714-4E53BC3395DC}"/>
    <cellStyle name="Normal 5 2 3 2" xfId="11942" xr:uid="{5679ED4B-A8E0-496D-A0E5-FB9BD4F3086D}"/>
    <cellStyle name="Normal 5 2 3 2 2" xfId="28672" xr:uid="{325A24FD-E039-4B97-B0F3-1C2EB50CBAEC}"/>
    <cellStyle name="Normal 5 2 3 2 3" xfId="28673" xr:uid="{DF6C432E-F16C-45F3-BB4A-A172F4038A24}"/>
    <cellStyle name="Normal 5 2 3 3" xfId="28674" xr:uid="{019E5F01-1398-4885-AC40-BA15BCE59E3D}"/>
    <cellStyle name="Normal 5 2 3 4" xfId="28675" xr:uid="{4FB7DC1C-8BDA-4063-A5AE-69701D0A4772}"/>
    <cellStyle name="Normal 5 2 3 5" xfId="28676" xr:uid="{9ED91F51-363D-47C7-8AC5-C4ABE7174867}"/>
    <cellStyle name="Normal 5 2 3 6" xfId="28677" xr:uid="{DB1EDF64-6D8B-4875-B09B-AB4073D4FD1D}"/>
    <cellStyle name="Normal 5 2 3 7" xfId="6414" xr:uid="{C29B7693-E0BF-4385-9B0F-A21A6D806A54}"/>
    <cellStyle name="Normal 5 2 4" xfId="6415" xr:uid="{1AEC560D-C3A4-427C-94D8-36ED69735B72}"/>
    <cellStyle name="Normal 5 2 4 2" xfId="28678" xr:uid="{B778D28F-E93A-4B22-B977-C679759FD1C5}"/>
    <cellStyle name="Normal 5 2 4 3" xfId="28679" xr:uid="{5BF0878B-F62B-4AF4-BB5F-CCBCD9B0B651}"/>
    <cellStyle name="Normal 5 2 4 4" xfId="28680" xr:uid="{80AEC757-70D1-4057-89F4-0DACBE691F52}"/>
    <cellStyle name="Normal 5 2 5" xfId="6416" xr:uid="{C952BE28-107C-4D50-AF1A-1FACC7083CA6}"/>
    <cellStyle name="Normal 5 2 5 2" xfId="28681" xr:uid="{10C5656A-DE01-4D2F-A400-B31AE576078B}"/>
    <cellStyle name="Normal 5 2 5 3" xfId="28682" xr:uid="{4B85FC21-91C9-4954-9EAE-A70CEF691705}"/>
    <cellStyle name="Normal 5 2 5 4" xfId="28683" xr:uid="{4807270A-1BD9-4FD8-96BE-E8835318D64F}"/>
    <cellStyle name="Normal 5 2 6" xfId="6417" xr:uid="{419AAE3A-4915-48FD-9FD6-B3C76410E501}"/>
    <cellStyle name="Normal 5 2 6 2" xfId="28684" xr:uid="{E7896BF6-F51D-460F-84DB-578176F3FF78}"/>
    <cellStyle name="Normal 5 2 6 3" xfId="28685" xr:uid="{C1881C3C-61C8-4ADF-88A6-34B94DCFAADF}"/>
    <cellStyle name="Normal 5 2 6 4" xfId="28686" xr:uid="{A1877513-12C2-48A3-935E-98478481B2E9}"/>
    <cellStyle name="Normal 5 2 7" xfId="6418" xr:uid="{0BCCCFFD-66D6-4D5C-84B8-0BBBBD758CDF}"/>
    <cellStyle name="Normal 5 2 7 2" xfId="28687" xr:uid="{8109CE43-4F75-4A02-B26B-43442382C53C}"/>
    <cellStyle name="Normal 5 2 7 3" xfId="28688" xr:uid="{34D935D2-9755-4A07-99A3-30FA4D148224}"/>
    <cellStyle name="Normal 5 2 7 4" xfId="28689" xr:uid="{ED342AA4-06ED-434E-8F4B-EF606956F04C}"/>
    <cellStyle name="Normal 5 2 8" xfId="6419" xr:uid="{AAEAA80B-6398-4F7A-9314-8452266DCCFF}"/>
    <cellStyle name="Normal 5 2 8 2" xfId="28690" xr:uid="{D805CA5C-70DF-4642-8B17-478757A1561D}"/>
    <cellStyle name="Normal 5 2 8 3" xfId="28691" xr:uid="{3B672B70-0B86-47BC-BCF4-08FAAA9B8DF2}"/>
    <cellStyle name="Normal 5 2 8 4" xfId="28692" xr:uid="{128E6506-D7FA-459D-83A2-52246F76011A}"/>
    <cellStyle name="Normal 5 2 9" xfId="8798" xr:uid="{6492D6F4-B1E6-4C80-BDC6-0809951DF013}"/>
    <cellStyle name="Normal 5 2 9 2" xfId="28694" xr:uid="{602F2D97-D496-475B-84F5-1D76E285975C}"/>
    <cellStyle name="Normal 5 2 9 3" xfId="28695" xr:uid="{A83DD939-F457-4BC6-A9A2-C091F1533DC9}"/>
    <cellStyle name="Normal 5 2 9 4" xfId="28696" xr:uid="{515D1B35-EAA7-4C46-99E9-9012976CA0D5}"/>
    <cellStyle name="Normal 5 2 9 5" xfId="28693" xr:uid="{BEF76F65-971B-4EA3-8DF1-763BCCBAFFA2}"/>
    <cellStyle name="Normal 5 20" xfId="28697" xr:uid="{4333F4BB-655B-4F54-A0ED-44F11D9743BE}"/>
    <cellStyle name="Normal 5 21" xfId="28698" xr:uid="{59F2E061-7200-43C8-920F-2E4EE08FF28A}"/>
    <cellStyle name="Normal 5 22" xfId="6384" xr:uid="{D62CDE74-D5A3-4484-8FAC-ED3424AC174B}"/>
    <cellStyle name="Normal 5 3" xfId="3287" xr:uid="{5852DAB5-992D-4CAC-870D-57EFE5C6ABC4}"/>
    <cellStyle name="Normal 5 3 10" xfId="8800" xr:uid="{1A0C72A7-F2EF-4C41-89B0-93F81FF94266}"/>
    <cellStyle name="Normal 5 3 10 2" xfId="28699" xr:uid="{E98AE8EA-3F35-41C8-9382-6F783E54F78F}"/>
    <cellStyle name="Normal 5 3 10 3" xfId="28700" xr:uid="{834D5C3A-0F92-4B5C-8A86-83866160A26C}"/>
    <cellStyle name="Normal 5 3 11" xfId="8799" xr:uid="{49D90234-9FDA-42F2-8B0B-ED167B4ED16D}"/>
    <cellStyle name="Normal 5 3 11 2" xfId="28702" xr:uid="{12E25459-7E58-464D-83B3-6D6F70F9EFE0}"/>
    <cellStyle name="Normal 5 3 11 3" xfId="28703" xr:uid="{6000536D-BE48-4B67-BAD7-6EB37C7AEDE5}"/>
    <cellStyle name="Normal 5 3 11 4" xfId="28704" xr:uid="{FE34D163-0D71-4255-8A42-5AA2D6C7070E}"/>
    <cellStyle name="Normal 5 3 11 5" xfId="28701" xr:uid="{A78CB8F6-D08B-48B7-99F5-AB9A41DF1070}"/>
    <cellStyle name="Normal 5 3 12" xfId="28705" xr:uid="{6457BDF5-765C-4001-9199-C6F7A84BB281}"/>
    <cellStyle name="Normal 5 3 12 2" xfId="28706" xr:uid="{C25C3B9C-D878-4085-8082-2662CD33CC66}"/>
    <cellStyle name="Normal 5 3 12 3" xfId="28707" xr:uid="{DDD79AF2-0A87-4609-A6DE-E02A20509FA7}"/>
    <cellStyle name="Normal 5 3 13" xfId="28708" xr:uid="{ACA4451F-0418-442C-A906-0A97723D1739}"/>
    <cellStyle name="Normal 5 3 13 2" xfId="28709" xr:uid="{C3C6A5C3-E179-4D9C-A08C-3EBA5B9729AF}"/>
    <cellStyle name="Normal 5 3 13 3" xfId="28710" xr:uid="{95B43B5D-2346-4B3F-8F55-1ACB99C33F18}"/>
    <cellStyle name="Normal 5 3 14" xfId="28711" xr:uid="{BDFAF515-06AC-4A39-A991-8BA31B6F03E3}"/>
    <cellStyle name="Normal 5 3 14 2" xfId="28712" xr:uid="{3BFC7C0E-4ABC-4347-9C3E-D5225B410054}"/>
    <cellStyle name="Normal 5 3 14 3" xfId="28713" xr:uid="{1BF76D58-D5D9-44FA-AA93-2B512B5EBCAE}"/>
    <cellStyle name="Normal 5 3 15" xfId="28714" xr:uid="{051CFC5B-FF41-47D2-AE3A-A99AFA902786}"/>
    <cellStyle name="Normal 5 3 15 2" xfId="28715" xr:uid="{5AB2D5AC-D54A-41BF-ABA4-38CE846F671E}"/>
    <cellStyle name="Normal 5 3 15 3" xfId="28716" xr:uid="{D6965055-B552-4433-A3BB-CE0D70B27A7A}"/>
    <cellStyle name="Normal 5 3 16" xfId="28717" xr:uid="{5C3CB1FF-2615-4090-88B2-A2D86B0E5D73}"/>
    <cellStyle name="Normal 5 3 17" xfId="28718" xr:uid="{7A6248DC-86C7-4A21-875B-A01CF3ABB1DE}"/>
    <cellStyle name="Normal 5 3 18" xfId="28719" xr:uid="{AD69D871-B82D-4BFF-82B9-1BD26A60F290}"/>
    <cellStyle name="Normal 5 3 19" xfId="28720" xr:uid="{188DCA4C-0AA6-49D0-A1B4-B0AD6B46F0AD}"/>
    <cellStyle name="Normal 5 3 2" xfId="6421" xr:uid="{42ADBD9A-58FB-4EB8-A990-CA85BDC6D230}"/>
    <cellStyle name="Normal 5 3 2 2" xfId="8802" xr:uid="{AF6955B8-151A-457A-BB0A-5145C5EDE0AB}"/>
    <cellStyle name="Normal 5 3 2 3" xfId="8801" xr:uid="{2AF3DDBD-257B-4C8B-850B-C39A1CC2C0C6}"/>
    <cellStyle name="Normal 5 3 2 3 2" xfId="28722" xr:uid="{57953769-D755-4A0D-BBD5-7F6C19136599}"/>
    <cellStyle name="Normal 5 3 2 3 3" xfId="28721" xr:uid="{27A06BC0-EA38-4F4A-B7CF-4DE862F92BDF}"/>
    <cellStyle name="Normal 5 3 2 4" xfId="28723" xr:uid="{1B5FD8D4-DFBC-43BB-85F2-F598ED82CD00}"/>
    <cellStyle name="Normal 5 3 2 5" xfId="11907" xr:uid="{EBDD4E75-7A96-4181-9A21-57F1F8A552AB}"/>
    <cellStyle name="Normal 5 3 20" xfId="6420" xr:uid="{3D430032-5BB4-4069-869C-9ADA4582F1EC}"/>
    <cellStyle name="Normal 5 3 3" xfId="6422" xr:uid="{0785159A-31D0-47B1-BC02-9177D9CC25E6}"/>
    <cellStyle name="Normal 5 3 3 2" xfId="28725" xr:uid="{0A3C6A57-D182-47FB-BA68-5DB0AFD5C212}"/>
    <cellStyle name="Normal 5 3 3 3" xfId="28726" xr:uid="{17D2994B-42B5-4F1D-8709-C6A22910F9DC}"/>
    <cellStyle name="Normal 5 3 3 4" xfId="28727" xr:uid="{486A0E60-DA22-4A7F-972B-78FE566D0480}"/>
    <cellStyle name="Normal 5 3 3 5" xfId="28728" xr:uid="{27CADBDF-B9D6-43AC-9FF0-D428086EB487}"/>
    <cellStyle name="Normal 5 3 3 6" xfId="28724" xr:uid="{9BD9C91A-5A2C-44BF-B83D-860FA84EA28F}"/>
    <cellStyle name="Normal 5 3 4" xfId="6423" xr:uid="{1AF171D4-DC5C-4F94-876A-AF3909A300AE}"/>
    <cellStyle name="Normal 5 3 4 2" xfId="28729" xr:uid="{CB0AD36D-B8FB-49D0-BC52-6BD3EBD5B4DC}"/>
    <cellStyle name="Normal 5 3 4 3" xfId="28730" xr:uid="{53122FBB-62C5-41D4-B158-7981B2C23830}"/>
    <cellStyle name="Normal 5 3 4 4" xfId="28731" xr:uid="{0AC5DFEC-A52F-45E2-96C4-F5CA82B09E91}"/>
    <cellStyle name="Normal 5 3 5" xfId="6424" xr:uid="{D549621A-697A-477C-9B5B-EE16B47EF80A}"/>
    <cellStyle name="Normal 5 3 5 2" xfId="28732" xr:uid="{3DABB502-DE15-4338-8D5E-62EF1887FCBF}"/>
    <cellStyle name="Normal 5 3 5 3" xfId="28733" xr:uid="{B1C3EFE5-60CC-4182-AC15-70FF1AD7987D}"/>
    <cellStyle name="Normal 5 3 5 4" xfId="28734" xr:uid="{4B2D080F-8731-4CCD-8991-74083BBC4291}"/>
    <cellStyle name="Normal 5 3 6" xfId="6425" xr:uid="{91456321-C50C-4D2E-AB8F-E16F0C61CBF5}"/>
    <cellStyle name="Normal 5 3 7" xfId="6426" xr:uid="{DC4784EC-8120-43C1-B7B2-2E4FAE934A26}"/>
    <cellStyle name="Normal 5 3 8" xfId="6427" xr:uid="{7CAFC6F8-C66A-45FB-9A36-01CAE2D1B366}"/>
    <cellStyle name="Normal 5 3 9" xfId="8803" xr:uid="{5B1418FF-9D95-45F8-A033-3EB390D7AC89}"/>
    <cellStyle name="Normal 5 4" xfId="3462" xr:uid="{CDDA8316-EE1F-4D10-A957-D8653060B102}"/>
    <cellStyle name="Normal 5 4 10" xfId="28735" xr:uid="{3E4516F8-790F-4DFA-A0D7-C7488CA93629}"/>
    <cellStyle name="Normal 5 4 11" xfId="28736" xr:uid="{A9EF368D-4D5B-4F13-B9C9-68A8145F960C}"/>
    <cellStyle name="Normal 5 4 12" xfId="6428" xr:uid="{4ED5317C-85C4-42B9-900E-19F0BD9A8042}"/>
    <cellStyle name="Normal 5 4 2" xfId="6429" xr:uid="{66BE85AA-4E75-42A9-9849-7E3920CB13C7}"/>
    <cellStyle name="Normal 5 4 2 2" xfId="28737" xr:uid="{18118616-60DF-4F97-AEFD-A8EE53CEAB7C}"/>
    <cellStyle name="Normal 5 4 2 3" xfId="28738" xr:uid="{9F1BD8A3-77DF-4BAF-9F2A-41505E10C522}"/>
    <cellStyle name="Normal 5 4 2 4" xfId="11941" xr:uid="{3C2942DC-8C9A-4175-B1CD-D0839EFA90D0}"/>
    <cellStyle name="Normal 5 4 3" xfId="6430" xr:uid="{E15CE15B-2E5C-4B8B-BF75-DF7B18592DE3}"/>
    <cellStyle name="Normal 5 4 4" xfId="6431" xr:uid="{61E4B708-03EA-40C8-A107-1D073365717E}"/>
    <cellStyle name="Normal 5 4 5" xfId="6432" xr:uid="{BA0C060A-025F-4518-86F7-1B6AE7F99E6B}"/>
    <cellStyle name="Normal 5 4 6" xfId="6433" xr:uid="{65F94C03-1864-485B-8E8D-0E6BC07486C5}"/>
    <cellStyle name="Normal 5 4 7" xfId="6434" xr:uid="{D14D4483-A3E6-449A-A102-0B2D42DDF83D}"/>
    <cellStyle name="Normal 5 4 8" xfId="6435" xr:uid="{8178B6E3-A6E2-43E6-8424-ACB408859E67}"/>
    <cellStyle name="Normal 5 4 9" xfId="28739" xr:uid="{6FE15089-A619-4D5B-93A8-4AC791F2402C}"/>
    <cellStyle name="Normal 5 4 9 2" xfId="28740" xr:uid="{6F215364-E99F-4BD1-A866-A754C379EE9B}"/>
    <cellStyle name="Normal 5 4 9 3" xfId="28741" xr:uid="{81C37C32-D79C-4FBB-8E14-BD6A86269082}"/>
    <cellStyle name="Normal 5 5" xfId="6436" xr:uid="{34D1C074-EFC3-4CE4-ABDA-CD0B1F6283D4}"/>
    <cellStyle name="Normal 5 5 10" xfId="28742" xr:uid="{732DAC4D-8792-4D33-AB5B-A32606CEDF0B}"/>
    <cellStyle name="Normal 5 5 11" xfId="28743" xr:uid="{5EDC3A82-B430-4A6B-8D82-6AF26977AF12}"/>
    <cellStyle name="Normal 5 5 12" xfId="11861" xr:uid="{4673D39A-5154-44C1-8B78-AD61BF66C3ED}"/>
    <cellStyle name="Normal 5 5 2" xfId="6437" xr:uid="{7A0D2BDA-4B22-404F-BE7A-F453E128AFF1}"/>
    <cellStyle name="Normal 5 5 2 2" xfId="28745" xr:uid="{8A5B23B0-D14D-4A4C-A298-C2C645DD9715}"/>
    <cellStyle name="Normal 5 5 2 3" xfId="28746" xr:uid="{EE12CFBF-BC4F-4B8B-8F42-3F7DDE3465C3}"/>
    <cellStyle name="Normal 5 5 2 4" xfId="28747" xr:uid="{55281A93-2E57-4A5D-BA5D-8B7005B81757}"/>
    <cellStyle name="Normal 5 5 2 5" xfId="28744" xr:uid="{18D3F4D5-B7D0-48D8-AAEE-D1A6F9D7E682}"/>
    <cellStyle name="Normal 5 5 3" xfId="6438" xr:uid="{B2E1062C-099B-48BE-8415-C8622496D097}"/>
    <cellStyle name="Normal 5 5 3 2" xfId="28749" xr:uid="{519FF0A2-1DDE-46AD-9E93-2B56EF8A4B5E}"/>
    <cellStyle name="Normal 5 5 3 3" xfId="28748" xr:uid="{8F4C9467-FB13-43D4-98B2-725D8B52984B}"/>
    <cellStyle name="Normal 5 5 4" xfId="6439" xr:uid="{FEB4F780-E191-4576-8CCD-1C6D1BEB97D2}"/>
    <cellStyle name="Normal 5 5 4 2" xfId="28751" xr:uid="{159634D6-A154-4660-86F2-8C3B6FD4249A}"/>
    <cellStyle name="Normal 5 5 4 3" xfId="28750" xr:uid="{4C0F3833-0752-43A3-8586-38E8A7F50113}"/>
    <cellStyle name="Normal 5 5 5" xfId="6440" xr:uid="{AF6733F3-CB1D-480C-8592-27C35C5FBBBF}"/>
    <cellStyle name="Normal 5 5 6" xfId="6441" xr:uid="{8AD32525-39DC-4AFF-A4CA-A8CF9C918338}"/>
    <cellStyle name="Normal 5 5 7" xfId="6442" xr:uid="{A5C8F6F0-EDE9-40C9-94E0-7BBDCDBDC388}"/>
    <cellStyle name="Normal 5 5 8" xfId="6443" xr:uid="{B95CC525-2D15-4DD0-9817-D4B53E1EA4F5}"/>
    <cellStyle name="Normal 5 5 9" xfId="28752" xr:uid="{5A8D4D5E-B980-40C3-B23C-3E2679278940}"/>
    <cellStyle name="Normal 5 6" xfId="6444" xr:uid="{1BF97FCA-7098-4B8B-B5C5-13FFE9E75864}"/>
    <cellStyle name="Normal 5 6 2" xfId="28753" xr:uid="{2435AEA7-6484-4628-A778-8BBA3A23C83E}"/>
    <cellStyle name="Normal 5 6 3" xfId="11862" xr:uid="{C754F335-8E98-49AD-A534-6E47D031B888}"/>
    <cellStyle name="Normal 5 7" xfId="6445" xr:uid="{01853589-F638-4C04-B0EB-39387FE6DFED}"/>
    <cellStyle name="Normal 5 8" xfId="6446" xr:uid="{CBDD7C2D-ED24-4D47-8428-0041866EAB4E}"/>
    <cellStyle name="Normal 5 8 2" xfId="28754" xr:uid="{3EE809C1-437A-4852-9A22-CE987D551B88}"/>
    <cellStyle name="Normal 5 8 3" xfId="11863" xr:uid="{ACCA1336-CBD8-45B0-A4D5-A0D3D08456CE}"/>
    <cellStyle name="Normal 5 9" xfId="6447" xr:uid="{6B6B7C75-48D0-41F1-8271-DC9D1F0BDED7}"/>
    <cellStyle name="Normal 5 9 2" xfId="28755" xr:uid="{F2E6D2FB-D8FF-4D36-8E73-6DC340D5AA7E}"/>
    <cellStyle name="Normal 5 9 3" xfId="28756" xr:uid="{181DF565-B5E4-4DF1-905A-80E269D1FCFE}"/>
    <cellStyle name="Normal 5 9 4" xfId="28757" xr:uid="{CB21FA49-BFBA-4CE3-8341-B77D8D73C036}"/>
    <cellStyle name="Normal 5_ELC" xfId="8804" xr:uid="{851E430C-7A1D-4367-B5F9-8A2AA8CD6389}"/>
    <cellStyle name="Normal 50" xfId="8805" xr:uid="{DEE2A8C7-3088-4608-BCB7-C7522E116484}"/>
    <cellStyle name="Normal 50 2" xfId="28758" xr:uid="{6AF1D216-2761-469F-970D-9B5764DAD155}"/>
    <cellStyle name="Normal 50 3" xfId="28759" xr:uid="{12E88C1B-CF18-42DC-843E-6B80A9F1F455}"/>
    <cellStyle name="Normal 50 7" xfId="11969" xr:uid="{2DDDD822-8B4A-4A99-BC11-11C16462FC6C}"/>
    <cellStyle name="Normal 51" xfId="8806" xr:uid="{0EA66B1E-FDD2-43A8-B12D-84F143FB0519}"/>
    <cellStyle name="Normal 52" xfId="8807" xr:uid="{3270D861-28C3-4534-95D8-3E5FDD26FA48}"/>
    <cellStyle name="Normal 53" xfId="8808" xr:uid="{3B37247C-F309-436F-91A4-723C53B1D055}"/>
    <cellStyle name="Normal 54" xfId="8809" xr:uid="{6DDFE5EF-73A1-4141-B47E-3FC1D1F9B7E2}"/>
    <cellStyle name="Normal 55" xfId="8810" xr:uid="{D4EEE7C9-9B61-4706-9129-434C7B3297C6}"/>
    <cellStyle name="Normal 56" xfId="45228" xr:uid="{62DFFD42-891B-4AA8-9135-5567FB10E33E}"/>
    <cellStyle name="Normal 6" xfId="2854" xr:uid="{DDACBA80-12D5-4CE5-B07B-41AEEED83B0C}"/>
    <cellStyle name="Normal 6 10" xfId="6448" xr:uid="{593941B0-2C60-46AD-90FA-B6ADE2CE7CF3}"/>
    <cellStyle name="Normal 6 10 2" xfId="8812" xr:uid="{08CB7403-C08A-4EB6-9B41-3E968409F43E}"/>
    <cellStyle name="Normal 6 10 3" xfId="8811" xr:uid="{515FD3B4-92C8-406E-B123-AB3D34A20074}"/>
    <cellStyle name="Normal 6 10 3 2" xfId="28761" xr:uid="{DE664702-9A89-468A-8E91-B8BD76D21A1A}"/>
    <cellStyle name="Normal 6 10 3 3" xfId="28760" xr:uid="{AD9F3C52-09F6-480F-A1E9-5CE88D5F663E}"/>
    <cellStyle name="Normal 6 10 4" xfId="28762" xr:uid="{B35571EA-1507-489A-B16F-B986ECCF6F91}"/>
    <cellStyle name="Normal 6 11" xfId="6449" xr:uid="{6F771A89-35DD-4B4B-8F89-913060F38F19}"/>
    <cellStyle name="Normal 6 12" xfId="6450" xr:uid="{DA45E575-CEF7-4ED1-BE5F-77989D806117}"/>
    <cellStyle name="Normal 6 12 2" xfId="28764" xr:uid="{B0E4F57E-CD55-4E13-90B4-54CBADEC3E29}"/>
    <cellStyle name="Normal 6 12 3" xfId="28763" xr:uid="{B16C3CAF-629F-47F3-9BE0-2AC7A49D95A0}"/>
    <cellStyle name="Normal 6 13" xfId="28765" xr:uid="{14E3DB71-0433-4FAC-A2EA-EBD948F221D0}"/>
    <cellStyle name="Normal 6 13 2" xfId="28766" xr:uid="{148FB3D4-1262-475C-BA60-FF03C27825EF}"/>
    <cellStyle name="Normal 6 13 3" xfId="28767" xr:uid="{EF9E1E44-F8A7-40FA-BC32-3B34ED231EE5}"/>
    <cellStyle name="Normal 6 14" xfId="28768" xr:uid="{652B6BA5-08BA-4523-AD2E-03F4B2F3C43A}"/>
    <cellStyle name="Normal 6 14 2" xfId="28769" xr:uid="{A1591863-FB6D-41DE-A288-4CD50560CE56}"/>
    <cellStyle name="Normal 6 14 3" xfId="28770" xr:uid="{F9E1E60D-1F86-4F6F-A1D1-03E0A568AF9B}"/>
    <cellStyle name="Normal 6 15" xfId="28771" xr:uid="{ED526F1B-41D9-4457-B77C-943C34FB6683}"/>
    <cellStyle name="Normal 6 15 2" xfId="28772" xr:uid="{B0A0EFAB-9DAE-4962-A5E7-B280484CB911}"/>
    <cellStyle name="Normal 6 15 3" xfId="28773" xr:uid="{457190BA-B9E9-4DF6-91DA-26F6FF510958}"/>
    <cellStyle name="Normal 6 16" xfId="28774" xr:uid="{A8696212-599D-464B-97BB-AE1C8983837E}"/>
    <cellStyle name="Normal 6 16 2" xfId="28775" xr:uid="{0760DF1D-883B-47EF-9F3B-908FC4C0753D}"/>
    <cellStyle name="Normal 6 16 3" xfId="28776" xr:uid="{0FE2D219-ABCA-4A80-A77B-9EB43108505E}"/>
    <cellStyle name="Normal 6 17" xfId="28777" xr:uid="{E4C66752-DB4A-4AA7-A54D-ED7643F6EFCF}"/>
    <cellStyle name="Normal 6 17 2" xfId="28778" xr:uid="{9707C314-ED61-4CE0-9AE6-D92BA3DA31FA}"/>
    <cellStyle name="Normal 6 17 3" xfId="28779" xr:uid="{F674A6B2-0300-40CE-9089-D3679270336A}"/>
    <cellStyle name="Normal 6 18" xfId="28780" xr:uid="{6EF7F270-73CC-4060-8C8B-210D39A3EA5F}"/>
    <cellStyle name="Normal 6 2" xfId="2855" xr:uid="{4D3C1941-24DD-4563-A5B8-B3011BB336C5}"/>
    <cellStyle name="Normal 6 2 10" xfId="8813" xr:uid="{E09B6DA8-25D6-4642-B224-11291E6E8A81}"/>
    <cellStyle name="Normal 6 2 10 2" xfId="28781" xr:uid="{49FDBEB7-1C77-4832-B039-8C63BB2B31EC}"/>
    <cellStyle name="Normal 6 2 10 3" xfId="28782" xr:uid="{3A25D23A-2811-4748-A883-5422AFA5AFD9}"/>
    <cellStyle name="Normal 6 2 10 4" xfId="28783" xr:uid="{4207F846-50D6-4C9B-861E-6E3D6FC3E7B9}"/>
    <cellStyle name="Normal 6 2 11" xfId="8814" xr:uid="{578CB78B-3356-4262-B217-1CEA3B264B2E}"/>
    <cellStyle name="Normal 6 2 11 2" xfId="28784" xr:uid="{B1EA16EF-C4D3-41E2-AF73-285EA2471066}"/>
    <cellStyle name="Normal 6 2 11 3" xfId="28785" xr:uid="{175598F1-26D0-4FF9-A894-A6C4D3510107}"/>
    <cellStyle name="Normal 6 2 11 4" xfId="28786" xr:uid="{8B579020-9DAD-4D3E-8A7E-400FC0F71EBA}"/>
    <cellStyle name="Normal 6 2 12" xfId="8815" xr:uid="{ED1C31FE-2EDE-4DC5-9BF1-979C7CDD0A51}"/>
    <cellStyle name="Normal 6 2 12 2" xfId="28787" xr:uid="{530B6F5A-6A82-40DD-9CD8-6BFDA79B3A27}"/>
    <cellStyle name="Normal 6 2 12 3" xfId="28788" xr:uid="{1207A2F4-02DD-4042-B2F1-6A30CB80BDEC}"/>
    <cellStyle name="Normal 6 2 12 4" xfId="28789" xr:uid="{DF5620FC-5FF9-4813-9ABE-B68616DF1B8D}"/>
    <cellStyle name="Normal 6 2 13" xfId="8816" xr:uid="{7623F5D7-8AAF-4E79-BC06-103E581AC424}"/>
    <cellStyle name="Normal 6 2 13 2" xfId="28790" xr:uid="{0466C751-D35A-44F0-B568-9AB6007FDE9E}"/>
    <cellStyle name="Normal 6 2 13 3" xfId="28791" xr:uid="{BEBB2CA4-CD3B-4D2A-911E-20073CFBB873}"/>
    <cellStyle name="Normal 6 2 13 4" xfId="28792" xr:uid="{F7687C17-8121-400E-A35F-F5692A664823}"/>
    <cellStyle name="Normal 6 2 14" xfId="8817" xr:uid="{9C96C1D5-B0ED-4E54-998D-1FBB12DF8A20}"/>
    <cellStyle name="Normal 6 2 14 2" xfId="28793" xr:uid="{CA072B3D-8508-462F-A5B3-2BA074A486D7}"/>
    <cellStyle name="Normal 6 2 2" xfId="6451" xr:uid="{CAEC2B08-80D7-4055-9F31-0CFCF38EC456}"/>
    <cellStyle name="Normal 6 2 2 10" xfId="6452" xr:uid="{21458388-57D1-495D-BDA6-445F026848DE}"/>
    <cellStyle name="Normal 6 2 2 10 2" xfId="28794" xr:uid="{48C9BBB2-9A40-4264-AE95-E7F0EFB071ED}"/>
    <cellStyle name="Normal 6 2 2 10 3" xfId="28795" xr:uid="{D0DF86BD-32C3-4B06-B016-770973D90314}"/>
    <cellStyle name="Normal 6 2 2 11" xfId="6453" xr:uid="{8168B60B-0381-4785-8900-51E9E135CAD1}"/>
    <cellStyle name="Normal 6 2 2 11 2" xfId="28796" xr:uid="{F689EC7D-049B-4C27-8434-4508F236444C}"/>
    <cellStyle name="Normal 6 2 2 11 3" xfId="28797" xr:uid="{B67FC7FB-7D66-4E3A-99FD-E514D8906BC8}"/>
    <cellStyle name="Normal 6 2 2 12" xfId="6454" xr:uid="{1CCBCD1A-72C1-4191-8914-5D44A1243D27}"/>
    <cellStyle name="Normal 6 2 2 12 2" xfId="28798" xr:uid="{89886F73-7E1B-490D-9582-3C2C0860A637}"/>
    <cellStyle name="Normal 6 2 2 12 3" xfId="28799" xr:uid="{90CD1843-80FA-4E3E-A559-B5805F235373}"/>
    <cellStyle name="Normal 6 2 2 13" xfId="6455" xr:uid="{20304F82-0FB4-4FB3-A5FF-C1006A6E24F2}"/>
    <cellStyle name="Normal 6 2 2 13 2" xfId="28800" xr:uid="{BF564616-53A1-49D5-B4C8-4B663D308B08}"/>
    <cellStyle name="Normal 6 2 2 13 3" xfId="28801" xr:uid="{FB43D00C-CA3E-40CE-BC7D-AF84E6CEDFC0}"/>
    <cellStyle name="Normal 6 2 2 2" xfId="6456" xr:uid="{F0608C38-5141-4EEA-98E8-3A9B9369FC25}"/>
    <cellStyle name="Normal 6 2 2 2 2" xfId="28802" xr:uid="{98CD7B39-B1C5-4481-920C-99EB4AD575D9}"/>
    <cellStyle name="Normal 6 2 2 2 3" xfId="28803" xr:uid="{01A0568C-2559-41A9-8CDB-F3A35C8D8E1F}"/>
    <cellStyle name="Normal 6 2 2 3" xfId="6457" xr:uid="{7BD02753-29E6-4D81-8F1D-85EF847811CF}"/>
    <cellStyle name="Normal 6 2 2 3 2" xfId="28804" xr:uid="{FA6A7D8B-3526-4028-8E98-A9ADDB709D02}"/>
    <cellStyle name="Normal 6 2 2 3 3" xfId="28805" xr:uid="{D916EDA8-42BB-407B-96FE-C2EFDFB15839}"/>
    <cellStyle name="Normal 6 2 2 4" xfId="6458" xr:uid="{1672A937-62F9-4407-BDC4-D63548E9FBF7}"/>
    <cellStyle name="Normal 6 2 2 4 2" xfId="28806" xr:uid="{2CEACCC2-E8DC-4757-8B95-678AB9E28ED2}"/>
    <cellStyle name="Normal 6 2 2 4 3" xfId="28807" xr:uid="{FE449F6A-37BA-4646-9596-9C4DA0D970DA}"/>
    <cellStyle name="Normal 6 2 2 5" xfId="6459" xr:uid="{7FBFCAAD-CD84-40A7-BE73-686B4EF49A1E}"/>
    <cellStyle name="Normal 6 2 2 5 2" xfId="28808" xr:uid="{084F7F70-57B5-462A-B073-A053C4D475C0}"/>
    <cellStyle name="Normal 6 2 2 5 3" xfId="28809" xr:uid="{2A321506-E159-45FB-A43E-72BC9C810A0C}"/>
    <cellStyle name="Normal 6 2 2 6" xfId="6460" xr:uid="{4B1D8FF0-CCF8-4D6F-8F04-9F2D6467685A}"/>
    <cellStyle name="Normal 6 2 2 6 2" xfId="28810" xr:uid="{2853CD17-24DF-4700-AD7F-F17E6DB3860A}"/>
    <cellStyle name="Normal 6 2 2 6 3" xfId="28811" xr:uid="{D57C4F3B-F848-4CFE-9BA3-DC33CAF05761}"/>
    <cellStyle name="Normal 6 2 2 7" xfId="6461" xr:uid="{54EE5D92-8DBC-4CFC-B589-BC8D6355DC11}"/>
    <cellStyle name="Normal 6 2 2 7 2" xfId="28812" xr:uid="{38836A6C-3A0E-4D42-916D-95899B48DF66}"/>
    <cellStyle name="Normal 6 2 2 7 3" xfId="28813" xr:uid="{2EF8F2F1-647A-43AF-B433-99623EFAD9ED}"/>
    <cellStyle name="Normal 6 2 2 8" xfId="6462" xr:uid="{4ACA40EE-E552-4817-9CFB-4F14D3148394}"/>
    <cellStyle name="Normal 6 2 2 8 2" xfId="28814" xr:uid="{757BB5BE-1FF8-4947-A0E5-7C522B6B7A9B}"/>
    <cellStyle name="Normal 6 2 2 8 3" xfId="28815" xr:uid="{4022AB72-6442-400D-8556-C2201661E3A1}"/>
    <cellStyle name="Normal 6 2 2 9" xfId="6463" xr:uid="{1E7855A2-6B6D-4B4A-A4C7-086BB45FD8B0}"/>
    <cellStyle name="Normal 6 2 2 9 2" xfId="28816" xr:uid="{9B557D5D-2CCB-4FA6-9CF4-D44858DDA999}"/>
    <cellStyle name="Normal 6 2 2 9 3" xfId="28817" xr:uid="{C6589DE4-982C-47E2-A0C2-FC7BC69C9D06}"/>
    <cellStyle name="Normal 6 2 3" xfId="6464" xr:uid="{21542D88-0D9A-4728-8F60-2EEC42529B2F}"/>
    <cellStyle name="Normal 6 2 4" xfId="6465" xr:uid="{A76C89F4-6A48-4A23-A169-E8AF3D8A0246}"/>
    <cellStyle name="Normal 6 2 4 2" xfId="28818" xr:uid="{F3BF3A51-2BA2-4387-8DA0-9A8EEF4ABEE3}"/>
    <cellStyle name="Normal 6 2 4 3" xfId="28819" xr:uid="{0B16C141-C5E5-4ADC-A4EF-B809C62A3166}"/>
    <cellStyle name="Normal 6 2 4 4" xfId="28820" xr:uid="{160E1F68-5B51-40FD-8899-70D5BAF03BED}"/>
    <cellStyle name="Normal 6 2 5" xfId="6466" xr:uid="{0F28759D-5F76-4ADD-AD10-BF7F18265D86}"/>
    <cellStyle name="Normal 6 2 5 2" xfId="28821" xr:uid="{C230C69C-B334-4C52-8734-4E7515E0E92B}"/>
    <cellStyle name="Normal 6 2 5 3" xfId="28822" xr:uid="{3BA90A30-3A35-45E4-9010-33BFB0902199}"/>
    <cellStyle name="Normal 6 2 5 4" xfId="28823" xr:uid="{8DD3F71D-8A0D-4BC2-AE72-A99A227F1675}"/>
    <cellStyle name="Normal 6 2 6" xfId="6467" xr:uid="{A38DE0A3-8068-4B19-8DDE-5CF6D75AD2C4}"/>
    <cellStyle name="Normal 6 2 6 2" xfId="28824" xr:uid="{F634AC32-F71A-40AE-89E1-267522055268}"/>
    <cellStyle name="Normal 6 2 6 3" xfId="28825" xr:uid="{C5624EA1-F90E-41F9-8961-D1A774556510}"/>
    <cellStyle name="Normal 6 2 6 4" xfId="28826" xr:uid="{6D5A9CE4-4878-4B18-8B91-8565D18F54E4}"/>
    <cellStyle name="Normal 6 2 7" xfId="6468" xr:uid="{C7059D88-A06D-454E-BE0D-17FB8D8FE45C}"/>
    <cellStyle name="Normal 6 2 7 2" xfId="28827" xr:uid="{76C38E46-3CD9-4B83-87A5-3BF2158B97CD}"/>
    <cellStyle name="Normal 6 2 7 3" xfId="28828" xr:uid="{43DBF6FA-3223-4C89-BE29-B22D81C11E35}"/>
    <cellStyle name="Normal 6 2 7 4" xfId="28829" xr:uid="{EBDA8E7F-DE45-4796-A352-7AC33CAF3CE0}"/>
    <cellStyle name="Normal 6 2 8" xfId="6469" xr:uid="{C1D3F471-6EAC-49FF-95A9-739031B26396}"/>
    <cellStyle name="Normal 6 2 9" xfId="8818" xr:uid="{3905A515-6554-45A2-B50D-44DF3E118792}"/>
    <cellStyle name="Normal 6 2 9 2" xfId="28830" xr:uid="{FD8FEE27-8F06-4730-8E18-1813EB0B773C}"/>
    <cellStyle name="Normal 6 2 9 3" xfId="28831" xr:uid="{0D613813-022D-4D11-B19F-211A41776284}"/>
    <cellStyle name="Normal 6 2 9 4" xfId="28832" xr:uid="{2F77D49F-E816-40DE-8344-75C373B26857}"/>
    <cellStyle name="Normal 6 3" xfId="2856" xr:uid="{82455C84-547A-47FE-989A-32AA94330FC0}"/>
    <cellStyle name="Normal 6 3 10" xfId="8819" xr:uid="{32EAD2DB-8894-4A57-ADE6-B94C225C5526}"/>
    <cellStyle name="Normal 6 3 10 2" xfId="28833" xr:uid="{EFF6905E-2E36-4CDE-AC84-98670C8CF573}"/>
    <cellStyle name="Normal 6 3 10 3" xfId="28834" xr:uid="{351BF3F4-7A44-4173-85BB-4AB8398785F4}"/>
    <cellStyle name="Normal 6 3 10 4" xfId="28835" xr:uid="{9A30AA60-677F-4B6B-9F86-E749ADEE912C}"/>
    <cellStyle name="Normal 6 3 11" xfId="8820" xr:uid="{37C0B9FC-966D-4A30-99C4-65C3C3020163}"/>
    <cellStyle name="Normal 6 3 11 2" xfId="28836" xr:uid="{0E52C605-B1F3-48C1-AE4F-BA10499D9DD4}"/>
    <cellStyle name="Normal 6 3 11 3" xfId="28837" xr:uid="{85BE4B5C-2FF1-4844-8579-77A19C01B81D}"/>
    <cellStyle name="Normal 6 3 11 4" xfId="28838" xr:uid="{FDE2A869-EBE1-4686-9E33-5865D4E34542}"/>
    <cellStyle name="Normal 6 3 12" xfId="8821" xr:uid="{65354443-0B3F-403D-A98C-BF80D41EC79D}"/>
    <cellStyle name="Normal 6 3 12 2" xfId="28839" xr:uid="{FC5E320D-1F2F-4F8C-B823-EA35F2BAA1B2}"/>
    <cellStyle name="Normal 6 3 12 3" xfId="28840" xr:uid="{AD796E65-0C3A-4F56-8143-722DB63E5F43}"/>
    <cellStyle name="Normal 6 3 12 4" xfId="28841" xr:uid="{EF2A51AD-B2FB-49A7-82E5-3004EF6E6FCD}"/>
    <cellStyle name="Normal 6 3 13" xfId="8822" xr:uid="{B90E1906-3999-4098-AD32-6BDF6539489A}"/>
    <cellStyle name="Normal 6 3 13 2" xfId="28842" xr:uid="{A375A053-D918-44A2-8099-565A84269F1B}"/>
    <cellStyle name="Normal 6 3 13 3" xfId="28843" xr:uid="{3C0D7E87-2F8C-4842-9CF0-047EF0A6065D}"/>
    <cellStyle name="Normal 6 3 13 4" xfId="28844" xr:uid="{77DB5330-1016-4360-A6A3-519558B342AA}"/>
    <cellStyle name="Normal 6 3 14" xfId="8823" xr:uid="{437691EE-1090-40AB-A81D-1FA14B07AF5C}"/>
    <cellStyle name="Normal 6 3 15" xfId="28845" xr:uid="{F5CC343E-FF19-47A5-91C4-1C265132D645}"/>
    <cellStyle name="Normal 6 3 16" xfId="28846" xr:uid="{6F142224-E122-4617-B2BD-A0F6EF1DFC9B}"/>
    <cellStyle name="Normal 6 3 17" xfId="28847" xr:uid="{51E773B1-160D-439E-9074-9C5158689756}"/>
    <cellStyle name="Normal 6 3 2" xfId="6470" xr:uid="{1EB08BB8-4478-42C3-A1F8-7611FD4F9224}"/>
    <cellStyle name="Normal 6 3 2 2" xfId="28848" xr:uid="{2AADC546-FCAA-4753-9355-4AEEF7647F5D}"/>
    <cellStyle name="Normal 6 3 2 2 2" xfId="28849" xr:uid="{DFE5E361-6EC5-48AA-9481-2897BC66B4D0}"/>
    <cellStyle name="Normal 6 3 2 2 3" xfId="28850" xr:uid="{1CBE79E8-FD1E-46B7-9361-3899C0FDD1C3}"/>
    <cellStyle name="Normal 6 3 2 3" xfId="28851" xr:uid="{C96B74B5-7440-4D7C-B7F5-954CABA70015}"/>
    <cellStyle name="Normal 6 3 2 4" xfId="28852" xr:uid="{77516C8C-9873-4E30-82FF-E6985C62F79D}"/>
    <cellStyle name="Normal 6 3 2 5" xfId="28853" xr:uid="{98DCBD5D-F6F0-4755-AE69-A2D922B6638E}"/>
    <cellStyle name="Normal 6 3 2 6" xfId="11082" xr:uid="{8BD2EC6C-832D-455B-83E9-BDE54F9C0552}"/>
    <cellStyle name="Normal 6 3 3" xfId="6471" xr:uid="{C5A457F3-48D0-4F47-9604-E10195D76F0E}"/>
    <cellStyle name="Normal 6 3 3 2" xfId="28854" xr:uid="{D27BBBBA-4B38-4235-A034-15CD5B26BEFD}"/>
    <cellStyle name="Normal 6 3 3 3" xfId="11864" xr:uid="{A71BBF04-702D-4E7B-BBD4-756E36E3B937}"/>
    <cellStyle name="Normal 6 3 4" xfId="6472" xr:uid="{8CD4FC5F-88F3-4CB3-84D0-FDA166E5CC0D}"/>
    <cellStyle name="Normal 6 3 4 2" xfId="28855" xr:uid="{0D0547CC-7AE3-439A-96F1-3A7A0DA9D922}"/>
    <cellStyle name="Normal 6 3 4 3" xfId="28856" xr:uid="{205BA7CB-A225-4E2E-AA41-4F26182B9455}"/>
    <cellStyle name="Normal 6 3 4 4" xfId="28857" xr:uid="{79C7068F-3BD7-4815-BB1E-D522BB0D7A98}"/>
    <cellStyle name="Normal 6 3 5" xfId="6473" xr:uid="{040F4AFA-C177-4448-9C47-EFA57EC2BB60}"/>
    <cellStyle name="Normal 6 3 5 2" xfId="28858" xr:uid="{3EC6D75F-B41E-4651-91AB-736624841AC7}"/>
    <cellStyle name="Normal 6 3 5 3" xfId="28859" xr:uid="{51F7D44A-84FB-42AB-8805-C4CD4294BFE5}"/>
    <cellStyle name="Normal 6 3 5 4" xfId="28860" xr:uid="{B6162E54-7A35-47FB-A251-8FD701B10911}"/>
    <cellStyle name="Normal 6 3 6" xfId="6474" xr:uid="{90EB4934-E1A4-4DB4-A516-F63F67B30624}"/>
    <cellStyle name="Normal 6 3 6 2" xfId="28861" xr:uid="{1C657F04-6211-4ABE-AED4-984CB6437704}"/>
    <cellStyle name="Normal 6 3 6 3" xfId="28862" xr:uid="{4CDAFD1A-5864-4285-9E87-6A070E1BB47E}"/>
    <cellStyle name="Normal 6 3 6 4" xfId="28863" xr:uid="{1865D12E-5F44-458E-AB7C-8DB5CD49C4DC}"/>
    <cellStyle name="Normal 6 3 7" xfId="6475" xr:uid="{907A163E-F653-40C2-97F7-9A7696E911FB}"/>
    <cellStyle name="Normal 6 3 7 2" xfId="28864" xr:uid="{D917476A-A595-4C9B-956C-9585A9E072BA}"/>
    <cellStyle name="Normal 6 3 7 3" xfId="28865" xr:uid="{CE7B7C0E-4D50-45FA-8E72-B052A234B26E}"/>
    <cellStyle name="Normal 6 3 7 4" xfId="28866" xr:uid="{D8286013-D3F2-4825-897B-11C93C7D8A05}"/>
    <cellStyle name="Normal 6 3 8" xfId="6476" xr:uid="{2B6B7E1B-6B4E-4215-8DF4-CEC4A5709879}"/>
    <cellStyle name="Normal 6 3 9" xfId="8824" xr:uid="{277E1E60-A343-4F4A-9624-CBAF9C2CFEF2}"/>
    <cellStyle name="Normal 6 3 9 2" xfId="28867" xr:uid="{E38E1CBC-C1C7-4B41-9E89-BEEB59A5C7E0}"/>
    <cellStyle name="Normal 6 3 9 3" xfId="28868" xr:uid="{FAC3522B-8EAF-4402-A8F8-D6B22FE8FECA}"/>
    <cellStyle name="Normal 6 3 9 4" xfId="28869" xr:uid="{96995BB7-858E-4A49-9216-16CEFDB92D19}"/>
    <cellStyle name="Normal 6 4" xfId="2857" xr:uid="{EBCCFE8D-DA45-4C36-A81E-C6128A1559E7}"/>
    <cellStyle name="Normal 6 4 10" xfId="28870" xr:uid="{34824CCE-411B-4A14-AB5C-18A5FAF755BF}"/>
    <cellStyle name="Normal 6 4 11" xfId="28871" xr:uid="{40E6F95E-CE2E-4330-84A7-3B65B6B9D170}"/>
    <cellStyle name="Normal 6 4 12" xfId="6477" xr:uid="{F151B0D2-8ACD-4094-80EB-4A8C4BB9E276}"/>
    <cellStyle name="Normal 6 4 2" xfId="3464" xr:uid="{54E64861-E246-472B-A188-723A60C86266}"/>
    <cellStyle name="Normal 6 4 2 2" xfId="28872" xr:uid="{2335D609-9DDC-4CBC-A5AC-6C0FFCF8226C}"/>
    <cellStyle name="Normal 6 4 2 2 2" xfId="28873" xr:uid="{4D14C290-4959-4234-B217-95528B178BE2}"/>
    <cellStyle name="Normal 6 4 2 2 3" xfId="28874" xr:uid="{437C7A5B-49F3-45AC-8978-0C4D7B381BA8}"/>
    <cellStyle name="Normal 6 4 2 3" xfId="28875" xr:uid="{8DC7C1C2-6868-432C-A5F0-FA5BC2A11DE7}"/>
    <cellStyle name="Normal 6 4 2 4" xfId="28876" xr:uid="{203BEE6B-EC3F-4FF4-AA31-5042EA610599}"/>
    <cellStyle name="Normal 6 4 2 5" xfId="28877" xr:uid="{E45D6E9A-9217-410D-B1EF-B64DF1071303}"/>
    <cellStyle name="Normal 6 4 2 6" xfId="28878" xr:uid="{8DAA3CF2-A6EA-415A-802E-A2C8ACA9CAC6}"/>
    <cellStyle name="Normal 6 4 2 7" xfId="11943" xr:uid="{DF13F7B6-EAC4-438D-AF92-FE8871BB7335}"/>
    <cellStyle name="Normal 6 4 2 8" xfId="6478" xr:uid="{351CE73A-ADB2-4209-B3DC-46842686359D}"/>
    <cellStyle name="Normal 6 4 3" xfId="6479" xr:uid="{F28B6D7D-714B-46DD-8B73-FA6A640F308E}"/>
    <cellStyle name="Normal 6 4 3 2" xfId="28879" xr:uid="{5A843ECF-ADDA-427A-8CB1-BCDCE8EAD0C1}"/>
    <cellStyle name="Normal 6 4 3 3" xfId="28880" xr:uid="{4FA19455-360E-4235-BD0E-D59590188363}"/>
    <cellStyle name="Normal 6 4 3 4" xfId="11903" xr:uid="{B8225A0E-BF16-4D61-8E66-539576D164B7}"/>
    <cellStyle name="Normal 6 4 4" xfId="6480" xr:uid="{38748D60-3F1D-4B8D-B32F-92DEAFB35503}"/>
    <cellStyle name="Normal 6 4 5" xfId="6481" xr:uid="{50D93183-83BA-40A7-AC2B-C1611A1399E1}"/>
    <cellStyle name="Normal 6 4 6" xfId="6482" xr:uid="{B01712AF-689B-43DE-81DA-323B4FF737C9}"/>
    <cellStyle name="Normal 6 4 7" xfId="6483" xr:uid="{D8AD6FD7-C9B2-4C17-A125-9CB557F770E3}"/>
    <cellStyle name="Normal 6 4 8" xfId="6484" xr:uid="{28491DAD-83A9-44F4-812F-22873268779A}"/>
    <cellStyle name="Normal 6 4 9" xfId="28881" xr:uid="{D38A403A-E5FE-419A-81F8-84E2FB219BAE}"/>
    <cellStyle name="Normal 6 4 9 2" xfId="28882" xr:uid="{B4C4F355-58BB-4AC3-BFED-3D133E8BA11A}"/>
    <cellStyle name="Normal 6 4 9 3" xfId="28883" xr:uid="{76FFC310-8E31-41E8-BF45-29604F29FD3D}"/>
    <cellStyle name="Normal 6 5" xfId="6485" xr:uid="{3C0FEABA-FD27-49D7-964E-28EA44E5BCB7}"/>
    <cellStyle name="Normal 6 5 2" xfId="6486" xr:uid="{C8E34769-1F0C-4E53-80AD-8F89B8F80815}"/>
    <cellStyle name="Normal 6 5 3" xfId="6487" xr:uid="{AC7B5475-C581-433F-ABCA-7961FC5120A7}"/>
    <cellStyle name="Normal 6 5 4" xfId="6488" xr:uid="{A5ABBC37-08CF-42BE-A807-6B00A109A22E}"/>
    <cellStyle name="Normal 6 5 5" xfId="6489" xr:uid="{4A5B8FB4-9DBC-4B6A-B35F-27DC64558D10}"/>
    <cellStyle name="Normal 6 5 6" xfId="6490" xr:uid="{5B8B49D0-9DDE-4963-84AD-7F35883DE125}"/>
    <cellStyle name="Normal 6 5 7" xfId="6491" xr:uid="{6A4A7736-C06D-4D72-B4AE-4CF0470B9601}"/>
    <cellStyle name="Normal 6 5 8" xfId="6492" xr:uid="{A135F7DA-8F6D-4A20-84EB-C3FA8DA6F82C}"/>
    <cellStyle name="Normal 6 6" xfId="6493" xr:uid="{8DB601F6-C674-4293-A0C7-408FCF9492C2}"/>
    <cellStyle name="Normal 6 6 2" xfId="28884" xr:uid="{B38469E2-E26A-40C8-9EF5-D70FCAAA1F6B}"/>
    <cellStyle name="Normal 6 6 3" xfId="28885" xr:uid="{8D3B6561-DA20-46A8-8251-4C586173A031}"/>
    <cellStyle name="Normal 6 6 4" xfId="28886" xr:uid="{B5A6D620-64DD-431C-B0EF-86631802741F}"/>
    <cellStyle name="Normal 6 7" xfId="6494" xr:uid="{FD7CD4DF-6A9B-4EFD-8238-E9DA0F082E7B}"/>
    <cellStyle name="Normal 6 7 2" xfId="28887" xr:uid="{154CBAB5-AFA3-4DCE-B69D-88DD684D51F5}"/>
    <cellStyle name="Normal 6 7 3" xfId="28888" xr:uid="{1F55D3AF-D309-4544-9008-BC5495A4B015}"/>
    <cellStyle name="Normal 6 7 4" xfId="28889" xr:uid="{9C18FA06-4482-489F-9F49-B494D025717D}"/>
    <cellStyle name="Normal 6 8" xfId="6495" xr:uid="{1156A5E9-CE9E-46AC-BB34-C719544E5B26}"/>
    <cellStyle name="Normal 6 8 2" xfId="28890" xr:uid="{EDB5FFFD-9DDD-4A0D-9759-C66E5BECE262}"/>
    <cellStyle name="Normal 6 8 3" xfId="28891" xr:uid="{8202678D-F766-4EFD-94D9-3AE117FCD259}"/>
    <cellStyle name="Normal 6 8 4" xfId="28892" xr:uid="{553ED9DC-FD74-4C8B-8F3B-DF2C6CEA869E}"/>
    <cellStyle name="Normal 6 9" xfId="6496" xr:uid="{6F38D164-7976-45DF-8FC9-7B725B6396E1}"/>
    <cellStyle name="Normal 6 9 2" xfId="28893" xr:uid="{FA6FC9C8-F34F-4FCD-9ABC-A795CB1E4D7A}"/>
    <cellStyle name="Normal 6 9 3" xfId="28894" xr:uid="{0E825007-4B35-42A1-965E-85F6A9860985}"/>
    <cellStyle name="Normal 6 9 4" xfId="28895" xr:uid="{833F4389-AB90-4DC1-A189-D3193722AC58}"/>
    <cellStyle name="Normal 6_ELC" xfId="8825" xr:uid="{71B020B9-A230-4D3E-AACF-D2D8A76F885E}"/>
    <cellStyle name="Normal 7" xfId="2858" xr:uid="{D8D7DB86-9ABE-4A89-A242-824ABDCE6F5D}"/>
    <cellStyle name="Normal 7 10" xfId="6497" xr:uid="{4AC8CE4E-2D96-4C36-9298-296AC7E2C781}"/>
    <cellStyle name="Normal 7 11" xfId="6498" xr:uid="{2A75180D-014E-42AD-9DA0-9D40CD9C25FC}"/>
    <cellStyle name="Normal 7 12" xfId="6499" xr:uid="{6DF283AA-D2DA-4F27-912E-027454A658A3}"/>
    <cellStyle name="Normal 7 13" xfId="6500" xr:uid="{F9F0B3B3-FB28-4C8F-9A83-F67BC0E7160D}"/>
    <cellStyle name="Normal 7 13 2" xfId="28897" xr:uid="{284BEB51-1C77-4B4C-B0BC-A91845D519E8}"/>
    <cellStyle name="Normal 7 13 3" xfId="28898" xr:uid="{3D4F850A-FB7D-4CD5-9BD9-0B8D05FCB9EE}"/>
    <cellStyle name="Normal 7 13 4" xfId="28896" xr:uid="{5D092AB7-ED20-4B60-A950-DA4BB457BDD5}"/>
    <cellStyle name="Normal 7 14" xfId="28899" xr:uid="{BE623267-D1D9-4B40-BB9C-9817E28DA87A}"/>
    <cellStyle name="Normal 7 14 2" xfId="28900" xr:uid="{1F9F643F-B42F-4B53-89AC-8E597ECF6422}"/>
    <cellStyle name="Normal 7 14 3" xfId="28901" xr:uid="{8A3FB071-257D-4AE1-BF7A-059C94A583BB}"/>
    <cellStyle name="Normal 7 15" xfId="28902" xr:uid="{C66813CB-AA71-4A82-B0E4-FB653E048E10}"/>
    <cellStyle name="Normal 7 15 2" xfId="28903" xr:uid="{1162B90C-7D16-4B95-88B4-FC8C88235A16}"/>
    <cellStyle name="Normal 7 15 3" xfId="28904" xr:uid="{6281AF83-5D22-4F98-8909-E112B35A3818}"/>
    <cellStyle name="Normal 7 16" xfId="28905" xr:uid="{9407DE5F-1F9C-465F-A08F-0EB8308B9500}"/>
    <cellStyle name="Normal 7 16 2" xfId="28906" xr:uid="{5F5E2A92-986F-47A8-85FB-42817C2F3B40}"/>
    <cellStyle name="Normal 7 16 3" xfId="28907" xr:uid="{72CDCBEE-11E0-4A7A-ACBB-08135251D401}"/>
    <cellStyle name="Normal 7 17" xfId="28908" xr:uid="{103FC67D-5789-4773-85DB-CADE8D08AC93}"/>
    <cellStyle name="Normal 7 17 2" xfId="28909" xr:uid="{EFB1EBBA-2A0A-47E5-A7F1-75DFFF7C9A27}"/>
    <cellStyle name="Normal 7 17 3" xfId="28910" xr:uid="{63220910-1471-491E-9C1B-F72508585E8B}"/>
    <cellStyle name="Normal 7 18" xfId="28911" xr:uid="{C22F8EE1-3967-459C-AFDD-39F8EF82AB4D}"/>
    <cellStyle name="Normal 7 18 2" xfId="28912" xr:uid="{6CA02004-B28A-4FAD-8D33-227CEFBA021F}"/>
    <cellStyle name="Normal 7 18 3" xfId="28913" xr:uid="{E6E34BDC-B8CE-4789-B8DE-36C5213787D1}"/>
    <cellStyle name="Normal 7 19" xfId="28914" xr:uid="{8CB86904-4EAC-4C76-A5C1-86D03CD7F6B9}"/>
    <cellStyle name="Normal 7 2" xfId="2859" xr:uid="{60D29D9C-7B9F-4EFA-A965-12385A5FEEB8}"/>
    <cellStyle name="Normal 7 2 10" xfId="28915" xr:uid="{F6B640FD-7066-4DA2-97C3-DF2D9AC3691B}"/>
    <cellStyle name="Normal 7 2 10 2" xfId="28916" xr:uid="{A67DA235-AA09-40C7-977A-7D5633065AC3}"/>
    <cellStyle name="Normal 7 2 10 3" xfId="28917" xr:uid="{40C5C1AD-B028-4AB5-BFDF-4369292C19E9}"/>
    <cellStyle name="Normal 7 2 11" xfId="28918" xr:uid="{53AA7D47-D29E-4045-AE5C-91F2272E65EA}"/>
    <cellStyle name="Normal 7 2 11 2" xfId="28919" xr:uid="{F7B846AD-49EC-484A-8997-1CF11F5ACBAF}"/>
    <cellStyle name="Normal 7 2 11 3" xfId="28920" xr:uid="{1D958AF5-13A3-468C-A455-2BA0989AC002}"/>
    <cellStyle name="Normal 7 2 12" xfId="28921" xr:uid="{174B064A-ED20-481F-8D69-FB3FF2F7B774}"/>
    <cellStyle name="Normal 7 2 12 2" xfId="28922" xr:uid="{0C241284-FCB1-46A0-BD55-7B0640F20C77}"/>
    <cellStyle name="Normal 7 2 12 3" xfId="28923" xr:uid="{BEEE2358-B6E0-4808-95A3-A40F711EB93E}"/>
    <cellStyle name="Normal 7 2 13" xfId="28924" xr:uid="{609EBBE1-9BFE-4360-A96F-27CF9E3442DC}"/>
    <cellStyle name="Normal 7 2 13 2" xfId="28925" xr:uid="{1ACAB138-92D6-4FE9-84C1-2D5F1CEA2E9D}"/>
    <cellStyle name="Normal 7 2 13 3" xfId="28926" xr:uid="{372B2E9F-FE14-4EAC-A372-36CE800D5CB1}"/>
    <cellStyle name="Normal 7 2 14" xfId="28927" xr:uid="{C143296A-816C-497F-B5BC-EE45B2E33705}"/>
    <cellStyle name="Normal 7 2 2" xfId="6501" xr:uid="{B43BD026-6F43-4950-B472-14BAA8760853}"/>
    <cellStyle name="Normal 7 2 2 2" xfId="28928" xr:uid="{B4F09E6E-BEAF-465B-AF20-2304C4AC72DC}"/>
    <cellStyle name="Normal 7 2 2 3" xfId="28929" xr:uid="{2290EA45-FE09-42A5-ACBE-962D57168A00}"/>
    <cellStyle name="Normal 7 2 2 4" xfId="28930" xr:uid="{0C6865B4-216B-4C4A-A273-C649C05A2E77}"/>
    <cellStyle name="Normal 7 2 3" xfId="6502" xr:uid="{090F1D03-3A2C-44AC-8085-01028ED4E974}"/>
    <cellStyle name="Normal 7 2 3 2" xfId="28932" xr:uid="{93BDCC0F-2DA3-4190-84BE-080E05188F2A}"/>
    <cellStyle name="Normal 7 2 3 3" xfId="28933" xr:uid="{F9E057E2-624A-4000-A506-2E2629F8E09F}"/>
    <cellStyle name="Normal 7 2 3 4" xfId="28934" xr:uid="{D97A77EE-D7F6-4FEA-92FF-B0F9A4841F78}"/>
    <cellStyle name="Normal 7 2 3 5" xfId="28931" xr:uid="{673CA046-AF2C-4F60-A0F6-16E4D13FA95A}"/>
    <cellStyle name="Normal 7 2 4" xfId="6503" xr:uid="{51CAB1E1-A2ED-4706-BB4A-F5455261AF8F}"/>
    <cellStyle name="Normal 7 2 4 2" xfId="28935" xr:uid="{6D75CCC3-7159-4007-9F76-381A5941A552}"/>
    <cellStyle name="Normal 7 2 4 3" xfId="28936" xr:uid="{C28746F3-CF87-47DB-899D-D0F2F1A89E0E}"/>
    <cellStyle name="Normal 7 2 4 4" xfId="28937" xr:uid="{5BA62156-9C33-470A-B1E7-CF05CDE623C8}"/>
    <cellStyle name="Normal 7 2 5" xfId="6504" xr:uid="{B1DDD381-2424-498F-9581-6029AF48F273}"/>
    <cellStyle name="Normal 7 2 5 2" xfId="28938" xr:uid="{3D0D4AC1-0F22-4AFC-8068-8A030AB2F1BC}"/>
    <cellStyle name="Normal 7 2 5 3" xfId="28939" xr:uid="{20684CAB-24D7-4D11-88CC-36E52F748330}"/>
    <cellStyle name="Normal 7 2 5 4" xfId="28940" xr:uid="{991E0BC3-20EC-4524-B1FA-12473E55DEC6}"/>
    <cellStyle name="Normal 7 2 6" xfId="6505" xr:uid="{81700C70-CFAD-4958-BCCC-BB952C73B5A8}"/>
    <cellStyle name="Normal 7 2 7" xfId="6506" xr:uid="{FD6F21E1-5DCC-43FB-A88A-21431C2C6DD3}"/>
    <cellStyle name="Normal 7 2 8" xfId="6507" xr:uid="{BFF596D9-D4A9-4E31-9DF0-E6618CFFCB1B}"/>
    <cellStyle name="Normal 7 2 9" xfId="8826" xr:uid="{00FB02C9-7FA4-414E-BC1C-3F74CEDBDC74}"/>
    <cellStyle name="Normal 7 2 9 2" xfId="28942" xr:uid="{44F2BAB2-B7A1-425C-9BD0-54CAC951127E}"/>
    <cellStyle name="Normal 7 2 9 3" xfId="28943" xr:uid="{280CC7AE-1651-48C8-A0B6-F282537C3063}"/>
    <cellStyle name="Normal 7 2 9 4" xfId="28944" xr:uid="{D70AA608-10F9-4368-B8D0-613A3FC46AEA}"/>
    <cellStyle name="Normal 7 2 9 5" xfId="28941" xr:uid="{72489ADF-8076-4D5E-B437-01981FE65C12}"/>
    <cellStyle name="Normal 7 2_Scen_XBase" xfId="8827" xr:uid="{4CD54446-5BE1-4DA7-9E43-9E3C8627D23C}"/>
    <cellStyle name="Normal 7 3" xfId="6508" xr:uid="{D0E09F2C-A113-4066-ADBD-9BC01A055AA3}"/>
    <cellStyle name="Normal 7 3 10" xfId="28946" xr:uid="{C3078C1E-4A26-49D1-A4A5-CE2CE98A45F7}"/>
    <cellStyle name="Normal 7 3 10 2" xfId="28947" xr:uid="{46C827C0-DCDC-44AE-869B-67D44B0161A3}"/>
    <cellStyle name="Normal 7 3 10 3" xfId="28948" xr:uid="{6FCBBC1B-86F4-4DED-904C-0D130863C72A}"/>
    <cellStyle name="Normal 7 3 11" xfId="28949" xr:uid="{E196CEEA-21BC-4BE5-B7CA-604CB3369337}"/>
    <cellStyle name="Normal 7 3 11 2" xfId="28950" xr:uid="{C4B7C23D-D42E-4A1D-B2D3-10E5EB716663}"/>
    <cellStyle name="Normal 7 3 11 3" xfId="28951" xr:uid="{895816A4-B2DA-4A57-8EAB-15E3BC998D11}"/>
    <cellStyle name="Normal 7 3 12" xfId="28952" xr:uid="{C709580F-32AC-491E-B7BC-97C37EE5B0A9}"/>
    <cellStyle name="Normal 7 3 12 2" xfId="28953" xr:uid="{7A264341-B5B4-4A4C-A053-C6C3BA86713A}"/>
    <cellStyle name="Normal 7 3 12 3" xfId="28954" xr:uid="{3F2325F6-A21C-46C0-B614-8564382D408E}"/>
    <cellStyle name="Normal 7 3 13" xfId="28955" xr:uid="{0675FA63-CA8B-4506-94F7-B195828F4451}"/>
    <cellStyle name="Normal 7 3 13 2" xfId="28956" xr:uid="{61BCF679-289B-4496-8FFB-98C10B9042C7}"/>
    <cellStyle name="Normal 7 3 13 3" xfId="28957" xr:uid="{ACC22098-2220-479E-9DD8-A4ABF8176F12}"/>
    <cellStyle name="Normal 7 3 14" xfId="28958" xr:uid="{B97AE885-C988-4CCF-8DD2-EA47B6C249F9}"/>
    <cellStyle name="Normal 7 3 14 2" xfId="28959" xr:uid="{F4E482C2-8B03-4117-AC6A-97B9259AAD8E}"/>
    <cellStyle name="Normal 7 3 14 3" xfId="28960" xr:uid="{D24AFB6E-EB63-4046-8075-443E9864C720}"/>
    <cellStyle name="Normal 7 3 15" xfId="28961" xr:uid="{87C71D3E-2DD6-42CE-97E3-36CBD0752530}"/>
    <cellStyle name="Normal 7 3 16" xfId="28962" xr:uid="{723DC5D1-5E55-46F9-91DF-0CE4A6527811}"/>
    <cellStyle name="Normal 7 3 17" xfId="28945" xr:uid="{10DAC432-649E-4652-AF26-76BE6D51F0E4}"/>
    <cellStyle name="Normal 7 3 2" xfId="6509" xr:uid="{5BFB7D63-BC71-4316-B540-17D362848DB1}"/>
    <cellStyle name="Normal 7 3 2 2" xfId="28963" xr:uid="{808DB517-0671-4D1E-91E7-55CB063F4145}"/>
    <cellStyle name="Normal 7 3 2 3" xfId="28964" xr:uid="{15C06AF8-2CC1-4904-ABAA-8BBF727F5B03}"/>
    <cellStyle name="Normal 7 3 2 4" xfId="28965" xr:uid="{EAC92559-2083-4AE5-AD8A-DE7A0F6177E6}"/>
    <cellStyle name="Normal 7 3 3" xfId="6510" xr:uid="{6EF35D79-2DB6-437E-B9E6-A0FCA836D458}"/>
    <cellStyle name="Normal 7 3 3 2" xfId="28966" xr:uid="{90A926E5-A244-4CC1-97EE-FEE68CF5595B}"/>
    <cellStyle name="Normal 7 3 3 3" xfId="28967" xr:uid="{1FE25472-AD2F-4BC0-BCF8-C67C51D59EA9}"/>
    <cellStyle name="Normal 7 3 3 4" xfId="28968" xr:uid="{FB0454D6-C353-4FFF-8BE2-C116CE90A457}"/>
    <cellStyle name="Normal 7 3 4" xfId="6511" xr:uid="{9C69C693-51D6-40A0-899A-CC106DA863FA}"/>
    <cellStyle name="Normal 7 3 4 2" xfId="28969" xr:uid="{16015C36-589B-4931-9203-1391954BAB23}"/>
    <cellStyle name="Normal 7 3 4 3" xfId="28970" xr:uid="{6C438CD0-32E4-42C3-866C-078532509C8C}"/>
    <cellStyle name="Normal 7 3 4 4" xfId="28971" xr:uid="{86D3C3AE-B5FC-4131-919C-9A581E1A2CE9}"/>
    <cellStyle name="Normal 7 3 5" xfId="6512" xr:uid="{E901E74D-2A6C-43A1-8ED0-A1169111BCC4}"/>
    <cellStyle name="Normal 7 3 5 2" xfId="28972" xr:uid="{16106723-1E30-4405-B94F-E731F9B58BEC}"/>
    <cellStyle name="Normal 7 3 5 3" xfId="28973" xr:uid="{F45BD544-44AA-491E-AF1B-136D00C31E2E}"/>
    <cellStyle name="Normal 7 3 5 4" xfId="28974" xr:uid="{65B21A35-6ECC-4450-8E8C-17635F7B3308}"/>
    <cellStyle name="Normal 7 3 6" xfId="6513" xr:uid="{B67293C1-BD31-4D18-BAA4-4B109E675218}"/>
    <cellStyle name="Normal 7 3 7" xfId="6514" xr:uid="{C9823209-F95A-4726-B4E5-3642B2B16DE8}"/>
    <cellStyle name="Normal 7 3 8" xfId="6515" xr:uid="{707AED5D-6460-4F4B-834E-289C22A24C6D}"/>
    <cellStyle name="Normal 7 3 9" xfId="28975" xr:uid="{5F0B10C5-0D80-4CBA-84F4-A7CFBCA084CB}"/>
    <cellStyle name="Normal 7 4" xfId="6516" xr:uid="{C164CA21-31FE-45D8-BA38-7B316605F729}"/>
    <cellStyle name="Normal 7 4 10" xfId="28976" xr:uid="{956680D3-92B0-42DD-BCF4-2F2AA8237E81}"/>
    <cellStyle name="Normal 7 4 10 2" xfId="28977" xr:uid="{F74F07B2-260F-4F3D-BAF7-AACA9019FA7F}"/>
    <cellStyle name="Normal 7 4 11" xfId="28978" xr:uid="{67A94243-2FC9-45C9-8713-AC7DCF73D041}"/>
    <cellStyle name="Normal 7 4 2" xfId="6517" xr:uid="{9E911C00-2DD4-4FD1-BA58-42126DE19A9D}"/>
    <cellStyle name="Normal 7 4 3" xfId="6518" xr:uid="{87BF81A9-BE9C-4C22-94A0-8B1FFBAAC2F6}"/>
    <cellStyle name="Normal 7 4 4" xfId="6519" xr:uid="{5F857F2A-753A-4C41-BABF-A4EC7D768A96}"/>
    <cellStyle name="Normal 7 4 5" xfId="6520" xr:uid="{8AA5AA79-573D-452F-B321-43B59F5EADEE}"/>
    <cellStyle name="Normal 7 4 6" xfId="6521" xr:uid="{965BE05E-C704-45A6-B6F6-82566AD162CB}"/>
    <cellStyle name="Normal 7 4 7" xfId="6522" xr:uid="{F4421B1B-F056-4951-8A15-AD23524B4FD3}"/>
    <cellStyle name="Normal 7 4 8" xfId="6523" xr:uid="{C394265E-F159-4BC2-8A62-F4017DA08E6B}"/>
    <cellStyle name="Normal 7 4 9" xfId="28979" xr:uid="{4F7CDD08-9073-4726-BC13-9FD81B321398}"/>
    <cellStyle name="Normal 7 5" xfId="6524" xr:uid="{1040CAF7-7FF3-4E3D-B8F5-EBE8487CE20A}"/>
    <cellStyle name="Normal 7 5 10" xfId="28980" xr:uid="{65CE2B01-FA6A-4965-A95A-E713D6EE0751}"/>
    <cellStyle name="Normal 7 5 11" xfId="28981" xr:uid="{012752CC-FFC3-4127-8616-9C137F9537D6}"/>
    <cellStyle name="Normal 7 5 2" xfId="6525" xr:uid="{2360A1C1-F0A0-4C8C-AF68-FD756540CCB6}"/>
    <cellStyle name="Normal 7 5 3" xfId="6526" xr:uid="{791EC1B1-0163-427E-943A-124A8CE7C954}"/>
    <cellStyle name="Normal 7 5 4" xfId="6527" xr:uid="{39D65E4E-F9D4-448D-86AF-892C905D18FD}"/>
    <cellStyle name="Normal 7 5 5" xfId="6528" xr:uid="{95C481F6-466B-4EF9-B130-62D2A826A1D3}"/>
    <cellStyle name="Normal 7 5 6" xfId="6529" xr:uid="{73F0E6E2-F56C-4F19-AA30-666C7D0F670C}"/>
    <cellStyle name="Normal 7 5 7" xfId="6530" xr:uid="{B11CAD54-2E3F-40EF-9F24-5837CA5E9CBB}"/>
    <cellStyle name="Normal 7 5 8" xfId="6531" xr:uid="{39BF4891-067A-47F9-BAFB-E798954E03D6}"/>
    <cellStyle name="Normal 7 5 9" xfId="28982" xr:uid="{B5C195CE-8A45-465A-932C-AA0346990904}"/>
    <cellStyle name="Normal 7 6" xfId="6532" xr:uid="{CE147C76-7E12-47A5-9CB3-182726D0C998}"/>
    <cellStyle name="Normal 7 6 2" xfId="28983" xr:uid="{145C8F72-51B1-47B8-A898-A6CBB3AB49D9}"/>
    <cellStyle name="Normal 7 6 3" xfId="28984" xr:uid="{148349A5-0278-452E-A46E-32EF5366003B}"/>
    <cellStyle name="Normal 7 6 4" xfId="28985" xr:uid="{EA6FEBD5-2C1A-4856-BCF8-6399D4F45A53}"/>
    <cellStyle name="Normal 7 7" xfId="6533" xr:uid="{E723EB1F-D381-46AC-9548-88B7C641617F}"/>
    <cellStyle name="Normal 7 7 2" xfId="28986" xr:uid="{4CB8F39E-CD28-4851-92B3-81BC77430A4B}"/>
    <cellStyle name="Normal 7 7 3" xfId="28987" xr:uid="{CEDDF5AE-F139-42AD-962D-C87E6AD0D6A0}"/>
    <cellStyle name="Normal 7 7 4" xfId="28988" xr:uid="{21766D9F-9CD9-4870-A110-02FED4CA346F}"/>
    <cellStyle name="Normal 7 8" xfId="6534" xr:uid="{E6E1B617-5A0D-43B8-987E-65F314A58CCE}"/>
    <cellStyle name="Normal 7 9" xfId="6535" xr:uid="{31DBE6E6-4FC0-44F4-BBED-93E9861F52D1}"/>
    <cellStyle name="Normal 8" xfId="2860" xr:uid="{7CBCD9FB-92BA-4E54-8E17-A7BD6F22C3CA}"/>
    <cellStyle name="Normal 8 10" xfId="2861" xr:uid="{87AC8B14-F459-4513-89D1-BC96156873E5}"/>
    <cellStyle name="Normal 8 10 2" xfId="8829" xr:uid="{CA209B1E-EDB1-48BB-A396-5A225826860D}"/>
    <cellStyle name="Normal 8 10 3" xfId="8828" xr:uid="{15D52DE3-F23B-49DC-9170-22DA128DBCF5}"/>
    <cellStyle name="Normal 8 11" xfId="2862" xr:uid="{428BDD29-50DE-4ADE-8FFE-0438A0597ADF}"/>
    <cellStyle name="Normal 8 11 2" xfId="28989" xr:uid="{C893DBCF-E173-4B97-96A4-64824E9A045B}"/>
    <cellStyle name="Normal 8 12" xfId="6536" xr:uid="{536A2E09-C5F4-4530-A751-CE153DB74523}"/>
    <cellStyle name="Normal 8 13" xfId="11083" xr:uid="{DF4CC2BA-4FD3-4835-A153-0CFCCFC99206}"/>
    <cellStyle name="Normal 8 13 2" xfId="11084" xr:uid="{75AC2174-CD0A-4DF4-A7A8-1A2F027C9577}"/>
    <cellStyle name="Normal 8 14" xfId="28990" xr:uid="{A6782893-C7D1-42C7-8E6A-391C5FF90F58}"/>
    <cellStyle name="Normal 8 14 2" xfId="28991" xr:uid="{146B3AF6-9CE5-49D2-AF8A-1CF5A910E353}"/>
    <cellStyle name="Normal 8 14 3" xfId="28992" xr:uid="{80703139-BF81-4765-9C50-B2DE3AECDE33}"/>
    <cellStyle name="Normal 8 15" xfId="28993" xr:uid="{EC2DBE91-C1DD-4619-A2EE-B782BEBF7D9C}"/>
    <cellStyle name="Normal 8 15 2" xfId="28994" xr:uid="{E52CBB8F-7B8B-49F9-8E36-6BBACCC70374}"/>
    <cellStyle name="Normal 8 15 3" xfId="28995" xr:uid="{482A2BAD-7271-447E-B889-6A911F56FE1A}"/>
    <cellStyle name="Normal 8 16" xfId="28996" xr:uid="{DCE2B2E3-3EAA-483B-9D3E-211BBDEEB419}"/>
    <cellStyle name="Normal 8 16 2" xfId="28997" xr:uid="{24470CDC-7117-48F9-B09D-5A6CEBD53D39}"/>
    <cellStyle name="Normal 8 16 3" xfId="28998" xr:uid="{4379006B-FEEC-4A29-8701-63E61A1350D0}"/>
    <cellStyle name="Normal 8 17" xfId="28999" xr:uid="{8D50743B-4773-4E4C-A290-C043CB0B84FA}"/>
    <cellStyle name="Normal 8 17 2" xfId="29000" xr:uid="{A9F3D0F9-CC0C-4AA1-B6BD-530EFA4B0E22}"/>
    <cellStyle name="Normal 8 17 3" xfId="29001" xr:uid="{DD7870DE-6E87-4574-BAFF-CD7583430AA2}"/>
    <cellStyle name="Normal 8 18" xfId="29002" xr:uid="{DB275022-C4E0-46A7-AFC6-96B3399D3CA5}"/>
    <cellStyle name="Normal 8 18 2" xfId="29003" xr:uid="{C640982D-C9CF-49EE-83F7-27D58AD53452}"/>
    <cellStyle name="Normal 8 18 3" xfId="29004" xr:uid="{4CBFB30E-B393-4AC4-B069-FA53D146133E}"/>
    <cellStyle name="Normal 8 19" xfId="29005" xr:uid="{F9FD257A-95D5-4B44-BF11-145561B97F86}"/>
    <cellStyle name="Normal 8 19 2" xfId="29006" xr:uid="{FE242DC0-15D1-4A70-BE9E-C0AE97D96433}"/>
    <cellStyle name="Normal 8 19 3" xfId="29007" xr:uid="{D287942B-6978-4631-8BB9-76E6ADF90CCF}"/>
    <cellStyle name="Normal 8 2" xfId="2863" xr:uid="{743C429C-A441-4ECC-BA39-51C19362EBFF}"/>
    <cellStyle name="Normal 8 2 10" xfId="29008" xr:uid="{DDF6EF99-ECF5-4BC7-9C1A-B090E2A0D0AF}"/>
    <cellStyle name="Normal 8 2 10 2" xfId="29009" xr:uid="{E314B26F-D6BF-4EFF-B84D-6A5C745A27D3}"/>
    <cellStyle name="Normal 8 2 10 3" xfId="29010" xr:uid="{002D4616-9D56-4107-A359-5A924B3CB3F6}"/>
    <cellStyle name="Normal 8 2 11" xfId="29011" xr:uid="{42C0F332-26B6-460C-8DA1-5CF8F011FE87}"/>
    <cellStyle name="Normal 8 2 11 2" xfId="29012" xr:uid="{FACEB885-E612-4162-A3E2-07ACC7153CBC}"/>
    <cellStyle name="Normal 8 2 11 3" xfId="29013" xr:uid="{54B3FED4-650C-4E69-B724-6841FD88C538}"/>
    <cellStyle name="Normal 8 2 12" xfId="29014" xr:uid="{F6445E6B-FC5B-4AAA-83DA-A0F6D117B955}"/>
    <cellStyle name="Normal 8 2 12 2" xfId="29015" xr:uid="{DF8ADAD1-3593-4C9D-BB41-CABE566727B6}"/>
    <cellStyle name="Normal 8 2 12 3" xfId="29016" xr:uid="{C5F66DF9-5F8C-483C-BB7C-7765781F0522}"/>
    <cellStyle name="Normal 8 2 13" xfId="29017" xr:uid="{D2625707-EDB7-42E1-9E7A-411C0ADFE342}"/>
    <cellStyle name="Normal 8 2 13 2" xfId="29018" xr:uid="{F7D09D2E-8DDE-4E68-B558-48BF068D89E7}"/>
    <cellStyle name="Normal 8 2 13 3" xfId="29019" xr:uid="{52336022-A7B7-4D36-B61E-8113F325EA98}"/>
    <cellStyle name="Normal 8 2 14" xfId="29020" xr:uid="{C78D9F13-13A7-4773-9DDF-CB00AFF40DD9}"/>
    <cellStyle name="Normal 8 2 14 2" xfId="29021" xr:uid="{745D06CF-CD17-465F-8C4E-402939A9A9B9}"/>
    <cellStyle name="Normal 8 2 14 3" xfId="29022" xr:uid="{323E79BC-6B39-4CDD-857F-AADF50B43B5D}"/>
    <cellStyle name="Normal 8 2 15" xfId="29023" xr:uid="{DE9C98F3-F1CA-4D6C-92F4-85D4DE00EDA8}"/>
    <cellStyle name="Normal 8 2 15 2" xfId="29024" xr:uid="{7E107700-D8BD-47A7-AEF4-E2C97B997C07}"/>
    <cellStyle name="Normal 8 2 15 3" xfId="29025" xr:uid="{8FFD71D9-8ECF-48CF-AA3A-EC8C2062A146}"/>
    <cellStyle name="Normal 8 2 16" xfId="29026" xr:uid="{D4A4D8AE-4DE9-416A-A986-C2B89354DC70}"/>
    <cellStyle name="Normal 8 2 16 2" xfId="29027" xr:uid="{B224170B-FE1B-4BC1-BA9D-FEB8FB9F2B84}"/>
    <cellStyle name="Normal 8 2 16 3" xfId="29028" xr:uid="{2C9D787D-BB83-4BB0-A259-DFBA6BFE6BEA}"/>
    <cellStyle name="Normal 8 2 17" xfId="29029" xr:uid="{95871C02-3C39-4630-8ED8-9E1D513FE8AA}"/>
    <cellStyle name="Normal 8 2 17 2" xfId="29030" xr:uid="{BF591292-46F1-4B62-98AA-0277142894C4}"/>
    <cellStyle name="Normal 8 2 17 3" xfId="29031" xr:uid="{41851A4F-A8B9-4021-8A44-B3CFA5CCCB12}"/>
    <cellStyle name="Normal 8 2 18" xfId="29032" xr:uid="{E6C8BB4D-E758-4F39-B9D2-AF63E68E416F}"/>
    <cellStyle name="Normal 8 2 2" xfId="2864" xr:uid="{92FFC883-EC26-4458-AEB5-8BDA5196CB1C}"/>
    <cellStyle name="Normal 8 2 2 2" xfId="2865" xr:uid="{C9130715-CC16-43D6-B808-61E3B16D93F4}"/>
    <cellStyle name="Normal 8 2 3" xfId="2866" xr:uid="{7EEF29A4-5BDF-4363-B62F-8A00B8BC1104}"/>
    <cellStyle name="Normal 8 2 4" xfId="2867" xr:uid="{AA8A2FD3-713B-48AB-BDB5-191A1EB2DC8A}"/>
    <cellStyle name="Normal 8 2 5" xfId="2868" xr:uid="{4AF0CD4D-E0E4-44C3-B862-9F7984205627}"/>
    <cellStyle name="Normal 8 2 6" xfId="2869" xr:uid="{F5F65C22-CD95-472A-A477-FE74F0802261}"/>
    <cellStyle name="Normal 8 2 7" xfId="6537" xr:uid="{637765BB-A48F-4F1A-925A-E347C24227E9}"/>
    <cellStyle name="Normal 8 2 8" xfId="6538" xr:uid="{22C9B3F7-67C3-4750-9801-D172CA90C24D}"/>
    <cellStyle name="Normal 8 2 8 2" xfId="11085" xr:uid="{EAA61A9B-EBE5-47AB-A546-C6613B97EB35}"/>
    <cellStyle name="Normal 8 2 9" xfId="29033" xr:uid="{37DF9D5B-A0F1-40DA-9DAF-E8B910EB2A64}"/>
    <cellStyle name="Normal 8 2 9 2" xfId="29034" xr:uid="{8786451C-40BD-45D3-8458-B4B87C3C10E2}"/>
    <cellStyle name="Normal 8 2 9 3" xfId="29035" xr:uid="{051A386A-B9AB-4CD7-BECF-BBA14894C95A}"/>
    <cellStyle name="Normal 8 20" xfId="29036" xr:uid="{3C9A9E8F-839A-44C2-B9D8-864D73929E3C}"/>
    <cellStyle name="Normal 8 20 2" xfId="29037" xr:uid="{F04B383F-D298-419E-B668-17F819E90E4C}"/>
    <cellStyle name="Normal 8 20 3" xfId="29038" xr:uid="{EB6FAA96-4F43-4CAB-AD60-5A96EF71E25B}"/>
    <cellStyle name="Normal 8 21" xfId="29039" xr:uid="{AC1DB9A9-CD6C-4C87-9A62-172D65A6CED4}"/>
    <cellStyle name="Normal 8 21 2" xfId="29040" xr:uid="{CFFBBE4D-4E9B-4B64-8FFB-46A4F9E69768}"/>
    <cellStyle name="Normal 8 21 3" xfId="29041" xr:uid="{66976BDB-542C-4E25-B9A6-282B78EDEE49}"/>
    <cellStyle name="Normal 8 22" xfId="29042" xr:uid="{38CC98A3-AC2C-41D8-95E6-C9186FE8CD6A}"/>
    <cellStyle name="Normal 8 22 2" xfId="29043" xr:uid="{5DCDB39A-19F5-4463-AB36-4CDBD6C87D68}"/>
    <cellStyle name="Normal 8 22 3" xfId="29044" xr:uid="{34E1B093-10E4-4A76-B3CB-DE4A722644EB}"/>
    <cellStyle name="Normal 8 23" xfId="29045" xr:uid="{4F5ED582-EEC1-4718-B36E-161DAEF962BF}"/>
    <cellStyle name="Normal 8 3" xfId="2870" xr:uid="{C409F2E0-E7EB-4216-8FA9-1A618E2EEBD6}"/>
    <cellStyle name="Normal 8 3 10" xfId="29046" xr:uid="{0267E835-BD0A-40A2-B6FB-DA5A0AA3AE9C}"/>
    <cellStyle name="Normal 8 3 10 2" xfId="29047" xr:uid="{0E6E62A5-DCF1-4284-8C16-9392002ACF62}"/>
    <cellStyle name="Normal 8 3 10 3" xfId="29048" xr:uid="{0A924877-6D65-4657-94B9-24353546128D}"/>
    <cellStyle name="Normal 8 3 11" xfId="29049" xr:uid="{C29B1D44-4956-4AAC-ACAE-FCA83119392D}"/>
    <cellStyle name="Normal 8 3 11 2" xfId="29050" xr:uid="{4C45BC21-A706-4888-B6C7-A9A61BB7E0C7}"/>
    <cellStyle name="Normal 8 3 11 3" xfId="29051" xr:uid="{9120FFAE-9C1D-483D-B333-BDEB207E30CA}"/>
    <cellStyle name="Normal 8 3 12" xfId="29052" xr:uid="{D7002DDF-CB67-486A-8BCC-3B220AE3AE38}"/>
    <cellStyle name="Normal 8 3 12 2" xfId="29053" xr:uid="{85E9A7C9-F461-4256-875D-DEB7A3481CE9}"/>
    <cellStyle name="Normal 8 3 12 3" xfId="29054" xr:uid="{A8EE0FAD-A3D0-4F82-8325-F50645CAA8B8}"/>
    <cellStyle name="Normal 8 3 13" xfId="29055" xr:uid="{9BFF1C3A-3ED2-4BBC-A3CB-CA79A8C5E7EE}"/>
    <cellStyle name="Normal 8 3 13 2" xfId="29056" xr:uid="{6B6C0238-2502-4123-8B2D-6982B09DCC44}"/>
    <cellStyle name="Normal 8 3 13 3" xfId="29057" xr:uid="{75538088-CD29-47E9-BB2D-98715089CAEB}"/>
    <cellStyle name="Normal 8 3 14" xfId="29058" xr:uid="{7557B948-2956-4E3B-B82B-686A932ACF27}"/>
    <cellStyle name="Normal 8 3 14 2" xfId="29059" xr:uid="{C6A178F3-A8A1-4CA3-A84E-E14B16C4F970}"/>
    <cellStyle name="Normal 8 3 14 3" xfId="29060" xr:uid="{58030F31-C1E5-4074-8C25-7D43E2A3C520}"/>
    <cellStyle name="Normal 8 3 15" xfId="29061" xr:uid="{92221551-C336-4593-B5DB-437D5F16CFB3}"/>
    <cellStyle name="Normal 8 3 15 2" xfId="29062" xr:uid="{B43D8CC0-8B86-4059-80CD-9FEB5D82FBF3}"/>
    <cellStyle name="Normal 8 3 15 3" xfId="29063" xr:uid="{A9F1C2F5-9865-42B4-9DF6-97A861F387E6}"/>
    <cellStyle name="Normal 8 3 16" xfId="29064" xr:uid="{DDC3C99E-86BC-4434-A5AF-F137332DF7CA}"/>
    <cellStyle name="Normal 8 3 16 2" xfId="29065" xr:uid="{D232C7A7-73DD-4B99-BD72-C1DE089BAD6F}"/>
    <cellStyle name="Normal 8 3 16 3" xfId="29066" xr:uid="{3122E304-50C1-4372-90B0-BFCC2106CCF9}"/>
    <cellStyle name="Normal 8 3 17" xfId="29067" xr:uid="{1D7E441E-08DD-43A6-8FDF-8271096327EC}"/>
    <cellStyle name="Normal 8 3 17 2" xfId="29068" xr:uid="{5206CE83-D9C3-41ED-8A1E-28B52A81BAFF}"/>
    <cellStyle name="Normal 8 3 17 3" xfId="29069" xr:uid="{F937FBDE-6939-4940-9794-F2BF95FEA701}"/>
    <cellStyle name="Normal 8 3 2" xfId="2871" xr:uid="{C05C65F2-7E5A-453B-8DC1-E72957F564F6}"/>
    <cellStyle name="Normal 8 3 2 2" xfId="2872" xr:uid="{1C67A318-34C0-41B3-8FBC-2AD3093F1174}"/>
    <cellStyle name="Normal 8 3 3" xfId="2873" xr:uid="{724D94AF-3476-4CB3-9734-7F25FD4B49DE}"/>
    <cellStyle name="Normal 8 3 4" xfId="2874" xr:uid="{2FD9801C-BD02-4878-BDFB-7A25168495F3}"/>
    <cellStyle name="Normal 8 3 5" xfId="2875" xr:uid="{02CF7BF6-01E1-47CA-B1E4-358E431E5ADF}"/>
    <cellStyle name="Normal 8 3 6" xfId="2876" xr:uid="{40FE96F4-A681-4CA3-AD66-DBF9893F58ED}"/>
    <cellStyle name="Normal 8 3 7" xfId="6539" xr:uid="{F83987EF-8856-46A2-B1BA-F31DCC7C27FC}"/>
    <cellStyle name="Normal 8 3 8" xfId="6540" xr:uid="{54514ECE-88FD-4DFC-8771-A20637D38E12}"/>
    <cellStyle name="Normal 8 3 8 2" xfId="11086" xr:uid="{EE49C0AE-5130-43A3-9441-BD361FCE2DDC}"/>
    <cellStyle name="Normal 8 3 9" xfId="29070" xr:uid="{66D1452E-618D-45BD-AEB2-9BFACEBBA730}"/>
    <cellStyle name="Normal 8 3 9 2" xfId="29071" xr:uid="{089CF7EB-6151-484D-8D04-BDE7167D481B}"/>
    <cellStyle name="Normal 8 3 9 3" xfId="29072" xr:uid="{63AE0139-2AE8-4EEE-BA36-4A5CC63D8072}"/>
    <cellStyle name="Normal 8 4" xfId="2877" xr:uid="{D336A77A-9A52-4D14-9BC2-FA143BDD14E3}"/>
    <cellStyle name="Normal 8 4 2" xfId="2878" xr:uid="{BAF534AA-B19E-48D0-932A-31AC744C4033}"/>
    <cellStyle name="Normal 8 4 2 2" xfId="2879" xr:uid="{804DD1E9-2FE1-4E5A-ADB0-77D944AD5455}"/>
    <cellStyle name="Normal 8 4 3" xfId="2880" xr:uid="{6829FBE5-44BC-42B6-8C53-515811459DC8}"/>
    <cellStyle name="Normal 8 4 4" xfId="2881" xr:uid="{A0597263-49D2-4D39-82A2-CA2FBB9CD9C1}"/>
    <cellStyle name="Normal 8 4 5" xfId="2882" xr:uid="{14EA6EE4-54E7-4C49-A482-9325BE72BF8D}"/>
    <cellStyle name="Normal 8 4 6" xfId="2883" xr:uid="{6B615630-3199-44DC-997F-947725FF0C9D}"/>
    <cellStyle name="Normal 8 4 7" xfId="6541" xr:uid="{9EC1EA3B-7EDC-4911-B9B2-B45A5D663905}"/>
    <cellStyle name="Normal 8 4 8" xfId="6542" xr:uid="{47139EE0-BB59-40B0-8B7E-21F2F3F96534}"/>
    <cellStyle name="Normal 8 4 8 2" xfId="11087" xr:uid="{3D717F2E-CCCB-4F5B-9DE9-0E6F82427A09}"/>
    <cellStyle name="Normal 8 4 9" xfId="29073" xr:uid="{5F2C89F9-0642-4EA9-B639-E6B6EDC559D7}"/>
    <cellStyle name="Normal 8 5" xfId="2884" xr:uid="{A53A7425-494B-4811-9A8B-3A23F35B7B49}"/>
    <cellStyle name="Normal 8 5 2" xfId="2885" xr:uid="{AA6AFD50-B226-42CA-8B6C-03116330D2B4}"/>
    <cellStyle name="Normal 8 5 2 2" xfId="2886" xr:uid="{E53D38AC-12EA-4E85-8185-3B1D6CD21C9E}"/>
    <cellStyle name="Normal 8 5 3" xfId="2887" xr:uid="{69B97802-2C55-4406-B496-2B0F6BA81B00}"/>
    <cellStyle name="Normal 8 5 4" xfId="2888" xr:uid="{4743A707-F257-4822-93FC-A8DD8D5EFC1B}"/>
    <cellStyle name="Normal 8 5 5" xfId="2889" xr:uid="{89BCE92D-1D0C-4C43-BE20-875AE6376692}"/>
    <cellStyle name="Normal 8 5 6" xfId="2890" xr:uid="{00798B82-EBF6-4500-8616-AAD4CABB8326}"/>
    <cellStyle name="Normal 8 5 7" xfId="6543" xr:uid="{663EB438-6DA9-47F7-83C3-52E5B3B6F312}"/>
    <cellStyle name="Normal 8 5 8" xfId="6544" xr:uid="{961A8700-354B-49BC-B303-6772C0F67359}"/>
    <cellStyle name="Normal 8 5 8 2" xfId="11088" xr:uid="{6BA0B003-C4D2-4170-BB97-D5564DBAF9C8}"/>
    <cellStyle name="Normal 8 6" xfId="2891" xr:uid="{AAF190A9-B68B-4AFB-972D-4FEA352B4D3C}"/>
    <cellStyle name="Normal 8 6 2" xfId="2892" xr:uid="{AD76C7B2-794E-477A-8D7A-E69B3D386D66}"/>
    <cellStyle name="Normal 8 6 2 2" xfId="2893" xr:uid="{36D288BC-54A2-43DD-9C36-EA820221DA5E}"/>
    <cellStyle name="Normal 8 6 3" xfId="2894" xr:uid="{FCA60F27-966B-4794-977E-84332EF588CE}"/>
    <cellStyle name="Normal 8 6 4" xfId="2895" xr:uid="{36D9F619-8927-4797-A487-CDE1421237AA}"/>
    <cellStyle name="Normal 8 6 5" xfId="2896" xr:uid="{5CE7331B-F7D0-44CD-B0C7-A0E416BC0AA9}"/>
    <cellStyle name="Normal 8 6 6" xfId="2897" xr:uid="{8C74BDBE-1593-4E13-8DB8-354BEAEF7629}"/>
    <cellStyle name="Normal 8 6 7" xfId="11089" xr:uid="{1239A5D7-CA17-4595-A47D-D73046F832A2}"/>
    <cellStyle name="Normal 8 6 8" xfId="11090" xr:uid="{988F5432-82D8-470E-A027-B384F246D652}"/>
    <cellStyle name="Normal 8 6 8 2" xfId="11091" xr:uid="{21E4EB69-47AA-4685-847F-074203ED50A3}"/>
    <cellStyle name="Normal 8 7" xfId="2898" xr:uid="{22891818-551E-4CA4-AE75-B23DAA269BD9}"/>
    <cellStyle name="Normal 8 7 2" xfId="2899" xr:uid="{C79EBA15-6A07-4ADE-82CB-BAB5EB343186}"/>
    <cellStyle name="Normal 8 8" xfId="2900" xr:uid="{D0C1C91D-B4FA-4840-B65F-5ACD8CDB05B3}"/>
    <cellStyle name="Normal 8 8 2" xfId="2901" xr:uid="{1F24717B-E364-478F-BF06-1AEFFB236D45}"/>
    <cellStyle name="Normal 8 9" xfId="2902" xr:uid="{90EDA4F1-3554-48BA-BD48-2684B202A896}"/>
    <cellStyle name="Normal 8 9 2" xfId="2903" xr:uid="{C19A3A73-87FC-4DD6-B7A6-EC4B8CE5F2DF}"/>
    <cellStyle name="Normal 9" xfId="2904" xr:uid="{0B055685-6166-4473-8835-217731F99623}"/>
    <cellStyle name="Normal 9 10" xfId="2905" xr:uid="{4877A61D-0C96-41A0-B3A1-DFA1022E81CF}"/>
    <cellStyle name="Normal 9 11" xfId="2906" xr:uid="{912DF845-7988-4642-80B4-FBDE333C6C41}"/>
    <cellStyle name="Normal 9 12" xfId="3465" xr:uid="{4F7EB665-11A4-46E7-AEB8-2B53F8664296}"/>
    <cellStyle name="Normal 9 12 2" xfId="29074" xr:uid="{5213FD9C-470E-4BED-8F56-4AF7C9277DE3}"/>
    <cellStyle name="Normal 9 12 2 2" xfId="29075" xr:uid="{AD787732-F543-487C-8FF4-AC0862AC0BB4}"/>
    <cellStyle name="Normal 9 12 2 3" xfId="29076" xr:uid="{E34689D8-A749-431B-9F11-DC6C4F7E96FB}"/>
    <cellStyle name="Normal 9 12 3" xfId="29077" xr:uid="{DB2BDC01-08FA-4600-BFF0-8F3F1BF683AE}"/>
    <cellStyle name="Normal 9 12 3 2" xfId="29078" xr:uid="{25EDD6CD-2EA9-4E96-99C5-9F486ACB9243}"/>
    <cellStyle name="Normal 9 12 4" xfId="29079" xr:uid="{9661D99B-65BA-4C99-A00A-FA8DDEAB53C5}"/>
    <cellStyle name="Normal 9 13" xfId="11093" xr:uid="{AB0D6B10-3580-4126-8D7E-A9CE75B68DC7}"/>
    <cellStyle name="Normal 9 13 2" xfId="11094" xr:uid="{63ED6337-5F2C-45BC-B331-99BF2049A24A}"/>
    <cellStyle name="Normal 9 13 3" xfId="29080" xr:uid="{9005F25B-FAF5-4EDA-BC73-D1D10CA039D9}"/>
    <cellStyle name="Normal 9 13 4" xfId="29081" xr:uid="{8459B73F-9630-42B8-9A2E-BE114504696A}"/>
    <cellStyle name="Normal 9 13 5" xfId="29082" xr:uid="{8D85C0B2-A0BF-4B01-8296-F1BF92546D8B}"/>
    <cellStyle name="Normal 9 14" xfId="29083" xr:uid="{F930B929-67C3-4873-ADD4-BD3A38F9F3A7}"/>
    <cellStyle name="Normal 9 14 2" xfId="29084" xr:uid="{0B4A73EA-E8BD-4AD8-B25B-D61DEBBBF834}"/>
    <cellStyle name="Normal 9 14 3" xfId="29085" xr:uid="{2041B820-C4A3-49AB-AEF0-A3BDA7C914DA}"/>
    <cellStyle name="Normal 9 15" xfId="29086" xr:uid="{68AF1F7F-B6CB-4C1C-9D51-79C0F88327EE}"/>
    <cellStyle name="Normal 9 15 2" xfId="29087" xr:uid="{1CEE7A11-DE3A-4315-9BE0-88361711FE40}"/>
    <cellStyle name="Normal 9 15 3" xfId="29088" xr:uid="{EEFB5C6C-9FB5-40AC-8C23-001C3660E972}"/>
    <cellStyle name="Normal 9 16" xfId="29089" xr:uid="{1BD78104-4886-4D7F-B837-4FFCE46BEFD5}"/>
    <cellStyle name="Normal 9 16 2" xfId="29090" xr:uid="{26150982-2F49-4CC4-BBA5-4B4FA0FF8A1C}"/>
    <cellStyle name="Normal 9 16 3" xfId="29091" xr:uid="{2F6953A6-C718-43F7-AFFE-6FB244635D2B}"/>
    <cellStyle name="Normal 9 17" xfId="29092" xr:uid="{728A5E32-D466-4D25-BA05-04A631D361C8}"/>
    <cellStyle name="Normal 9 17 2" xfId="29093" xr:uid="{4E15F2EC-836E-4901-95A0-8A23A3C49D34}"/>
    <cellStyle name="Normal 9 17 3" xfId="29094" xr:uid="{030A3C6D-B2B1-4372-8015-6E71586C14AE}"/>
    <cellStyle name="Normal 9 18" xfId="29095" xr:uid="{F312A6E9-C21D-4F61-8A0F-BA5A0D126939}"/>
    <cellStyle name="Normal 9 18 2" xfId="29096" xr:uid="{87430331-6616-4453-B05B-948B2AFC089C}"/>
    <cellStyle name="Normal 9 18 3" xfId="29097" xr:uid="{B6A5D2F2-A584-4BDD-B466-81E481895B89}"/>
    <cellStyle name="Normal 9 19" xfId="29098" xr:uid="{F87ECB38-D87D-4C19-9F94-7CCD31AF2775}"/>
    <cellStyle name="Normal 9 19 2" xfId="29099" xr:uid="{DC45753F-9BD6-4364-AE7D-F4E37AE24438}"/>
    <cellStyle name="Normal 9 19 3" xfId="29100" xr:uid="{0249FB2D-1294-4B36-9ADB-426B4226D2A9}"/>
    <cellStyle name="Normal 9 2" xfId="2907" xr:uid="{C585F5A8-5245-46BB-9851-48797EE96750}"/>
    <cellStyle name="Normal 9 2 10" xfId="29101" xr:uid="{7893458A-743C-4067-8EFE-5AC2194C974A}"/>
    <cellStyle name="Normal 9 2 10 2" xfId="29102" xr:uid="{A1818E26-51F8-4EAF-824E-69FA7A4DB094}"/>
    <cellStyle name="Normal 9 2 10 3" xfId="29103" xr:uid="{210773E0-52E9-4781-989F-BC913F0ED264}"/>
    <cellStyle name="Normal 9 2 11" xfId="29104" xr:uid="{52423E47-5C02-4AD4-80E9-F05ACF89C686}"/>
    <cellStyle name="Normal 9 2 11 2" xfId="29105" xr:uid="{95CA72D7-B6D0-423D-86A1-A6AFA7F2D43F}"/>
    <cellStyle name="Normal 9 2 11 3" xfId="29106" xr:uid="{6034E3C4-CAB2-45F4-BEFF-9AA8ECBE6010}"/>
    <cellStyle name="Normal 9 2 12" xfId="29107" xr:uid="{07384EC5-C5C7-449C-A2D9-B787E333AE0E}"/>
    <cellStyle name="Normal 9 2 12 2" xfId="29108" xr:uid="{638538C6-A674-403C-8BA7-D0AEC14A1588}"/>
    <cellStyle name="Normal 9 2 12 3" xfId="29109" xr:uid="{D8B0FE16-7D05-46F9-8263-5405195CF7C6}"/>
    <cellStyle name="Normal 9 2 13" xfId="29110" xr:uid="{118BFCFE-B8A6-4619-8D66-66577FD8DCCF}"/>
    <cellStyle name="Normal 9 2 13 2" xfId="29111" xr:uid="{3EFEBB50-1C1F-4118-96F5-C0D7FD71A882}"/>
    <cellStyle name="Normal 9 2 13 3" xfId="29112" xr:uid="{A6ABC2F5-8910-436B-AEB3-6D954A674955}"/>
    <cellStyle name="Normal 9 2 14" xfId="29113" xr:uid="{9A4F7CAB-34E7-4912-902B-744A0A29B6A1}"/>
    <cellStyle name="Normal 9 2 14 2" xfId="29114" xr:uid="{D2876716-18D8-4385-B5C2-A5183B8E0DA7}"/>
    <cellStyle name="Normal 9 2 14 3" xfId="29115" xr:uid="{D4EDA613-2C08-4DBE-B562-E383709A3E7B}"/>
    <cellStyle name="Normal 9 2 15" xfId="29116" xr:uid="{C636E612-8592-4930-AAB3-FB211BA11C58}"/>
    <cellStyle name="Normal 9 2 15 2" xfId="29117" xr:uid="{95CAFC8E-3466-4602-BE41-C193DE65EB7C}"/>
    <cellStyle name="Normal 9 2 15 3" xfId="29118" xr:uid="{7EC92C90-4BF4-45DC-9FA5-3330C090B6FB}"/>
    <cellStyle name="Normal 9 2 16" xfId="29119" xr:uid="{7F577F43-B3E6-4E33-BF09-D76B69E497AC}"/>
    <cellStyle name="Normal 9 2 16 2" xfId="29120" xr:uid="{511ED54D-D819-4228-B519-586492703F68}"/>
    <cellStyle name="Normal 9 2 16 3" xfId="29121" xr:uid="{6CE77FE5-37FC-49D6-88C3-C162B711E4F7}"/>
    <cellStyle name="Normal 9 2 17" xfId="29122" xr:uid="{D3F6727A-6B12-41A2-9C87-C33B48FF0AF2}"/>
    <cellStyle name="Normal 9 2 17 2" xfId="29123" xr:uid="{42B72CC5-55F3-4CF5-A07A-05AF0A1084E8}"/>
    <cellStyle name="Normal 9 2 17 3" xfId="29124" xr:uid="{EF226694-43F1-4217-96BF-785ADB6B9D8D}"/>
    <cellStyle name="Normal 9 2 18" xfId="29125" xr:uid="{99682713-F728-469B-B9C8-1C9262D4A4D8}"/>
    <cellStyle name="Normal 9 2 18 2" xfId="29126" xr:uid="{66923667-F3A3-4743-BEFA-A01E1B28AC98}"/>
    <cellStyle name="Normal 9 2 18 3" xfId="29127" xr:uid="{1960CDFA-EE00-4444-A81B-045D0DC37178}"/>
    <cellStyle name="Normal 9 2 19" xfId="29128" xr:uid="{AAE20747-499B-4793-AEAB-B4E0D1C258EE}"/>
    <cellStyle name="Normal 9 2 2" xfId="2908" xr:uid="{D3E55A61-400E-413B-8E6A-9765876FF6C8}"/>
    <cellStyle name="Normal 9 2 2 2" xfId="2909" xr:uid="{AAD7D895-3BFF-43C6-B7A0-29898FF2E639}"/>
    <cellStyle name="Normal 9 2 3" xfId="2910" xr:uid="{1F2E29EE-BCF7-455D-90DA-CD94C352679F}"/>
    <cellStyle name="Normal 9 2 4" xfId="2911" xr:uid="{F0BAE140-6523-4FC5-AE2D-F8639E6F9A0C}"/>
    <cellStyle name="Normal 9 2 5" xfId="2912" xr:uid="{98221A36-7AEF-4B35-922E-B74CCF37903F}"/>
    <cellStyle name="Normal 9 2 6" xfId="2913" xr:uid="{19AE751B-F8F4-43B5-BAA8-49F1E751C73C}"/>
    <cellStyle name="Normal 9 2 7" xfId="11095" xr:uid="{93980895-2594-4B19-9E00-90EAE8CFD78F}"/>
    <cellStyle name="Normal 9 2 8" xfId="11096" xr:uid="{F1A4C68C-E490-4148-A15A-081D13F5DF73}"/>
    <cellStyle name="Normal 9 2 8 2" xfId="11097" xr:uid="{6ABC8F87-F616-49A1-962D-A7DC6C62CA70}"/>
    <cellStyle name="Normal 9 2 9" xfId="11865" xr:uid="{82B6915F-52AC-4B54-B628-4BCA5B4160D6}"/>
    <cellStyle name="Normal 9 2 9 2" xfId="29129" xr:uid="{17636C1F-289C-4A90-AE30-02AE8BA65E78}"/>
    <cellStyle name="Normal 9 2 9 2 2" xfId="29130" xr:uid="{2079836F-838A-49E7-95F1-892B7B21BE06}"/>
    <cellStyle name="Normal 9 2 9 2 3" xfId="29131" xr:uid="{7934B911-E005-42AC-9326-808D034074DF}"/>
    <cellStyle name="Normal 9 2 9 3" xfId="29132" xr:uid="{CBA2D720-7A09-4650-8E4B-20813DAD7757}"/>
    <cellStyle name="Normal 9 2 9 4" xfId="29133" xr:uid="{4C9CBEAC-569A-43D0-90B9-08ED2454C43D}"/>
    <cellStyle name="Normal 9 20" xfId="29134" xr:uid="{D51B3C51-D734-476F-8EAD-B72921BDEBDF}"/>
    <cellStyle name="Normal 9 20 2" xfId="29135" xr:uid="{CBB8D2F4-16CA-4785-94F6-8FCAF421E18D}"/>
    <cellStyle name="Normal 9 20 3" xfId="29136" xr:uid="{B81407F6-8D8A-42C9-8A86-5EBC389554E0}"/>
    <cellStyle name="Normal 9 21" xfId="29137" xr:uid="{9CAEEB39-CA53-40E0-BCCA-84DD34BC2106}"/>
    <cellStyle name="Normal 9 21 2" xfId="29138" xr:uid="{6303FE84-03D3-4A2E-B795-FFE9151DD49F}"/>
    <cellStyle name="Normal 9 21 3" xfId="29139" xr:uid="{75BE2E1E-82BD-4C23-B9D0-285D680C6DD8}"/>
    <cellStyle name="Normal 9 22" xfId="29140" xr:uid="{C898E835-D122-4F78-94B3-864BD7D02B1C}"/>
    <cellStyle name="Normal 9 22 2" xfId="29141" xr:uid="{4B229D8C-C948-4201-BF0E-E3BF818EBDCB}"/>
    <cellStyle name="Normal 9 22 3" xfId="29142" xr:uid="{85AB4165-9CA3-4175-A3D1-3C4C0BE78A29}"/>
    <cellStyle name="Normal 9 23" xfId="29143" xr:uid="{669B12DD-2DBE-4581-B035-353221CAA36A}"/>
    <cellStyle name="Normal 9 23 2" xfId="29144" xr:uid="{4E916C57-A5AA-4EC5-BCF9-0657EEC05ABC}"/>
    <cellStyle name="Normal 9 23 3" xfId="29145" xr:uid="{276D6A7A-1052-47A7-89A2-0638C9182D96}"/>
    <cellStyle name="Normal 9 24" xfId="29146" xr:uid="{9CBD6B21-6243-405D-AF17-15F06F8C9043}"/>
    <cellStyle name="Normal 9 24 2" xfId="29147" xr:uid="{F0092BD9-59C9-4A6F-80DD-9D6ADD1E71D7}"/>
    <cellStyle name="Normal 9 25" xfId="29148" xr:uid="{6AF1AB1F-9C91-480B-916C-BBB19355E64B}"/>
    <cellStyle name="Normal 9 26" xfId="29149" xr:uid="{159B7457-5B19-4CA3-AC0D-24DE9E3F61A9}"/>
    <cellStyle name="Normal 9 27" xfId="11092" xr:uid="{E9B2DE55-F0CB-468E-A00E-BF7D97278FF7}"/>
    <cellStyle name="Normal 9 3" xfId="2914" xr:uid="{EAE62DEC-FB9A-4A0C-BEF2-BBF11F3BC115}"/>
    <cellStyle name="Normal 9 3 10" xfId="29150" xr:uid="{8D0A80C3-DFE8-4670-8E06-12888FC470F9}"/>
    <cellStyle name="Normal 9 3 10 2" xfId="29151" xr:uid="{2670A464-5313-48E2-B2C4-25BB6B3E74C2}"/>
    <cellStyle name="Normal 9 3 10 3" xfId="29152" xr:uid="{0C14CCC2-17C5-408E-963C-20C522F38BF4}"/>
    <cellStyle name="Normal 9 3 11" xfId="29153" xr:uid="{197AF11F-02A3-47A5-A36E-DCBB7241198E}"/>
    <cellStyle name="Normal 9 3 11 2" xfId="29154" xr:uid="{74D01510-141B-424F-9EE4-75FEF94F62CF}"/>
    <cellStyle name="Normal 9 3 11 3" xfId="29155" xr:uid="{DE2AC9F2-99A3-4533-AD71-9B8B7CED7DC2}"/>
    <cellStyle name="Normal 9 3 12" xfId="29156" xr:uid="{91A3E30B-9825-4BDC-982F-6F224918547A}"/>
    <cellStyle name="Normal 9 3 12 2" xfId="29157" xr:uid="{95ED7703-F68B-4E71-B626-346E6C5BE588}"/>
    <cellStyle name="Normal 9 3 12 3" xfId="29158" xr:uid="{9744EDB9-D157-4810-8800-FC6C980E56EB}"/>
    <cellStyle name="Normal 9 3 13" xfId="29159" xr:uid="{29C5D775-11A8-4110-ABEF-4E64F6239ECC}"/>
    <cellStyle name="Normal 9 3 13 2" xfId="29160" xr:uid="{8493BF65-8A7E-430E-9A7C-19254FE7960B}"/>
    <cellStyle name="Normal 9 3 13 3" xfId="29161" xr:uid="{69950B9F-DCA7-4955-B35B-60F8C5AD1DD9}"/>
    <cellStyle name="Normal 9 3 14" xfId="29162" xr:uid="{72F23A10-F454-4E70-89AB-909A77F0A43B}"/>
    <cellStyle name="Normal 9 3 14 2" xfId="29163" xr:uid="{AD5DE94E-4768-4EF1-9A1B-63D492FCA426}"/>
    <cellStyle name="Normal 9 3 14 3" xfId="29164" xr:uid="{831D0525-5B46-43E7-9BF5-AC3FF5BFB059}"/>
    <cellStyle name="Normal 9 3 15" xfId="29165" xr:uid="{C925E690-85F9-4B63-BB7D-858E8E3418D6}"/>
    <cellStyle name="Normal 9 3 15 2" xfId="29166" xr:uid="{DAB28158-51B3-4153-9DDB-1C0964D0E843}"/>
    <cellStyle name="Normal 9 3 15 3" xfId="29167" xr:uid="{69B78AFE-6017-4AB4-908E-28E5037A0F71}"/>
    <cellStyle name="Normal 9 3 16" xfId="29168" xr:uid="{DCF92FDE-5EFE-4C45-A872-75FCE662D367}"/>
    <cellStyle name="Normal 9 3 16 2" xfId="29169" xr:uid="{D743519F-CC61-4072-9B6B-25074EACD27C}"/>
    <cellStyle name="Normal 9 3 16 3" xfId="29170" xr:uid="{26089385-134E-4FF1-BC66-8CBF74E23094}"/>
    <cellStyle name="Normal 9 3 17" xfId="29171" xr:uid="{BE5AFB1A-FF32-4319-9AF3-884D4F6E431E}"/>
    <cellStyle name="Normal 9 3 17 2" xfId="29172" xr:uid="{C814A938-85C0-4E0D-B1F1-A50B4576E6DB}"/>
    <cellStyle name="Normal 9 3 17 3" xfId="29173" xr:uid="{9A8BB369-0E82-4DBF-B36B-89CF807DAEEB}"/>
    <cellStyle name="Normal 9 3 2" xfId="2915" xr:uid="{4842540C-C14A-4719-8F53-F28537513120}"/>
    <cellStyle name="Normal 9 3 2 2" xfId="2916" xr:uid="{DCB5F74C-8B1E-438E-AB03-75A7F653B3DC}"/>
    <cellStyle name="Normal 9 3 3" xfId="2917" xr:uid="{55BF5F14-DFEC-4B9D-8D50-F4E2887381E9}"/>
    <cellStyle name="Normal 9 3 4" xfId="2918" xr:uid="{4D422BDF-9FB3-4DB6-827B-23EC5E101381}"/>
    <cellStyle name="Normal 9 3 5" xfId="2919" xr:uid="{4E880965-E868-4FA3-A980-77812048FA67}"/>
    <cellStyle name="Normal 9 3 6" xfId="2920" xr:uid="{ACBB606A-AF45-44D3-88DC-866B1C6FD7F6}"/>
    <cellStyle name="Normal 9 3 7" xfId="11098" xr:uid="{64AFFAF3-9127-48C6-B1BB-B4E8596E790A}"/>
    <cellStyle name="Normal 9 3 8" xfId="11099" xr:uid="{6D1D5C47-A438-4A2B-9137-13BD0C973A14}"/>
    <cellStyle name="Normal 9 3 8 2" xfId="11100" xr:uid="{A2660A9B-0D69-4FC8-A933-CDC8A2A3B087}"/>
    <cellStyle name="Normal 9 3 9" xfId="29174" xr:uid="{CC32A724-D3FE-4BAF-9472-9D51D4B58360}"/>
    <cellStyle name="Normal 9 3 9 2" xfId="29175" xr:uid="{AB03BCD1-7F0B-4E78-8C8B-981ADFB774A0}"/>
    <cellStyle name="Normal 9 3 9 3" xfId="29176" xr:uid="{174AC1FE-C92B-45F3-BA72-9FB7E857EC61}"/>
    <cellStyle name="Normal 9 4" xfId="2921" xr:uid="{544388FC-9F41-437E-82D7-6D1CFFE68F6B}"/>
    <cellStyle name="Normal 9 4 2" xfId="2922" xr:uid="{DA8F0ED1-1EFA-4224-8D75-ED5E099AD3E0}"/>
    <cellStyle name="Normal 9 4 2 2" xfId="2923" xr:uid="{C88F310F-9359-4BB9-BB12-5E43C617284C}"/>
    <cellStyle name="Normal 9 4 3" xfId="2924" xr:uid="{66E13137-AB05-4B35-AD02-9B8C6794EEB6}"/>
    <cellStyle name="Normal 9 4 4" xfId="2925" xr:uid="{663FCB6A-20F7-47E4-AF65-A83E3550C1E9}"/>
    <cellStyle name="Normal 9 4 5" xfId="2926" xr:uid="{6C11442D-E9A0-4963-9887-431C09BC2BF3}"/>
    <cellStyle name="Normal 9 4 6" xfId="2927" xr:uid="{095A070F-2EEB-4717-BAB4-0C351CDEC748}"/>
    <cellStyle name="Normal 9 4 7" xfId="11101" xr:uid="{11FF6274-5E61-46D1-B045-96C73FBC6FF4}"/>
    <cellStyle name="Normal 9 4 8" xfId="11102" xr:uid="{0DD23F74-DE97-4D24-B969-6367A73B4837}"/>
    <cellStyle name="Normal 9 4 8 2" xfId="11103" xr:uid="{0B16650B-CF8C-4DE1-84F6-6F29B04E7543}"/>
    <cellStyle name="Normal 9 5" xfId="2928" xr:uid="{14EF51A7-7D57-458D-90DD-302786B815B4}"/>
    <cellStyle name="Normal 9 5 2" xfId="2929" xr:uid="{13FFC4D5-4A39-4A5D-950F-E59740032DFD}"/>
    <cellStyle name="Normal 9 5 2 2" xfId="2930" xr:uid="{46D19B8A-3EA8-4520-84C3-5695AD2AD009}"/>
    <cellStyle name="Normal 9 5 3" xfId="2931" xr:uid="{75339714-708B-4808-851C-55D475FE12B4}"/>
    <cellStyle name="Normal 9 5 4" xfId="2932" xr:uid="{A6EB264A-3263-45E2-916B-18FA2343CAB5}"/>
    <cellStyle name="Normal 9 5 5" xfId="2933" xr:uid="{BF6510EC-EA62-4DD5-BAFA-68B195AF2BEC}"/>
    <cellStyle name="Normal 9 5 6" xfId="2934" xr:uid="{FABCDD55-AE61-4B3A-A92B-B08EA3E58288}"/>
    <cellStyle name="Normal 9 5 7" xfId="11104" xr:uid="{B4CE3D7A-F05C-4AA2-854F-1F713D146FB5}"/>
    <cellStyle name="Normal 9 5 8" xfId="11105" xr:uid="{7A46B146-8249-4231-BC0B-19D4BEBB9393}"/>
    <cellStyle name="Normal 9 5 8 2" xfId="11106" xr:uid="{D5A0CBB2-85D7-41EE-89CD-1B08C889550A}"/>
    <cellStyle name="Normal 9 6" xfId="2935" xr:uid="{40E6E5A0-5443-464A-94A0-6297E196EB7B}"/>
    <cellStyle name="Normal 9 6 2" xfId="2936" xr:uid="{F6205773-AFE7-40F6-BAB6-F247F11A3D2B}"/>
    <cellStyle name="Normal 9 6 2 2" xfId="2937" xr:uid="{EB8A204B-46FD-4ACE-9943-8B86739E13F2}"/>
    <cellStyle name="Normal 9 6 3" xfId="2938" xr:uid="{63F202DB-F706-4C54-95A6-E9207799CE3C}"/>
    <cellStyle name="Normal 9 6 4" xfId="2939" xr:uid="{03AF2655-8E9B-4087-A82B-31C2172F1D95}"/>
    <cellStyle name="Normal 9 6 5" xfId="2940" xr:uid="{7B293A18-5AB9-436A-BEE6-E255379B4801}"/>
    <cellStyle name="Normal 9 6 6" xfId="2941" xr:uid="{CDE532BB-1E72-457D-B653-19E918B5B558}"/>
    <cellStyle name="Normal 9 6 7" xfId="11107" xr:uid="{59C7537D-538D-4BA2-8BFC-2ACEAD195CEF}"/>
    <cellStyle name="Normal 9 6 8" xfId="11108" xr:uid="{9DDB106A-FE03-4617-A213-493BCEEE7EC7}"/>
    <cellStyle name="Normal 9 6 8 2" xfId="11109" xr:uid="{1BC75520-2E7A-4829-9A60-F7528F4C7A1B}"/>
    <cellStyle name="Normal 9 7" xfId="2942" xr:uid="{B1D9E60F-D08C-4587-82FE-C71DE70689A0}"/>
    <cellStyle name="Normal 9 7 2" xfId="2943" xr:uid="{420D83C5-B28E-4816-A26C-B0B0C9066624}"/>
    <cellStyle name="Normal 9 8" xfId="2944" xr:uid="{E3D592FE-301F-40A8-940A-C8A90282F31C}"/>
    <cellStyle name="Normal 9 8 2" xfId="2945" xr:uid="{B58BC26C-0615-4634-BFFC-19A396019EA2}"/>
    <cellStyle name="Normal 9 9" xfId="2946" xr:uid="{6436C869-4A44-49A9-B309-340D964EC89D}"/>
    <cellStyle name="Normal 9 9 2" xfId="2947" xr:uid="{08A8C459-A26F-4060-9B87-BCDED98B66B8}"/>
    <cellStyle name="Normal 9 9 3" xfId="29177" xr:uid="{647FD1B6-2555-4805-B20C-87F284A079CC}"/>
    <cellStyle name="Normal 9 9 4" xfId="11110" xr:uid="{4C03BA5E-E1F2-4305-9E17-3CDB7109AD05}"/>
    <cellStyle name="Normal 9 9 5" xfId="8830" xr:uid="{F4E061D9-5133-40F5-B00C-01CB6731095F}"/>
    <cellStyle name="Normal GHG Numbers (0.00)" xfId="2948" xr:uid="{A917F7F9-EBBB-496D-851C-30A8C6B3A04B}"/>
    <cellStyle name="Normal GHG Numbers (0.00) 10" xfId="29178" xr:uid="{EB6178F4-0F87-4CD7-8669-274AB9483D91}"/>
    <cellStyle name="Normal GHG Numbers (0.00) 10 2" xfId="29179" xr:uid="{16CDA0A4-44B2-4942-8B8E-9B43EFAE8CE2}"/>
    <cellStyle name="Normal GHG Numbers (0.00) 10 3" xfId="29180" xr:uid="{AE03219F-B33F-41D6-94B5-AD12463B91CE}"/>
    <cellStyle name="Normal GHG Numbers (0.00) 10 4" xfId="29181" xr:uid="{D7387068-35A7-4B6B-A730-E5129C9AA02B}"/>
    <cellStyle name="Normal GHG Numbers (0.00) 11" xfId="29182" xr:uid="{6B3EE638-A6D0-48B1-9217-3AC8E886F179}"/>
    <cellStyle name="Normal GHG Numbers (0.00) 11 2" xfId="29183" xr:uid="{600A958F-F1C2-4457-8ADF-EDE3EFA9C891}"/>
    <cellStyle name="Normal GHG Numbers (0.00) 11 3" xfId="29184" xr:uid="{925F9D05-7222-4B43-91C0-E1768537AC41}"/>
    <cellStyle name="Normal GHG Numbers (0.00) 12" xfId="29185" xr:uid="{FE4C3AC7-4BDB-49F5-A971-AEC1E458DF2E}"/>
    <cellStyle name="Normal GHG Numbers (0.00) 12 2" xfId="29186" xr:uid="{38BCE5F6-BA19-4077-A860-81EFC19FAD21}"/>
    <cellStyle name="Normal GHG Numbers (0.00) 13" xfId="29187" xr:uid="{231B41ED-202D-4D6B-BE5C-A3922067BD4C}"/>
    <cellStyle name="Normal GHG Numbers (0.00) 14" xfId="29188" xr:uid="{217271C2-D195-482E-BC67-27B97C6B6487}"/>
    <cellStyle name="Normal GHG Numbers (0.00) 15" xfId="29189" xr:uid="{00BDB0E6-F5E0-4B04-938B-19204DB366DC}"/>
    <cellStyle name="Normal GHG Numbers (0.00) 2" xfId="3466" xr:uid="{E21530C6-DF89-43F2-9782-9984A49DB8C1}"/>
    <cellStyle name="Normal GHG Numbers (0.00) 2 10" xfId="29190" xr:uid="{297A24DB-2D73-4B60-8098-35D8101A35EC}"/>
    <cellStyle name="Normal GHG Numbers (0.00) 2 10 2" xfId="29191" xr:uid="{1540D5B3-395B-4626-BC1A-3CF61CA93482}"/>
    <cellStyle name="Normal GHG Numbers (0.00) 2 11" xfId="29192" xr:uid="{8CACB60F-C3C7-4000-ABEA-86DEE91EFFDE}"/>
    <cellStyle name="Normal GHG Numbers (0.00) 2 12" xfId="29193" xr:uid="{128F2938-FDFA-4DD3-AB36-9D114D7E82AB}"/>
    <cellStyle name="Normal GHG Numbers (0.00) 2 2" xfId="4125" xr:uid="{EC54542E-57AA-4E30-921F-80D3A78331CC}"/>
    <cellStyle name="Normal GHG Numbers (0.00) 2 2 2" xfId="4936" xr:uid="{7A3DEA8F-BB7A-4BE4-86BA-62D081F8167E}"/>
    <cellStyle name="Normal GHG Numbers (0.00) 2 2 2 2" xfId="29194" xr:uid="{DC39F49F-9BF5-405F-AE18-6D3F39873DAC}"/>
    <cellStyle name="Normal GHG Numbers (0.00) 2 2 2 3" xfId="29195" xr:uid="{D976FFC4-9AE6-40A4-8269-219D3791F350}"/>
    <cellStyle name="Normal GHG Numbers (0.00) 2 2 3" xfId="5348" xr:uid="{26EF2721-4658-4242-915E-6043249C9C56}"/>
    <cellStyle name="Normal GHG Numbers (0.00) 2 2 4" xfId="29196" xr:uid="{41F8803F-65EF-4066-9C56-D13E89DDEDD2}"/>
    <cellStyle name="Normal GHG Numbers (0.00) 2 2 5" xfId="29197" xr:uid="{872445E5-675E-474A-BA78-7536FFFCD7F9}"/>
    <cellStyle name="Normal GHG Numbers (0.00) 2 2 6" xfId="29198" xr:uid="{1BE734BD-C382-4522-AECF-BF22B7D6D308}"/>
    <cellStyle name="Normal GHG Numbers (0.00) 2 3" xfId="29199" xr:uid="{FF05AA5B-BFF5-4860-A74A-45B47DA473F5}"/>
    <cellStyle name="Normal GHG Numbers (0.00) 2 3 2" xfId="29200" xr:uid="{46D76066-8CCB-40A2-AEF0-EAC53BC079A0}"/>
    <cellStyle name="Normal GHG Numbers (0.00) 2 3 3" xfId="29201" xr:uid="{EB42A720-81DA-4BA7-9F0E-9E7E30D43FEC}"/>
    <cellStyle name="Normal GHG Numbers (0.00) 2 3 4" xfId="29202" xr:uid="{58EC1720-64E8-4100-A6EA-F554C4C01C79}"/>
    <cellStyle name="Normal GHG Numbers (0.00) 2 4" xfId="29203" xr:uid="{D513162F-A602-40A0-B56B-7CA1C394120B}"/>
    <cellStyle name="Normal GHG Numbers (0.00) 2 4 2" xfId="29204" xr:uid="{BBD89CB3-CA11-4CBE-B5FF-231DFB958642}"/>
    <cellStyle name="Normal GHG Numbers (0.00) 2 4 3" xfId="29205" xr:uid="{C5B8C3B5-8245-42A6-BABF-E80ACC1D8A4F}"/>
    <cellStyle name="Normal GHG Numbers (0.00) 2 4 4" xfId="29206" xr:uid="{88040AEA-C09D-4087-8687-54BDAAAA8104}"/>
    <cellStyle name="Normal GHG Numbers (0.00) 2 5" xfId="29207" xr:uid="{37145CBA-AAB4-4D31-83D3-3152FF39C5C6}"/>
    <cellStyle name="Normal GHG Numbers (0.00) 2 5 2" xfId="29208" xr:uid="{E8B47979-389B-4E45-9D88-2CF81B38817D}"/>
    <cellStyle name="Normal GHG Numbers (0.00) 2 5 3" xfId="29209" xr:uid="{35797978-0FEF-498B-89AD-2031B9307676}"/>
    <cellStyle name="Normal GHG Numbers (0.00) 2 5 4" xfId="29210" xr:uid="{012B0C05-A4E7-4EA0-B10B-3024EAD95A0E}"/>
    <cellStyle name="Normal GHG Numbers (0.00) 2 6" xfId="29211" xr:uid="{97D1E6EA-2765-4AF8-A47D-8533C62BF761}"/>
    <cellStyle name="Normal GHG Numbers (0.00) 2 6 2" xfId="29212" xr:uid="{13751602-3546-4E34-A36B-9F70DC9B7E9F}"/>
    <cellStyle name="Normal GHG Numbers (0.00) 2 6 3" xfId="29213" xr:uid="{95AE3271-713C-425E-B4F2-4C136919D18B}"/>
    <cellStyle name="Normal GHG Numbers (0.00) 2 6 4" xfId="29214" xr:uid="{6C1367D0-5453-4346-89ED-0772CCA654CC}"/>
    <cellStyle name="Normal GHG Numbers (0.00) 2 7" xfId="29215" xr:uid="{99734834-45DA-4D67-B8EA-5EB3A97E88A7}"/>
    <cellStyle name="Normal GHG Numbers (0.00) 2 7 2" xfId="29216" xr:uid="{739A1A5B-242A-4380-93BD-4FE0D25FFF2B}"/>
    <cellStyle name="Normal GHG Numbers (0.00) 2 7 3" xfId="29217" xr:uid="{F4DC6023-BF90-4949-A56F-5A26BA293ECE}"/>
    <cellStyle name="Normal GHG Numbers (0.00) 2 7 4" xfId="29218" xr:uid="{1449422C-7475-470E-9DBA-3D6D21E6726A}"/>
    <cellStyle name="Normal GHG Numbers (0.00) 2 8" xfId="29219" xr:uid="{A64192D1-6F75-42F8-A64F-B09BCA6A8ADE}"/>
    <cellStyle name="Normal GHG Numbers (0.00) 2 8 2" xfId="29220" xr:uid="{EC8F94E7-87BF-4FBA-B593-605321A35516}"/>
    <cellStyle name="Normal GHG Numbers (0.00) 2 8 3" xfId="29221" xr:uid="{424DAB79-F9BE-43CA-911A-8AC57E7E8D5E}"/>
    <cellStyle name="Normal GHG Numbers (0.00) 2 8 4" xfId="29222" xr:uid="{2226F681-2627-44CF-9602-B1CDB80BA49F}"/>
    <cellStyle name="Normal GHG Numbers (0.00) 2 9" xfId="29223" xr:uid="{FCFA0B19-BD53-442C-ACEB-C7FAA535BF01}"/>
    <cellStyle name="Normal GHG Numbers (0.00) 2 9 2" xfId="29224" xr:uid="{94ACD334-7A61-4759-B9C0-20A3DC1EE11A}"/>
    <cellStyle name="Normal GHG Numbers (0.00) 2 9 3" xfId="29225" xr:uid="{60CC0FB2-A41F-4B5D-A193-08B7AFCF1FB6}"/>
    <cellStyle name="Normal GHG Numbers (0.00) 3" xfId="3658" xr:uid="{8F5D5F0E-F036-4008-9454-8D51FFF00060}"/>
    <cellStyle name="Normal GHG Numbers (0.00) 3 10" xfId="29226" xr:uid="{B0B00B34-D34A-467D-AC69-90A1954C68A4}"/>
    <cellStyle name="Normal GHG Numbers (0.00) 3 10 2" xfId="29227" xr:uid="{B4F745BF-1E74-4DE9-B915-A09B469BE8C7}"/>
    <cellStyle name="Normal GHG Numbers (0.00) 3 11" xfId="29228" xr:uid="{89283AEB-72F6-4C1D-94C4-B087EA0D44C1}"/>
    <cellStyle name="Normal GHG Numbers (0.00) 3 12" xfId="29229" xr:uid="{65E1DF83-1874-4011-B472-3660C1779782}"/>
    <cellStyle name="Normal GHG Numbers (0.00) 3 2" xfId="4314" xr:uid="{49A85D78-72C8-464A-8B80-25AD440CC296}"/>
    <cellStyle name="Normal GHG Numbers (0.00) 3 2 2" xfId="5061" xr:uid="{F5193BAB-E8BF-4E24-B3A4-327C9845C790}"/>
    <cellStyle name="Normal GHG Numbers (0.00) 3 2 3" xfId="5537" xr:uid="{A413A636-BE77-4C4D-B79A-62FECF8C5F09}"/>
    <cellStyle name="Normal GHG Numbers (0.00) 3 2 4" xfId="29230" xr:uid="{DEBFE4DC-FC79-4CC6-89AB-86C31B3493D6}"/>
    <cellStyle name="Normal GHG Numbers (0.00) 3 3" xfId="29231" xr:uid="{8EB340EF-F766-44BC-950F-270BA09D4B6B}"/>
    <cellStyle name="Normal GHG Numbers (0.00) 3 3 2" xfId="29232" xr:uid="{F175DB83-F67D-47A4-A6DD-6316A2EB9276}"/>
    <cellStyle name="Normal GHG Numbers (0.00) 3 3 3" xfId="29233" xr:uid="{50CAFC91-3912-421E-B2E5-7295CF71BB83}"/>
    <cellStyle name="Normal GHG Numbers (0.00) 3 3 4" xfId="29234" xr:uid="{A246980F-C0F9-4686-9BF3-86C82E9DB5D7}"/>
    <cellStyle name="Normal GHG Numbers (0.00) 3 4" xfId="29235" xr:uid="{B9E123BA-D75E-4EF9-84A5-685968D1B0C6}"/>
    <cellStyle name="Normal GHG Numbers (0.00) 3 4 2" xfId="29236" xr:uid="{F681D9C3-70AB-4C56-A91D-AF4BE95F66E8}"/>
    <cellStyle name="Normal GHG Numbers (0.00) 3 4 3" xfId="29237" xr:uid="{0B56CC95-4C07-4F18-8196-97DC6F9AA4E7}"/>
    <cellStyle name="Normal GHG Numbers (0.00) 3 4 4" xfId="29238" xr:uid="{C20D51DA-B97C-4C65-9C4A-967EECA4E201}"/>
    <cellStyle name="Normal GHG Numbers (0.00) 3 5" xfId="29239" xr:uid="{294EB7CB-A169-45FE-A8A0-9F5A65E6171C}"/>
    <cellStyle name="Normal GHG Numbers (0.00) 3 5 2" xfId="29240" xr:uid="{07DEFB33-7653-4274-B834-64A87CA184EA}"/>
    <cellStyle name="Normal GHG Numbers (0.00) 3 5 3" xfId="29241" xr:uid="{9BFE5410-D06F-470B-B7BA-8281149D6E32}"/>
    <cellStyle name="Normal GHG Numbers (0.00) 3 5 4" xfId="29242" xr:uid="{D62DA014-AE0E-4A6B-A118-E3763E3828FF}"/>
    <cellStyle name="Normal GHG Numbers (0.00) 3 6" xfId="29243" xr:uid="{1DB3B84B-52BC-418F-8535-56D1D5141530}"/>
    <cellStyle name="Normal GHG Numbers (0.00) 3 6 2" xfId="29244" xr:uid="{BCF7A84C-BD72-4F62-B7D3-DCDC02749120}"/>
    <cellStyle name="Normal GHG Numbers (0.00) 3 6 3" xfId="29245" xr:uid="{776EDCF7-3F85-4831-8CCD-4103A2EAA6A3}"/>
    <cellStyle name="Normal GHG Numbers (0.00) 3 6 4" xfId="29246" xr:uid="{83FFFF9C-6D10-410A-909B-E9FB02ACF2AA}"/>
    <cellStyle name="Normal GHG Numbers (0.00) 3 7" xfId="29247" xr:uid="{8E1236EF-DFB5-412A-8A30-F4732C063DB4}"/>
    <cellStyle name="Normal GHG Numbers (0.00) 3 7 2" xfId="29248" xr:uid="{1D2F1E76-412B-422B-92A9-A3F8E8C3FE47}"/>
    <cellStyle name="Normal GHG Numbers (0.00) 3 7 3" xfId="29249" xr:uid="{F756128E-2A7A-43A0-B4FE-CD4836A84E40}"/>
    <cellStyle name="Normal GHG Numbers (0.00) 3 7 4" xfId="29250" xr:uid="{4168EC25-6F10-4BB4-8CF5-9900CB7264C8}"/>
    <cellStyle name="Normal GHG Numbers (0.00) 3 8" xfId="29251" xr:uid="{EA5AEA0F-FA14-407A-B8F0-8CBE47C1BD72}"/>
    <cellStyle name="Normal GHG Numbers (0.00) 3 8 2" xfId="29252" xr:uid="{026DEBCD-552B-48F2-97FE-6A7C3E5355B3}"/>
    <cellStyle name="Normal GHG Numbers (0.00) 3 8 3" xfId="29253" xr:uid="{DE9B9781-A5E7-4147-9F92-2875393C83EB}"/>
    <cellStyle name="Normal GHG Numbers (0.00) 3 8 4" xfId="29254" xr:uid="{EA9B0F78-C213-4EB1-829B-A48CBC5EBC87}"/>
    <cellStyle name="Normal GHG Numbers (0.00) 3 9" xfId="29255" xr:uid="{1BDC3057-0D06-4D12-88D4-A5804A5D5F64}"/>
    <cellStyle name="Normal GHG Numbers (0.00) 3 9 2" xfId="29256" xr:uid="{631A0DBB-F8E3-44E8-9A67-548015CE2942}"/>
    <cellStyle name="Normal GHG Numbers (0.00) 3 9 3" xfId="29257" xr:uid="{E3274034-0B65-4807-B426-5E921FB4AAAB}"/>
    <cellStyle name="Normal GHG Numbers (0.00) 4" xfId="3802" xr:uid="{42D25956-8FA9-474B-BF95-DFC5B7E2AF03}"/>
    <cellStyle name="Normal GHG Numbers (0.00) 4 2" xfId="4679" xr:uid="{4EFA4C94-6B07-430F-BB1B-06654874FD29}"/>
    <cellStyle name="Normal GHG Numbers (0.00) 4 2 2" xfId="29258" xr:uid="{0A03AC66-59F4-40D0-85FC-AC7A3531AD53}"/>
    <cellStyle name="Normal GHG Numbers (0.00) 4 2 3" xfId="29259" xr:uid="{C9435FFF-F3FD-4C2D-8CC0-E6ECE3371C2A}"/>
    <cellStyle name="Normal GHG Numbers (0.00) 4 3" xfId="4425" xr:uid="{9131557C-0984-4C84-AB87-EAFE2C9BFF26}"/>
    <cellStyle name="Normal GHG Numbers (0.00) 4 3 2" xfId="29260" xr:uid="{EE1EF15D-A20A-4CEC-A509-EB9E95A75B28}"/>
    <cellStyle name="Normal GHG Numbers (0.00) 4 4" xfId="29261" xr:uid="{142CD74A-E4ED-4BE1-9E8E-9BA55A1DA186}"/>
    <cellStyle name="Normal GHG Numbers (0.00) 4 4 2" xfId="29262" xr:uid="{6298AB1C-A79C-4E69-8CB5-586DD9DD8FBB}"/>
    <cellStyle name="Normal GHG Numbers (0.00) 4 5" xfId="29263" xr:uid="{E0EB5237-75C2-45B5-8F15-B5D2B85FE199}"/>
    <cellStyle name="Normal GHG Numbers (0.00) 4 6" xfId="29264" xr:uid="{29BC4564-3C5F-4CA6-95F6-DCC564458BC1}"/>
    <cellStyle name="Normal GHG Numbers (0.00) 5" xfId="29265" xr:uid="{0E5CEAFC-657B-454E-816F-5277D133A170}"/>
    <cellStyle name="Normal GHG Numbers (0.00) 5 2" xfId="29266" xr:uid="{CF4DF9EE-B8C7-47D3-939D-D39C1F12E265}"/>
    <cellStyle name="Normal GHG Numbers (0.00) 5 3" xfId="29267" xr:uid="{99BE055C-88B3-4B8C-8FBC-2992FC95C834}"/>
    <cellStyle name="Normal GHG Numbers (0.00) 5 4" xfId="29268" xr:uid="{4FB43FB5-3AB9-4306-976E-54CF5E40B310}"/>
    <cellStyle name="Normal GHG Numbers (0.00) 6" xfId="29269" xr:uid="{B6629FF7-5091-4EC8-99D0-E5C1EC6567BB}"/>
    <cellStyle name="Normal GHG Numbers (0.00) 6 2" xfId="29270" xr:uid="{9CFF0BE7-ADD7-4DF4-8501-2CA29EE223E7}"/>
    <cellStyle name="Normal GHG Numbers (0.00) 6 3" xfId="29271" xr:uid="{7C17DBC7-DFD1-4EA0-A0BB-1704DCF5A267}"/>
    <cellStyle name="Normal GHG Numbers (0.00) 6 4" xfId="29272" xr:uid="{AC1069CA-DE45-49E8-A85C-64A45EEE72F0}"/>
    <cellStyle name="Normal GHG Numbers (0.00) 7" xfId="29273" xr:uid="{C9D339B7-5E65-467B-BA8C-FD241C76DE15}"/>
    <cellStyle name="Normal GHG Numbers (0.00) 7 2" xfId="29274" xr:uid="{6BCE6F43-8FA2-4012-8854-C76462A8C1F5}"/>
    <cellStyle name="Normal GHG Numbers (0.00) 7 3" xfId="29275" xr:uid="{0F9C0ACD-92E0-416B-9CE6-459CB310A9F9}"/>
    <cellStyle name="Normal GHG Numbers (0.00) 7 4" xfId="29276" xr:uid="{F08EB63C-6FE2-425B-83B0-9D3E615A319B}"/>
    <cellStyle name="Normal GHG Numbers (0.00) 8" xfId="29277" xr:uid="{F3F8261F-D8E9-4287-8FFF-30627B51C2E4}"/>
    <cellStyle name="Normal GHG Numbers (0.00) 8 2" xfId="29278" xr:uid="{4C458E29-7DE0-469A-B23D-C4335B1EF52A}"/>
    <cellStyle name="Normal GHG Numbers (0.00) 8 3" xfId="29279" xr:uid="{1A889B3E-625E-446B-A2B4-1786EB9B422B}"/>
    <cellStyle name="Normal GHG Numbers (0.00) 8 4" xfId="29280" xr:uid="{531716A7-80BA-45E2-98D3-9D0F301BAC7B}"/>
    <cellStyle name="Normal GHG Numbers (0.00) 9" xfId="29281" xr:uid="{43D75EB7-35CB-4967-BD78-A780B3BE9CE3}"/>
    <cellStyle name="Normal GHG Numbers (0.00) 9 2" xfId="29282" xr:uid="{BD7CEC22-6811-4297-8F0D-06FC13D1DC0B}"/>
    <cellStyle name="Normal GHG Numbers (0.00) 9 3" xfId="29283" xr:uid="{A3F34723-F2D5-43B3-BFD0-915D3B7886F2}"/>
    <cellStyle name="Normal GHG Numbers (0.00) 9 4" xfId="29284" xr:uid="{509BEF9D-0E99-4BD4-AAF2-7CBC082EEECF}"/>
    <cellStyle name="Normal GHG Textfiels Bold" xfId="2949" xr:uid="{D29C46F6-B7FF-4B2C-9D3C-A66AA460AD15}"/>
    <cellStyle name="Normal GHG whole table" xfId="8831" xr:uid="{0572D93A-92ED-4BCC-8FF5-83E3B184F3FF}"/>
    <cellStyle name="Normal GHG whole table 2" xfId="29285" xr:uid="{243151CA-B901-4E49-80B2-C463AFD3FA87}"/>
    <cellStyle name="Normal GHG whole table 2 2" xfId="29286" xr:uid="{38B1CABC-B87E-4A09-A453-342172D4F77A}"/>
    <cellStyle name="Normal GHG whole table 2 2 2" xfId="29287" xr:uid="{9373AC11-EF1F-4726-B455-7C5F37DB8174}"/>
    <cellStyle name="Normal GHG whole table 2 3" xfId="29288" xr:uid="{62F0283D-3DEE-49F1-90B2-5F9729F2112E}"/>
    <cellStyle name="Normal GHG whole table 3" xfId="29289" xr:uid="{E5528E00-DCAA-477E-BB66-3BDF3090CC58}"/>
    <cellStyle name="Normal GHG whole table 3 2" xfId="29290" xr:uid="{72076CBF-76AF-402A-857D-94845520C8C8}"/>
    <cellStyle name="Normal GHG whole table 4" xfId="29291" xr:uid="{01CB9D17-AF67-46B6-8892-350999039AB1}"/>
    <cellStyle name="Normal GHG whole table 4 2" xfId="29292" xr:uid="{58CFD518-125C-4AD7-ACEB-98AD3E56C2DC}"/>
    <cellStyle name="Normal GHG whole table 5" xfId="29293" xr:uid="{CDF530BD-4298-4DE8-BFE3-10E43D1DEC70}"/>
    <cellStyle name="Normal GHG whole table 6" xfId="29294" xr:uid="{E9A3B028-1770-4AA6-8161-6EE19DFEB413}"/>
    <cellStyle name="Normal GHG-Shade" xfId="2950" xr:uid="{B674A74A-40FB-4EB8-923E-7C51B3D9FD13}"/>
    <cellStyle name="Normal GHG-Shade 2" xfId="29295" xr:uid="{35DB02F6-CD8E-4803-8F46-ADBC6F064873}"/>
    <cellStyle name="Normal GHG-Shade 2 2" xfId="29296" xr:uid="{1B323A3C-CE90-40A5-BF54-9BB885EA62AC}"/>
    <cellStyle name="Normal GHG-Shade 3" xfId="29297" xr:uid="{58AB4576-DE46-4997-97C1-25BCE8BE0E5C}"/>
    <cellStyle name="Normal GHG-Shade 4" xfId="29298" xr:uid="{77DFB97E-5C12-46E6-95FD-1F61483D743E}"/>
    <cellStyle name="Normal GHG-Shade 5" xfId="29299" xr:uid="{79FCB4C4-89C9-42A0-9B6B-46A14F34896B}"/>
    <cellStyle name="Normál_C3EM_v2" xfId="88" xr:uid="{CB7021DD-DE9F-4E80-BD01-00BD749B0151}"/>
    <cellStyle name="Normal_SUBRES_B-NTech-BE 3" xfId="6545" xr:uid="{6115AB96-6981-4323-BD88-BB68FA7754A4}"/>
    <cellStyle name="Normale 2" xfId="2951" xr:uid="{1AE4402C-CEF9-44D3-BEE5-B0DBCCD87CD0}"/>
    <cellStyle name="Normale 2 2" xfId="2952" xr:uid="{13AA7827-5A51-400D-A9D5-935B736836FF}"/>
    <cellStyle name="Normale 2 2 2" xfId="3467" xr:uid="{A65711D5-F9B9-40F7-9ACA-E5907EC90B9A}"/>
    <cellStyle name="Normale 2 2 2 2" xfId="29300" xr:uid="{9FF6B876-F833-4DEA-BA16-3223A62B7BB5}"/>
    <cellStyle name="Normale 2 2 2 2 2" xfId="29301" xr:uid="{FE71441E-F8D3-46B0-ADF3-97DDB4AFC51F}"/>
    <cellStyle name="Normale 2 3" xfId="11111" xr:uid="{2CA84E12-A765-47D2-906F-B151500D151E}"/>
    <cellStyle name="Normale 3" xfId="2953" xr:uid="{CEC38672-A879-4BAA-908B-2394B55F9427}"/>
    <cellStyle name="Normale 3 2" xfId="3468" xr:uid="{9BABD153-255C-4C4F-85C3-7BE8677EAB56}"/>
    <cellStyle name="Normale 3 2 2" xfId="29302" xr:uid="{8B99EBBC-2DB3-4982-BBE1-3CC1F0FDEEEB}"/>
    <cellStyle name="Normale 3 2 2 2" xfId="29303" xr:uid="{F6CD5541-788B-4E18-9342-DC6912EA4D05}"/>
    <cellStyle name="Normale 3 2 3" xfId="29304" xr:uid="{7C29B8D2-5778-461C-BA91-AF8F4433ABA1}"/>
    <cellStyle name="Normale 3 2 4" xfId="29305" xr:uid="{41859581-2B02-4EDA-828F-D817F64EEC20}"/>
    <cellStyle name="Normale 3 3" xfId="29306" xr:uid="{75D5A1FC-AF94-4F16-A92A-7F93D57C4632}"/>
    <cellStyle name="Normale 3 3 2" xfId="29307" xr:uid="{B2072DFD-8ED4-4AF3-A162-3037FB6B63CA}"/>
    <cellStyle name="Normale 3 3 3" xfId="29308" xr:uid="{B1021899-832F-4F4D-AF78-8D156E287A32}"/>
    <cellStyle name="Normale 3 4" xfId="29309" xr:uid="{36E88F7E-BFEF-4642-A162-08ABDDC4965C}"/>
    <cellStyle name="Normale 3 4 2" xfId="29310" xr:uid="{664A87F1-1CB2-414E-B586-650C015B82E9}"/>
    <cellStyle name="Normale 3 5" xfId="29311" xr:uid="{66FC2C47-3B91-4223-AF56-62FC4BB384A5}"/>
    <cellStyle name="Normale 3 6" xfId="11112" xr:uid="{19958C06-8204-4925-8819-7341C045A140}"/>
    <cellStyle name="Normale 3 7" xfId="6546" xr:uid="{FD068900-0B20-4C36-B236-8E9ABB6D58B5}"/>
    <cellStyle name="Normale 4" xfId="2954" xr:uid="{92F46436-C572-4CFC-BD2C-F77BD1C4A7C0}"/>
    <cellStyle name="Normale 4 2" xfId="2955" xr:uid="{8684A526-0DC1-462C-84D0-6F4D21C88AB3}"/>
    <cellStyle name="Normale 4 3" xfId="2956" xr:uid="{1AE0C21F-F5FF-485C-AEEB-1BCB71A6421D}"/>
    <cellStyle name="Normale 4 4" xfId="2957" xr:uid="{503E1BCF-AD6E-466B-AD14-F389B6661654}"/>
    <cellStyle name="Normale 4 5" xfId="2958" xr:uid="{F8F1B270-E1E6-4E40-BBDF-2E57E4C51E7A}"/>
    <cellStyle name="Normale 4 6" xfId="2959" xr:uid="{F78A8602-3BA4-4812-853F-8ABC6320DE24}"/>
    <cellStyle name="Normale 5" xfId="3672" xr:uid="{5489843D-EB29-43CC-B2CA-D245DCF806A3}"/>
    <cellStyle name="Normale 5 2" xfId="11114" xr:uid="{D0DA1052-FAC6-43A0-88A1-C2E39FF27B90}"/>
    <cellStyle name="Normale 5 3" xfId="11950" xr:uid="{8C333BBE-8E91-4C0A-9A1D-17ED9913DE3A}"/>
    <cellStyle name="Normale 5 3 2" xfId="29312" xr:uid="{3F810338-2405-49BC-924E-25E9A18B259C}"/>
    <cellStyle name="Normale 5 4" xfId="29313" xr:uid="{68C81C0D-A17B-4A8C-B346-F43B9980A363}"/>
    <cellStyle name="Normale 5 5" xfId="29314" xr:uid="{451B11FA-E8E6-46DD-AC35-46BAF2208B10}"/>
    <cellStyle name="Normale 5 6" xfId="11113" xr:uid="{983027FA-4B26-4DCC-8D95-6F74BB62CF41}"/>
    <cellStyle name="Normale 54" xfId="4359" xr:uid="{0A7D83B8-594B-4FBE-B0CA-5D3172CACA01}"/>
    <cellStyle name="Normale 6" xfId="11115" xr:uid="{18EFD4A5-F241-434D-A0CB-EE7758EF762B}"/>
    <cellStyle name="Normale 6 2" xfId="11116" xr:uid="{682373D0-CC8A-4E07-9F86-86101B046940}"/>
    <cellStyle name="Normale 60" xfId="4360" xr:uid="{A8036502-ED77-45C5-A81D-2A9F093139B1}"/>
    <cellStyle name="Normale 64" xfId="4361" xr:uid="{5879839D-23C5-452E-9CFF-3FD31D909E3B}"/>
    <cellStyle name="Normale 65" xfId="4362" xr:uid="{C8FE4367-E184-426A-AD5F-44719CCB50CA}"/>
    <cellStyle name="Normale_1" xfId="29315" xr:uid="{7FC3AE4D-5232-44B9-B3A7-A34CF797702D}"/>
    <cellStyle name="normální_List1" xfId="89" xr:uid="{C88CBD8E-29CB-401B-B32B-6BD6813F9135}"/>
    <cellStyle name="Nota" xfId="4363" xr:uid="{6D34B070-A94E-416C-99B7-501DEAADFFB0}"/>
    <cellStyle name="Nota 10" xfId="29316" xr:uid="{0A8001C1-C5B9-41E8-8244-30DBA43F0F3E}"/>
    <cellStyle name="Nota 11" xfId="29317" xr:uid="{4FE76041-460F-4D0C-86FA-2673BBEE2B6E}"/>
    <cellStyle name="Nota 2" xfId="5546" xr:uid="{C701A678-6479-4F7D-9165-3CB225524D91}"/>
    <cellStyle name="Nota 2 2" xfId="29318" xr:uid="{B329831B-2816-45CC-B646-1B7002C41ECC}"/>
    <cellStyle name="Nota 2 3" xfId="29319" xr:uid="{94A4062A-4853-4529-B1AF-6EAD071BC8CB}"/>
    <cellStyle name="Nota 2 4" xfId="29320" xr:uid="{DBEA5154-D7AA-43C8-915A-C0B55D73919A}"/>
    <cellStyle name="Nota 3" xfId="29321" xr:uid="{3A3BA359-8861-4594-A7B5-131222005E73}"/>
    <cellStyle name="Nota 3 2" xfId="29322" xr:uid="{4412BC3A-A9EF-4F53-8E6F-342BE7504361}"/>
    <cellStyle name="Nota 3 3" xfId="29323" xr:uid="{0679D9B1-EE0C-4B30-A9A2-303817F6739B}"/>
    <cellStyle name="Nota 3 4" xfId="29324" xr:uid="{2956D92E-24CF-4CC9-AB80-F497A766D5D9}"/>
    <cellStyle name="Nota 4" xfId="29325" xr:uid="{742F6186-796F-4951-90F8-6E9CC2F1D28E}"/>
    <cellStyle name="Nota 4 2" xfId="29326" xr:uid="{32B73078-732E-43B0-99ED-D1F2C0D72CE5}"/>
    <cellStyle name="Nota 4 3" xfId="29327" xr:uid="{33BCCC6A-88E7-40AF-B87B-2DA7FD386F23}"/>
    <cellStyle name="Nota 4 4" xfId="29328" xr:uid="{B9C7039F-89F5-4BB4-847F-950F5C1FECC2}"/>
    <cellStyle name="Nota 5" xfId="29329" xr:uid="{54FFF7F5-1C0A-4479-B7B7-62DC890E3798}"/>
    <cellStyle name="Nota 5 2" xfId="29330" xr:uid="{01CDE6CD-8803-43EA-BD1D-4C4C0E4E3D48}"/>
    <cellStyle name="Nota 5 3" xfId="29331" xr:uid="{6F7D0007-19BD-45AD-A6EF-60811934C95C}"/>
    <cellStyle name="Nota 5 4" xfId="29332" xr:uid="{69B91569-DE25-44C7-B123-16D9BF24B220}"/>
    <cellStyle name="Nota 6" xfId="29333" xr:uid="{0500577F-ED6E-4F9E-9875-8D99F40CAEE9}"/>
    <cellStyle name="Nota 6 2" xfId="29334" xr:uid="{2842E629-CFA0-463B-B636-54D0A786C1E9}"/>
    <cellStyle name="Nota 6 3" xfId="29335" xr:uid="{4F244A16-0654-4AF2-9C0E-EF1877C018C7}"/>
    <cellStyle name="Nota 6 4" xfId="29336" xr:uid="{4009F08C-A5EF-4132-84B0-8F75D1D220F6}"/>
    <cellStyle name="Nota 7" xfId="29337" xr:uid="{59744CC9-2230-4626-9A8A-09884E5F59AE}"/>
    <cellStyle name="Nota 7 2" xfId="29338" xr:uid="{84705BFB-950C-45B5-A9E2-616F6C75754E}"/>
    <cellStyle name="Nota 7 3" xfId="29339" xr:uid="{352FBA15-EF2E-4EC2-9C47-2869E2E553EE}"/>
    <cellStyle name="Nota 7 4" xfId="29340" xr:uid="{B4F95669-188A-445B-864D-339430078FEA}"/>
    <cellStyle name="Nota 8" xfId="29341" xr:uid="{53E0A167-93CE-4D92-8A4C-BE266FB300E4}"/>
    <cellStyle name="Nota 8 2" xfId="29342" xr:uid="{4C4D4E5D-AF43-46AC-A330-1B2FEF7849F4}"/>
    <cellStyle name="Nota 8 3" xfId="29343" xr:uid="{2400F2C7-9A61-4147-9B67-01D3854C5912}"/>
    <cellStyle name="Nota 8 4" xfId="29344" xr:uid="{CE14ADA6-2A91-450F-9CFE-F8FB8FA36463}"/>
    <cellStyle name="Nota 9" xfId="29345" xr:uid="{C234711A-38E7-47BE-A5FF-AE09CDEEFFEE}"/>
    <cellStyle name="Note 10" xfId="2960" xr:uid="{B6FBB17A-EB0E-46EA-A40B-80A7C06CE67C}"/>
    <cellStyle name="Note 10 10" xfId="29346" xr:uid="{8DF9C92A-FB95-4E0F-A154-C798AFA82D8C}"/>
    <cellStyle name="Note 10 10 2" xfId="29347" xr:uid="{919BEDA4-139A-4CF9-A68E-002889E6B635}"/>
    <cellStyle name="Note 10 11" xfId="29348" xr:uid="{68586A90-9516-42D0-804D-23E873987C23}"/>
    <cellStyle name="Note 10 11 2" xfId="29349" xr:uid="{A9EBC6A4-BBCF-4307-8833-7FBF6F63E3C5}"/>
    <cellStyle name="Note 10 12" xfId="29350" xr:uid="{48EA40B6-8E99-4EDE-B840-E93152D5E404}"/>
    <cellStyle name="Note 10 13" xfId="29351" xr:uid="{DD1DCE88-7627-4BBC-87F5-11506491A38B}"/>
    <cellStyle name="Note 10 2" xfId="3469" xr:uid="{57F71D67-59BA-440C-A4B7-C04D688BC1B1}"/>
    <cellStyle name="Note 10 2 10" xfId="29352" xr:uid="{C424802C-9AAF-4345-A1A4-2A786A647017}"/>
    <cellStyle name="Note 10 2 10 2" xfId="29353" xr:uid="{6DB1D780-E07E-44F0-9FFF-5544D6197FC8}"/>
    <cellStyle name="Note 10 2 11" xfId="29354" xr:uid="{4C75A317-51D1-4D0F-80AD-E05173FA7040}"/>
    <cellStyle name="Note 10 2 12" xfId="29355" xr:uid="{4E7C0F1B-0ABC-407F-8F93-02F51518C424}"/>
    <cellStyle name="Note 10 2 2" xfId="4126" xr:uid="{4B936DB2-2133-4B47-B212-92225E73FE2B}"/>
    <cellStyle name="Note 10 2 2 2" xfId="5349" xr:uid="{52452DE2-D487-44D9-9158-4035F210F5DD}"/>
    <cellStyle name="Note 10 2 2 2 2" xfId="29356" xr:uid="{F814916E-3F14-43CE-9EF6-AA801D7753CB}"/>
    <cellStyle name="Note 10 2 2 3" xfId="29357" xr:uid="{C32255E4-E3C9-4D98-8255-4A82C03FB18E}"/>
    <cellStyle name="Note 10 2 2 4" xfId="29358" xr:uid="{FA731872-7FFC-4FF8-9905-907F50F19E30}"/>
    <cellStyle name="Note 10 2 3" xfId="29359" xr:uid="{6582C079-3084-4C9E-A826-DACF840507A5}"/>
    <cellStyle name="Note 10 2 3 2" xfId="29360" xr:uid="{DB167FA3-04FC-495E-9CFE-4567CE9253F3}"/>
    <cellStyle name="Note 10 2 3 3" xfId="29361" xr:uid="{6ABCBA36-6CB5-45B6-A3CD-ED4E687F9E79}"/>
    <cellStyle name="Note 10 2 3 4" xfId="29362" xr:uid="{88712898-45B9-48A0-B0C7-8C3F95833CB4}"/>
    <cellStyle name="Note 10 2 4" xfId="29363" xr:uid="{E16C637A-8DBA-406F-AF8D-E10480898977}"/>
    <cellStyle name="Note 10 2 4 2" xfId="29364" xr:uid="{A14EC2B7-71F0-4C6C-A25A-F746ADE5F4DF}"/>
    <cellStyle name="Note 10 2 4 3" xfId="29365" xr:uid="{6D986D72-737F-4E6C-8DC5-F681CE2E9FE2}"/>
    <cellStyle name="Note 10 2 4 4" xfId="29366" xr:uid="{DF4D7A0E-1A05-4C20-ADC2-D9E316EFDB0B}"/>
    <cellStyle name="Note 10 2 5" xfId="29367" xr:uid="{7235E52B-B265-4E54-87D3-67E3255D9812}"/>
    <cellStyle name="Note 10 2 5 2" xfId="29368" xr:uid="{AC6D283E-085A-4DE7-AA61-D6C1FBC96154}"/>
    <cellStyle name="Note 10 2 5 3" xfId="29369" xr:uid="{75F5A40D-1F65-49BC-98E1-5E7346074C64}"/>
    <cellStyle name="Note 10 2 5 4" xfId="29370" xr:uid="{C85A9980-9594-4A76-9023-655DA27D1201}"/>
    <cellStyle name="Note 10 2 6" xfId="29371" xr:uid="{94B6959B-14AF-4328-A555-3A626058D726}"/>
    <cellStyle name="Note 10 2 6 2" xfId="29372" xr:uid="{ACF84A23-0320-4CFB-AAE0-2CD8702E32AB}"/>
    <cellStyle name="Note 10 2 6 3" xfId="29373" xr:uid="{AF340054-0B42-4B9B-9552-4EA3D79B67A7}"/>
    <cellStyle name="Note 10 2 6 4" xfId="29374" xr:uid="{F2CCADF9-AB71-4BAE-8CAA-BF9A943336CF}"/>
    <cellStyle name="Note 10 2 7" xfId="29375" xr:uid="{7125CA9E-4F52-488F-BBA4-F432B287F627}"/>
    <cellStyle name="Note 10 2 7 2" xfId="29376" xr:uid="{823B9D16-0D77-49C5-A589-D04FBBC9F462}"/>
    <cellStyle name="Note 10 2 7 3" xfId="29377" xr:uid="{BF559068-D814-43AE-B697-6B2E7711A464}"/>
    <cellStyle name="Note 10 2 7 4" xfId="29378" xr:uid="{58AE5746-AA06-4989-A63B-E55A46AF4846}"/>
    <cellStyle name="Note 10 2 8" xfId="29379" xr:uid="{513995C6-96DD-4E71-AAC0-59E8924CC05C}"/>
    <cellStyle name="Note 10 2 8 2" xfId="29380" xr:uid="{DDAE9E86-C3B4-4EA4-92C2-6491642F5D59}"/>
    <cellStyle name="Note 10 2 8 3" xfId="29381" xr:uid="{731DEB33-5927-4EE6-8DAF-D033049FD677}"/>
    <cellStyle name="Note 10 2 8 4" xfId="29382" xr:uid="{2196C65D-8909-4A02-A7A5-6A8822055039}"/>
    <cellStyle name="Note 10 2 9" xfId="29383" xr:uid="{7DE990F2-5409-4520-AB2C-C1B0FE19E4A3}"/>
    <cellStyle name="Note 10 2 9 2" xfId="29384" xr:uid="{F5DA58BF-90E9-4F80-8EC7-EE98806067EA}"/>
    <cellStyle name="Note 10 3" xfId="3804" xr:uid="{1FF9FA8F-4580-4E78-8E52-CC25BBDD5916}"/>
    <cellStyle name="Note 10 3 2" xfId="4424" xr:uid="{0B3AAA1C-F683-4FC8-988C-408C2E713AF9}"/>
    <cellStyle name="Note 10 3 2 2" xfId="29385" xr:uid="{4F421011-4D3C-487F-9B94-787D49A8B7A4}"/>
    <cellStyle name="Note 10 3 3" xfId="29386" xr:uid="{6245C956-66F9-46C7-A2F5-1C3B93998600}"/>
    <cellStyle name="Note 10 3 4" xfId="29387" xr:uid="{A8EE72F5-095D-482D-A02E-1912E13A06F5}"/>
    <cellStyle name="Note 10 3 5" xfId="29388" xr:uid="{BDE32678-95EF-46B2-B4B7-30A694D293F0}"/>
    <cellStyle name="Note 10 3_ELC_final" xfId="8832" xr:uid="{4DA5278F-F327-4D59-9613-E02FB120FACC}"/>
    <cellStyle name="Note 10 4" xfId="29389" xr:uid="{6667B55D-14B0-4D97-840E-8995EE1C2727}"/>
    <cellStyle name="Note 10 4 2" xfId="29390" xr:uid="{F963DE71-EBD0-4E96-9394-7CC6C4922C40}"/>
    <cellStyle name="Note 10 4 3" xfId="29391" xr:uid="{5FC074DA-267D-4779-9348-D075272F0FE4}"/>
    <cellStyle name="Note 10 4 4" xfId="29392" xr:uid="{ACAEE80F-7C6F-4888-8707-569F30D41F31}"/>
    <cellStyle name="Note 10 5" xfId="29393" xr:uid="{711F93CF-CD6B-48E2-94C2-6B6B002CED1D}"/>
    <cellStyle name="Note 10 5 2" xfId="29394" xr:uid="{C116FA7A-09BA-4582-AF7D-6704147AD8C3}"/>
    <cellStyle name="Note 10 5 3" xfId="29395" xr:uid="{F199E20B-02BC-47A3-96CC-ABF91AE3AA54}"/>
    <cellStyle name="Note 10 5 4" xfId="29396" xr:uid="{AB65E340-2B1B-482B-9BD2-1C99CB5DB441}"/>
    <cellStyle name="Note 10 6" xfId="29397" xr:uid="{0178D543-C7FD-4FFE-9C0A-C372E0DD10F8}"/>
    <cellStyle name="Note 10 6 2" xfId="29398" xr:uid="{4FFC1751-4767-4F0B-A09E-5FB468C33121}"/>
    <cellStyle name="Note 10 6 3" xfId="29399" xr:uid="{6CED598F-DCC7-43F7-911D-718CAD9BAF52}"/>
    <cellStyle name="Note 10 6 4" xfId="29400" xr:uid="{546E3249-DF3E-4C56-88D6-E709AE6A59F4}"/>
    <cellStyle name="Note 10 7" xfId="29401" xr:uid="{13AEC27E-6546-443E-9610-79044BA8E0C9}"/>
    <cellStyle name="Note 10 7 2" xfId="29402" xr:uid="{F54737ED-1A83-4149-B0B5-4B9E35750F4D}"/>
    <cellStyle name="Note 10 7 3" xfId="29403" xr:uid="{141CD372-CCE6-4DEA-A0C7-A6EEE3823E8A}"/>
    <cellStyle name="Note 10 7 4" xfId="29404" xr:uid="{9DD7039E-4257-49FC-9D42-AE01BA980E8C}"/>
    <cellStyle name="Note 10 8" xfId="29405" xr:uid="{9D329B9A-8278-4C9C-888C-FED75C33E57A}"/>
    <cellStyle name="Note 10 8 2" xfId="29406" xr:uid="{3CB20B6A-2115-476F-88F3-FC7BB726A442}"/>
    <cellStyle name="Note 10 8 3" xfId="29407" xr:uid="{C569795A-8D86-442A-9843-DA126A99B02D}"/>
    <cellStyle name="Note 10 8 4" xfId="29408" xr:uid="{0CF60494-EA17-46C0-88D3-67186B41A54C}"/>
    <cellStyle name="Note 10 9" xfId="29409" xr:uid="{55F0202B-F28D-4B3A-BF44-9C5FAF3B3B3D}"/>
    <cellStyle name="Note 10 9 2" xfId="29410" xr:uid="{898AA85B-24D7-4F95-93F1-20A1388CDBBC}"/>
    <cellStyle name="Note 10 9 3" xfId="29411" xr:uid="{6289D846-898B-48C8-A172-7BF316EE86E9}"/>
    <cellStyle name="Note 10 9 4" xfId="29412" xr:uid="{8E960253-C72F-42C0-9A95-6AFAA57F5ED4}"/>
    <cellStyle name="Note 10_ELC_final" xfId="8833" xr:uid="{1BCA1360-10AF-4DDF-A9B5-78F7F2609FA1}"/>
    <cellStyle name="Note 11" xfId="2961" xr:uid="{894B34D2-7259-41FD-AA20-44E1FD71CD36}"/>
    <cellStyle name="Note 11 10" xfId="29413" xr:uid="{DCCB164F-C64A-40E9-9668-80E5FF74BD46}"/>
    <cellStyle name="Note 11 10 2" xfId="29414" xr:uid="{55C518C5-CEC8-401D-AC48-A0EDFF4FE2EA}"/>
    <cellStyle name="Note 11 11" xfId="29415" xr:uid="{9D2556DB-8EA2-4145-B521-C294E81A4196}"/>
    <cellStyle name="Note 11 11 2" xfId="29416" xr:uid="{74124E5A-C5F6-4470-967B-74C4FADC0F91}"/>
    <cellStyle name="Note 11 12" xfId="29417" xr:uid="{04033985-572B-4FA2-9F20-50DFB0A7AC38}"/>
    <cellStyle name="Note 11 13" xfId="29418" xr:uid="{52F8EE24-9962-4350-8C5E-4DB55C4A51CD}"/>
    <cellStyle name="Note 11 2" xfId="3470" xr:uid="{EBD78349-A780-4BC9-B939-9E32A2E5E677}"/>
    <cellStyle name="Note 11 2 10" xfId="29419" xr:uid="{608CA91B-8DD5-457A-AA1F-5B089D998D02}"/>
    <cellStyle name="Note 11 2 10 2" xfId="29420" xr:uid="{C78F9A42-06A3-4720-9AC9-299C4D50097E}"/>
    <cellStyle name="Note 11 2 11" xfId="29421" xr:uid="{6D8E648E-FB6E-4347-880D-FAE8022D2737}"/>
    <cellStyle name="Note 11 2 12" xfId="29422" xr:uid="{C2E4125F-EDE1-43B4-87B5-203E06254C86}"/>
    <cellStyle name="Note 11 2 2" xfId="4127" xr:uid="{CE61D83B-F24F-453D-A313-A9A774300B01}"/>
    <cellStyle name="Note 11 2 2 2" xfId="5350" xr:uid="{D6549FF8-6410-4E31-B43D-858776D4E6B9}"/>
    <cellStyle name="Note 11 2 2 2 2" xfId="29423" xr:uid="{42F71EB2-912B-4427-A38B-989283A2D2B9}"/>
    <cellStyle name="Note 11 2 2 3" xfId="29424" xr:uid="{B958EA8C-08C4-4B25-91B5-F6B45537B7F2}"/>
    <cellStyle name="Note 11 2 2 4" xfId="29425" xr:uid="{C626F0EB-DD56-458B-8AD0-9D2888BFC8D2}"/>
    <cellStyle name="Note 11 2 3" xfId="29426" xr:uid="{3770A72F-174D-42C0-B09D-B6DA7A0C75A3}"/>
    <cellStyle name="Note 11 2 3 2" xfId="29427" xr:uid="{6648DBAB-F840-4E7D-9C68-1BAD584C5810}"/>
    <cellStyle name="Note 11 2 3 3" xfId="29428" xr:uid="{D46B7480-4E74-44F3-8D97-CA836EF8AE15}"/>
    <cellStyle name="Note 11 2 3 4" xfId="29429" xr:uid="{7AD8FB37-364A-4BEC-B7BB-D437498EBD2A}"/>
    <cellStyle name="Note 11 2 4" xfId="29430" xr:uid="{F3444700-A60C-4C9F-8AB2-B78513C3A343}"/>
    <cellStyle name="Note 11 2 4 2" xfId="29431" xr:uid="{1FB9A94A-C890-4D58-B80C-9FD78895BFFC}"/>
    <cellStyle name="Note 11 2 4 3" xfId="29432" xr:uid="{38A64266-C3CE-4769-9B10-7407AF11B080}"/>
    <cellStyle name="Note 11 2 4 4" xfId="29433" xr:uid="{AF49F001-CFC2-44D0-88DC-991AF1FB9C31}"/>
    <cellStyle name="Note 11 2 5" xfId="29434" xr:uid="{6A9CC108-91C8-4D36-951B-713D82FC0F21}"/>
    <cellStyle name="Note 11 2 5 2" xfId="29435" xr:uid="{202D72CC-5EA3-4D85-BD89-3EFB9F07034B}"/>
    <cellStyle name="Note 11 2 5 3" xfId="29436" xr:uid="{99E61164-2525-4EE1-8A8B-32E12617DE93}"/>
    <cellStyle name="Note 11 2 5 4" xfId="29437" xr:uid="{FADC3D6A-9FF9-4048-BD10-743FADCEC6E2}"/>
    <cellStyle name="Note 11 2 6" xfId="29438" xr:uid="{D07F56B6-23DA-48D5-B9D1-7B0038721BAA}"/>
    <cellStyle name="Note 11 2 6 2" xfId="29439" xr:uid="{610B78F4-A7AD-4188-93BA-EBF0BB756982}"/>
    <cellStyle name="Note 11 2 6 3" xfId="29440" xr:uid="{6DF602D1-21DF-4265-84AB-0D06F49B504F}"/>
    <cellStyle name="Note 11 2 6 4" xfId="29441" xr:uid="{B8A11756-99DF-4BF2-8CF9-BD6809B66042}"/>
    <cellStyle name="Note 11 2 7" xfId="29442" xr:uid="{5E76E64C-CE68-4CC6-9E29-43DADD4CE3B1}"/>
    <cellStyle name="Note 11 2 7 2" xfId="29443" xr:uid="{78C82F05-A203-407F-8FBB-8F6920E4CFA4}"/>
    <cellStyle name="Note 11 2 7 3" xfId="29444" xr:uid="{786F3C65-569D-489D-93A2-6733A4751C20}"/>
    <cellStyle name="Note 11 2 7 4" xfId="29445" xr:uid="{92955C0F-6634-483A-B5CE-34E558C8C20B}"/>
    <cellStyle name="Note 11 2 8" xfId="29446" xr:uid="{557EC1A0-7A18-432F-A310-F3464D969875}"/>
    <cellStyle name="Note 11 2 8 2" xfId="29447" xr:uid="{D3FC5E3E-2227-48EC-96DD-016C80A5FE82}"/>
    <cellStyle name="Note 11 2 8 3" xfId="29448" xr:uid="{77D6993D-B92F-433B-B509-5B52489111FF}"/>
    <cellStyle name="Note 11 2 8 4" xfId="29449" xr:uid="{359EC083-39DD-4E9C-BA94-96ED6621B27B}"/>
    <cellStyle name="Note 11 2 9" xfId="29450" xr:uid="{765D279D-BBB0-48E2-AF38-1E53A868D693}"/>
    <cellStyle name="Note 11 2 9 2" xfId="29451" xr:uid="{01CC840D-7204-4E72-8421-53A6BAA5953C}"/>
    <cellStyle name="Note 11 3" xfId="3805" xr:uid="{789AC534-9942-4F96-8868-A24014571037}"/>
    <cellStyle name="Note 11 3 2" xfId="4423" xr:uid="{86A14E56-9DD0-4646-AC57-30EA9A94B659}"/>
    <cellStyle name="Note 11 3 2 2" xfId="29452" xr:uid="{C77B2348-083D-401D-8B48-8CC0D0F4BE6C}"/>
    <cellStyle name="Note 11 3 3" xfId="29453" xr:uid="{47497650-1372-4DD0-B515-DE237ACF5B67}"/>
    <cellStyle name="Note 11 3 4" xfId="29454" xr:uid="{FEF98403-DB36-4E2E-A4D6-1B3740B88777}"/>
    <cellStyle name="Note 11 4" xfId="29455" xr:uid="{C9A5FE87-25AC-47BB-80AB-7CD6F6D47EBC}"/>
    <cellStyle name="Note 11 4 2" xfId="29456" xr:uid="{22D03DF9-1A16-4856-B781-39DBF471A42B}"/>
    <cellStyle name="Note 11 4 3" xfId="29457" xr:uid="{AD89A7E5-8D35-44B9-9862-9F4DC0BB58E5}"/>
    <cellStyle name="Note 11 4 4" xfId="29458" xr:uid="{97532B67-FA49-47C9-A67E-E6B53F3A1D4A}"/>
    <cellStyle name="Note 11 5" xfId="29459" xr:uid="{8110ADC6-78EE-4712-A64B-FA6F90DF764A}"/>
    <cellStyle name="Note 11 5 2" xfId="29460" xr:uid="{A9FBB938-3B74-4313-870E-78242D795B1F}"/>
    <cellStyle name="Note 11 5 3" xfId="29461" xr:uid="{EFBC8001-6D2D-4A0A-AC32-63B982A63C37}"/>
    <cellStyle name="Note 11 5 4" xfId="29462" xr:uid="{4DDB97E3-0DB7-4AF5-9F61-54CF7073C691}"/>
    <cellStyle name="Note 11 6" xfId="29463" xr:uid="{829F7972-490E-440F-A938-C551CAC719FA}"/>
    <cellStyle name="Note 11 6 2" xfId="29464" xr:uid="{61621E7B-956A-4686-BBC0-D1812B9A737B}"/>
    <cellStyle name="Note 11 6 3" xfId="29465" xr:uid="{722EEC37-FEAC-44EF-B6B3-23C59F8A7942}"/>
    <cellStyle name="Note 11 6 4" xfId="29466" xr:uid="{21C0F073-E4AD-44D7-9D44-154D6D51B752}"/>
    <cellStyle name="Note 11 7" xfId="29467" xr:uid="{2EFBF805-C734-46A7-BBF1-6D8F01D728CB}"/>
    <cellStyle name="Note 11 7 2" xfId="29468" xr:uid="{D8176C40-2276-486C-841A-584C25ADD2A7}"/>
    <cellStyle name="Note 11 7 3" xfId="29469" xr:uid="{E6611A4A-FC93-4FFF-8378-0D9E0D8326A8}"/>
    <cellStyle name="Note 11 7 4" xfId="29470" xr:uid="{2CF9F459-B254-435E-A7B9-6EA122CA3126}"/>
    <cellStyle name="Note 11 8" xfId="29471" xr:uid="{11BE9161-4DEA-401B-AAD8-23A2D2CADA5D}"/>
    <cellStyle name="Note 11 8 2" xfId="29472" xr:uid="{EA07D093-0727-44F0-8E0A-4701822E1006}"/>
    <cellStyle name="Note 11 8 3" xfId="29473" xr:uid="{294F67FD-4179-43DB-8CB6-A7134E263DED}"/>
    <cellStyle name="Note 11 8 4" xfId="29474" xr:uid="{BD17884C-BEE2-4FB4-BD36-E96822305BC1}"/>
    <cellStyle name="Note 11 9" xfId="29475" xr:uid="{915673D1-7D5C-4CEB-BC33-DD7D87548E09}"/>
    <cellStyle name="Note 11 9 2" xfId="29476" xr:uid="{44EA01E4-600E-4BBC-8DFA-DE00B6484109}"/>
    <cellStyle name="Note 11 9 3" xfId="29477" xr:uid="{C4412CB8-DDD1-4157-9436-9EC5426AB966}"/>
    <cellStyle name="Note 11 9 4" xfId="29478" xr:uid="{12711DD7-154D-483A-BAEB-C58117166777}"/>
    <cellStyle name="Note 11_ELC_final" xfId="8834" xr:uid="{9A89D9BD-314B-4732-B2D9-249DE7E947C1}"/>
    <cellStyle name="Note 12" xfId="8835" xr:uid="{3694B66E-B19B-4E99-BD34-BFA9771BB0C7}"/>
    <cellStyle name="Note 12 2" xfId="8836" xr:uid="{FE3E5393-F68B-4638-B646-091746D9D9CD}"/>
    <cellStyle name="Note 12_ELC_final" xfId="8837" xr:uid="{DA7D1CF8-BC14-4D62-9BA3-909668F161A6}"/>
    <cellStyle name="Note 13" xfId="8838" xr:uid="{A64FE958-42D2-4C54-83EA-9867F925E6B0}"/>
    <cellStyle name="Note 13 2" xfId="8839" xr:uid="{2DB5E9DF-8CAD-4058-8023-2220489F5356}"/>
    <cellStyle name="Note 13_ELC_final" xfId="8840" xr:uid="{6B9A3FCE-37D6-4AA7-9A06-A49B51AEB384}"/>
    <cellStyle name="Note 14" xfId="8841" xr:uid="{F36E0CDC-8B0D-4025-B400-2B7A3CB318D3}"/>
    <cellStyle name="Note 14 2" xfId="8842" xr:uid="{F4E0A19F-6EF3-4C85-9A33-23709439055C}"/>
    <cellStyle name="Note 14_ELC_final" xfId="8843" xr:uid="{85DB1379-0840-4464-B440-C1193A1CD9D8}"/>
    <cellStyle name="Note 15" xfId="8844" xr:uid="{682C8644-3623-44DC-A58C-112042037139}"/>
    <cellStyle name="Note 15 2" xfId="8845" xr:uid="{DF248D54-0658-414C-94DA-2912238E2657}"/>
    <cellStyle name="Note 15_ELC_final" xfId="8846" xr:uid="{FF0D2750-DB86-4DFA-B075-BD9BF72054B4}"/>
    <cellStyle name="Note 16" xfId="8847" xr:uid="{CDFE2317-5BFC-43D5-B415-3B11F84610D7}"/>
    <cellStyle name="Note 16 2" xfId="8848" xr:uid="{99C53BA5-94F1-46BC-9D84-8CDE3653BF84}"/>
    <cellStyle name="Note 16_ELC_final" xfId="8849" xr:uid="{C226138A-89A7-40D7-B582-1B22ABF0E092}"/>
    <cellStyle name="Note 17" xfId="8850" xr:uid="{8AC3E62A-B979-49B2-9F96-A46B3B6725C5}"/>
    <cellStyle name="Note 17 2" xfId="8851" xr:uid="{B1EE810E-E04D-4A71-9218-CC09425F56DA}"/>
    <cellStyle name="Note 17_ELC_final" xfId="8852" xr:uid="{78F0F3D7-8EFB-4067-BDF6-60B7B5BB7E96}"/>
    <cellStyle name="Note 18" xfId="8853" xr:uid="{CBDD4838-EB80-4A61-8DF1-F4E3438C8C03}"/>
    <cellStyle name="Note 18 2" xfId="8854" xr:uid="{9D668E6E-D91E-40DF-ABE6-9BE5D1B0237F}"/>
    <cellStyle name="Note 18_ELC_final" xfId="8855" xr:uid="{7D94AA30-A952-4D86-8A69-9A6414034E2E}"/>
    <cellStyle name="Note 19" xfId="8856" xr:uid="{C0A7457A-46E7-4FDD-AE29-D487CFEA030E}"/>
    <cellStyle name="Note 2" xfId="2962" xr:uid="{FFB6C8E6-B785-4B3F-B8BE-8828EDC6ACF3}"/>
    <cellStyle name="Note 2 10" xfId="2963" xr:uid="{DA4B4594-D46D-4505-9E17-A70761EF1246}"/>
    <cellStyle name="Note 2 10 10" xfId="29479" xr:uid="{789A4C1A-5AAC-42FC-99FE-18ECEB843E5B}"/>
    <cellStyle name="Note 2 10 10 2" xfId="29480" xr:uid="{E106EC67-F024-40A7-9175-341865F3F770}"/>
    <cellStyle name="Note 2 10 11" xfId="29481" xr:uid="{4ACCD82B-C46F-4E66-B8FB-42722FD4EC96}"/>
    <cellStyle name="Note 2 10 11 2" xfId="29482" xr:uid="{B2EE1AF4-ADAB-4D48-B1C3-D01AAE8255A5}"/>
    <cellStyle name="Note 2 10 12" xfId="29483" xr:uid="{6CF9C33E-2FD7-48D0-AC5D-A5708DEC4DEC}"/>
    <cellStyle name="Note 2 10 13" xfId="29484" xr:uid="{28415D20-1195-4065-8347-468A5D22F51E}"/>
    <cellStyle name="Note 2 10 2" xfId="3472" xr:uid="{60F07674-2D13-43EA-9A67-002860EB306D}"/>
    <cellStyle name="Note 2 10 2 10" xfId="29485" xr:uid="{D7C49350-3FAC-4744-885D-5B0E4BA4E87E}"/>
    <cellStyle name="Note 2 10 2 10 2" xfId="29486" xr:uid="{7A3AD731-9816-45FE-9FDF-FA47294D7B4A}"/>
    <cellStyle name="Note 2 10 2 11" xfId="29487" xr:uid="{FF944BB4-5B36-4A9C-AE35-F8320C2B4E7F}"/>
    <cellStyle name="Note 2 10 2 2" xfId="4129" xr:uid="{EE8B3CFC-EAC2-473D-BB7A-D09EA6770576}"/>
    <cellStyle name="Note 2 10 2 2 2" xfId="5352" xr:uid="{8D3EEBA7-7500-49E2-8335-BD1BB7DCFBB7}"/>
    <cellStyle name="Note 2 10 2 2 2 2" xfId="29488" xr:uid="{D9137F24-7FFF-49A3-95A4-8A94897CFF71}"/>
    <cellStyle name="Note 2 10 2 2 3" xfId="29489" xr:uid="{28E94F54-9831-42EB-950A-003AEC899266}"/>
    <cellStyle name="Note 2 10 2 2 4" xfId="29490" xr:uid="{7596902B-0802-4E4C-90C4-0D66A02F7174}"/>
    <cellStyle name="Note 2 10 2 3" xfId="29491" xr:uid="{FE61A743-2BB2-4031-89AE-FBBA8A547A32}"/>
    <cellStyle name="Note 2 10 2 3 2" xfId="29492" xr:uid="{76C06F81-CB44-4B0C-AE7F-89EA568338EA}"/>
    <cellStyle name="Note 2 10 2 3 3" xfId="29493" xr:uid="{86B0CDD9-04F9-456B-A893-DA077FAFF74E}"/>
    <cellStyle name="Note 2 10 2 3 4" xfId="29494" xr:uid="{482CEB5E-9176-429A-9C34-8CD877EED96D}"/>
    <cellStyle name="Note 2 10 2 4" xfId="29495" xr:uid="{4C729F75-8FCC-47A1-957E-F78D8618F5D9}"/>
    <cellStyle name="Note 2 10 2 4 2" xfId="29496" xr:uid="{1AA2FA50-C8FB-4811-A819-C8AB27F5B5A0}"/>
    <cellStyle name="Note 2 10 2 4 3" xfId="29497" xr:uid="{5DEB32FD-A198-49C7-90BF-3606C6D14B64}"/>
    <cellStyle name="Note 2 10 2 4 4" xfId="29498" xr:uid="{72D4FE9D-76AD-4419-84DB-7180F32019AD}"/>
    <cellStyle name="Note 2 10 2 5" xfId="29499" xr:uid="{058C08E8-3997-4AA0-ACD1-A30F0DED29D6}"/>
    <cellStyle name="Note 2 10 2 5 2" xfId="29500" xr:uid="{F11AE519-4DFB-4273-9F52-FC704ED3C07E}"/>
    <cellStyle name="Note 2 10 2 5 3" xfId="29501" xr:uid="{2447BFA4-81A0-4937-BF94-1A2740848B83}"/>
    <cellStyle name="Note 2 10 2 5 4" xfId="29502" xr:uid="{39C9B2D1-4ADD-4D14-9911-17939AC153EB}"/>
    <cellStyle name="Note 2 10 2 6" xfId="29503" xr:uid="{451400DC-8599-44E0-98BA-AA1924D3A17D}"/>
    <cellStyle name="Note 2 10 2 6 2" xfId="29504" xr:uid="{A0FA9F8D-884A-4F9A-BDE0-2C09B53DCD58}"/>
    <cellStyle name="Note 2 10 2 6 3" xfId="29505" xr:uid="{27B82D08-87CB-4452-861C-F2791F785FCC}"/>
    <cellStyle name="Note 2 10 2 6 4" xfId="29506" xr:uid="{2C8D6920-8E6F-4846-9869-DD6ADE4F23FE}"/>
    <cellStyle name="Note 2 10 2 7" xfId="29507" xr:uid="{D2ED954C-E6D0-4215-89A8-17285283CB81}"/>
    <cellStyle name="Note 2 10 2 7 2" xfId="29508" xr:uid="{299E186C-2F9A-4087-9ABF-3B9C2917F177}"/>
    <cellStyle name="Note 2 10 2 7 3" xfId="29509" xr:uid="{936BBE4E-2066-452E-BADF-47E2128612C7}"/>
    <cellStyle name="Note 2 10 2 7 4" xfId="29510" xr:uid="{300DE6C2-45BF-4613-8313-433F2CE3425E}"/>
    <cellStyle name="Note 2 10 2 8" xfId="29511" xr:uid="{6709FE56-F014-4254-9353-2E24F4F3CF9D}"/>
    <cellStyle name="Note 2 10 2 8 2" xfId="29512" xr:uid="{69124056-A88E-4A0C-9550-E646B9137E37}"/>
    <cellStyle name="Note 2 10 2 8 3" xfId="29513" xr:uid="{25384C1C-5D2D-48B0-A887-0A1DE390496E}"/>
    <cellStyle name="Note 2 10 2 8 4" xfId="29514" xr:uid="{B1C2C7BC-888C-4A1C-9CDD-A3B7CDDCDFAC}"/>
    <cellStyle name="Note 2 10 2 9" xfId="29515" xr:uid="{EB4898A7-4A92-417F-A749-6375C922521D}"/>
    <cellStyle name="Note 2 10 2 9 2" xfId="29516" xr:uid="{936E9A01-BC74-4366-BBCB-621B19DA66C4}"/>
    <cellStyle name="Note 2 10 3" xfId="3807" xr:uid="{43345207-9B54-4664-BFAF-966EE4B200E1}"/>
    <cellStyle name="Note 2 10 3 2" xfId="4421" xr:uid="{AEF39CC6-82F0-4A1C-BFDC-964A5D0A2D95}"/>
    <cellStyle name="Note 2 10 3 2 2" xfId="29517" xr:uid="{654842A6-EEF9-4F39-9C44-6E0C70CA0A99}"/>
    <cellStyle name="Note 2 10 3 3" xfId="29518" xr:uid="{A065B19F-61D2-43AB-B119-AE94CE70A24F}"/>
    <cellStyle name="Note 2 10 3 4" xfId="29519" xr:uid="{F901D757-FA04-43A1-8512-E2282759A595}"/>
    <cellStyle name="Note 2 10 4" xfId="29520" xr:uid="{1DF41ED8-6276-4E71-B4EF-611C1D922F3A}"/>
    <cellStyle name="Note 2 10 4 2" xfId="29521" xr:uid="{4A074979-AF69-4B76-B380-475F58CCF1D4}"/>
    <cellStyle name="Note 2 10 4 3" xfId="29522" xr:uid="{0314251F-97A0-4522-B541-878A19310606}"/>
    <cellStyle name="Note 2 10 4 4" xfId="29523" xr:uid="{ADE86680-285B-44F3-902E-68259BAC75A6}"/>
    <cellStyle name="Note 2 10 5" xfId="29524" xr:uid="{2144710D-52D2-4B6A-8131-617A9C9D974E}"/>
    <cellStyle name="Note 2 10 5 2" xfId="29525" xr:uid="{92B5FD99-9F90-4AE8-9379-E60E019C32C9}"/>
    <cellStyle name="Note 2 10 5 3" xfId="29526" xr:uid="{E3DC1A81-1517-4762-BF0C-38B6136B878F}"/>
    <cellStyle name="Note 2 10 5 4" xfId="29527" xr:uid="{A6DEEB30-6BB2-4C1A-8D2B-F625AEC86334}"/>
    <cellStyle name="Note 2 10 6" xfId="29528" xr:uid="{EA0141E1-DB63-4C19-8AC2-B063CD334829}"/>
    <cellStyle name="Note 2 10 6 2" xfId="29529" xr:uid="{9928D6F0-8165-4099-8686-16B86380F428}"/>
    <cellStyle name="Note 2 10 6 3" xfId="29530" xr:uid="{2E26D46A-5025-4D73-A974-9B848CE86EF1}"/>
    <cellStyle name="Note 2 10 6 4" xfId="29531" xr:uid="{4CD40EF3-0114-4A3F-829A-15D24062A421}"/>
    <cellStyle name="Note 2 10 7" xfId="29532" xr:uid="{62867D19-B462-4FF4-9FFF-6453BAE13358}"/>
    <cellStyle name="Note 2 10 7 2" xfId="29533" xr:uid="{54DE6C04-8417-462B-8F44-D019DC0C147D}"/>
    <cellStyle name="Note 2 10 7 3" xfId="29534" xr:uid="{5EEF0B59-B63C-4875-A7EF-89D1BFB90A0C}"/>
    <cellStyle name="Note 2 10 7 4" xfId="29535" xr:uid="{69C4689D-9D05-448F-B85D-C2062462B8FA}"/>
    <cellStyle name="Note 2 10 8" xfId="29536" xr:uid="{CC9260E5-2BC0-4C91-9C78-E391E77F83B5}"/>
    <cellStyle name="Note 2 10 8 2" xfId="29537" xr:uid="{8FA1908F-648C-4A58-B42F-8C8FBD56CE89}"/>
    <cellStyle name="Note 2 10 8 3" xfId="29538" xr:uid="{799EFA04-F1DD-4F6E-9091-1359B5168EEC}"/>
    <cellStyle name="Note 2 10 8 4" xfId="29539" xr:uid="{8408813C-20E0-4481-A5AA-7FEB3E35737D}"/>
    <cellStyle name="Note 2 10 9" xfId="29540" xr:uid="{B737E7C3-3988-4E63-AEFA-7897351D7272}"/>
    <cellStyle name="Note 2 10 9 2" xfId="29541" xr:uid="{4FEBC76D-9A30-4535-B20B-FF4E226A71FD}"/>
    <cellStyle name="Note 2 10 9 3" xfId="29542" xr:uid="{73B3DED5-382A-4FBF-BA05-1077188E0189}"/>
    <cellStyle name="Note 2 10 9 4" xfId="29543" xr:uid="{7E1BE7BB-3A71-47ED-A66D-9D7A71947AC1}"/>
    <cellStyle name="Note 2 11" xfId="2964" xr:uid="{D57A8D90-FCD6-4698-B1CD-A13713498C25}"/>
    <cellStyle name="Note 2 11 10" xfId="29544" xr:uid="{6A826929-EE0D-4C56-A35A-F382F5D9C422}"/>
    <cellStyle name="Note 2 11 10 2" xfId="29545" xr:uid="{9F175DE6-2AAC-483C-AD35-8B04805EB410}"/>
    <cellStyle name="Note 2 11 11" xfId="29546" xr:uid="{63113271-3E70-4FD0-AF90-0D67FD7CFFAA}"/>
    <cellStyle name="Note 2 11 11 2" xfId="29547" xr:uid="{361E1904-75CC-4341-9639-92A9293E8EF4}"/>
    <cellStyle name="Note 2 11 12" xfId="29548" xr:uid="{40349ED5-68CB-464E-B4BA-F010AE642447}"/>
    <cellStyle name="Note 2 11 13" xfId="29549" xr:uid="{A66C5D4C-4DE2-4C34-B825-B3D08D35B4F6}"/>
    <cellStyle name="Note 2 11 2" xfId="3473" xr:uid="{59F03245-FD9B-40E5-8EC0-E64F072F9AEF}"/>
    <cellStyle name="Note 2 11 2 10" xfId="29550" xr:uid="{2EE08E99-A9C0-42E1-BCD1-D2CD391092BB}"/>
    <cellStyle name="Note 2 11 2 10 2" xfId="29551" xr:uid="{CD09A6B1-E658-4FD0-B95A-02554560A908}"/>
    <cellStyle name="Note 2 11 2 11" xfId="29552" xr:uid="{63A405D1-473C-496F-9D2A-6BD895ED4520}"/>
    <cellStyle name="Note 2 11 2 2" xfId="4130" xr:uid="{91537E35-2069-4F2E-8BFC-4203E321DB65}"/>
    <cellStyle name="Note 2 11 2 2 2" xfId="5353" xr:uid="{D40CD5A8-7446-4E0A-AC57-550EBA94275C}"/>
    <cellStyle name="Note 2 11 2 2 2 2" xfId="29553" xr:uid="{37B7AFBB-615A-486B-9F5B-54D787B7103C}"/>
    <cellStyle name="Note 2 11 2 2 3" xfId="29554" xr:uid="{43D21C6E-1D3F-4887-B1F6-BF3302E49C1D}"/>
    <cellStyle name="Note 2 11 2 2 4" xfId="29555" xr:uid="{37C10522-3A70-4687-9F61-24672BF88E38}"/>
    <cellStyle name="Note 2 11 2 3" xfId="29556" xr:uid="{E3734D63-5DAD-4744-825B-A3E2CD7BA5BC}"/>
    <cellStyle name="Note 2 11 2 3 2" xfId="29557" xr:uid="{A4372962-9CD8-4013-A439-460FFD2B650B}"/>
    <cellStyle name="Note 2 11 2 3 3" xfId="29558" xr:uid="{D51893D2-F270-4DF8-B979-B4F109D76420}"/>
    <cellStyle name="Note 2 11 2 3 4" xfId="29559" xr:uid="{46CCC3D5-C199-4932-B448-76B767831FB5}"/>
    <cellStyle name="Note 2 11 2 4" xfId="29560" xr:uid="{FF8542A4-16EA-4976-9368-71CA97522476}"/>
    <cellStyle name="Note 2 11 2 4 2" xfId="29561" xr:uid="{9DB14626-E80C-4755-8D30-6381A04796F2}"/>
    <cellStyle name="Note 2 11 2 4 3" xfId="29562" xr:uid="{5018CDAC-6D40-49F3-9329-4986583082CF}"/>
    <cellStyle name="Note 2 11 2 4 4" xfId="29563" xr:uid="{B9DFFB9B-FB81-492F-9873-F641F14D3BD7}"/>
    <cellStyle name="Note 2 11 2 5" xfId="29564" xr:uid="{74389F70-E0FD-41E7-A761-BB9D7A75C298}"/>
    <cellStyle name="Note 2 11 2 5 2" xfId="29565" xr:uid="{62D68AF9-C652-4137-86F8-6280EB449A08}"/>
    <cellStyle name="Note 2 11 2 5 3" xfId="29566" xr:uid="{53F629CF-69F4-46BE-BDB8-567A7007F1C1}"/>
    <cellStyle name="Note 2 11 2 5 4" xfId="29567" xr:uid="{4B1E4DBF-4036-42FD-BD77-4D9601725DEE}"/>
    <cellStyle name="Note 2 11 2 6" xfId="29568" xr:uid="{E7565484-96A6-4D55-8BAB-551F7DD6F8D3}"/>
    <cellStyle name="Note 2 11 2 6 2" xfId="29569" xr:uid="{71C5C4C1-EA93-419B-88AD-1257F11A247D}"/>
    <cellStyle name="Note 2 11 2 6 3" xfId="29570" xr:uid="{338D4D64-8B13-469B-A3A4-EC3FFDBEDED6}"/>
    <cellStyle name="Note 2 11 2 6 4" xfId="29571" xr:uid="{CAAF061B-D796-4CCD-A7D8-B1CB16275F31}"/>
    <cellStyle name="Note 2 11 2 7" xfId="29572" xr:uid="{CA95392D-41B2-4E1F-A608-6D08BA50570E}"/>
    <cellStyle name="Note 2 11 2 7 2" xfId="29573" xr:uid="{325065C2-67A8-47C4-BD00-17C4D3022D73}"/>
    <cellStyle name="Note 2 11 2 7 3" xfId="29574" xr:uid="{A63CF0DD-10A8-4C08-A6A0-12CF1028A3C4}"/>
    <cellStyle name="Note 2 11 2 7 4" xfId="29575" xr:uid="{B8454300-31B0-46FC-9B39-4DC59D01E711}"/>
    <cellStyle name="Note 2 11 2 8" xfId="29576" xr:uid="{98F9D58C-B51E-4CDC-9A84-878C29A8D62E}"/>
    <cellStyle name="Note 2 11 2 8 2" xfId="29577" xr:uid="{1E9922E7-9CA4-4DBD-B92E-94C11E75F49A}"/>
    <cellStyle name="Note 2 11 2 8 3" xfId="29578" xr:uid="{EAFC19E8-62CB-4927-9917-127BB5470709}"/>
    <cellStyle name="Note 2 11 2 8 4" xfId="29579" xr:uid="{648DE057-143A-409E-9226-800696885B57}"/>
    <cellStyle name="Note 2 11 2 9" xfId="29580" xr:uid="{C812101F-B5DD-4921-930C-37094964E3ED}"/>
    <cellStyle name="Note 2 11 2 9 2" xfId="29581" xr:uid="{AD03E9DF-7D6E-4472-BCBD-015B52995040}"/>
    <cellStyle name="Note 2 11 3" xfId="3808" xr:uid="{6739DB22-776F-4A8E-8253-9E1BD0A80695}"/>
    <cellStyle name="Note 2 11 3 2" xfId="4420" xr:uid="{FF1C05D1-7931-4540-82AB-FA9DD88DC162}"/>
    <cellStyle name="Note 2 11 3 2 2" xfId="29582" xr:uid="{68F5E746-35AF-488A-AC33-A5925E88E2F6}"/>
    <cellStyle name="Note 2 11 3 3" xfId="29583" xr:uid="{1328DE37-BA77-4DBC-93AA-F4EC2318FB36}"/>
    <cellStyle name="Note 2 11 3 4" xfId="29584" xr:uid="{81445D89-006D-4951-9CF2-37D0E0A50533}"/>
    <cellStyle name="Note 2 11 4" xfId="29585" xr:uid="{759B16A0-421C-4F8F-9C61-7B8BAD2EC750}"/>
    <cellStyle name="Note 2 11 4 2" xfId="29586" xr:uid="{E99A3C9A-5860-433B-A760-341ABE629A7B}"/>
    <cellStyle name="Note 2 11 4 3" xfId="29587" xr:uid="{15DBD60D-CBFA-4B97-BA7F-6CCEB687BFCF}"/>
    <cellStyle name="Note 2 11 4 4" xfId="29588" xr:uid="{704B8789-A94D-4253-9B57-9ACAA1C7FA2C}"/>
    <cellStyle name="Note 2 11 5" xfId="29589" xr:uid="{46FB27E6-6D96-433C-859A-ABE2B757ABA0}"/>
    <cellStyle name="Note 2 11 5 2" xfId="29590" xr:uid="{220B62A4-39D2-472A-AF1F-49A645E93C29}"/>
    <cellStyle name="Note 2 11 5 3" xfId="29591" xr:uid="{9B94B03C-B694-4795-8BAF-51D18A22BD6E}"/>
    <cellStyle name="Note 2 11 5 4" xfId="29592" xr:uid="{06D657A5-AA75-42ED-AFE4-F2AE72383D64}"/>
    <cellStyle name="Note 2 11 6" xfId="29593" xr:uid="{D808A98E-4A5F-4C19-A861-3D9290D71BCA}"/>
    <cellStyle name="Note 2 11 6 2" xfId="29594" xr:uid="{EF185884-962E-4C06-901B-BE7308B375E8}"/>
    <cellStyle name="Note 2 11 6 3" xfId="29595" xr:uid="{F731A555-9F57-47EC-A63B-BDD163741137}"/>
    <cellStyle name="Note 2 11 6 4" xfId="29596" xr:uid="{A121CD84-4F95-4D4F-A022-D115B2DBA6F1}"/>
    <cellStyle name="Note 2 11 7" xfId="29597" xr:uid="{2CB43415-68B8-4434-947B-19FC738FCE48}"/>
    <cellStyle name="Note 2 11 7 2" xfId="29598" xr:uid="{934D1CEE-3FD2-41C7-A417-83FC482995C1}"/>
    <cellStyle name="Note 2 11 7 3" xfId="29599" xr:uid="{80A9F145-4D3F-4349-86E4-4F8DEB97E015}"/>
    <cellStyle name="Note 2 11 7 4" xfId="29600" xr:uid="{4F0482A8-C64F-4CF7-A6EF-348C96DCD541}"/>
    <cellStyle name="Note 2 11 8" xfId="29601" xr:uid="{0A2ABED4-0277-42CF-8752-08B0251396C6}"/>
    <cellStyle name="Note 2 11 8 2" xfId="29602" xr:uid="{639EC4CB-E631-49E7-A624-7367DD080992}"/>
    <cellStyle name="Note 2 11 8 3" xfId="29603" xr:uid="{12B725D9-70B9-4681-88AE-412579AB3090}"/>
    <cellStyle name="Note 2 11 8 4" xfId="29604" xr:uid="{A0002F57-533C-4D47-BD3D-FD664EDD1395}"/>
    <cellStyle name="Note 2 11 9" xfId="29605" xr:uid="{E03D686F-33D0-44C2-ACED-0565E2850E65}"/>
    <cellStyle name="Note 2 11 9 2" xfId="29606" xr:uid="{0AF72336-7FE3-43AF-819B-6CC621D837A2}"/>
    <cellStyle name="Note 2 11 9 3" xfId="29607" xr:uid="{FCFB5EDC-52BE-4FBC-8442-E893825DABCE}"/>
    <cellStyle name="Note 2 11 9 4" xfId="29608" xr:uid="{128344A1-64FC-4CD6-8653-969C0FE27B77}"/>
    <cellStyle name="Note 2 12" xfId="2965" xr:uid="{CF4DE0B0-5743-43D0-A621-CAA125A709E0}"/>
    <cellStyle name="Note 2 12 10" xfId="29609" xr:uid="{41EA6BEA-9966-42DC-9017-A4346903C0FE}"/>
    <cellStyle name="Note 2 12 10 2" xfId="29610" xr:uid="{7EE99341-4E3F-4016-8740-85D85226A9FA}"/>
    <cellStyle name="Note 2 12 11" xfId="29611" xr:uid="{52855ACB-76B1-4816-85FA-953D5AE67F72}"/>
    <cellStyle name="Note 2 12 11 2" xfId="29612" xr:uid="{DA46BF47-7128-4B88-BB5A-4E5B7FC0FCCF}"/>
    <cellStyle name="Note 2 12 12" xfId="29613" xr:uid="{5B791575-6C73-49C0-93BC-176F80E0C3B9}"/>
    <cellStyle name="Note 2 12 13" xfId="29614" xr:uid="{9906FF9E-6520-4758-A871-7DAD11570862}"/>
    <cellStyle name="Note 2 12 2" xfId="3474" xr:uid="{63AC3F83-9DCB-4990-92AC-4A46A78D9D87}"/>
    <cellStyle name="Note 2 12 2 10" xfId="29615" xr:uid="{B2633D34-24B2-4CCB-85F1-D47DDB92451A}"/>
    <cellStyle name="Note 2 12 2 10 2" xfId="29616" xr:uid="{BD18B349-2C72-4134-A288-E93579747A6C}"/>
    <cellStyle name="Note 2 12 2 11" xfId="29617" xr:uid="{B3D5361D-6108-47BC-9978-43C7AF4BC134}"/>
    <cellStyle name="Note 2 12 2 12" xfId="29618" xr:uid="{761C3923-DE04-4C1B-9762-1114E71FFB6C}"/>
    <cellStyle name="Note 2 12 2 13" xfId="11117" xr:uid="{930180DE-4031-4C74-B623-42F7393D1258}"/>
    <cellStyle name="Note 2 12 2 2" xfId="4131" xr:uid="{5AE14106-A362-4AF8-8F0B-6CBDD960AA11}"/>
    <cellStyle name="Note 2 12 2 2 2" xfId="5354" xr:uid="{DB2F461E-BFA3-43B9-B5C1-EE350936C816}"/>
    <cellStyle name="Note 2 12 2 2 2 2" xfId="29619" xr:uid="{70B30FFE-8BF8-41D2-A823-3AB55461F41E}"/>
    <cellStyle name="Note 2 12 2 2 2 3" xfId="29620" xr:uid="{FE35183A-D07B-4D24-BE29-E68AC07FB019}"/>
    <cellStyle name="Note 2 12 2 2 3" xfId="11957" xr:uid="{3EE99654-8ED2-4B2C-947A-5B440AE8C234}"/>
    <cellStyle name="Note 2 12 2 2 3 2" xfId="29621" xr:uid="{9CCE92B9-F0A9-44D7-B9F4-AE687F05B0CE}"/>
    <cellStyle name="Note 2 12 2 2 4" xfId="29622" xr:uid="{016AE085-F9E5-43DA-87AD-954D83FAC2CB}"/>
    <cellStyle name="Note 2 12 2 2 4 2" xfId="29623" xr:uid="{F489CB8C-0DA0-4C7B-BCA1-EB08C72CA170}"/>
    <cellStyle name="Note 2 12 2 2 5" xfId="29624" xr:uid="{14D9048B-B0CD-404C-80CD-ABD2943D1373}"/>
    <cellStyle name="Note 2 12 2 2 6" xfId="29625" xr:uid="{3D1E3C5B-018B-4505-96A9-BA0D8D734720}"/>
    <cellStyle name="Note 2 12 2 2 7" xfId="29626" xr:uid="{9A1B9212-DA08-4359-8F2E-8B17A40CE5B2}"/>
    <cellStyle name="Note 2 12 2 2 8" xfId="29627" xr:uid="{6DD44062-8775-497F-87E8-427EFBB2E911}"/>
    <cellStyle name="Note 2 12 2 2 9" xfId="11118" xr:uid="{A6E80878-704E-47E9-96E9-286556325598}"/>
    <cellStyle name="Note 2 12 2 3" xfId="11944" xr:uid="{0D9A68FF-9A23-4EFF-A3EC-2EFDA91A425B}"/>
    <cellStyle name="Note 2 12 2 3 2" xfId="29628" xr:uid="{4DDB471E-1055-4A21-9A9B-2E03A05C43DA}"/>
    <cellStyle name="Note 2 12 2 3 2 2" xfId="29629" xr:uid="{07EF0506-F07E-4F47-A7E9-66A875B22B9D}"/>
    <cellStyle name="Note 2 12 2 3 2 3" xfId="29630" xr:uid="{8FC39476-9EE9-4102-8F3B-5195A3D8251B}"/>
    <cellStyle name="Note 2 12 2 3 3" xfId="29631" xr:uid="{A1CBE7E3-D896-43F9-B5FC-26599A0FE06D}"/>
    <cellStyle name="Note 2 12 2 3 3 2" xfId="29632" xr:uid="{B01A670B-2187-49D8-9C22-65635B9C4AC1}"/>
    <cellStyle name="Note 2 12 2 3 4" xfId="29633" xr:uid="{1AC1C416-2510-456D-A117-47382562ECFC}"/>
    <cellStyle name="Note 2 12 2 3 4 2" xfId="29634" xr:uid="{22CC12BA-7827-4414-AD5E-946A321231FD}"/>
    <cellStyle name="Note 2 12 2 3 5" xfId="29635" xr:uid="{4EB6B5F8-466E-43B3-87AD-DC6F4B2B0B33}"/>
    <cellStyle name="Note 2 12 2 3 6" xfId="29636" xr:uid="{D7BD19C0-0E5A-4714-AE26-A35369EAC47F}"/>
    <cellStyle name="Note 2 12 2 3 7" xfId="29637" xr:uid="{7AE4F409-5946-43D1-ADF2-FBB6FEF26351}"/>
    <cellStyle name="Note 2 12 2 3 8" xfId="29638" xr:uid="{A4F471CE-27C7-4D50-921C-EA8A2695F054}"/>
    <cellStyle name="Note 2 12 2 3 9" xfId="29639" xr:uid="{4D8334C9-2A0B-472C-92CD-2C41C976668F}"/>
    <cellStyle name="Note 2 12 2 4" xfId="29640" xr:uid="{A136DDA8-0D87-4A9D-92C4-EFB9445C4541}"/>
    <cellStyle name="Note 2 12 2 4 2" xfId="29641" xr:uid="{C29C8A1A-1550-4F98-B672-EECCE6D14C6A}"/>
    <cellStyle name="Note 2 12 2 4 2 2" xfId="29642" xr:uid="{16F2B3CA-2148-4ECD-A318-234F1AA5AA6E}"/>
    <cellStyle name="Note 2 12 2 4 3" xfId="29643" xr:uid="{2F9626B1-9308-4E0D-B629-4D27EBB0B507}"/>
    <cellStyle name="Note 2 12 2 4 4" xfId="29644" xr:uid="{F5B3A55A-A83E-4531-8ACA-F5811BDA1159}"/>
    <cellStyle name="Note 2 12 2 5" xfId="29645" xr:uid="{55AB7A10-FAE8-4087-93B5-8A1FEA60AA2D}"/>
    <cellStyle name="Note 2 12 2 5 2" xfId="29646" xr:uid="{91AA54FB-6BB2-4A1B-9E19-B720DF7413D8}"/>
    <cellStyle name="Note 2 12 2 5 3" xfId="29647" xr:uid="{0DCDF38B-995B-46EF-80D4-C83F7BE5062D}"/>
    <cellStyle name="Note 2 12 2 5 4" xfId="29648" xr:uid="{6A4AC178-0354-4D61-A077-866EACC5A9DC}"/>
    <cellStyle name="Note 2 12 2 6" xfId="29649" xr:uid="{D78E5F1A-B615-42ED-AEA6-C1D4CC3286AC}"/>
    <cellStyle name="Note 2 12 2 6 2" xfId="29650" xr:uid="{27E83521-B3F9-4003-B5DF-5F8B419A2400}"/>
    <cellStyle name="Note 2 12 2 6 3" xfId="29651" xr:uid="{A687693D-EA3B-4BD2-895F-16C8402BA572}"/>
    <cellStyle name="Note 2 12 2 6 4" xfId="29652" xr:uid="{E1BD8365-B81A-441D-9706-25AA56A75382}"/>
    <cellStyle name="Note 2 12 2 7" xfId="29653" xr:uid="{68511E09-6AA3-4A8F-9342-DCAA2E5E84CE}"/>
    <cellStyle name="Note 2 12 2 7 2" xfId="29654" xr:uid="{AF643933-643A-4721-B1DC-3B4A12CC6425}"/>
    <cellStyle name="Note 2 12 2 7 3" xfId="29655" xr:uid="{673FB31A-1D25-48E9-ADB6-BB380B362DF6}"/>
    <cellStyle name="Note 2 12 2 7 4" xfId="29656" xr:uid="{858FAF0A-E929-40A9-8DB9-AF8103706ECA}"/>
    <cellStyle name="Note 2 12 2 8" xfId="29657" xr:uid="{ADC63707-A4EE-4A8E-9DC3-BAC3885CFAB0}"/>
    <cellStyle name="Note 2 12 2 8 2" xfId="29658" xr:uid="{D4EA29BC-B5C6-41CE-971D-D2306B5641A7}"/>
    <cellStyle name="Note 2 12 2 8 3" xfId="29659" xr:uid="{4E8D8A5D-C8D5-4C54-8DF5-7179440FBA44}"/>
    <cellStyle name="Note 2 12 2 8 4" xfId="29660" xr:uid="{4FC9D120-2764-48CD-BBC2-13C816784967}"/>
    <cellStyle name="Note 2 12 2 9" xfId="29661" xr:uid="{75E03E7C-9746-4750-8B41-8A3D328B0250}"/>
    <cellStyle name="Note 2 12 2 9 2" xfId="29662" xr:uid="{C6E3F60F-69AD-41B4-8D12-09B377DD1A3D}"/>
    <cellStyle name="Note 2 12 3" xfId="3809" xr:uid="{82E45505-F874-4393-96CC-E42A6B276265}"/>
    <cellStyle name="Note 2 12 3 2" xfId="4419" xr:uid="{D51ADC09-3500-4D8C-A21F-7F8A186FE2A6}"/>
    <cellStyle name="Note 2 12 3 2 2" xfId="29663" xr:uid="{EA0D26EB-3BCF-45AB-AF30-9109E7500716}"/>
    <cellStyle name="Note 2 12 3 3" xfId="29664" xr:uid="{EE1F2FA5-AF3D-48B3-B514-48EE62110A32}"/>
    <cellStyle name="Note 2 12 3 4" xfId="29665" xr:uid="{6D3AC975-9707-4002-B3C7-95F44C960021}"/>
    <cellStyle name="Note 2 12 4" xfId="29666" xr:uid="{65D7935D-BEAE-4BA2-A348-EE9BAFA20592}"/>
    <cellStyle name="Note 2 12 4 2" xfId="29667" xr:uid="{8CD112E4-613D-4EBC-B7A4-EC5A461ED6F6}"/>
    <cellStyle name="Note 2 12 4 3" xfId="29668" xr:uid="{5566D9B0-94DD-47AF-B0D5-F4B7C202D115}"/>
    <cellStyle name="Note 2 12 4 4" xfId="29669" xr:uid="{CB935198-9344-4157-8C5B-1E7D89147BB8}"/>
    <cellStyle name="Note 2 12 5" xfId="29670" xr:uid="{0EC50E40-ED5F-4F9E-9715-D705985B63C3}"/>
    <cellStyle name="Note 2 12 5 2" xfId="29671" xr:uid="{F3B04CF5-4344-4839-8498-525D72967154}"/>
    <cellStyle name="Note 2 12 5 3" xfId="29672" xr:uid="{E4C6AFEA-906C-47E7-BCEB-0D62E1AD52C0}"/>
    <cellStyle name="Note 2 12 5 4" xfId="29673" xr:uid="{18801D26-FA35-44ED-922C-FED3DE8B38C2}"/>
    <cellStyle name="Note 2 12 6" xfId="29674" xr:uid="{A18E7F47-37B4-41CE-AB5A-417369A83D85}"/>
    <cellStyle name="Note 2 12 6 2" xfId="29675" xr:uid="{F4DAD03A-2216-4FD8-B62C-95F42E8A6E2E}"/>
    <cellStyle name="Note 2 12 6 3" xfId="29676" xr:uid="{A9C60DF9-4911-4DF7-9720-CC79AF6E3A54}"/>
    <cellStyle name="Note 2 12 6 4" xfId="29677" xr:uid="{FED0504A-E0AD-4BDE-9424-517AF2F68D1B}"/>
    <cellStyle name="Note 2 12 7" xfId="29678" xr:uid="{82D880AA-DF57-454F-9A25-F1F0A0BE750D}"/>
    <cellStyle name="Note 2 12 7 2" xfId="29679" xr:uid="{8305809A-98CE-4F84-BF55-73B88161C515}"/>
    <cellStyle name="Note 2 12 7 3" xfId="29680" xr:uid="{451FE20F-7EAE-4895-97D3-041ADA5919C4}"/>
    <cellStyle name="Note 2 12 7 4" xfId="29681" xr:uid="{E91286AA-BB7F-432E-9DFB-58C9CD017EFB}"/>
    <cellStyle name="Note 2 12 8" xfId="29682" xr:uid="{ACB6BEAC-00C2-4A07-95C5-0BD8C8713D8B}"/>
    <cellStyle name="Note 2 12 8 2" xfId="29683" xr:uid="{7020528E-BFE5-482A-90A2-3E17D23ABA81}"/>
    <cellStyle name="Note 2 12 8 3" xfId="29684" xr:uid="{FE8B32D9-C392-4A02-BD18-5ED05ACB5EA0}"/>
    <cellStyle name="Note 2 12 8 4" xfId="29685" xr:uid="{C979A7D1-98B9-4B95-9294-D57C9A82068B}"/>
    <cellStyle name="Note 2 12 9" xfId="29686" xr:uid="{F1C1D3D1-144C-403C-9DF8-2BA36FB16215}"/>
    <cellStyle name="Note 2 12 9 2" xfId="29687" xr:uid="{98F768E2-4697-4C90-805B-CD50FF7260A7}"/>
    <cellStyle name="Note 2 12 9 3" xfId="29688" xr:uid="{D09F4C01-928B-46EE-9F64-3A87283F9AF4}"/>
    <cellStyle name="Note 2 12 9 4" xfId="29689" xr:uid="{28332D04-B3F6-4DF0-BAE2-87AE68025A3A}"/>
    <cellStyle name="Note 2 13" xfId="2966" xr:uid="{AE42BCFC-C2F6-4B1D-BD89-091E6CC27488}"/>
    <cellStyle name="Note 2 13 10" xfId="29690" xr:uid="{7B866A12-B6F0-4E09-969A-5E84866D215F}"/>
    <cellStyle name="Note 2 13 10 2" xfId="29691" xr:uid="{77663387-ACB7-4BC9-AEA7-5048C11F4D20}"/>
    <cellStyle name="Note 2 13 11" xfId="29692" xr:uid="{3C930F45-91B4-45E5-8784-15C35A8561BA}"/>
    <cellStyle name="Note 2 13 11 2" xfId="29693" xr:uid="{D08492BA-7753-4572-8841-286E10E615D8}"/>
    <cellStyle name="Note 2 13 12" xfId="29694" xr:uid="{575C5466-95C6-4D00-9284-EFF26CD7DAF4}"/>
    <cellStyle name="Note 2 13 13" xfId="29695" xr:uid="{30935275-ABE4-4BC5-BF7B-B8E878764232}"/>
    <cellStyle name="Note 2 13 2" xfId="3475" xr:uid="{8C5418C8-392E-4173-9E91-307E0F83B0DB}"/>
    <cellStyle name="Note 2 13 2 10" xfId="29696" xr:uid="{722E73B1-7075-4C46-B294-ED079E57B7DE}"/>
    <cellStyle name="Note 2 13 2 10 2" xfId="29697" xr:uid="{C54C9C41-0C26-4CF6-940D-B3ACB47ADF83}"/>
    <cellStyle name="Note 2 13 2 11" xfId="29698" xr:uid="{84D3C8D9-A962-4636-8A70-ED093D46158D}"/>
    <cellStyle name="Note 2 13 2 2" xfId="4132" xr:uid="{F94BCDA0-02EA-48AF-8525-B80F71884241}"/>
    <cellStyle name="Note 2 13 2 2 2" xfId="5355" xr:uid="{D14E0E2D-6CD9-49A1-A2C5-1A5720E7FCB9}"/>
    <cellStyle name="Note 2 13 2 2 2 2" xfId="29699" xr:uid="{9330E8E1-D25B-4B58-8FE8-236AF82E6502}"/>
    <cellStyle name="Note 2 13 2 2 3" xfId="29700" xr:uid="{45B44314-72F0-4D1F-82BF-131BBC61FEC5}"/>
    <cellStyle name="Note 2 13 2 2 4" xfId="29701" xr:uid="{68CF29AD-C4E1-4459-9455-509206A9A681}"/>
    <cellStyle name="Note 2 13 2 3" xfId="29702" xr:uid="{069269C8-D7AF-4748-BF4C-1AD8B77F7A47}"/>
    <cellStyle name="Note 2 13 2 3 2" xfId="29703" xr:uid="{A5521A95-C572-4CCE-B7E3-74E854FB64CA}"/>
    <cellStyle name="Note 2 13 2 3 3" xfId="29704" xr:uid="{7A9DF9C0-0B7A-49F3-B3D8-F191B5DBA99F}"/>
    <cellStyle name="Note 2 13 2 3 4" xfId="29705" xr:uid="{CB5CA8C8-AC9B-4051-BC5D-283B699123CB}"/>
    <cellStyle name="Note 2 13 2 4" xfId="29706" xr:uid="{2A786C9B-A786-4128-BC3E-5428BD045D3C}"/>
    <cellStyle name="Note 2 13 2 4 2" xfId="29707" xr:uid="{86D14E83-7812-44B3-AA3A-5DD75CBF203E}"/>
    <cellStyle name="Note 2 13 2 4 3" xfId="29708" xr:uid="{E22850C2-308B-470A-8D94-2D7A733B4F7A}"/>
    <cellStyle name="Note 2 13 2 4 4" xfId="29709" xr:uid="{2F656021-53EB-420C-8D34-CFDE93A02900}"/>
    <cellStyle name="Note 2 13 2 5" xfId="29710" xr:uid="{4AB86893-1AD8-49A4-A51E-BC0F42661B80}"/>
    <cellStyle name="Note 2 13 2 5 2" xfId="29711" xr:uid="{853BC58A-AB17-4F9B-92E9-33CA93F56B66}"/>
    <cellStyle name="Note 2 13 2 5 3" xfId="29712" xr:uid="{6ECD0F4E-B101-436B-9243-3145FF7355DA}"/>
    <cellStyle name="Note 2 13 2 5 4" xfId="29713" xr:uid="{9CCDD6BA-ADC7-46DB-9C19-A744860A5004}"/>
    <cellStyle name="Note 2 13 2 6" xfId="29714" xr:uid="{D314C514-8310-4077-BDFB-6A16242C3F57}"/>
    <cellStyle name="Note 2 13 2 6 2" xfId="29715" xr:uid="{6E2A07B1-A91A-4776-BB8C-8CE038F4C3F1}"/>
    <cellStyle name="Note 2 13 2 6 3" xfId="29716" xr:uid="{FDC0974E-2597-45E7-B87D-2CAB67B49FC5}"/>
    <cellStyle name="Note 2 13 2 6 4" xfId="29717" xr:uid="{C771E265-9E76-4AF4-8730-72212EF7EADB}"/>
    <cellStyle name="Note 2 13 2 7" xfId="29718" xr:uid="{CB5E77DB-1B90-462A-81B0-EA75A4B408E6}"/>
    <cellStyle name="Note 2 13 2 7 2" xfId="29719" xr:uid="{FB9B7908-2845-453E-B2FA-C6C8EBB73062}"/>
    <cellStyle name="Note 2 13 2 7 3" xfId="29720" xr:uid="{2975269B-4AFC-429D-A591-122A87AC85BE}"/>
    <cellStyle name="Note 2 13 2 7 4" xfId="29721" xr:uid="{B134648D-41A6-4309-B033-A68808A78E99}"/>
    <cellStyle name="Note 2 13 2 8" xfId="29722" xr:uid="{FED55DC3-B4DA-4B54-8A44-AB6465BF8330}"/>
    <cellStyle name="Note 2 13 2 8 2" xfId="29723" xr:uid="{09C88E20-8472-4DD0-9681-EB0767407452}"/>
    <cellStyle name="Note 2 13 2 8 3" xfId="29724" xr:uid="{2BD99724-87AD-42F7-BB09-07A96E2955A2}"/>
    <cellStyle name="Note 2 13 2 8 4" xfId="29725" xr:uid="{71E099E1-16B0-4496-B25E-FA13B11A1078}"/>
    <cellStyle name="Note 2 13 2 9" xfId="29726" xr:uid="{799B40D4-D959-417F-A6E5-76293415ECB3}"/>
    <cellStyle name="Note 2 13 2 9 2" xfId="29727" xr:uid="{E4BA1E8D-E46C-4F61-AE92-BA03571532B5}"/>
    <cellStyle name="Note 2 13 3" xfId="3810" xr:uid="{7109C936-F5D1-48AB-B8DC-FED5C52F0BB4}"/>
    <cellStyle name="Note 2 13 3 2" xfId="4418" xr:uid="{A8B2AC9D-2274-4606-A5D9-512DBE677FEF}"/>
    <cellStyle name="Note 2 13 3 2 2" xfId="29728" xr:uid="{3951AEE7-F243-45FC-A949-6F340907C0F1}"/>
    <cellStyle name="Note 2 13 3 3" xfId="29729" xr:uid="{D370A200-068D-40FD-93CA-07658C83B668}"/>
    <cellStyle name="Note 2 13 3 4" xfId="29730" xr:uid="{8CADB614-BB15-4715-A18E-68C949E93630}"/>
    <cellStyle name="Note 2 13 4" xfId="29731" xr:uid="{F303B501-611F-45A2-95EF-D46B309BD0B8}"/>
    <cellStyle name="Note 2 13 4 2" xfId="29732" xr:uid="{B5FD8FF1-7257-4A64-968F-6F064A513AFB}"/>
    <cellStyle name="Note 2 13 4 3" xfId="29733" xr:uid="{5246729B-EC59-4C94-AB36-FC728B92C693}"/>
    <cellStyle name="Note 2 13 4 4" xfId="29734" xr:uid="{AEF75632-FDC3-407C-AB62-CD0DD9C7A48C}"/>
    <cellStyle name="Note 2 13 5" xfId="29735" xr:uid="{3318E258-6C2D-4D19-A5B1-A8F70ED53998}"/>
    <cellStyle name="Note 2 13 5 2" xfId="29736" xr:uid="{6D546C52-F333-48E3-912E-B37B9A61F965}"/>
    <cellStyle name="Note 2 13 5 3" xfId="29737" xr:uid="{6FEE754C-1915-4268-878F-7FDCAD93699F}"/>
    <cellStyle name="Note 2 13 5 4" xfId="29738" xr:uid="{17618D3A-75C8-41DC-9CFF-67BA56863F94}"/>
    <cellStyle name="Note 2 13 6" xfId="29739" xr:uid="{3DDB3D92-811F-43B8-BD4F-302C74F8D53F}"/>
    <cellStyle name="Note 2 13 6 2" xfId="29740" xr:uid="{B23328AD-B9A4-45CE-9FFC-76C08484A354}"/>
    <cellStyle name="Note 2 13 6 3" xfId="29741" xr:uid="{E7D8A186-59F6-4EA3-B40D-EF9E28674641}"/>
    <cellStyle name="Note 2 13 6 4" xfId="29742" xr:uid="{3F0D695B-7726-4C92-92FF-757FCC55DB1D}"/>
    <cellStyle name="Note 2 13 7" xfId="29743" xr:uid="{0C89D4BD-EE31-4816-B299-2F7FE2C65E1C}"/>
    <cellStyle name="Note 2 13 7 2" xfId="29744" xr:uid="{88A5B830-11F5-4C58-8BB0-7A29D0CCE467}"/>
    <cellStyle name="Note 2 13 7 3" xfId="29745" xr:uid="{E7877677-80C3-4D29-8F9E-FC7F71944090}"/>
    <cellStyle name="Note 2 13 7 4" xfId="29746" xr:uid="{77E8D04C-1CC7-4D39-87CD-39572A55A961}"/>
    <cellStyle name="Note 2 13 8" xfId="29747" xr:uid="{64A0FECB-CE7C-4E97-9B66-39E9DD761DFF}"/>
    <cellStyle name="Note 2 13 8 2" xfId="29748" xr:uid="{9A895B35-9D41-4E05-863D-0716FA6E18EE}"/>
    <cellStyle name="Note 2 13 8 3" xfId="29749" xr:uid="{237E4862-23BA-4DF5-9283-F048E8A9DF70}"/>
    <cellStyle name="Note 2 13 8 4" xfId="29750" xr:uid="{80AA3E46-2E8C-4AE8-B5C2-C971610880E5}"/>
    <cellStyle name="Note 2 13 9" xfId="29751" xr:uid="{67B3E6B5-F851-4263-9826-DC9AC87F6D7A}"/>
    <cellStyle name="Note 2 13 9 2" xfId="29752" xr:uid="{0698F75A-DFA8-46B1-95FA-7BE3ED9098A8}"/>
    <cellStyle name="Note 2 13 9 3" xfId="29753" xr:uid="{BABC3B4B-DEE0-49C0-905E-EFEA75955E8C}"/>
    <cellStyle name="Note 2 13 9 4" xfId="29754" xr:uid="{CD4607C2-076F-430D-A484-34E378A3A591}"/>
    <cellStyle name="Note 2 14" xfId="3471" xr:uid="{82125AF4-486F-4C75-847F-5D73E048F425}"/>
    <cellStyle name="Note 2 14 10" xfId="29755" xr:uid="{DA8315A9-4151-41FC-AFA8-0AEB48007E60}"/>
    <cellStyle name="Note 2 14 10 2" xfId="29756" xr:uid="{004E54A5-5088-46CC-A9D3-F52573D571C9}"/>
    <cellStyle name="Note 2 14 11" xfId="29757" xr:uid="{4F23919D-E125-4722-A490-B757DD64ED96}"/>
    <cellStyle name="Note 2 14 12" xfId="29758" xr:uid="{8C21440F-12FF-4B33-8B2B-E6FBE8887043}"/>
    <cellStyle name="Note 2 14 13" xfId="11119" xr:uid="{33C26B7B-A634-46BA-9925-E1F1BE82C96E}"/>
    <cellStyle name="Note 2 14 14" xfId="6547" xr:uid="{E1F0A2D3-A608-4CE5-AF52-6BBE60FDAA9E}"/>
    <cellStyle name="Note 2 14 2" xfId="4128" xr:uid="{A7C27D9D-7E32-481D-8487-B44978D55066}"/>
    <cellStyle name="Note 2 14 2 2" xfId="5351" xr:uid="{0DDAEC4B-F2FC-44FE-9854-377C52D42AA8}"/>
    <cellStyle name="Note 2 14 2 2 2" xfId="29759" xr:uid="{6A4EE1B8-7688-4994-A97C-3A535A3D579B}"/>
    <cellStyle name="Note 2 14 2 2 3" xfId="29760" xr:uid="{EF50E1E6-0C60-490B-A258-5B3C88F04B07}"/>
    <cellStyle name="Note 2 14 2 3" xfId="29761" xr:uid="{C01A37AC-DA65-4B00-8C7B-B900B0675714}"/>
    <cellStyle name="Note 2 14 2 3 2" xfId="29762" xr:uid="{2788AA78-5063-489E-9FB2-541498E8A483}"/>
    <cellStyle name="Note 2 14 2 4" xfId="29763" xr:uid="{8413B7D6-1341-4592-BC47-C4C5CE827C32}"/>
    <cellStyle name="Note 2 14 2 5" xfId="29764" xr:uid="{2C829769-5935-45EA-B3A5-99BD96383DFB}"/>
    <cellStyle name="Note 2 14 2 6" xfId="29765" xr:uid="{DFB6EB88-1925-4EF5-B25E-5ECF263491E2}"/>
    <cellStyle name="Note 2 14 3" xfId="29766" xr:uid="{B079DF85-B123-4AEE-B848-E34D6B4F3242}"/>
    <cellStyle name="Note 2 14 3 2" xfId="29767" xr:uid="{E8CAC078-CDDC-4708-9E2F-4224548AA9DB}"/>
    <cellStyle name="Note 2 14 3 2 2" xfId="29768" xr:uid="{CB7FCCC7-02A2-4ABF-987C-130EC4255C56}"/>
    <cellStyle name="Note 2 14 3 2 3" xfId="29769" xr:uid="{BEFE6520-72E1-48FA-AF97-4502993BAF76}"/>
    <cellStyle name="Note 2 14 3 3" xfId="29770" xr:uid="{9CA61597-8531-465A-8572-DA3776F4FFF0}"/>
    <cellStyle name="Note 2 14 3 3 2" xfId="29771" xr:uid="{23F80051-60AA-4D5E-810A-6E5751A1D3E7}"/>
    <cellStyle name="Note 2 14 3 4" xfId="29772" xr:uid="{4023A121-DDEB-4D78-BEFA-C44B7AC70476}"/>
    <cellStyle name="Note 2 14 3 4 2" xfId="29773" xr:uid="{E21FA7DD-149B-4819-AB4E-76E9F254E6B8}"/>
    <cellStyle name="Note 2 14 3 5" xfId="29774" xr:uid="{12DC6A33-367B-427A-B600-46F186FB57AB}"/>
    <cellStyle name="Note 2 14 3 6" xfId="29775" xr:uid="{5E66232E-95BE-4661-96DF-07F048BE6A28}"/>
    <cellStyle name="Note 2 14 3 7" xfId="29776" xr:uid="{09C48334-53E0-4136-A730-E73D0BCF3E46}"/>
    <cellStyle name="Note 2 14 3 8" xfId="29777" xr:uid="{A4DC3595-F446-4BEA-860B-EAED086D11B6}"/>
    <cellStyle name="Note 2 14 4" xfId="29778" xr:uid="{A4FDB8D9-AAD5-498A-B076-85AB925F55A2}"/>
    <cellStyle name="Note 2 14 4 2" xfId="29779" xr:uid="{17C6CC7F-B6EC-4100-86F1-AF6883FA2322}"/>
    <cellStyle name="Note 2 14 4 3" xfId="29780" xr:uid="{F293DB3C-8C0F-4B09-8965-2E9CCE69A9C5}"/>
    <cellStyle name="Note 2 14 4 4" xfId="29781" xr:uid="{87AFDFEC-2895-44E3-9E01-1257303A513B}"/>
    <cellStyle name="Note 2 14 5" xfId="29782" xr:uid="{18C2406F-EFF8-4463-AE0A-9D60B74FC276}"/>
    <cellStyle name="Note 2 14 5 2" xfId="29783" xr:uid="{EC4FF825-733C-4BEC-A6B6-0199CF4433A8}"/>
    <cellStyle name="Note 2 14 5 3" xfId="29784" xr:uid="{F2932D40-9D90-4240-B54E-BC09030A189D}"/>
    <cellStyle name="Note 2 14 5 4" xfId="29785" xr:uid="{701CFF2C-F87D-4EC6-B972-F2A2492D8DAE}"/>
    <cellStyle name="Note 2 14 6" xfId="29786" xr:uid="{D070F775-8FB2-4E60-92EC-20CCB92CD9A7}"/>
    <cellStyle name="Note 2 14 6 2" xfId="29787" xr:uid="{4DBD58D5-CDE6-4931-9529-D45F38F9CC5C}"/>
    <cellStyle name="Note 2 14 6 3" xfId="29788" xr:uid="{14D5FEB9-9D89-4F9B-89B1-08C24727CB63}"/>
    <cellStyle name="Note 2 14 6 4" xfId="29789" xr:uid="{F9B082DA-5E97-44C6-B758-2D72620B7F0F}"/>
    <cellStyle name="Note 2 14 7" xfId="29790" xr:uid="{AFD88292-9E49-4B53-B7CD-508C0EC4ADFA}"/>
    <cellStyle name="Note 2 14 7 2" xfId="29791" xr:uid="{88BF5374-9CAA-4F29-B5F2-9727ADE54C37}"/>
    <cellStyle name="Note 2 14 7 3" xfId="29792" xr:uid="{CD2A06B9-A959-4211-9EFC-518CBFE4621D}"/>
    <cellStyle name="Note 2 14 7 4" xfId="29793" xr:uid="{8D436D4A-6B38-4C62-8AEB-5DE4397F0D4D}"/>
    <cellStyle name="Note 2 14 8" xfId="29794" xr:uid="{1BF79ADB-83A3-4B09-9452-349215DB07F6}"/>
    <cellStyle name="Note 2 14 8 2" xfId="29795" xr:uid="{9F25AD79-D0F6-442F-A18C-FE784FD1CCED}"/>
    <cellStyle name="Note 2 14 8 3" xfId="29796" xr:uid="{399E4A60-4F9E-410E-9A2F-E3B783681A9E}"/>
    <cellStyle name="Note 2 14 8 4" xfId="29797" xr:uid="{F76CB8A0-4BDB-4A07-BF21-9E08F6E560AA}"/>
    <cellStyle name="Note 2 14 9" xfId="29798" xr:uid="{271E3848-F1C5-4C7E-AB44-EF240F2B1414}"/>
    <cellStyle name="Note 2 14 9 2" xfId="29799" xr:uid="{862BEBD1-484A-4D01-9A11-ABC1CA815D77}"/>
    <cellStyle name="Note 2 15" xfId="3806" xr:uid="{CF1A468E-4975-49C5-83E0-BC99C2DF3A0F}"/>
    <cellStyle name="Note 2 15 10" xfId="6548" xr:uid="{CDCF5671-0A1B-4CBF-8B9A-27E405272E4D}"/>
    <cellStyle name="Note 2 15 2" xfId="4422" xr:uid="{BD728532-EBA9-4E4F-BC7B-BD2BD6AEF300}"/>
    <cellStyle name="Note 2 15 2 2" xfId="29800" xr:uid="{BB4FD955-055E-41AB-80CE-520FEEAF08CE}"/>
    <cellStyle name="Note 2 15 2 2 2" xfId="29801" xr:uid="{F0D116A3-C702-46F5-B3BB-D04D408A2D98}"/>
    <cellStyle name="Note 2 15 2 3" xfId="29802" xr:uid="{565F67FC-4D1B-4416-A07B-B3327B2F2577}"/>
    <cellStyle name="Note 2 15 2 3 2" xfId="29803" xr:uid="{F60B6F55-0252-4FA6-A78D-BA241ACE2E91}"/>
    <cellStyle name="Note 2 15 2 4" xfId="29804" xr:uid="{312452E5-2147-4A49-AE4A-F6E66C41F7C0}"/>
    <cellStyle name="Note 2 15 2 5" xfId="29805" xr:uid="{8AA91D7B-AAC8-4511-84D5-C101BCF77723}"/>
    <cellStyle name="Note 2 15 2 6" xfId="29806" xr:uid="{D6F802E8-FBE2-42A0-AF45-9494CF0BC529}"/>
    <cellStyle name="Note 2 15 2 7" xfId="29807" xr:uid="{D3BA600D-439B-4CA8-A7FD-F01FD3C4A854}"/>
    <cellStyle name="Note 2 15 2 8" xfId="29808" xr:uid="{791D7547-6A7C-449E-BC1C-786AED4A45D8}"/>
    <cellStyle name="Note 2 15 3" xfId="29809" xr:uid="{8E83CDDD-DE30-4D5D-9E69-E897CB349513}"/>
    <cellStyle name="Note 2 15 3 2" xfId="29810" xr:uid="{075B0C88-956F-42BD-B3D4-729677AA6687}"/>
    <cellStyle name="Note 2 15 4" xfId="29811" xr:uid="{08ACA274-29F8-4424-9A69-0F6309520E04}"/>
    <cellStyle name="Note 2 15 4 2" xfId="29812" xr:uid="{9284919F-2208-4542-93ED-8F3D2D432BA3}"/>
    <cellStyle name="Note 2 15 5" xfId="29813" xr:uid="{5993BEAF-4E39-4FA3-A622-21300ACFBE33}"/>
    <cellStyle name="Note 2 15 6" xfId="29814" xr:uid="{A035AE97-DA99-401B-8F44-85A1E8823A60}"/>
    <cellStyle name="Note 2 15 7" xfId="29815" xr:uid="{48D05B3B-4BB9-4AFE-991C-9D40EBAD0DBF}"/>
    <cellStyle name="Note 2 15 8" xfId="29816" xr:uid="{6852266B-1454-45E6-B3BE-0D28197BF664}"/>
    <cellStyle name="Note 2 15 9" xfId="11953" xr:uid="{E6F72CCE-5891-41C7-924D-B13733EBDD7C}"/>
    <cellStyle name="Note 2 16" xfId="8857" xr:uid="{F7E36FD9-11AE-49CD-AC05-F8BFA7C29905}"/>
    <cellStyle name="Note 2 16 2" xfId="29818" xr:uid="{E4A0612B-0318-43F7-98FF-5A1763121842}"/>
    <cellStyle name="Note 2 16 2 2" xfId="29819" xr:uid="{37F3AE52-926F-43A4-AC68-BCAB66B98A3B}"/>
    <cellStyle name="Note 2 16 2 3" xfId="29820" xr:uid="{DA8AD799-81AC-4889-B8F1-6A8DAF39E451}"/>
    <cellStyle name="Note 2 16 3" xfId="29821" xr:uid="{9CCCCF7D-C481-4C8E-A9CA-177B642599AF}"/>
    <cellStyle name="Note 2 16 3 2" xfId="29822" xr:uid="{36F1A4B8-6B55-4894-9BA3-DCBD368526C7}"/>
    <cellStyle name="Note 2 16 4" xfId="29823" xr:uid="{A5B50FAA-39AF-425B-A783-81BF864153CE}"/>
    <cellStyle name="Note 2 16 5" xfId="29824" xr:uid="{509F3C66-0D3D-4635-B6E4-96DF12EFC8C1}"/>
    <cellStyle name="Note 2 16 6" xfId="29825" xr:uid="{E92D703C-3742-40CC-B7DC-278596F57C95}"/>
    <cellStyle name="Note 2 16 7" xfId="29817" xr:uid="{2AB8EC6D-59EC-4095-9EE2-2B76E69E1C94}"/>
    <cellStyle name="Note 2 17" xfId="29826" xr:uid="{E5BB2420-65F3-4DA7-AB8D-2B3EE7AF024C}"/>
    <cellStyle name="Note 2 17 2" xfId="29827" xr:uid="{1833CAFD-7E4E-49AF-B6C2-158DEE9F531B}"/>
    <cellStyle name="Note 2 17 3" xfId="29828" xr:uid="{15046D8F-95FF-4769-AC42-0A30D00FEC45}"/>
    <cellStyle name="Note 2 17 4" xfId="29829" xr:uid="{1AF7D7C2-9D1E-48AB-90F1-738DA0C8E48A}"/>
    <cellStyle name="Note 2 18" xfId="29830" xr:uid="{0CC5A312-69F1-49E5-8E13-6BB4D133DDC7}"/>
    <cellStyle name="Note 2 18 2" xfId="29831" xr:uid="{323AA86E-DBD8-4EFD-A75D-5CBD2BB08273}"/>
    <cellStyle name="Note 2 18 3" xfId="29832" xr:uid="{9AEA03DC-B055-4031-8C59-15611724472E}"/>
    <cellStyle name="Note 2 18 4" xfId="29833" xr:uid="{051D8381-A616-410D-8B57-78A08A959B09}"/>
    <cellStyle name="Note 2 19" xfId="29834" xr:uid="{82C76B55-6210-4136-8095-3D52122FA39C}"/>
    <cellStyle name="Note 2 19 2" xfId="29835" xr:uid="{5B782473-F8F9-4C08-8BBD-42C86A743823}"/>
    <cellStyle name="Note 2 19 3" xfId="29836" xr:uid="{1EFD3951-A873-41D3-A716-5A8C018AE8F1}"/>
    <cellStyle name="Note 2 19 4" xfId="29837" xr:uid="{25063855-77EC-4B7E-BE01-2C08DC7D310E}"/>
    <cellStyle name="Note 2 2" xfId="2967" xr:uid="{6AFE7D74-34E1-46D2-B125-936CA03564DD}"/>
    <cellStyle name="Note 2 2 10" xfId="29838" xr:uid="{A7E10AD1-E65E-4262-867C-42A5E39E7FFD}"/>
    <cellStyle name="Note 2 2 10 2" xfId="29839" xr:uid="{64AFF3BA-41F3-4E53-975C-DEDE80625849}"/>
    <cellStyle name="Note 2 2 10 3" xfId="29840" xr:uid="{F69E3D0A-ECD2-4535-AED6-57016F3AFB61}"/>
    <cellStyle name="Note 2 2 10 4" xfId="29841" xr:uid="{9A624507-7398-49BF-9112-9C287C4BE830}"/>
    <cellStyle name="Note 2 2 11" xfId="29842" xr:uid="{158056E9-8B54-4AE5-9C2B-46937A6F329C}"/>
    <cellStyle name="Note 2 2 11 2" xfId="29843" xr:uid="{D2EBCD01-FAA7-4D1D-999F-6F878D2CE6DB}"/>
    <cellStyle name="Note 2 2 12" xfId="29844" xr:uid="{967AAFD5-66AA-4D34-AEE3-5FB98D71AFAB}"/>
    <cellStyle name="Note 2 2 12 2" xfId="29845" xr:uid="{BCCEDE63-C90D-4BF9-8194-38DB05D48EFE}"/>
    <cellStyle name="Note 2 2 13" xfId="29846" xr:uid="{AA1A8034-DA4D-4643-8793-7A39B878F8D1}"/>
    <cellStyle name="Note 2 2 14" xfId="29847" xr:uid="{46468079-05BC-4F6B-B2D3-60A070F233A7}"/>
    <cellStyle name="Note 2 2 2" xfId="3289" xr:uid="{B228B414-6A45-4E82-97EC-B17FE20A83B0}"/>
    <cellStyle name="Note 2 2 2 10" xfId="29848" xr:uid="{1C6321B5-EA69-465F-9A54-CCB1AC2F44F3}"/>
    <cellStyle name="Note 2 2 2 10 2" xfId="29849" xr:uid="{21C3EF1F-E6B4-47D9-A5CC-2D867B8085F0}"/>
    <cellStyle name="Note 2 2 2 11" xfId="29850" xr:uid="{75C29388-6ED4-4F84-ABD3-F2CE20DBA622}"/>
    <cellStyle name="Note 2 2 2 12" xfId="29851" xr:uid="{8D0CAD08-3A9A-48C7-B9E5-8138ACD6D9C4}"/>
    <cellStyle name="Note 2 2 2 13" xfId="11908" xr:uid="{6340497A-C479-45F1-BFCB-C78DB69259B2}"/>
    <cellStyle name="Note 2 2 2 14" xfId="8859" xr:uid="{0F9074A1-F232-41F6-9C2D-038D94E8815C}"/>
    <cellStyle name="Note 2 2 2 2" xfId="3994" xr:uid="{268DCB5C-A5C2-46B0-80EB-39A3BD58635E}"/>
    <cellStyle name="Note 2 2 2 2 2" xfId="5220" xr:uid="{EEFA196B-FA96-4DD9-8B24-52E31A9F023D}"/>
    <cellStyle name="Note 2 2 2 2 2 2" xfId="29852" xr:uid="{B84F0C51-B1D5-4DF0-B40A-6096F97811F1}"/>
    <cellStyle name="Note 2 2 2 2 2 3" xfId="29853" xr:uid="{AC76AA3C-5594-46E3-BF73-3ABE8EC5ACD8}"/>
    <cellStyle name="Note 2 2 2 2 3" xfId="29854" xr:uid="{7795FF71-39F1-4C41-AB97-16E20497D5AC}"/>
    <cellStyle name="Note 2 2 2 2 4" xfId="29855" xr:uid="{A2572B45-9C85-4976-B62C-1EBC455F559C}"/>
    <cellStyle name="Note 2 2 2 3" xfId="29856" xr:uid="{DB36F255-E21C-47EF-B0A2-D7DEEEF67844}"/>
    <cellStyle name="Note 2 2 2 3 2" xfId="29857" xr:uid="{615F7225-4E3F-431D-AD08-ED9685518AE4}"/>
    <cellStyle name="Note 2 2 2 3 3" xfId="29858" xr:uid="{C146F391-23C3-415E-8810-A9DA70D9E352}"/>
    <cellStyle name="Note 2 2 2 3 4" xfId="29859" xr:uid="{10D55FE4-361C-4DF5-901F-AE3A351F08C2}"/>
    <cellStyle name="Note 2 2 2 4" xfId="29860" xr:uid="{C88FD790-64FC-42DC-A549-F8BC97A2421A}"/>
    <cellStyle name="Note 2 2 2 4 2" xfId="29861" xr:uid="{6421539F-645A-4A5D-A44C-4765D70A4225}"/>
    <cellStyle name="Note 2 2 2 4 3" xfId="29862" xr:uid="{9F540425-E8F2-409B-B5B6-6BB3D20A6B83}"/>
    <cellStyle name="Note 2 2 2 4 4" xfId="29863" xr:uid="{C7DC2958-37B2-45A8-BBF0-49E99C2A39AF}"/>
    <cellStyle name="Note 2 2 2 5" xfId="29864" xr:uid="{EB348532-57EF-427B-88C5-DB8A74F6AB47}"/>
    <cellStyle name="Note 2 2 2 5 2" xfId="29865" xr:uid="{14672BBC-CFA4-4F3B-B801-456385E7CEC9}"/>
    <cellStyle name="Note 2 2 2 5 3" xfId="29866" xr:uid="{FCF0A8D5-598B-4E29-ADF4-AD8C08A305B7}"/>
    <cellStyle name="Note 2 2 2 5 4" xfId="29867" xr:uid="{7C708DA2-8139-45E8-8C8D-711A7790C0A0}"/>
    <cellStyle name="Note 2 2 2 6" xfId="29868" xr:uid="{EFD19C15-5C6F-44A3-9E72-8BD300DFBAA5}"/>
    <cellStyle name="Note 2 2 2 6 2" xfId="29869" xr:uid="{408DFC32-A6F7-4176-8D96-D55E13DE2490}"/>
    <cellStyle name="Note 2 2 2 6 3" xfId="29870" xr:uid="{C73D6648-8BF1-4182-9FDD-64FD5A984A04}"/>
    <cellStyle name="Note 2 2 2 6 4" xfId="29871" xr:uid="{2388696B-81E2-4B08-8BD7-D1FB7D3EA2BD}"/>
    <cellStyle name="Note 2 2 2 7" xfId="29872" xr:uid="{9C3D7DBC-DF53-4719-B99B-6C8FA7187DF0}"/>
    <cellStyle name="Note 2 2 2 7 2" xfId="29873" xr:uid="{45ACE608-740B-4F80-9447-DA448EEAA5BD}"/>
    <cellStyle name="Note 2 2 2 7 3" xfId="29874" xr:uid="{092ED8C6-E11A-4143-BF2C-EDC415E84761}"/>
    <cellStyle name="Note 2 2 2 7 4" xfId="29875" xr:uid="{9AF33930-6408-448E-9D67-ECF45621768E}"/>
    <cellStyle name="Note 2 2 2 8" xfId="29876" xr:uid="{68E687B3-E6E2-4DCC-B153-3ED3ED45C4AA}"/>
    <cellStyle name="Note 2 2 2 8 2" xfId="29877" xr:uid="{0E44E3EC-7B5F-4862-84C5-641EB00B0AE1}"/>
    <cellStyle name="Note 2 2 2 8 3" xfId="29878" xr:uid="{72A2A1AC-A66C-4EA2-98FB-AC27DBCE856A}"/>
    <cellStyle name="Note 2 2 2 8 4" xfId="29879" xr:uid="{59670439-D33B-410F-A368-35A645A89B59}"/>
    <cellStyle name="Note 2 2 2 9" xfId="29880" xr:uid="{FB539ABB-53EB-43E1-A99A-5411051F9408}"/>
    <cellStyle name="Note 2 2 2 9 2" xfId="29881" xr:uid="{0C456F89-CD5F-4F42-ABBD-445CDB7A5B13}"/>
    <cellStyle name="Note 2 2 3" xfId="3476" xr:uid="{2F3EADF7-8F56-4B83-B8EC-244AB73580DE}"/>
    <cellStyle name="Note 2 2 3 10" xfId="29882" xr:uid="{699F3D88-3F58-4AB2-9E6A-633AF18877C5}"/>
    <cellStyle name="Note 2 2 3 10 2" xfId="29883" xr:uid="{5889470E-7BA0-4C5F-9862-0DCE543A3C87}"/>
    <cellStyle name="Note 2 2 3 11" xfId="29884" xr:uid="{AE640D97-A003-4BD4-AE40-DB849836CE7B}"/>
    <cellStyle name="Note 2 2 3 12" xfId="29885" xr:uid="{6C848ADE-8737-41D9-A4A3-3B97F282E0D1}"/>
    <cellStyle name="Note 2 2 3 13" xfId="11945" xr:uid="{9F47C6EF-99ED-40F1-89FD-D92E79FB8DC6}"/>
    <cellStyle name="Note 2 2 3 14" xfId="8858" xr:uid="{DD343E5F-9E63-4F34-AEF8-B11A3C2AEF62}"/>
    <cellStyle name="Note 2 2 3 2" xfId="4133" xr:uid="{8E7B27C0-6A1B-4170-8AEA-5EAC8508857A}"/>
    <cellStyle name="Note 2 2 3 2 2" xfId="5356" xr:uid="{AABA82F7-8FBE-44DE-8FE1-F94C9717ED94}"/>
    <cellStyle name="Note 2 2 3 2 2 2" xfId="29886" xr:uid="{23271C2F-2D69-4D5E-B128-1B62F2950769}"/>
    <cellStyle name="Note 2 2 3 2 3" xfId="29887" xr:uid="{F47D8307-2F31-44D2-BBFA-05C2C10793BA}"/>
    <cellStyle name="Note 2 2 3 2 4" xfId="29888" xr:uid="{DF9F3C72-EE05-48D0-9F15-7221839F9B6A}"/>
    <cellStyle name="Note 2 2 3 3" xfId="29889" xr:uid="{AD6EE12F-E2DD-407D-A9AB-E614F6ABE004}"/>
    <cellStyle name="Note 2 2 3 3 2" xfId="29890" xr:uid="{5A926B81-AFC7-4D34-BA03-89455F3C0351}"/>
    <cellStyle name="Note 2 2 3 3 3" xfId="29891" xr:uid="{37FD1486-5B23-4BAD-A939-E32544F6680D}"/>
    <cellStyle name="Note 2 2 3 3 4" xfId="29892" xr:uid="{A3D6F91E-2874-4D73-90A1-6E86956CA1D0}"/>
    <cellStyle name="Note 2 2 3 4" xfId="29893" xr:uid="{64BE1497-5B11-4FD9-848E-8B84CAFF6B25}"/>
    <cellStyle name="Note 2 2 3 4 2" xfId="29894" xr:uid="{E5192E8A-4501-4103-87EC-D549352C46C6}"/>
    <cellStyle name="Note 2 2 3 4 3" xfId="29895" xr:uid="{71CA1144-D315-4874-830C-FCE6A913F2D3}"/>
    <cellStyle name="Note 2 2 3 4 4" xfId="29896" xr:uid="{D9785134-C32E-4A01-AF10-DE009D7450CA}"/>
    <cellStyle name="Note 2 2 3 5" xfId="29897" xr:uid="{F54F7303-3058-4496-89F3-235F8909B07F}"/>
    <cellStyle name="Note 2 2 3 5 2" xfId="29898" xr:uid="{7371AB6C-627B-4020-B074-AF772623429A}"/>
    <cellStyle name="Note 2 2 3 5 3" xfId="29899" xr:uid="{02A0546A-4060-4251-A6FC-D2FD6F1A1D27}"/>
    <cellStyle name="Note 2 2 3 5 4" xfId="29900" xr:uid="{33879128-2356-470C-AA84-F8E9C0C8F186}"/>
    <cellStyle name="Note 2 2 3 6" xfId="29901" xr:uid="{76F427A2-27C2-4AF9-9214-17F8C9143D8D}"/>
    <cellStyle name="Note 2 2 3 6 2" xfId="29902" xr:uid="{993F1E9F-1ED0-496E-8705-095F1C8CDB3F}"/>
    <cellStyle name="Note 2 2 3 6 3" xfId="29903" xr:uid="{20B2EE4D-F2CA-4712-88FC-F04428268DCC}"/>
    <cellStyle name="Note 2 2 3 6 4" xfId="29904" xr:uid="{5ACD9EB1-137A-4EFA-A05D-7C43B30467CA}"/>
    <cellStyle name="Note 2 2 3 7" xfId="29905" xr:uid="{8FB69A5A-7B4D-4A06-A98E-2379B714223B}"/>
    <cellStyle name="Note 2 2 3 7 2" xfId="29906" xr:uid="{A58D5584-7211-4FAA-94C1-77831C1677D6}"/>
    <cellStyle name="Note 2 2 3 7 3" xfId="29907" xr:uid="{13A4B931-8FEB-4382-B3E2-11610BF57CD2}"/>
    <cellStyle name="Note 2 2 3 7 4" xfId="29908" xr:uid="{317135B9-E5FF-4895-AA4E-B47761B154F6}"/>
    <cellStyle name="Note 2 2 3 8" xfId="29909" xr:uid="{0ACC8CA2-22B9-4142-8AF1-3C52BA04CB2C}"/>
    <cellStyle name="Note 2 2 3 8 2" xfId="29910" xr:uid="{5B19825F-9F24-4463-83CD-4CC41EB763F2}"/>
    <cellStyle name="Note 2 2 3 8 3" xfId="29911" xr:uid="{0D64614B-5383-4F19-B5AD-6E4B08A4F3F4}"/>
    <cellStyle name="Note 2 2 3 8 4" xfId="29912" xr:uid="{3F01744B-3E82-49BD-BB9B-8FF30ED30B1C}"/>
    <cellStyle name="Note 2 2 3 9" xfId="29913" xr:uid="{ECE3521F-F698-439A-921F-BF64FC7FAAB3}"/>
    <cellStyle name="Note 2 2 3 9 2" xfId="29914" xr:uid="{B3B6EAFE-9740-46BF-85CD-F8C3DD4461EC}"/>
    <cellStyle name="Note 2 2 4" xfId="3811" xr:uid="{C671CFE3-A807-46C6-91AE-7F81AD301047}"/>
    <cellStyle name="Note 2 2 4 2" xfId="4417" xr:uid="{706DCD68-49B4-4E1D-ACFB-8909C2CD34C9}"/>
    <cellStyle name="Note 2 2 4 2 2" xfId="29915" xr:uid="{F8789124-F6C8-40BE-B0E4-4A3EF0C9274E}"/>
    <cellStyle name="Note 2 2 4 2 3" xfId="29916" xr:uid="{35456AF6-9355-4839-8C56-F56D3FCC9203}"/>
    <cellStyle name="Note 2 2 4 3" xfId="29917" xr:uid="{CE1A49A7-A742-496B-AFB4-FFC7B05F7529}"/>
    <cellStyle name="Note 2 2 4 4" xfId="29918" xr:uid="{6F180518-DACB-4A8D-9C8D-73F1DF2E422D}"/>
    <cellStyle name="Note 2 2 5" xfId="29919" xr:uid="{6E82A0D1-184B-494B-A4EB-2C5A584BA56B}"/>
    <cellStyle name="Note 2 2 5 2" xfId="29920" xr:uid="{7A244B08-CD1A-4813-9652-52CBE1F03F33}"/>
    <cellStyle name="Note 2 2 5 3" xfId="29921" xr:uid="{256C1205-6B64-4C78-813F-3EB213BE040C}"/>
    <cellStyle name="Note 2 2 5 4" xfId="29922" xr:uid="{E220E848-F093-4A9D-827A-DE5C738D7312}"/>
    <cellStyle name="Note 2 2 6" xfId="29923" xr:uid="{50DDD79F-BFC3-47EB-95EF-ACD9CFBB4DA3}"/>
    <cellStyle name="Note 2 2 6 2" xfId="29924" xr:uid="{64493E4E-C30F-454D-B3D2-DCF6C2F263CA}"/>
    <cellStyle name="Note 2 2 6 3" xfId="29925" xr:uid="{C9DD0753-5F9D-4989-9DA7-014EAE18E2EB}"/>
    <cellStyle name="Note 2 2 6 4" xfId="29926" xr:uid="{DA2E425E-E321-4B30-A5EF-B15E13D0D06F}"/>
    <cellStyle name="Note 2 2 7" xfId="29927" xr:uid="{1992DE2C-9D63-495A-ADA1-3D46C9331D3B}"/>
    <cellStyle name="Note 2 2 7 2" xfId="29928" xr:uid="{A3BABEEE-F9C2-42BC-8EA8-AFC00A29FFBD}"/>
    <cellStyle name="Note 2 2 7 3" xfId="29929" xr:uid="{0AD0BF32-C27F-4C95-BEFF-ED0AEB01B95D}"/>
    <cellStyle name="Note 2 2 7 4" xfId="29930" xr:uid="{A3DE1628-6E4F-4FCB-82B2-56A6757FA65D}"/>
    <cellStyle name="Note 2 2 8" xfId="29931" xr:uid="{2369CBAF-4698-4A76-BB74-1F5FCBE6ABAF}"/>
    <cellStyle name="Note 2 2 8 2" xfId="29932" xr:uid="{B45432AF-05B9-45C0-9086-692608BCE645}"/>
    <cellStyle name="Note 2 2 8 3" xfId="29933" xr:uid="{41BAD3D5-2E40-4602-8D36-A2BBAADEBE31}"/>
    <cellStyle name="Note 2 2 8 4" xfId="29934" xr:uid="{3122063E-4DE4-4995-B3C9-481FADA920A0}"/>
    <cellStyle name="Note 2 2 9" xfId="29935" xr:uid="{F632CA6C-DF32-4A2B-88FD-3664FBA27362}"/>
    <cellStyle name="Note 2 2 9 2" xfId="29936" xr:uid="{A00F0D83-60F8-4F8B-B0AD-FF6FF76BBC29}"/>
    <cellStyle name="Note 2 2 9 3" xfId="29937" xr:uid="{4F0DFA5C-9FA7-4F05-8FC4-4787E34D6F96}"/>
    <cellStyle name="Note 2 2 9 4" xfId="29938" xr:uid="{1D74E995-A606-4C16-8DE5-C0744C2EDDAE}"/>
    <cellStyle name="Note 2 20" xfId="29939" xr:uid="{304C372E-B4AB-4684-BDDE-983FD04B423A}"/>
    <cellStyle name="Note 2 20 2" xfId="29940" xr:uid="{8EA18A63-E08A-4E60-B249-7EDE67BA1E7D}"/>
    <cellStyle name="Note 2 20 3" xfId="29941" xr:uid="{7E6BD5FD-DD9A-41E1-93F4-F45C7F39FC9D}"/>
    <cellStyle name="Note 2 20 4" xfId="29942" xr:uid="{9427AB63-B178-4D49-B038-86EF05598003}"/>
    <cellStyle name="Note 2 21" xfId="29943" xr:uid="{C0FBADED-D3D7-4314-814C-8CF022C20980}"/>
    <cellStyle name="Note 2 21 2" xfId="29944" xr:uid="{FB2C19CB-3D4E-4A1E-9063-7B56BAEFC0CF}"/>
    <cellStyle name="Note 2 21 3" xfId="29945" xr:uid="{3186A976-53CB-432B-8776-09E290E60B01}"/>
    <cellStyle name="Note 2 21 4" xfId="29946" xr:uid="{93890C13-B751-4D25-B97A-B10600E904DA}"/>
    <cellStyle name="Note 2 22" xfId="29947" xr:uid="{7EFD9063-4AB9-4A4E-8254-9CD5C613B09D}"/>
    <cellStyle name="Note 2 22 2" xfId="29948" xr:uid="{565D2A9C-49F8-4CE7-A5E1-AD1E9CDB68D3}"/>
    <cellStyle name="Note 2 23" xfId="29949" xr:uid="{3AEAF3CE-9768-497E-AC0E-773AE204F077}"/>
    <cellStyle name="Note 2 23 2" xfId="29950" xr:uid="{5C474570-277D-40CA-B328-FB35523C78F1}"/>
    <cellStyle name="Note 2 24" xfId="29951" xr:uid="{B052DC27-C284-4119-9BDF-0C98FEE7382D}"/>
    <cellStyle name="Note 2 25" xfId="29952" xr:uid="{DC369EEE-FC58-41D1-9DD6-F0607BA61888}"/>
    <cellStyle name="Note 2 3" xfId="2968" xr:uid="{A86B0A01-FF8B-4685-B88A-B5C70F6DF18B}"/>
    <cellStyle name="Note 2 3 10" xfId="29953" xr:uid="{7F5B295E-2204-46C5-9BBA-A2C797D10AFA}"/>
    <cellStyle name="Note 2 3 10 2" xfId="29954" xr:uid="{08C53F86-4747-421B-A1FE-2766619077AB}"/>
    <cellStyle name="Note 2 3 11" xfId="29955" xr:uid="{89CB2C3B-F070-4028-B1C6-58C2225001D1}"/>
    <cellStyle name="Note 2 3 11 2" xfId="29956" xr:uid="{10F6698A-347B-46A8-9715-2AC986B70EDC}"/>
    <cellStyle name="Note 2 3 12" xfId="29957" xr:uid="{AC22EA52-675C-4915-9128-1D8A892B9B96}"/>
    <cellStyle name="Note 2 3 13" xfId="29958" xr:uid="{3A267783-BBE5-4496-8989-D0CD24491EBD}"/>
    <cellStyle name="Note 2 3 2" xfId="3477" xr:uid="{31081BF8-68F3-41D9-9F45-19FFC92106B2}"/>
    <cellStyle name="Note 2 3 2 10" xfId="29959" xr:uid="{C8A7EE1A-C8C5-4CAE-8A2D-0307690CF667}"/>
    <cellStyle name="Note 2 3 2 10 2" xfId="29960" xr:uid="{5176182C-4779-499B-A22C-F269AE1611B2}"/>
    <cellStyle name="Note 2 3 2 11" xfId="29961" xr:uid="{C2A33A57-0D89-4B11-8FCF-7373C34ACE73}"/>
    <cellStyle name="Note 2 3 2 2" xfId="4134" xr:uid="{0FB0381F-5460-4C63-923C-0C22FD669872}"/>
    <cellStyle name="Note 2 3 2 2 2" xfId="5357" xr:uid="{3D8D4387-5CC3-4ECC-A498-C434EE66705B}"/>
    <cellStyle name="Note 2 3 2 2 2 2" xfId="29962" xr:uid="{5072095D-A6E3-4F03-AD1E-BD770C66B2BE}"/>
    <cellStyle name="Note 2 3 2 2 3" xfId="29963" xr:uid="{52ABC66E-0950-4AC6-8B1D-FF0AE87284AF}"/>
    <cellStyle name="Note 2 3 2 2 4" xfId="29964" xr:uid="{CB646A13-C164-4809-BB7D-66D4FB51F8D6}"/>
    <cellStyle name="Note 2 3 2 3" xfId="29965" xr:uid="{B9A14F0D-52E9-4D72-9615-2E7238CD5727}"/>
    <cellStyle name="Note 2 3 2 3 2" xfId="29966" xr:uid="{5622A5D8-1E2B-4588-8502-B33A2BED94C1}"/>
    <cellStyle name="Note 2 3 2 3 3" xfId="29967" xr:uid="{217EB676-04BE-4FD2-A318-52DB5CA1F7EA}"/>
    <cellStyle name="Note 2 3 2 3 4" xfId="29968" xr:uid="{16C97FED-D8D5-47AD-8225-30D8A5FD61D7}"/>
    <cellStyle name="Note 2 3 2 4" xfId="29969" xr:uid="{94089765-D9E5-430F-A2CA-439D9ED27CBB}"/>
    <cellStyle name="Note 2 3 2 4 2" xfId="29970" xr:uid="{1F9B6041-1754-4EAA-A4B2-8DBCDAE9DCF4}"/>
    <cellStyle name="Note 2 3 2 4 3" xfId="29971" xr:uid="{8EA3E6FB-6C2A-4D41-BC87-F9F4888438A4}"/>
    <cellStyle name="Note 2 3 2 4 4" xfId="29972" xr:uid="{0D642265-E4C4-48BE-B1A4-86E860616CE7}"/>
    <cellStyle name="Note 2 3 2 5" xfId="29973" xr:uid="{B617F203-86D1-4A98-88D9-C27CA4DB234D}"/>
    <cellStyle name="Note 2 3 2 5 2" xfId="29974" xr:uid="{0979D34E-9D1D-49A8-9FA6-D870CB8EF313}"/>
    <cellStyle name="Note 2 3 2 5 3" xfId="29975" xr:uid="{C6B00736-D97C-414F-8198-7E8567B3EAEF}"/>
    <cellStyle name="Note 2 3 2 5 4" xfId="29976" xr:uid="{0EED9114-CE43-45BF-8F25-990C3E545418}"/>
    <cellStyle name="Note 2 3 2 6" xfId="29977" xr:uid="{E2701208-689E-4746-B8A7-B6F78138A15D}"/>
    <cellStyle name="Note 2 3 2 6 2" xfId="29978" xr:uid="{287B6E37-5FD9-47C4-BB40-C4A277A145F3}"/>
    <cellStyle name="Note 2 3 2 6 3" xfId="29979" xr:uid="{CFC2ECE6-CAA7-4489-9B3A-94133C7C1300}"/>
    <cellStyle name="Note 2 3 2 6 4" xfId="29980" xr:uid="{0989ABAB-FD7D-410F-9ACD-83772351846D}"/>
    <cellStyle name="Note 2 3 2 7" xfId="29981" xr:uid="{F56BF819-2ABC-43A5-8C83-BE3AF240649C}"/>
    <cellStyle name="Note 2 3 2 7 2" xfId="29982" xr:uid="{E6EE637B-7D7E-42EE-89F9-9DCC21351AE0}"/>
    <cellStyle name="Note 2 3 2 7 3" xfId="29983" xr:uid="{0D0E9330-0F83-420B-A8DA-3494F35E3A06}"/>
    <cellStyle name="Note 2 3 2 7 4" xfId="29984" xr:uid="{E7A81277-34DB-4BF8-B306-D626F6D29B6A}"/>
    <cellStyle name="Note 2 3 2 8" xfId="29985" xr:uid="{4DE67FA3-FB27-4167-B55C-AA06C79D1987}"/>
    <cellStyle name="Note 2 3 2 8 2" xfId="29986" xr:uid="{83889872-3751-4C03-93A0-54F97E8991AD}"/>
    <cellStyle name="Note 2 3 2 8 3" xfId="29987" xr:uid="{784E56B4-E95F-44AA-BA3F-FE2A84939C98}"/>
    <cellStyle name="Note 2 3 2 8 4" xfId="29988" xr:uid="{1191448D-58B9-4EFB-9001-9B57E045F6A2}"/>
    <cellStyle name="Note 2 3 2 9" xfId="29989" xr:uid="{27D1F4F9-EE17-420D-8B73-484E23B6ABFC}"/>
    <cellStyle name="Note 2 3 2 9 2" xfId="29990" xr:uid="{A3721EFB-1940-404F-A60A-4E3022ADD03D}"/>
    <cellStyle name="Note 2 3 3" xfId="3812" xr:uid="{984689AD-C010-48A5-B6DE-C52B5BBA6F3E}"/>
    <cellStyle name="Note 2 3 3 2" xfId="4416" xr:uid="{C281539D-E635-42F0-B8EB-3913FCF867D1}"/>
    <cellStyle name="Note 2 3 3 2 2" xfId="29991" xr:uid="{7459D60E-0CC5-4ACD-8007-7AA74A124AEF}"/>
    <cellStyle name="Note 2 3 3 3" xfId="29992" xr:uid="{2A54F4A2-FE1C-40A4-9B84-41855B7DAE97}"/>
    <cellStyle name="Note 2 3 3 4" xfId="29993" xr:uid="{64834C8A-2B00-4DD0-9C78-690790E258C8}"/>
    <cellStyle name="Note 2 3 4" xfId="29994" xr:uid="{F38D7572-5101-4988-96EB-5084F1578F3B}"/>
    <cellStyle name="Note 2 3 4 2" xfId="29995" xr:uid="{77B3BBB5-85D2-4C1D-BAC6-174B3B00858F}"/>
    <cellStyle name="Note 2 3 4 3" xfId="29996" xr:uid="{A13B8D3E-C89A-446A-AD12-C154B8CEDEA4}"/>
    <cellStyle name="Note 2 3 4 4" xfId="29997" xr:uid="{DACE9FFC-D069-4D01-A2A4-0E7F8577F8CD}"/>
    <cellStyle name="Note 2 3 5" xfId="29998" xr:uid="{CCFDD071-DF08-49A6-A0A2-C815A5C980EB}"/>
    <cellStyle name="Note 2 3 5 2" xfId="29999" xr:uid="{141783C3-C613-477C-85E7-DEF97B60B01D}"/>
    <cellStyle name="Note 2 3 5 3" xfId="30000" xr:uid="{FE9BEBB0-AE81-4E4C-9BA7-CD8DB034A7B7}"/>
    <cellStyle name="Note 2 3 5 4" xfId="30001" xr:uid="{0BE0F9F9-4614-43DB-B95C-DE49FD4A89F7}"/>
    <cellStyle name="Note 2 3 6" xfId="30002" xr:uid="{534EB89A-942D-4ACD-9F85-DDC81E849060}"/>
    <cellStyle name="Note 2 3 6 2" xfId="30003" xr:uid="{1D971DE4-963C-46D0-AE7B-59DE7BC12535}"/>
    <cellStyle name="Note 2 3 6 3" xfId="30004" xr:uid="{E3734F05-4F13-44A1-BB83-5DDF2B684F13}"/>
    <cellStyle name="Note 2 3 6 4" xfId="30005" xr:uid="{B83EFF02-51C4-4F40-B222-0A9CA92CAE81}"/>
    <cellStyle name="Note 2 3 7" xfId="30006" xr:uid="{D0D9DC8E-0309-49E5-B0B8-3DB2DB408AA0}"/>
    <cellStyle name="Note 2 3 7 2" xfId="30007" xr:uid="{1BF566FE-9CBA-49AC-B678-2D8E6CAC5456}"/>
    <cellStyle name="Note 2 3 7 3" xfId="30008" xr:uid="{8E0F823C-A025-405B-9D0B-EC00DA924703}"/>
    <cellStyle name="Note 2 3 7 4" xfId="30009" xr:uid="{787DFA5B-9238-4A24-A024-AB5A10316EF9}"/>
    <cellStyle name="Note 2 3 8" xfId="30010" xr:uid="{4730FF2E-DAD6-41C8-B6BC-4FE12D524AAE}"/>
    <cellStyle name="Note 2 3 8 2" xfId="30011" xr:uid="{F59CAD30-E03D-4A64-B074-174187F6D162}"/>
    <cellStyle name="Note 2 3 8 3" xfId="30012" xr:uid="{C45CEE53-406E-4FE8-A9B1-1207DC59B616}"/>
    <cellStyle name="Note 2 3 8 4" xfId="30013" xr:uid="{1C928BE0-E37C-45D0-B8EF-236F4F6DFB46}"/>
    <cellStyle name="Note 2 3 9" xfId="30014" xr:uid="{69529111-CBED-42A5-A5B0-64704F82FE17}"/>
    <cellStyle name="Note 2 3 9 2" xfId="30015" xr:uid="{6985C55C-BB03-4523-8A5C-C3216A4179F4}"/>
    <cellStyle name="Note 2 3 9 3" xfId="30016" xr:uid="{2B3729D6-6532-4961-83BF-1441AF303C7F}"/>
    <cellStyle name="Note 2 3 9 4" xfId="30017" xr:uid="{020C7A32-D5BF-487B-A8A1-C9165946298C}"/>
    <cellStyle name="Note 2 4" xfId="2969" xr:uid="{3E1A23AA-2BD4-46E9-819B-3D7FFA9E0F3E}"/>
    <cellStyle name="Note 2 4 10" xfId="30018" xr:uid="{390B0AC6-C588-4A31-AEC0-D4C3F7919F9E}"/>
    <cellStyle name="Note 2 4 10 2" xfId="30019" xr:uid="{DC4D51A7-7D73-43A5-8EC1-AFC878A2516B}"/>
    <cellStyle name="Note 2 4 11" xfId="30020" xr:uid="{9EBC7CD0-3D5E-43E2-8D19-3961B99DF188}"/>
    <cellStyle name="Note 2 4 11 2" xfId="30021" xr:uid="{F2BEDFCD-75CD-46BD-80CD-6FC4834C58CB}"/>
    <cellStyle name="Note 2 4 12" xfId="30022" xr:uid="{FEC2C106-56E5-4C6D-B79E-04F626A7DA6D}"/>
    <cellStyle name="Note 2 4 13" xfId="30023" xr:uid="{B71546EC-8BBC-4AB3-882D-E0B09ED0FD5A}"/>
    <cellStyle name="Note 2 4 2" xfId="3478" xr:uid="{72E1A2D8-2851-48C1-B872-48A2CE12C104}"/>
    <cellStyle name="Note 2 4 2 10" xfId="30024" xr:uid="{91932C84-3F08-4AA6-AF73-A8B46C5D2485}"/>
    <cellStyle name="Note 2 4 2 10 2" xfId="30025" xr:uid="{51E38341-686F-4DF7-BA49-3F684434CB3E}"/>
    <cellStyle name="Note 2 4 2 11" xfId="30026" xr:uid="{1F8FC334-E5DB-4FB2-B391-30033BEE8578}"/>
    <cellStyle name="Note 2 4 2 2" xfId="4135" xr:uid="{8BB9FACF-8310-4B04-B76A-33AA186B63EB}"/>
    <cellStyle name="Note 2 4 2 2 2" xfId="5358" xr:uid="{456A1339-BEF1-4025-831D-269D3A57E4B0}"/>
    <cellStyle name="Note 2 4 2 2 2 2" xfId="30027" xr:uid="{36177307-5040-46BA-BBCB-5A9417BA631C}"/>
    <cellStyle name="Note 2 4 2 2 3" xfId="30028" xr:uid="{920282F3-01D4-4526-84A9-CEBE96847560}"/>
    <cellStyle name="Note 2 4 2 2 4" xfId="30029" xr:uid="{C1DAE9D4-7A0E-4A98-AA62-23AF5C3284F3}"/>
    <cellStyle name="Note 2 4 2 3" xfId="30030" xr:uid="{88175BEC-849F-4C34-B132-2114AEDB3142}"/>
    <cellStyle name="Note 2 4 2 3 2" xfId="30031" xr:uid="{3AE52A52-BC9F-4782-9098-C877B5810331}"/>
    <cellStyle name="Note 2 4 2 3 3" xfId="30032" xr:uid="{180AA9C3-41FA-45AA-BEF6-653AA19804B0}"/>
    <cellStyle name="Note 2 4 2 3 4" xfId="30033" xr:uid="{621A3E0D-F416-4CC8-8B32-FE2057AD44D6}"/>
    <cellStyle name="Note 2 4 2 4" xfId="30034" xr:uid="{78E5346E-F049-49B1-A2BB-AC11E261D461}"/>
    <cellStyle name="Note 2 4 2 4 2" xfId="30035" xr:uid="{4A8A55DD-D9AE-45CB-968C-485B146ADABA}"/>
    <cellStyle name="Note 2 4 2 4 3" xfId="30036" xr:uid="{2D2C685D-449A-45D5-9C9D-2637D0402D70}"/>
    <cellStyle name="Note 2 4 2 4 4" xfId="30037" xr:uid="{2DCE5E44-44BA-4666-A6C3-59C4FEB09348}"/>
    <cellStyle name="Note 2 4 2 5" xfId="30038" xr:uid="{4E85278A-59A0-4E76-8B77-0EF2BB663606}"/>
    <cellStyle name="Note 2 4 2 5 2" xfId="30039" xr:uid="{2C316A7B-ED73-4A28-9042-1E0DAC11279C}"/>
    <cellStyle name="Note 2 4 2 5 3" xfId="30040" xr:uid="{2A77CC4B-2C77-4706-A433-6C4354732AD6}"/>
    <cellStyle name="Note 2 4 2 5 4" xfId="30041" xr:uid="{1FEB447C-51C9-456B-9A27-C55C84C7AF40}"/>
    <cellStyle name="Note 2 4 2 6" xfId="30042" xr:uid="{629BA919-6BF2-4E04-B13B-A9F4C62A999C}"/>
    <cellStyle name="Note 2 4 2 6 2" xfId="30043" xr:uid="{3A3C4154-B361-4424-9A64-52B625AF0487}"/>
    <cellStyle name="Note 2 4 2 6 3" xfId="30044" xr:uid="{F3D7A191-5DEF-435E-8F47-9B501B5FDC61}"/>
    <cellStyle name="Note 2 4 2 6 4" xfId="30045" xr:uid="{C0A6B1DD-86A5-4EB8-8345-B407B69A9478}"/>
    <cellStyle name="Note 2 4 2 7" xfId="30046" xr:uid="{48764067-DF4E-49B5-B837-6C683629AFB4}"/>
    <cellStyle name="Note 2 4 2 7 2" xfId="30047" xr:uid="{207CDDB4-8101-489A-8CEB-3C558DBB0DF7}"/>
    <cellStyle name="Note 2 4 2 7 3" xfId="30048" xr:uid="{A9087821-6917-47D3-A0BB-F2177711D19A}"/>
    <cellStyle name="Note 2 4 2 7 4" xfId="30049" xr:uid="{42A294F6-C278-45DD-B7D6-A36DE738B169}"/>
    <cellStyle name="Note 2 4 2 8" xfId="30050" xr:uid="{1C739F87-206C-464D-A6B0-CFC6110BEF22}"/>
    <cellStyle name="Note 2 4 2 8 2" xfId="30051" xr:uid="{13B2E73D-686D-40D8-9E57-74888A628AF7}"/>
    <cellStyle name="Note 2 4 2 8 3" xfId="30052" xr:uid="{CF7868D5-3090-4A06-A051-6732EC99699C}"/>
    <cellStyle name="Note 2 4 2 8 4" xfId="30053" xr:uid="{A2B3D45C-DF3B-479F-88D5-B41D6409797E}"/>
    <cellStyle name="Note 2 4 2 9" xfId="30054" xr:uid="{87C1910A-2887-4D3E-B151-1CD932CBF266}"/>
    <cellStyle name="Note 2 4 2 9 2" xfId="30055" xr:uid="{046C6E2D-5D35-427F-911F-B1604E44F5C2}"/>
    <cellStyle name="Note 2 4 3" xfId="3813" xr:uid="{C6A5A9AF-9DCF-45C6-B3A8-D6D31805FD00}"/>
    <cellStyle name="Note 2 4 3 2" xfId="4415" xr:uid="{C77DA213-6793-4CC9-9F09-EC0E5580C368}"/>
    <cellStyle name="Note 2 4 3 2 2" xfId="30056" xr:uid="{05160DFB-B38C-46CF-8AAD-12C8792655F5}"/>
    <cellStyle name="Note 2 4 3 3" xfId="30057" xr:uid="{C4183F79-8BB7-4E32-944D-A89028BBA8ED}"/>
    <cellStyle name="Note 2 4 3 4" xfId="30058" xr:uid="{1D3A457D-B311-42CE-8F73-F31A6C5B506C}"/>
    <cellStyle name="Note 2 4 4" xfId="30059" xr:uid="{F642356E-DB15-40E9-9778-DF9C60DB77C6}"/>
    <cellStyle name="Note 2 4 4 2" xfId="30060" xr:uid="{07B551AD-EDE5-42E1-97CA-9B3214318FED}"/>
    <cellStyle name="Note 2 4 4 3" xfId="30061" xr:uid="{AEC67D5C-6906-4D81-BEA2-C127B0F2FF3D}"/>
    <cellStyle name="Note 2 4 4 4" xfId="30062" xr:uid="{50E8EC45-D8F0-4BF9-9E63-C592687866CD}"/>
    <cellStyle name="Note 2 4 5" xfId="30063" xr:uid="{FAD50E37-409B-4447-A42E-53CA5542DC52}"/>
    <cellStyle name="Note 2 4 5 2" xfId="30064" xr:uid="{5626560A-58AA-4EE7-8701-A5457293079F}"/>
    <cellStyle name="Note 2 4 5 3" xfId="30065" xr:uid="{4D02540F-0079-40FB-9F87-3C65048AB5C0}"/>
    <cellStyle name="Note 2 4 5 4" xfId="30066" xr:uid="{D9134D71-E9AE-4DE1-8BE3-E4FDC0569509}"/>
    <cellStyle name="Note 2 4 6" xfId="30067" xr:uid="{319891C9-ED4B-4D2A-9B23-331D2F7A2F0A}"/>
    <cellStyle name="Note 2 4 6 2" xfId="30068" xr:uid="{D4ABE7B5-8796-41B5-9936-14F319DCA5F8}"/>
    <cellStyle name="Note 2 4 6 3" xfId="30069" xr:uid="{4D548C2F-5D10-4728-9640-EB67690B3E35}"/>
    <cellStyle name="Note 2 4 6 4" xfId="30070" xr:uid="{600BA7DF-FDD1-422C-9ECB-FD4FD9A5876B}"/>
    <cellStyle name="Note 2 4 7" xfId="30071" xr:uid="{B35F11F6-0949-45CE-BC04-C275A8478FC8}"/>
    <cellStyle name="Note 2 4 7 2" xfId="30072" xr:uid="{34D37BB2-F62E-492B-B52E-3637E9AF2777}"/>
    <cellStyle name="Note 2 4 7 3" xfId="30073" xr:uid="{CE337E50-D87C-47D9-939F-29D73E39D027}"/>
    <cellStyle name="Note 2 4 7 4" xfId="30074" xr:uid="{AC6D1D52-14D8-439C-B5DB-2A1C136CF48D}"/>
    <cellStyle name="Note 2 4 8" xfId="30075" xr:uid="{E67968C7-9E39-46D7-9471-F3361AFB5AE6}"/>
    <cellStyle name="Note 2 4 8 2" xfId="30076" xr:uid="{CF62534C-7345-434D-9A1C-D09C465B14A1}"/>
    <cellStyle name="Note 2 4 8 3" xfId="30077" xr:uid="{0CB41465-D3DD-45BC-9ECC-B32B7BF09AF1}"/>
    <cellStyle name="Note 2 4 8 4" xfId="30078" xr:uid="{08D1C04F-0DC1-410F-8610-C229E0267334}"/>
    <cellStyle name="Note 2 4 9" xfId="30079" xr:uid="{842D9C5E-8F6C-4B3C-A718-6C955DCA2F9E}"/>
    <cellStyle name="Note 2 4 9 2" xfId="30080" xr:uid="{20AF04C4-EF35-42BE-A57B-9B4468FD71EC}"/>
    <cellStyle name="Note 2 4 9 3" xfId="30081" xr:uid="{7934C8A3-0A4A-45D9-931F-2E2FC13F7F80}"/>
    <cellStyle name="Note 2 4 9 4" xfId="30082" xr:uid="{0A35A1D9-B3AF-44B1-A3B6-C9F027DF88A6}"/>
    <cellStyle name="Note 2 5" xfId="2970" xr:uid="{E83F2C80-AA9A-4BF3-9D50-874988705EDB}"/>
    <cellStyle name="Note 2 5 10" xfId="30083" xr:uid="{0885B194-FD8D-4A38-BE04-69EAC87BF173}"/>
    <cellStyle name="Note 2 5 10 2" xfId="30084" xr:uid="{6972DE06-10BC-4A3F-89DC-47CD01272A69}"/>
    <cellStyle name="Note 2 5 11" xfId="30085" xr:uid="{39A4BBA5-FB03-405B-AA96-14BDF96753B5}"/>
    <cellStyle name="Note 2 5 11 2" xfId="30086" xr:uid="{48464A7C-0536-467C-9A4F-DF9E369E94EC}"/>
    <cellStyle name="Note 2 5 12" xfId="30087" xr:uid="{F56601B5-3E85-42D4-810A-7E5ACB5F83AB}"/>
    <cellStyle name="Note 2 5 13" xfId="30088" xr:uid="{93142CDB-FAD7-4279-896C-BBE2576194CB}"/>
    <cellStyle name="Note 2 5 2" xfId="3479" xr:uid="{9675634D-E705-40A3-AE02-9E8E75A1E139}"/>
    <cellStyle name="Note 2 5 2 10" xfId="30089" xr:uid="{C3C24BD5-694F-4F4A-92F7-CEDBD85A8DBE}"/>
    <cellStyle name="Note 2 5 2 10 2" xfId="30090" xr:uid="{E853088B-F36C-43F9-AD4E-CA3DFD695740}"/>
    <cellStyle name="Note 2 5 2 11" xfId="30091" xr:uid="{EBB854FB-75D1-4A52-B3D9-9EAD6251622D}"/>
    <cellStyle name="Note 2 5 2 2" xfId="4136" xr:uid="{6BA835D9-C834-4D1E-A4B9-FDEC96FD382C}"/>
    <cellStyle name="Note 2 5 2 2 2" xfId="5359" xr:uid="{257799A9-D83F-40C0-8A48-A217EC91E568}"/>
    <cellStyle name="Note 2 5 2 2 2 2" xfId="30092" xr:uid="{0C8DDFE8-6EDF-465E-8F21-DB1B3BAA01D0}"/>
    <cellStyle name="Note 2 5 2 2 3" xfId="30093" xr:uid="{DF68160F-3CD4-4F33-80EE-70EFE538ACC1}"/>
    <cellStyle name="Note 2 5 2 2 4" xfId="30094" xr:uid="{95039AA6-B71D-4105-AE91-3D91F28BC14D}"/>
    <cellStyle name="Note 2 5 2 3" xfId="30095" xr:uid="{490BEC44-E2AE-4AF6-893D-5D7596817E5B}"/>
    <cellStyle name="Note 2 5 2 3 2" xfId="30096" xr:uid="{8EBA5AD0-2068-481C-8BBF-DABC36CFBAE6}"/>
    <cellStyle name="Note 2 5 2 3 3" xfId="30097" xr:uid="{E1918465-D875-4468-952F-DC82DF894CEE}"/>
    <cellStyle name="Note 2 5 2 3 4" xfId="30098" xr:uid="{EA460B5D-ABEC-4C30-A26D-6590C6A053C6}"/>
    <cellStyle name="Note 2 5 2 4" xfId="30099" xr:uid="{78D1F7F6-7361-4CE7-A4CA-778734DAFA77}"/>
    <cellStyle name="Note 2 5 2 4 2" xfId="30100" xr:uid="{4D25139E-B14D-48C1-B171-1839873CCBC8}"/>
    <cellStyle name="Note 2 5 2 4 3" xfId="30101" xr:uid="{52E64F34-8F4C-416F-BEA2-B630060F7F01}"/>
    <cellStyle name="Note 2 5 2 4 4" xfId="30102" xr:uid="{B0F9781C-832E-4F46-B99D-33764090B532}"/>
    <cellStyle name="Note 2 5 2 5" xfId="30103" xr:uid="{AA0A54A9-890D-4AA1-8264-EC8999AD5409}"/>
    <cellStyle name="Note 2 5 2 5 2" xfId="30104" xr:uid="{3EB3EE49-C096-4B78-912E-B4B12B61C007}"/>
    <cellStyle name="Note 2 5 2 5 3" xfId="30105" xr:uid="{75BC1191-D1F9-436D-B9A1-5431BC183FD7}"/>
    <cellStyle name="Note 2 5 2 5 4" xfId="30106" xr:uid="{44F8B0AD-0ADA-4EDC-BB69-D7CBBE9E0778}"/>
    <cellStyle name="Note 2 5 2 6" xfId="30107" xr:uid="{0448BDA2-230B-4B2A-8BB9-7921EAD90640}"/>
    <cellStyle name="Note 2 5 2 6 2" xfId="30108" xr:uid="{15B9F26F-7337-4B35-90ED-5B0886DC1F81}"/>
    <cellStyle name="Note 2 5 2 6 3" xfId="30109" xr:uid="{13CEB2BA-CA60-4E1D-89E4-F9E4F087DC31}"/>
    <cellStyle name="Note 2 5 2 6 4" xfId="30110" xr:uid="{698A0A14-CC03-4561-A8B3-4734CCB4741C}"/>
    <cellStyle name="Note 2 5 2 7" xfId="30111" xr:uid="{402B059A-B533-442A-8AEB-498A9363BCC1}"/>
    <cellStyle name="Note 2 5 2 7 2" xfId="30112" xr:uid="{0FE9452D-635F-495B-83B6-B77F08A8BF07}"/>
    <cellStyle name="Note 2 5 2 7 3" xfId="30113" xr:uid="{C8A8A284-132E-4075-9F38-67404856BB5E}"/>
    <cellStyle name="Note 2 5 2 7 4" xfId="30114" xr:uid="{54466758-055B-4969-94FD-D522200ADC41}"/>
    <cellStyle name="Note 2 5 2 8" xfId="30115" xr:uid="{6554815F-E223-4FE5-ADEF-C7556A374A07}"/>
    <cellStyle name="Note 2 5 2 8 2" xfId="30116" xr:uid="{3EFD527E-14A3-4752-B599-B8D93A4C0479}"/>
    <cellStyle name="Note 2 5 2 8 3" xfId="30117" xr:uid="{9C80AAED-D78D-4404-8C85-9EBE0A37B639}"/>
    <cellStyle name="Note 2 5 2 8 4" xfId="30118" xr:uid="{B36C461C-C15A-4F8B-A79C-BB64E038ECFF}"/>
    <cellStyle name="Note 2 5 2 9" xfId="30119" xr:uid="{CFCF4FBC-483E-461C-9EAC-A2BD25A5FC2B}"/>
    <cellStyle name="Note 2 5 2 9 2" xfId="30120" xr:uid="{C26BDE0B-CED9-40B8-A3EE-6F7CD7078D04}"/>
    <cellStyle name="Note 2 5 3" xfId="3814" xr:uid="{1671FD19-D9C5-4CC2-9999-AF612B443E25}"/>
    <cellStyle name="Note 2 5 3 2" xfId="4414" xr:uid="{D0BA1A01-B7E2-4AF9-ADE1-DFA34989409B}"/>
    <cellStyle name="Note 2 5 3 2 2" xfId="30121" xr:uid="{3C171A19-B2DD-42CB-8C83-07531A020D90}"/>
    <cellStyle name="Note 2 5 3 3" xfId="30122" xr:uid="{86128018-0BB7-4A70-B28B-6ECD6CEEDBFE}"/>
    <cellStyle name="Note 2 5 3 4" xfId="30123" xr:uid="{5DDDB3C2-F648-457E-A222-379BB27DBB4A}"/>
    <cellStyle name="Note 2 5 4" xfId="30124" xr:uid="{7535E712-CE67-486F-B017-F2B9D7C0BFF9}"/>
    <cellStyle name="Note 2 5 4 2" xfId="30125" xr:uid="{430E1170-5BED-40B3-A1D1-6DAB2BA99471}"/>
    <cellStyle name="Note 2 5 4 3" xfId="30126" xr:uid="{45204B1F-9AF6-4428-A826-ACF9F60D3BFB}"/>
    <cellStyle name="Note 2 5 4 4" xfId="30127" xr:uid="{4D20C27D-B682-437B-BC79-494B35ECEF0F}"/>
    <cellStyle name="Note 2 5 5" xfId="30128" xr:uid="{FC75B323-E3F5-4C34-82C5-C6585B8171AC}"/>
    <cellStyle name="Note 2 5 5 2" xfId="30129" xr:uid="{AAFBA4C2-5CEC-407E-9E90-679348970BF4}"/>
    <cellStyle name="Note 2 5 5 3" xfId="30130" xr:uid="{445EF7B6-3538-44AF-8B29-1C3507E7454B}"/>
    <cellStyle name="Note 2 5 5 4" xfId="30131" xr:uid="{06F7F262-8949-404E-B9DB-2F3CCD20FE62}"/>
    <cellStyle name="Note 2 5 6" xfId="30132" xr:uid="{A3785786-18B8-4598-B50D-EA87AFD755FB}"/>
    <cellStyle name="Note 2 5 6 2" xfId="30133" xr:uid="{19CD10C2-DDCE-4A3F-9DEF-3B97146B398F}"/>
    <cellStyle name="Note 2 5 6 3" xfId="30134" xr:uid="{0D4B8ED9-F0F2-45B7-8651-A9874143074C}"/>
    <cellStyle name="Note 2 5 6 4" xfId="30135" xr:uid="{4C4158C7-F6B8-4E3F-BF57-33E2F611B9C0}"/>
    <cellStyle name="Note 2 5 7" xfId="30136" xr:uid="{9885DB82-45DB-4841-8790-2E61BC8F9805}"/>
    <cellStyle name="Note 2 5 7 2" xfId="30137" xr:uid="{22ED2F80-0EFB-4F23-B6BD-412C3DE9CE57}"/>
    <cellStyle name="Note 2 5 7 3" xfId="30138" xr:uid="{659AAA27-056A-4F84-9BED-BC4D31CADDDD}"/>
    <cellStyle name="Note 2 5 7 4" xfId="30139" xr:uid="{C19EC465-CED3-4377-9AEC-347FE955460A}"/>
    <cellStyle name="Note 2 5 8" xfId="30140" xr:uid="{661A25EF-2CAD-4374-B6DF-06707A607358}"/>
    <cellStyle name="Note 2 5 8 2" xfId="30141" xr:uid="{CE8FF75F-D165-44E3-9BAD-303A5C118C9F}"/>
    <cellStyle name="Note 2 5 8 3" xfId="30142" xr:uid="{E3A43727-E6DA-4BEF-96E8-81D372E661DC}"/>
    <cellStyle name="Note 2 5 8 4" xfId="30143" xr:uid="{0DE68D91-3091-4D8D-A33F-AE12DC6A96F6}"/>
    <cellStyle name="Note 2 5 9" xfId="30144" xr:uid="{C6D9DCE8-D546-4181-B992-BB3BE16693C4}"/>
    <cellStyle name="Note 2 5 9 2" xfId="30145" xr:uid="{823F1BE8-DFBE-4035-87C0-59D0AD4AA537}"/>
    <cellStyle name="Note 2 5 9 3" xfId="30146" xr:uid="{2F21E6F2-5892-4E95-A08F-677014554DFA}"/>
    <cellStyle name="Note 2 5 9 4" xfId="30147" xr:uid="{51356F7D-C9E1-4610-B7E0-7421D7A3DA13}"/>
    <cellStyle name="Note 2 6" xfId="2971" xr:uid="{328C1076-3FB3-4041-968C-9CE8362FBA97}"/>
    <cellStyle name="Note 2 6 10" xfId="30148" xr:uid="{92C4EFBA-23D2-462E-A439-53B4C35EDA20}"/>
    <cellStyle name="Note 2 6 10 2" xfId="30149" xr:uid="{D207874C-A5DC-4F6A-8C5A-EEB4A60FAB11}"/>
    <cellStyle name="Note 2 6 11" xfId="30150" xr:uid="{AD50C095-A5E0-4F8C-9242-5CF0C5EFF307}"/>
    <cellStyle name="Note 2 6 11 2" xfId="30151" xr:uid="{BE3135E2-7D02-48EA-B39D-3962524F9931}"/>
    <cellStyle name="Note 2 6 12" xfId="30152" xr:uid="{AA97D1A1-21E6-4161-AD34-767DB940759C}"/>
    <cellStyle name="Note 2 6 13" xfId="30153" xr:uid="{93A95291-DEBA-4987-9E7B-22847852E82E}"/>
    <cellStyle name="Note 2 6 2" xfId="3480" xr:uid="{9A4847C4-795F-4966-8747-6C89E712E7A6}"/>
    <cellStyle name="Note 2 6 2 10" xfId="30154" xr:uid="{2C85288E-D74B-4835-B585-2570AC76911A}"/>
    <cellStyle name="Note 2 6 2 10 2" xfId="30155" xr:uid="{995924DB-757F-4644-B5A1-1A6EA4291DD6}"/>
    <cellStyle name="Note 2 6 2 11" xfId="30156" xr:uid="{A795271C-F95A-49A6-9B89-2B96C4E541FE}"/>
    <cellStyle name="Note 2 6 2 2" xfId="4137" xr:uid="{0A48D360-B7B7-40B5-BF1D-605013E95370}"/>
    <cellStyle name="Note 2 6 2 2 2" xfId="5360" xr:uid="{E60F521B-2929-4589-BECE-442DD0527088}"/>
    <cellStyle name="Note 2 6 2 2 2 2" xfId="30157" xr:uid="{AC7FD3CF-7C1B-4EC9-8839-F6A3497788B1}"/>
    <cellStyle name="Note 2 6 2 2 3" xfId="30158" xr:uid="{EEE5FA89-700B-47B6-86F3-30C414962C0E}"/>
    <cellStyle name="Note 2 6 2 2 4" xfId="30159" xr:uid="{525541CD-82B2-403E-AAD5-BA15B531CD7F}"/>
    <cellStyle name="Note 2 6 2 3" xfId="30160" xr:uid="{5C5231CE-2CFA-4980-BA82-3709BE76FCA3}"/>
    <cellStyle name="Note 2 6 2 3 2" xfId="30161" xr:uid="{9157AE34-4509-4BDF-B264-E65D3A6A2B18}"/>
    <cellStyle name="Note 2 6 2 3 3" xfId="30162" xr:uid="{E72C54A2-017B-48B0-B98A-1EBB73A9ABDE}"/>
    <cellStyle name="Note 2 6 2 3 4" xfId="30163" xr:uid="{C0F1B9C5-9BAB-4BBE-B71D-1698634D713E}"/>
    <cellStyle name="Note 2 6 2 4" xfId="30164" xr:uid="{E6ADAADC-0A40-4EC4-927A-FD1316807A96}"/>
    <cellStyle name="Note 2 6 2 4 2" xfId="30165" xr:uid="{20E0D4BE-0AB2-440C-A04D-D34397311FEF}"/>
    <cellStyle name="Note 2 6 2 4 3" xfId="30166" xr:uid="{7DC1EF3B-4A69-40FF-A2E5-BDD41B9DB23F}"/>
    <cellStyle name="Note 2 6 2 4 4" xfId="30167" xr:uid="{E86CE44E-B5A4-43EE-B205-2DC0A0D0B817}"/>
    <cellStyle name="Note 2 6 2 5" xfId="30168" xr:uid="{034CEABC-D546-449A-9C73-BBF1A0C0B2FA}"/>
    <cellStyle name="Note 2 6 2 5 2" xfId="30169" xr:uid="{EF696E4C-E5EB-4950-AF0C-DF04CD76AC92}"/>
    <cellStyle name="Note 2 6 2 5 3" xfId="30170" xr:uid="{B055DD30-D3FA-4203-B092-843DBA1C23B8}"/>
    <cellStyle name="Note 2 6 2 5 4" xfId="30171" xr:uid="{673545E2-6750-4357-8391-83105C597F8B}"/>
    <cellStyle name="Note 2 6 2 6" xfId="30172" xr:uid="{1C610502-CDBB-4660-989C-30BE96FCFFC6}"/>
    <cellStyle name="Note 2 6 2 6 2" xfId="30173" xr:uid="{6D00DA4D-7E23-41BC-8F40-D08BD9B8D3E0}"/>
    <cellStyle name="Note 2 6 2 6 3" xfId="30174" xr:uid="{E453AB81-325B-4AE4-936A-6A451E94B719}"/>
    <cellStyle name="Note 2 6 2 6 4" xfId="30175" xr:uid="{5523BEC5-CAF4-4EA1-BC16-259E8A6A552C}"/>
    <cellStyle name="Note 2 6 2 7" xfId="30176" xr:uid="{561F7690-F6DE-40EB-B5A7-BA0C7CF4D510}"/>
    <cellStyle name="Note 2 6 2 7 2" xfId="30177" xr:uid="{5D6D2CD6-8CEA-4992-AE6D-0BA76E8B9C4B}"/>
    <cellStyle name="Note 2 6 2 7 3" xfId="30178" xr:uid="{072ADD40-DF33-413C-ADD9-AEC3CE28DB6B}"/>
    <cellStyle name="Note 2 6 2 7 4" xfId="30179" xr:uid="{9FC5064E-4B1C-46DF-82B3-780DD59FC0F8}"/>
    <cellStyle name="Note 2 6 2 8" xfId="30180" xr:uid="{7B750AD8-00AA-4032-9026-5742FFAE3E08}"/>
    <cellStyle name="Note 2 6 2 8 2" xfId="30181" xr:uid="{F5ACB495-13BF-4550-99BB-7A3C69FEDB57}"/>
    <cellStyle name="Note 2 6 2 8 3" xfId="30182" xr:uid="{BFD9BA1D-253F-4B4A-AC43-119E01852F97}"/>
    <cellStyle name="Note 2 6 2 8 4" xfId="30183" xr:uid="{3536A287-4D48-4564-BA10-25653ED0C8B8}"/>
    <cellStyle name="Note 2 6 2 9" xfId="30184" xr:uid="{10BD5A8C-94A0-488B-9F97-91A4ADB77EAB}"/>
    <cellStyle name="Note 2 6 2 9 2" xfId="30185" xr:uid="{D188D510-5C4C-4722-A4F8-8F23B2CED60C}"/>
    <cellStyle name="Note 2 6 3" xfId="3815" xr:uid="{D5D22659-FB42-4BDB-8EBF-90113A120C08}"/>
    <cellStyle name="Note 2 6 3 2" xfId="4413" xr:uid="{7A7013D4-8354-44E5-B4D0-2AAC127C83A9}"/>
    <cellStyle name="Note 2 6 3 2 2" xfId="30186" xr:uid="{C49E3E0C-88BB-45CC-9AF5-AABCE14EAA6C}"/>
    <cellStyle name="Note 2 6 3 3" xfId="30187" xr:uid="{481B7A9F-F70C-44ED-B89B-AD5C8A3196F2}"/>
    <cellStyle name="Note 2 6 3 4" xfId="30188" xr:uid="{0FED1239-CDC8-4025-B5FB-7472EF1DFC44}"/>
    <cellStyle name="Note 2 6 4" xfId="30189" xr:uid="{EAF28D0B-9359-4B8A-BC60-2FDF388D77E9}"/>
    <cellStyle name="Note 2 6 4 2" xfId="30190" xr:uid="{3FF3CA39-4543-4A9C-AA42-DAFD80952683}"/>
    <cellStyle name="Note 2 6 4 3" xfId="30191" xr:uid="{ED961DB7-BAD4-49A4-84FE-9250C42CB0EF}"/>
    <cellStyle name="Note 2 6 4 4" xfId="30192" xr:uid="{ABD32377-2282-4851-A562-8906D38973BB}"/>
    <cellStyle name="Note 2 6 5" xfId="30193" xr:uid="{57EDC350-9602-43E2-B45D-E03E91F21279}"/>
    <cellStyle name="Note 2 6 5 2" xfId="30194" xr:uid="{8CF26FB0-AE59-44C0-8E3B-170054380A29}"/>
    <cellStyle name="Note 2 6 5 3" xfId="30195" xr:uid="{E29CFB13-D9D7-4D23-AC47-AE341CB94772}"/>
    <cellStyle name="Note 2 6 5 4" xfId="30196" xr:uid="{728F6053-2C05-462D-A666-8B2B08453AFC}"/>
    <cellStyle name="Note 2 6 6" xfId="30197" xr:uid="{4B230F6A-6B23-4079-ADF4-FDD4D4B0A54E}"/>
    <cellStyle name="Note 2 6 6 2" xfId="30198" xr:uid="{5AE90C5C-609C-4147-98E4-DFB7A1C23F7D}"/>
    <cellStyle name="Note 2 6 6 3" xfId="30199" xr:uid="{012E1053-F17C-48EB-B0E6-C677D71A0109}"/>
    <cellStyle name="Note 2 6 6 4" xfId="30200" xr:uid="{A6B3CB7E-9D05-486F-B065-DDD71CDDFC04}"/>
    <cellStyle name="Note 2 6 7" xfId="30201" xr:uid="{8EFE7664-D2A9-4A51-87FE-2449BAFA1BA6}"/>
    <cellStyle name="Note 2 6 7 2" xfId="30202" xr:uid="{F6318E26-A760-4A4E-A4B0-EFF0FC48D7B0}"/>
    <cellStyle name="Note 2 6 7 3" xfId="30203" xr:uid="{409F42C0-6CC2-4395-9F51-2D34E2F4F654}"/>
    <cellStyle name="Note 2 6 7 4" xfId="30204" xr:uid="{24709577-89D3-41DF-9392-BFF70BB35837}"/>
    <cellStyle name="Note 2 6 8" xfId="30205" xr:uid="{186A7CFD-A1F2-463C-A96F-347479C42C20}"/>
    <cellStyle name="Note 2 6 8 2" xfId="30206" xr:uid="{3858B86B-709D-47B9-964C-6D6512C58B76}"/>
    <cellStyle name="Note 2 6 8 3" xfId="30207" xr:uid="{64855C58-49BC-47C2-9CD3-628673E69C3A}"/>
    <cellStyle name="Note 2 6 8 4" xfId="30208" xr:uid="{D4745EE9-A45D-49BA-BAD6-6B3863A38DC4}"/>
    <cellStyle name="Note 2 6 9" xfId="30209" xr:uid="{0AD02B55-5CD8-465E-A10F-859F41147D26}"/>
    <cellStyle name="Note 2 6 9 2" xfId="30210" xr:uid="{9F3CE79F-EC88-4A8A-B90A-4041DFB5F821}"/>
    <cellStyle name="Note 2 6 9 3" xfId="30211" xr:uid="{E7152EC0-9D51-480D-BB38-80A46F5E5491}"/>
    <cellStyle name="Note 2 6 9 4" xfId="30212" xr:uid="{E6923700-EE78-4327-B4D5-1759B04764AF}"/>
    <cellStyle name="Note 2 7" xfId="2972" xr:uid="{3ABEB9FD-5116-4CF6-BBBB-C1B10EC26ADB}"/>
    <cellStyle name="Note 2 7 10" xfId="30213" xr:uid="{E936301C-0700-439A-9F19-98F3C31F3B4A}"/>
    <cellStyle name="Note 2 7 10 2" xfId="30214" xr:uid="{A5572A28-366B-462F-B165-CFDC807D0379}"/>
    <cellStyle name="Note 2 7 11" xfId="30215" xr:uid="{ABAB7058-8CBB-49D6-A44F-807969E7C723}"/>
    <cellStyle name="Note 2 7 11 2" xfId="30216" xr:uid="{DB02E28C-2A94-4A23-A430-151B2F538A69}"/>
    <cellStyle name="Note 2 7 12" xfId="30217" xr:uid="{FB8E2BB7-9648-4849-9AA1-1218AA756C78}"/>
    <cellStyle name="Note 2 7 13" xfId="30218" xr:uid="{92FE000F-DB3B-457E-BD64-AAB80335C2FD}"/>
    <cellStyle name="Note 2 7 2" xfId="3481" xr:uid="{74D80436-5B4F-413C-BFE4-8DDB88D5B3F7}"/>
    <cellStyle name="Note 2 7 2 10" xfId="30219" xr:uid="{2284756C-F5BD-4F5D-9226-0506EC1FBD38}"/>
    <cellStyle name="Note 2 7 2 10 2" xfId="30220" xr:uid="{67A7E8CD-5725-4A6A-B768-ADD1B7A97282}"/>
    <cellStyle name="Note 2 7 2 11" xfId="30221" xr:uid="{BD96F060-4240-4C95-ACE1-61515A365995}"/>
    <cellStyle name="Note 2 7 2 2" xfId="4138" xr:uid="{6F11E4F6-222B-40EA-92B5-5981ECA1966C}"/>
    <cellStyle name="Note 2 7 2 2 2" xfId="5361" xr:uid="{F2F50770-01F9-4726-8B7B-7765722FC054}"/>
    <cellStyle name="Note 2 7 2 2 2 2" xfId="30222" xr:uid="{70CE8FCD-ADC1-47AD-A62F-2CD6BEC5339B}"/>
    <cellStyle name="Note 2 7 2 2 3" xfId="30223" xr:uid="{4090FEB9-92B9-408E-9EED-8D8CCF804623}"/>
    <cellStyle name="Note 2 7 2 2 4" xfId="30224" xr:uid="{4A3085ED-F327-4238-839C-DAF57A38BB50}"/>
    <cellStyle name="Note 2 7 2 3" xfId="30225" xr:uid="{586731BB-0E47-4A19-AB6A-24BEE41EC942}"/>
    <cellStyle name="Note 2 7 2 3 2" xfId="30226" xr:uid="{66A46F4E-529E-4AE9-9E74-8F6490096FBB}"/>
    <cellStyle name="Note 2 7 2 3 3" xfId="30227" xr:uid="{35B59013-26FA-4094-8881-B6DF4B4F8350}"/>
    <cellStyle name="Note 2 7 2 3 4" xfId="30228" xr:uid="{7F8F34FF-44FB-443C-99F2-243A3805E03A}"/>
    <cellStyle name="Note 2 7 2 4" xfId="30229" xr:uid="{CF22B0A8-A41E-490F-A123-09FF8343BE6C}"/>
    <cellStyle name="Note 2 7 2 4 2" xfId="30230" xr:uid="{92D28F61-DCA7-4C5B-98C4-37849A7A3EA1}"/>
    <cellStyle name="Note 2 7 2 4 3" xfId="30231" xr:uid="{8689A211-FE7A-41CE-9A35-24466BBD315A}"/>
    <cellStyle name="Note 2 7 2 4 4" xfId="30232" xr:uid="{26A4BFAB-FA7B-4E1F-956F-F2612F27AE9B}"/>
    <cellStyle name="Note 2 7 2 5" xfId="30233" xr:uid="{48DEBA95-A7F5-40D2-B6C0-991BF363194C}"/>
    <cellStyle name="Note 2 7 2 5 2" xfId="30234" xr:uid="{71627385-57CD-4551-9DDF-F7FD37A8F4D4}"/>
    <cellStyle name="Note 2 7 2 5 3" xfId="30235" xr:uid="{16C55E33-7B61-4818-9D21-C9A62F9C2525}"/>
    <cellStyle name="Note 2 7 2 5 4" xfId="30236" xr:uid="{FDF35521-6A66-4599-9FB9-5C442104811D}"/>
    <cellStyle name="Note 2 7 2 6" xfId="30237" xr:uid="{A7704C0B-A8CC-4561-8B3F-22DFD09B912F}"/>
    <cellStyle name="Note 2 7 2 6 2" xfId="30238" xr:uid="{9D2373A8-BEAE-45EB-8B9E-8D2D14C7F307}"/>
    <cellStyle name="Note 2 7 2 6 3" xfId="30239" xr:uid="{FFC25A1D-09E3-4BE5-91FA-CCA6674FE204}"/>
    <cellStyle name="Note 2 7 2 6 4" xfId="30240" xr:uid="{B3307CAB-975D-41BC-99DE-35075A6EC2B1}"/>
    <cellStyle name="Note 2 7 2 7" xfId="30241" xr:uid="{8630AABF-618F-4133-950B-B22C1777A0A5}"/>
    <cellStyle name="Note 2 7 2 7 2" xfId="30242" xr:uid="{B20B5790-0E6D-45B8-9075-A95DB2175236}"/>
    <cellStyle name="Note 2 7 2 7 3" xfId="30243" xr:uid="{35BB1609-825A-4F2B-BCED-EF0AA0D5B82C}"/>
    <cellStyle name="Note 2 7 2 7 4" xfId="30244" xr:uid="{6FD63549-7E6A-4EAD-96C0-B1CAD919686E}"/>
    <cellStyle name="Note 2 7 2 8" xfId="30245" xr:uid="{C9DC8A6F-7FC2-4DC3-98EA-92DBE4D1FEEF}"/>
    <cellStyle name="Note 2 7 2 8 2" xfId="30246" xr:uid="{27A264C5-A25B-41F7-9E44-904CB27A2DC6}"/>
    <cellStyle name="Note 2 7 2 8 3" xfId="30247" xr:uid="{6015D613-4A43-4F45-BE1B-79BE7A3DC939}"/>
    <cellStyle name="Note 2 7 2 8 4" xfId="30248" xr:uid="{446A0902-C3DA-49D9-9C69-64686C56D9AD}"/>
    <cellStyle name="Note 2 7 2 9" xfId="30249" xr:uid="{3E0F9F28-14A7-47D6-937B-0E955441530F}"/>
    <cellStyle name="Note 2 7 2 9 2" xfId="30250" xr:uid="{D9DBE2B2-E394-43AD-8D7D-2155AB3A87D9}"/>
    <cellStyle name="Note 2 7 3" xfId="3816" xr:uid="{0F21ECC7-B6B6-4C18-99C8-627310A0ECA7}"/>
    <cellStyle name="Note 2 7 3 2" xfId="4412" xr:uid="{788CF916-0406-427E-ADD9-F5FDBF643BBF}"/>
    <cellStyle name="Note 2 7 3 2 2" xfId="30251" xr:uid="{AF944FC2-D55B-4D86-897E-76DA99BCF607}"/>
    <cellStyle name="Note 2 7 3 3" xfId="30252" xr:uid="{BD42CA73-0A8F-41B8-AB4A-1E132B49A6C2}"/>
    <cellStyle name="Note 2 7 3 4" xfId="30253" xr:uid="{1DABC99D-7199-42DD-A45C-160D3C31D191}"/>
    <cellStyle name="Note 2 7 4" xfId="30254" xr:uid="{65F4B972-9CD1-4F0F-9E90-38DF00EC4CFB}"/>
    <cellStyle name="Note 2 7 4 2" xfId="30255" xr:uid="{3A4F09E3-0D79-4825-8677-12E18B1F867B}"/>
    <cellStyle name="Note 2 7 4 3" xfId="30256" xr:uid="{5C088C23-9900-451C-9C6C-980419B7D37A}"/>
    <cellStyle name="Note 2 7 4 4" xfId="30257" xr:uid="{69A35057-6F0D-4DB9-B84D-7BD34A5E9630}"/>
    <cellStyle name="Note 2 7 5" xfId="30258" xr:uid="{FAB55675-597C-46CB-BFAA-E751088ED037}"/>
    <cellStyle name="Note 2 7 5 2" xfId="30259" xr:uid="{A146AD1F-351D-4831-9C9E-E2C8806ED004}"/>
    <cellStyle name="Note 2 7 5 3" xfId="30260" xr:uid="{E7EAF063-EDD0-479F-A4F4-C46E4A852663}"/>
    <cellStyle name="Note 2 7 5 4" xfId="30261" xr:uid="{E2FB9CD3-636B-4ADA-B867-B3818492FB61}"/>
    <cellStyle name="Note 2 7 6" xfId="30262" xr:uid="{BD69B769-2C10-468D-B1D7-8D6546A5908B}"/>
    <cellStyle name="Note 2 7 6 2" xfId="30263" xr:uid="{99C40D38-4D45-4EEB-9EDD-EBA05693FC54}"/>
    <cellStyle name="Note 2 7 6 3" xfId="30264" xr:uid="{A2C7766E-3E06-4AEE-9895-2C41F3C9FE45}"/>
    <cellStyle name="Note 2 7 6 4" xfId="30265" xr:uid="{217842F9-D380-40B2-8BD8-90885E798751}"/>
    <cellStyle name="Note 2 7 7" xfId="30266" xr:uid="{F6F985DD-6B37-42F1-B3D2-D6B3308F743C}"/>
    <cellStyle name="Note 2 7 7 2" xfId="30267" xr:uid="{9C79FFAB-CCEC-4F09-90A3-AA8952000161}"/>
    <cellStyle name="Note 2 7 7 3" xfId="30268" xr:uid="{572BB8BE-93C5-4E9A-93F6-BE280F7523F8}"/>
    <cellStyle name="Note 2 7 7 4" xfId="30269" xr:uid="{12D98365-376F-4E9E-BA5F-76083750EFCD}"/>
    <cellStyle name="Note 2 7 8" xfId="30270" xr:uid="{3735C676-4A63-4166-8D54-A363E769DAD0}"/>
    <cellStyle name="Note 2 7 8 2" xfId="30271" xr:uid="{239BD504-7363-427A-84BC-3DF584379067}"/>
    <cellStyle name="Note 2 7 8 3" xfId="30272" xr:uid="{70214DE8-8A14-4471-BF96-B900F8B2A2E2}"/>
    <cellStyle name="Note 2 7 8 4" xfId="30273" xr:uid="{EA5F0F70-6510-4DB5-84F7-DC833C7D6B3A}"/>
    <cellStyle name="Note 2 7 9" xfId="30274" xr:uid="{EDFC5C49-E2E4-4B04-8697-FF38F15D907A}"/>
    <cellStyle name="Note 2 7 9 2" xfId="30275" xr:uid="{9AA4FE46-E765-411C-97B9-8AD9E0DF6163}"/>
    <cellStyle name="Note 2 7 9 3" xfId="30276" xr:uid="{7E26C97F-D297-43CF-97EE-50C3A8BA056B}"/>
    <cellStyle name="Note 2 7 9 4" xfId="30277" xr:uid="{601A56CA-F17E-48F5-868D-632F6CAADE55}"/>
    <cellStyle name="Note 2 8" xfId="2973" xr:uid="{B49C46C1-1A7B-48F1-92F4-6B9F05DC3F97}"/>
    <cellStyle name="Note 2 8 10" xfId="30278" xr:uid="{FE2EA45C-EAC0-4FCF-9726-CA4D2EADB2B3}"/>
    <cellStyle name="Note 2 8 10 2" xfId="30279" xr:uid="{FF0F01DB-08D2-4776-9465-A080CFF8B779}"/>
    <cellStyle name="Note 2 8 11" xfId="30280" xr:uid="{A87FE19D-BDFA-4751-95E3-9445E997F17A}"/>
    <cellStyle name="Note 2 8 11 2" xfId="30281" xr:uid="{4E081AE4-E401-4D74-A888-31CC26EF780D}"/>
    <cellStyle name="Note 2 8 12" xfId="30282" xr:uid="{97D3B09E-62CC-44A0-8D57-D9613E9A4872}"/>
    <cellStyle name="Note 2 8 13" xfId="30283" xr:uid="{59C37684-B19F-46CA-A200-D3E1FA1BCDC8}"/>
    <cellStyle name="Note 2 8 2" xfId="3482" xr:uid="{D6BBAA83-AA70-425D-BA9F-079216916393}"/>
    <cellStyle name="Note 2 8 2 10" xfId="30284" xr:uid="{D8C3C778-B6D9-4745-887E-0C70BC534FB2}"/>
    <cellStyle name="Note 2 8 2 10 2" xfId="30285" xr:uid="{75CF3701-3A08-497C-AA8A-D38E8EC72D51}"/>
    <cellStyle name="Note 2 8 2 11" xfId="30286" xr:uid="{6E2DED0D-1571-47F6-B480-086167A9AB70}"/>
    <cellStyle name="Note 2 8 2 2" xfId="4139" xr:uid="{1A6B4633-EFB4-49DE-A9BF-5373DA45C363}"/>
    <cellStyle name="Note 2 8 2 2 2" xfId="5362" xr:uid="{A7B093AC-DE57-4BFA-A5F6-FA95178C1F87}"/>
    <cellStyle name="Note 2 8 2 2 2 2" xfId="30287" xr:uid="{59F6D448-6E5C-4794-B841-5BE659E56048}"/>
    <cellStyle name="Note 2 8 2 2 3" xfId="30288" xr:uid="{40E6B824-ED61-4614-B2A0-CE713B13B994}"/>
    <cellStyle name="Note 2 8 2 2 4" xfId="30289" xr:uid="{7A421060-B384-4762-AE1D-B1D9B7DF3407}"/>
    <cellStyle name="Note 2 8 2 3" xfId="30290" xr:uid="{39D31D64-E242-4461-879F-83B058BF7821}"/>
    <cellStyle name="Note 2 8 2 3 2" xfId="30291" xr:uid="{13F2FF1F-2CF0-4B68-AB4F-F890285353F2}"/>
    <cellStyle name="Note 2 8 2 3 3" xfId="30292" xr:uid="{BB993D2D-EC92-45DA-BE7D-0FC30A23F6F1}"/>
    <cellStyle name="Note 2 8 2 3 4" xfId="30293" xr:uid="{6017DFA1-55DB-4DEC-B44D-E383FB65AC66}"/>
    <cellStyle name="Note 2 8 2 4" xfId="30294" xr:uid="{579E08AA-B114-441F-A739-4EBB530A9EF0}"/>
    <cellStyle name="Note 2 8 2 4 2" xfId="30295" xr:uid="{3CD79EA2-8F34-4AF3-A908-5A69C64955AC}"/>
    <cellStyle name="Note 2 8 2 4 3" xfId="30296" xr:uid="{D0FE1258-75AC-402B-9FB5-1FFB40387AC6}"/>
    <cellStyle name="Note 2 8 2 4 4" xfId="30297" xr:uid="{FCBD1FBF-FBE5-48E5-ADCA-9356892B851B}"/>
    <cellStyle name="Note 2 8 2 5" xfId="30298" xr:uid="{6FBB343E-4674-48FB-A45B-BE6B50EC8426}"/>
    <cellStyle name="Note 2 8 2 5 2" xfId="30299" xr:uid="{8D21D652-A440-4922-84C0-0B6BF1171732}"/>
    <cellStyle name="Note 2 8 2 5 3" xfId="30300" xr:uid="{2B969724-D094-4116-B634-E7737F76632F}"/>
    <cellStyle name="Note 2 8 2 5 4" xfId="30301" xr:uid="{10C22384-7BCB-435B-B5BA-C776EB47E080}"/>
    <cellStyle name="Note 2 8 2 6" xfId="30302" xr:uid="{57BCF24A-BD33-4B06-AD50-EED74643FBE2}"/>
    <cellStyle name="Note 2 8 2 6 2" xfId="30303" xr:uid="{4B465329-FC83-4EC0-9858-41B6A4348EBA}"/>
    <cellStyle name="Note 2 8 2 6 3" xfId="30304" xr:uid="{BFD7A787-9A72-4C3F-BC93-33885EF45A4B}"/>
    <cellStyle name="Note 2 8 2 6 4" xfId="30305" xr:uid="{5A305432-BA18-4CD1-B057-6A17A84BDDB8}"/>
    <cellStyle name="Note 2 8 2 7" xfId="30306" xr:uid="{230A8FF8-7D87-4D35-804D-AED3273A0F8E}"/>
    <cellStyle name="Note 2 8 2 7 2" xfId="30307" xr:uid="{65C5A10D-D2D3-4C02-AD98-5E47FB860E40}"/>
    <cellStyle name="Note 2 8 2 7 3" xfId="30308" xr:uid="{B865B0A8-BBFC-4566-8920-C3F67D79B3C9}"/>
    <cellStyle name="Note 2 8 2 7 4" xfId="30309" xr:uid="{8D17D001-05E0-4660-B68E-0154EBFBB313}"/>
    <cellStyle name="Note 2 8 2 8" xfId="30310" xr:uid="{04AA79FD-3244-4CBE-A1F5-1466DB0418C3}"/>
    <cellStyle name="Note 2 8 2 8 2" xfId="30311" xr:uid="{30D8DC8F-B583-4AA5-8BAA-71C3183CD775}"/>
    <cellStyle name="Note 2 8 2 8 3" xfId="30312" xr:uid="{0744A6D3-18F2-4625-87B2-1D4DA39D2D51}"/>
    <cellStyle name="Note 2 8 2 8 4" xfId="30313" xr:uid="{0FAD22C4-78CA-4988-B9DD-CA19628C61D3}"/>
    <cellStyle name="Note 2 8 2 9" xfId="30314" xr:uid="{3ED8A54A-ADE4-4C4C-B512-AABE3BC6BE5B}"/>
    <cellStyle name="Note 2 8 2 9 2" xfId="30315" xr:uid="{36FCD1AB-3C46-497D-9843-54DD34783292}"/>
    <cellStyle name="Note 2 8 3" xfId="3817" xr:uid="{2E9741BD-54CD-4971-AAE8-EE78C5F6BA47}"/>
    <cellStyle name="Note 2 8 3 2" xfId="4411" xr:uid="{B5FE476A-CD8D-4C13-A00A-A2FAFCC0FE0B}"/>
    <cellStyle name="Note 2 8 3 2 2" xfId="30316" xr:uid="{FB011CBD-8678-4B71-95BD-9973F2F81463}"/>
    <cellStyle name="Note 2 8 3 3" xfId="30317" xr:uid="{7AA92F12-D82F-4786-8050-F3D63B698CF7}"/>
    <cellStyle name="Note 2 8 3 4" xfId="30318" xr:uid="{CF9A5D9D-A5F1-44B2-9012-611A6D8905A4}"/>
    <cellStyle name="Note 2 8 4" xfId="30319" xr:uid="{1F8F9459-AD53-471D-B321-06226F10CE97}"/>
    <cellStyle name="Note 2 8 4 2" xfId="30320" xr:uid="{F4D3CD2D-F058-4A9D-89D4-6819D0750905}"/>
    <cellStyle name="Note 2 8 4 3" xfId="30321" xr:uid="{89377DF3-19CD-4774-B53E-DC0EF15D0145}"/>
    <cellStyle name="Note 2 8 4 4" xfId="30322" xr:uid="{CBB06CDA-D16E-4A5E-924D-F27C2CB8D727}"/>
    <cellStyle name="Note 2 8 5" xfId="30323" xr:uid="{01FFC5DC-3B2A-400F-8B53-A3AB6F9383DB}"/>
    <cellStyle name="Note 2 8 5 2" xfId="30324" xr:uid="{FBEE274D-6CCB-4428-9F5A-CC5D18F85033}"/>
    <cellStyle name="Note 2 8 5 3" xfId="30325" xr:uid="{D7F9ACD8-98D4-42EE-BE5D-AC3A538B7F45}"/>
    <cellStyle name="Note 2 8 5 4" xfId="30326" xr:uid="{42BFE04C-E940-436B-8FAA-37F65C72BD06}"/>
    <cellStyle name="Note 2 8 6" xfId="30327" xr:uid="{52B809ED-A0BB-4EEC-8F83-8723FE254F02}"/>
    <cellStyle name="Note 2 8 6 2" xfId="30328" xr:uid="{6F19B9C0-62DB-4792-A401-9A0BD6688ED6}"/>
    <cellStyle name="Note 2 8 6 3" xfId="30329" xr:uid="{88CFC168-33A2-4B6B-B9F4-780450BC9D03}"/>
    <cellStyle name="Note 2 8 6 4" xfId="30330" xr:uid="{82AFAB04-F2A3-469A-9E9A-1B8CE56ED62A}"/>
    <cellStyle name="Note 2 8 7" xfId="30331" xr:uid="{9FC1846F-95F1-400E-AFB7-71B58F6016C3}"/>
    <cellStyle name="Note 2 8 7 2" xfId="30332" xr:uid="{75069969-4E27-4356-8548-D983A1F164C0}"/>
    <cellStyle name="Note 2 8 7 3" xfId="30333" xr:uid="{DF768FC4-AD4F-4CA0-8941-512E9C552138}"/>
    <cellStyle name="Note 2 8 7 4" xfId="30334" xr:uid="{23AC3AA5-F58A-44CD-BD38-F2284B6DABF8}"/>
    <cellStyle name="Note 2 8 8" xfId="30335" xr:uid="{3EB11108-442D-4E66-B324-5A686BC7D4D4}"/>
    <cellStyle name="Note 2 8 8 2" xfId="30336" xr:uid="{CF3A843D-E199-4B47-97E0-7344E3C55802}"/>
    <cellStyle name="Note 2 8 8 3" xfId="30337" xr:uid="{5E988075-782E-4F45-8F2C-E43066C08332}"/>
    <cellStyle name="Note 2 8 8 4" xfId="30338" xr:uid="{AC8DF70C-F402-4002-99D9-8EB7F1D09100}"/>
    <cellStyle name="Note 2 8 9" xfId="30339" xr:uid="{A022F94A-C3AC-48E1-A97A-57ECEE7BE38A}"/>
    <cellStyle name="Note 2 8 9 2" xfId="30340" xr:uid="{9DB4BC00-1637-4E8A-9643-DAC75AD909CE}"/>
    <cellStyle name="Note 2 8 9 3" xfId="30341" xr:uid="{CDD3F619-4972-4A97-BCEC-F794750A3718}"/>
    <cellStyle name="Note 2 8 9 4" xfId="30342" xr:uid="{415A254B-E2DA-4431-A906-7F9A4402BEBB}"/>
    <cellStyle name="Note 2 9" xfId="2974" xr:uid="{920FAE1C-03B2-4F64-B7C0-CC5625AE8745}"/>
    <cellStyle name="Note 2 9 10" xfId="30343" xr:uid="{2572883A-A1AC-45BB-964B-0D5F4F943C7A}"/>
    <cellStyle name="Note 2 9 10 2" xfId="30344" xr:uid="{C43C0F1F-102D-46B6-A9AD-6B8489043309}"/>
    <cellStyle name="Note 2 9 11" xfId="30345" xr:uid="{9B69B9EB-DD98-4723-B13B-34EF7270AD1B}"/>
    <cellStyle name="Note 2 9 11 2" xfId="30346" xr:uid="{268D75CA-3CDC-4769-8099-970808DAFA51}"/>
    <cellStyle name="Note 2 9 12" xfId="30347" xr:uid="{CE5E990E-D59A-4DE8-B103-76BAD1AC0EB5}"/>
    <cellStyle name="Note 2 9 13" xfId="30348" xr:uid="{5958A6C4-3C23-4B02-812B-74F73FBB6A09}"/>
    <cellStyle name="Note 2 9 2" xfId="3483" xr:uid="{920952B6-4DEA-4A96-852F-EE626CD1CFFE}"/>
    <cellStyle name="Note 2 9 2 10" xfId="30349" xr:uid="{E3031032-2938-45FA-9A24-3BF2D59FB118}"/>
    <cellStyle name="Note 2 9 2 10 2" xfId="30350" xr:uid="{18C2C934-E04A-4F02-9144-E6670C6DFAC8}"/>
    <cellStyle name="Note 2 9 2 11" xfId="30351" xr:uid="{D3B7F39D-0FAD-44EE-BB80-4698A4883337}"/>
    <cellStyle name="Note 2 9 2 2" xfId="4140" xr:uid="{479C2446-7596-4BE0-BB97-29F66AF3021D}"/>
    <cellStyle name="Note 2 9 2 2 2" xfId="5363" xr:uid="{F3054DB8-001D-43FC-A43F-C701AF43B9AF}"/>
    <cellStyle name="Note 2 9 2 2 2 2" xfId="30352" xr:uid="{34A74A7A-0011-4834-95B6-873DCA7B85D2}"/>
    <cellStyle name="Note 2 9 2 2 3" xfId="30353" xr:uid="{045CD441-8FB0-4413-81B6-602CFC15CB1E}"/>
    <cellStyle name="Note 2 9 2 2 4" xfId="30354" xr:uid="{E0FF5855-4E02-4B79-A1AA-608FB4679EFF}"/>
    <cellStyle name="Note 2 9 2 3" xfId="30355" xr:uid="{1E65575B-2324-4F56-9151-B1DABF4C726D}"/>
    <cellStyle name="Note 2 9 2 3 2" xfId="30356" xr:uid="{3A98A934-4ABC-4DAD-B69D-37AF7304A3AA}"/>
    <cellStyle name="Note 2 9 2 3 3" xfId="30357" xr:uid="{95014EB4-6EA0-4A8F-908F-DF8B8963111D}"/>
    <cellStyle name="Note 2 9 2 3 4" xfId="30358" xr:uid="{CAC5B1F0-3A40-4534-9E4E-3761F721A921}"/>
    <cellStyle name="Note 2 9 2 4" xfId="30359" xr:uid="{489DF884-D004-4E85-B025-5D55C6F5A593}"/>
    <cellStyle name="Note 2 9 2 4 2" xfId="30360" xr:uid="{4ED5DB70-1A46-4BB4-9558-13CB53ACFFBF}"/>
    <cellStyle name="Note 2 9 2 4 3" xfId="30361" xr:uid="{A9945122-75E3-42DD-8A78-95AE61018198}"/>
    <cellStyle name="Note 2 9 2 4 4" xfId="30362" xr:uid="{7A1D80C2-91E3-467B-ADBC-C2C6B67B97A1}"/>
    <cellStyle name="Note 2 9 2 5" xfId="30363" xr:uid="{5A340741-B53C-4C89-B168-A30339F231EE}"/>
    <cellStyle name="Note 2 9 2 5 2" xfId="30364" xr:uid="{FC1944D2-E3B3-4452-B7D1-DA7847BEA76B}"/>
    <cellStyle name="Note 2 9 2 5 3" xfId="30365" xr:uid="{EC0624F6-23BE-48B7-B091-24FC7B03F358}"/>
    <cellStyle name="Note 2 9 2 5 4" xfId="30366" xr:uid="{D4B45EDF-C86A-4E90-86AF-3D18E1E23B0D}"/>
    <cellStyle name="Note 2 9 2 6" xfId="30367" xr:uid="{D8770697-07BC-4AD6-9A61-D9AF4117341E}"/>
    <cellStyle name="Note 2 9 2 6 2" xfId="30368" xr:uid="{085E3F78-ECF7-4D04-86DD-FC14B5D22806}"/>
    <cellStyle name="Note 2 9 2 6 3" xfId="30369" xr:uid="{D517A3B9-62E1-4705-954E-216709E7CAFB}"/>
    <cellStyle name="Note 2 9 2 6 4" xfId="30370" xr:uid="{1AABDEFF-233D-4325-8AC2-F73EB6A566E8}"/>
    <cellStyle name="Note 2 9 2 7" xfId="30371" xr:uid="{287C2C38-41B8-4107-A309-F473120375BA}"/>
    <cellStyle name="Note 2 9 2 7 2" xfId="30372" xr:uid="{72B77A95-A54C-487C-8C12-C2AA1134BE3D}"/>
    <cellStyle name="Note 2 9 2 7 3" xfId="30373" xr:uid="{556CE6FB-A8E3-45F7-98D6-D8C018A5D5E7}"/>
    <cellStyle name="Note 2 9 2 7 4" xfId="30374" xr:uid="{FC1F4A4D-1F10-45F3-8B5F-E462B7E2245E}"/>
    <cellStyle name="Note 2 9 2 8" xfId="30375" xr:uid="{8E5488A3-B61A-47C3-B6B2-E620E28F09B5}"/>
    <cellStyle name="Note 2 9 2 8 2" xfId="30376" xr:uid="{3C2DD33E-AD12-4FFF-92E3-CA7C1CB12C90}"/>
    <cellStyle name="Note 2 9 2 8 3" xfId="30377" xr:uid="{47DCF863-04B8-4EA9-8656-3345A2E28ADC}"/>
    <cellStyle name="Note 2 9 2 8 4" xfId="30378" xr:uid="{CD8A7428-0023-4998-9D05-D695A75C7A84}"/>
    <cellStyle name="Note 2 9 2 9" xfId="30379" xr:uid="{6762065A-818B-49BA-BF24-8AFBA9ECEB14}"/>
    <cellStyle name="Note 2 9 2 9 2" xfId="30380" xr:uid="{72DA538D-FA23-43C5-88F5-B586457F9EAF}"/>
    <cellStyle name="Note 2 9 3" xfId="3818" xr:uid="{61EF1A8F-BF10-4E0A-BCE5-FEC7642980EF}"/>
    <cellStyle name="Note 2 9 3 2" xfId="4410" xr:uid="{1883CC79-A90D-4021-BE31-5017717F6AAE}"/>
    <cellStyle name="Note 2 9 3 2 2" xfId="30381" xr:uid="{256D28D3-F63B-40A6-9286-6295077C6B99}"/>
    <cellStyle name="Note 2 9 3 3" xfId="30382" xr:uid="{C633417C-992F-4A85-8100-28D416447618}"/>
    <cellStyle name="Note 2 9 3 4" xfId="30383" xr:uid="{859451FE-1BAA-46AC-9B17-D797650D7EBC}"/>
    <cellStyle name="Note 2 9 4" xfId="30384" xr:uid="{3302E356-84A7-4111-8D81-5AA251E9761D}"/>
    <cellStyle name="Note 2 9 4 2" xfId="30385" xr:uid="{A98729F5-E9C0-4F57-A71E-E8BC9DE6848C}"/>
    <cellStyle name="Note 2 9 4 3" xfId="30386" xr:uid="{3E630E6D-AFE5-4948-B94E-DD3618A5DAF1}"/>
    <cellStyle name="Note 2 9 4 4" xfId="30387" xr:uid="{B01CE3F4-CDB5-4BE0-96C5-E551C4678B0B}"/>
    <cellStyle name="Note 2 9 5" xfId="30388" xr:uid="{A5DE4C37-278C-4AF2-BFFF-C701A9E3F9D4}"/>
    <cellStyle name="Note 2 9 5 2" xfId="30389" xr:uid="{8A9FC9EB-689B-4F33-B8A5-D6A41DF49E15}"/>
    <cellStyle name="Note 2 9 5 3" xfId="30390" xr:uid="{866EEDCF-3BAE-4CD0-89E3-082C490378F5}"/>
    <cellStyle name="Note 2 9 5 4" xfId="30391" xr:uid="{B7BDA4AC-2B25-4C78-95A4-6DA1DFD044C8}"/>
    <cellStyle name="Note 2 9 6" xfId="30392" xr:uid="{FA2C292B-859A-45A1-BDF4-E97673A69D74}"/>
    <cellStyle name="Note 2 9 6 2" xfId="30393" xr:uid="{5464E241-9F5A-4081-912D-C8E20280C498}"/>
    <cellStyle name="Note 2 9 6 3" xfId="30394" xr:uid="{A1A84AD9-420C-4185-BC1C-50EC300787A3}"/>
    <cellStyle name="Note 2 9 6 4" xfId="30395" xr:uid="{6E9EC14F-3B1F-43FB-81B8-E5FC81F03315}"/>
    <cellStyle name="Note 2 9 7" xfId="30396" xr:uid="{AC8AC5F9-063A-4A3B-9F5F-DDFA63CFA69E}"/>
    <cellStyle name="Note 2 9 7 2" xfId="30397" xr:uid="{47176A62-9097-491C-A774-CBD24408CBB9}"/>
    <cellStyle name="Note 2 9 7 3" xfId="30398" xr:uid="{826D9E16-769D-4930-9F57-51EDF9389C05}"/>
    <cellStyle name="Note 2 9 7 4" xfId="30399" xr:uid="{7A05BAD4-D5A3-4C7E-83D7-354AE33083F9}"/>
    <cellStyle name="Note 2 9 8" xfId="30400" xr:uid="{B798ED8A-B5A7-459F-B0C3-5EA3FD1BF7AA}"/>
    <cellStyle name="Note 2 9 8 2" xfId="30401" xr:uid="{B98663AC-F989-4F27-B84A-C7CF9CEA6EC9}"/>
    <cellStyle name="Note 2 9 8 3" xfId="30402" xr:uid="{6E9D252B-2C28-4048-A5E7-64F932F0DCDE}"/>
    <cellStyle name="Note 2 9 8 4" xfId="30403" xr:uid="{20E2F4C3-F596-4580-8F6C-44744ECECFA1}"/>
    <cellStyle name="Note 2 9 9" xfId="30404" xr:uid="{D7AA8CB1-A079-42F0-842D-316BA5588A62}"/>
    <cellStyle name="Note 2 9 9 2" xfId="30405" xr:uid="{44407661-739D-42CC-A33F-474396388209}"/>
    <cellStyle name="Note 2 9 9 3" xfId="30406" xr:uid="{63018ED5-6849-428C-A7D1-D8AE7FA4C9B7}"/>
    <cellStyle name="Note 2 9 9 4" xfId="30407" xr:uid="{256F1653-4FEA-4004-92FB-FB2C9A3C43CF}"/>
    <cellStyle name="Note 2_PrimaryEnergyPrices_TIMES" xfId="8860" xr:uid="{0D87B3F9-4484-4D62-BB60-3DA8617B7593}"/>
    <cellStyle name="Note 20" xfId="8861" xr:uid="{07F9090F-DF66-4B4B-8F53-CE1E88847593}"/>
    <cellStyle name="Note 21" xfId="8862" xr:uid="{2DAD6254-7A0F-4C62-9B10-84530C230889}"/>
    <cellStyle name="Note 22" xfId="8863" xr:uid="{C2685F71-84AA-4D09-8D30-23D37F6CC15D}"/>
    <cellStyle name="Note 23" xfId="8864" xr:uid="{CC742A5D-8233-4997-83DB-124AF3A6885A}"/>
    <cellStyle name="Note 24" xfId="8865" xr:uid="{64997080-378B-4072-AF24-84F081C413A4}"/>
    <cellStyle name="Note 25" xfId="8866" xr:uid="{E3E31F65-6FD2-47E4-98AA-61294149DCF2}"/>
    <cellStyle name="Note 26" xfId="8867" xr:uid="{A6BC587A-A7DD-4F42-A00E-DC6638654CFA}"/>
    <cellStyle name="Note 27" xfId="8868" xr:uid="{BB2721CE-30A3-4001-9E8B-18E6E39E94D6}"/>
    <cellStyle name="Note 28" xfId="8869" xr:uid="{78711310-EB38-4BA4-AC94-37D226D96C5F}"/>
    <cellStyle name="Note 29" xfId="8870" xr:uid="{B3F3BE15-3C89-47F6-83A3-E2FDC3ED16B5}"/>
    <cellStyle name="Note 3" xfId="2975" xr:uid="{21496CC6-FC47-4157-B831-8FA040D1F213}"/>
    <cellStyle name="Note 3 10" xfId="2976" xr:uid="{E5C2B054-9800-45D5-A10C-A1A5196D25BC}"/>
    <cellStyle name="Note 3 10 10" xfId="30408" xr:uid="{38225A2A-6C28-4CF1-AD7C-40C34CA9EEDF}"/>
    <cellStyle name="Note 3 10 10 2" xfId="30409" xr:uid="{FE173D2E-42D1-4CB5-B393-880B3BB0BFC3}"/>
    <cellStyle name="Note 3 10 11" xfId="30410" xr:uid="{E6296BCC-BACF-4CA1-9657-C32D18E297DB}"/>
    <cellStyle name="Note 3 10 11 2" xfId="30411" xr:uid="{14CD8409-8476-4522-A145-0785916BDB3C}"/>
    <cellStyle name="Note 3 10 12" xfId="30412" xr:uid="{ADEF1E76-5297-4577-B5AC-3172404CEEBE}"/>
    <cellStyle name="Note 3 10 2" xfId="3485" xr:uid="{55D121F7-064B-422C-9B6D-6AE10E5F8776}"/>
    <cellStyle name="Note 3 10 2 10" xfId="30413" xr:uid="{769D4448-B711-4991-BB05-F1695B0417FA}"/>
    <cellStyle name="Note 3 10 2 10 2" xfId="30414" xr:uid="{6A4416DF-152A-45C0-8D31-F07957143DA9}"/>
    <cellStyle name="Note 3 10 2 11" xfId="30415" xr:uid="{AD3A2A5F-596C-44E9-8CDA-7DA4A928A768}"/>
    <cellStyle name="Note 3 10 2 2" xfId="4142" xr:uid="{E5122A5E-D9F8-4070-81AE-1B54457C6278}"/>
    <cellStyle name="Note 3 10 2 2 2" xfId="5365" xr:uid="{11F8AF18-06BE-45BB-91A7-68DE06A9C0D6}"/>
    <cellStyle name="Note 3 10 2 2 2 2" xfId="30416" xr:uid="{A3AFCB30-7696-4C8F-A8A2-9492A3A5C0FD}"/>
    <cellStyle name="Note 3 10 2 2 3" xfId="30417" xr:uid="{59774C88-E0AD-4F05-BC34-44D8E10B3949}"/>
    <cellStyle name="Note 3 10 2 2 4" xfId="30418" xr:uid="{4AAAB265-E3A8-47F0-A370-305CF83843AF}"/>
    <cellStyle name="Note 3 10 2 3" xfId="30419" xr:uid="{4146A99F-DC65-461E-B6DE-A41F5B5E65FE}"/>
    <cellStyle name="Note 3 10 2 3 2" xfId="30420" xr:uid="{4923EFD9-1E5C-4BC4-AF2D-22EB5739998A}"/>
    <cellStyle name="Note 3 10 2 3 3" xfId="30421" xr:uid="{104787A0-EC23-4338-9223-7A84D5ABA7DE}"/>
    <cellStyle name="Note 3 10 2 3 4" xfId="30422" xr:uid="{69AA0535-B8A2-4A6C-B344-BF32202EE214}"/>
    <cellStyle name="Note 3 10 2 4" xfId="30423" xr:uid="{844B3CF5-D7F5-451E-8DD5-3901955F7752}"/>
    <cellStyle name="Note 3 10 2 4 2" xfId="30424" xr:uid="{014448CF-E7FE-41D0-AD8D-BB8EE38721B4}"/>
    <cellStyle name="Note 3 10 2 4 3" xfId="30425" xr:uid="{29ED637F-693D-4546-BBF0-9E69CD120492}"/>
    <cellStyle name="Note 3 10 2 4 4" xfId="30426" xr:uid="{CDB4BEAC-3D54-44A3-BDBF-7541D8AAC2F8}"/>
    <cellStyle name="Note 3 10 2 5" xfId="30427" xr:uid="{70C5C59A-ACF0-4E99-A398-3374B2FF23B6}"/>
    <cellStyle name="Note 3 10 2 5 2" xfId="30428" xr:uid="{03ABE300-F78C-4986-B052-757DD8447466}"/>
    <cellStyle name="Note 3 10 2 5 3" xfId="30429" xr:uid="{D730412F-0A11-43D8-8217-B81364B971CD}"/>
    <cellStyle name="Note 3 10 2 5 4" xfId="30430" xr:uid="{1C2226EE-6483-41C7-9EFD-B4D77943AC33}"/>
    <cellStyle name="Note 3 10 2 6" xfId="30431" xr:uid="{D6EF3AE8-F829-4851-8033-07640E93F00A}"/>
    <cellStyle name="Note 3 10 2 6 2" xfId="30432" xr:uid="{55A42E8F-B455-4B09-9DCD-B846CB968157}"/>
    <cellStyle name="Note 3 10 2 6 3" xfId="30433" xr:uid="{E00BD9DF-75B0-4303-80F7-50F0DD223808}"/>
    <cellStyle name="Note 3 10 2 6 4" xfId="30434" xr:uid="{88AC364B-02AD-401C-9DC7-DED8A8C4EFC9}"/>
    <cellStyle name="Note 3 10 2 7" xfId="30435" xr:uid="{CC79CF54-BB3C-4052-A0B5-AFD59896434D}"/>
    <cellStyle name="Note 3 10 2 7 2" xfId="30436" xr:uid="{50643290-FB81-4E56-BC0C-E0378552F418}"/>
    <cellStyle name="Note 3 10 2 7 3" xfId="30437" xr:uid="{B874A1B8-906D-41DF-A1E4-BB709A169B3A}"/>
    <cellStyle name="Note 3 10 2 7 4" xfId="30438" xr:uid="{4072FC2E-F91D-4CEA-BBF5-A1F6D52332C2}"/>
    <cellStyle name="Note 3 10 2 8" xfId="30439" xr:uid="{1B469D4B-505F-43E5-8155-96BEBC23117E}"/>
    <cellStyle name="Note 3 10 2 8 2" xfId="30440" xr:uid="{A69A88C4-1C84-4ABC-BF8D-3376E5C84583}"/>
    <cellStyle name="Note 3 10 2 8 3" xfId="30441" xr:uid="{D9CFA714-FE81-43A8-9ABB-3AC9E40BC89D}"/>
    <cellStyle name="Note 3 10 2 8 4" xfId="30442" xr:uid="{C2F9D8D6-E0D4-423B-9B26-A743D9AAE0E5}"/>
    <cellStyle name="Note 3 10 2 9" xfId="30443" xr:uid="{DA2CDB13-DFE3-4C8A-9222-1F5A4116E806}"/>
    <cellStyle name="Note 3 10 2 9 2" xfId="30444" xr:uid="{864B6ACD-3F59-46EC-85CC-7FAC114DD108}"/>
    <cellStyle name="Note 3 10 3" xfId="3820" xr:uid="{42173FEB-6847-41C7-B5DC-9EC438949A90}"/>
    <cellStyle name="Note 3 10 3 2" xfId="4408" xr:uid="{55F54A16-E59D-4C92-AC7B-BAD136994EDA}"/>
    <cellStyle name="Note 3 10 3 2 2" xfId="30445" xr:uid="{C2FCFEA2-E732-47B8-84DD-C9D059F825BE}"/>
    <cellStyle name="Note 3 10 3 3" xfId="30446" xr:uid="{1202EA92-3A21-4D7B-A4E4-BBF849212E63}"/>
    <cellStyle name="Note 3 10 3 4" xfId="30447" xr:uid="{D9EFDBCA-5F21-42B9-8A51-23B68E10F338}"/>
    <cellStyle name="Note 3 10 4" xfId="30448" xr:uid="{92D16815-A949-4536-AF0C-FEF4A2FB2483}"/>
    <cellStyle name="Note 3 10 4 2" xfId="30449" xr:uid="{28E1C016-FE85-4CED-A5E4-BB3FDDF43FB4}"/>
    <cellStyle name="Note 3 10 4 3" xfId="30450" xr:uid="{B201C334-7703-40C0-973C-9354095C5C9E}"/>
    <cellStyle name="Note 3 10 4 4" xfId="30451" xr:uid="{BB163AF1-DC07-43E9-99BD-E745678A81AB}"/>
    <cellStyle name="Note 3 10 5" xfId="30452" xr:uid="{60001C17-87BF-49F3-8941-6FA7D3448AAE}"/>
    <cellStyle name="Note 3 10 5 2" xfId="30453" xr:uid="{F539B2A7-6D63-486B-963E-16604803A4E9}"/>
    <cellStyle name="Note 3 10 5 3" xfId="30454" xr:uid="{6BC1D214-6191-44AF-B8D8-553D3292DF47}"/>
    <cellStyle name="Note 3 10 5 4" xfId="30455" xr:uid="{72847A13-9D42-4F22-AF30-2C10BE4AE97A}"/>
    <cellStyle name="Note 3 10 6" xfId="30456" xr:uid="{3C662BE7-B0DD-42E4-BF54-B5714DD35312}"/>
    <cellStyle name="Note 3 10 6 2" xfId="30457" xr:uid="{B725E4D1-3BE0-4C80-81C4-1105D77F04BB}"/>
    <cellStyle name="Note 3 10 6 3" xfId="30458" xr:uid="{7A3022B7-2CE2-460B-A715-CCEC35823770}"/>
    <cellStyle name="Note 3 10 6 4" xfId="30459" xr:uid="{A7E43D4C-0619-49B5-88CD-C199053E6E68}"/>
    <cellStyle name="Note 3 10 7" xfId="30460" xr:uid="{8792D9B1-5560-4E1B-961B-ED4BEC179157}"/>
    <cellStyle name="Note 3 10 7 2" xfId="30461" xr:uid="{143E7F7E-8A66-4C17-B1D2-034E507B9446}"/>
    <cellStyle name="Note 3 10 7 3" xfId="30462" xr:uid="{04A5B87F-38C8-4064-AAED-BF6EF1D2DA11}"/>
    <cellStyle name="Note 3 10 7 4" xfId="30463" xr:uid="{FA058081-531F-4D3C-A641-B75BB28F12B4}"/>
    <cellStyle name="Note 3 10 8" xfId="30464" xr:uid="{D8A3917E-A26D-47BA-9A4E-4ED9EB2DF9BC}"/>
    <cellStyle name="Note 3 10 8 2" xfId="30465" xr:uid="{F0D19BFB-A4A0-417F-B43F-9CB62DD287D0}"/>
    <cellStyle name="Note 3 10 8 3" xfId="30466" xr:uid="{A4DF4150-0931-4B05-82AD-B3D6D2DFC1BD}"/>
    <cellStyle name="Note 3 10 8 4" xfId="30467" xr:uid="{FDE2CF39-4C36-4FE7-A3CD-9359380B7BB1}"/>
    <cellStyle name="Note 3 10 9" xfId="30468" xr:uid="{752D1FB7-67E4-412C-9DC2-016E68F700F8}"/>
    <cellStyle name="Note 3 10 9 2" xfId="30469" xr:uid="{0AC31311-AE6A-4CAC-8BC5-FA68DDC4200A}"/>
    <cellStyle name="Note 3 10 9 3" xfId="30470" xr:uid="{63F76C02-A7A8-4949-A632-958BF5F62C3F}"/>
    <cellStyle name="Note 3 10 9 4" xfId="30471" xr:uid="{FAAD5B4A-75CD-429A-9E09-BFBA87CC7D64}"/>
    <cellStyle name="Note 3 11" xfId="2977" xr:uid="{AA8137B6-A5DB-4D9A-90FD-026E6A012D76}"/>
    <cellStyle name="Note 3 11 10" xfId="30472" xr:uid="{83D580E2-2D88-4F1F-B8BD-91B2B100AF99}"/>
    <cellStyle name="Note 3 11 10 2" xfId="30473" xr:uid="{62CAF4B5-CE34-4318-BD6F-4C6D24553F18}"/>
    <cellStyle name="Note 3 11 11" xfId="30474" xr:uid="{6C59EAE9-3769-4AD3-8AE7-773F0DDF8758}"/>
    <cellStyle name="Note 3 11 11 2" xfId="30475" xr:uid="{CF832F60-7799-4FA3-A5FC-0C2858D28A0F}"/>
    <cellStyle name="Note 3 11 12" xfId="30476" xr:uid="{88F4135C-6F9D-4903-8C04-51E1A09DCAB9}"/>
    <cellStyle name="Note 3 11 2" xfId="3486" xr:uid="{57909D6C-1B8E-4FC8-BA23-45A19818285A}"/>
    <cellStyle name="Note 3 11 2 10" xfId="30477" xr:uid="{3A325DB6-7036-4E44-BF56-DE4D615393B4}"/>
    <cellStyle name="Note 3 11 2 10 2" xfId="30478" xr:uid="{FB5A36E7-7C5F-43CD-B7E1-BEAEB3B9071A}"/>
    <cellStyle name="Note 3 11 2 11" xfId="30479" xr:uid="{8A7151C3-34FC-4044-9D22-3FB03B7E41A3}"/>
    <cellStyle name="Note 3 11 2 2" xfId="4143" xr:uid="{B53A472E-BD2F-4A61-8C82-2D86D4B66CAB}"/>
    <cellStyle name="Note 3 11 2 2 2" xfId="5366" xr:uid="{98616045-6313-4831-BA3A-59FEB50E50DE}"/>
    <cellStyle name="Note 3 11 2 2 2 2" xfId="30480" xr:uid="{5E5FF5B7-F669-4929-A0E0-BF5186561073}"/>
    <cellStyle name="Note 3 11 2 2 3" xfId="30481" xr:uid="{6004964F-2ADE-4FC5-90B4-EA5D2B0DCEB1}"/>
    <cellStyle name="Note 3 11 2 2 4" xfId="30482" xr:uid="{90F47ED0-C61C-46AE-9CB1-E58331E2A104}"/>
    <cellStyle name="Note 3 11 2 3" xfId="30483" xr:uid="{AE290A32-8EFD-4316-BCC9-421BF221C024}"/>
    <cellStyle name="Note 3 11 2 3 2" xfId="30484" xr:uid="{E3A5511F-8B09-47DF-A96F-EFADF6664DD9}"/>
    <cellStyle name="Note 3 11 2 3 3" xfId="30485" xr:uid="{C1356C1B-D6EB-4EEC-BDC1-0ED73DF26FE7}"/>
    <cellStyle name="Note 3 11 2 3 4" xfId="30486" xr:uid="{E70F82B2-9099-44B5-9F58-260C95C89E96}"/>
    <cellStyle name="Note 3 11 2 4" xfId="30487" xr:uid="{E6A9FF62-5F7E-4F42-AB33-1B6718CA3B68}"/>
    <cellStyle name="Note 3 11 2 4 2" xfId="30488" xr:uid="{32ABA237-7AAA-42E2-8D82-09D615B9B251}"/>
    <cellStyle name="Note 3 11 2 4 3" xfId="30489" xr:uid="{BA712234-2EE5-4334-BFA4-946B256A01A9}"/>
    <cellStyle name="Note 3 11 2 4 4" xfId="30490" xr:uid="{9D9AFCFC-C992-42EC-87E8-F50CB1BADFC4}"/>
    <cellStyle name="Note 3 11 2 5" xfId="30491" xr:uid="{E8D1293E-3F60-482E-BDF4-4C07055BC1C5}"/>
    <cellStyle name="Note 3 11 2 5 2" xfId="30492" xr:uid="{B1BC66D1-D157-4173-A625-5573192C0C60}"/>
    <cellStyle name="Note 3 11 2 5 3" xfId="30493" xr:uid="{F448EA3C-934E-48C0-8013-FCA7720D3835}"/>
    <cellStyle name="Note 3 11 2 5 4" xfId="30494" xr:uid="{150F05C0-C1C2-4122-A785-DA1509C6D542}"/>
    <cellStyle name="Note 3 11 2 6" xfId="30495" xr:uid="{ADD2D8EC-BF43-4E75-987A-43806B23F22B}"/>
    <cellStyle name="Note 3 11 2 6 2" xfId="30496" xr:uid="{A61087E6-F6C8-44A0-8B1D-5A53C5197130}"/>
    <cellStyle name="Note 3 11 2 6 3" xfId="30497" xr:uid="{FD773470-7A05-4551-A0B3-3891B82C1481}"/>
    <cellStyle name="Note 3 11 2 6 4" xfId="30498" xr:uid="{EA3C654E-BBE6-4AEB-8D66-936FE50DD013}"/>
    <cellStyle name="Note 3 11 2 7" xfId="30499" xr:uid="{2671F6BE-77C8-4A02-A3CF-C21D4530CFB2}"/>
    <cellStyle name="Note 3 11 2 7 2" xfId="30500" xr:uid="{1951FB01-7A93-4B52-BC80-C4F07B37D7F9}"/>
    <cellStyle name="Note 3 11 2 7 3" xfId="30501" xr:uid="{0F03C509-2258-4D59-A770-9D266AB8E054}"/>
    <cellStyle name="Note 3 11 2 7 4" xfId="30502" xr:uid="{8CE1D84C-2F09-4DD6-A977-08D3BF8CDCBB}"/>
    <cellStyle name="Note 3 11 2 8" xfId="30503" xr:uid="{6D2C889B-D75F-4606-B692-DF184FE4E907}"/>
    <cellStyle name="Note 3 11 2 8 2" xfId="30504" xr:uid="{531FD734-8FEE-4710-A0FA-A48BF98E55F9}"/>
    <cellStyle name="Note 3 11 2 8 3" xfId="30505" xr:uid="{46B4B8FC-C8AF-4F9F-B45A-A6852E44BA22}"/>
    <cellStyle name="Note 3 11 2 8 4" xfId="30506" xr:uid="{D8FE3791-72F3-45D1-97F0-5E14226EF9C9}"/>
    <cellStyle name="Note 3 11 2 9" xfId="30507" xr:uid="{67B6E06F-6C55-4A41-957D-4DBE670B7384}"/>
    <cellStyle name="Note 3 11 2 9 2" xfId="30508" xr:uid="{2F9AFFFF-0A73-40CB-830A-C812C4BEA523}"/>
    <cellStyle name="Note 3 11 3" xfId="3821" xr:uid="{1A3DFF7D-EB38-4C93-B46F-353DF0D07C92}"/>
    <cellStyle name="Note 3 11 3 2" xfId="4407" xr:uid="{5BECAFAD-495C-4347-9D3B-4A805D8B1EAE}"/>
    <cellStyle name="Note 3 11 3 2 2" xfId="30509" xr:uid="{A79BF999-3EA9-4844-BD13-AB70DDC3959F}"/>
    <cellStyle name="Note 3 11 3 3" xfId="30510" xr:uid="{046B0E32-712B-4EF4-85C0-C4C62E1635C2}"/>
    <cellStyle name="Note 3 11 3 4" xfId="30511" xr:uid="{A4940F85-D6B1-476B-89A1-712533A3BE92}"/>
    <cellStyle name="Note 3 11 4" xfId="30512" xr:uid="{28BFC246-B497-4AEA-8E35-12EE3DA32F27}"/>
    <cellStyle name="Note 3 11 4 2" xfId="30513" xr:uid="{A4244C8E-A655-466A-A3BC-B489F0889849}"/>
    <cellStyle name="Note 3 11 4 3" xfId="30514" xr:uid="{42CD1410-E5E3-42D0-8459-CBE0A42521FB}"/>
    <cellStyle name="Note 3 11 4 4" xfId="30515" xr:uid="{B593F9D7-219F-492B-BDEB-39985351E09A}"/>
    <cellStyle name="Note 3 11 5" xfId="30516" xr:uid="{540EE542-E799-4596-B1EF-D9075943BFAD}"/>
    <cellStyle name="Note 3 11 5 2" xfId="30517" xr:uid="{51C81927-DB50-4302-B677-3B85132B2E31}"/>
    <cellStyle name="Note 3 11 5 3" xfId="30518" xr:uid="{936F6EC3-522B-4012-90CE-BD717C93F8D8}"/>
    <cellStyle name="Note 3 11 5 4" xfId="30519" xr:uid="{59CB9602-78F8-4B74-951C-B35115402AB2}"/>
    <cellStyle name="Note 3 11 6" xfId="30520" xr:uid="{084C6661-F348-43B8-9563-A3506A411A8E}"/>
    <cellStyle name="Note 3 11 6 2" xfId="30521" xr:uid="{19215F11-1C89-4280-8458-45ED0CA109A8}"/>
    <cellStyle name="Note 3 11 6 3" xfId="30522" xr:uid="{FD5355F1-BA71-4B51-9213-702F870AB0C7}"/>
    <cellStyle name="Note 3 11 6 4" xfId="30523" xr:uid="{03C3F207-B98B-4229-9518-35D348390442}"/>
    <cellStyle name="Note 3 11 7" xfId="30524" xr:uid="{6E1A44E2-3A7D-402A-A40B-81A834567EFF}"/>
    <cellStyle name="Note 3 11 7 2" xfId="30525" xr:uid="{B7E4B4DA-006A-4222-9EF6-F809187140E8}"/>
    <cellStyle name="Note 3 11 7 3" xfId="30526" xr:uid="{4F1B6274-8E6A-4712-90FC-5F6C87611C60}"/>
    <cellStyle name="Note 3 11 7 4" xfId="30527" xr:uid="{9038BD78-405B-444B-9380-5C6E74BB4117}"/>
    <cellStyle name="Note 3 11 8" xfId="30528" xr:uid="{20D3D5E0-37FF-48B5-AA8A-73BFBE26CBE4}"/>
    <cellStyle name="Note 3 11 8 2" xfId="30529" xr:uid="{82E59A9B-4407-4EA1-9E41-1668815DAE2E}"/>
    <cellStyle name="Note 3 11 8 3" xfId="30530" xr:uid="{0CCD87D6-A707-4547-9ABA-BDFC4E2C72DD}"/>
    <cellStyle name="Note 3 11 8 4" xfId="30531" xr:uid="{C43E533D-C17A-4213-84AA-6C169DB4C980}"/>
    <cellStyle name="Note 3 11 9" xfId="30532" xr:uid="{97E451AA-C614-482F-9760-7C298040F8DB}"/>
    <cellStyle name="Note 3 11 9 2" xfId="30533" xr:uid="{7A934FB1-616D-4602-88DB-C9E1B8F94165}"/>
    <cellStyle name="Note 3 11 9 3" xfId="30534" xr:uid="{A69B407E-6E26-4FE2-9D4C-CF029C73C5D6}"/>
    <cellStyle name="Note 3 11 9 4" xfId="30535" xr:uid="{E587B51F-7FD8-4D3A-9A1E-FBCDD2DD8334}"/>
    <cellStyle name="Note 3 12" xfId="2978" xr:uid="{C75FD901-FF6E-45A7-A240-5950A8A36BB1}"/>
    <cellStyle name="Note 3 12 10" xfId="30536" xr:uid="{EE3D5382-478C-4C19-8458-06412EFA9084}"/>
    <cellStyle name="Note 3 12 10 2" xfId="30537" xr:uid="{1686209A-F2A7-4A64-BFD0-2DFEA59F5ADC}"/>
    <cellStyle name="Note 3 12 11" xfId="30538" xr:uid="{2079D5F9-980D-475F-9746-54C4568ED40F}"/>
    <cellStyle name="Note 3 12 11 2" xfId="30539" xr:uid="{EC9B7EE2-096D-458E-A7FF-A66B5797CECF}"/>
    <cellStyle name="Note 3 12 12" xfId="30540" xr:uid="{315537F9-E3C3-4C4D-866E-33EA88B08ED4}"/>
    <cellStyle name="Note 3 12 2" xfId="3487" xr:uid="{E271EF9C-AA31-419E-9DA2-3561449E6F3E}"/>
    <cellStyle name="Note 3 12 2 10" xfId="30541" xr:uid="{FE4D58C9-E602-4D27-9F76-A6090B730A3D}"/>
    <cellStyle name="Note 3 12 2 10 2" xfId="30542" xr:uid="{85AEEEEF-B88E-483B-A468-F3D4D3E62D58}"/>
    <cellStyle name="Note 3 12 2 11" xfId="30543" xr:uid="{642FF6D1-8BE2-4F35-9C61-3CD40E9B0F78}"/>
    <cellStyle name="Note 3 12 2 2" xfId="4144" xr:uid="{A19EC61E-1456-4D87-A289-9D20F35ED91F}"/>
    <cellStyle name="Note 3 12 2 2 2" xfId="5367" xr:uid="{43303C1E-89F2-4E4E-AF1E-FEABA048E401}"/>
    <cellStyle name="Note 3 12 2 2 2 2" xfId="30544" xr:uid="{21863FA8-D522-4E80-86AB-1DC2B7074038}"/>
    <cellStyle name="Note 3 12 2 2 3" xfId="30545" xr:uid="{89B76E96-554E-43B4-AF12-3A1069A822C6}"/>
    <cellStyle name="Note 3 12 2 2 4" xfId="30546" xr:uid="{EE9F4C1C-C99B-43DD-AEAF-D0DA9ED666F7}"/>
    <cellStyle name="Note 3 12 2 3" xfId="30547" xr:uid="{14189444-92E6-4014-BA8B-1C47D0A818BA}"/>
    <cellStyle name="Note 3 12 2 3 2" xfId="30548" xr:uid="{27ECD7D2-1B67-499A-B794-621886B73568}"/>
    <cellStyle name="Note 3 12 2 3 3" xfId="30549" xr:uid="{A14E34D6-F556-4D17-BA6D-2C01594A2956}"/>
    <cellStyle name="Note 3 12 2 3 4" xfId="30550" xr:uid="{8DDDD4DB-A11D-46FA-9EE2-EA0BA36E6E71}"/>
    <cellStyle name="Note 3 12 2 4" xfId="30551" xr:uid="{F6D85AC8-B157-43CC-906C-BF59A36D78BB}"/>
    <cellStyle name="Note 3 12 2 4 2" xfId="30552" xr:uid="{ED17F30D-1F78-4718-8B0A-575851729AE7}"/>
    <cellStyle name="Note 3 12 2 4 3" xfId="30553" xr:uid="{398A2F24-F03E-46FC-9019-228198A4BC2B}"/>
    <cellStyle name="Note 3 12 2 4 4" xfId="30554" xr:uid="{4F685EBC-48A0-4718-A3F7-70A7DF5F8060}"/>
    <cellStyle name="Note 3 12 2 5" xfId="30555" xr:uid="{EAFC3170-C90A-43D0-9043-6E3B9D9AE1AC}"/>
    <cellStyle name="Note 3 12 2 5 2" xfId="30556" xr:uid="{D18762E4-C097-46DD-A9F8-920D1EE5EE64}"/>
    <cellStyle name="Note 3 12 2 5 3" xfId="30557" xr:uid="{BA49268B-53C4-4A1F-ADD7-EF1031AD608A}"/>
    <cellStyle name="Note 3 12 2 5 4" xfId="30558" xr:uid="{35AA61B1-E21A-49ED-A446-0DC1FCB8BD56}"/>
    <cellStyle name="Note 3 12 2 6" xfId="30559" xr:uid="{97FC6BBA-3869-4274-811A-F21171726DD2}"/>
    <cellStyle name="Note 3 12 2 6 2" xfId="30560" xr:uid="{0927703E-9BB7-4EFC-A0BF-F1E6326AD925}"/>
    <cellStyle name="Note 3 12 2 6 3" xfId="30561" xr:uid="{56752601-D688-47A5-99AE-5CF99631801D}"/>
    <cellStyle name="Note 3 12 2 6 4" xfId="30562" xr:uid="{7011EF51-D6BB-4C86-9DE0-AE276197B43A}"/>
    <cellStyle name="Note 3 12 2 7" xfId="30563" xr:uid="{BE18A87A-6F9F-4638-B7A1-584528B6F444}"/>
    <cellStyle name="Note 3 12 2 7 2" xfId="30564" xr:uid="{AFBC2C2C-83BC-4AE0-A1C4-1F76C0970A72}"/>
    <cellStyle name="Note 3 12 2 7 3" xfId="30565" xr:uid="{44808A32-C6D4-453B-9BE4-7C4E93778ECE}"/>
    <cellStyle name="Note 3 12 2 7 4" xfId="30566" xr:uid="{8BFFC8E9-076C-4A75-8E81-C8DBC949ADA7}"/>
    <cellStyle name="Note 3 12 2 8" xfId="30567" xr:uid="{47F9024D-D78A-4DFB-AC45-3958EB8A7A39}"/>
    <cellStyle name="Note 3 12 2 8 2" xfId="30568" xr:uid="{32C7F44C-0EC6-430A-B1EE-6BABCA71E830}"/>
    <cellStyle name="Note 3 12 2 8 3" xfId="30569" xr:uid="{635C3126-D662-434A-80D5-F14ECA95DA21}"/>
    <cellStyle name="Note 3 12 2 8 4" xfId="30570" xr:uid="{583CD3B6-7D93-44BB-83E9-BAC1AD8E6C04}"/>
    <cellStyle name="Note 3 12 2 9" xfId="30571" xr:uid="{6CA17A19-2B7C-4829-B949-3C5276F6FD86}"/>
    <cellStyle name="Note 3 12 2 9 2" xfId="30572" xr:uid="{265024E2-1165-4CA8-86DF-4253D3864834}"/>
    <cellStyle name="Note 3 12 3" xfId="3822" xr:uid="{71DE63DE-11CA-4B35-A0A2-3DAFB0681E91}"/>
    <cellStyle name="Note 3 12 3 2" xfId="4406" xr:uid="{05CB566E-3967-4147-A740-94EE7C30F56B}"/>
    <cellStyle name="Note 3 12 3 2 2" xfId="30573" xr:uid="{5FC32E7B-50B7-44E8-AC61-EF6F47990871}"/>
    <cellStyle name="Note 3 12 3 3" xfId="30574" xr:uid="{AE5594FC-FA75-47BE-BCA3-7AF8F8AE7133}"/>
    <cellStyle name="Note 3 12 3 4" xfId="30575" xr:uid="{540B210F-F5E0-4E0B-803F-A41F22ABC24F}"/>
    <cellStyle name="Note 3 12 4" xfId="30576" xr:uid="{7AFDD06E-9D58-4BF7-AB2E-6E50F33531A1}"/>
    <cellStyle name="Note 3 12 4 2" xfId="30577" xr:uid="{CDC2DBD1-E320-4415-AA4D-49A4BA533226}"/>
    <cellStyle name="Note 3 12 4 3" xfId="30578" xr:uid="{9668E702-24F1-4056-8BAF-348D1307B6DE}"/>
    <cellStyle name="Note 3 12 4 4" xfId="30579" xr:uid="{760CFDF1-53F6-4343-AAE6-B21D717F3466}"/>
    <cellStyle name="Note 3 12 5" xfId="30580" xr:uid="{20501DCF-7C3C-4665-AAF7-8992F21EFEA1}"/>
    <cellStyle name="Note 3 12 5 2" xfId="30581" xr:uid="{65E47719-2863-430F-AC12-471A0F8F09A5}"/>
    <cellStyle name="Note 3 12 5 3" xfId="30582" xr:uid="{4D4541F0-2FBE-417D-BCB5-A6FDD2914902}"/>
    <cellStyle name="Note 3 12 5 4" xfId="30583" xr:uid="{2BF797A8-2008-4AE5-92BB-BE7A7D0E7BAA}"/>
    <cellStyle name="Note 3 12 6" xfId="30584" xr:uid="{9897EAC3-14DA-4A2D-80C9-5CE6321F2BA9}"/>
    <cellStyle name="Note 3 12 6 2" xfId="30585" xr:uid="{DA2DC009-2963-4CE1-9143-0224A1432783}"/>
    <cellStyle name="Note 3 12 6 3" xfId="30586" xr:uid="{5D974960-24A2-4AFF-9375-69C6C9E2405B}"/>
    <cellStyle name="Note 3 12 6 4" xfId="30587" xr:uid="{3CF9343E-95CC-4416-9E00-AF36A8665891}"/>
    <cellStyle name="Note 3 12 7" xfId="30588" xr:uid="{7999A66D-2EE3-4DD4-BDF4-D2DD326505B5}"/>
    <cellStyle name="Note 3 12 7 2" xfId="30589" xr:uid="{065B56BF-8DE2-4DEB-988C-2D3D48C7DCC5}"/>
    <cellStyle name="Note 3 12 7 3" xfId="30590" xr:uid="{40BE52CF-297F-4AFD-B3C1-8974DD69C4D1}"/>
    <cellStyle name="Note 3 12 7 4" xfId="30591" xr:uid="{7F4E1019-E7A3-4E4F-969E-76500930FD08}"/>
    <cellStyle name="Note 3 12 8" xfId="30592" xr:uid="{10CA691B-D98E-4782-A5A3-5AE8F44401B7}"/>
    <cellStyle name="Note 3 12 8 2" xfId="30593" xr:uid="{6264CF97-C608-44AC-9432-617E9E88D7E9}"/>
    <cellStyle name="Note 3 12 8 3" xfId="30594" xr:uid="{75C82DCA-917D-4D2F-A448-D8B0C4780110}"/>
    <cellStyle name="Note 3 12 8 4" xfId="30595" xr:uid="{AF364B54-CDE7-450D-881F-2F3EBE23FB66}"/>
    <cellStyle name="Note 3 12 9" xfId="30596" xr:uid="{945D0EAA-E797-4BC5-93AC-5C78AB2E1685}"/>
    <cellStyle name="Note 3 12 9 2" xfId="30597" xr:uid="{943584A0-E0D9-41D7-A836-3F46FF5956DA}"/>
    <cellStyle name="Note 3 12 9 3" xfId="30598" xr:uid="{B40D8F8E-A6A4-4ACF-A939-718E7BC352CA}"/>
    <cellStyle name="Note 3 12 9 4" xfId="30599" xr:uid="{EEAADC26-E1FD-4540-837C-36DCD6333C26}"/>
    <cellStyle name="Note 3 13" xfId="2979" xr:uid="{C515827D-A9D7-4875-B42B-2904FA3FA4EE}"/>
    <cellStyle name="Note 3 13 10" xfId="30600" xr:uid="{785D6A73-F0DF-4171-8C8D-449460FA7990}"/>
    <cellStyle name="Note 3 13 10 2" xfId="30601" xr:uid="{B1D3EF66-11D5-456C-9373-4C95D4BD66BC}"/>
    <cellStyle name="Note 3 13 11" xfId="30602" xr:uid="{3358C3A5-5DA3-49E4-9D28-89FB8FE097C6}"/>
    <cellStyle name="Note 3 13 11 2" xfId="30603" xr:uid="{6DF66405-81AA-4139-838D-4209885CB7A2}"/>
    <cellStyle name="Note 3 13 12" xfId="30604" xr:uid="{AD280762-8106-4B4D-9264-8A0FCC15FF5A}"/>
    <cellStyle name="Note 3 13 2" xfId="3488" xr:uid="{59F23619-DFC1-472F-9AD6-D9E96A5B870F}"/>
    <cellStyle name="Note 3 13 2 10" xfId="30605" xr:uid="{3C6515FC-77A1-4647-89FE-BDA0455827E6}"/>
    <cellStyle name="Note 3 13 2 10 2" xfId="30606" xr:uid="{911A7C8B-8671-4C44-AAD5-0F743CB1EFA2}"/>
    <cellStyle name="Note 3 13 2 11" xfId="30607" xr:uid="{7B60BFF5-C657-44E2-B97A-DDA8DCB8071B}"/>
    <cellStyle name="Note 3 13 2 2" xfId="4145" xr:uid="{AB20F7E4-69C4-4076-8D73-C291238E726B}"/>
    <cellStyle name="Note 3 13 2 2 2" xfId="5368" xr:uid="{0B049B84-04B3-4502-855D-7F9C34F5CF69}"/>
    <cellStyle name="Note 3 13 2 2 2 2" xfId="30608" xr:uid="{B08FCCFA-B1E7-4E37-ACC4-0AC3B4ECDA69}"/>
    <cellStyle name="Note 3 13 2 2 3" xfId="30609" xr:uid="{0666CC2E-507F-45BA-9426-84BB5DE1DDDF}"/>
    <cellStyle name="Note 3 13 2 2 4" xfId="30610" xr:uid="{0B003B24-0963-44C5-81EC-05DCB8591C18}"/>
    <cellStyle name="Note 3 13 2 3" xfId="30611" xr:uid="{ACB566F5-5CDF-4F48-8C80-197E63A82B7B}"/>
    <cellStyle name="Note 3 13 2 3 2" xfId="30612" xr:uid="{CAB6C931-DD68-4924-8E50-D8C8C88A70B6}"/>
    <cellStyle name="Note 3 13 2 3 3" xfId="30613" xr:uid="{1E89E486-2BF3-4C19-B9BB-E0470CBACC42}"/>
    <cellStyle name="Note 3 13 2 3 4" xfId="30614" xr:uid="{5462B682-BB71-4763-B30E-B4B20B9D56F9}"/>
    <cellStyle name="Note 3 13 2 4" xfId="30615" xr:uid="{9A6E1C0F-2ADC-43C9-9EF1-02941C7A61C7}"/>
    <cellStyle name="Note 3 13 2 4 2" xfId="30616" xr:uid="{60420652-3477-47A8-BB77-E7DC85129FFE}"/>
    <cellStyle name="Note 3 13 2 4 3" xfId="30617" xr:uid="{0AD7FB90-E2C6-4D4D-8F92-83ECE9973F54}"/>
    <cellStyle name="Note 3 13 2 4 4" xfId="30618" xr:uid="{BDB3DEAB-FFEE-4399-AF02-CD5FE1750408}"/>
    <cellStyle name="Note 3 13 2 5" xfId="30619" xr:uid="{16B2E4FF-1060-4CAC-BB03-C4A61905758F}"/>
    <cellStyle name="Note 3 13 2 5 2" xfId="30620" xr:uid="{23DB5AB8-C1F3-45F7-A762-D58D6F931DD1}"/>
    <cellStyle name="Note 3 13 2 5 3" xfId="30621" xr:uid="{8A368167-6BED-4DC3-AD45-726D9BEF1394}"/>
    <cellStyle name="Note 3 13 2 5 4" xfId="30622" xr:uid="{4950E4CC-5B1F-4C48-82CF-3F08FC43889D}"/>
    <cellStyle name="Note 3 13 2 6" xfId="30623" xr:uid="{8A94EC27-6B63-46D9-BE0F-E7D3A65056E0}"/>
    <cellStyle name="Note 3 13 2 6 2" xfId="30624" xr:uid="{66BFE5D6-F431-424D-8529-68FF529705FB}"/>
    <cellStyle name="Note 3 13 2 6 3" xfId="30625" xr:uid="{8B304D30-3E2A-4FF3-84E2-F1C552D363C2}"/>
    <cellStyle name="Note 3 13 2 6 4" xfId="30626" xr:uid="{77B280AB-5F83-43C5-B427-156CE43A73FC}"/>
    <cellStyle name="Note 3 13 2 7" xfId="30627" xr:uid="{7EE140FC-504F-454F-A8C2-D2219823B7B2}"/>
    <cellStyle name="Note 3 13 2 7 2" xfId="30628" xr:uid="{D1CE6227-22A1-4610-A326-893C6967FAF9}"/>
    <cellStyle name="Note 3 13 2 7 3" xfId="30629" xr:uid="{AA0A913D-5037-4AD8-A3A4-D35B1823E9E8}"/>
    <cellStyle name="Note 3 13 2 7 4" xfId="30630" xr:uid="{A2E2815B-C790-4D79-8DB1-3D65F19A9A8E}"/>
    <cellStyle name="Note 3 13 2 8" xfId="30631" xr:uid="{FEF19ECD-AFE7-4E2F-A137-58C34304C621}"/>
    <cellStyle name="Note 3 13 2 8 2" xfId="30632" xr:uid="{666EFECF-5BD5-4CAE-9F8A-F048FA478124}"/>
    <cellStyle name="Note 3 13 2 8 3" xfId="30633" xr:uid="{CB933862-8EBC-4096-BF9C-EAE4A12A47AA}"/>
    <cellStyle name="Note 3 13 2 8 4" xfId="30634" xr:uid="{CA6CF973-8B07-4B17-A94D-D2DB1BFE1B3A}"/>
    <cellStyle name="Note 3 13 2 9" xfId="30635" xr:uid="{F148ADD9-183A-4F08-9954-17C1100563E2}"/>
    <cellStyle name="Note 3 13 2 9 2" xfId="30636" xr:uid="{2AF51789-7468-4D90-9371-71B05EEC27DB}"/>
    <cellStyle name="Note 3 13 3" xfId="3823" xr:uid="{92C042CE-111B-439C-96E9-6E22E0F0173F}"/>
    <cellStyle name="Note 3 13 3 2" xfId="4405" xr:uid="{00C3E4D3-E9E1-4DEE-BA21-09327EFAD0FD}"/>
    <cellStyle name="Note 3 13 3 2 2" xfId="30637" xr:uid="{F6A32D9F-C429-4525-82DC-C4E4950D43A3}"/>
    <cellStyle name="Note 3 13 3 3" xfId="30638" xr:uid="{40D9CB90-19BF-4D89-B1B0-0FD83E09EEB9}"/>
    <cellStyle name="Note 3 13 3 4" xfId="30639" xr:uid="{1C0FFDE8-6587-4BB4-991A-3BAF33C485F9}"/>
    <cellStyle name="Note 3 13 4" xfId="30640" xr:uid="{225A74CC-6E54-41B9-83ED-BA8E186546E8}"/>
    <cellStyle name="Note 3 13 4 2" xfId="30641" xr:uid="{3C3ABB3B-ED3F-4026-AFB3-8646F6E21F86}"/>
    <cellStyle name="Note 3 13 4 3" xfId="30642" xr:uid="{3889EF16-F4AE-45F1-B764-EF1C8B1FD4AE}"/>
    <cellStyle name="Note 3 13 4 4" xfId="30643" xr:uid="{21C76FB0-5B5D-43EC-A970-4992E622408D}"/>
    <cellStyle name="Note 3 13 5" xfId="30644" xr:uid="{2CF4F0F8-4478-4B39-BFBC-210A935221AF}"/>
    <cellStyle name="Note 3 13 5 2" xfId="30645" xr:uid="{5F74FCE4-F69E-4ED0-B488-05A0765AA585}"/>
    <cellStyle name="Note 3 13 5 3" xfId="30646" xr:uid="{AA4FBF6F-A29F-432F-9E96-3C113F58BC96}"/>
    <cellStyle name="Note 3 13 5 4" xfId="30647" xr:uid="{F84ABD17-B5A8-4B8F-BF59-B118F1EF3279}"/>
    <cellStyle name="Note 3 13 6" xfId="30648" xr:uid="{6885E536-9A82-41CD-A1B7-71B749700B01}"/>
    <cellStyle name="Note 3 13 6 2" xfId="30649" xr:uid="{AE428CD1-302A-4DF6-8D7C-1021DD16F61E}"/>
    <cellStyle name="Note 3 13 6 3" xfId="30650" xr:uid="{044FAAEA-968C-4DAC-98D4-80A8AAEE72CD}"/>
    <cellStyle name="Note 3 13 6 4" xfId="30651" xr:uid="{83C83360-7B58-4F28-BF4A-501E088A5132}"/>
    <cellStyle name="Note 3 13 7" xfId="30652" xr:uid="{E40D4ABB-C7A4-4F3C-81FF-8CDCC2C89090}"/>
    <cellStyle name="Note 3 13 7 2" xfId="30653" xr:uid="{D41DAC9B-42EE-41DE-BEAF-F9F90B0C5EC3}"/>
    <cellStyle name="Note 3 13 7 3" xfId="30654" xr:uid="{7E24C520-D9CD-4665-898D-F2093BF692EB}"/>
    <cellStyle name="Note 3 13 7 4" xfId="30655" xr:uid="{4E3B6886-1228-42C0-B097-05207F729D02}"/>
    <cellStyle name="Note 3 13 8" xfId="30656" xr:uid="{DE8E8003-A26F-4939-8486-2F7F84E2C9CD}"/>
    <cellStyle name="Note 3 13 8 2" xfId="30657" xr:uid="{BD6CEFD4-8732-431A-A0A1-3B2F509E5A56}"/>
    <cellStyle name="Note 3 13 8 3" xfId="30658" xr:uid="{5B1A0BC4-E90C-4B9A-B1FB-83027189F14F}"/>
    <cellStyle name="Note 3 13 8 4" xfId="30659" xr:uid="{A8E7BB7B-8B5E-49D5-8C92-0B514FB04C7A}"/>
    <cellStyle name="Note 3 13 9" xfId="30660" xr:uid="{6D170FFC-FFB8-437C-AE67-E6254AE96302}"/>
    <cellStyle name="Note 3 13 9 2" xfId="30661" xr:uid="{C079C1F5-205E-42A9-A892-8B6D1F4A4720}"/>
    <cellStyle name="Note 3 13 9 3" xfId="30662" xr:uid="{1F1C7887-3716-4BAE-9597-8157D94EC75C}"/>
    <cellStyle name="Note 3 13 9 4" xfId="30663" xr:uid="{5BE15DE8-0606-4B81-B63B-209434FDF9D0}"/>
    <cellStyle name="Note 3 14" xfId="3484" xr:uid="{7C417FEE-C06A-4D26-861D-58A2DFC3242A}"/>
    <cellStyle name="Note 3 14 10" xfId="30664" xr:uid="{067045A0-3928-4A80-A518-A1B348374816}"/>
    <cellStyle name="Note 3 14 10 2" xfId="30665" xr:uid="{B2C550BA-C88A-463C-BD0C-FC901D3B37B8}"/>
    <cellStyle name="Note 3 14 11" xfId="30666" xr:uid="{26D2DCB2-305B-4796-AA97-BF65433E05FD}"/>
    <cellStyle name="Note 3 14 2" xfId="4141" xr:uid="{E49AB807-FE59-49A8-B529-09A566C04F75}"/>
    <cellStyle name="Note 3 14 2 2" xfId="5364" xr:uid="{96A8EB7E-8521-4253-A491-E040B959B1D7}"/>
    <cellStyle name="Note 3 14 2 2 2" xfId="30667" xr:uid="{A71E2513-8E62-4F59-9832-6EB296EF99DC}"/>
    <cellStyle name="Note 3 14 2 3" xfId="30668" xr:uid="{74EEAFE4-74D1-467E-85C3-49D607EEDCD8}"/>
    <cellStyle name="Note 3 14 2 4" xfId="30669" xr:uid="{A59E7B2C-53C2-48B0-9A24-D70122B1A0C5}"/>
    <cellStyle name="Note 3 14 3" xfId="30670" xr:uid="{1AF4009F-8E79-4828-B06D-52EC8DF62F78}"/>
    <cellStyle name="Note 3 14 3 2" xfId="30671" xr:uid="{157F18C6-E3F7-4C71-96C1-8321A0B8758F}"/>
    <cellStyle name="Note 3 14 3 3" xfId="30672" xr:uid="{7FF38CBA-8712-45BE-B690-6F29D43C160D}"/>
    <cellStyle name="Note 3 14 3 4" xfId="30673" xr:uid="{30942591-A6DD-4518-8D32-C351FA604D9D}"/>
    <cellStyle name="Note 3 14 4" xfId="30674" xr:uid="{1717B8D5-F78A-4EB5-B66C-095F5319C377}"/>
    <cellStyle name="Note 3 14 4 2" xfId="30675" xr:uid="{3BC127BB-778A-4521-832D-3528E634DE44}"/>
    <cellStyle name="Note 3 14 4 3" xfId="30676" xr:uid="{DB39EDBB-F38F-4AFE-A5B5-E25B015FA02D}"/>
    <cellStyle name="Note 3 14 4 4" xfId="30677" xr:uid="{92B0C365-F867-4377-A0A2-6B6180DD61BC}"/>
    <cellStyle name="Note 3 14 5" xfId="30678" xr:uid="{9C972E60-07E0-45F4-AEE8-B93B2DE3EE63}"/>
    <cellStyle name="Note 3 14 5 2" xfId="30679" xr:uid="{18258A10-B453-4656-B489-6897A1D09065}"/>
    <cellStyle name="Note 3 14 5 3" xfId="30680" xr:uid="{F0E1C1DC-7D81-4F52-B35D-63714C1EFFFE}"/>
    <cellStyle name="Note 3 14 5 4" xfId="30681" xr:uid="{2ECBCB63-1384-470B-AAA6-14B5E0A084B0}"/>
    <cellStyle name="Note 3 14 6" xfId="30682" xr:uid="{EB4699C8-977A-41B5-8CA9-C6C852EE5C86}"/>
    <cellStyle name="Note 3 14 6 2" xfId="30683" xr:uid="{8BFAB99E-0EC1-4D98-B9F0-5987294A895F}"/>
    <cellStyle name="Note 3 14 6 3" xfId="30684" xr:uid="{1F40E18A-D9DF-4810-A23A-B588DDE9D00E}"/>
    <cellStyle name="Note 3 14 6 4" xfId="30685" xr:uid="{ADC5F3DD-1C92-45E5-9E55-B570FA030C06}"/>
    <cellStyle name="Note 3 14 7" xfId="30686" xr:uid="{FDC825AA-10E2-4F88-A9F3-ADDD361714AE}"/>
    <cellStyle name="Note 3 14 7 2" xfId="30687" xr:uid="{E85A60CD-90B8-49CA-8F97-05BB35EB0437}"/>
    <cellStyle name="Note 3 14 7 3" xfId="30688" xr:uid="{5978C296-C5F9-48FF-B8B0-2046875994F7}"/>
    <cellStyle name="Note 3 14 7 4" xfId="30689" xr:uid="{5F611428-01A8-481A-BC2A-6D7A0E5BB8B7}"/>
    <cellStyle name="Note 3 14 8" xfId="30690" xr:uid="{2BFD7E6D-3D31-43BE-83A1-6D843543CA05}"/>
    <cellStyle name="Note 3 14 8 2" xfId="30691" xr:uid="{988588F7-9F18-42E3-8C1F-2E40472C63F5}"/>
    <cellStyle name="Note 3 14 8 3" xfId="30692" xr:uid="{CAFC3D6C-CD46-4415-8631-C14B3AA6CEB3}"/>
    <cellStyle name="Note 3 14 8 4" xfId="30693" xr:uid="{5367482E-C1AE-4EA5-96B5-77F21B0F19C2}"/>
    <cellStyle name="Note 3 14 9" xfId="30694" xr:uid="{3EA2440F-F734-404F-8437-FAA23917E183}"/>
    <cellStyle name="Note 3 14 9 2" xfId="30695" xr:uid="{84F4A5F3-7D90-4F9E-A537-9D637A250350}"/>
    <cellStyle name="Note 3 15" xfId="3819" xr:uid="{25AA6021-368F-4567-BB1E-8B2669B0E28D}"/>
    <cellStyle name="Note 3 15 2" xfId="4409" xr:uid="{CDF27A57-9245-46FD-8F76-B210DAF1C854}"/>
    <cellStyle name="Note 3 15 2 2" xfId="30696" xr:uid="{68501702-9838-4768-9BFC-6E0408D78B92}"/>
    <cellStyle name="Note 3 15 3" xfId="30697" xr:uid="{A85686EE-C8A1-4B52-82FE-CF8AFF9628B5}"/>
    <cellStyle name="Note 3 15 4" xfId="30698" xr:uid="{8ECD97B9-68A0-4E8C-A4E9-77773FDA1C0A}"/>
    <cellStyle name="Note 3 15 5" xfId="30699" xr:uid="{D71AA4EB-B33D-437B-85DC-415D4B2AB1C2}"/>
    <cellStyle name="Note 3 16" xfId="30700" xr:uid="{0BF2A49C-D921-4794-9A9B-83FA0DB196B4}"/>
    <cellStyle name="Note 3 16 2" xfId="30701" xr:uid="{C922DA41-461D-4AF4-A056-E6E3A69CC2A0}"/>
    <cellStyle name="Note 3 16 3" xfId="30702" xr:uid="{B56CEBED-5D82-4D2D-AC94-296747CF99FC}"/>
    <cellStyle name="Note 3 16 4" xfId="30703" xr:uid="{5B43C4ED-C7D2-4027-B6CB-2473D0F560FD}"/>
    <cellStyle name="Note 3 17" xfId="30704" xr:uid="{8B7AD203-18B3-418F-BE80-622EAC1CCF7F}"/>
    <cellStyle name="Note 3 17 2" xfId="30705" xr:uid="{10346DA0-9D38-4D3D-AB66-05A8CCB1F624}"/>
    <cellStyle name="Note 3 17 3" xfId="30706" xr:uid="{46CCAEEF-698F-484A-89C8-D373ABA4121E}"/>
    <cellStyle name="Note 3 17 4" xfId="30707" xr:uid="{72C36ADF-0A03-4DB1-94B9-22A8FB4F28FD}"/>
    <cellStyle name="Note 3 18" xfId="30708" xr:uid="{264EE889-6566-4A48-AAC7-485E444CD871}"/>
    <cellStyle name="Note 3 18 2" xfId="30709" xr:uid="{0B12A175-7779-4D70-99E5-8B0F0E5D2EBE}"/>
    <cellStyle name="Note 3 18 3" xfId="30710" xr:uid="{9C6E8EFC-3FBF-453E-95EC-97BD97351A6C}"/>
    <cellStyle name="Note 3 18 4" xfId="30711" xr:uid="{9D4D4EEC-5E6B-42BA-AE99-67413FBC6F0B}"/>
    <cellStyle name="Note 3 19" xfId="30712" xr:uid="{4CCBD1A6-6BF6-4237-972C-02AB1D3B6BE0}"/>
    <cellStyle name="Note 3 19 2" xfId="30713" xr:uid="{0E1354C3-B0D8-480E-8295-9F342C8C50F7}"/>
    <cellStyle name="Note 3 19 3" xfId="30714" xr:uid="{BB45DD37-D70A-4310-A9EF-C7853DA0E3B6}"/>
    <cellStyle name="Note 3 19 4" xfId="30715" xr:uid="{F55EC680-EF9D-47D1-A40C-E7C1C1205DBC}"/>
    <cellStyle name="Note 3 2" xfId="2980" xr:uid="{5B1FD7B6-79D7-4CB8-8E00-82BAD082A765}"/>
    <cellStyle name="Note 3 2 10" xfId="30716" xr:uid="{2426FAC6-CCF1-4195-AF8D-45ED75328E43}"/>
    <cellStyle name="Note 3 2 10 2" xfId="30717" xr:uid="{482743AE-DF96-4F57-BE11-5C5B220E2182}"/>
    <cellStyle name="Note 3 2 11" xfId="30718" xr:uid="{B8367EDC-C311-4BAF-8450-EEB5793CFFD2}"/>
    <cellStyle name="Note 3 2 11 2" xfId="30719" xr:uid="{E6F1D344-8B4E-4093-92E2-356FB5F8F176}"/>
    <cellStyle name="Note 3 2 12" xfId="30720" xr:uid="{BA1F0DF5-9F03-4C1F-ADB2-4C96641DF310}"/>
    <cellStyle name="Note 3 2 13" xfId="30721" xr:uid="{68EE4085-557A-4ACB-A8F0-89532B4A3EC7}"/>
    <cellStyle name="Note 3 2 14" xfId="11120" xr:uid="{A2902C6C-1DB0-493A-B275-B5FDA278A548}"/>
    <cellStyle name="Note 3 2 15" xfId="8872" xr:uid="{CF492009-8482-4047-BDC4-42EDAB8E4D54}"/>
    <cellStyle name="Note 3 2 2" xfId="3489" xr:uid="{C463819B-DECD-4CE4-8C1D-B60D3BE54137}"/>
    <cellStyle name="Note 3 2 2 10" xfId="30722" xr:uid="{83FDAE6D-0A57-40CD-90AE-F46C8130BFCC}"/>
    <cellStyle name="Note 3 2 2 10 2" xfId="30723" xr:uid="{8B244D16-70B5-4CD9-8202-D94EC5A58F9F}"/>
    <cellStyle name="Note 3 2 2 11" xfId="30724" xr:uid="{A03F9425-6963-4E4A-91E8-8C21B3D05EAB}"/>
    <cellStyle name="Note 3 2 2 2" xfId="4146" xr:uid="{7635B3E4-53CB-41F7-8A99-A252313692FF}"/>
    <cellStyle name="Note 3 2 2 2 2" xfId="5369" xr:uid="{862F0FD4-AAA9-4C5A-8C0A-439781DFB459}"/>
    <cellStyle name="Note 3 2 2 2 2 2" xfId="30725" xr:uid="{BA197F95-656A-4A59-B0E3-E20E0238B041}"/>
    <cellStyle name="Note 3 2 2 2 2 3" xfId="30726" xr:uid="{34713D62-4E4D-4F77-BC66-41B54DE99D11}"/>
    <cellStyle name="Note 3 2 2 2 3" xfId="30727" xr:uid="{BEEC6EFD-CB27-40CF-B269-E7A62948D834}"/>
    <cellStyle name="Note 3 2 2 2 3 2" xfId="30728" xr:uid="{48E76C25-5447-450A-8412-9AA779C33FB9}"/>
    <cellStyle name="Note 3 2 2 2 4" xfId="30729" xr:uid="{7715991F-2A3F-40F6-A112-C564CD43C497}"/>
    <cellStyle name="Note 3 2 2 2 4 2" xfId="30730" xr:uid="{CF61996A-2822-44CA-8E28-DF80DEE87E70}"/>
    <cellStyle name="Note 3 2 2 2 5" xfId="30731" xr:uid="{1085C630-FDCC-41B4-A70B-ADA5FC205E70}"/>
    <cellStyle name="Note 3 2 2 2 6" xfId="30732" xr:uid="{44AF800D-4218-438E-A611-784FDED6381B}"/>
    <cellStyle name="Note 3 2 2 2 7" xfId="30733" xr:uid="{29793478-7B47-4801-A3B4-3C04ED48D0EB}"/>
    <cellStyle name="Note 3 2 2 2 8" xfId="30734" xr:uid="{89A9E1AF-5C1A-4B24-808A-6F9646A61A12}"/>
    <cellStyle name="Note 3 2 2 3" xfId="30735" xr:uid="{1FCC848F-9E7B-4274-8278-89D5FE0EA3B2}"/>
    <cellStyle name="Note 3 2 2 3 2" xfId="30736" xr:uid="{BB2D6C56-0912-46C5-B406-5B87A0BC09EF}"/>
    <cellStyle name="Note 3 2 2 3 3" xfId="30737" xr:uid="{B0A58015-6199-4D3D-8858-1B5661786CA3}"/>
    <cellStyle name="Note 3 2 2 3 4" xfId="30738" xr:uid="{1D0F07B3-03D0-4B2F-84C7-7C626039CBCB}"/>
    <cellStyle name="Note 3 2 2 4" xfId="30739" xr:uid="{C68B0171-E8D0-4C90-A8F1-DBB9CE598B88}"/>
    <cellStyle name="Note 3 2 2 4 2" xfId="30740" xr:uid="{9E164C1D-DA62-4EC0-9CC2-9B9FCA7393E8}"/>
    <cellStyle name="Note 3 2 2 4 3" xfId="30741" xr:uid="{1478A817-6EF6-4F4A-9A79-CC13D1045B72}"/>
    <cellStyle name="Note 3 2 2 4 4" xfId="30742" xr:uid="{61FF55C8-1470-4884-A4A1-0193BD4DF0B5}"/>
    <cellStyle name="Note 3 2 2 5" xfId="30743" xr:uid="{1E4EB1F3-72AF-47CB-AD19-17BDDD4F2A8F}"/>
    <cellStyle name="Note 3 2 2 5 2" xfId="30744" xr:uid="{56F8D30A-2708-4E45-8388-C77D0F30F958}"/>
    <cellStyle name="Note 3 2 2 5 3" xfId="30745" xr:uid="{69B334C5-6151-4BEC-909D-E43994B878D2}"/>
    <cellStyle name="Note 3 2 2 5 4" xfId="30746" xr:uid="{B720F166-C6DB-4560-B977-C9F35AF7A9D2}"/>
    <cellStyle name="Note 3 2 2 6" xfId="30747" xr:uid="{82AF908E-9AF7-4B89-A072-7B162213235C}"/>
    <cellStyle name="Note 3 2 2 6 2" xfId="30748" xr:uid="{19A3E7E2-B3CA-44A9-95D4-9C8D66A8FC2B}"/>
    <cellStyle name="Note 3 2 2 6 3" xfId="30749" xr:uid="{EC03F155-2B87-4AC4-8775-19F698C2D64D}"/>
    <cellStyle name="Note 3 2 2 6 4" xfId="30750" xr:uid="{F67A7265-2C95-467C-A9D8-30D1CB103688}"/>
    <cellStyle name="Note 3 2 2 7" xfId="30751" xr:uid="{56197F3A-4747-424A-8A42-2664AA2BADF6}"/>
    <cellStyle name="Note 3 2 2 7 2" xfId="30752" xr:uid="{20E6885B-8362-40D8-B326-F9193B2209F8}"/>
    <cellStyle name="Note 3 2 2 7 3" xfId="30753" xr:uid="{4959BDDB-FF77-4260-8CEB-943D5F1938DF}"/>
    <cellStyle name="Note 3 2 2 7 4" xfId="30754" xr:uid="{9793CEAF-42DC-4801-9B8A-7A2B43AD0A9F}"/>
    <cellStyle name="Note 3 2 2 8" xfId="30755" xr:uid="{4987EDED-77EA-4469-931A-B6779A02FBA2}"/>
    <cellStyle name="Note 3 2 2 8 2" xfId="30756" xr:uid="{FB3D7823-BD8A-43A7-9351-363CC0720219}"/>
    <cellStyle name="Note 3 2 2 8 3" xfId="30757" xr:uid="{F9082F04-CE1C-44CD-B66B-AC2173DC0ABC}"/>
    <cellStyle name="Note 3 2 2 8 4" xfId="30758" xr:uid="{9E1B2723-C44E-4102-AAB5-522A6DCD52DF}"/>
    <cellStyle name="Note 3 2 2 9" xfId="30759" xr:uid="{46F85C32-5384-459D-8D58-EB1F0849EF4F}"/>
    <cellStyle name="Note 3 2 2 9 2" xfId="30760" xr:uid="{7625F6A7-5E88-40BF-898F-407A60454DF4}"/>
    <cellStyle name="Note 3 2 3" xfId="3824" xr:uid="{77530D71-CB06-4F0F-90AB-5EF38E8F65AF}"/>
    <cellStyle name="Note 3 2 3 2" xfId="4404" xr:uid="{3AA5D808-A6ED-4341-BB98-C02BE6245F47}"/>
    <cellStyle name="Note 3 2 3 2 2" xfId="30761" xr:uid="{AB596FFE-AC98-40EE-B574-3166EAA173A2}"/>
    <cellStyle name="Note 3 2 3 3" xfId="30762" xr:uid="{D66AFB78-BD87-4FAD-8858-7E907F7D94EE}"/>
    <cellStyle name="Note 3 2 3 4" xfId="30763" xr:uid="{0C82E23A-4052-4ED0-BE17-81C6C7174C72}"/>
    <cellStyle name="Note 3 2 4" xfId="30764" xr:uid="{91E745B7-C3A5-4338-9FDE-3639C9E51C24}"/>
    <cellStyle name="Note 3 2 4 2" xfId="30765" xr:uid="{60A7D38A-C0D4-41F5-B45C-FA2FD08F0AD7}"/>
    <cellStyle name="Note 3 2 4 3" xfId="30766" xr:uid="{C83C0121-1F5D-4A52-946F-3EAEFADE7201}"/>
    <cellStyle name="Note 3 2 4 4" xfId="30767" xr:uid="{F1DF3832-241E-42E1-82F0-B5500855AB15}"/>
    <cellStyle name="Note 3 2 5" xfId="30768" xr:uid="{B2083BBD-C3F3-4EB9-8D87-81EC1B4E20A8}"/>
    <cellStyle name="Note 3 2 5 2" xfId="30769" xr:uid="{CBA49714-5133-41C6-9755-986CA4FDD659}"/>
    <cellStyle name="Note 3 2 5 3" xfId="30770" xr:uid="{98E75BAC-06EC-43F6-8CC2-2EF021E2AF61}"/>
    <cellStyle name="Note 3 2 5 4" xfId="30771" xr:uid="{4A745A18-4F7F-4C46-8E9F-B2968F2CFD07}"/>
    <cellStyle name="Note 3 2 6" xfId="30772" xr:uid="{3DAC9BAA-DEB8-428D-B15D-0DFEEDE4A4DA}"/>
    <cellStyle name="Note 3 2 6 2" xfId="30773" xr:uid="{CFC34712-DE97-44A5-8C1B-9E7DBC8A2DD2}"/>
    <cellStyle name="Note 3 2 6 3" xfId="30774" xr:uid="{51725563-2DC8-4FBC-AD17-10A155EFAF66}"/>
    <cellStyle name="Note 3 2 6 4" xfId="30775" xr:uid="{D812A7BE-8178-468E-B64A-F8B85A7CE929}"/>
    <cellStyle name="Note 3 2 7" xfId="30776" xr:uid="{5F23C2C9-5179-4434-957E-79836F92A890}"/>
    <cellStyle name="Note 3 2 7 2" xfId="30777" xr:uid="{19F9DF57-DC3F-4D4D-B033-F2B6262F0D00}"/>
    <cellStyle name="Note 3 2 7 3" xfId="30778" xr:uid="{61B6F573-1C7F-4A10-A90A-2FC40DA8E15D}"/>
    <cellStyle name="Note 3 2 7 4" xfId="30779" xr:uid="{42D1A12E-1575-4694-9783-63FCC139DFA5}"/>
    <cellStyle name="Note 3 2 8" xfId="30780" xr:uid="{1B941248-B33E-47ED-8ED9-2374262AD90D}"/>
    <cellStyle name="Note 3 2 8 2" xfId="30781" xr:uid="{02E2C5FE-8BD5-4129-9527-AE16DF67F06E}"/>
    <cellStyle name="Note 3 2 8 3" xfId="30782" xr:uid="{43A6CEA8-6C7D-464F-AEDE-DF0A1AFF10D6}"/>
    <cellStyle name="Note 3 2 8 4" xfId="30783" xr:uid="{C96CEF7F-23E6-4A0F-ADF0-B4448949266D}"/>
    <cellStyle name="Note 3 2 9" xfId="30784" xr:uid="{AFEE1F43-3485-464D-A6DE-733ADC09B3F7}"/>
    <cellStyle name="Note 3 2 9 2" xfId="30785" xr:uid="{AF75D391-7C95-46D7-97A7-64BB8A947106}"/>
    <cellStyle name="Note 3 2 9 3" xfId="30786" xr:uid="{2B35A67E-72AB-4FEA-BBF0-07B959CB20ED}"/>
    <cellStyle name="Note 3 2 9 4" xfId="30787" xr:uid="{4F429F11-3D63-4EFB-81D4-10235184141C}"/>
    <cellStyle name="Note 3 20" xfId="30788" xr:uid="{6A1BC50F-C22B-4062-99F7-4FCD4C2A694C}"/>
    <cellStyle name="Note 3 20 2" xfId="30789" xr:uid="{C67F61BE-E65A-4413-ABAE-1C64A1EDDFB4}"/>
    <cellStyle name="Note 3 20 3" xfId="30790" xr:uid="{B9FF7CB6-040A-4536-8CA4-CFBAA56D232D}"/>
    <cellStyle name="Note 3 20 4" xfId="30791" xr:uid="{0E1E5E8C-9269-481B-9B47-F35F835B6E5C}"/>
    <cellStyle name="Note 3 21" xfId="30792" xr:uid="{1B7210A2-FA9C-42E3-8259-B6C87C0B153C}"/>
    <cellStyle name="Note 3 21 2" xfId="30793" xr:uid="{2E33A635-A0DB-42D2-A161-A485FC193BF8}"/>
    <cellStyle name="Note 3 21 3" xfId="30794" xr:uid="{538486F8-9BDC-466C-9DC5-449BCA78C09E}"/>
    <cellStyle name="Note 3 21 4" xfId="30795" xr:uid="{FC9A193D-4949-4058-8FF0-ABB8BF666362}"/>
    <cellStyle name="Note 3 22" xfId="30796" xr:uid="{B66965A6-1691-4495-9705-7FDDA5A303D5}"/>
    <cellStyle name="Note 3 22 2" xfId="30797" xr:uid="{B9FE2DC9-1E8B-42D7-92F4-6506660A7A59}"/>
    <cellStyle name="Note 3 23" xfId="30798" xr:uid="{62D953E4-08D8-4A93-B31F-C25E3B7248F1}"/>
    <cellStyle name="Note 3 23 2" xfId="30799" xr:uid="{269D0B40-E183-45DA-BFD4-0301C4CB4EE1}"/>
    <cellStyle name="Note 3 24" xfId="30800" xr:uid="{0908FCF5-8821-427B-91A2-1F465F022841}"/>
    <cellStyle name="Note 3 25" xfId="30801" xr:uid="{087BF996-72D0-4A97-8556-C373E2190EA6}"/>
    <cellStyle name="Note 3 3" xfId="2981" xr:uid="{D6E3ED93-D1C4-49E0-9955-E66581890511}"/>
    <cellStyle name="Note 3 3 10" xfId="30802" xr:uid="{F9FF2F39-9526-4FD8-A7E7-813532251CC3}"/>
    <cellStyle name="Note 3 3 10 2" xfId="30803" xr:uid="{5818A575-FFA8-482F-8728-D70245CDAE7A}"/>
    <cellStyle name="Note 3 3 11" xfId="30804" xr:uid="{BEAAF422-0849-47E7-9111-9CA8882C26DE}"/>
    <cellStyle name="Note 3 3 11 2" xfId="30805" xr:uid="{C9CC1694-12C7-42A6-AE6F-306F22814E30}"/>
    <cellStyle name="Note 3 3 12" xfId="30806" xr:uid="{56B4B95F-9D87-4BF6-87D7-1C96E4E7BD58}"/>
    <cellStyle name="Note 3 3 13" xfId="30807" xr:uid="{AB6E9C7D-FB88-42BA-A533-421AED3118A9}"/>
    <cellStyle name="Note 3 3 2" xfId="3490" xr:uid="{C4CF629C-D633-412E-B1CA-44190F0ED196}"/>
    <cellStyle name="Note 3 3 2 10" xfId="30808" xr:uid="{21C9C05B-331F-4987-97FA-19007AE45505}"/>
    <cellStyle name="Note 3 3 2 10 2" xfId="30809" xr:uid="{74C06648-1A95-4708-A60B-5E2D9FE1166F}"/>
    <cellStyle name="Note 3 3 2 11" xfId="30810" xr:uid="{9A05C41F-D785-4DAA-AA56-77F0C67F5A26}"/>
    <cellStyle name="Note 3 3 2 2" xfId="4147" xr:uid="{409C8577-8B25-4375-9761-8E1F7F658D85}"/>
    <cellStyle name="Note 3 3 2 2 2" xfId="5370" xr:uid="{94219F62-28D9-4C8C-9994-2B9663FAE114}"/>
    <cellStyle name="Note 3 3 2 2 2 2" xfId="30811" xr:uid="{D96E0F6F-C3AB-48BC-A9F1-7CAC9EDD9417}"/>
    <cellStyle name="Note 3 3 2 2 3" xfId="30812" xr:uid="{84234A08-072E-4968-84B8-98364F6061BB}"/>
    <cellStyle name="Note 3 3 2 2 4" xfId="30813" xr:uid="{0B7F17C0-46E4-42A3-A60F-307BCB0E545A}"/>
    <cellStyle name="Note 3 3 2 3" xfId="30814" xr:uid="{B3ADACB5-1B58-41E7-8898-840A202BA7FA}"/>
    <cellStyle name="Note 3 3 2 3 2" xfId="30815" xr:uid="{5AC9FBA9-9D2B-4E3E-B4B6-D3F8D3EDDFAB}"/>
    <cellStyle name="Note 3 3 2 3 3" xfId="30816" xr:uid="{C830615C-D0D4-4955-BB02-D7EF5A7EF9A7}"/>
    <cellStyle name="Note 3 3 2 3 4" xfId="30817" xr:uid="{74E1112A-6BE5-4C4B-8B99-4ED03129355D}"/>
    <cellStyle name="Note 3 3 2 4" xfId="30818" xr:uid="{8D67FA6F-0CCC-4E0D-873C-C826591FFBA6}"/>
    <cellStyle name="Note 3 3 2 4 2" xfId="30819" xr:uid="{AAA53A55-BDAA-4C8B-8B27-373AE54B22A1}"/>
    <cellStyle name="Note 3 3 2 4 3" xfId="30820" xr:uid="{FF0017AA-CEE0-45AE-A32C-0FB5D8557983}"/>
    <cellStyle name="Note 3 3 2 4 4" xfId="30821" xr:uid="{FBB14A83-29C2-4864-9844-1A534C7207A8}"/>
    <cellStyle name="Note 3 3 2 5" xfId="30822" xr:uid="{A6680AE1-F7CE-4C84-98C9-C7A2CC68DEE5}"/>
    <cellStyle name="Note 3 3 2 5 2" xfId="30823" xr:uid="{C86137DD-E93F-4623-A044-B7172BADAF5F}"/>
    <cellStyle name="Note 3 3 2 5 3" xfId="30824" xr:uid="{B9026EFA-8A6A-4A82-A2D9-113C7E84D2C3}"/>
    <cellStyle name="Note 3 3 2 5 4" xfId="30825" xr:uid="{56FC65A1-ADC7-41B5-8501-C6D25860B950}"/>
    <cellStyle name="Note 3 3 2 6" xfId="30826" xr:uid="{CF0C0F4F-D743-462A-8284-13CFF4C842D2}"/>
    <cellStyle name="Note 3 3 2 6 2" xfId="30827" xr:uid="{B9D3E5C9-ABCC-48B0-A0AB-4FE8FE0F9BA3}"/>
    <cellStyle name="Note 3 3 2 6 3" xfId="30828" xr:uid="{411C33A1-D89A-4E1D-9833-DA509FCF1F52}"/>
    <cellStyle name="Note 3 3 2 6 4" xfId="30829" xr:uid="{A988602D-34BE-49FF-90A3-901FC30F1D57}"/>
    <cellStyle name="Note 3 3 2 7" xfId="30830" xr:uid="{6E6886D4-9550-4DA3-A09C-256CAFC06F64}"/>
    <cellStyle name="Note 3 3 2 7 2" xfId="30831" xr:uid="{2383A467-7BD3-48DA-B68D-DD3E56B85023}"/>
    <cellStyle name="Note 3 3 2 7 3" xfId="30832" xr:uid="{72639FD2-7A1A-4421-BBFB-62BAC3E7E547}"/>
    <cellStyle name="Note 3 3 2 7 4" xfId="30833" xr:uid="{744A5800-D6B0-4F05-ABC1-ECC5919269B4}"/>
    <cellStyle name="Note 3 3 2 8" xfId="30834" xr:uid="{422137B5-2AD4-4697-BCA7-BE2FD52C448D}"/>
    <cellStyle name="Note 3 3 2 8 2" xfId="30835" xr:uid="{D42E262E-41D7-41D6-AB20-F66B0C05C77E}"/>
    <cellStyle name="Note 3 3 2 8 3" xfId="30836" xr:uid="{6AA6952F-869F-4595-9C1C-4A6C1131A89C}"/>
    <cellStyle name="Note 3 3 2 8 4" xfId="30837" xr:uid="{A4891EE7-FCEE-497E-9221-AD08216B6CC8}"/>
    <cellStyle name="Note 3 3 2 9" xfId="30838" xr:uid="{EE88897F-611A-4130-AD2B-61C8CCA34A28}"/>
    <cellStyle name="Note 3 3 2 9 2" xfId="30839" xr:uid="{24B12FD8-5EA6-4CC1-A1AD-133F4EE55D4F}"/>
    <cellStyle name="Note 3 3 3" xfId="3825" xr:uid="{A039D2D4-82E5-40F2-B5EB-CEC59C15C208}"/>
    <cellStyle name="Note 3 3 3 2" xfId="4403" xr:uid="{9DF146F8-479D-46E2-ADEA-A91D72A6809B}"/>
    <cellStyle name="Note 3 3 3 2 2" xfId="30840" xr:uid="{BC14E534-E99F-4AED-9D23-4CFA3D5F509C}"/>
    <cellStyle name="Note 3 3 3 3" xfId="30841" xr:uid="{49FBE481-8BBD-42FF-8FA0-9BAED7A9A214}"/>
    <cellStyle name="Note 3 3 3 4" xfId="30842" xr:uid="{D49073D0-E896-4727-944E-886C3F2B696C}"/>
    <cellStyle name="Note 3 3 4" xfId="30843" xr:uid="{AE628EB9-E5CB-4FB2-AC0F-1271F9D173E6}"/>
    <cellStyle name="Note 3 3 4 2" xfId="30844" xr:uid="{37FE633F-8204-4CD3-884C-24AEF771B338}"/>
    <cellStyle name="Note 3 3 4 3" xfId="30845" xr:uid="{24A75363-87C5-4BD4-AA18-EFB4A55311D8}"/>
    <cellStyle name="Note 3 3 4 4" xfId="30846" xr:uid="{8DE6493C-DD39-4FAA-8ED1-2EB8CE2F2035}"/>
    <cellStyle name="Note 3 3 5" xfId="30847" xr:uid="{F2CA51F8-B8CD-43CD-B316-6531A3D4A6F1}"/>
    <cellStyle name="Note 3 3 5 2" xfId="30848" xr:uid="{FDE4E046-0DA3-47E8-B392-D28E0A72CE51}"/>
    <cellStyle name="Note 3 3 5 3" xfId="30849" xr:uid="{7AC7F3BD-FAF9-42A2-A3C4-7E3239FBDB32}"/>
    <cellStyle name="Note 3 3 5 4" xfId="30850" xr:uid="{653397CB-7577-4A57-810F-AB03CF1023B2}"/>
    <cellStyle name="Note 3 3 6" xfId="30851" xr:uid="{CB84A4DA-7480-40E6-9147-D3898A04E58D}"/>
    <cellStyle name="Note 3 3 6 2" xfId="30852" xr:uid="{C2CB71F7-68D2-40D2-8D20-DCC51FB5599E}"/>
    <cellStyle name="Note 3 3 6 3" xfId="30853" xr:uid="{6A8A6D6B-957D-46F5-B13A-088B28EC4C26}"/>
    <cellStyle name="Note 3 3 6 4" xfId="30854" xr:uid="{FBD9BCCF-37BB-400E-A482-0667D7E6DC2A}"/>
    <cellStyle name="Note 3 3 7" xfId="30855" xr:uid="{0CFA4AFD-3A7D-4966-986D-9E460E83D3B0}"/>
    <cellStyle name="Note 3 3 7 2" xfId="30856" xr:uid="{8A085911-3AAC-4D2E-898D-48D106695D2E}"/>
    <cellStyle name="Note 3 3 7 3" xfId="30857" xr:uid="{92DF0FE0-301F-4B71-83BF-2770BCABEDCC}"/>
    <cellStyle name="Note 3 3 7 4" xfId="30858" xr:uid="{9B02B02F-0FEC-4C8A-8C85-F67908E8FA5F}"/>
    <cellStyle name="Note 3 3 8" xfId="30859" xr:uid="{19266039-C668-4DE1-90E2-07A05575E0CE}"/>
    <cellStyle name="Note 3 3 8 2" xfId="30860" xr:uid="{2E6E29DA-2343-491C-9231-0602E2FF6E41}"/>
    <cellStyle name="Note 3 3 8 3" xfId="30861" xr:uid="{3F058D2C-528C-4C21-8FEA-6AB567B52891}"/>
    <cellStyle name="Note 3 3 8 4" xfId="30862" xr:uid="{F3AE75D0-8FD8-4914-9996-9C2593AFEF9F}"/>
    <cellStyle name="Note 3 3 9" xfId="30863" xr:uid="{7DC25949-66E4-47D5-93B2-8BC24EFBFF23}"/>
    <cellStyle name="Note 3 3 9 2" xfId="30864" xr:uid="{4EDBCD87-A347-469C-837D-EBD4459FB964}"/>
    <cellStyle name="Note 3 3 9 3" xfId="30865" xr:uid="{4A7FE0E7-FEE4-448F-AA5E-6086E4AE508D}"/>
    <cellStyle name="Note 3 3 9 4" xfId="30866" xr:uid="{03629FA8-BDFD-43B1-9AF2-775B1625FE12}"/>
    <cellStyle name="Note 3 4" xfId="2982" xr:uid="{E280AEEA-EFE0-4E00-9684-59B6C243269F}"/>
    <cellStyle name="Note 3 4 10" xfId="30867" xr:uid="{52C97037-4082-4240-B5ED-F47F77FBEAC4}"/>
    <cellStyle name="Note 3 4 10 2" xfId="30868" xr:uid="{212499A3-73B2-4E07-A150-058576726738}"/>
    <cellStyle name="Note 3 4 11" xfId="30869" xr:uid="{5319AFCB-3C34-48AD-963F-0D68AB6CE28F}"/>
    <cellStyle name="Note 3 4 11 2" xfId="30870" xr:uid="{2548F692-3FBD-4E64-B912-6B13F66FDE46}"/>
    <cellStyle name="Note 3 4 12" xfId="30871" xr:uid="{4E51AAC5-9BD1-442D-B212-81471A223851}"/>
    <cellStyle name="Note 3 4 13" xfId="30872" xr:uid="{5862FE38-7A74-43CE-A485-23D63ADA431D}"/>
    <cellStyle name="Note 3 4 14" xfId="11121" xr:uid="{43C61422-525D-4E4E-931F-1698B9805B69}"/>
    <cellStyle name="Note 3 4 15" xfId="8871" xr:uid="{6F335D97-1131-476D-A251-D19E3F14275D}"/>
    <cellStyle name="Note 3 4 2" xfId="3491" xr:uid="{2068E962-8E31-4888-9188-37A6E67C82C1}"/>
    <cellStyle name="Note 3 4 2 10" xfId="30873" xr:uid="{0B76909B-7D0C-4D9E-83D3-8D2C4DCC8815}"/>
    <cellStyle name="Note 3 4 2 10 2" xfId="30874" xr:uid="{874962FE-B81D-4A60-ABDC-AB2D2F5CD0E5}"/>
    <cellStyle name="Note 3 4 2 11" xfId="30875" xr:uid="{0078BC74-9DEE-4CBE-9A72-ABA391E15DF9}"/>
    <cellStyle name="Note 3 4 2 2" xfId="4148" xr:uid="{B002E1F1-1D55-41EA-9771-D40DC310C841}"/>
    <cellStyle name="Note 3 4 2 2 2" xfId="5371" xr:uid="{B9EF765D-39CE-4DF4-A003-FC3B00862660}"/>
    <cellStyle name="Note 3 4 2 2 2 2" xfId="30876" xr:uid="{0D7B4A32-3A54-4551-B44B-5D37BA5F2EF4}"/>
    <cellStyle name="Note 3 4 2 2 3" xfId="30877" xr:uid="{81263323-C972-41CD-9A24-C4FE965825C7}"/>
    <cellStyle name="Note 3 4 2 2 4" xfId="30878" xr:uid="{450D3FB7-3466-452C-BB64-C62D5C4DD668}"/>
    <cellStyle name="Note 3 4 2 3" xfId="30879" xr:uid="{EF6A97B9-CFA3-4719-913B-D78879BC9F82}"/>
    <cellStyle name="Note 3 4 2 3 2" xfId="30880" xr:uid="{D46A6404-1470-4E2B-B883-796CD1032B8D}"/>
    <cellStyle name="Note 3 4 2 3 3" xfId="30881" xr:uid="{53398313-957A-4B48-A462-EFE53EDC3019}"/>
    <cellStyle name="Note 3 4 2 3 4" xfId="30882" xr:uid="{7D57E0F8-3226-457B-A3BD-4E0A7EE0FEEA}"/>
    <cellStyle name="Note 3 4 2 4" xfId="30883" xr:uid="{4D658333-ED52-4ED9-AFA9-47223BE13D91}"/>
    <cellStyle name="Note 3 4 2 4 2" xfId="30884" xr:uid="{A589D6CD-B343-45E1-863E-8BA15F3E23AB}"/>
    <cellStyle name="Note 3 4 2 4 3" xfId="30885" xr:uid="{20570C93-AF2D-4760-B7F6-56D4F46D20C3}"/>
    <cellStyle name="Note 3 4 2 4 4" xfId="30886" xr:uid="{D1370B94-EFC2-42A6-B536-12DF83167662}"/>
    <cellStyle name="Note 3 4 2 5" xfId="30887" xr:uid="{8EB5A811-FF1C-4BE5-B927-CD44B7E2E823}"/>
    <cellStyle name="Note 3 4 2 5 2" xfId="30888" xr:uid="{1761D38A-9D88-4B19-8011-C8F8A30AC982}"/>
    <cellStyle name="Note 3 4 2 5 3" xfId="30889" xr:uid="{82247E30-90CD-4E15-BE3F-3853CDC30BD7}"/>
    <cellStyle name="Note 3 4 2 5 4" xfId="30890" xr:uid="{DB1A7548-2DEE-4ADE-A577-961B705260D9}"/>
    <cellStyle name="Note 3 4 2 6" xfId="30891" xr:uid="{EBA77207-3600-4A99-913A-48472B3C34B9}"/>
    <cellStyle name="Note 3 4 2 6 2" xfId="30892" xr:uid="{38AE8AEE-6B2B-44E4-8FFC-148A7921B5B6}"/>
    <cellStyle name="Note 3 4 2 6 3" xfId="30893" xr:uid="{AE9AD4D4-8BF8-4CDE-8383-AE7865F20088}"/>
    <cellStyle name="Note 3 4 2 6 4" xfId="30894" xr:uid="{9C6EFE8E-536C-4C82-8F54-A77DCBACA926}"/>
    <cellStyle name="Note 3 4 2 7" xfId="30895" xr:uid="{B4CBE3BA-5839-4F62-8364-876F15419CDF}"/>
    <cellStyle name="Note 3 4 2 7 2" xfId="30896" xr:uid="{722AB9D6-DD18-4449-9FA6-131C9EC45745}"/>
    <cellStyle name="Note 3 4 2 7 3" xfId="30897" xr:uid="{9A71E0C0-70A2-4466-862F-B93694E2D658}"/>
    <cellStyle name="Note 3 4 2 7 4" xfId="30898" xr:uid="{7AE74B48-B3B9-4DBF-9466-FC725A86E00D}"/>
    <cellStyle name="Note 3 4 2 8" xfId="30899" xr:uid="{C740DD47-7D57-47F3-B33E-EC98CDDE3E41}"/>
    <cellStyle name="Note 3 4 2 8 2" xfId="30900" xr:uid="{1D9D4733-15E4-49C3-9EA0-9E888679F274}"/>
    <cellStyle name="Note 3 4 2 8 3" xfId="30901" xr:uid="{C521D9F7-945E-47FC-836A-DB47686C6147}"/>
    <cellStyle name="Note 3 4 2 8 4" xfId="30902" xr:uid="{67A24029-97DF-4730-8C99-620273C73C51}"/>
    <cellStyle name="Note 3 4 2 9" xfId="30903" xr:uid="{3B47F4CC-9B06-4F6D-B020-A3062E81D11B}"/>
    <cellStyle name="Note 3 4 2 9 2" xfId="30904" xr:uid="{9654ED90-4FBB-4286-80EF-B37162E2395C}"/>
    <cellStyle name="Note 3 4 3" xfId="3826" xr:uid="{5E56D8BC-333E-420B-90F3-0FE2EAF4D399}"/>
    <cellStyle name="Note 3 4 3 2" xfId="4402" xr:uid="{D17D3B13-6998-4A9A-B168-C4FD781E444A}"/>
    <cellStyle name="Note 3 4 3 2 2" xfId="30905" xr:uid="{C0F65CB0-5D1D-4D86-B5F5-4BD8BEBAB953}"/>
    <cellStyle name="Note 3 4 3 3" xfId="30906" xr:uid="{B8FBAEA6-7246-4F0B-9BE9-F6F15778F572}"/>
    <cellStyle name="Note 3 4 3 4" xfId="30907" xr:uid="{AFEB34D8-1B98-4060-91A8-364923A8192C}"/>
    <cellStyle name="Note 3 4 4" xfId="30908" xr:uid="{9D4EFB7A-CFDE-4AC6-BDD5-BB40DD64AA66}"/>
    <cellStyle name="Note 3 4 4 2" xfId="30909" xr:uid="{6A3E3799-6F36-47D9-9070-E6E9DDB55807}"/>
    <cellStyle name="Note 3 4 4 3" xfId="30910" xr:uid="{5DF79698-F9FC-4145-B282-7ACC4F11457D}"/>
    <cellStyle name="Note 3 4 4 4" xfId="30911" xr:uid="{83FFA9B8-83C8-47A0-AB9C-832DAEB7F779}"/>
    <cellStyle name="Note 3 4 5" xfId="30912" xr:uid="{CB17A0E2-F43B-4592-AD9E-A0940AF9CD94}"/>
    <cellStyle name="Note 3 4 5 2" xfId="30913" xr:uid="{619534FC-954A-4041-A767-22B921E9741C}"/>
    <cellStyle name="Note 3 4 5 3" xfId="30914" xr:uid="{1418B0EE-1CF1-4C1C-9DE7-B4DDAB622512}"/>
    <cellStyle name="Note 3 4 5 4" xfId="30915" xr:uid="{3C4F10DA-7035-485D-B82F-C0C1F209A998}"/>
    <cellStyle name="Note 3 4 6" xfId="30916" xr:uid="{0BA024AF-7514-4944-A825-DF6F1ED01438}"/>
    <cellStyle name="Note 3 4 6 2" xfId="30917" xr:uid="{FAE6C9AD-8FFE-4D80-91F5-C810E092E53B}"/>
    <cellStyle name="Note 3 4 6 3" xfId="30918" xr:uid="{79A8AD5A-91E9-457B-B34C-8F0F279DC693}"/>
    <cellStyle name="Note 3 4 6 4" xfId="30919" xr:uid="{67AFBACA-3D42-4BBF-A544-3AED79504CBA}"/>
    <cellStyle name="Note 3 4 7" xfId="30920" xr:uid="{D5631A68-C712-424B-91A2-7CEB12173F06}"/>
    <cellStyle name="Note 3 4 7 2" xfId="30921" xr:uid="{E9E5567D-1805-40C3-9118-DB7BF8105BC7}"/>
    <cellStyle name="Note 3 4 7 3" xfId="30922" xr:uid="{DFC4BF67-FE7C-4A71-A1E9-9629DD64F45A}"/>
    <cellStyle name="Note 3 4 7 4" xfId="30923" xr:uid="{385C1E0F-5121-42C6-B4E8-294D7B2924FE}"/>
    <cellStyle name="Note 3 4 8" xfId="30924" xr:uid="{EF20AA6E-5678-49BA-8D11-6F9528F76763}"/>
    <cellStyle name="Note 3 4 8 2" xfId="30925" xr:uid="{4EC155D6-4C93-4B9D-8426-D874606FF010}"/>
    <cellStyle name="Note 3 4 8 3" xfId="30926" xr:uid="{339F62ED-A3C7-4A9F-8719-D3769A8F4E31}"/>
    <cellStyle name="Note 3 4 8 4" xfId="30927" xr:uid="{816012B9-D80D-44A3-8CD2-9A3FD24F3A7C}"/>
    <cellStyle name="Note 3 4 9" xfId="30928" xr:uid="{B4FCB4B7-085A-4374-A52E-A299C40745B2}"/>
    <cellStyle name="Note 3 4 9 2" xfId="30929" xr:uid="{AAC4D0FC-E24E-473D-B2E5-9AE14CFFD1B8}"/>
    <cellStyle name="Note 3 4 9 3" xfId="30930" xr:uid="{418BC1CB-98AD-4FD0-B963-77AC8931D2B9}"/>
    <cellStyle name="Note 3 4 9 4" xfId="30931" xr:uid="{BF90F0FA-2454-4876-9F25-BA678BBC8F0F}"/>
    <cellStyle name="Note 3 5" xfId="2983" xr:uid="{7A011182-F28B-439B-8E47-4D3AB94A5B92}"/>
    <cellStyle name="Note 3 5 10" xfId="30932" xr:uid="{47540620-DE93-418C-B149-40E87D98F0E8}"/>
    <cellStyle name="Note 3 5 10 2" xfId="30933" xr:uid="{51D88DD5-1AF9-496B-A7AC-90B7D5A5605C}"/>
    <cellStyle name="Note 3 5 11" xfId="30934" xr:uid="{1EB35ABA-D77E-4BA6-BD4F-20AB7CBE188E}"/>
    <cellStyle name="Note 3 5 11 2" xfId="30935" xr:uid="{8F776A4A-0195-4D6C-8A6B-E06A133C1D5C}"/>
    <cellStyle name="Note 3 5 12" xfId="30936" xr:uid="{B33F6345-AFA5-41ED-ACDC-8B4DD22C4864}"/>
    <cellStyle name="Note 3 5 2" xfId="3492" xr:uid="{7C412800-3889-4CB9-BF4A-288D6792A596}"/>
    <cellStyle name="Note 3 5 2 10" xfId="30937" xr:uid="{266C8587-1511-47A8-A5B7-D3FD60E38D73}"/>
    <cellStyle name="Note 3 5 2 10 2" xfId="30938" xr:uid="{1F6A9BF5-E8AF-483E-BEF7-E804A874A4AB}"/>
    <cellStyle name="Note 3 5 2 11" xfId="30939" xr:uid="{3C521000-37A0-4DE6-8CB6-819E98F89FAA}"/>
    <cellStyle name="Note 3 5 2 2" xfId="4149" xr:uid="{D549E06E-7CDA-4F4B-B740-4B3E4F9FACFC}"/>
    <cellStyle name="Note 3 5 2 2 2" xfId="5372" xr:uid="{7F196B66-1BFC-426C-B113-5116E650C0DE}"/>
    <cellStyle name="Note 3 5 2 2 2 2" xfId="30940" xr:uid="{3CC8F2F5-A1DE-4227-8382-1796498DB8A9}"/>
    <cellStyle name="Note 3 5 2 2 3" xfId="30941" xr:uid="{E4B1997C-3106-4823-9E5E-9FA4DD1D3D8B}"/>
    <cellStyle name="Note 3 5 2 2 4" xfId="30942" xr:uid="{D6EEFA1E-033A-431D-BAFE-D3F683ED7CF5}"/>
    <cellStyle name="Note 3 5 2 3" xfId="30943" xr:uid="{139B3B33-61EF-4917-9782-C10DFF9B256F}"/>
    <cellStyle name="Note 3 5 2 3 2" xfId="30944" xr:uid="{8FC1C90F-1F25-4778-9F90-F65D1CE027C2}"/>
    <cellStyle name="Note 3 5 2 3 3" xfId="30945" xr:uid="{1FD5A336-3032-452E-B83F-93BA6A5DD742}"/>
    <cellStyle name="Note 3 5 2 3 4" xfId="30946" xr:uid="{72579B19-74F9-4169-BF48-EADA7C2C2FF4}"/>
    <cellStyle name="Note 3 5 2 4" xfId="30947" xr:uid="{FA1A3C7B-E3F5-4935-8935-7C062BFD603B}"/>
    <cellStyle name="Note 3 5 2 4 2" xfId="30948" xr:uid="{9E6D69A8-EEE2-4AA3-9845-FA220138C76F}"/>
    <cellStyle name="Note 3 5 2 4 3" xfId="30949" xr:uid="{22F4FEB3-75A8-483F-9350-1FC22428B687}"/>
    <cellStyle name="Note 3 5 2 4 4" xfId="30950" xr:uid="{ACBEA7F1-4D2D-452F-972D-48B608238770}"/>
    <cellStyle name="Note 3 5 2 5" xfId="30951" xr:uid="{9ED5B5EB-7F80-4F22-A357-86D825DB4C93}"/>
    <cellStyle name="Note 3 5 2 5 2" xfId="30952" xr:uid="{6F5E6EEF-DD06-496F-9DE0-33D2447A48B1}"/>
    <cellStyle name="Note 3 5 2 5 3" xfId="30953" xr:uid="{770BC8CD-7C3F-40B4-854E-D705EFC446DB}"/>
    <cellStyle name="Note 3 5 2 5 4" xfId="30954" xr:uid="{B3B9BF36-FD47-4B95-AEF6-CC49854CE870}"/>
    <cellStyle name="Note 3 5 2 6" xfId="30955" xr:uid="{EC3BBF33-960B-47F7-8517-3F3C24F8AE46}"/>
    <cellStyle name="Note 3 5 2 6 2" xfId="30956" xr:uid="{53034A57-9495-4EFF-AB6C-ADE837217757}"/>
    <cellStyle name="Note 3 5 2 6 3" xfId="30957" xr:uid="{14C2E528-CFEB-4686-94AB-180636808555}"/>
    <cellStyle name="Note 3 5 2 6 4" xfId="30958" xr:uid="{07C5C584-6990-47A4-B286-EEE21ACCC024}"/>
    <cellStyle name="Note 3 5 2 7" xfId="30959" xr:uid="{6A231EB5-78F5-4427-9758-00351312CD2E}"/>
    <cellStyle name="Note 3 5 2 7 2" xfId="30960" xr:uid="{AB52CC20-6A49-48F0-8C74-56183318E293}"/>
    <cellStyle name="Note 3 5 2 7 3" xfId="30961" xr:uid="{67CC1972-B619-47D3-A5C5-A4F3FD9E4E54}"/>
    <cellStyle name="Note 3 5 2 7 4" xfId="30962" xr:uid="{EE3B4D28-62A0-4759-AFF9-DC4A34FDD7F9}"/>
    <cellStyle name="Note 3 5 2 8" xfId="30963" xr:uid="{EDDF21F7-B63C-46AC-A3E0-94D513AE060D}"/>
    <cellStyle name="Note 3 5 2 8 2" xfId="30964" xr:uid="{467FD503-F0D2-4DE9-8385-3847DE5E3D93}"/>
    <cellStyle name="Note 3 5 2 8 3" xfId="30965" xr:uid="{98EBE4E8-0377-4432-BAC8-19BA1ABEB81A}"/>
    <cellStyle name="Note 3 5 2 8 4" xfId="30966" xr:uid="{2CEEEA7C-85DC-4EE7-9951-55030434AFDC}"/>
    <cellStyle name="Note 3 5 2 9" xfId="30967" xr:uid="{7C3A7C49-EE4C-4658-8DC2-50DA45C779EA}"/>
    <cellStyle name="Note 3 5 2 9 2" xfId="30968" xr:uid="{CC697A49-8FB5-4C7E-A225-834F917FE301}"/>
    <cellStyle name="Note 3 5 3" xfId="3827" xr:uid="{A3D34DD5-5CED-421B-8FE0-F37ACA532DE2}"/>
    <cellStyle name="Note 3 5 3 2" xfId="4401" xr:uid="{3AE450C5-6959-48CC-954D-16F694EF3F8D}"/>
    <cellStyle name="Note 3 5 3 2 2" xfId="30969" xr:uid="{E5A0243A-A602-4DE2-9BAE-FD9E8DF17008}"/>
    <cellStyle name="Note 3 5 3 3" xfId="30970" xr:uid="{E0A60E65-D07B-4A8A-B9B3-8DDDF16EA581}"/>
    <cellStyle name="Note 3 5 3 4" xfId="30971" xr:uid="{A6160914-0C48-4DA0-9F7B-F46B476AE71E}"/>
    <cellStyle name="Note 3 5 4" xfId="30972" xr:uid="{2D043BAB-AD99-469B-9659-A2FDA946A335}"/>
    <cellStyle name="Note 3 5 4 2" xfId="30973" xr:uid="{9D819407-2F60-4A3A-A916-B849790969E5}"/>
    <cellStyle name="Note 3 5 4 3" xfId="30974" xr:uid="{1650085B-EB10-4103-9953-0790118B26E8}"/>
    <cellStyle name="Note 3 5 4 4" xfId="30975" xr:uid="{DA76D565-4902-4AEE-A28B-B3B24672D177}"/>
    <cellStyle name="Note 3 5 5" xfId="30976" xr:uid="{A4FCCE89-D4DA-46A3-A74D-C2662B44584C}"/>
    <cellStyle name="Note 3 5 5 2" xfId="30977" xr:uid="{41D86912-C1F0-4C94-B3B2-F2490ADB1198}"/>
    <cellStyle name="Note 3 5 5 3" xfId="30978" xr:uid="{4625A9CF-D029-4C96-A2FA-A5CB0A6EFEBA}"/>
    <cellStyle name="Note 3 5 5 4" xfId="30979" xr:uid="{DFA5F39E-3019-4852-A747-93F500F6F496}"/>
    <cellStyle name="Note 3 5 6" xfId="30980" xr:uid="{809CAF07-AED4-4123-AA75-AE51F771C788}"/>
    <cellStyle name="Note 3 5 6 2" xfId="30981" xr:uid="{62D2FBE0-C201-496B-B7D7-26E8220950F2}"/>
    <cellStyle name="Note 3 5 6 3" xfId="30982" xr:uid="{24B3881E-1633-428F-B57D-393DAAA99E12}"/>
    <cellStyle name="Note 3 5 6 4" xfId="30983" xr:uid="{64C4ED40-74DC-48BE-8AA7-07F81804BB36}"/>
    <cellStyle name="Note 3 5 7" xfId="30984" xr:uid="{627AB525-A317-4C10-8AAE-89CE6F8B3B1D}"/>
    <cellStyle name="Note 3 5 7 2" xfId="30985" xr:uid="{339DF2EF-F86E-4B56-80BF-FA0947A01709}"/>
    <cellStyle name="Note 3 5 7 3" xfId="30986" xr:uid="{C51FE75E-E1A2-4402-907F-D7A0179D4423}"/>
    <cellStyle name="Note 3 5 7 4" xfId="30987" xr:uid="{97BE6E40-E771-42F3-8175-34C5EFC344F9}"/>
    <cellStyle name="Note 3 5 8" xfId="30988" xr:uid="{8D02BF5C-0B74-4C72-A745-E3114C9A9A0B}"/>
    <cellStyle name="Note 3 5 8 2" xfId="30989" xr:uid="{92454404-440A-4313-8B8D-E56BEA470E93}"/>
    <cellStyle name="Note 3 5 8 3" xfId="30990" xr:uid="{F69AB62E-B0CF-4868-A321-ABF7E912D2DE}"/>
    <cellStyle name="Note 3 5 8 4" xfId="30991" xr:uid="{78BB87D3-4B5D-4DB5-BF8E-8BDEB3F17E61}"/>
    <cellStyle name="Note 3 5 9" xfId="30992" xr:uid="{991CE907-8B06-42FD-BF9F-19E9D3E3592D}"/>
    <cellStyle name="Note 3 5 9 2" xfId="30993" xr:uid="{FB418359-FE86-435D-9A0B-70C0C1AF426D}"/>
    <cellStyle name="Note 3 5 9 3" xfId="30994" xr:uid="{FD812263-1C73-4C10-8849-D424834D9C30}"/>
    <cellStyle name="Note 3 5 9 4" xfId="30995" xr:uid="{DFDA053A-ED7E-4B4A-8E69-55D1D398858C}"/>
    <cellStyle name="Note 3 6" xfId="2984" xr:uid="{54F1DCA7-44FB-45B3-84C5-B1F710A67A51}"/>
    <cellStyle name="Note 3 6 10" xfId="30996" xr:uid="{BFFDA97D-D8B3-42E3-91DB-2646DCEE63B2}"/>
    <cellStyle name="Note 3 6 10 2" xfId="30997" xr:uid="{30747F3F-B7AC-47B2-914F-4DC8E93147D1}"/>
    <cellStyle name="Note 3 6 11" xfId="30998" xr:uid="{87B15FE5-139E-46B1-A92E-5ACAB18C9F46}"/>
    <cellStyle name="Note 3 6 11 2" xfId="30999" xr:uid="{CAFA7D82-68ED-4772-B24A-5A5B94293989}"/>
    <cellStyle name="Note 3 6 12" xfId="31000" xr:uid="{F77739EF-B3C4-41C9-9C92-CB042FB2E048}"/>
    <cellStyle name="Note 3 6 2" xfId="3493" xr:uid="{DD714216-3086-41DC-95F6-F82ACE7B78E5}"/>
    <cellStyle name="Note 3 6 2 10" xfId="31001" xr:uid="{A9B3EC8D-9B38-4C8E-B42C-3A02961D870C}"/>
    <cellStyle name="Note 3 6 2 10 2" xfId="31002" xr:uid="{FC9A90B1-B02A-409C-B47F-F933B3D373A1}"/>
    <cellStyle name="Note 3 6 2 11" xfId="31003" xr:uid="{54C7E533-336B-4F0B-8A92-55288AF88D88}"/>
    <cellStyle name="Note 3 6 2 2" xfId="4150" xr:uid="{6F138E58-8211-4F81-A19E-FCD12005C9BD}"/>
    <cellStyle name="Note 3 6 2 2 2" xfId="5373" xr:uid="{A5AFA031-8942-4195-9682-54B99556A174}"/>
    <cellStyle name="Note 3 6 2 2 2 2" xfId="31004" xr:uid="{41430206-A630-4B5A-AAA5-0C8FDF43EED2}"/>
    <cellStyle name="Note 3 6 2 2 3" xfId="31005" xr:uid="{9DB05447-1B17-417B-8449-5DD8C9A5E2EF}"/>
    <cellStyle name="Note 3 6 2 2 4" xfId="31006" xr:uid="{29FB89E2-E433-45C5-AAA6-7C8F2A51EEF1}"/>
    <cellStyle name="Note 3 6 2 3" xfId="31007" xr:uid="{ED6914D4-210C-44B6-965C-5C8D50667C2C}"/>
    <cellStyle name="Note 3 6 2 3 2" xfId="31008" xr:uid="{1B86ADC4-BD4D-476E-93DD-4668AE241D15}"/>
    <cellStyle name="Note 3 6 2 3 3" xfId="31009" xr:uid="{E42C70CD-88D0-4BC6-A9E8-95FD0EA5DF4B}"/>
    <cellStyle name="Note 3 6 2 3 4" xfId="31010" xr:uid="{6C2AEB91-2199-4BA1-8F4E-64DD7E292228}"/>
    <cellStyle name="Note 3 6 2 4" xfId="31011" xr:uid="{38A18B91-B25C-4ECF-8D0A-0945A0C63E32}"/>
    <cellStyle name="Note 3 6 2 4 2" xfId="31012" xr:uid="{733F0EF4-FDA5-4328-9C72-922349B45688}"/>
    <cellStyle name="Note 3 6 2 4 3" xfId="31013" xr:uid="{7BBA38A8-92C3-461E-868B-2F5DCD1634F4}"/>
    <cellStyle name="Note 3 6 2 4 4" xfId="31014" xr:uid="{A9085F35-FA4B-4321-8E43-696135963D78}"/>
    <cellStyle name="Note 3 6 2 5" xfId="31015" xr:uid="{B65C2F1A-77AA-4FCF-885B-102720023D6D}"/>
    <cellStyle name="Note 3 6 2 5 2" xfId="31016" xr:uid="{ABE440CD-7100-48BD-BDD2-F7016744F05F}"/>
    <cellStyle name="Note 3 6 2 5 3" xfId="31017" xr:uid="{E656E170-69A8-4372-9AED-27DF2A3C1950}"/>
    <cellStyle name="Note 3 6 2 5 4" xfId="31018" xr:uid="{84B0E548-896B-482A-A8B0-76F9DB0E6149}"/>
    <cellStyle name="Note 3 6 2 6" xfId="31019" xr:uid="{716FE5B5-DD93-4E2B-A463-BC56AFDE98F6}"/>
    <cellStyle name="Note 3 6 2 6 2" xfId="31020" xr:uid="{EC963817-E9F3-4AE8-A8A0-A0231CB45911}"/>
    <cellStyle name="Note 3 6 2 6 3" xfId="31021" xr:uid="{C5B4A74D-279F-4A53-8E5A-8BB16FFEAD11}"/>
    <cellStyle name="Note 3 6 2 6 4" xfId="31022" xr:uid="{25EAE05A-CD5C-41C7-A7F7-6D95BED19CF4}"/>
    <cellStyle name="Note 3 6 2 7" xfId="31023" xr:uid="{B08F69B6-A261-4096-9658-88D280C3ACFB}"/>
    <cellStyle name="Note 3 6 2 7 2" xfId="31024" xr:uid="{7DB33A32-352F-407B-9354-93A1B07CDF70}"/>
    <cellStyle name="Note 3 6 2 7 3" xfId="31025" xr:uid="{BC3F02E6-4E94-4F1F-B02F-665F45563E1E}"/>
    <cellStyle name="Note 3 6 2 7 4" xfId="31026" xr:uid="{74A44AD6-4E13-472B-8FD3-51F22A26F584}"/>
    <cellStyle name="Note 3 6 2 8" xfId="31027" xr:uid="{9FFCC64A-DC73-4DE8-983C-3E17A8296F42}"/>
    <cellStyle name="Note 3 6 2 8 2" xfId="31028" xr:uid="{DBB7AA09-83D8-4626-8818-FE47A8C6F55B}"/>
    <cellStyle name="Note 3 6 2 8 3" xfId="31029" xr:uid="{63753B28-A44B-4E7B-A94B-0D785EDE68AD}"/>
    <cellStyle name="Note 3 6 2 8 4" xfId="31030" xr:uid="{1FBC77A7-BF3D-47C2-ACED-A1172A445797}"/>
    <cellStyle name="Note 3 6 2 9" xfId="31031" xr:uid="{0A0FE05D-5841-4BB8-8E99-C7A227501B8F}"/>
    <cellStyle name="Note 3 6 2 9 2" xfId="31032" xr:uid="{9AFD3BCC-FE6E-4A91-9A91-3F9168AE6C15}"/>
    <cellStyle name="Note 3 6 3" xfId="3828" xr:uid="{825B2132-4AEE-4865-9F25-D381FEBB82B3}"/>
    <cellStyle name="Note 3 6 3 2" xfId="4400" xr:uid="{6C6928D0-590A-4D81-BA9B-B4D3416B7275}"/>
    <cellStyle name="Note 3 6 3 2 2" xfId="31033" xr:uid="{33938AEB-B935-41A5-B45F-F7C8FE9E5786}"/>
    <cellStyle name="Note 3 6 3 3" xfId="31034" xr:uid="{DBE1B5BC-69BE-4657-85E7-28C21FF11325}"/>
    <cellStyle name="Note 3 6 3 4" xfId="31035" xr:uid="{3D5E5F25-EB09-41D4-A64D-B5C2E92539F4}"/>
    <cellStyle name="Note 3 6 4" xfId="31036" xr:uid="{3B452539-3451-47A6-88A5-38315440E189}"/>
    <cellStyle name="Note 3 6 4 2" xfId="31037" xr:uid="{86409EFB-1832-4343-BE44-36BF2EA6278D}"/>
    <cellStyle name="Note 3 6 4 3" xfId="31038" xr:uid="{21D905A5-7A3C-4267-A27C-D579BA4977AF}"/>
    <cellStyle name="Note 3 6 4 4" xfId="31039" xr:uid="{3DA8E9EE-D067-4174-A8C6-6D9B413B7C8D}"/>
    <cellStyle name="Note 3 6 5" xfId="31040" xr:uid="{9C1C61C4-662A-437F-9E24-50FD99516C03}"/>
    <cellStyle name="Note 3 6 5 2" xfId="31041" xr:uid="{57E38D3C-87B1-4646-9773-362E9CA2D8BC}"/>
    <cellStyle name="Note 3 6 5 3" xfId="31042" xr:uid="{AD151423-7433-4482-A448-CA1DFF8D6D29}"/>
    <cellStyle name="Note 3 6 5 4" xfId="31043" xr:uid="{4B50BBE5-6812-4E34-87C0-E3F1B6EC33A5}"/>
    <cellStyle name="Note 3 6 6" xfId="31044" xr:uid="{CDCA2C21-6BE9-46B8-A2AC-2709B248C85C}"/>
    <cellStyle name="Note 3 6 6 2" xfId="31045" xr:uid="{E61FC60A-4873-4579-998C-6BB898D3D272}"/>
    <cellStyle name="Note 3 6 6 3" xfId="31046" xr:uid="{B00B0D3B-F555-4111-84FA-A6ED3EDAA7B0}"/>
    <cellStyle name="Note 3 6 6 4" xfId="31047" xr:uid="{B1ECE897-5ADA-40AF-B7E5-3783358EB7E9}"/>
    <cellStyle name="Note 3 6 7" xfId="31048" xr:uid="{AAA40778-6E17-4E18-8683-4C68D380971A}"/>
    <cellStyle name="Note 3 6 7 2" xfId="31049" xr:uid="{DA4C6841-A0B7-4082-8166-4202A2C3EDB4}"/>
    <cellStyle name="Note 3 6 7 3" xfId="31050" xr:uid="{F6CCC674-C205-430E-AA52-084EF9410570}"/>
    <cellStyle name="Note 3 6 7 4" xfId="31051" xr:uid="{6DFE0D07-69D2-4572-92B4-2ED201D3F6E0}"/>
    <cellStyle name="Note 3 6 8" xfId="31052" xr:uid="{72AAB50E-9EA3-4076-A329-992F615ECCF4}"/>
    <cellStyle name="Note 3 6 8 2" xfId="31053" xr:uid="{6A13F323-6C19-46F4-BA62-36BF8CFE93AD}"/>
    <cellStyle name="Note 3 6 8 3" xfId="31054" xr:uid="{2F404A1A-B6E4-40EB-9305-34955EE73ED9}"/>
    <cellStyle name="Note 3 6 8 4" xfId="31055" xr:uid="{8B3471CC-CE02-433B-9988-18EC76C29519}"/>
    <cellStyle name="Note 3 6 9" xfId="31056" xr:uid="{4FFA54DF-5467-47E7-88D4-4FE2321CD02A}"/>
    <cellStyle name="Note 3 6 9 2" xfId="31057" xr:uid="{5BE34BFA-EDB3-4828-98BC-2459FB554D68}"/>
    <cellStyle name="Note 3 6 9 3" xfId="31058" xr:uid="{02E21425-1E4A-4166-AD7D-B2A404603F50}"/>
    <cellStyle name="Note 3 6 9 4" xfId="31059" xr:uid="{6F21B36E-A77D-4AED-A662-2F0DDA5CCE04}"/>
    <cellStyle name="Note 3 7" xfId="2985" xr:uid="{9AB807E3-FA5E-4855-B70D-D85F502282CE}"/>
    <cellStyle name="Note 3 7 10" xfId="31060" xr:uid="{68939B37-9985-4D62-9422-FCDC6F2C3143}"/>
    <cellStyle name="Note 3 7 10 2" xfId="31061" xr:uid="{D64D4373-1501-453F-BA87-7FA6AFC01A90}"/>
    <cellStyle name="Note 3 7 11" xfId="31062" xr:uid="{725C6D7F-FDFE-48E3-8E0E-BDF6951176F8}"/>
    <cellStyle name="Note 3 7 11 2" xfId="31063" xr:uid="{BC2A151A-0D23-46A7-B42E-7599F514EC4A}"/>
    <cellStyle name="Note 3 7 12" xfId="31064" xr:uid="{9CADFF9A-97C9-4691-ABC8-B29F41512908}"/>
    <cellStyle name="Note 3 7 2" xfId="3494" xr:uid="{8FB8D76B-FE35-4D3C-92B9-5F6D31AA7F43}"/>
    <cellStyle name="Note 3 7 2 10" xfId="31065" xr:uid="{02C02A34-1EEA-49BB-BC7D-6EDFC31914AB}"/>
    <cellStyle name="Note 3 7 2 10 2" xfId="31066" xr:uid="{8A9B476E-12A0-4F50-8F35-80E52214A39E}"/>
    <cellStyle name="Note 3 7 2 11" xfId="31067" xr:uid="{C7D869AB-DBD0-420C-8AA2-A9AF0077AED9}"/>
    <cellStyle name="Note 3 7 2 2" xfId="4151" xr:uid="{310FCC1B-1B6F-411E-9209-23B9C260A08F}"/>
    <cellStyle name="Note 3 7 2 2 2" xfId="5374" xr:uid="{0C4E21E3-75BE-46E2-9434-47E3F42EF7EA}"/>
    <cellStyle name="Note 3 7 2 2 2 2" xfId="31068" xr:uid="{A3BBB197-18F8-4BAF-AD42-7072F6848AA7}"/>
    <cellStyle name="Note 3 7 2 2 3" xfId="31069" xr:uid="{F37528EA-030E-4096-B3DE-5E663E979037}"/>
    <cellStyle name="Note 3 7 2 2 4" xfId="31070" xr:uid="{B55D35A4-205B-44B7-8574-DBF643458D1C}"/>
    <cellStyle name="Note 3 7 2 3" xfId="31071" xr:uid="{CC1473D5-DC47-431C-A6D2-E2BC53FBEF68}"/>
    <cellStyle name="Note 3 7 2 3 2" xfId="31072" xr:uid="{95525553-94BA-4346-AAF8-2E67DA924831}"/>
    <cellStyle name="Note 3 7 2 3 3" xfId="31073" xr:uid="{2E54E055-D615-47C1-95FB-12FA0539C1F4}"/>
    <cellStyle name="Note 3 7 2 3 4" xfId="31074" xr:uid="{1B995894-1A9F-4B6A-895E-3A3B080BA0B7}"/>
    <cellStyle name="Note 3 7 2 4" xfId="31075" xr:uid="{98BCD482-4BD8-4CC4-BF0D-42CB6D5F453C}"/>
    <cellStyle name="Note 3 7 2 4 2" xfId="31076" xr:uid="{BDE152C6-C441-4E33-80C2-98477E1EBB7E}"/>
    <cellStyle name="Note 3 7 2 4 3" xfId="31077" xr:uid="{E8FF510B-7834-4A86-9E31-E209B1C73A2B}"/>
    <cellStyle name="Note 3 7 2 4 4" xfId="31078" xr:uid="{AF0E7AA8-2C9A-475E-9A95-B91A71501778}"/>
    <cellStyle name="Note 3 7 2 5" xfId="31079" xr:uid="{40979FFD-7E63-4FED-8982-176F553A3C63}"/>
    <cellStyle name="Note 3 7 2 5 2" xfId="31080" xr:uid="{815907FC-57C7-4341-BC9E-F4F29BBB42A2}"/>
    <cellStyle name="Note 3 7 2 5 3" xfId="31081" xr:uid="{53EF56F7-0431-4B31-A114-DF1908FEDFC9}"/>
    <cellStyle name="Note 3 7 2 5 4" xfId="31082" xr:uid="{2FF91E37-EC94-43B5-84D5-4C954A39923E}"/>
    <cellStyle name="Note 3 7 2 6" xfId="31083" xr:uid="{DE9137E0-D0F5-4CF8-89BE-A072509FACB8}"/>
    <cellStyle name="Note 3 7 2 6 2" xfId="31084" xr:uid="{CE4B1133-4360-423D-877A-F72FCE15FACB}"/>
    <cellStyle name="Note 3 7 2 6 3" xfId="31085" xr:uid="{BA24D176-73BF-4624-B619-63F775023F66}"/>
    <cellStyle name="Note 3 7 2 6 4" xfId="31086" xr:uid="{3BF04711-CB1B-404F-A684-60AC2A6F7CB8}"/>
    <cellStyle name="Note 3 7 2 7" xfId="31087" xr:uid="{87545FD8-69CA-444F-8642-2BA02A436A4E}"/>
    <cellStyle name="Note 3 7 2 7 2" xfId="31088" xr:uid="{01883EA4-D6F2-465C-8A18-212F680E4B1D}"/>
    <cellStyle name="Note 3 7 2 7 3" xfId="31089" xr:uid="{FD94BB91-4CE6-430F-BF8E-B0A30F0BA5DA}"/>
    <cellStyle name="Note 3 7 2 7 4" xfId="31090" xr:uid="{F9018593-64F4-4250-97E3-33A9AA71F290}"/>
    <cellStyle name="Note 3 7 2 8" xfId="31091" xr:uid="{30DD6416-AAAB-4691-83FF-3468EC038646}"/>
    <cellStyle name="Note 3 7 2 8 2" xfId="31092" xr:uid="{C6680957-6E7C-437A-A651-385D1F367148}"/>
    <cellStyle name="Note 3 7 2 8 3" xfId="31093" xr:uid="{A7B88765-8D8C-41E6-A107-D63D76203E21}"/>
    <cellStyle name="Note 3 7 2 8 4" xfId="31094" xr:uid="{E64E017E-AE59-4E67-B5B8-C5947DEC141D}"/>
    <cellStyle name="Note 3 7 2 9" xfId="31095" xr:uid="{ECED4311-1E2B-4575-A4C4-6FC9C75E4578}"/>
    <cellStyle name="Note 3 7 2 9 2" xfId="31096" xr:uid="{791E6D65-AB82-4DC2-B2BB-A2A7129CFC16}"/>
    <cellStyle name="Note 3 7 3" xfId="3829" xr:uid="{B80C9A1C-C09A-4CF4-901F-F8084CACF7EE}"/>
    <cellStyle name="Note 3 7 3 2" xfId="4399" xr:uid="{4322F882-464C-4A5B-8512-608699736B99}"/>
    <cellStyle name="Note 3 7 3 2 2" xfId="31097" xr:uid="{E131D98D-E2D5-4A0D-AF7F-4AFE4ACBDF5E}"/>
    <cellStyle name="Note 3 7 3 3" xfId="31098" xr:uid="{8D6FCF32-8050-4DD4-ADEF-3A25440F13B4}"/>
    <cellStyle name="Note 3 7 3 4" xfId="31099" xr:uid="{2D96405B-0BA9-4100-9DAE-1069A8CA65BD}"/>
    <cellStyle name="Note 3 7 4" xfId="31100" xr:uid="{03ADD774-02C4-4A2C-B966-D5CE51A5863D}"/>
    <cellStyle name="Note 3 7 4 2" xfId="31101" xr:uid="{133C2E92-19B2-46DF-95AB-A85F1EA503FA}"/>
    <cellStyle name="Note 3 7 4 3" xfId="31102" xr:uid="{929EF21E-02CE-47CF-B978-B8021B6B0671}"/>
    <cellStyle name="Note 3 7 4 4" xfId="31103" xr:uid="{4FF15F39-19E9-4CC9-BB9E-BBC236419837}"/>
    <cellStyle name="Note 3 7 5" xfId="31104" xr:uid="{B309BF11-4ED1-4AC5-8D44-BBBF947487D3}"/>
    <cellStyle name="Note 3 7 5 2" xfId="31105" xr:uid="{53FD3644-F4BC-4A3A-8BA0-9CDA671FBD96}"/>
    <cellStyle name="Note 3 7 5 3" xfId="31106" xr:uid="{6F1D7DF1-782D-4320-A0B8-48C0B13F6CF0}"/>
    <cellStyle name="Note 3 7 5 4" xfId="31107" xr:uid="{CB6261AF-4A15-4125-BCB7-DBF024A81595}"/>
    <cellStyle name="Note 3 7 6" xfId="31108" xr:uid="{EF51F33F-7B10-44AA-9043-D6E47446E33D}"/>
    <cellStyle name="Note 3 7 6 2" xfId="31109" xr:uid="{5D673A4F-1B6E-4C58-8A66-B56943096580}"/>
    <cellStyle name="Note 3 7 6 3" xfId="31110" xr:uid="{D04129E5-2694-457D-894B-66B99D119BE8}"/>
    <cellStyle name="Note 3 7 6 4" xfId="31111" xr:uid="{40C64E79-3C29-4C33-BF2F-F337C50114D1}"/>
    <cellStyle name="Note 3 7 7" xfId="31112" xr:uid="{F53DD3D2-50AC-459D-ACDA-CEFF63004C82}"/>
    <cellStyle name="Note 3 7 7 2" xfId="31113" xr:uid="{5FC2EB62-8217-4AE8-97BB-F3CB04555E4A}"/>
    <cellStyle name="Note 3 7 7 3" xfId="31114" xr:uid="{0FE98DDB-30A0-4B4E-A2E9-2FA76ACDF624}"/>
    <cellStyle name="Note 3 7 7 4" xfId="31115" xr:uid="{7C2C72EA-126D-4C61-AE7B-80BD760631BA}"/>
    <cellStyle name="Note 3 7 8" xfId="31116" xr:uid="{EE28A5E3-BD5A-41E0-8279-86CFDCCD617F}"/>
    <cellStyle name="Note 3 7 8 2" xfId="31117" xr:uid="{86778A07-00C3-4885-AE90-3E7EA2E2FCD7}"/>
    <cellStyle name="Note 3 7 8 3" xfId="31118" xr:uid="{CE4A9387-8148-4AE3-8B04-13D9A77F2565}"/>
    <cellStyle name="Note 3 7 8 4" xfId="31119" xr:uid="{A0C89FFC-CD02-47BB-9B1B-A03F40798EA9}"/>
    <cellStyle name="Note 3 7 9" xfId="31120" xr:uid="{43256DC2-3D7C-4D1D-9E27-2A5784C52E63}"/>
    <cellStyle name="Note 3 7 9 2" xfId="31121" xr:uid="{F8D7B0CF-21CB-41C8-92FB-EE6340A33480}"/>
    <cellStyle name="Note 3 7 9 3" xfId="31122" xr:uid="{090DB1F6-7394-474E-AF7C-8E8F0FE6EAB6}"/>
    <cellStyle name="Note 3 7 9 4" xfId="31123" xr:uid="{814EFFD1-08F6-4A5C-A30F-172FC1E2C73F}"/>
    <cellStyle name="Note 3 8" xfId="2986" xr:uid="{3D508141-0320-4E5D-B573-FD4EB9E22596}"/>
    <cellStyle name="Note 3 8 10" xfId="31124" xr:uid="{9DA8ECFD-5539-4948-96D4-76D58D797DD3}"/>
    <cellStyle name="Note 3 8 10 2" xfId="31125" xr:uid="{7A501F32-4B59-4B14-89DE-F2C19C0EC2CF}"/>
    <cellStyle name="Note 3 8 11" xfId="31126" xr:uid="{EBFB58A1-2E92-4EBA-BDEB-5B5F31DA9F29}"/>
    <cellStyle name="Note 3 8 11 2" xfId="31127" xr:uid="{12EEC926-CE4C-44D5-BA87-0A2926657FA4}"/>
    <cellStyle name="Note 3 8 12" xfId="31128" xr:uid="{0F154950-4F40-4A67-8ED8-E3F48D4A1A2F}"/>
    <cellStyle name="Note 3 8 2" xfId="3495" xr:uid="{792DB215-0C9B-4D42-8184-75BFF353195B}"/>
    <cellStyle name="Note 3 8 2 10" xfId="31129" xr:uid="{82E7F25F-7776-44FC-A52A-591FE23F4675}"/>
    <cellStyle name="Note 3 8 2 10 2" xfId="31130" xr:uid="{351EAC0E-0416-43FE-812D-4C1BCDF6F1EB}"/>
    <cellStyle name="Note 3 8 2 11" xfId="31131" xr:uid="{A05604D7-1051-4165-8469-A1D9CFBDCBD5}"/>
    <cellStyle name="Note 3 8 2 2" xfId="4152" xr:uid="{00BA1323-EAA5-4047-88AE-A5617B20D87D}"/>
    <cellStyle name="Note 3 8 2 2 2" xfId="5375" xr:uid="{8BAFD34C-2B28-4031-8246-43F5CC71EADC}"/>
    <cellStyle name="Note 3 8 2 2 2 2" xfId="31132" xr:uid="{5EED5526-49C1-49B5-A8B2-E77726AE4822}"/>
    <cellStyle name="Note 3 8 2 2 3" xfId="31133" xr:uid="{5BC6EE03-514A-46FC-9DF7-9D9AC9C652B7}"/>
    <cellStyle name="Note 3 8 2 2 4" xfId="31134" xr:uid="{F185C9C4-A120-4ED1-89EE-CA57A70814D7}"/>
    <cellStyle name="Note 3 8 2 3" xfId="31135" xr:uid="{F414067B-8CC0-4D60-8925-DAAF09E58659}"/>
    <cellStyle name="Note 3 8 2 3 2" xfId="31136" xr:uid="{358C55D2-3D71-4DF4-8CBF-B2BF31324016}"/>
    <cellStyle name="Note 3 8 2 3 3" xfId="31137" xr:uid="{F4B9B958-43F7-443B-961F-887A13C843EE}"/>
    <cellStyle name="Note 3 8 2 3 4" xfId="31138" xr:uid="{23CEC128-832C-481F-904A-06D638457A17}"/>
    <cellStyle name="Note 3 8 2 4" xfId="31139" xr:uid="{A2F92641-4CEE-4147-A6EC-71165B0A662B}"/>
    <cellStyle name="Note 3 8 2 4 2" xfId="31140" xr:uid="{D7237B41-E048-4B9A-80BC-042D692D50C0}"/>
    <cellStyle name="Note 3 8 2 4 3" xfId="31141" xr:uid="{E99054C1-0D14-43BD-9237-A7A22799FDCC}"/>
    <cellStyle name="Note 3 8 2 4 4" xfId="31142" xr:uid="{CD2E0DAC-C78F-422A-9E58-925312AC21F1}"/>
    <cellStyle name="Note 3 8 2 5" xfId="31143" xr:uid="{A28CB0CF-0568-4111-B55B-1A03B529B853}"/>
    <cellStyle name="Note 3 8 2 5 2" xfId="31144" xr:uid="{B87ECD48-AD56-49B1-9D72-048937194635}"/>
    <cellStyle name="Note 3 8 2 5 3" xfId="31145" xr:uid="{7103908D-F7F6-4244-B2F0-34A9ED1FD89F}"/>
    <cellStyle name="Note 3 8 2 5 4" xfId="31146" xr:uid="{CB3E3A41-F99D-454A-A0A4-E17B1879CC18}"/>
    <cellStyle name="Note 3 8 2 6" xfId="31147" xr:uid="{D26635A7-8E56-469D-A2D7-61EF1EBCC22D}"/>
    <cellStyle name="Note 3 8 2 6 2" xfId="31148" xr:uid="{97C84076-5868-4294-B8FA-4DCD79037918}"/>
    <cellStyle name="Note 3 8 2 6 3" xfId="31149" xr:uid="{61F5E8B4-5123-4905-B13C-E46055D224F4}"/>
    <cellStyle name="Note 3 8 2 6 4" xfId="31150" xr:uid="{44DCA457-170C-41F4-AC4D-A4BD9DA76B9E}"/>
    <cellStyle name="Note 3 8 2 7" xfId="31151" xr:uid="{51F7E9F8-0D6A-4300-8BD2-680604BF1179}"/>
    <cellStyle name="Note 3 8 2 7 2" xfId="31152" xr:uid="{FE400CE1-587B-4E3B-811C-5D1B12463209}"/>
    <cellStyle name="Note 3 8 2 7 3" xfId="31153" xr:uid="{BC945CF2-79D1-468E-8CDE-F3CD90BBA493}"/>
    <cellStyle name="Note 3 8 2 7 4" xfId="31154" xr:uid="{30DFBAC4-9487-4672-9C08-B041783B3E87}"/>
    <cellStyle name="Note 3 8 2 8" xfId="31155" xr:uid="{A85A2314-0641-4E75-AE3F-4B116B187212}"/>
    <cellStyle name="Note 3 8 2 8 2" xfId="31156" xr:uid="{4F1ED013-4AF6-4FE2-BCF6-C9F481615A0B}"/>
    <cellStyle name="Note 3 8 2 8 3" xfId="31157" xr:uid="{37CB3EAF-3C44-4460-8527-E77B8D70D022}"/>
    <cellStyle name="Note 3 8 2 8 4" xfId="31158" xr:uid="{C23D100E-A454-4197-920A-1525C66A07B8}"/>
    <cellStyle name="Note 3 8 2 9" xfId="31159" xr:uid="{263DE221-EF18-4CA5-BF14-C3E9594D4FF0}"/>
    <cellStyle name="Note 3 8 2 9 2" xfId="31160" xr:uid="{F90958FE-BC44-4837-9A4E-377DE01A66B6}"/>
    <cellStyle name="Note 3 8 3" xfId="3830" xr:uid="{EEC89784-C25E-4024-BAC4-081AC99B804A}"/>
    <cellStyle name="Note 3 8 3 2" xfId="4398" xr:uid="{571069D2-8B58-4E19-B1A0-0C4227037C41}"/>
    <cellStyle name="Note 3 8 3 2 2" xfId="31161" xr:uid="{40E1DC8F-CD50-4620-888F-EBDC443218C2}"/>
    <cellStyle name="Note 3 8 3 3" xfId="31162" xr:uid="{934CA560-F35E-4184-B494-28074ACF5DAF}"/>
    <cellStyle name="Note 3 8 3 4" xfId="31163" xr:uid="{3A76C1D1-74BA-49AF-93DC-2DCBA34B4D7A}"/>
    <cellStyle name="Note 3 8 4" xfId="31164" xr:uid="{B903DCE2-07F8-45E5-A3DB-697258149368}"/>
    <cellStyle name="Note 3 8 4 2" xfId="31165" xr:uid="{97B574E0-D83C-46D9-80F5-9B899C33311B}"/>
    <cellStyle name="Note 3 8 4 3" xfId="31166" xr:uid="{3C500118-BF7B-4C1C-B7BD-6A4B594DC178}"/>
    <cellStyle name="Note 3 8 4 4" xfId="31167" xr:uid="{925B9421-AE41-4E15-9C00-7FB7229549A3}"/>
    <cellStyle name="Note 3 8 5" xfId="31168" xr:uid="{CDDEF83A-9A75-4E4B-A378-FAD0A3B7D484}"/>
    <cellStyle name="Note 3 8 5 2" xfId="31169" xr:uid="{ADE99BE3-D098-400B-84B6-8F49F6370EED}"/>
    <cellStyle name="Note 3 8 5 3" xfId="31170" xr:uid="{9692A71C-5BEB-4F35-AF4A-DAF28A93A0E7}"/>
    <cellStyle name="Note 3 8 5 4" xfId="31171" xr:uid="{817E6E2D-E632-4EC5-B4BF-093BF2FFBE89}"/>
    <cellStyle name="Note 3 8 6" xfId="31172" xr:uid="{C8B40A79-6344-41BE-9B00-E43ECF467FF8}"/>
    <cellStyle name="Note 3 8 6 2" xfId="31173" xr:uid="{59846B55-8474-40B2-ADB1-1E79B1F2C614}"/>
    <cellStyle name="Note 3 8 6 3" xfId="31174" xr:uid="{C0DFBB5B-6E09-4918-BE5B-06C6E1D41075}"/>
    <cellStyle name="Note 3 8 6 4" xfId="31175" xr:uid="{DCA8116C-E8A8-41D8-99BA-91D7A93FFA37}"/>
    <cellStyle name="Note 3 8 7" xfId="31176" xr:uid="{2D689AFD-7371-4D58-A9EB-020B7828AC65}"/>
    <cellStyle name="Note 3 8 7 2" xfId="31177" xr:uid="{43BE8C71-16A3-436A-AD03-CF426C430AE5}"/>
    <cellStyle name="Note 3 8 7 3" xfId="31178" xr:uid="{EE754182-8294-4E71-9C86-ABD1C2126B81}"/>
    <cellStyle name="Note 3 8 7 4" xfId="31179" xr:uid="{123561CA-3ABA-4AEA-B909-BC5345CD3B6C}"/>
    <cellStyle name="Note 3 8 8" xfId="31180" xr:uid="{73D59138-8941-4EDE-BE3B-B0F788AEF293}"/>
    <cellStyle name="Note 3 8 8 2" xfId="31181" xr:uid="{306C76D7-3723-41B2-80A0-2F62D3A401E9}"/>
    <cellStyle name="Note 3 8 8 3" xfId="31182" xr:uid="{0699E7D1-5CDA-404C-ACEC-9DF2F75CC5E1}"/>
    <cellStyle name="Note 3 8 8 4" xfId="31183" xr:uid="{7E7A05FE-79F7-4EB6-965B-EF0897CE98CB}"/>
    <cellStyle name="Note 3 8 9" xfId="31184" xr:uid="{CB7D26A0-9090-48E8-A337-177D6586948E}"/>
    <cellStyle name="Note 3 8 9 2" xfId="31185" xr:uid="{A9832225-1812-409A-9AEC-69E87296D7E1}"/>
    <cellStyle name="Note 3 8 9 3" xfId="31186" xr:uid="{2C2720D2-5BC4-40BD-A436-B57F432B3CCE}"/>
    <cellStyle name="Note 3 8 9 4" xfId="31187" xr:uid="{085AD7A2-D516-4BD0-B303-8460FC023B70}"/>
    <cellStyle name="Note 3 9" xfId="2987" xr:uid="{387E1308-3D40-42BD-9815-09659F6B5D20}"/>
    <cellStyle name="Note 3 9 10" xfId="31188" xr:uid="{55D0A514-90B0-41D2-A87A-C740600E5ACD}"/>
    <cellStyle name="Note 3 9 10 2" xfId="31189" xr:uid="{812B4FCC-D4C3-4833-80EB-FC6E89329B64}"/>
    <cellStyle name="Note 3 9 11" xfId="31190" xr:uid="{EA22FBA1-08EE-4F90-A936-627E36D4D5DC}"/>
    <cellStyle name="Note 3 9 11 2" xfId="31191" xr:uid="{F15DC040-AF48-4450-B8C5-AB09B7465E96}"/>
    <cellStyle name="Note 3 9 12" xfId="31192" xr:uid="{0EEC21D6-7A7F-4C37-A654-2321D5AE45BD}"/>
    <cellStyle name="Note 3 9 2" xfId="3496" xr:uid="{F35558B9-1B06-4F09-956F-DF477A53D9C9}"/>
    <cellStyle name="Note 3 9 2 10" xfId="31193" xr:uid="{5E892261-89E7-46DA-93B0-8FA3E8CE6238}"/>
    <cellStyle name="Note 3 9 2 10 2" xfId="31194" xr:uid="{DC7BFB20-5A27-4B9A-B574-23995B3A9858}"/>
    <cellStyle name="Note 3 9 2 11" xfId="31195" xr:uid="{26173B21-9A32-4F79-8709-B1ECAC510825}"/>
    <cellStyle name="Note 3 9 2 2" xfId="4153" xr:uid="{E7886AF9-7D2C-4989-B962-FC3A8CBCFA88}"/>
    <cellStyle name="Note 3 9 2 2 2" xfId="5376" xr:uid="{0FD185F5-6FA4-4A35-8DC0-C59A4EB93700}"/>
    <cellStyle name="Note 3 9 2 2 2 2" xfId="31196" xr:uid="{3452A8EB-8C1D-477D-9694-869EE84EE5CF}"/>
    <cellStyle name="Note 3 9 2 2 3" xfId="31197" xr:uid="{1565631D-7334-4A02-BD63-054BA6BF155E}"/>
    <cellStyle name="Note 3 9 2 2 4" xfId="31198" xr:uid="{273404EE-E7EC-4BB0-9554-D57F97A84070}"/>
    <cellStyle name="Note 3 9 2 3" xfId="31199" xr:uid="{FDDF1F83-7BD4-418A-B552-4D7C4D9EFA19}"/>
    <cellStyle name="Note 3 9 2 3 2" xfId="31200" xr:uid="{591D4F47-BEF8-492B-8B13-072A93DF1DC8}"/>
    <cellStyle name="Note 3 9 2 3 3" xfId="31201" xr:uid="{92EFD06C-A7A5-4632-B4D7-83B66880C5C6}"/>
    <cellStyle name="Note 3 9 2 3 4" xfId="31202" xr:uid="{3F3DE81A-D3C5-4B2C-91EE-5F980FB57F7C}"/>
    <cellStyle name="Note 3 9 2 4" xfId="31203" xr:uid="{1CA4AF25-2B4D-47FA-B0D0-07A05219C644}"/>
    <cellStyle name="Note 3 9 2 4 2" xfId="31204" xr:uid="{19FBF882-4E2E-4652-A3E1-009D723BB5AE}"/>
    <cellStyle name="Note 3 9 2 4 3" xfId="31205" xr:uid="{55381729-300B-43D0-B5EE-4A8632FEB12F}"/>
    <cellStyle name="Note 3 9 2 4 4" xfId="31206" xr:uid="{53DEEB68-8C5B-4A66-ACF1-770836B44C46}"/>
    <cellStyle name="Note 3 9 2 5" xfId="31207" xr:uid="{048BC1A0-8EF2-492C-AC0B-886002E90A49}"/>
    <cellStyle name="Note 3 9 2 5 2" xfId="31208" xr:uid="{A760E7B4-78D6-48C7-B4DF-D8B2A4BD5572}"/>
    <cellStyle name="Note 3 9 2 5 3" xfId="31209" xr:uid="{44FE882C-070B-4CE4-8255-BE6A8ADF9909}"/>
    <cellStyle name="Note 3 9 2 5 4" xfId="31210" xr:uid="{D37BBC71-A85B-44A4-A6D3-B69E6FE3973B}"/>
    <cellStyle name="Note 3 9 2 6" xfId="31211" xr:uid="{D6EA277C-479F-48EA-8699-7D679A634000}"/>
    <cellStyle name="Note 3 9 2 6 2" xfId="31212" xr:uid="{B387725A-D374-4138-957F-FAD2096D56BE}"/>
    <cellStyle name="Note 3 9 2 6 3" xfId="31213" xr:uid="{493A087A-FF9E-45D9-8DB5-134A59CAD17F}"/>
    <cellStyle name="Note 3 9 2 6 4" xfId="31214" xr:uid="{8B3A28FC-C33D-4BA4-AF63-A8334A938413}"/>
    <cellStyle name="Note 3 9 2 7" xfId="31215" xr:uid="{2377FB3E-F583-4D9A-98B3-1D8739947CE0}"/>
    <cellStyle name="Note 3 9 2 7 2" xfId="31216" xr:uid="{29359A7F-49A0-41D0-8FEE-93CAB4AD259E}"/>
    <cellStyle name="Note 3 9 2 7 3" xfId="31217" xr:uid="{DC17A813-B10A-486C-832B-E0EBE24B7190}"/>
    <cellStyle name="Note 3 9 2 7 4" xfId="31218" xr:uid="{ABD5C98A-9839-431B-85CA-EB28D55A1E74}"/>
    <cellStyle name="Note 3 9 2 8" xfId="31219" xr:uid="{2DF0CCD5-DB9D-4011-929F-3072883F6D9D}"/>
    <cellStyle name="Note 3 9 2 8 2" xfId="31220" xr:uid="{46C429F5-2002-446C-A232-1271397B588D}"/>
    <cellStyle name="Note 3 9 2 8 3" xfId="31221" xr:uid="{E6CCE9A9-0B90-4309-90F5-2C88344460B2}"/>
    <cellStyle name="Note 3 9 2 8 4" xfId="31222" xr:uid="{51F18BC7-715A-42DA-978B-6ADE5F72EFD0}"/>
    <cellStyle name="Note 3 9 2 9" xfId="31223" xr:uid="{A6C29833-56C5-48C2-A230-799747FCC365}"/>
    <cellStyle name="Note 3 9 2 9 2" xfId="31224" xr:uid="{B4F5A843-547A-48A7-A4FD-D80ED43D67AF}"/>
    <cellStyle name="Note 3 9 3" xfId="3831" xr:uid="{C48E0192-4EDE-482E-B738-1880FB4D1EEF}"/>
    <cellStyle name="Note 3 9 3 2" xfId="4397" xr:uid="{8DD84411-AC65-4F58-828A-DF086BEC4E81}"/>
    <cellStyle name="Note 3 9 3 2 2" xfId="31225" xr:uid="{328473B7-C3FF-40AF-A020-7DDAFD43D0E2}"/>
    <cellStyle name="Note 3 9 3 3" xfId="31226" xr:uid="{57281FBA-BAB9-4D43-9BB6-0A3FEA1A9191}"/>
    <cellStyle name="Note 3 9 3 4" xfId="31227" xr:uid="{D57E4D91-5A52-44E9-BCC9-16C2FB4F318C}"/>
    <cellStyle name="Note 3 9 4" xfId="31228" xr:uid="{63AE2554-E453-442F-A2AF-5BD218A36932}"/>
    <cellStyle name="Note 3 9 4 2" xfId="31229" xr:uid="{A7CD33D6-688A-43FB-992F-0927658A8D26}"/>
    <cellStyle name="Note 3 9 4 3" xfId="31230" xr:uid="{09BB8586-C96F-4B43-BF28-150ACC43EEF1}"/>
    <cellStyle name="Note 3 9 4 4" xfId="31231" xr:uid="{A0D07BFB-9688-4107-9DDF-E790CC9248F1}"/>
    <cellStyle name="Note 3 9 5" xfId="31232" xr:uid="{D653D983-51CE-4514-9D09-F85D24EE07D4}"/>
    <cellStyle name="Note 3 9 5 2" xfId="31233" xr:uid="{B004C0B1-0E47-4EDE-ACFB-0513AC959567}"/>
    <cellStyle name="Note 3 9 5 3" xfId="31234" xr:uid="{5548F625-9BD8-436F-93E4-AE267EBCD552}"/>
    <cellStyle name="Note 3 9 5 4" xfId="31235" xr:uid="{7AA33CDC-32BE-42F7-BC55-4795FBB01192}"/>
    <cellStyle name="Note 3 9 6" xfId="31236" xr:uid="{12FC5458-0AE4-4508-82A9-96F17A997C27}"/>
    <cellStyle name="Note 3 9 6 2" xfId="31237" xr:uid="{28995FBC-BD92-4A83-8B7F-82A2AF07AC19}"/>
    <cellStyle name="Note 3 9 6 3" xfId="31238" xr:uid="{0677ACC4-F913-48BF-82A7-4A0A625A67E5}"/>
    <cellStyle name="Note 3 9 6 4" xfId="31239" xr:uid="{1717A36C-07C8-464D-8B72-DDAAE19D0EFC}"/>
    <cellStyle name="Note 3 9 7" xfId="31240" xr:uid="{5E42C535-5F04-4837-B067-F22F6917964F}"/>
    <cellStyle name="Note 3 9 7 2" xfId="31241" xr:uid="{F8A02C1E-4A12-4714-89A2-74457E09B3BA}"/>
    <cellStyle name="Note 3 9 7 3" xfId="31242" xr:uid="{CD9B4561-0E55-479C-920A-3D8779B6CA26}"/>
    <cellStyle name="Note 3 9 7 4" xfId="31243" xr:uid="{E4E61C92-06C4-43E5-8CF2-218CEB0B7B9C}"/>
    <cellStyle name="Note 3 9 8" xfId="31244" xr:uid="{B522F4B0-A517-4AA3-BF7C-BAF17C4AB107}"/>
    <cellStyle name="Note 3 9 8 2" xfId="31245" xr:uid="{4173AC49-A080-4FBB-93DD-2E413037E89B}"/>
    <cellStyle name="Note 3 9 8 3" xfId="31246" xr:uid="{8BEB5498-BC1E-4714-9E04-7A33B7D64EA1}"/>
    <cellStyle name="Note 3 9 8 4" xfId="31247" xr:uid="{74BCD420-7DD6-444F-B23A-B31B77C8DAB9}"/>
    <cellStyle name="Note 3 9 9" xfId="31248" xr:uid="{A18B900C-DE97-482B-89ED-C7F9FDF5871D}"/>
    <cellStyle name="Note 3 9 9 2" xfId="31249" xr:uid="{499041E2-4644-4F9C-B856-087DFEE9470C}"/>
    <cellStyle name="Note 3 9 9 3" xfId="31250" xr:uid="{B93CD2DF-1D77-47FF-8014-EDB4458E8F7A}"/>
    <cellStyle name="Note 3 9 9 4" xfId="31251" xr:uid="{73994472-6975-4B56-AB04-A2BAD9DC4085}"/>
    <cellStyle name="Note 3_PrimaryEnergyPrices_TIMES" xfId="8873" xr:uid="{C237D971-42F6-4A15-9592-90D0C1140F56}"/>
    <cellStyle name="Note 30" xfId="8874" xr:uid="{5B4D6C38-13DC-49B2-9D49-955DE63089E5}"/>
    <cellStyle name="Note 31" xfId="8875" xr:uid="{98878499-4CD7-4B3F-BE5F-D1A676E0946B}"/>
    <cellStyle name="Note 32" xfId="8876" xr:uid="{6D044A42-16E0-47C6-9F74-65C9C10B73B9}"/>
    <cellStyle name="Note 33" xfId="8877" xr:uid="{D740B46F-41B2-4893-9B5F-370EFD700DAB}"/>
    <cellStyle name="Note 34" xfId="8878" xr:uid="{4A7379A4-D8FA-43B9-914A-AD4E465FDF7D}"/>
    <cellStyle name="Note 35" xfId="8879" xr:uid="{49BAF0EE-852A-44B3-9935-478B6E81BB47}"/>
    <cellStyle name="Note 36" xfId="8880" xr:uid="{7D216503-6911-4D84-96CA-E4D90CFB96DE}"/>
    <cellStyle name="Note 37" xfId="8881" xr:uid="{676E3611-06C2-4225-97C8-4CF54B5BAEA3}"/>
    <cellStyle name="Note 38" xfId="8882" xr:uid="{26B42ECD-CF99-42ED-B0EE-45EC85CA169F}"/>
    <cellStyle name="Note 39" xfId="8883" xr:uid="{68274850-4B7B-4451-BB24-5D7CBD178802}"/>
    <cellStyle name="Note 4" xfId="2988" xr:uid="{1B09810D-AC24-4218-BFE0-BD0CB20630CD}"/>
    <cellStyle name="Note 4 10" xfId="2989" xr:uid="{5C03CF0F-380F-46B8-9F3F-C1EE97C0226A}"/>
    <cellStyle name="Note 4 10 10" xfId="31252" xr:uid="{A14DA3F9-7323-465D-B01C-A2AADCD8C918}"/>
    <cellStyle name="Note 4 10 10 2" xfId="31253" xr:uid="{67CA1749-42DA-4824-9D38-4D6ADB54C7D5}"/>
    <cellStyle name="Note 4 10 11" xfId="31254" xr:uid="{29606171-2A72-46B8-82C1-6BB9F18B8255}"/>
    <cellStyle name="Note 4 10 11 2" xfId="31255" xr:uid="{676441B8-0987-43EC-AD90-7582E8EFC68A}"/>
    <cellStyle name="Note 4 10 12" xfId="31256" xr:uid="{044F06CC-C88F-4CED-9979-DB9C3A620AA5}"/>
    <cellStyle name="Note 4 10 2" xfId="3498" xr:uid="{CCAFE75B-FBFB-46F0-B743-73CC8B35F662}"/>
    <cellStyle name="Note 4 10 2 10" xfId="31257" xr:uid="{6803A11F-A5C5-409A-B6BC-835F9FBC2E12}"/>
    <cellStyle name="Note 4 10 2 10 2" xfId="31258" xr:uid="{4EC068D6-92CE-45E3-9B3F-549165DD399E}"/>
    <cellStyle name="Note 4 10 2 11" xfId="31259" xr:uid="{64F5E323-E1E3-4E0D-B4B9-D23D6DFDEE5E}"/>
    <cellStyle name="Note 4 10 2 2" xfId="4155" xr:uid="{98CD7490-19F3-45CA-ACD8-BE89771E4F7D}"/>
    <cellStyle name="Note 4 10 2 2 2" xfId="5378" xr:uid="{32716F5D-61C8-4BB0-A477-C56FA653DEC2}"/>
    <cellStyle name="Note 4 10 2 2 2 2" xfId="31260" xr:uid="{4DDCFD3A-BA61-4C0A-AF24-A521B811AD4C}"/>
    <cellStyle name="Note 4 10 2 2 3" xfId="31261" xr:uid="{40D75A31-2607-42A4-BC53-5FBC32FF5DBB}"/>
    <cellStyle name="Note 4 10 2 2 4" xfId="31262" xr:uid="{E94C3211-D70C-4454-A49B-78086E70B176}"/>
    <cellStyle name="Note 4 10 2 3" xfId="31263" xr:uid="{524AA4A4-95AE-40F6-8AD6-0C9ACB15FE4D}"/>
    <cellStyle name="Note 4 10 2 3 2" xfId="31264" xr:uid="{BEF3DC9F-9932-405F-9E18-C15B318A0846}"/>
    <cellStyle name="Note 4 10 2 3 3" xfId="31265" xr:uid="{F16F8C87-8793-4A70-B090-8D5F15D2587B}"/>
    <cellStyle name="Note 4 10 2 3 4" xfId="31266" xr:uid="{9B6694AE-238F-48B4-B580-1510C183B1A3}"/>
    <cellStyle name="Note 4 10 2 4" xfId="31267" xr:uid="{CBB4E3B0-7419-466D-BAAB-818970CEF989}"/>
    <cellStyle name="Note 4 10 2 4 2" xfId="31268" xr:uid="{ACA664C7-E94A-435A-A25E-C08C86B1308F}"/>
    <cellStyle name="Note 4 10 2 4 3" xfId="31269" xr:uid="{3F7AB34B-6B1C-4E1C-8015-A3EE14BED144}"/>
    <cellStyle name="Note 4 10 2 4 4" xfId="31270" xr:uid="{214C98D1-241E-4CED-B250-1CEF235F2893}"/>
    <cellStyle name="Note 4 10 2 5" xfId="31271" xr:uid="{FE6FD8CA-F0D5-4F9F-9187-6A01F588E07D}"/>
    <cellStyle name="Note 4 10 2 5 2" xfId="31272" xr:uid="{7538646E-9456-489F-84EC-14326133A620}"/>
    <cellStyle name="Note 4 10 2 5 3" xfId="31273" xr:uid="{8D43F954-C739-4702-A03F-AB1E5328042D}"/>
    <cellStyle name="Note 4 10 2 5 4" xfId="31274" xr:uid="{05ECC3BF-0AF0-4CD7-B423-03B0359D0C45}"/>
    <cellStyle name="Note 4 10 2 6" xfId="31275" xr:uid="{3E23534C-8B11-418F-A9F6-F4B9A2B5AF2B}"/>
    <cellStyle name="Note 4 10 2 6 2" xfId="31276" xr:uid="{D1233E62-6A6C-4E4E-8AE2-BE7695E82DDB}"/>
    <cellStyle name="Note 4 10 2 6 3" xfId="31277" xr:uid="{B32077DB-A20C-4674-921E-DA7753728856}"/>
    <cellStyle name="Note 4 10 2 6 4" xfId="31278" xr:uid="{C35CB14E-5295-453D-98B7-8919BAA2ADEA}"/>
    <cellStyle name="Note 4 10 2 7" xfId="31279" xr:uid="{701EF133-2198-41D2-8683-6843588FEFB3}"/>
    <cellStyle name="Note 4 10 2 7 2" xfId="31280" xr:uid="{37BC7014-4DAF-4AF6-9727-7DD202364523}"/>
    <cellStyle name="Note 4 10 2 7 3" xfId="31281" xr:uid="{8F9CF7A5-1F9F-4397-81CA-91C27BC9F1BA}"/>
    <cellStyle name="Note 4 10 2 7 4" xfId="31282" xr:uid="{35545D47-9ACB-46F4-99AE-1CDF61BADC5B}"/>
    <cellStyle name="Note 4 10 2 8" xfId="31283" xr:uid="{B24F3F53-A638-4FFE-BF1C-8210226A6F7B}"/>
    <cellStyle name="Note 4 10 2 8 2" xfId="31284" xr:uid="{806A23AF-F327-44D8-A51C-EBBAFB433DB9}"/>
    <cellStyle name="Note 4 10 2 8 3" xfId="31285" xr:uid="{65FF25F3-B28B-45CE-849E-AB653A137087}"/>
    <cellStyle name="Note 4 10 2 8 4" xfId="31286" xr:uid="{EF7CA058-6751-4C37-A1FB-DB5EF972DA01}"/>
    <cellStyle name="Note 4 10 2 9" xfId="31287" xr:uid="{9C6E14D6-123D-4885-AFF0-5DBDA9D428A5}"/>
    <cellStyle name="Note 4 10 2 9 2" xfId="31288" xr:uid="{3DCC7896-C8DE-4372-B39D-1FAEE51C7989}"/>
    <cellStyle name="Note 4 10 3" xfId="3833" xr:uid="{7DB0CB40-162D-4748-B554-02C04231895C}"/>
    <cellStyle name="Note 4 10 3 2" xfId="4395" xr:uid="{3B4977F3-5909-47E8-B3D9-510D93D42E0B}"/>
    <cellStyle name="Note 4 10 3 2 2" xfId="31289" xr:uid="{D3265B6D-2799-430A-BDC7-24D0929E4DCB}"/>
    <cellStyle name="Note 4 10 3 3" xfId="31290" xr:uid="{B96DCD62-85A7-4EAE-9795-C6DF0131939E}"/>
    <cellStyle name="Note 4 10 3 4" xfId="31291" xr:uid="{881C50B3-CD2B-4C25-950D-311203080808}"/>
    <cellStyle name="Note 4 10 4" xfId="31292" xr:uid="{389D07D4-E11B-44C3-82AD-81706C0FA3A4}"/>
    <cellStyle name="Note 4 10 4 2" xfId="31293" xr:uid="{5465819E-C506-4F14-89E6-FF78C12A6A91}"/>
    <cellStyle name="Note 4 10 4 3" xfId="31294" xr:uid="{05385B04-4AEF-40FD-80D3-CB1E7B4C5645}"/>
    <cellStyle name="Note 4 10 4 4" xfId="31295" xr:uid="{95ED0901-C0E1-46B9-B797-3BE0E688C854}"/>
    <cellStyle name="Note 4 10 5" xfId="31296" xr:uid="{BE09461F-4B9B-4BEA-B4F1-63C43E83D7A1}"/>
    <cellStyle name="Note 4 10 5 2" xfId="31297" xr:uid="{6F019353-6A0A-46ED-9F62-DC3AB5A31C5C}"/>
    <cellStyle name="Note 4 10 5 3" xfId="31298" xr:uid="{D450DD9F-7850-4A82-B2D1-04E1B8EEB48A}"/>
    <cellStyle name="Note 4 10 5 4" xfId="31299" xr:uid="{8CFA3804-4824-41E1-BFC2-632F3CC3C99D}"/>
    <cellStyle name="Note 4 10 6" xfId="31300" xr:uid="{F91128B3-C964-4AB9-8142-FE1F0189612C}"/>
    <cellStyle name="Note 4 10 6 2" xfId="31301" xr:uid="{768039C2-DF57-4815-83FD-B4926F6C08B4}"/>
    <cellStyle name="Note 4 10 6 3" xfId="31302" xr:uid="{0142775B-F809-457E-8C7D-5C6BC5EE9278}"/>
    <cellStyle name="Note 4 10 6 4" xfId="31303" xr:uid="{88938932-50A8-4BE9-A00A-84FB6CB2AC13}"/>
    <cellStyle name="Note 4 10 7" xfId="31304" xr:uid="{144CE0FD-30D7-4C88-8D82-B775B4830E0A}"/>
    <cellStyle name="Note 4 10 7 2" xfId="31305" xr:uid="{991DEE11-2CF2-4CF0-A12A-E28633952E3F}"/>
    <cellStyle name="Note 4 10 7 3" xfId="31306" xr:uid="{B5259998-A798-4911-A959-15E23A27E711}"/>
    <cellStyle name="Note 4 10 7 4" xfId="31307" xr:uid="{08D96D14-295F-49BC-9733-AC1DB7FF03C3}"/>
    <cellStyle name="Note 4 10 8" xfId="31308" xr:uid="{8167DEB7-FF4A-4378-A6AD-D8BE5B087EA9}"/>
    <cellStyle name="Note 4 10 8 2" xfId="31309" xr:uid="{A8ABDE69-3608-408D-ACBC-B1A9ADF773C8}"/>
    <cellStyle name="Note 4 10 8 3" xfId="31310" xr:uid="{2C935FD4-7852-40FC-8AAA-0E56A0262E07}"/>
    <cellStyle name="Note 4 10 8 4" xfId="31311" xr:uid="{EAE6BCE2-0B20-441C-894F-DCE5118F9700}"/>
    <cellStyle name="Note 4 10 9" xfId="31312" xr:uid="{B03F4451-6456-4EEE-86A8-F768DC882838}"/>
    <cellStyle name="Note 4 10 9 2" xfId="31313" xr:uid="{4D49174A-1F73-41D2-B77B-FADCF9821327}"/>
    <cellStyle name="Note 4 10 9 3" xfId="31314" xr:uid="{02F1F6EC-13CA-4EC5-B5AC-5A86F0D8063F}"/>
    <cellStyle name="Note 4 10 9 4" xfId="31315" xr:uid="{68D35DBE-A2AA-49F4-9635-E1EE2062E6DF}"/>
    <cellStyle name="Note 4 11" xfId="2990" xr:uid="{E480EC12-BA38-4159-A072-A564DF2B66B9}"/>
    <cellStyle name="Note 4 11 10" xfId="31316" xr:uid="{955EE9BA-EA6B-4C37-B10F-CCD5B5EF7279}"/>
    <cellStyle name="Note 4 11 10 2" xfId="31317" xr:uid="{DBA7752F-6E48-4297-80E6-E7E4D9D9E1BA}"/>
    <cellStyle name="Note 4 11 11" xfId="31318" xr:uid="{6BAA92D6-F8F6-454D-96EC-183E5EB48CDF}"/>
    <cellStyle name="Note 4 11 11 2" xfId="31319" xr:uid="{BC685FC2-36D8-4652-A4E0-B8A9D2D55CD5}"/>
    <cellStyle name="Note 4 11 12" xfId="31320" xr:uid="{D45D1EED-D3B1-49C0-9457-8321F15E679D}"/>
    <cellStyle name="Note 4 11 2" xfId="3499" xr:uid="{54D6D547-8DCE-4B8C-8EA5-CF8B3BD0D86A}"/>
    <cellStyle name="Note 4 11 2 10" xfId="31321" xr:uid="{85F31BFA-56A2-4B57-BB31-2086613A3157}"/>
    <cellStyle name="Note 4 11 2 10 2" xfId="31322" xr:uid="{86BD870F-3E9F-438B-BEB1-02A27AB92BFB}"/>
    <cellStyle name="Note 4 11 2 11" xfId="31323" xr:uid="{4C2C5128-D049-44B4-8100-E9BF72B12220}"/>
    <cellStyle name="Note 4 11 2 2" xfId="4156" xr:uid="{B1618C9D-E865-45B6-AC8C-CEF6185E8C4C}"/>
    <cellStyle name="Note 4 11 2 2 2" xfId="5379" xr:uid="{2F890BE2-BC90-41BF-B4EF-4B6D411D50D9}"/>
    <cellStyle name="Note 4 11 2 2 2 2" xfId="31324" xr:uid="{9197D345-8840-4DF2-A4BB-4313F7177A70}"/>
    <cellStyle name="Note 4 11 2 2 3" xfId="31325" xr:uid="{25FFB12D-9A5E-46E1-8666-B4DB2D7574AA}"/>
    <cellStyle name="Note 4 11 2 2 4" xfId="31326" xr:uid="{676E3FC7-6AC2-440A-8987-CB6352A88CEE}"/>
    <cellStyle name="Note 4 11 2 3" xfId="31327" xr:uid="{CCA9FFD5-832B-4301-81BA-9A8E4AE31ECE}"/>
    <cellStyle name="Note 4 11 2 3 2" xfId="31328" xr:uid="{A423CAD4-DC0D-4A80-A1CE-4BBF86908730}"/>
    <cellStyle name="Note 4 11 2 3 3" xfId="31329" xr:uid="{1048998B-08BF-4402-AD98-FD4366825DAB}"/>
    <cellStyle name="Note 4 11 2 3 4" xfId="31330" xr:uid="{6C3F1650-8118-4DF2-BBA8-3C76B7E36E4D}"/>
    <cellStyle name="Note 4 11 2 4" xfId="31331" xr:uid="{F303954A-3084-48E8-B079-543E20B5B3A7}"/>
    <cellStyle name="Note 4 11 2 4 2" xfId="31332" xr:uid="{12FB8206-E0B7-4F95-8A93-8844C9FF3D20}"/>
    <cellStyle name="Note 4 11 2 4 3" xfId="31333" xr:uid="{F694CD60-9387-408C-ABB3-AAFB507DDD99}"/>
    <cellStyle name="Note 4 11 2 4 4" xfId="31334" xr:uid="{862C12EC-5E46-4739-9010-855259F285ED}"/>
    <cellStyle name="Note 4 11 2 5" xfId="31335" xr:uid="{7F5147FE-3A6A-4E28-B164-2114F175E4F3}"/>
    <cellStyle name="Note 4 11 2 5 2" xfId="31336" xr:uid="{8E07E6D4-BF53-4314-8D40-53F62E58D482}"/>
    <cellStyle name="Note 4 11 2 5 3" xfId="31337" xr:uid="{A0D8A24A-2042-4023-9EA0-44248026F6B1}"/>
    <cellStyle name="Note 4 11 2 5 4" xfId="31338" xr:uid="{F457C47B-734D-4657-8E98-147E475F715E}"/>
    <cellStyle name="Note 4 11 2 6" xfId="31339" xr:uid="{E54CCF75-88A0-416E-8E3C-23402EB5D533}"/>
    <cellStyle name="Note 4 11 2 6 2" xfId="31340" xr:uid="{12B956A4-0EF3-4974-BA80-DECE428DF3AF}"/>
    <cellStyle name="Note 4 11 2 6 3" xfId="31341" xr:uid="{AAB53018-3726-41A4-A71E-968EC4DF3863}"/>
    <cellStyle name="Note 4 11 2 6 4" xfId="31342" xr:uid="{D36956D1-9172-4C41-832C-48289CE2A135}"/>
    <cellStyle name="Note 4 11 2 7" xfId="31343" xr:uid="{8934A71E-4DA6-42C5-8600-16D210A7F673}"/>
    <cellStyle name="Note 4 11 2 7 2" xfId="31344" xr:uid="{5CCC1705-D131-4405-92ED-D5892C477496}"/>
    <cellStyle name="Note 4 11 2 7 3" xfId="31345" xr:uid="{12DE373E-ED9D-4FAF-A703-2C0848D3FA55}"/>
    <cellStyle name="Note 4 11 2 7 4" xfId="31346" xr:uid="{745FCE9F-3709-448F-9B2F-978C4FD8CEB3}"/>
    <cellStyle name="Note 4 11 2 8" xfId="31347" xr:uid="{D9A08E83-8B0B-4C53-9842-578BE21B8A48}"/>
    <cellStyle name="Note 4 11 2 8 2" xfId="31348" xr:uid="{21A2308B-0590-4D13-B452-9701E48116B9}"/>
    <cellStyle name="Note 4 11 2 8 3" xfId="31349" xr:uid="{B915DFAB-8DE1-4620-95CA-C020434DB0F5}"/>
    <cellStyle name="Note 4 11 2 8 4" xfId="31350" xr:uid="{3CD2223B-5BB9-4FE6-8C8A-53B521BE0C42}"/>
    <cellStyle name="Note 4 11 2 9" xfId="31351" xr:uid="{36AE3160-F16D-421C-AC09-60CEF2F3CE64}"/>
    <cellStyle name="Note 4 11 2 9 2" xfId="31352" xr:uid="{4819234C-4E03-44C9-BE1B-215F034C28B5}"/>
    <cellStyle name="Note 4 11 3" xfId="3834" xr:uid="{83B5BED1-45CD-41FC-AC0E-AAE0E569D375}"/>
    <cellStyle name="Note 4 11 3 2" xfId="4394" xr:uid="{E215D7EA-4B22-42C0-B5BD-2483A14FC1B5}"/>
    <cellStyle name="Note 4 11 3 2 2" xfId="31353" xr:uid="{0989CBAF-FF8E-4541-ABDD-3E25D4002954}"/>
    <cellStyle name="Note 4 11 3 3" xfId="31354" xr:uid="{DAADD1A7-662D-4BE5-AC35-AD0A058DB140}"/>
    <cellStyle name="Note 4 11 3 4" xfId="31355" xr:uid="{2968F5AA-EEA3-4DAA-85F4-42947CEA764E}"/>
    <cellStyle name="Note 4 11 4" xfId="31356" xr:uid="{2E2F9BCA-F099-45C4-8E84-DE28730A9CE3}"/>
    <cellStyle name="Note 4 11 4 2" xfId="31357" xr:uid="{158FBDDC-6609-4EDC-B384-F47B2DC3E26E}"/>
    <cellStyle name="Note 4 11 4 3" xfId="31358" xr:uid="{B353243A-3FFB-4EA6-9D1D-35CCF9D5BD79}"/>
    <cellStyle name="Note 4 11 4 4" xfId="31359" xr:uid="{C8C8CC33-0D92-4E0B-9714-C5759C5C7533}"/>
    <cellStyle name="Note 4 11 5" xfId="31360" xr:uid="{39E64054-1ADB-48EC-B4A5-09FE26D7C4F3}"/>
    <cellStyle name="Note 4 11 5 2" xfId="31361" xr:uid="{EF82FD44-0649-4154-AF54-EB3E282DB653}"/>
    <cellStyle name="Note 4 11 5 3" xfId="31362" xr:uid="{FD58A6A2-AB2C-4E76-B908-0CE591C586BA}"/>
    <cellStyle name="Note 4 11 5 4" xfId="31363" xr:uid="{4CA521BB-C7CE-4892-99E7-C59C771DB67A}"/>
    <cellStyle name="Note 4 11 6" xfId="31364" xr:uid="{68137580-2287-4A31-9C10-7C75BA7034DF}"/>
    <cellStyle name="Note 4 11 6 2" xfId="31365" xr:uid="{CEE4701D-7F60-43BF-91E6-E1E67E67AD2D}"/>
    <cellStyle name="Note 4 11 6 3" xfId="31366" xr:uid="{5D948F88-3ABD-49DF-84C4-F293A90D5DDC}"/>
    <cellStyle name="Note 4 11 6 4" xfId="31367" xr:uid="{EEB401F3-3E6B-4C5B-85D6-3438730251A1}"/>
    <cellStyle name="Note 4 11 7" xfId="31368" xr:uid="{B170DF33-E039-474D-9A1A-C67B83FC6849}"/>
    <cellStyle name="Note 4 11 7 2" xfId="31369" xr:uid="{BD4FE748-9AB6-4E98-831D-C0426C5EDBDC}"/>
    <cellStyle name="Note 4 11 7 3" xfId="31370" xr:uid="{36EDDF3B-4A4E-4372-ACD6-816A63001BBC}"/>
    <cellStyle name="Note 4 11 7 4" xfId="31371" xr:uid="{9C4CEFB0-2516-4C6B-B37A-CD5C7B868CD3}"/>
    <cellStyle name="Note 4 11 8" xfId="31372" xr:uid="{6A5F5C45-CBEF-4988-A211-0273024C845D}"/>
    <cellStyle name="Note 4 11 8 2" xfId="31373" xr:uid="{00F25193-E10F-48D4-8D31-0809850AB371}"/>
    <cellStyle name="Note 4 11 8 3" xfId="31374" xr:uid="{607C5767-7E7E-49CC-B17A-1DF9F25F0442}"/>
    <cellStyle name="Note 4 11 8 4" xfId="31375" xr:uid="{CEB1A649-0387-419E-926E-69B15A9EF2CD}"/>
    <cellStyle name="Note 4 11 9" xfId="31376" xr:uid="{6CC77481-A722-4405-B829-D3A4C19F8912}"/>
    <cellStyle name="Note 4 11 9 2" xfId="31377" xr:uid="{FB36EBF3-213E-4179-9E03-881C8B9B275F}"/>
    <cellStyle name="Note 4 11 9 3" xfId="31378" xr:uid="{1E078EE3-9F31-42A3-8C3B-473BE7968960}"/>
    <cellStyle name="Note 4 11 9 4" xfId="31379" xr:uid="{C40C3F7E-50CF-42A6-B9DA-0CF1452C35AA}"/>
    <cellStyle name="Note 4 12" xfId="3497" xr:uid="{303913E1-9B1C-4916-BCB7-D3CEB508C3DD}"/>
    <cellStyle name="Note 4 12 10" xfId="31380" xr:uid="{3C24D8B9-58BF-40B2-A888-8147C6CF6E82}"/>
    <cellStyle name="Note 4 12 10 2" xfId="31381" xr:uid="{5ADB6639-52A8-41A7-93E8-E08FC6A40325}"/>
    <cellStyle name="Note 4 12 11" xfId="31382" xr:uid="{F892D446-F086-4496-9B8A-03BDE3BC5087}"/>
    <cellStyle name="Note 4 12 2" xfId="4154" xr:uid="{CE93A8E3-EE0B-4065-9CB9-A44933F73FBA}"/>
    <cellStyle name="Note 4 12 2 2" xfId="5377" xr:uid="{5C8AEDB9-5177-49A8-8BA8-CC1369402927}"/>
    <cellStyle name="Note 4 12 2 2 2" xfId="31383" xr:uid="{EACAB2A8-CE5D-4D1C-8D34-7E876A1C4812}"/>
    <cellStyle name="Note 4 12 2 3" xfId="31384" xr:uid="{72FD472D-8684-472C-A551-A7D23B673AFB}"/>
    <cellStyle name="Note 4 12 2 4" xfId="31385" xr:uid="{8CC13BC8-6179-4EA0-A891-8C20C23CB029}"/>
    <cellStyle name="Note 4 12 3" xfId="31386" xr:uid="{FAD26C25-A923-47AC-A50F-07CD9C4B8B1E}"/>
    <cellStyle name="Note 4 12 3 2" xfId="31387" xr:uid="{E5485FBA-33C7-409D-9C66-50FADAB5ADF4}"/>
    <cellStyle name="Note 4 12 3 3" xfId="31388" xr:uid="{2D8DEA5F-3D86-4B94-A482-BFCB2173F20A}"/>
    <cellStyle name="Note 4 12 3 4" xfId="31389" xr:uid="{85183A0F-A290-4D22-89DF-BCF875B920D4}"/>
    <cellStyle name="Note 4 12 4" xfId="31390" xr:uid="{DEF0E2E6-60D7-4820-915D-F52EC8F217B7}"/>
    <cellStyle name="Note 4 12 4 2" xfId="31391" xr:uid="{D922EF31-65E1-428B-8F87-96EB65893D54}"/>
    <cellStyle name="Note 4 12 4 3" xfId="31392" xr:uid="{4709C5E1-0FEE-4A74-BFEE-F3480EAD3701}"/>
    <cellStyle name="Note 4 12 4 4" xfId="31393" xr:uid="{35B09525-64EB-4911-836C-C199FCFCCB22}"/>
    <cellStyle name="Note 4 12 5" xfId="31394" xr:uid="{8E76C33E-61D6-49DA-8B8B-EBE148E460D4}"/>
    <cellStyle name="Note 4 12 5 2" xfId="31395" xr:uid="{264E9A28-131D-4AF7-A3F2-2D26E67004A3}"/>
    <cellStyle name="Note 4 12 5 3" xfId="31396" xr:uid="{820147EF-216E-4EDE-B281-C6301B23125A}"/>
    <cellStyle name="Note 4 12 5 4" xfId="31397" xr:uid="{DDC2B862-F71B-4AAC-8514-B7B30FC621D5}"/>
    <cellStyle name="Note 4 12 6" xfId="31398" xr:uid="{91C56B1C-D819-48C9-8462-BEB13DE32564}"/>
    <cellStyle name="Note 4 12 6 2" xfId="31399" xr:uid="{116EF25D-BCDA-44D0-9DBD-E7B3F8593C12}"/>
    <cellStyle name="Note 4 12 6 3" xfId="31400" xr:uid="{86E59BC4-157E-4792-8459-424BF8C25587}"/>
    <cellStyle name="Note 4 12 6 4" xfId="31401" xr:uid="{842B0EBA-A455-4A04-9B7D-F5C83316476E}"/>
    <cellStyle name="Note 4 12 7" xfId="31402" xr:uid="{FC212AE6-5069-43FD-B4C4-77BC8F8DAF86}"/>
    <cellStyle name="Note 4 12 7 2" xfId="31403" xr:uid="{2A1ED276-A48B-4857-BCF8-2EC4CF5F62F1}"/>
    <cellStyle name="Note 4 12 7 3" xfId="31404" xr:uid="{71667775-6A38-4DB8-A59E-B61991BE3EEC}"/>
    <cellStyle name="Note 4 12 7 4" xfId="31405" xr:uid="{4F309137-1920-4473-94AA-6400F64AD4FC}"/>
    <cellStyle name="Note 4 12 8" xfId="31406" xr:uid="{818A8A3F-97F1-400E-AF03-8AC4A9D76D6F}"/>
    <cellStyle name="Note 4 12 8 2" xfId="31407" xr:uid="{C551F49D-34F7-4C47-87C6-C69F3C219B52}"/>
    <cellStyle name="Note 4 12 8 3" xfId="31408" xr:uid="{49279466-8725-40C1-8AA8-D6B709A00EE3}"/>
    <cellStyle name="Note 4 12 8 4" xfId="31409" xr:uid="{D14C5E2B-69AF-4385-B04C-EF2BFD8AF3C0}"/>
    <cellStyle name="Note 4 12 9" xfId="31410" xr:uid="{42272EC0-7C96-4970-84A7-8DCD8D2B6843}"/>
    <cellStyle name="Note 4 12 9 2" xfId="31411" xr:uid="{2E894369-F4F5-4DDA-A7E0-39C0020A6CFC}"/>
    <cellStyle name="Note 4 13" xfId="3832" xr:uid="{D3C26D75-2E50-4AE4-9BD3-9DC19E4ACFC5}"/>
    <cellStyle name="Note 4 13 2" xfId="4396" xr:uid="{F3C018AF-524D-4C90-B893-8272149BF0EE}"/>
    <cellStyle name="Note 4 13 2 2" xfId="31412" xr:uid="{B335D184-124D-400E-9458-F05518654482}"/>
    <cellStyle name="Note 4 13 3" xfId="31413" xr:uid="{9B0A3D35-0D1C-4A98-8FD0-9EA2EFC36B9C}"/>
    <cellStyle name="Note 4 13 4" xfId="31414" xr:uid="{929D9AC5-3FA1-4346-B30B-B45434E80AC2}"/>
    <cellStyle name="Note 4 14" xfId="31415" xr:uid="{850A2D81-807D-4DD5-B2EA-DC66EAEFB7F8}"/>
    <cellStyle name="Note 4 14 2" xfId="31416" xr:uid="{597DFFCA-05A2-446A-9360-EFD478216649}"/>
    <cellStyle name="Note 4 14 3" xfId="31417" xr:uid="{64D0A8B1-9656-430C-ADF7-37920AECCAA8}"/>
    <cellStyle name="Note 4 14 4" xfId="31418" xr:uid="{ECAD2526-33E2-43AF-ADB6-0D5D3DE6F312}"/>
    <cellStyle name="Note 4 15" xfId="31419" xr:uid="{91A1A354-40EF-469F-A524-AC5EE7F787F1}"/>
    <cellStyle name="Note 4 15 2" xfId="31420" xr:uid="{8B799C87-8545-49CD-8153-298121533AC8}"/>
    <cellStyle name="Note 4 15 3" xfId="31421" xr:uid="{A3BC5DDB-991D-457E-AD9A-D198BCF3DC97}"/>
    <cellStyle name="Note 4 15 4" xfId="31422" xr:uid="{BE5DB535-7F4E-4ACD-982C-6A69BB77E09B}"/>
    <cellStyle name="Note 4 16" xfId="31423" xr:uid="{05D778FC-7838-4D64-8F53-74248A296147}"/>
    <cellStyle name="Note 4 16 2" xfId="31424" xr:uid="{9B36084B-C01D-417D-B714-D74E021433F2}"/>
    <cellStyle name="Note 4 16 3" xfId="31425" xr:uid="{645CEA68-0913-4A6E-AF6E-A061637D08A4}"/>
    <cellStyle name="Note 4 16 4" xfId="31426" xr:uid="{4CB05A8A-EF4E-4239-95EA-81DFD11935D1}"/>
    <cellStyle name="Note 4 17" xfId="31427" xr:uid="{4E386838-2C74-4995-9040-BE82BB0E0C7C}"/>
    <cellStyle name="Note 4 17 2" xfId="31428" xr:uid="{2A482D56-E318-482A-8E2E-B6B24864CF61}"/>
    <cellStyle name="Note 4 17 3" xfId="31429" xr:uid="{DEE91E87-42B1-4094-ACAD-9DC88933E1FA}"/>
    <cellStyle name="Note 4 17 4" xfId="31430" xr:uid="{B380F8AD-C86C-46A4-BDDA-287AAC29FF55}"/>
    <cellStyle name="Note 4 18" xfId="31431" xr:uid="{BCA35E9B-AC3C-44CF-B103-D41CEFA9FD16}"/>
    <cellStyle name="Note 4 18 2" xfId="31432" xr:uid="{C7E66D0B-DF48-4C0A-A5B6-27BF0123AFD9}"/>
    <cellStyle name="Note 4 18 3" xfId="31433" xr:uid="{9BC690BC-1237-4E01-9B3F-CD395598555D}"/>
    <cellStyle name="Note 4 18 4" xfId="31434" xr:uid="{BD9A91A2-27CB-440C-80D9-AA8ED5053B24}"/>
    <cellStyle name="Note 4 19" xfId="31435" xr:uid="{2B1BF105-996A-4271-9B7D-2D97108A6859}"/>
    <cellStyle name="Note 4 19 2" xfId="31436" xr:uid="{A3C409BB-095C-4427-83D1-FE959360F804}"/>
    <cellStyle name="Note 4 19 3" xfId="31437" xr:uid="{6EEB01B5-B16E-46F2-BFEA-47A40DB9A7BA}"/>
    <cellStyle name="Note 4 19 4" xfId="31438" xr:uid="{2F579840-A32F-468E-B6A8-BC96DFB6BAB2}"/>
    <cellStyle name="Note 4 2" xfId="2991" xr:uid="{9FCCB3B2-9213-4EF3-8456-FB364834D2F9}"/>
    <cellStyle name="Note 4 2 10" xfId="31439" xr:uid="{BAF8DA06-F714-4547-AA48-5AD3CEE7ECE6}"/>
    <cellStyle name="Note 4 2 10 2" xfId="31440" xr:uid="{1E636A38-F0B1-4171-ACEF-CA8ED420C755}"/>
    <cellStyle name="Note 4 2 11" xfId="31441" xr:uid="{4F2293EF-0DC8-4C9D-995C-05490D9A2A4D}"/>
    <cellStyle name="Note 4 2 11 2" xfId="31442" xr:uid="{CA0AF1A9-FB3B-4ADC-B44B-EC4558B49CA2}"/>
    <cellStyle name="Note 4 2 12" xfId="31443" xr:uid="{93FF24E8-4AB8-46F2-BC79-8109355EC35F}"/>
    <cellStyle name="Note 4 2 13" xfId="31444" xr:uid="{2852B845-6D0E-4924-9634-B3EFDA4A776B}"/>
    <cellStyle name="Note 4 2 2" xfId="3500" xr:uid="{315DD923-939B-48AF-87D8-BAC889AE7281}"/>
    <cellStyle name="Note 4 2 2 10" xfId="31445" xr:uid="{EFFCCCD5-AB20-4FD2-B0F9-6D52EF1ABC08}"/>
    <cellStyle name="Note 4 2 2 10 2" xfId="31446" xr:uid="{165463D2-FA29-4400-B484-DFFB2D81E4DB}"/>
    <cellStyle name="Note 4 2 2 11" xfId="31447" xr:uid="{2B28F5CE-8E2D-4926-9E0E-B28AF1BA6E55}"/>
    <cellStyle name="Note 4 2 2 2" xfId="4157" xr:uid="{9C10E974-36FF-4E2C-8FEE-CF2ECF447E40}"/>
    <cellStyle name="Note 4 2 2 2 2" xfId="5380" xr:uid="{357E3F6A-647A-43BE-99DD-43B034DAD718}"/>
    <cellStyle name="Note 4 2 2 2 2 2" xfId="31448" xr:uid="{E1B3D95D-BBAF-4F12-AF1C-EDAAF298AAAC}"/>
    <cellStyle name="Note 4 2 2 2 3" xfId="31449" xr:uid="{3E581545-7460-404D-8290-BA2A13F1D706}"/>
    <cellStyle name="Note 4 2 2 2 4" xfId="31450" xr:uid="{2CA6BEFC-E266-4470-9C87-21CA707BC8C7}"/>
    <cellStyle name="Note 4 2 2 3" xfId="31451" xr:uid="{99A14CC4-0B48-490F-9999-DC0AB0E3132A}"/>
    <cellStyle name="Note 4 2 2 3 2" xfId="31452" xr:uid="{F454A581-57F2-4D5D-9DB7-16D2BA5549C7}"/>
    <cellStyle name="Note 4 2 2 3 3" xfId="31453" xr:uid="{52EBDD6E-79DC-441D-8DF5-42DBA7F450C5}"/>
    <cellStyle name="Note 4 2 2 3 4" xfId="31454" xr:uid="{AA934D63-D039-49AE-B4D9-04B3FC15F829}"/>
    <cellStyle name="Note 4 2 2 4" xfId="31455" xr:uid="{3BB7B598-AFD9-4B28-9912-AEC81922C4C0}"/>
    <cellStyle name="Note 4 2 2 4 2" xfId="31456" xr:uid="{22019BC2-153A-4183-8DC3-7EFEEF864A53}"/>
    <cellStyle name="Note 4 2 2 4 3" xfId="31457" xr:uid="{B1E1CC69-12BB-42D8-8A33-80CED923B8EF}"/>
    <cellStyle name="Note 4 2 2 4 4" xfId="31458" xr:uid="{84260021-476B-4791-8108-23A16DF2ECF8}"/>
    <cellStyle name="Note 4 2 2 5" xfId="31459" xr:uid="{4B5FBC1E-9E40-4F87-9644-853BE6C2A312}"/>
    <cellStyle name="Note 4 2 2 5 2" xfId="31460" xr:uid="{BFE571DA-9394-48FC-B05A-840B554ED35B}"/>
    <cellStyle name="Note 4 2 2 5 3" xfId="31461" xr:uid="{FC0FD026-27F2-4EB4-B702-299A7546E77E}"/>
    <cellStyle name="Note 4 2 2 5 4" xfId="31462" xr:uid="{64FE1D47-0372-4CF4-BF3F-D8C7392B8045}"/>
    <cellStyle name="Note 4 2 2 6" xfId="31463" xr:uid="{859AF5C3-6FD3-4738-9780-513705DA3E01}"/>
    <cellStyle name="Note 4 2 2 6 2" xfId="31464" xr:uid="{59FB5473-B9F5-429D-94F4-3A77D551EA01}"/>
    <cellStyle name="Note 4 2 2 6 3" xfId="31465" xr:uid="{17AE1F9D-C2E5-4A90-8260-B1A47BB0BC65}"/>
    <cellStyle name="Note 4 2 2 6 4" xfId="31466" xr:uid="{01108B12-7C34-4CB1-9E31-C8510D9C6BDD}"/>
    <cellStyle name="Note 4 2 2 7" xfId="31467" xr:uid="{B1F5EE9B-D46E-4EEB-BB82-9C78ED03A5A1}"/>
    <cellStyle name="Note 4 2 2 7 2" xfId="31468" xr:uid="{689B3347-FE92-4341-A02A-6EC6BB386F4B}"/>
    <cellStyle name="Note 4 2 2 7 3" xfId="31469" xr:uid="{2FB8FE75-59A1-4583-A0A5-DD0F0465612D}"/>
    <cellStyle name="Note 4 2 2 7 4" xfId="31470" xr:uid="{C0E5CD34-62B0-46CC-8F09-DB13F3FF4D1D}"/>
    <cellStyle name="Note 4 2 2 8" xfId="31471" xr:uid="{4B2C51A3-4A26-4243-BF28-3E87DF5FFCE3}"/>
    <cellStyle name="Note 4 2 2 8 2" xfId="31472" xr:uid="{27D26EE9-3D68-4263-91E0-6873067B298B}"/>
    <cellStyle name="Note 4 2 2 8 3" xfId="31473" xr:uid="{C558E4A1-37C8-4F7F-BC51-76802C5E1490}"/>
    <cellStyle name="Note 4 2 2 8 4" xfId="31474" xr:uid="{9EE47BC4-7169-47A6-85F6-7CC4A728F97B}"/>
    <cellStyle name="Note 4 2 2 9" xfId="31475" xr:uid="{6833EE19-D6AC-44AF-9CA2-DD6626080DA0}"/>
    <cellStyle name="Note 4 2 2 9 2" xfId="31476" xr:uid="{7CCE2B80-6932-42FE-A91A-83B05DC6D0E0}"/>
    <cellStyle name="Note 4 2 3" xfId="3835" xr:uid="{36CE2E53-7D51-492D-BF2C-80B9BE6D7792}"/>
    <cellStyle name="Note 4 2 3 2" xfId="4393" xr:uid="{41BB2DC7-D9DD-4666-A391-AF32D171AB47}"/>
    <cellStyle name="Note 4 2 3 2 2" xfId="31477" xr:uid="{972A504C-6A72-4DE7-93E5-EF6395ADE8D4}"/>
    <cellStyle name="Note 4 2 3 3" xfId="31478" xr:uid="{42678362-3BD1-4789-8EB9-08C7847D987C}"/>
    <cellStyle name="Note 4 2 3 4" xfId="31479" xr:uid="{4B2E12E4-0256-486A-82D2-AB44A944633E}"/>
    <cellStyle name="Note 4 2 4" xfId="31480" xr:uid="{6A436C88-6ABB-4670-B1CC-D094AC959172}"/>
    <cellStyle name="Note 4 2 4 2" xfId="31481" xr:uid="{214CB484-0E88-4CEE-AC7A-B26DF8B7D896}"/>
    <cellStyle name="Note 4 2 4 3" xfId="31482" xr:uid="{63139DD2-624C-4182-919B-64CFE7F1032D}"/>
    <cellStyle name="Note 4 2 4 4" xfId="31483" xr:uid="{71AE6BC4-6AFD-4D5B-8EE5-67A7574B727E}"/>
    <cellStyle name="Note 4 2 5" xfId="31484" xr:uid="{D1C44287-C91E-4D49-BE83-6160105EC029}"/>
    <cellStyle name="Note 4 2 5 2" xfId="31485" xr:uid="{15F769B6-608E-42ED-BE22-1A07F34DE2FE}"/>
    <cellStyle name="Note 4 2 5 3" xfId="31486" xr:uid="{65C27580-79F9-46D4-BD30-92E5FE8E18C1}"/>
    <cellStyle name="Note 4 2 5 4" xfId="31487" xr:uid="{4436C9E5-9342-494A-A1A7-6E3873F90C90}"/>
    <cellStyle name="Note 4 2 6" xfId="31488" xr:uid="{D8F41F39-8A3B-4F39-BC83-11FDA985FC1F}"/>
    <cellStyle name="Note 4 2 6 2" xfId="31489" xr:uid="{56EBD2F9-8C2B-4489-99A4-C9976498A0C8}"/>
    <cellStyle name="Note 4 2 6 3" xfId="31490" xr:uid="{9553B0A0-AC42-439A-8FE3-71A6FD2CD8F4}"/>
    <cellStyle name="Note 4 2 6 4" xfId="31491" xr:uid="{72393346-E87B-47AB-B387-D958C434E6D0}"/>
    <cellStyle name="Note 4 2 7" xfId="31492" xr:uid="{085F321B-69EE-4727-8085-BED10487C796}"/>
    <cellStyle name="Note 4 2 7 2" xfId="31493" xr:uid="{04BC4C17-7724-4C90-A0C0-6DBD0419AE51}"/>
    <cellStyle name="Note 4 2 7 3" xfId="31494" xr:uid="{CF6DD2E5-6625-47B6-830E-BA46C47DE6FF}"/>
    <cellStyle name="Note 4 2 7 4" xfId="31495" xr:uid="{0244FC34-B0B7-4B51-8A48-805956C8F8A4}"/>
    <cellStyle name="Note 4 2 8" xfId="31496" xr:uid="{8F7CAB7F-3AC4-41EC-98CE-544024948084}"/>
    <cellStyle name="Note 4 2 8 2" xfId="31497" xr:uid="{A592ED85-8DE0-44DF-9A14-2A360A927558}"/>
    <cellStyle name="Note 4 2 8 3" xfId="31498" xr:uid="{E9958F0F-421B-4E54-9BD2-2457B0527961}"/>
    <cellStyle name="Note 4 2 8 4" xfId="31499" xr:uid="{C058FDC6-F6FF-4009-8C10-2E3457379CD3}"/>
    <cellStyle name="Note 4 2 9" xfId="31500" xr:uid="{24533920-BDE6-4A6C-8BCB-5CA529A19F36}"/>
    <cellStyle name="Note 4 2 9 2" xfId="31501" xr:uid="{F5948183-D431-436D-85ED-C7DBCAAB7F76}"/>
    <cellStyle name="Note 4 2 9 3" xfId="31502" xr:uid="{599DD4C5-D981-4A4A-8271-5BED84A13545}"/>
    <cellStyle name="Note 4 2 9 4" xfId="31503" xr:uid="{36800A9F-88D8-4DCD-9BE9-C99A5F8739BD}"/>
    <cellStyle name="Note 4 20" xfId="31504" xr:uid="{47FAC20F-EA82-4998-97C4-4DF0E05FC4DB}"/>
    <cellStyle name="Note 4 20 2" xfId="31505" xr:uid="{6C274BA9-EB4C-4663-B11D-748932287053}"/>
    <cellStyle name="Note 4 21" xfId="31506" xr:uid="{CDE061C6-642F-4488-9762-709C9B367E14}"/>
    <cellStyle name="Note 4 21 2" xfId="31507" xr:uid="{D7A48964-E82E-4ECC-93BD-0E05F143B4D4}"/>
    <cellStyle name="Note 4 22" xfId="31508" xr:uid="{B464D1EA-A35F-4A6C-822D-F82802DB0A02}"/>
    <cellStyle name="Note 4 23" xfId="31509" xr:uid="{8E895968-7DD2-48BE-97E5-260A181892F1}"/>
    <cellStyle name="Note 4 3" xfId="2992" xr:uid="{73C3EC22-C50E-4C35-A4D0-9D6BC8DC97F3}"/>
    <cellStyle name="Note 4 3 10" xfId="31510" xr:uid="{556329B1-EB06-405A-ADD4-4D82DAA18718}"/>
    <cellStyle name="Note 4 3 10 2" xfId="31511" xr:uid="{B45E8C63-43A9-4E88-9A11-05A8A135543B}"/>
    <cellStyle name="Note 4 3 11" xfId="31512" xr:uid="{D693E66F-1AB6-4A06-90FF-D60D1D0307A4}"/>
    <cellStyle name="Note 4 3 11 2" xfId="31513" xr:uid="{33441D1F-BA0D-49A3-BB65-CF28FB4170D6}"/>
    <cellStyle name="Note 4 3 12" xfId="31514" xr:uid="{59CE7CE5-3C49-4586-8CBC-F6C3A5788291}"/>
    <cellStyle name="Note 4 3 13" xfId="31515" xr:uid="{B71A3DE1-DC55-4E76-B213-BD88E6D1836C}"/>
    <cellStyle name="Note 4 3 2" xfId="3501" xr:uid="{C4993567-79B5-46A3-95FE-041AAD24A3A0}"/>
    <cellStyle name="Note 4 3 2 10" xfId="31516" xr:uid="{5B07BC85-960D-4E39-9B4C-68F85E6C084A}"/>
    <cellStyle name="Note 4 3 2 10 2" xfId="31517" xr:uid="{AB5CB3C9-8BB3-4B99-B764-826C7F259A23}"/>
    <cellStyle name="Note 4 3 2 11" xfId="31518" xr:uid="{84B8696B-3D8C-48BB-BE3D-CB98E8BFD5AE}"/>
    <cellStyle name="Note 4 3 2 12" xfId="31519" xr:uid="{CBD6D5B8-A0AE-4A95-BB6E-580AE098CDED}"/>
    <cellStyle name="Note 4 3 2 2" xfId="4158" xr:uid="{1BA89022-924E-4C68-A8D7-AE3B044973BD}"/>
    <cellStyle name="Note 4 3 2 2 2" xfId="5381" xr:uid="{581F3EBA-FCF0-4215-822B-E824ADC74797}"/>
    <cellStyle name="Note 4 3 2 2 2 2" xfId="31520" xr:uid="{A3D6DBC7-FC34-4A84-950A-8EDC0C4C6A3D}"/>
    <cellStyle name="Note 4 3 2 2 3" xfId="31521" xr:uid="{4754B5E7-C5C4-4335-975A-17C1D852EDB6}"/>
    <cellStyle name="Note 4 3 2 2 4" xfId="31522" xr:uid="{1333C95E-AA93-493F-B4C2-04D3953F9825}"/>
    <cellStyle name="Note 4 3 2 3" xfId="31523" xr:uid="{56B12DF5-05C8-43DB-9FD4-C876F287AD65}"/>
    <cellStyle name="Note 4 3 2 3 2" xfId="31524" xr:uid="{0AAA3A7A-64C5-42F4-945E-C9FABF88ECED}"/>
    <cellStyle name="Note 4 3 2 3 3" xfId="31525" xr:uid="{BD5C204B-3423-4702-900A-2079AB04E642}"/>
    <cellStyle name="Note 4 3 2 3 4" xfId="31526" xr:uid="{7617110A-3AF4-451C-A91D-A1BE70E9E077}"/>
    <cellStyle name="Note 4 3 2 4" xfId="31527" xr:uid="{ECC9FA52-8F70-42B0-8538-5600547EBB0C}"/>
    <cellStyle name="Note 4 3 2 4 2" xfId="31528" xr:uid="{7C3078B4-D2D3-4A63-9AD1-7A4A8A4A196C}"/>
    <cellStyle name="Note 4 3 2 4 3" xfId="31529" xr:uid="{1867625E-A840-49D4-AC1B-FADDD7FD1B50}"/>
    <cellStyle name="Note 4 3 2 4 4" xfId="31530" xr:uid="{4E76F852-0784-4392-A0D2-A14505DC61C0}"/>
    <cellStyle name="Note 4 3 2 5" xfId="31531" xr:uid="{DF873730-9F1C-4F99-A1FA-209B6DF78C7C}"/>
    <cellStyle name="Note 4 3 2 5 2" xfId="31532" xr:uid="{A97BAE61-063A-4961-A772-B3E6E12F82C8}"/>
    <cellStyle name="Note 4 3 2 5 3" xfId="31533" xr:uid="{8CFBC662-0950-4B3C-BD44-1F9396289D6C}"/>
    <cellStyle name="Note 4 3 2 5 4" xfId="31534" xr:uid="{82A716D3-2B0F-46F7-9877-B57636A3F530}"/>
    <cellStyle name="Note 4 3 2 6" xfId="31535" xr:uid="{913D1E71-0459-457E-9E03-F92933D3A690}"/>
    <cellStyle name="Note 4 3 2 6 2" xfId="31536" xr:uid="{FB411F46-0120-4B98-9D57-30DF7C1AE45E}"/>
    <cellStyle name="Note 4 3 2 6 3" xfId="31537" xr:uid="{F240EE05-C6C3-4492-BC5D-C33F46C33C43}"/>
    <cellStyle name="Note 4 3 2 6 4" xfId="31538" xr:uid="{7AFC61CD-20F6-47B1-976B-0FFDADBD394C}"/>
    <cellStyle name="Note 4 3 2 7" xfId="31539" xr:uid="{23D59F29-FBC1-4B84-BF99-B23A504EF427}"/>
    <cellStyle name="Note 4 3 2 7 2" xfId="31540" xr:uid="{512F55DF-F38B-4636-A536-335EA5A1890C}"/>
    <cellStyle name="Note 4 3 2 7 3" xfId="31541" xr:uid="{7DC68A33-2669-45C6-B6F6-A9BEB5BEB333}"/>
    <cellStyle name="Note 4 3 2 7 4" xfId="31542" xr:uid="{8446069F-924C-49E1-80B5-02E884C2E1A4}"/>
    <cellStyle name="Note 4 3 2 8" xfId="31543" xr:uid="{A0FB074D-FDFC-4B55-A3F1-F632253E8CD9}"/>
    <cellStyle name="Note 4 3 2 8 2" xfId="31544" xr:uid="{7B042698-9C06-440E-8F81-AEB10CC42100}"/>
    <cellStyle name="Note 4 3 2 8 3" xfId="31545" xr:uid="{7254C229-9A0D-4031-B78F-F993BB3E14D8}"/>
    <cellStyle name="Note 4 3 2 8 4" xfId="31546" xr:uid="{F3BC193F-6783-44ED-A09C-5739B76C30BB}"/>
    <cellStyle name="Note 4 3 2 9" xfId="31547" xr:uid="{9E1D62E5-2352-4F39-9A07-BF74B963E6DB}"/>
    <cellStyle name="Note 4 3 2 9 2" xfId="31548" xr:uid="{6D35120E-A0BE-4B93-BA9D-434FE505C2F0}"/>
    <cellStyle name="Note 4 3 3" xfId="3836" xr:uid="{DEEDE9DA-8544-4455-A1C1-067C01F08D77}"/>
    <cellStyle name="Note 4 3 3 2" xfId="4392" xr:uid="{E3730B39-4757-42EE-BB19-12337786A98A}"/>
    <cellStyle name="Note 4 3 3 2 2" xfId="31549" xr:uid="{1BE6DCC2-0858-44C5-B8B7-0CE79AB008CE}"/>
    <cellStyle name="Note 4 3 3 3" xfId="31550" xr:uid="{6E97B1FB-977E-4820-A520-399E326B6BEF}"/>
    <cellStyle name="Note 4 3 3 4" xfId="31551" xr:uid="{02F5E93E-3650-47E3-85D4-37888877DFE2}"/>
    <cellStyle name="Note 4 3 4" xfId="31552" xr:uid="{7CDCA3B1-453E-48B3-B148-41CC9950E2D2}"/>
    <cellStyle name="Note 4 3 4 2" xfId="31553" xr:uid="{917EBBE3-94B8-4467-9757-FBE585B250BA}"/>
    <cellStyle name="Note 4 3 4 3" xfId="31554" xr:uid="{A6C24559-1D8C-4727-84A8-7930D6F13BC7}"/>
    <cellStyle name="Note 4 3 4 4" xfId="31555" xr:uid="{08AB7191-15E6-48A3-99D1-7DD67FB1B9B6}"/>
    <cellStyle name="Note 4 3 5" xfId="31556" xr:uid="{EC762201-E7C7-4229-9131-5269F8BE7F92}"/>
    <cellStyle name="Note 4 3 5 2" xfId="31557" xr:uid="{D41BF9AF-1D2C-4AA2-AB3F-09F60A2F965B}"/>
    <cellStyle name="Note 4 3 5 3" xfId="31558" xr:uid="{D08C7D5B-DFCD-4859-9F0B-5143ECEF06A7}"/>
    <cellStyle name="Note 4 3 5 4" xfId="31559" xr:uid="{37B34C53-12FC-4139-A2AB-C13EFAF3C8E5}"/>
    <cellStyle name="Note 4 3 6" xfId="31560" xr:uid="{5CB60C89-2E68-4D56-BB9F-1459727FA56F}"/>
    <cellStyle name="Note 4 3 6 2" xfId="31561" xr:uid="{F2B6AB4B-AA3D-4E12-8D1E-41161C4373E5}"/>
    <cellStyle name="Note 4 3 6 3" xfId="31562" xr:uid="{8FDAEC15-2982-451C-BD61-4E00967D79F0}"/>
    <cellStyle name="Note 4 3 6 4" xfId="31563" xr:uid="{05266BBD-14BD-4B2B-B279-519DC338FF63}"/>
    <cellStyle name="Note 4 3 7" xfId="31564" xr:uid="{3E13FD71-162B-415E-8D99-23127C66B6E2}"/>
    <cellStyle name="Note 4 3 7 2" xfId="31565" xr:uid="{C8B405A3-032B-4D12-8B98-DAA62D9E4895}"/>
    <cellStyle name="Note 4 3 7 3" xfId="31566" xr:uid="{A719F7B4-D8D0-460C-A74E-2381BE521419}"/>
    <cellStyle name="Note 4 3 7 4" xfId="31567" xr:uid="{E46D6525-7FC4-428F-A500-3DADDD5FF87D}"/>
    <cellStyle name="Note 4 3 8" xfId="31568" xr:uid="{08623816-D7B8-483C-91E7-A8D3389E2234}"/>
    <cellStyle name="Note 4 3 8 2" xfId="31569" xr:uid="{65D7B7B9-B0C9-4A8D-A645-05EBCDB31984}"/>
    <cellStyle name="Note 4 3 8 3" xfId="31570" xr:uid="{B3614AAD-07AD-4564-B06D-DEBB4276AEA2}"/>
    <cellStyle name="Note 4 3 8 4" xfId="31571" xr:uid="{15E9B40C-F075-4FE9-8370-F2455DC345A6}"/>
    <cellStyle name="Note 4 3 9" xfId="31572" xr:uid="{B9357FF4-64F2-4DE5-867A-9E32AF2D1109}"/>
    <cellStyle name="Note 4 3 9 2" xfId="31573" xr:uid="{85372EB9-12AA-40F4-A30C-2528D2DB7156}"/>
    <cellStyle name="Note 4 3 9 3" xfId="31574" xr:uid="{AA4FEE93-48FB-475F-88B5-281DD6B17A26}"/>
    <cellStyle name="Note 4 3 9 4" xfId="31575" xr:uid="{BCD18E7B-08B2-42C7-9950-DBF07B53FF39}"/>
    <cellStyle name="Note 4 3_ELC_final" xfId="8884" xr:uid="{CD7ED127-04BF-4659-B4C5-D2F3FC43A104}"/>
    <cellStyle name="Note 4 4" xfId="2993" xr:uid="{3CDCF336-1131-4B09-8162-A575791C46AB}"/>
    <cellStyle name="Note 4 4 10" xfId="31576" xr:uid="{3A848EBC-F17B-4F84-A085-B5DBC5A1D5EA}"/>
    <cellStyle name="Note 4 4 10 2" xfId="31577" xr:uid="{73F27403-EA93-478E-BB7B-940E313B78DB}"/>
    <cellStyle name="Note 4 4 11" xfId="31578" xr:uid="{F50D8CC1-2F48-4F72-B62D-D0FA02578E76}"/>
    <cellStyle name="Note 4 4 11 2" xfId="31579" xr:uid="{6280398C-1A11-4BF2-8030-57547CFDDB7C}"/>
    <cellStyle name="Note 4 4 12" xfId="31580" xr:uid="{16BE1A1A-075E-4973-BC56-8A80DCBF1B2F}"/>
    <cellStyle name="Note 4 4 13" xfId="31581" xr:uid="{1D54EF8C-B73A-4073-BDD4-976DBE180E45}"/>
    <cellStyle name="Note 4 4 14" xfId="11122" xr:uid="{720A695F-AA13-4CC6-8062-E7D269C1D6A6}"/>
    <cellStyle name="Note 4 4 15" xfId="8885" xr:uid="{DCAC74FC-2050-46E5-A219-F9190953B262}"/>
    <cellStyle name="Note 4 4 2" xfId="3502" xr:uid="{8B35AF61-AC2C-4E43-B92E-29D58CF1EF45}"/>
    <cellStyle name="Note 4 4 2 10" xfId="31582" xr:uid="{D30D83DF-B339-4703-8E97-FD11AACE145F}"/>
    <cellStyle name="Note 4 4 2 10 2" xfId="31583" xr:uid="{EF703035-5B9A-4033-9395-FF8A4628D526}"/>
    <cellStyle name="Note 4 4 2 11" xfId="31584" xr:uid="{5EC44C43-F54E-4068-8748-1686E8F85001}"/>
    <cellStyle name="Note 4 4 2 2" xfId="4159" xr:uid="{B4E8152F-DE02-4BB8-959E-46B6A708ED33}"/>
    <cellStyle name="Note 4 4 2 2 2" xfId="5382" xr:uid="{BEFFC65E-A91D-41AD-AD9B-7941515A7EEE}"/>
    <cellStyle name="Note 4 4 2 2 2 2" xfId="31585" xr:uid="{542F4E3C-900F-46B7-B749-345028D106EF}"/>
    <cellStyle name="Note 4 4 2 2 3" xfId="31586" xr:uid="{DB3BA46E-023E-479E-9003-AA932F9C0C89}"/>
    <cellStyle name="Note 4 4 2 2 4" xfId="31587" xr:uid="{25051B11-8244-4E9E-B599-02E1214860C4}"/>
    <cellStyle name="Note 4 4 2 3" xfId="31588" xr:uid="{CE6178B1-9E2B-477A-9BE1-2F6F879CC6E5}"/>
    <cellStyle name="Note 4 4 2 3 2" xfId="31589" xr:uid="{E2F7D751-5FA9-438E-90D8-2EC45B75B2F2}"/>
    <cellStyle name="Note 4 4 2 3 3" xfId="31590" xr:uid="{DA92B654-5C39-4370-B844-AE4EEA207326}"/>
    <cellStyle name="Note 4 4 2 3 4" xfId="31591" xr:uid="{A008DE4A-59E7-4D19-A19A-099534158E8B}"/>
    <cellStyle name="Note 4 4 2 4" xfId="31592" xr:uid="{40347851-852E-470B-9C45-05A83E350888}"/>
    <cellStyle name="Note 4 4 2 4 2" xfId="31593" xr:uid="{C58983C6-0B17-458D-AA76-7E755014B868}"/>
    <cellStyle name="Note 4 4 2 4 3" xfId="31594" xr:uid="{533469DD-BF80-4408-91A2-5E0A3A449652}"/>
    <cellStyle name="Note 4 4 2 4 4" xfId="31595" xr:uid="{775E1ED9-2DBB-490C-94B2-D525E7089BFB}"/>
    <cellStyle name="Note 4 4 2 5" xfId="31596" xr:uid="{4948104C-363C-4E9B-8D8E-054AC0ADE98A}"/>
    <cellStyle name="Note 4 4 2 5 2" xfId="31597" xr:uid="{07AE3B18-8824-491A-B5D2-E9059698A5D2}"/>
    <cellStyle name="Note 4 4 2 5 3" xfId="31598" xr:uid="{98467F43-18E8-427D-ABD7-0CB266850586}"/>
    <cellStyle name="Note 4 4 2 5 4" xfId="31599" xr:uid="{F89D8BF5-67BE-4242-890B-B9C262639C1C}"/>
    <cellStyle name="Note 4 4 2 6" xfId="31600" xr:uid="{F13A311B-1CB5-4360-B61C-3324119B7126}"/>
    <cellStyle name="Note 4 4 2 6 2" xfId="31601" xr:uid="{F2B04895-9973-4498-87B7-0F87CAACCAD7}"/>
    <cellStyle name="Note 4 4 2 6 3" xfId="31602" xr:uid="{45808D6C-A262-4E94-9F18-BB854305E078}"/>
    <cellStyle name="Note 4 4 2 6 4" xfId="31603" xr:uid="{0C048E6C-2069-4A09-B570-279F18781016}"/>
    <cellStyle name="Note 4 4 2 7" xfId="31604" xr:uid="{E4EC3A18-2807-4E6D-88A5-6EFE5F8360BF}"/>
    <cellStyle name="Note 4 4 2 7 2" xfId="31605" xr:uid="{3B5C52BE-D644-4335-ADA0-F8119EDD233E}"/>
    <cellStyle name="Note 4 4 2 7 3" xfId="31606" xr:uid="{5E71CF55-5734-4F6A-A151-015728556EB6}"/>
    <cellStyle name="Note 4 4 2 7 4" xfId="31607" xr:uid="{FD26B949-AD37-4A06-8CA9-2078EB8F3AF6}"/>
    <cellStyle name="Note 4 4 2 8" xfId="31608" xr:uid="{247B64E8-DCD4-4B79-B15D-948E7A5E5187}"/>
    <cellStyle name="Note 4 4 2 8 2" xfId="31609" xr:uid="{A2AB1860-AFE4-42C2-8F71-085FB4E76CC0}"/>
    <cellStyle name="Note 4 4 2 8 3" xfId="31610" xr:uid="{88E30085-E731-414B-B057-B9DDCFCCFEB2}"/>
    <cellStyle name="Note 4 4 2 8 4" xfId="31611" xr:uid="{0A3712C9-7D20-407D-9E86-2EFE3490697B}"/>
    <cellStyle name="Note 4 4 2 9" xfId="31612" xr:uid="{7E84D24B-AE92-4415-BF23-0E26AE598A95}"/>
    <cellStyle name="Note 4 4 2 9 2" xfId="31613" xr:uid="{C1FF9984-CEC7-4516-ACDD-BCBD1F646BF4}"/>
    <cellStyle name="Note 4 4 3" xfId="3837" xr:uid="{1373FAAD-9D6E-4D07-9DCF-7503A6687EA8}"/>
    <cellStyle name="Note 4 4 3 2" xfId="4391" xr:uid="{8139DB35-FB7A-46E4-B8FF-3452E70BB93F}"/>
    <cellStyle name="Note 4 4 3 2 2" xfId="31614" xr:uid="{1C330244-E217-4DC3-AB84-F16BF44A97BB}"/>
    <cellStyle name="Note 4 4 3 3" xfId="31615" xr:uid="{5FDCE4DC-083B-4B2D-A9BA-1C9AF83B5A83}"/>
    <cellStyle name="Note 4 4 3 4" xfId="31616" xr:uid="{C70A6FF4-293E-49BC-A5D3-7EF65BDB6169}"/>
    <cellStyle name="Note 4 4 4" xfId="31617" xr:uid="{628856F8-8FA4-49C1-B1F3-E21EA2911B4E}"/>
    <cellStyle name="Note 4 4 4 2" xfId="31618" xr:uid="{2FAE1873-850F-4326-8E61-7D00FA6193CD}"/>
    <cellStyle name="Note 4 4 4 3" xfId="31619" xr:uid="{A597E689-9B0C-4D76-8B72-053B233E990D}"/>
    <cellStyle name="Note 4 4 4 4" xfId="31620" xr:uid="{6E5FA699-D3AE-4030-8AC0-14A925CA000A}"/>
    <cellStyle name="Note 4 4 5" xfId="31621" xr:uid="{8A7D6EB8-498B-4F28-AA35-D68471426323}"/>
    <cellStyle name="Note 4 4 5 2" xfId="31622" xr:uid="{5AB5F1A4-813E-47B7-9FBF-58FA2D6DA361}"/>
    <cellStyle name="Note 4 4 5 3" xfId="31623" xr:uid="{D1DD0519-8059-44FC-A72C-C64819C03C26}"/>
    <cellStyle name="Note 4 4 5 4" xfId="31624" xr:uid="{E2E03F37-C013-4B46-882E-5A676FBD719F}"/>
    <cellStyle name="Note 4 4 6" xfId="31625" xr:uid="{90E02393-6A05-4558-BEC6-92678FEAFE06}"/>
    <cellStyle name="Note 4 4 6 2" xfId="31626" xr:uid="{3B832A44-EB94-4730-AEB1-6B6346CFBFB7}"/>
    <cellStyle name="Note 4 4 6 3" xfId="31627" xr:uid="{AE3CA856-55B5-4C7F-B69B-745F5580888F}"/>
    <cellStyle name="Note 4 4 6 4" xfId="31628" xr:uid="{41E59A68-6526-49E7-93B6-508474E4ED6A}"/>
    <cellStyle name="Note 4 4 7" xfId="31629" xr:uid="{EB4EA010-6303-44EE-BBE8-316518270845}"/>
    <cellStyle name="Note 4 4 7 2" xfId="31630" xr:uid="{C2E06DFC-0A76-4E55-B0B2-A86079A40ED3}"/>
    <cellStyle name="Note 4 4 7 3" xfId="31631" xr:uid="{178F6317-973B-4E13-9696-AD958615A872}"/>
    <cellStyle name="Note 4 4 7 4" xfId="31632" xr:uid="{4D8C9863-265A-457F-9B45-1A0016656F36}"/>
    <cellStyle name="Note 4 4 8" xfId="31633" xr:uid="{B95A291C-4A61-44D7-BFCA-9D3C0E36B6B7}"/>
    <cellStyle name="Note 4 4 8 2" xfId="31634" xr:uid="{B1B31EB9-458C-40F9-94B8-65D5C590AB1A}"/>
    <cellStyle name="Note 4 4 8 3" xfId="31635" xr:uid="{7829233D-3B9E-4FEE-B44B-0AE38BDA318C}"/>
    <cellStyle name="Note 4 4 8 4" xfId="31636" xr:uid="{75691D7B-B0CB-4953-9C01-1559BD303AF4}"/>
    <cellStyle name="Note 4 4 9" xfId="31637" xr:uid="{A962D9ED-3941-424E-8AD1-B13E71559CF8}"/>
    <cellStyle name="Note 4 4 9 2" xfId="31638" xr:uid="{273A216C-C5EA-4E9E-9602-A63E338B9170}"/>
    <cellStyle name="Note 4 4 9 3" xfId="31639" xr:uid="{E3592D00-CE48-4EC2-8722-36A05CD82DCB}"/>
    <cellStyle name="Note 4 4 9 4" xfId="31640" xr:uid="{44F12D5C-CD83-4DBC-815D-89A6AB7C7698}"/>
    <cellStyle name="Note 4 5" xfId="2994" xr:uid="{F75E36DD-A5D0-4757-A086-3FD5A1A129F0}"/>
    <cellStyle name="Note 4 5 10" xfId="31641" xr:uid="{B3FD6B64-E6B8-468C-89C3-795EF09509AB}"/>
    <cellStyle name="Note 4 5 10 2" xfId="31642" xr:uid="{A4F44148-1624-43CA-9B30-3CEA99C54935}"/>
    <cellStyle name="Note 4 5 11" xfId="31643" xr:uid="{9954F1DB-EB02-4B06-A2A4-77E133B5DF5B}"/>
    <cellStyle name="Note 4 5 11 2" xfId="31644" xr:uid="{1D13731C-23AB-409A-A2DB-979FC1DFD926}"/>
    <cellStyle name="Note 4 5 12" xfId="31645" xr:uid="{EF0EE737-86C1-4FDC-89DA-78FFA5A651BB}"/>
    <cellStyle name="Note 4 5 2" xfId="3503" xr:uid="{E975E95D-8515-4189-9F1F-E287ABDB20F8}"/>
    <cellStyle name="Note 4 5 2 10" xfId="31646" xr:uid="{2AC85288-7005-42D6-8B16-DA65B4F625CE}"/>
    <cellStyle name="Note 4 5 2 10 2" xfId="31647" xr:uid="{D10F3059-7DE1-4C60-AA8B-E5192B20A37E}"/>
    <cellStyle name="Note 4 5 2 11" xfId="31648" xr:uid="{C13FA675-AFE5-4768-BB64-009BAC912785}"/>
    <cellStyle name="Note 4 5 2 2" xfId="4160" xr:uid="{17AA8925-5352-4605-8352-67BD22DFBB02}"/>
    <cellStyle name="Note 4 5 2 2 2" xfId="5383" xr:uid="{34D8213D-360C-480F-865E-3649EDF77249}"/>
    <cellStyle name="Note 4 5 2 2 2 2" xfId="31649" xr:uid="{77CBFB95-E9D7-405B-9FB7-7398A57C61D5}"/>
    <cellStyle name="Note 4 5 2 2 3" xfId="31650" xr:uid="{E1012457-0307-4095-9F05-22DA6753834A}"/>
    <cellStyle name="Note 4 5 2 2 4" xfId="31651" xr:uid="{4FC1D688-B1F9-4AE4-AF38-084B499CAD0D}"/>
    <cellStyle name="Note 4 5 2 3" xfId="31652" xr:uid="{EF00DB3C-521B-4555-9545-53E7A362EB5E}"/>
    <cellStyle name="Note 4 5 2 3 2" xfId="31653" xr:uid="{ACFDACCB-C0CC-48A0-BE6F-9E2B6A53CCFF}"/>
    <cellStyle name="Note 4 5 2 3 3" xfId="31654" xr:uid="{BAD103AA-FC81-45D4-A84E-9A49B35F9DCC}"/>
    <cellStyle name="Note 4 5 2 3 4" xfId="31655" xr:uid="{37504836-B77E-4ED9-85E2-82D6AD1AFCB4}"/>
    <cellStyle name="Note 4 5 2 4" xfId="31656" xr:uid="{17AB0A69-E446-4E4D-A7DE-5393D1C4DC48}"/>
    <cellStyle name="Note 4 5 2 4 2" xfId="31657" xr:uid="{202E644B-DEA6-4095-B68F-44E02E22539D}"/>
    <cellStyle name="Note 4 5 2 4 3" xfId="31658" xr:uid="{E6CF7855-2319-48A2-A33D-0E0CF4271FF4}"/>
    <cellStyle name="Note 4 5 2 4 4" xfId="31659" xr:uid="{368D423C-5275-4245-BB56-1A46B2403779}"/>
    <cellStyle name="Note 4 5 2 5" xfId="31660" xr:uid="{511961FF-61B4-4ABC-99DE-BCBF03A5599D}"/>
    <cellStyle name="Note 4 5 2 5 2" xfId="31661" xr:uid="{9DE27C52-5577-4246-8E94-0FB6A2A8C287}"/>
    <cellStyle name="Note 4 5 2 5 3" xfId="31662" xr:uid="{B9E8C756-784E-44F2-8C35-FD927C0BAA61}"/>
    <cellStyle name="Note 4 5 2 5 4" xfId="31663" xr:uid="{F3B6BFE4-61D3-4008-AEA6-374E2C380419}"/>
    <cellStyle name="Note 4 5 2 6" xfId="31664" xr:uid="{9E9114D8-ECC4-4FCF-A036-14B19652BCB8}"/>
    <cellStyle name="Note 4 5 2 6 2" xfId="31665" xr:uid="{2BA551CB-9B66-4B45-A0E0-FA98B1D30E29}"/>
    <cellStyle name="Note 4 5 2 6 3" xfId="31666" xr:uid="{08685667-F2AD-454F-AC7C-0B6FF4242116}"/>
    <cellStyle name="Note 4 5 2 6 4" xfId="31667" xr:uid="{E8C19AC2-26BE-4DE2-960E-F385CA0A80B8}"/>
    <cellStyle name="Note 4 5 2 7" xfId="31668" xr:uid="{33779662-0ABC-47F2-B7CB-2CEB18D56B30}"/>
    <cellStyle name="Note 4 5 2 7 2" xfId="31669" xr:uid="{1C0C300A-A058-4CC6-9735-0A21C062B4FC}"/>
    <cellStyle name="Note 4 5 2 7 3" xfId="31670" xr:uid="{0B58EE13-1331-4025-A64A-29E978CB202D}"/>
    <cellStyle name="Note 4 5 2 7 4" xfId="31671" xr:uid="{B9DEAB83-75F1-4401-89FD-0004C7A6ED15}"/>
    <cellStyle name="Note 4 5 2 8" xfId="31672" xr:uid="{A93F3AFC-CFD4-4F1E-966E-9A72F06582AD}"/>
    <cellStyle name="Note 4 5 2 8 2" xfId="31673" xr:uid="{83896B1E-7AFF-4820-B7F8-6D70BF388010}"/>
    <cellStyle name="Note 4 5 2 8 3" xfId="31674" xr:uid="{9A773579-5AA8-4B5D-88A6-EA973F6D2AAF}"/>
    <cellStyle name="Note 4 5 2 8 4" xfId="31675" xr:uid="{F4D0BCF0-450F-46AE-97AC-74AE0B79DAC3}"/>
    <cellStyle name="Note 4 5 2 9" xfId="31676" xr:uid="{E33A7E00-1AB8-49A3-9874-3F7CD95C4E51}"/>
    <cellStyle name="Note 4 5 2 9 2" xfId="31677" xr:uid="{4791BABD-44C3-4534-B417-0FF9E31F9292}"/>
    <cellStyle name="Note 4 5 3" xfId="3838" xr:uid="{D27DC3AE-119D-48DE-B74A-5F1E7EEFC33B}"/>
    <cellStyle name="Note 4 5 3 2" xfId="4390" xr:uid="{8E7CCF7B-25AA-436B-806A-FA3F5CD2290B}"/>
    <cellStyle name="Note 4 5 3 2 2" xfId="31678" xr:uid="{E9AB1176-FB4E-4DBA-9200-FABDCA167725}"/>
    <cellStyle name="Note 4 5 3 3" xfId="31679" xr:uid="{FFA0BFE2-DC04-4E0F-B780-460AB8E1FD24}"/>
    <cellStyle name="Note 4 5 3 4" xfId="31680" xr:uid="{86AD55E0-DDBF-463E-A8F1-5959383D665F}"/>
    <cellStyle name="Note 4 5 4" xfId="31681" xr:uid="{152446B9-8271-4B44-9EDC-5E5F51678670}"/>
    <cellStyle name="Note 4 5 4 2" xfId="31682" xr:uid="{3AB38EEF-3E1E-481E-B892-C6EFB8A2C7CA}"/>
    <cellStyle name="Note 4 5 4 3" xfId="31683" xr:uid="{59728DFB-355B-41D9-A464-00EA50F4E274}"/>
    <cellStyle name="Note 4 5 4 4" xfId="31684" xr:uid="{5FC6640E-110F-4422-807A-EB90FDEF105E}"/>
    <cellStyle name="Note 4 5 5" xfId="31685" xr:uid="{DF0A4CE7-5380-471F-B5CD-2F94CA9F4D7A}"/>
    <cellStyle name="Note 4 5 5 2" xfId="31686" xr:uid="{27416D89-FDCA-4161-AD29-FDE182D8B731}"/>
    <cellStyle name="Note 4 5 5 3" xfId="31687" xr:uid="{680F5DD3-F767-472D-A17D-DF1176D34BF7}"/>
    <cellStyle name="Note 4 5 5 4" xfId="31688" xr:uid="{CA215C06-C256-4C80-A4B6-989CE99C7301}"/>
    <cellStyle name="Note 4 5 6" xfId="31689" xr:uid="{516979AC-B972-4CF4-A1BF-032C86BCFB95}"/>
    <cellStyle name="Note 4 5 6 2" xfId="31690" xr:uid="{FFAFF3B3-B502-4109-AF0B-6BB51E2AA194}"/>
    <cellStyle name="Note 4 5 6 3" xfId="31691" xr:uid="{DD355F40-71FA-4C20-87AF-E1A5692FCD8D}"/>
    <cellStyle name="Note 4 5 6 4" xfId="31692" xr:uid="{AA0721BC-7EFE-48BC-AC7C-0B388EB48A06}"/>
    <cellStyle name="Note 4 5 7" xfId="31693" xr:uid="{A83C3D37-8A23-4B65-ACF8-0A586CF2C5DE}"/>
    <cellStyle name="Note 4 5 7 2" xfId="31694" xr:uid="{17910285-49FE-43FD-8704-DC8C9B1F66FA}"/>
    <cellStyle name="Note 4 5 7 3" xfId="31695" xr:uid="{C3FC23DD-65AC-4EF6-8262-52ED994EA011}"/>
    <cellStyle name="Note 4 5 7 4" xfId="31696" xr:uid="{ACB65C20-D98A-44DF-8F19-BF5B6A6DA02E}"/>
    <cellStyle name="Note 4 5 8" xfId="31697" xr:uid="{36FDC702-096E-4746-85A1-D5FFDDCBDADC}"/>
    <cellStyle name="Note 4 5 8 2" xfId="31698" xr:uid="{ED203C84-3E36-4BEB-9822-267F570CBDDF}"/>
    <cellStyle name="Note 4 5 8 3" xfId="31699" xr:uid="{5BC81794-9E16-4591-8725-9EB32F9ABC10}"/>
    <cellStyle name="Note 4 5 8 4" xfId="31700" xr:uid="{4766A1D8-579F-491A-89C4-90E9C8DBFF44}"/>
    <cellStyle name="Note 4 5 9" xfId="31701" xr:uid="{DD173532-8329-4A60-8550-CEB669E4E53C}"/>
    <cellStyle name="Note 4 5 9 2" xfId="31702" xr:uid="{8BFD99DF-E84B-436E-AA5C-DAB4CA28C654}"/>
    <cellStyle name="Note 4 5 9 3" xfId="31703" xr:uid="{EF28137E-D0DA-48B2-9053-8C38B6A467D1}"/>
    <cellStyle name="Note 4 5 9 4" xfId="31704" xr:uid="{E475AF16-11C9-4E48-81D2-1C0D8737D9AF}"/>
    <cellStyle name="Note 4 6" xfId="2995" xr:uid="{60EFA370-6927-4E1B-AFDB-C8D95C68C6C6}"/>
    <cellStyle name="Note 4 6 10" xfId="31705" xr:uid="{5A8E487C-491B-47C1-B57F-21EB6ECB8A5B}"/>
    <cellStyle name="Note 4 6 10 2" xfId="31706" xr:uid="{7861F76B-099B-4BED-B258-667555477EB1}"/>
    <cellStyle name="Note 4 6 11" xfId="31707" xr:uid="{35606E59-2F51-4868-B477-5A1DA23B2758}"/>
    <cellStyle name="Note 4 6 11 2" xfId="31708" xr:uid="{CFA35828-C0DE-453B-A521-B67A2A433D80}"/>
    <cellStyle name="Note 4 6 12" xfId="31709" xr:uid="{156B36A2-6101-4149-BA31-3D3502A1C204}"/>
    <cellStyle name="Note 4 6 2" xfId="3504" xr:uid="{2BFB0973-5428-4A64-8115-6F4A1208C008}"/>
    <cellStyle name="Note 4 6 2 10" xfId="31710" xr:uid="{42FEA0E7-23D3-4221-9836-40A5488ADABB}"/>
    <cellStyle name="Note 4 6 2 10 2" xfId="31711" xr:uid="{85D4E308-9339-427A-8038-1C9A33BEEC31}"/>
    <cellStyle name="Note 4 6 2 11" xfId="31712" xr:uid="{1A3FEF74-8AE1-4905-BBFF-016C72EFB01A}"/>
    <cellStyle name="Note 4 6 2 2" xfId="4161" xr:uid="{574BA8C2-C005-4839-B3E7-C181BABE6C68}"/>
    <cellStyle name="Note 4 6 2 2 2" xfId="5384" xr:uid="{B3BA8A04-595A-4E45-9EA2-8063B80E5869}"/>
    <cellStyle name="Note 4 6 2 2 2 2" xfId="31713" xr:uid="{A21488C8-36AA-4F88-BBC8-C1ED9F9936AD}"/>
    <cellStyle name="Note 4 6 2 2 3" xfId="31714" xr:uid="{97993C0B-4C87-457B-A21D-7E2397839B13}"/>
    <cellStyle name="Note 4 6 2 2 4" xfId="31715" xr:uid="{F93C3CD9-67FC-46A5-8FA5-A9B9496EB8F3}"/>
    <cellStyle name="Note 4 6 2 3" xfId="31716" xr:uid="{213ABF65-8B7E-4248-96C3-0B5ABA0547EE}"/>
    <cellStyle name="Note 4 6 2 3 2" xfId="31717" xr:uid="{E9F91E73-2E50-47C3-A4B0-00AE54A496D8}"/>
    <cellStyle name="Note 4 6 2 3 3" xfId="31718" xr:uid="{8E57B50F-35AE-4534-AD58-F8736B62DAB7}"/>
    <cellStyle name="Note 4 6 2 3 4" xfId="31719" xr:uid="{A6DCCD4E-666A-45D0-93E9-5A56A66AEA3C}"/>
    <cellStyle name="Note 4 6 2 4" xfId="31720" xr:uid="{26553BC3-3B32-4ABE-B277-042B6D9995F3}"/>
    <cellStyle name="Note 4 6 2 4 2" xfId="31721" xr:uid="{2E7CC1A0-644C-4817-A563-033D1A4F4AB6}"/>
    <cellStyle name="Note 4 6 2 4 3" xfId="31722" xr:uid="{5D8017E5-96C1-4B68-8DD8-D68242F3C37D}"/>
    <cellStyle name="Note 4 6 2 4 4" xfId="31723" xr:uid="{17485DCC-8835-4C3F-9150-FDB436F16C89}"/>
    <cellStyle name="Note 4 6 2 5" xfId="31724" xr:uid="{0B47AA7E-B4A6-4ACB-B085-D8B2F4F6FF69}"/>
    <cellStyle name="Note 4 6 2 5 2" xfId="31725" xr:uid="{70B92EA9-B87E-4393-932F-D13F478E22C4}"/>
    <cellStyle name="Note 4 6 2 5 3" xfId="31726" xr:uid="{E88DC44F-CEEA-44E9-BFAD-C73273D2A8AB}"/>
    <cellStyle name="Note 4 6 2 5 4" xfId="31727" xr:uid="{C0B23B06-2F18-4F13-8956-1ACDF062AF2F}"/>
    <cellStyle name="Note 4 6 2 6" xfId="31728" xr:uid="{7FECEB25-2849-4C58-8B6F-5FF924ED0753}"/>
    <cellStyle name="Note 4 6 2 6 2" xfId="31729" xr:uid="{E73BBCBE-A2E2-4BE3-B4CA-3C5675810D1A}"/>
    <cellStyle name="Note 4 6 2 6 3" xfId="31730" xr:uid="{D256AF93-CA2D-4701-B5E8-C013620DB2D8}"/>
    <cellStyle name="Note 4 6 2 6 4" xfId="31731" xr:uid="{0C6F8A42-9068-4532-AB83-E89D7D7C0CE2}"/>
    <cellStyle name="Note 4 6 2 7" xfId="31732" xr:uid="{9D914A5E-532C-4B2A-8611-260D48BB3183}"/>
    <cellStyle name="Note 4 6 2 7 2" xfId="31733" xr:uid="{3AF8FD3C-D05F-4A51-8771-4199D6ECE39E}"/>
    <cellStyle name="Note 4 6 2 7 3" xfId="31734" xr:uid="{B35D7BA2-17B3-4103-A09D-0C0571711C0B}"/>
    <cellStyle name="Note 4 6 2 7 4" xfId="31735" xr:uid="{497C73E3-5118-4EDC-B2F0-98043C090E9F}"/>
    <cellStyle name="Note 4 6 2 8" xfId="31736" xr:uid="{8FF82203-EF37-4D67-B1A4-C78EE3B9F8F4}"/>
    <cellStyle name="Note 4 6 2 8 2" xfId="31737" xr:uid="{618794F2-DB46-40B1-AF16-0AF5A7516D98}"/>
    <cellStyle name="Note 4 6 2 8 3" xfId="31738" xr:uid="{D5ABB9B0-C78C-4EFA-8CDF-F21C7B233E7B}"/>
    <cellStyle name="Note 4 6 2 8 4" xfId="31739" xr:uid="{383C24C8-C986-45D5-A1B6-5062A0C7C596}"/>
    <cellStyle name="Note 4 6 2 9" xfId="31740" xr:uid="{71B6F735-332D-4578-B40B-DB02FCB6EED6}"/>
    <cellStyle name="Note 4 6 2 9 2" xfId="31741" xr:uid="{0D7F8CA3-5B92-4588-8900-3A4CA5998C95}"/>
    <cellStyle name="Note 4 6 3" xfId="3839" xr:uid="{43ECEA25-1FE6-45F5-860F-8B7A22424D6A}"/>
    <cellStyle name="Note 4 6 3 2" xfId="4389" xr:uid="{2E1B7BDD-6B3A-4416-8F66-7A40B79A3A5C}"/>
    <cellStyle name="Note 4 6 3 2 2" xfId="31742" xr:uid="{13843A7E-7526-45EA-87D6-47EEB2B68637}"/>
    <cellStyle name="Note 4 6 3 3" xfId="31743" xr:uid="{4AEC681A-7B6D-49C9-810F-F6D231F479C8}"/>
    <cellStyle name="Note 4 6 3 4" xfId="31744" xr:uid="{F600FD79-BC8F-42AF-AD15-B11DA64461E8}"/>
    <cellStyle name="Note 4 6 4" xfId="31745" xr:uid="{ACCD6F40-A4C4-47CB-93A5-04C2B078DB74}"/>
    <cellStyle name="Note 4 6 4 2" xfId="31746" xr:uid="{13C63921-8D2E-4528-ABA4-7C1CA1B1AE01}"/>
    <cellStyle name="Note 4 6 4 3" xfId="31747" xr:uid="{0009CEA2-0E2C-4630-8DCA-43DAF10A26F9}"/>
    <cellStyle name="Note 4 6 4 4" xfId="31748" xr:uid="{9AF046B4-B19B-4D45-B1B7-FD1C98FA72D5}"/>
    <cellStyle name="Note 4 6 5" xfId="31749" xr:uid="{BC626235-0C7A-4A8D-957B-0307D3422A0E}"/>
    <cellStyle name="Note 4 6 5 2" xfId="31750" xr:uid="{FFEBAEBF-C913-4EA9-8CA9-B85C2B6BB693}"/>
    <cellStyle name="Note 4 6 5 3" xfId="31751" xr:uid="{030B8595-2A77-4740-BAFC-BB65D586393C}"/>
    <cellStyle name="Note 4 6 5 4" xfId="31752" xr:uid="{C072EE89-86D6-458A-AC3F-23E30F786CBC}"/>
    <cellStyle name="Note 4 6 6" xfId="31753" xr:uid="{18B1A3D2-79FC-4313-BA74-B76F923FA754}"/>
    <cellStyle name="Note 4 6 6 2" xfId="31754" xr:uid="{D8104A0E-2F4A-4335-98C4-0B7D464A7732}"/>
    <cellStyle name="Note 4 6 6 3" xfId="31755" xr:uid="{F4BB57CE-1537-4B65-A5F6-E12A79E3BA9C}"/>
    <cellStyle name="Note 4 6 6 4" xfId="31756" xr:uid="{DE5FCCBE-5B03-40B0-B35C-E36164BCD1B4}"/>
    <cellStyle name="Note 4 6 7" xfId="31757" xr:uid="{8F3D1254-5039-4E61-A271-3CBA0CE6A683}"/>
    <cellStyle name="Note 4 6 7 2" xfId="31758" xr:uid="{BBAA82CB-EC53-46AC-8E42-6B2997B6BC0A}"/>
    <cellStyle name="Note 4 6 7 3" xfId="31759" xr:uid="{F441682A-4557-4389-88ED-08361C50444D}"/>
    <cellStyle name="Note 4 6 7 4" xfId="31760" xr:uid="{E8B12DED-4128-4FAD-BAAA-F5ADCA230628}"/>
    <cellStyle name="Note 4 6 8" xfId="31761" xr:uid="{BE8FA8BA-AB44-4B05-8375-3A7C4BED6053}"/>
    <cellStyle name="Note 4 6 8 2" xfId="31762" xr:uid="{88331237-0190-4EFC-8A18-4AC9C7EF1BB3}"/>
    <cellStyle name="Note 4 6 8 3" xfId="31763" xr:uid="{B8005091-AA05-437A-8A34-35B728338356}"/>
    <cellStyle name="Note 4 6 8 4" xfId="31764" xr:uid="{FA4833C9-B358-4F03-A941-48EFA60324DB}"/>
    <cellStyle name="Note 4 6 9" xfId="31765" xr:uid="{BF8F587A-4176-44A9-A7DE-16BCB3FBA536}"/>
    <cellStyle name="Note 4 6 9 2" xfId="31766" xr:uid="{BCF93928-E0ED-4447-9907-153064583209}"/>
    <cellStyle name="Note 4 6 9 3" xfId="31767" xr:uid="{3030F130-426D-4EEA-BEDF-CA184F0EFF25}"/>
    <cellStyle name="Note 4 6 9 4" xfId="31768" xr:uid="{0411D7A9-21B3-495E-8C17-83BBF21D6567}"/>
    <cellStyle name="Note 4 7" xfId="2996" xr:uid="{DD3879B8-68FD-4428-B9A5-DE70AC74F221}"/>
    <cellStyle name="Note 4 7 10" xfId="31769" xr:uid="{3A8703F7-9D8E-4D6E-8547-000141081C43}"/>
    <cellStyle name="Note 4 7 10 2" xfId="31770" xr:uid="{D15206E1-1DEB-4A73-B1B5-BF3C0D6CD596}"/>
    <cellStyle name="Note 4 7 11" xfId="31771" xr:uid="{D44C71F8-1DA1-45A3-A31C-B3733B481DE9}"/>
    <cellStyle name="Note 4 7 11 2" xfId="31772" xr:uid="{6F93077C-B5FD-4B6D-A8BF-9DD7038D5198}"/>
    <cellStyle name="Note 4 7 12" xfId="31773" xr:uid="{98DBFCD2-4254-4FEF-8A43-3DC46C6670BB}"/>
    <cellStyle name="Note 4 7 2" xfId="3505" xr:uid="{42C3C31E-7E42-49C9-B01E-FD76239BB599}"/>
    <cellStyle name="Note 4 7 2 10" xfId="31774" xr:uid="{179D52F8-A17E-443F-B0E5-62BF9E980BCE}"/>
    <cellStyle name="Note 4 7 2 10 2" xfId="31775" xr:uid="{FA83CB66-9558-49B8-A09C-48F39A1DDB1F}"/>
    <cellStyle name="Note 4 7 2 11" xfId="31776" xr:uid="{3F58310A-6B4C-4880-A1BF-8EEC10099D73}"/>
    <cellStyle name="Note 4 7 2 2" xfId="4162" xr:uid="{A2CEA269-9277-4FC8-B55F-128F56586AC4}"/>
    <cellStyle name="Note 4 7 2 2 2" xfId="5385" xr:uid="{C259622C-F987-4246-9066-EF2BACD4EB79}"/>
    <cellStyle name="Note 4 7 2 2 2 2" xfId="31777" xr:uid="{523B2664-3173-4A71-8410-A01D51B6F5F4}"/>
    <cellStyle name="Note 4 7 2 2 3" xfId="31778" xr:uid="{17CF4555-DBA8-4122-9721-776D29414961}"/>
    <cellStyle name="Note 4 7 2 2 4" xfId="31779" xr:uid="{F47D6550-8E0A-4385-A681-736B4F7FAE17}"/>
    <cellStyle name="Note 4 7 2 3" xfId="31780" xr:uid="{2BB9FB5D-6F82-4EEF-8B14-BA87366A08F7}"/>
    <cellStyle name="Note 4 7 2 3 2" xfId="31781" xr:uid="{C3984043-7452-40F5-86A8-85AE20AE3648}"/>
    <cellStyle name="Note 4 7 2 3 3" xfId="31782" xr:uid="{D761D615-1F2A-433E-A131-F6D5C1C2FF34}"/>
    <cellStyle name="Note 4 7 2 3 4" xfId="31783" xr:uid="{6CDE6C91-87B1-40B5-ADA6-4F2240131B9F}"/>
    <cellStyle name="Note 4 7 2 4" xfId="31784" xr:uid="{FAE3FC0E-B407-4E51-A373-219E44006742}"/>
    <cellStyle name="Note 4 7 2 4 2" xfId="31785" xr:uid="{7340FB1D-5680-4A62-9EDD-B75B178799FB}"/>
    <cellStyle name="Note 4 7 2 4 3" xfId="31786" xr:uid="{A62172E9-6606-4FE3-94D6-2EF93CD7583F}"/>
    <cellStyle name="Note 4 7 2 4 4" xfId="31787" xr:uid="{C975DD71-678E-4557-88B9-52610230B349}"/>
    <cellStyle name="Note 4 7 2 5" xfId="31788" xr:uid="{E7E78401-AF8B-4C22-8118-CA3D6308D119}"/>
    <cellStyle name="Note 4 7 2 5 2" xfId="31789" xr:uid="{64259BC7-1340-44A8-87C1-42595CB565F7}"/>
    <cellStyle name="Note 4 7 2 5 3" xfId="31790" xr:uid="{928B2EF0-6783-4D3D-A06F-A192BE7103E7}"/>
    <cellStyle name="Note 4 7 2 5 4" xfId="31791" xr:uid="{D2B375F5-3D8E-4819-B928-A1E108883067}"/>
    <cellStyle name="Note 4 7 2 6" xfId="31792" xr:uid="{DD31EEB0-AB43-4F51-8520-FF1A339BB609}"/>
    <cellStyle name="Note 4 7 2 6 2" xfId="31793" xr:uid="{178135DD-64DE-411D-8538-0DE426E37DE7}"/>
    <cellStyle name="Note 4 7 2 6 3" xfId="31794" xr:uid="{9C801024-ECDF-4408-AB13-55641FDE3D69}"/>
    <cellStyle name="Note 4 7 2 6 4" xfId="31795" xr:uid="{E4D6ACA6-8F93-4273-917E-913B378568D5}"/>
    <cellStyle name="Note 4 7 2 7" xfId="31796" xr:uid="{8BD4D7DD-1B26-428D-9F81-247394554ACD}"/>
    <cellStyle name="Note 4 7 2 7 2" xfId="31797" xr:uid="{CC8F52B7-28F4-44F6-9D12-3B7257A779E7}"/>
    <cellStyle name="Note 4 7 2 7 3" xfId="31798" xr:uid="{7FD1D9ED-70F4-4C72-8218-6AA6B5483060}"/>
    <cellStyle name="Note 4 7 2 7 4" xfId="31799" xr:uid="{58256919-1693-42B5-AE72-586485862E0B}"/>
    <cellStyle name="Note 4 7 2 8" xfId="31800" xr:uid="{1F0E8476-64F0-4F8E-831B-9C07443BC4E6}"/>
    <cellStyle name="Note 4 7 2 8 2" xfId="31801" xr:uid="{EE0FE384-41A3-4F92-B6AE-09AFE141374F}"/>
    <cellStyle name="Note 4 7 2 8 3" xfId="31802" xr:uid="{8F728F02-8C61-45F1-8ADB-9FB65B138080}"/>
    <cellStyle name="Note 4 7 2 8 4" xfId="31803" xr:uid="{3EDDD4CB-F48B-44AC-9E18-C40013D021D4}"/>
    <cellStyle name="Note 4 7 2 9" xfId="31804" xr:uid="{E3E5B1A5-DEA2-448D-BCDB-08F8BA6C82D6}"/>
    <cellStyle name="Note 4 7 2 9 2" xfId="31805" xr:uid="{2850DC43-990F-48EB-900E-072C1D6409FC}"/>
    <cellStyle name="Note 4 7 3" xfId="3840" xr:uid="{DB482825-B27B-4617-B33A-CCF034A980D5}"/>
    <cellStyle name="Note 4 7 3 2" xfId="4388" xr:uid="{9BC51AAB-1A28-4A73-857E-68B1F5376D08}"/>
    <cellStyle name="Note 4 7 3 2 2" xfId="31806" xr:uid="{CEBCF8F2-1303-4C76-842F-7C3343613C4F}"/>
    <cellStyle name="Note 4 7 3 3" xfId="31807" xr:uid="{0E0FF81A-F858-47BC-BE3F-8255CCF33CB6}"/>
    <cellStyle name="Note 4 7 3 4" xfId="31808" xr:uid="{10208620-488A-416C-81C5-243A212D5A74}"/>
    <cellStyle name="Note 4 7 4" xfId="31809" xr:uid="{8BE7034A-2C22-4B0A-B36F-31A5828FAEF5}"/>
    <cellStyle name="Note 4 7 4 2" xfId="31810" xr:uid="{73263B79-B918-4902-8CD0-3083AB4F8745}"/>
    <cellStyle name="Note 4 7 4 3" xfId="31811" xr:uid="{F604D663-4CB5-4438-B85B-3AE8D363C6E9}"/>
    <cellStyle name="Note 4 7 4 4" xfId="31812" xr:uid="{3C7AF0F6-11F1-4D00-96FE-714B8385100B}"/>
    <cellStyle name="Note 4 7 5" xfId="31813" xr:uid="{9BF03B49-51F8-47EE-9D4E-C2ECB5C228E7}"/>
    <cellStyle name="Note 4 7 5 2" xfId="31814" xr:uid="{7311633F-7422-4187-BA76-FA84C9563831}"/>
    <cellStyle name="Note 4 7 5 3" xfId="31815" xr:uid="{43B2D836-DE8A-4DE4-A07B-5C951EC2878B}"/>
    <cellStyle name="Note 4 7 5 4" xfId="31816" xr:uid="{BD2DDC55-E250-49C6-AE73-E2F4E1B25539}"/>
    <cellStyle name="Note 4 7 6" xfId="31817" xr:uid="{38B4E61C-8FC5-4A04-8D33-E5876B809D49}"/>
    <cellStyle name="Note 4 7 6 2" xfId="31818" xr:uid="{BB62FF61-DF21-4C1B-8FD4-0C71C06B3E9F}"/>
    <cellStyle name="Note 4 7 6 3" xfId="31819" xr:uid="{E2E171DE-01F9-45AC-A714-63C483734C04}"/>
    <cellStyle name="Note 4 7 6 4" xfId="31820" xr:uid="{E6CF9F06-8380-453E-9CE2-9198A1D98880}"/>
    <cellStyle name="Note 4 7 7" xfId="31821" xr:uid="{26E4ECAA-A26A-487F-9F79-4EC7FCDD6295}"/>
    <cellStyle name="Note 4 7 7 2" xfId="31822" xr:uid="{EAC65A9C-5643-495D-9455-6AD7E98473E1}"/>
    <cellStyle name="Note 4 7 7 3" xfId="31823" xr:uid="{D13A81D4-6E4A-4E58-BB47-96F7C1224F63}"/>
    <cellStyle name="Note 4 7 7 4" xfId="31824" xr:uid="{EEB52B2B-3317-4849-A80C-225BAEECB2E8}"/>
    <cellStyle name="Note 4 7 8" xfId="31825" xr:uid="{C9206903-EAAF-4A3F-BA68-8859E1782412}"/>
    <cellStyle name="Note 4 7 8 2" xfId="31826" xr:uid="{DCC6161A-67E5-4109-9724-FDA8C87245B4}"/>
    <cellStyle name="Note 4 7 8 3" xfId="31827" xr:uid="{DD6183BA-7E8C-431E-B8AF-43A4594C432C}"/>
    <cellStyle name="Note 4 7 8 4" xfId="31828" xr:uid="{8455B693-7EED-4D4C-B97F-1D0BA9E71488}"/>
    <cellStyle name="Note 4 7 9" xfId="31829" xr:uid="{D22033A9-B897-42AA-9B8F-5D23C258F38B}"/>
    <cellStyle name="Note 4 7 9 2" xfId="31830" xr:uid="{555E6074-87E7-44EC-A0F1-AC752B65D23D}"/>
    <cellStyle name="Note 4 7 9 3" xfId="31831" xr:uid="{C6A0DD59-134A-4494-B5E1-AF3ADAA444E8}"/>
    <cellStyle name="Note 4 7 9 4" xfId="31832" xr:uid="{9B9E513E-B81C-4F6D-BDE7-2AFCC7812FBB}"/>
    <cellStyle name="Note 4 8" xfId="2997" xr:uid="{7DD222FD-74DF-40A5-9795-0BC1C07F7BE8}"/>
    <cellStyle name="Note 4 8 10" xfId="31833" xr:uid="{A7D71382-1DEB-4ADF-89AF-B516B37E0516}"/>
    <cellStyle name="Note 4 8 10 2" xfId="31834" xr:uid="{69175549-91AD-4629-91A8-1DCF9564BB0C}"/>
    <cellStyle name="Note 4 8 11" xfId="31835" xr:uid="{8DF245C5-410C-483F-9064-962F332996A3}"/>
    <cellStyle name="Note 4 8 11 2" xfId="31836" xr:uid="{2849D45E-D5E8-4929-A837-780FE483E730}"/>
    <cellStyle name="Note 4 8 12" xfId="31837" xr:uid="{EF25D52A-DF46-46EF-BC53-51AEE22D9222}"/>
    <cellStyle name="Note 4 8 2" xfId="3506" xr:uid="{09FB6F9F-A9C9-43DC-825C-50CE8E683CC7}"/>
    <cellStyle name="Note 4 8 2 10" xfId="31838" xr:uid="{C1ACF4A4-03A7-4780-A3FA-2785F3CA469D}"/>
    <cellStyle name="Note 4 8 2 10 2" xfId="31839" xr:uid="{97416C10-4153-4798-AC56-997BAAFFF9BE}"/>
    <cellStyle name="Note 4 8 2 11" xfId="31840" xr:uid="{1333CE73-82FD-4BF3-AF70-95BC97B3D575}"/>
    <cellStyle name="Note 4 8 2 2" xfId="4163" xr:uid="{C5047A4A-12B8-4F05-BCF7-3F76AD63B34A}"/>
    <cellStyle name="Note 4 8 2 2 2" xfId="5386" xr:uid="{5EA42BD2-4133-4C88-A011-00B604EA507B}"/>
    <cellStyle name="Note 4 8 2 2 2 2" xfId="31841" xr:uid="{077F7881-5900-4176-87B4-3067A316E6B1}"/>
    <cellStyle name="Note 4 8 2 2 3" xfId="31842" xr:uid="{91DC387F-5C3F-4253-A92C-ECEA9A2551A8}"/>
    <cellStyle name="Note 4 8 2 2 4" xfId="31843" xr:uid="{D64DD2F4-724F-4D2E-B842-1958C687C82C}"/>
    <cellStyle name="Note 4 8 2 3" xfId="31844" xr:uid="{533F839F-F5A1-49B8-9E65-E0AC316EA69B}"/>
    <cellStyle name="Note 4 8 2 3 2" xfId="31845" xr:uid="{75AFB61B-D009-4C78-A631-68FF6B32D8E3}"/>
    <cellStyle name="Note 4 8 2 3 3" xfId="31846" xr:uid="{5C7DA003-12A1-45FF-B028-F6B335357490}"/>
    <cellStyle name="Note 4 8 2 3 4" xfId="31847" xr:uid="{CB787CCE-C2A4-47BD-9D75-615EF5D03F8F}"/>
    <cellStyle name="Note 4 8 2 4" xfId="31848" xr:uid="{A9FB5BEF-15D1-4F40-A4C4-08457F50B9C6}"/>
    <cellStyle name="Note 4 8 2 4 2" xfId="31849" xr:uid="{F0BE3D61-4F80-40B9-B023-7DF023210990}"/>
    <cellStyle name="Note 4 8 2 4 3" xfId="31850" xr:uid="{6FCBF793-328B-4856-A38C-9DE2169CFDEB}"/>
    <cellStyle name="Note 4 8 2 4 4" xfId="31851" xr:uid="{1AB907A4-BA76-4A54-835E-50DC0F085918}"/>
    <cellStyle name="Note 4 8 2 5" xfId="31852" xr:uid="{3789AFE9-4703-44B5-BFF3-F66C7233C05F}"/>
    <cellStyle name="Note 4 8 2 5 2" xfId="31853" xr:uid="{3F38F25C-04BC-4B23-A1DB-60216FB022AA}"/>
    <cellStyle name="Note 4 8 2 5 3" xfId="31854" xr:uid="{2FF93D7D-D4FD-4882-816A-4440A5816109}"/>
    <cellStyle name="Note 4 8 2 5 4" xfId="31855" xr:uid="{75103470-5627-44FA-A596-28B12AD6A833}"/>
    <cellStyle name="Note 4 8 2 6" xfId="31856" xr:uid="{5D61E80B-C891-464C-B07E-7F55D4CBBB88}"/>
    <cellStyle name="Note 4 8 2 6 2" xfId="31857" xr:uid="{52EAA019-AB3B-461B-9007-35D30DC6BB78}"/>
    <cellStyle name="Note 4 8 2 6 3" xfId="31858" xr:uid="{91DC76C0-82EB-4C6B-985E-180196880D1C}"/>
    <cellStyle name="Note 4 8 2 6 4" xfId="31859" xr:uid="{E3AEA8ED-2A93-46D0-965F-2A41A88D7A58}"/>
    <cellStyle name="Note 4 8 2 7" xfId="31860" xr:uid="{2B01C1C0-FDFD-48ED-9353-C9C41EB92016}"/>
    <cellStyle name="Note 4 8 2 7 2" xfId="31861" xr:uid="{3A33256B-1997-4442-A1CE-A68B82498273}"/>
    <cellStyle name="Note 4 8 2 7 3" xfId="31862" xr:uid="{4376EB99-3E5C-4CD3-8B3F-9498CF99A2B9}"/>
    <cellStyle name="Note 4 8 2 7 4" xfId="31863" xr:uid="{A4A0B206-273A-4674-A4EC-0CFB123F8C7B}"/>
    <cellStyle name="Note 4 8 2 8" xfId="31864" xr:uid="{4C3DF5AA-BA5A-4568-9A6E-AB31F27C7EEB}"/>
    <cellStyle name="Note 4 8 2 8 2" xfId="31865" xr:uid="{3055E298-8042-4B97-B14C-F431ECCAA070}"/>
    <cellStyle name="Note 4 8 2 8 3" xfId="31866" xr:uid="{15157FE1-B79B-4426-8BAE-CEF5DB74244E}"/>
    <cellStyle name="Note 4 8 2 8 4" xfId="31867" xr:uid="{2EE7EAD4-9221-44C1-9FC8-969A074D4AB5}"/>
    <cellStyle name="Note 4 8 2 9" xfId="31868" xr:uid="{B843A515-8894-4FE5-B8B3-6BD33E827AD0}"/>
    <cellStyle name="Note 4 8 2 9 2" xfId="31869" xr:uid="{12175224-6EBC-4C0B-9860-4E6D1B2623A7}"/>
    <cellStyle name="Note 4 8 3" xfId="3841" xr:uid="{E922D374-4952-488A-BCB3-1E044D31934F}"/>
    <cellStyle name="Note 4 8 3 2" xfId="4387" xr:uid="{76936229-62F8-4DF9-8046-73B9C53B22C3}"/>
    <cellStyle name="Note 4 8 3 2 2" xfId="31870" xr:uid="{38873290-3F88-4AC9-896D-7E605CB3A04C}"/>
    <cellStyle name="Note 4 8 3 3" xfId="31871" xr:uid="{BB9574B3-6D48-4C1F-BC4C-891B4B2DB919}"/>
    <cellStyle name="Note 4 8 3 4" xfId="31872" xr:uid="{58DE9867-B89A-437A-AA24-FD7467367B39}"/>
    <cellStyle name="Note 4 8 4" xfId="31873" xr:uid="{6EB912E9-38B8-47F9-8B91-54A66000EDEE}"/>
    <cellStyle name="Note 4 8 4 2" xfId="31874" xr:uid="{89E25D53-ACE1-4149-A943-051E93AF3C36}"/>
    <cellStyle name="Note 4 8 4 3" xfId="31875" xr:uid="{2BB592A1-2844-46AF-A2D8-81FAFDD33E57}"/>
    <cellStyle name="Note 4 8 4 4" xfId="31876" xr:uid="{78D9AC1F-8A4F-48D5-84BC-1C314FDBDC7D}"/>
    <cellStyle name="Note 4 8 5" xfId="31877" xr:uid="{0A7D9D5D-D1AD-407B-9508-317EC7A79489}"/>
    <cellStyle name="Note 4 8 5 2" xfId="31878" xr:uid="{29293FF5-A03D-4BE7-8ADB-88B96B5EC818}"/>
    <cellStyle name="Note 4 8 5 3" xfId="31879" xr:uid="{58E4382F-9ED9-45A4-8537-808F8DF7D1E8}"/>
    <cellStyle name="Note 4 8 5 4" xfId="31880" xr:uid="{4DE3F6E9-0020-4A5B-93D6-3C1F4594C28B}"/>
    <cellStyle name="Note 4 8 6" xfId="31881" xr:uid="{FA871595-4CF9-4217-A128-F3C57EFBA0B6}"/>
    <cellStyle name="Note 4 8 6 2" xfId="31882" xr:uid="{24367461-77EC-466A-8217-D9781CB9FF42}"/>
    <cellStyle name="Note 4 8 6 3" xfId="31883" xr:uid="{8D340323-46D0-4156-A428-B062E5E96D5D}"/>
    <cellStyle name="Note 4 8 6 4" xfId="31884" xr:uid="{793BB05F-0E71-4233-8F1D-86467663E55E}"/>
    <cellStyle name="Note 4 8 7" xfId="31885" xr:uid="{C94B8998-A83A-447D-9DCA-BEC6730FA714}"/>
    <cellStyle name="Note 4 8 7 2" xfId="31886" xr:uid="{7FA0E532-10A5-488D-AA3F-1E122C42525E}"/>
    <cellStyle name="Note 4 8 7 3" xfId="31887" xr:uid="{281F45EA-B4CD-4DEC-B3A6-535BA3D96D45}"/>
    <cellStyle name="Note 4 8 7 4" xfId="31888" xr:uid="{668A54B5-B39B-402C-8422-A4DAA7D67EB9}"/>
    <cellStyle name="Note 4 8 8" xfId="31889" xr:uid="{70129ABF-D4E1-40A6-B00B-81E7835366F9}"/>
    <cellStyle name="Note 4 8 8 2" xfId="31890" xr:uid="{DC2F426D-2AFF-491F-81BA-97F9731D0A36}"/>
    <cellStyle name="Note 4 8 8 3" xfId="31891" xr:uid="{BB667ABE-6214-4507-9ECF-75270AEED4E2}"/>
    <cellStyle name="Note 4 8 8 4" xfId="31892" xr:uid="{6C3AB2A1-5DA1-4BA2-A22D-D113B3455E18}"/>
    <cellStyle name="Note 4 8 9" xfId="31893" xr:uid="{44579500-D19B-4DC0-9C8C-536F1AD561FD}"/>
    <cellStyle name="Note 4 8 9 2" xfId="31894" xr:uid="{E906C42F-E83A-4DD6-8A19-7A4C9D594395}"/>
    <cellStyle name="Note 4 8 9 3" xfId="31895" xr:uid="{A9E2BDCB-E9DA-4701-8ECA-656CBCB15262}"/>
    <cellStyle name="Note 4 8 9 4" xfId="31896" xr:uid="{4E55CCE2-5278-4C78-8704-8D68DE99C9FA}"/>
    <cellStyle name="Note 4 9" xfId="2998" xr:uid="{C891ADEF-91EB-434A-9933-4080CB82AB0C}"/>
    <cellStyle name="Note 4 9 10" xfId="31897" xr:uid="{0E6DDA9A-FEFE-42BC-B247-A8163109CF29}"/>
    <cellStyle name="Note 4 9 10 2" xfId="31898" xr:uid="{19FE79D4-779D-4DBC-B193-03B9040F5DDB}"/>
    <cellStyle name="Note 4 9 11" xfId="31899" xr:uid="{C8A87B6A-D659-4ED2-8E7D-877B381665D1}"/>
    <cellStyle name="Note 4 9 11 2" xfId="31900" xr:uid="{B3E49350-5683-49DD-B519-5811162CAD9E}"/>
    <cellStyle name="Note 4 9 12" xfId="31901" xr:uid="{0D301715-A30F-465C-ADDB-55BAD47145A1}"/>
    <cellStyle name="Note 4 9 2" xfId="3507" xr:uid="{0E14D04F-4605-4B6D-9E48-FAAE7CEC1955}"/>
    <cellStyle name="Note 4 9 2 10" xfId="31902" xr:uid="{408BEA64-E9F5-4D92-B6C7-7B8279E19659}"/>
    <cellStyle name="Note 4 9 2 10 2" xfId="31903" xr:uid="{4C81165F-E3A8-4687-97FA-130387C56A46}"/>
    <cellStyle name="Note 4 9 2 11" xfId="31904" xr:uid="{93533041-C4B9-4E24-9EF2-98F62609690D}"/>
    <cellStyle name="Note 4 9 2 2" xfId="4164" xr:uid="{C2F19744-1147-4570-9E05-DD8FD59AE51D}"/>
    <cellStyle name="Note 4 9 2 2 2" xfId="5387" xr:uid="{127EFB5B-C0C2-4160-8A27-BF1DA398152F}"/>
    <cellStyle name="Note 4 9 2 2 2 2" xfId="31905" xr:uid="{1A6C568F-9E7E-4A53-9E44-3996019354F8}"/>
    <cellStyle name="Note 4 9 2 2 3" xfId="31906" xr:uid="{6A37493E-097A-47C5-B26F-BAA6961F585C}"/>
    <cellStyle name="Note 4 9 2 2 4" xfId="31907" xr:uid="{73865065-4C09-4E65-88AC-517341E186F1}"/>
    <cellStyle name="Note 4 9 2 3" xfId="31908" xr:uid="{668162B6-9E8D-4E5B-A796-70A06EB220BB}"/>
    <cellStyle name="Note 4 9 2 3 2" xfId="31909" xr:uid="{706D65E9-16A9-4728-B407-5D968BFDD81A}"/>
    <cellStyle name="Note 4 9 2 3 3" xfId="31910" xr:uid="{01C0E746-DF55-4216-8B4D-BFBA93764A0E}"/>
    <cellStyle name="Note 4 9 2 3 4" xfId="31911" xr:uid="{5898EB82-7D66-4379-B035-06727F32F4DE}"/>
    <cellStyle name="Note 4 9 2 4" xfId="31912" xr:uid="{1A9B64CD-D586-4E9B-B401-A1916E59BFA4}"/>
    <cellStyle name="Note 4 9 2 4 2" xfId="31913" xr:uid="{B2C4A073-8979-41C0-BD52-7E6501398784}"/>
    <cellStyle name="Note 4 9 2 4 3" xfId="31914" xr:uid="{6317C601-025A-4097-B527-1EEE7D837717}"/>
    <cellStyle name="Note 4 9 2 4 4" xfId="31915" xr:uid="{F6BF8E7D-83B9-4AFF-9730-4CB622910399}"/>
    <cellStyle name="Note 4 9 2 5" xfId="31916" xr:uid="{39A45DEB-FF66-485C-8734-F65B228875CA}"/>
    <cellStyle name="Note 4 9 2 5 2" xfId="31917" xr:uid="{68D0D50D-EEE3-4C93-9587-9479AC9B2945}"/>
    <cellStyle name="Note 4 9 2 5 3" xfId="31918" xr:uid="{327BAF88-E0B4-40B2-851F-57757956842C}"/>
    <cellStyle name="Note 4 9 2 5 4" xfId="31919" xr:uid="{BABAE752-180D-4971-ACB1-9A579C037412}"/>
    <cellStyle name="Note 4 9 2 6" xfId="31920" xr:uid="{E5F03DCB-BE7D-4837-8C6D-C95ECBEDC48F}"/>
    <cellStyle name="Note 4 9 2 6 2" xfId="31921" xr:uid="{6D8A21C5-D9FF-430F-8120-F381CF09E5A4}"/>
    <cellStyle name="Note 4 9 2 6 3" xfId="31922" xr:uid="{EF46D516-0EE2-4A21-958B-64FF17C97AF4}"/>
    <cellStyle name="Note 4 9 2 6 4" xfId="31923" xr:uid="{35CFA426-0F1B-42EB-98CD-B22F59676F75}"/>
    <cellStyle name="Note 4 9 2 7" xfId="31924" xr:uid="{0C45650A-90E9-4462-A0CF-1172257E9000}"/>
    <cellStyle name="Note 4 9 2 7 2" xfId="31925" xr:uid="{693FDECF-0A4D-4D9B-AC39-EF98AA1BB50E}"/>
    <cellStyle name="Note 4 9 2 7 3" xfId="31926" xr:uid="{41B40B2C-0B94-448A-A252-2F87628520B3}"/>
    <cellStyle name="Note 4 9 2 7 4" xfId="31927" xr:uid="{7A0E98E7-277D-49DD-BA53-F170CA789DB3}"/>
    <cellStyle name="Note 4 9 2 8" xfId="31928" xr:uid="{188F7E1B-0AA4-46B6-B768-F2201C387819}"/>
    <cellStyle name="Note 4 9 2 8 2" xfId="31929" xr:uid="{7E4D51E0-D69A-48DF-AB4C-92AC23B884FB}"/>
    <cellStyle name="Note 4 9 2 8 3" xfId="31930" xr:uid="{27F1BD44-4117-42FE-9072-000D33C88F33}"/>
    <cellStyle name="Note 4 9 2 8 4" xfId="31931" xr:uid="{1D558C16-90D4-434E-8189-AD31BD5113D6}"/>
    <cellStyle name="Note 4 9 2 9" xfId="31932" xr:uid="{CD65A54C-0ED8-4458-A614-3E8D150651BB}"/>
    <cellStyle name="Note 4 9 2 9 2" xfId="31933" xr:uid="{DD03768D-CF3D-4758-BC62-E1847E6818D6}"/>
    <cellStyle name="Note 4 9 3" xfId="3842" xr:uid="{B633F312-D16B-4273-BF9D-071EEDE45A20}"/>
    <cellStyle name="Note 4 9 3 2" xfId="4386" xr:uid="{7196D908-0BD4-41A1-BE50-B62E5699EE03}"/>
    <cellStyle name="Note 4 9 3 2 2" xfId="31934" xr:uid="{ADC6F5FE-3A38-428B-B599-6DF2A69B47E9}"/>
    <cellStyle name="Note 4 9 3 3" xfId="31935" xr:uid="{76A78203-F1FE-4B3E-AE85-2A20A09F1413}"/>
    <cellStyle name="Note 4 9 3 4" xfId="31936" xr:uid="{4ADB68A5-D209-451B-B1C8-68330AA46E47}"/>
    <cellStyle name="Note 4 9 4" xfId="31937" xr:uid="{839217E8-2577-4AEF-8E7F-3D4A2E53DE3A}"/>
    <cellStyle name="Note 4 9 4 2" xfId="31938" xr:uid="{30E8E038-5D4C-4179-B5C2-905856629D2B}"/>
    <cellStyle name="Note 4 9 4 3" xfId="31939" xr:uid="{3B9B8C23-C024-4C9B-BC44-761545BDC317}"/>
    <cellStyle name="Note 4 9 4 4" xfId="31940" xr:uid="{F1F53424-2D5C-4CD0-86CF-9EF4A94A6E87}"/>
    <cellStyle name="Note 4 9 5" xfId="31941" xr:uid="{54CF299C-344A-4D68-870B-7BFB76D5B6FA}"/>
    <cellStyle name="Note 4 9 5 2" xfId="31942" xr:uid="{BF891214-F561-4BB3-8075-C87A775849F6}"/>
    <cellStyle name="Note 4 9 5 3" xfId="31943" xr:uid="{5BAEDF70-EE20-467D-ACCF-453DB77295D4}"/>
    <cellStyle name="Note 4 9 5 4" xfId="31944" xr:uid="{42170C13-FE0F-4E15-AC52-DB8772AA1FCB}"/>
    <cellStyle name="Note 4 9 6" xfId="31945" xr:uid="{D03B41E9-3D04-4ED4-8FDC-D6AE6BF0E1F7}"/>
    <cellStyle name="Note 4 9 6 2" xfId="31946" xr:uid="{3BCDE6A9-04B4-4D90-8CDD-0DF8577D440F}"/>
    <cellStyle name="Note 4 9 6 3" xfId="31947" xr:uid="{AB4BED39-4026-4DA8-9C35-7B550A3541E0}"/>
    <cellStyle name="Note 4 9 6 4" xfId="31948" xr:uid="{8E9111B1-FA5F-49E3-9A03-EE00DBDA0698}"/>
    <cellStyle name="Note 4 9 7" xfId="31949" xr:uid="{C73A3787-8D9C-4EAF-BC5D-778F4A1EDBB7}"/>
    <cellStyle name="Note 4 9 7 2" xfId="31950" xr:uid="{C7804C03-0BB5-49BC-9F29-9675FD8624AC}"/>
    <cellStyle name="Note 4 9 7 3" xfId="31951" xr:uid="{9B9501BA-A77A-42E6-A33C-4020A7B1D94C}"/>
    <cellStyle name="Note 4 9 7 4" xfId="31952" xr:uid="{457D9DE7-FBC6-4D9F-9A37-F471E74C43A6}"/>
    <cellStyle name="Note 4 9 8" xfId="31953" xr:uid="{BEF76465-4B51-4068-AF1A-F0D883DA0473}"/>
    <cellStyle name="Note 4 9 8 2" xfId="31954" xr:uid="{C97F8AE1-3A65-405A-971C-8EAD48B497BB}"/>
    <cellStyle name="Note 4 9 8 3" xfId="31955" xr:uid="{88E0F87D-5A73-4452-9E0C-423438465A14}"/>
    <cellStyle name="Note 4 9 8 4" xfId="31956" xr:uid="{9A7BDC04-246D-4E85-81F9-AC5152FEBC35}"/>
    <cellStyle name="Note 4 9 9" xfId="31957" xr:uid="{B803D329-D73F-45AD-8596-84B3E05F30F2}"/>
    <cellStyle name="Note 4 9 9 2" xfId="31958" xr:uid="{9F501E3D-57D1-489B-9115-7BF721268ECA}"/>
    <cellStyle name="Note 4 9 9 3" xfId="31959" xr:uid="{698709F1-3964-4258-A619-D6E0E80BA52B}"/>
    <cellStyle name="Note 4 9 9 4" xfId="31960" xr:uid="{902639A3-24A7-4E0E-8FAC-2D9AD1343989}"/>
    <cellStyle name="Note 4_ELC_final" xfId="8886" xr:uid="{6ACE5F9E-58D5-4314-AEF1-4EADC5D3E921}"/>
    <cellStyle name="Note 40" xfId="8887" xr:uid="{F7A16803-6638-4BCE-A2E4-A1FEF152A965}"/>
    <cellStyle name="Note 41" xfId="8888" xr:uid="{EED4638C-9CD0-4F5B-AA80-E080AC98D34D}"/>
    <cellStyle name="Note 5" xfId="2999" xr:uid="{5DEB5C97-881D-4F4D-B845-F8515FC50CA5}"/>
    <cellStyle name="Note 5 10" xfId="3000" xr:uid="{4562DB69-494C-4EEE-B94F-4879F9C7A616}"/>
    <cellStyle name="Note 5 10 10" xfId="31961" xr:uid="{7B493A58-71B9-42D6-B3C4-3A7D4FDA9A56}"/>
    <cellStyle name="Note 5 10 10 2" xfId="31962" xr:uid="{715F1652-9748-434D-9D7E-912E2A438B75}"/>
    <cellStyle name="Note 5 10 11" xfId="31963" xr:uid="{FFB29FD1-0E1C-4978-865E-1B00CFB00BB2}"/>
    <cellStyle name="Note 5 10 11 2" xfId="31964" xr:uid="{5C70EA9D-5DC1-4611-9952-6BD49FDBF705}"/>
    <cellStyle name="Note 5 10 12" xfId="31965" xr:uid="{E5853671-3353-4660-9EDF-EB642DC4775C}"/>
    <cellStyle name="Note 5 10 2" xfId="3509" xr:uid="{2F289F7F-DD34-4122-A9C7-5D9E91457A18}"/>
    <cellStyle name="Note 5 10 2 10" xfId="31966" xr:uid="{E3402AA3-7E44-4E80-934E-597371DC45D0}"/>
    <cellStyle name="Note 5 10 2 10 2" xfId="31967" xr:uid="{9CCA00EF-ACEE-4623-A071-28EF60D0640D}"/>
    <cellStyle name="Note 5 10 2 11" xfId="31968" xr:uid="{EA5E8DE9-6DCF-4EBC-983A-CB88B1ADC27A}"/>
    <cellStyle name="Note 5 10 2 2" xfId="4166" xr:uid="{894358CC-440D-40F3-B4BD-43CD0AB943D2}"/>
    <cellStyle name="Note 5 10 2 2 2" xfId="5389" xr:uid="{CB54B19B-9473-4953-BD33-9AA632629438}"/>
    <cellStyle name="Note 5 10 2 2 2 2" xfId="31969" xr:uid="{C93AD19B-6765-4EA6-924E-4D57D4FE0CC5}"/>
    <cellStyle name="Note 5 10 2 2 3" xfId="31970" xr:uid="{F435C7A4-3084-43E9-869A-43CA83E5D978}"/>
    <cellStyle name="Note 5 10 2 2 4" xfId="31971" xr:uid="{6DD9D86E-55A6-44B5-AB0F-F3A994C98868}"/>
    <cellStyle name="Note 5 10 2 3" xfId="31972" xr:uid="{23832EB9-5F04-4648-958D-6BFBC323141D}"/>
    <cellStyle name="Note 5 10 2 3 2" xfId="31973" xr:uid="{47AEBC82-7D49-4B42-8DD2-AB8D7204EE8F}"/>
    <cellStyle name="Note 5 10 2 3 3" xfId="31974" xr:uid="{F3E9FF80-19B1-4E59-B8A4-E1E69576102E}"/>
    <cellStyle name="Note 5 10 2 3 4" xfId="31975" xr:uid="{54A9848A-36B2-45EF-A3A9-5398E3930FAB}"/>
    <cellStyle name="Note 5 10 2 4" xfId="31976" xr:uid="{EA6644A1-473C-40A1-86C2-F27FFA7B6A32}"/>
    <cellStyle name="Note 5 10 2 4 2" xfId="31977" xr:uid="{B428E9C9-64ED-496A-B96C-11D761914E5C}"/>
    <cellStyle name="Note 5 10 2 4 3" xfId="31978" xr:uid="{C52275D5-0026-4D5E-BE74-06E8DECAEDCD}"/>
    <cellStyle name="Note 5 10 2 4 4" xfId="31979" xr:uid="{023CB53C-A2AA-4B46-9EA3-9ADFA2667D8F}"/>
    <cellStyle name="Note 5 10 2 5" xfId="31980" xr:uid="{7001FBCE-79D4-4B52-85D6-494657F96BDA}"/>
    <cellStyle name="Note 5 10 2 5 2" xfId="31981" xr:uid="{76B6D412-71F8-45AF-8212-63389672B1E0}"/>
    <cellStyle name="Note 5 10 2 5 3" xfId="31982" xr:uid="{5BB08374-4BC2-4B3A-A754-CECA58332B6C}"/>
    <cellStyle name="Note 5 10 2 5 4" xfId="31983" xr:uid="{B7DC7A1C-7027-4923-A8FB-8F0B57481B87}"/>
    <cellStyle name="Note 5 10 2 6" xfId="31984" xr:uid="{F1204BD5-8ED8-47C0-AEF2-5A82D48D033C}"/>
    <cellStyle name="Note 5 10 2 6 2" xfId="31985" xr:uid="{05F47FB6-60AC-4796-9D6D-C092C6585F95}"/>
    <cellStyle name="Note 5 10 2 6 3" xfId="31986" xr:uid="{42F1B717-F84A-4656-B96C-4B5061849B34}"/>
    <cellStyle name="Note 5 10 2 6 4" xfId="31987" xr:uid="{61019098-6C62-4D7B-AC5F-A0B941D638E4}"/>
    <cellStyle name="Note 5 10 2 7" xfId="31988" xr:uid="{8C2AAD2A-5299-499B-AE79-248A441D287D}"/>
    <cellStyle name="Note 5 10 2 7 2" xfId="31989" xr:uid="{2D5123E5-D893-47B0-94FA-E39A96C4D39E}"/>
    <cellStyle name="Note 5 10 2 7 3" xfId="31990" xr:uid="{6A7CCFCD-43C1-4A6B-AC10-5AA3AE181C10}"/>
    <cellStyle name="Note 5 10 2 7 4" xfId="31991" xr:uid="{7138188B-E21B-4750-A1C2-C8B44913C567}"/>
    <cellStyle name="Note 5 10 2 8" xfId="31992" xr:uid="{790A3100-F362-40ED-B974-05D6417468FD}"/>
    <cellStyle name="Note 5 10 2 8 2" xfId="31993" xr:uid="{6A56305B-AC2A-4F85-A7F4-D417E65452F3}"/>
    <cellStyle name="Note 5 10 2 8 3" xfId="31994" xr:uid="{2523AAF2-6AE9-4DAB-8B29-6E034B30A515}"/>
    <cellStyle name="Note 5 10 2 8 4" xfId="31995" xr:uid="{F41AA0D9-413E-4177-868D-9D6E83F2CA3D}"/>
    <cellStyle name="Note 5 10 2 9" xfId="31996" xr:uid="{9013DD94-DFC4-461C-BEA0-1C763785C5EF}"/>
    <cellStyle name="Note 5 10 2 9 2" xfId="31997" xr:uid="{1D8248CB-1135-42F7-ACB9-54162920FB6F}"/>
    <cellStyle name="Note 5 10 3" xfId="3844" xr:uid="{66C11396-BF37-42A8-BB86-731C798DDEA6}"/>
    <cellStyle name="Note 5 10 3 2" xfId="4384" xr:uid="{62C14D5A-7E15-412F-B9F0-2B1F480E01A6}"/>
    <cellStyle name="Note 5 10 3 2 2" xfId="31998" xr:uid="{E39A3673-3F10-4A1D-821F-86FB932D288C}"/>
    <cellStyle name="Note 5 10 3 3" xfId="31999" xr:uid="{61FC7F21-118D-4C35-A06C-E16B3B391ECC}"/>
    <cellStyle name="Note 5 10 3 4" xfId="32000" xr:uid="{0613CDC6-1B29-40F5-BE92-3AF946208C94}"/>
    <cellStyle name="Note 5 10 4" xfId="32001" xr:uid="{23A33CF8-679E-42EF-A367-3EFBB6884F4C}"/>
    <cellStyle name="Note 5 10 4 2" xfId="32002" xr:uid="{52E5579E-BC8A-4E21-B774-AF86AE81EE7A}"/>
    <cellStyle name="Note 5 10 4 3" xfId="32003" xr:uid="{D9168FD7-41E3-4ED9-A20C-EAA3A46F8122}"/>
    <cellStyle name="Note 5 10 4 4" xfId="32004" xr:uid="{70171895-C58F-431F-B9E8-5E57EED87C69}"/>
    <cellStyle name="Note 5 10 5" xfId="32005" xr:uid="{B513544F-9877-4E23-9BC9-D22679C90C91}"/>
    <cellStyle name="Note 5 10 5 2" xfId="32006" xr:uid="{7434C596-5647-49C7-B30C-CBE13563E960}"/>
    <cellStyle name="Note 5 10 5 3" xfId="32007" xr:uid="{9C21DC8E-5562-413E-BC29-5E4AAA650271}"/>
    <cellStyle name="Note 5 10 5 4" xfId="32008" xr:uid="{C6EB5C8B-7674-469D-8D07-CB26B64CBDC0}"/>
    <cellStyle name="Note 5 10 6" xfId="32009" xr:uid="{5D2714AA-7685-4228-AB79-5A688553C23E}"/>
    <cellStyle name="Note 5 10 6 2" xfId="32010" xr:uid="{87F07CF1-ABA9-47A1-84E3-D92367A358B0}"/>
    <cellStyle name="Note 5 10 6 3" xfId="32011" xr:uid="{54A1BF8D-0166-4694-89C4-4B111C94C479}"/>
    <cellStyle name="Note 5 10 6 4" xfId="32012" xr:uid="{691C0994-FE66-4C98-BF40-1BE1B0670334}"/>
    <cellStyle name="Note 5 10 7" xfId="32013" xr:uid="{85F70756-8F04-4E5A-B9E2-7AF26793B0BF}"/>
    <cellStyle name="Note 5 10 7 2" xfId="32014" xr:uid="{EF9F2330-EF51-4310-9674-B24B75462069}"/>
    <cellStyle name="Note 5 10 7 3" xfId="32015" xr:uid="{9C36A187-9908-4606-914B-5A65DBA7A098}"/>
    <cellStyle name="Note 5 10 7 4" xfId="32016" xr:uid="{C19812BF-9BD7-48E8-A3FA-A2938C7DCF4B}"/>
    <cellStyle name="Note 5 10 8" xfId="32017" xr:uid="{BB6669EB-48CB-47A0-83CB-0F43F89B1758}"/>
    <cellStyle name="Note 5 10 8 2" xfId="32018" xr:uid="{C76D8DDE-5953-42C5-BC7E-FF1C73270A8E}"/>
    <cellStyle name="Note 5 10 8 3" xfId="32019" xr:uid="{989D0504-D6E8-410C-B1D6-BD52F5A4F0D3}"/>
    <cellStyle name="Note 5 10 8 4" xfId="32020" xr:uid="{AB9012D5-3C52-427E-B049-1658619B91D5}"/>
    <cellStyle name="Note 5 10 9" xfId="32021" xr:uid="{27634D42-E52C-4F90-BE14-1D9CEC2C53F1}"/>
    <cellStyle name="Note 5 10 9 2" xfId="32022" xr:uid="{AF95B17E-6990-479E-A326-D1B045B754E4}"/>
    <cellStyle name="Note 5 10 9 3" xfId="32023" xr:uid="{3AD14355-B283-4401-84A3-6AEF1F07CCD2}"/>
    <cellStyle name="Note 5 10 9 4" xfId="32024" xr:uid="{98AA4C90-6622-4C17-8176-0015EB50E9B3}"/>
    <cellStyle name="Note 5 11" xfId="3001" xr:uid="{B56B6172-D91C-463F-B767-C14239CA5445}"/>
    <cellStyle name="Note 5 11 10" xfId="32025" xr:uid="{685FF4A4-573A-4EC9-8D0D-76CF0DB2DBB7}"/>
    <cellStyle name="Note 5 11 10 2" xfId="32026" xr:uid="{D5008CFD-6488-4F10-B485-4256232B73C9}"/>
    <cellStyle name="Note 5 11 11" xfId="32027" xr:uid="{7CFD40A2-4B60-4CB0-A110-B08B2A1C65D4}"/>
    <cellStyle name="Note 5 11 11 2" xfId="32028" xr:uid="{86E795D8-07B9-49D7-A5CB-B4389561DCC3}"/>
    <cellStyle name="Note 5 11 12" xfId="32029" xr:uid="{E4116486-04C5-4D35-81DD-EE64754743AA}"/>
    <cellStyle name="Note 5 11 2" xfId="3510" xr:uid="{73156DF7-6350-487E-BA11-9AF8FAC1D7D3}"/>
    <cellStyle name="Note 5 11 2 10" xfId="32030" xr:uid="{E352C460-6A9B-468C-A0D3-D37DAE4FB32A}"/>
    <cellStyle name="Note 5 11 2 10 2" xfId="32031" xr:uid="{C57073A4-496F-4823-AD7E-4F956AC20A7D}"/>
    <cellStyle name="Note 5 11 2 11" xfId="32032" xr:uid="{663EC56E-F9BD-421E-A486-8CDD8EA6DEF2}"/>
    <cellStyle name="Note 5 11 2 2" xfId="4167" xr:uid="{8BC4234F-C9DB-4A99-95BB-E6FB466B8C60}"/>
    <cellStyle name="Note 5 11 2 2 2" xfId="5390" xr:uid="{DA8752CB-9D13-40D5-AFCA-4C0D50E9B496}"/>
    <cellStyle name="Note 5 11 2 2 2 2" xfId="32033" xr:uid="{E433B587-17F4-41C2-A07D-75AD3D4B14DB}"/>
    <cellStyle name="Note 5 11 2 2 3" xfId="32034" xr:uid="{6C039FFA-54E1-49D8-92BE-6EA14D06A9D9}"/>
    <cellStyle name="Note 5 11 2 2 4" xfId="32035" xr:uid="{C615F51B-55A6-421C-97B4-48C6C17F8A35}"/>
    <cellStyle name="Note 5 11 2 3" xfId="32036" xr:uid="{298C216F-2A25-4706-971B-0139CBC60817}"/>
    <cellStyle name="Note 5 11 2 3 2" xfId="32037" xr:uid="{8851F9D1-563A-45AF-93C4-EB9A8CBEF6B4}"/>
    <cellStyle name="Note 5 11 2 3 3" xfId="32038" xr:uid="{03D1DA9C-BB68-4D5E-9C16-6EAE3DA8F301}"/>
    <cellStyle name="Note 5 11 2 3 4" xfId="32039" xr:uid="{F67A2046-FCC0-440B-930A-DE801DBCD748}"/>
    <cellStyle name="Note 5 11 2 4" xfId="32040" xr:uid="{31BAF253-B376-4E57-B2A3-803BFB242686}"/>
    <cellStyle name="Note 5 11 2 4 2" xfId="32041" xr:uid="{3113720B-6977-4AE1-88B3-A8AA24032D68}"/>
    <cellStyle name="Note 5 11 2 4 3" xfId="32042" xr:uid="{52A0881F-FEA6-418E-8C20-582072C47AC4}"/>
    <cellStyle name="Note 5 11 2 4 4" xfId="32043" xr:uid="{8893FE7C-0259-4F7F-9B16-A78EFD5AC8B1}"/>
    <cellStyle name="Note 5 11 2 5" xfId="32044" xr:uid="{9334BF32-4685-455A-93A7-F46C054C06A3}"/>
    <cellStyle name="Note 5 11 2 5 2" xfId="32045" xr:uid="{81410959-FE41-417D-9050-82AC8EA879BF}"/>
    <cellStyle name="Note 5 11 2 5 3" xfId="32046" xr:uid="{75C29DDD-4786-46FF-904C-E0442F562A44}"/>
    <cellStyle name="Note 5 11 2 5 4" xfId="32047" xr:uid="{1859EBFE-8A7C-4F87-AED9-10FE6822EDE0}"/>
    <cellStyle name="Note 5 11 2 6" xfId="32048" xr:uid="{058057EA-E6CE-43F0-9153-79962DB976D4}"/>
    <cellStyle name="Note 5 11 2 6 2" xfId="32049" xr:uid="{7CEB33DD-20E1-498E-AC97-F909F01E15C6}"/>
    <cellStyle name="Note 5 11 2 6 3" xfId="32050" xr:uid="{62383D18-2AAB-46BC-AD42-9C0E8251CD5A}"/>
    <cellStyle name="Note 5 11 2 6 4" xfId="32051" xr:uid="{2C982AD2-68BD-4D09-A635-86DB32D11E46}"/>
    <cellStyle name="Note 5 11 2 7" xfId="32052" xr:uid="{9CAF1545-840C-4DFD-B122-8C124C6491DF}"/>
    <cellStyle name="Note 5 11 2 7 2" xfId="32053" xr:uid="{6BE64420-FBAD-4D39-BDD2-12F4D19883EA}"/>
    <cellStyle name="Note 5 11 2 7 3" xfId="32054" xr:uid="{74DDDE68-E3AA-426F-8771-F1FE4E80E6E1}"/>
    <cellStyle name="Note 5 11 2 7 4" xfId="32055" xr:uid="{03180769-0569-400A-8DD5-534FF0CD08AD}"/>
    <cellStyle name="Note 5 11 2 8" xfId="32056" xr:uid="{7550177D-C163-40E0-AFA2-23C0499BAE20}"/>
    <cellStyle name="Note 5 11 2 8 2" xfId="32057" xr:uid="{97DD147D-9EDE-4CB1-8EDD-02EC426E2FE6}"/>
    <cellStyle name="Note 5 11 2 8 3" xfId="32058" xr:uid="{0E9E7447-071B-4B73-BA64-8441DB673E0E}"/>
    <cellStyle name="Note 5 11 2 8 4" xfId="32059" xr:uid="{07486FF4-82BF-434B-9853-6CE964BBF9CE}"/>
    <cellStyle name="Note 5 11 2 9" xfId="32060" xr:uid="{F1BBD401-C0BF-457F-96D5-BE8B112A6B31}"/>
    <cellStyle name="Note 5 11 2 9 2" xfId="32061" xr:uid="{B4780E1F-D4A1-480C-9962-EA57920C5A2C}"/>
    <cellStyle name="Note 5 11 3" xfId="3845" xr:uid="{78925518-2AA6-4832-BBA7-781DDF0A4DF1}"/>
    <cellStyle name="Note 5 11 3 2" xfId="4383" xr:uid="{707CDBC4-8F9F-4ED8-886F-19A05EF74963}"/>
    <cellStyle name="Note 5 11 3 2 2" xfId="32062" xr:uid="{74996540-9838-472C-B04A-E9817F09D7B5}"/>
    <cellStyle name="Note 5 11 3 3" xfId="32063" xr:uid="{EEEFB7E6-5442-4EE5-8AD5-D483ACD50A2D}"/>
    <cellStyle name="Note 5 11 3 4" xfId="32064" xr:uid="{4DB2E34F-F1C9-40B4-A3FE-8B6421942570}"/>
    <cellStyle name="Note 5 11 4" xfId="32065" xr:uid="{A46E2252-21C8-4E10-84E2-3B827F1C2010}"/>
    <cellStyle name="Note 5 11 4 2" xfId="32066" xr:uid="{DDF3231C-6494-4266-A733-D8B077B32121}"/>
    <cellStyle name="Note 5 11 4 3" xfId="32067" xr:uid="{37AE9793-788A-447B-9BA4-E0B56723B90E}"/>
    <cellStyle name="Note 5 11 4 4" xfId="32068" xr:uid="{32943261-123F-4A28-8A73-46D5E393B4FE}"/>
    <cellStyle name="Note 5 11 5" xfId="32069" xr:uid="{C8F2CE79-0397-4177-838F-96F0F35C3422}"/>
    <cellStyle name="Note 5 11 5 2" xfId="32070" xr:uid="{38FD16A2-72EA-4843-8155-B8AC0994AD55}"/>
    <cellStyle name="Note 5 11 5 3" xfId="32071" xr:uid="{3E7F44E6-D9B1-4A87-9573-60F60BB46DB9}"/>
    <cellStyle name="Note 5 11 5 4" xfId="32072" xr:uid="{AE19D665-FC6D-4462-BDD2-A91DABFB6EE9}"/>
    <cellStyle name="Note 5 11 6" xfId="32073" xr:uid="{C3672C8C-FB67-4D85-8F86-23AA4D1D9482}"/>
    <cellStyle name="Note 5 11 6 2" xfId="32074" xr:uid="{4F9DC901-4B0F-4560-960D-737752890E35}"/>
    <cellStyle name="Note 5 11 6 3" xfId="32075" xr:uid="{D5E718E3-FCAE-4200-9280-863E1382304C}"/>
    <cellStyle name="Note 5 11 6 4" xfId="32076" xr:uid="{4C5E280F-A826-42C4-BCC6-5D7155CDC812}"/>
    <cellStyle name="Note 5 11 7" xfId="32077" xr:uid="{67F748A7-F984-41F0-863F-98AA2363CE2E}"/>
    <cellStyle name="Note 5 11 7 2" xfId="32078" xr:uid="{259285A0-67C7-419E-AA98-960498786488}"/>
    <cellStyle name="Note 5 11 7 3" xfId="32079" xr:uid="{9B86270A-6F22-486F-81B2-29AC7D93FB1A}"/>
    <cellStyle name="Note 5 11 7 4" xfId="32080" xr:uid="{93E011E0-D707-4950-ACE1-5A10504BA01F}"/>
    <cellStyle name="Note 5 11 8" xfId="32081" xr:uid="{06E7EF95-3639-415F-AC93-2D3C5FBEAACF}"/>
    <cellStyle name="Note 5 11 8 2" xfId="32082" xr:uid="{88483B14-232A-4AD4-9ACB-B44BBD0248F6}"/>
    <cellStyle name="Note 5 11 8 3" xfId="32083" xr:uid="{E213EBA0-E7DF-4EDD-B4C6-D0A603D6EFC0}"/>
    <cellStyle name="Note 5 11 8 4" xfId="32084" xr:uid="{6BD9C42F-2750-4EAF-9FCD-320E70DD3245}"/>
    <cellStyle name="Note 5 11 9" xfId="32085" xr:uid="{74E44E9F-26B8-4FBE-9C7C-C8720D8E5B18}"/>
    <cellStyle name="Note 5 11 9 2" xfId="32086" xr:uid="{03575CDC-25D5-4EF4-A3D3-35600B1C32BE}"/>
    <cellStyle name="Note 5 11 9 3" xfId="32087" xr:uid="{9C191092-66EB-476C-BAB1-DE90911F9AC1}"/>
    <cellStyle name="Note 5 11 9 4" xfId="32088" xr:uid="{01D37721-E71B-4C4E-A8BD-CF703A85758B}"/>
    <cellStyle name="Note 5 12" xfId="3508" xr:uid="{C1688DBA-1CB6-4DEB-ADD3-B6D29A43890D}"/>
    <cellStyle name="Note 5 12 10" xfId="32089" xr:uid="{69B1A260-31EE-4E98-8B92-D0C7DC3FCB39}"/>
    <cellStyle name="Note 5 12 10 2" xfId="32090" xr:uid="{90652F65-A55B-4FE6-8D7B-FB4F17B92409}"/>
    <cellStyle name="Note 5 12 11" xfId="32091" xr:uid="{B3E761A0-2982-4A07-AD9D-A299967B670A}"/>
    <cellStyle name="Note 5 12 2" xfId="4165" xr:uid="{1EEA97ED-7D55-47BD-9ACD-09E72510350A}"/>
    <cellStyle name="Note 5 12 2 2" xfId="5388" xr:uid="{808F86F7-06A0-4590-8E43-75EEB80DB1C2}"/>
    <cellStyle name="Note 5 12 2 2 2" xfId="32092" xr:uid="{CF2937CA-9607-4C44-8AF7-7AEA18536858}"/>
    <cellStyle name="Note 5 12 2 3" xfId="32093" xr:uid="{E5C2B720-45C5-45A6-AC6C-EE52D5E19EF9}"/>
    <cellStyle name="Note 5 12 2 4" xfId="32094" xr:uid="{67B9E1D9-DD8A-4C03-B791-3F7CA9F15244}"/>
    <cellStyle name="Note 5 12 3" xfId="32095" xr:uid="{B54948B1-C755-4302-BB1C-9DAA209A8D64}"/>
    <cellStyle name="Note 5 12 3 2" xfId="32096" xr:uid="{7A89A506-0F9B-45DE-B861-16AB552B23F2}"/>
    <cellStyle name="Note 5 12 3 3" xfId="32097" xr:uid="{2379D988-A392-4B42-BD01-99B54C069E32}"/>
    <cellStyle name="Note 5 12 3 4" xfId="32098" xr:uid="{ECFA148A-CA21-431B-9949-F616006F6CE1}"/>
    <cellStyle name="Note 5 12 4" xfId="32099" xr:uid="{513622B0-D293-4F35-9B10-B924D65EC808}"/>
    <cellStyle name="Note 5 12 4 2" xfId="32100" xr:uid="{89A6DE96-8CB7-4648-8D92-422C6CEA85E3}"/>
    <cellStyle name="Note 5 12 4 3" xfId="32101" xr:uid="{B36D2E59-EB39-40BF-886E-59915741FF23}"/>
    <cellStyle name="Note 5 12 4 4" xfId="32102" xr:uid="{56D54204-73F2-4366-8D4D-667E478CD386}"/>
    <cellStyle name="Note 5 12 5" xfId="32103" xr:uid="{21AC2EAD-3B38-48B1-B11A-4DD5624EFDE6}"/>
    <cellStyle name="Note 5 12 5 2" xfId="32104" xr:uid="{7BFB2B1F-CDB8-490E-9B94-E059AE32F10D}"/>
    <cellStyle name="Note 5 12 5 3" xfId="32105" xr:uid="{FE08E18D-0B44-478E-90B4-2D978D2D3201}"/>
    <cellStyle name="Note 5 12 5 4" xfId="32106" xr:uid="{0F3BE4CE-1353-4A90-B1FE-FBA95B2569A3}"/>
    <cellStyle name="Note 5 12 6" xfId="32107" xr:uid="{FE8ED19D-6376-4B92-9B3D-FA367F4342F1}"/>
    <cellStyle name="Note 5 12 6 2" xfId="32108" xr:uid="{6935DD15-8B89-4436-9A01-4895B2552097}"/>
    <cellStyle name="Note 5 12 6 3" xfId="32109" xr:uid="{87DF57B3-646F-4A97-B27B-53DBB64E8AE1}"/>
    <cellStyle name="Note 5 12 6 4" xfId="32110" xr:uid="{79CEE0DA-5FCF-4E3B-9A6E-7EE331CFAD23}"/>
    <cellStyle name="Note 5 12 7" xfId="32111" xr:uid="{A6FE92C0-DC25-411A-B317-27AADD5F7E3F}"/>
    <cellStyle name="Note 5 12 7 2" xfId="32112" xr:uid="{5DECA687-5C19-433A-8419-3CCAFF9DC084}"/>
    <cellStyle name="Note 5 12 7 3" xfId="32113" xr:uid="{90710974-9A5E-492F-8064-7981E2EEF9C2}"/>
    <cellStyle name="Note 5 12 7 4" xfId="32114" xr:uid="{124F3696-2EFF-4B76-A8C8-E5C78F1C56B8}"/>
    <cellStyle name="Note 5 12 8" xfId="32115" xr:uid="{D865AF10-B43F-4833-83C2-057D1BD3D012}"/>
    <cellStyle name="Note 5 12 8 2" xfId="32116" xr:uid="{19BBE32A-0E0D-41A5-B661-5F3FB7FBAAB5}"/>
    <cellStyle name="Note 5 12 8 3" xfId="32117" xr:uid="{E4B20FFB-BEDE-4155-89AC-ACE714E43DC0}"/>
    <cellStyle name="Note 5 12 8 4" xfId="32118" xr:uid="{6CA7D36F-D1A2-456E-BA26-5EE84FD6239B}"/>
    <cellStyle name="Note 5 12 9" xfId="32119" xr:uid="{FC909059-DCAA-4BE8-88F9-EAD969BCB18B}"/>
    <cellStyle name="Note 5 12 9 2" xfId="32120" xr:uid="{9DE00D0E-1352-4BAB-83D4-410EFB874B27}"/>
    <cellStyle name="Note 5 13" xfId="3843" xr:uid="{D134C499-D4BF-46F5-A0F6-820691491BA0}"/>
    <cellStyle name="Note 5 13 2" xfId="4385" xr:uid="{607DF61A-722B-4B7A-AB8F-66B08362789C}"/>
    <cellStyle name="Note 5 13 2 2" xfId="32121" xr:uid="{BBB88318-274A-4262-966A-96854FD7F334}"/>
    <cellStyle name="Note 5 13 3" xfId="32122" xr:uid="{DA9ED1AF-4719-47B5-9145-80B353FA0C20}"/>
    <cellStyle name="Note 5 13 4" xfId="32123" xr:uid="{3BA5761F-D8CD-416F-8944-9252D8E517DC}"/>
    <cellStyle name="Note 5 14" xfId="32124" xr:uid="{DD7327BD-C8D9-4762-AF1F-45184A4DB6CD}"/>
    <cellStyle name="Note 5 14 2" xfId="32125" xr:uid="{CBE5835E-E127-4CB8-AF7A-72D963DE7397}"/>
    <cellStyle name="Note 5 14 3" xfId="32126" xr:uid="{5C41A794-D65D-497D-908E-77AB049DF594}"/>
    <cellStyle name="Note 5 14 4" xfId="32127" xr:uid="{15D26BE0-79C9-4E0C-AB2C-D82FA745132D}"/>
    <cellStyle name="Note 5 15" xfId="32128" xr:uid="{FE25911A-78B9-48B9-9061-E96E10B90CB4}"/>
    <cellStyle name="Note 5 15 2" xfId="32129" xr:uid="{7B8B0A73-F6A0-43DA-A02F-21D3CC749537}"/>
    <cellStyle name="Note 5 15 3" xfId="32130" xr:uid="{5EC7B2B8-219E-4902-8FA2-A981074B754D}"/>
    <cellStyle name="Note 5 15 4" xfId="32131" xr:uid="{4208FFD4-F3FD-48DC-ABE3-00F74AD416EE}"/>
    <cellStyle name="Note 5 16" xfId="32132" xr:uid="{46EDEEBA-0106-4E78-88A6-4D7F5B13D2E0}"/>
    <cellStyle name="Note 5 16 2" xfId="32133" xr:uid="{6FC65332-B0BB-418A-96D2-2E03983BA940}"/>
    <cellStyle name="Note 5 16 3" xfId="32134" xr:uid="{9FC30A75-9EDE-48D8-B534-F25A9FAB9C8B}"/>
    <cellStyle name="Note 5 16 4" xfId="32135" xr:uid="{4D3B0B05-958A-41AF-8C3A-36186FE5FC2D}"/>
    <cellStyle name="Note 5 17" xfId="32136" xr:uid="{8A5A0F63-08E6-4CC1-B761-D2A5A3A72D5D}"/>
    <cellStyle name="Note 5 17 2" xfId="32137" xr:uid="{CA98477A-38F9-4E13-BBFE-3C677AFB1AE2}"/>
    <cellStyle name="Note 5 17 3" xfId="32138" xr:uid="{3949C227-BE53-490C-AD4E-9DF97242F46B}"/>
    <cellStyle name="Note 5 17 4" xfId="32139" xr:uid="{D6CC5AA0-0422-4790-98FE-7CEEEF4ED055}"/>
    <cellStyle name="Note 5 18" xfId="32140" xr:uid="{61D3E6DF-6350-4815-B239-18E23C984B38}"/>
    <cellStyle name="Note 5 18 2" xfId="32141" xr:uid="{56E2E102-2869-4D49-808D-67A9B23C835E}"/>
    <cellStyle name="Note 5 18 3" xfId="32142" xr:uid="{C171CD78-010A-4926-B1A9-4E864D94E83F}"/>
    <cellStyle name="Note 5 18 4" xfId="32143" xr:uid="{03FE3298-DD86-4F7C-BC73-2B8A3CC0D6AC}"/>
    <cellStyle name="Note 5 19" xfId="32144" xr:uid="{6F120B99-2FF9-4757-9B11-EFB1D6BC2177}"/>
    <cellStyle name="Note 5 19 2" xfId="32145" xr:uid="{8866EB5C-7BFD-4FF4-ABAE-3073E1DFFFCE}"/>
    <cellStyle name="Note 5 19 3" xfId="32146" xr:uid="{11A102E2-2BFD-4070-951F-C881E841DEC5}"/>
    <cellStyle name="Note 5 19 4" xfId="32147" xr:uid="{9F7396CC-3B11-4A3A-BBDE-81FBC03B1157}"/>
    <cellStyle name="Note 5 2" xfId="3002" xr:uid="{94B2A8B4-348A-4D7D-8F59-3F7567B3CD84}"/>
    <cellStyle name="Note 5 2 10" xfId="32148" xr:uid="{E2BFFB90-630F-4883-B8CD-71A19725F762}"/>
    <cellStyle name="Note 5 2 10 2" xfId="32149" xr:uid="{F57E0B69-2B29-42C3-B89C-27F5F973E338}"/>
    <cellStyle name="Note 5 2 11" xfId="32150" xr:uid="{6D38DA1B-5258-4B97-88CD-63CB71865623}"/>
    <cellStyle name="Note 5 2 11 2" xfId="32151" xr:uid="{DC29DBAB-AFB1-4E9A-8B02-202557A04869}"/>
    <cellStyle name="Note 5 2 12" xfId="32152" xr:uid="{46DB84D2-B7C8-43E7-8234-11CDAE37F460}"/>
    <cellStyle name="Note 5 2 13" xfId="32153" xr:uid="{F1612964-AF44-466D-84EF-E7E071BC3EFC}"/>
    <cellStyle name="Note 5 2 2" xfId="3511" xr:uid="{76588BCC-2762-4CBD-9AD2-E8FF0C2EDA9D}"/>
    <cellStyle name="Note 5 2 2 10" xfId="32154" xr:uid="{E331A8F0-D694-4FBF-A922-210AE2C3FDFC}"/>
    <cellStyle name="Note 5 2 2 10 2" xfId="32155" xr:uid="{DEBBD69E-12E5-4C92-837C-02AF90C12F59}"/>
    <cellStyle name="Note 5 2 2 11" xfId="32156" xr:uid="{6EA1A218-9C1E-4F6C-B73E-3F2ED924A098}"/>
    <cellStyle name="Note 5 2 2 2" xfId="4168" xr:uid="{87CF6BB5-49ED-43E4-AF98-E9D79E0A09F3}"/>
    <cellStyle name="Note 5 2 2 2 2" xfId="5391" xr:uid="{E6925F03-75EF-4D85-845E-3213E1F108DA}"/>
    <cellStyle name="Note 5 2 2 2 2 2" xfId="32157" xr:uid="{F3D3471C-540B-4A9D-B059-463B9C98C3D4}"/>
    <cellStyle name="Note 5 2 2 2 3" xfId="32158" xr:uid="{3C012592-E366-4E35-B30E-7DB992006993}"/>
    <cellStyle name="Note 5 2 2 2 4" xfId="32159" xr:uid="{830CD912-A1B5-4EAC-8E2E-85033E9A805D}"/>
    <cellStyle name="Note 5 2 2 3" xfId="32160" xr:uid="{BC6EA6AD-C40A-4BDD-8832-D7FB1E4664ED}"/>
    <cellStyle name="Note 5 2 2 3 2" xfId="32161" xr:uid="{6CA6FBBC-6725-4E5C-B7A7-349A3478B90A}"/>
    <cellStyle name="Note 5 2 2 3 3" xfId="32162" xr:uid="{FF714806-3884-4717-9F3C-21FA1EC35053}"/>
    <cellStyle name="Note 5 2 2 3 4" xfId="32163" xr:uid="{478EEA39-DC00-431B-8D67-5E958190CB2B}"/>
    <cellStyle name="Note 5 2 2 4" xfId="32164" xr:uid="{F28AC71B-009E-4B1E-BC76-777745B48F2E}"/>
    <cellStyle name="Note 5 2 2 4 2" xfId="32165" xr:uid="{A04D278C-E7B0-4811-9188-95FBA19B4FB6}"/>
    <cellStyle name="Note 5 2 2 4 3" xfId="32166" xr:uid="{B7FAE84F-6115-4955-A15E-E227A77E38C0}"/>
    <cellStyle name="Note 5 2 2 4 4" xfId="32167" xr:uid="{EC6E9438-410C-43C6-915F-16CF380AF034}"/>
    <cellStyle name="Note 5 2 2 5" xfId="32168" xr:uid="{C86DCC3A-4DB1-4F58-849D-47D161536200}"/>
    <cellStyle name="Note 5 2 2 5 2" xfId="32169" xr:uid="{B57FA725-B165-4F7D-8081-62B376837721}"/>
    <cellStyle name="Note 5 2 2 5 3" xfId="32170" xr:uid="{92C74918-379B-448F-9E08-935422CD89D3}"/>
    <cellStyle name="Note 5 2 2 5 4" xfId="32171" xr:uid="{614F8183-DA65-478F-B9A1-2F56C71DCAB6}"/>
    <cellStyle name="Note 5 2 2 6" xfId="32172" xr:uid="{490D9998-D91B-4DD1-82DF-E4071D7C26DA}"/>
    <cellStyle name="Note 5 2 2 6 2" xfId="32173" xr:uid="{0BA9FB10-BE51-460E-91E6-070EF626E13A}"/>
    <cellStyle name="Note 5 2 2 6 3" xfId="32174" xr:uid="{7FA190A5-2613-452E-807D-A17A8F2597A6}"/>
    <cellStyle name="Note 5 2 2 6 4" xfId="32175" xr:uid="{81A3D925-A90B-496A-89C9-BEB7F707CAC5}"/>
    <cellStyle name="Note 5 2 2 7" xfId="32176" xr:uid="{5088981E-9A9D-4EEC-9D36-9C225DED0F24}"/>
    <cellStyle name="Note 5 2 2 7 2" xfId="32177" xr:uid="{164A6AFB-45CA-4E5D-BD33-75C1F2C96DC2}"/>
    <cellStyle name="Note 5 2 2 7 3" xfId="32178" xr:uid="{CE3C9A27-8625-4C82-A76D-8525673CE851}"/>
    <cellStyle name="Note 5 2 2 7 4" xfId="32179" xr:uid="{592860FC-F581-488A-81E6-16DDCEDE2F6D}"/>
    <cellStyle name="Note 5 2 2 8" xfId="32180" xr:uid="{A1428F03-0CF9-4D18-8368-0FFF7B3E02EA}"/>
    <cellStyle name="Note 5 2 2 8 2" xfId="32181" xr:uid="{E33B8C49-6113-4900-89A8-A61E9B676E6C}"/>
    <cellStyle name="Note 5 2 2 8 3" xfId="32182" xr:uid="{771B699C-B6E9-4112-9534-514DBD8C7B0E}"/>
    <cellStyle name="Note 5 2 2 8 4" xfId="32183" xr:uid="{849457D5-B0A0-4609-8B08-79D01ACA7792}"/>
    <cellStyle name="Note 5 2 2 9" xfId="32184" xr:uid="{4FB275D1-960B-466A-8470-F886FD345405}"/>
    <cellStyle name="Note 5 2 2 9 2" xfId="32185" xr:uid="{E8EA47BD-8B1A-4757-96DC-E88E3A248050}"/>
    <cellStyle name="Note 5 2 3" xfId="3846" xr:uid="{2ACEEE32-A1AF-4FA0-AA3C-3A7526D4B686}"/>
    <cellStyle name="Note 5 2 3 2" xfId="4382" xr:uid="{C44B3EC2-35AE-4985-800A-88C2A9F4C667}"/>
    <cellStyle name="Note 5 2 3 2 2" xfId="32186" xr:uid="{FE93F606-C79D-4275-873D-855641DD1151}"/>
    <cellStyle name="Note 5 2 3 3" xfId="32187" xr:uid="{DECB4C58-C5A8-430F-B9EF-F7EBDD6BF9AB}"/>
    <cellStyle name="Note 5 2 3 4" xfId="32188" xr:uid="{B199CB5F-8306-4676-96C3-1C4F02E8E0C0}"/>
    <cellStyle name="Note 5 2 4" xfId="32189" xr:uid="{6E6A0344-9BE3-4261-B820-28DF9AED8071}"/>
    <cellStyle name="Note 5 2 4 2" xfId="32190" xr:uid="{6035BC30-E7C2-46E9-8733-41687DE46C43}"/>
    <cellStyle name="Note 5 2 4 3" xfId="32191" xr:uid="{0EEE7BF9-85E7-41FB-A09C-BB8FB52B5CBF}"/>
    <cellStyle name="Note 5 2 4 4" xfId="32192" xr:uid="{CC34ED12-B55B-41B1-A19C-4AD1BB9D296E}"/>
    <cellStyle name="Note 5 2 5" xfId="32193" xr:uid="{EB02EA6F-8687-4AED-BFAE-800A42F21DEF}"/>
    <cellStyle name="Note 5 2 5 2" xfId="32194" xr:uid="{F5D49B82-83A2-45BD-8E98-25871C278002}"/>
    <cellStyle name="Note 5 2 5 3" xfId="32195" xr:uid="{291A6C9E-311C-47BE-B785-C5C46229353E}"/>
    <cellStyle name="Note 5 2 5 4" xfId="32196" xr:uid="{7BCB18D7-233C-4A7F-A35C-5CC7AE2A5DEC}"/>
    <cellStyle name="Note 5 2 6" xfId="32197" xr:uid="{AA46060E-FC67-4693-A78C-09BA1B97E8D7}"/>
    <cellStyle name="Note 5 2 6 2" xfId="32198" xr:uid="{30CA26BD-8919-4414-9934-3C47220E26DC}"/>
    <cellStyle name="Note 5 2 6 3" xfId="32199" xr:uid="{5C8730C9-64C4-40E3-AE51-AECA88675B99}"/>
    <cellStyle name="Note 5 2 6 4" xfId="32200" xr:uid="{77AE1F94-D89F-43FC-AE81-D035E04CC30A}"/>
    <cellStyle name="Note 5 2 7" xfId="32201" xr:uid="{26282090-B6C6-484F-BA7C-A13FB95CD890}"/>
    <cellStyle name="Note 5 2 7 2" xfId="32202" xr:uid="{62182F9E-1476-438B-AFAC-06E8DAC58D4B}"/>
    <cellStyle name="Note 5 2 7 3" xfId="32203" xr:uid="{D6D9315C-56BB-4781-B53D-58137A466E23}"/>
    <cellStyle name="Note 5 2 7 4" xfId="32204" xr:uid="{A3C991BE-B777-49B1-897D-721ACE82F22E}"/>
    <cellStyle name="Note 5 2 8" xfId="32205" xr:uid="{083DFD6E-250B-4C4A-8A79-7BCCF76866DA}"/>
    <cellStyle name="Note 5 2 8 2" xfId="32206" xr:uid="{747EABE4-E846-42B0-986A-5AD073D2FE43}"/>
    <cellStyle name="Note 5 2 8 3" xfId="32207" xr:uid="{849F44E1-2113-4DC6-B0C3-1C275CCDE43E}"/>
    <cellStyle name="Note 5 2 8 4" xfId="32208" xr:uid="{5DD2A6D8-6079-4310-9B06-3DE1C664CFB7}"/>
    <cellStyle name="Note 5 2 9" xfId="32209" xr:uid="{01CE5B51-DCEB-44A1-8662-93CD5EB5216C}"/>
    <cellStyle name="Note 5 2 9 2" xfId="32210" xr:uid="{A9C8A9BC-DD3A-4B69-B6C1-AA88484875D2}"/>
    <cellStyle name="Note 5 2 9 3" xfId="32211" xr:uid="{2B61BEC2-D56A-4DB7-85AA-F9E90E03BC69}"/>
    <cellStyle name="Note 5 2 9 4" xfId="32212" xr:uid="{4C6BFE66-51DD-422B-9C37-88F6D038DE1B}"/>
    <cellStyle name="Note 5 20" xfId="32213" xr:uid="{43A02B53-FC27-474A-AB21-CE8E9FEB115D}"/>
    <cellStyle name="Note 5 20 2" xfId="32214" xr:uid="{714ECAAE-594B-4EA1-BD6D-DEBB9041210C}"/>
    <cellStyle name="Note 5 21" xfId="32215" xr:uid="{0F07EAF5-C0A9-40CF-A278-862039F7882C}"/>
    <cellStyle name="Note 5 21 2" xfId="32216" xr:uid="{EEBD6E86-3375-4844-92AE-51935B23A123}"/>
    <cellStyle name="Note 5 22" xfId="32217" xr:uid="{937005E7-0B65-4F9A-B7B8-0373F36973D9}"/>
    <cellStyle name="Note 5 23" xfId="32218" xr:uid="{D564CEB8-9507-48A6-BC7D-897DDE56614A}"/>
    <cellStyle name="Note 5 3" xfId="3003" xr:uid="{6A8AF996-85F8-4914-9D59-3C78CD5192BE}"/>
    <cellStyle name="Note 5 3 10" xfId="32219" xr:uid="{621E955F-E55F-4BCA-96FE-EA502F883B9B}"/>
    <cellStyle name="Note 5 3 10 2" xfId="32220" xr:uid="{0CD18CFE-92CC-43F3-9F66-5E37D500EFBD}"/>
    <cellStyle name="Note 5 3 11" xfId="32221" xr:uid="{1CCB0860-6894-4055-ABAA-3EA5D844F0A5}"/>
    <cellStyle name="Note 5 3 11 2" xfId="32222" xr:uid="{C3612F61-781E-48C9-B559-5A84AC31634E}"/>
    <cellStyle name="Note 5 3 12" xfId="32223" xr:uid="{3C37D032-6AA0-4704-9BA4-5A57BB516B24}"/>
    <cellStyle name="Note 5 3 13" xfId="32224" xr:uid="{67A98EEE-C0E2-4503-8BA7-272BADB9D52F}"/>
    <cellStyle name="Note 5 3 2" xfId="3512" xr:uid="{9270B50F-7B0B-4F79-8A42-8DF351E9D523}"/>
    <cellStyle name="Note 5 3 2 10" xfId="32225" xr:uid="{28998BDA-D6B4-4961-802F-615EEBF5CC98}"/>
    <cellStyle name="Note 5 3 2 10 2" xfId="32226" xr:uid="{22B96038-6FEB-456E-A9F3-3DE0A1180183}"/>
    <cellStyle name="Note 5 3 2 11" xfId="32227" xr:uid="{5E16E4B1-8FA7-4397-B306-70354143FFE9}"/>
    <cellStyle name="Note 5 3 2 12" xfId="32228" xr:uid="{1376CC0A-40F4-408D-8ABC-878858B45C07}"/>
    <cellStyle name="Note 5 3 2 2" xfId="4169" xr:uid="{060510AC-26D2-4ABB-AD7E-747B7E311D85}"/>
    <cellStyle name="Note 5 3 2 2 2" xfId="5392" xr:uid="{CFCC573F-5EB9-4566-BA33-61B95341D3D7}"/>
    <cellStyle name="Note 5 3 2 2 2 2" xfId="32229" xr:uid="{2C097F47-BD1C-4F24-9830-87450570F434}"/>
    <cellStyle name="Note 5 3 2 2 3" xfId="32230" xr:uid="{2EE87032-D93D-4CF2-8B39-379986CD6145}"/>
    <cellStyle name="Note 5 3 2 2 4" xfId="32231" xr:uid="{A3D6698A-4566-44AD-A893-D435B0D99A7B}"/>
    <cellStyle name="Note 5 3 2 3" xfId="32232" xr:uid="{89477BDC-5256-4CE5-9234-8AADB34FFFEA}"/>
    <cellStyle name="Note 5 3 2 3 2" xfId="32233" xr:uid="{8C62972C-86B3-445B-B7A6-79530F2ABCA8}"/>
    <cellStyle name="Note 5 3 2 3 3" xfId="32234" xr:uid="{8A1DC801-9D6C-4A40-B0CE-987811DA8503}"/>
    <cellStyle name="Note 5 3 2 3 4" xfId="32235" xr:uid="{73823AE0-420A-427B-80F1-3B38A27562D0}"/>
    <cellStyle name="Note 5 3 2 4" xfId="32236" xr:uid="{328204FD-CC2D-43BA-9E78-EC61154AD8E7}"/>
    <cellStyle name="Note 5 3 2 4 2" xfId="32237" xr:uid="{DDB349A6-CE57-4EB0-BC0E-119D74B48C24}"/>
    <cellStyle name="Note 5 3 2 4 3" xfId="32238" xr:uid="{14033807-831A-463E-8E37-63AE88A35CC1}"/>
    <cellStyle name="Note 5 3 2 4 4" xfId="32239" xr:uid="{8602EB44-B085-4B44-9B11-166EADA052FE}"/>
    <cellStyle name="Note 5 3 2 5" xfId="32240" xr:uid="{AE51570C-D7CE-4853-B0C4-81D701B74357}"/>
    <cellStyle name="Note 5 3 2 5 2" xfId="32241" xr:uid="{42D05D4A-C0A3-4C3C-BDE1-B015CCF68421}"/>
    <cellStyle name="Note 5 3 2 5 3" xfId="32242" xr:uid="{129A799F-6D3F-4539-B5C6-9CE262DB42AB}"/>
    <cellStyle name="Note 5 3 2 5 4" xfId="32243" xr:uid="{3A829DFA-1617-470C-A84A-9E3D7CC730F1}"/>
    <cellStyle name="Note 5 3 2 6" xfId="32244" xr:uid="{FF314C2D-AD1E-4AC0-B48E-016E0DB66C98}"/>
    <cellStyle name="Note 5 3 2 6 2" xfId="32245" xr:uid="{A36B2881-E2BF-4B39-A488-99347DED0712}"/>
    <cellStyle name="Note 5 3 2 6 3" xfId="32246" xr:uid="{153E26FD-2B73-4CC6-8361-1694EA8D86E2}"/>
    <cellStyle name="Note 5 3 2 6 4" xfId="32247" xr:uid="{0EE74674-DD22-4E9F-800C-95746227CFD3}"/>
    <cellStyle name="Note 5 3 2 7" xfId="32248" xr:uid="{3450F65E-9CAA-4C2A-B6B2-A98685FBAA71}"/>
    <cellStyle name="Note 5 3 2 7 2" xfId="32249" xr:uid="{72BFED43-FA4A-4C01-B54B-FE109CDF296C}"/>
    <cellStyle name="Note 5 3 2 7 3" xfId="32250" xr:uid="{413FE87F-5630-4C13-81B5-58FE4A96EBCF}"/>
    <cellStyle name="Note 5 3 2 7 4" xfId="32251" xr:uid="{2FCC4991-1989-4CA3-8730-36CB178E01C8}"/>
    <cellStyle name="Note 5 3 2 8" xfId="32252" xr:uid="{923F5712-73BE-47D7-997F-D58C62A5BC04}"/>
    <cellStyle name="Note 5 3 2 8 2" xfId="32253" xr:uid="{69C4D2BB-3E9F-448D-AD38-B8FC6BB4B703}"/>
    <cellStyle name="Note 5 3 2 8 3" xfId="32254" xr:uid="{8777D7A3-634E-4D71-98EC-CE40B245B3F5}"/>
    <cellStyle name="Note 5 3 2 8 4" xfId="32255" xr:uid="{1C528E1E-5FF4-4FB3-B755-F3DE01AB9455}"/>
    <cellStyle name="Note 5 3 2 9" xfId="32256" xr:uid="{44D312C7-FE58-42CF-ADAB-C2A2BDC4E76E}"/>
    <cellStyle name="Note 5 3 2 9 2" xfId="32257" xr:uid="{CB986007-15AF-409F-AE4A-1C7F1B633B78}"/>
    <cellStyle name="Note 5 3 3" xfId="3847" xr:uid="{934A741F-80B3-4105-A5FE-9AE3A3C8F564}"/>
    <cellStyle name="Note 5 3 3 2" xfId="4381" xr:uid="{4E4BB001-301F-4F92-BE5C-A1B91CF17114}"/>
    <cellStyle name="Note 5 3 3 2 2" xfId="32258" xr:uid="{844D406D-D7DD-431A-86D6-6267E5ABE63C}"/>
    <cellStyle name="Note 5 3 3 3" xfId="32259" xr:uid="{689ED401-009C-4BEB-8565-CA0D24AB2747}"/>
    <cellStyle name="Note 5 3 3 4" xfId="32260" xr:uid="{C722949D-D861-4F9C-9FBD-14B295D3BDDD}"/>
    <cellStyle name="Note 5 3 4" xfId="32261" xr:uid="{FCCF02A6-C641-4879-BE3E-11CBE8EAF401}"/>
    <cellStyle name="Note 5 3 4 2" xfId="32262" xr:uid="{1DB07A30-8B1B-4FFE-A4D3-004694AC9858}"/>
    <cellStyle name="Note 5 3 4 3" xfId="32263" xr:uid="{5B170E1C-E1F6-4B40-9B22-610D29879DBE}"/>
    <cellStyle name="Note 5 3 4 4" xfId="32264" xr:uid="{28A69CE9-31B7-46E1-BCE9-A95528BB1156}"/>
    <cellStyle name="Note 5 3 5" xfId="32265" xr:uid="{A3E83988-3977-41F9-BAA5-4416F2A58EC0}"/>
    <cellStyle name="Note 5 3 5 2" xfId="32266" xr:uid="{339AEC83-A79A-48A7-9D99-9CC4E839F8C8}"/>
    <cellStyle name="Note 5 3 5 3" xfId="32267" xr:uid="{75E3DA24-96B7-4EDC-B214-578AEFF198FE}"/>
    <cellStyle name="Note 5 3 5 4" xfId="32268" xr:uid="{17D69364-B631-45B7-875E-E856CF5B1392}"/>
    <cellStyle name="Note 5 3 6" xfId="32269" xr:uid="{4EEDBF6F-4F99-4FC3-A14A-B0E573B9C764}"/>
    <cellStyle name="Note 5 3 6 2" xfId="32270" xr:uid="{CE5725DB-E724-4608-81B2-C6FD78D00958}"/>
    <cellStyle name="Note 5 3 6 3" xfId="32271" xr:uid="{37CC18B4-552B-4EFF-9106-1AE171716FC7}"/>
    <cellStyle name="Note 5 3 6 4" xfId="32272" xr:uid="{A5DA9DBE-30F7-4520-8303-620549111DE1}"/>
    <cellStyle name="Note 5 3 7" xfId="32273" xr:uid="{7C6C354F-7D63-4CD1-99CD-5F19E19F8444}"/>
    <cellStyle name="Note 5 3 7 2" xfId="32274" xr:uid="{D517922E-4905-49FF-909C-326F833B5584}"/>
    <cellStyle name="Note 5 3 7 3" xfId="32275" xr:uid="{B69D90AD-23DB-4D4C-BCED-9E31B5C432FA}"/>
    <cellStyle name="Note 5 3 7 4" xfId="32276" xr:uid="{084E289B-2F0C-4150-9BB1-8212ADCB7F9E}"/>
    <cellStyle name="Note 5 3 8" xfId="32277" xr:uid="{EAE788F3-621C-4E75-A7A7-934DB4F66B0E}"/>
    <cellStyle name="Note 5 3 8 2" xfId="32278" xr:uid="{DCBEF4B8-D8C8-4562-837E-DC032AB995A7}"/>
    <cellStyle name="Note 5 3 8 3" xfId="32279" xr:uid="{EA3265AB-6898-49AA-999D-AAA0206AF859}"/>
    <cellStyle name="Note 5 3 8 4" xfId="32280" xr:uid="{B8D05841-4943-40A5-95E5-01AC4E1A6758}"/>
    <cellStyle name="Note 5 3 9" xfId="32281" xr:uid="{04B63C56-B153-4A0A-AEF1-B24A3BBCD99D}"/>
    <cellStyle name="Note 5 3 9 2" xfId="32282" xr:uid="{1EBCEC01-7E6C-4510-860A-59A4B2C17630}"/>
    <cellStyle name="Note 5 3 9 3" xfId="32283" xr:uid="{91EEEE9A-293C-49FB-8C69-1B1B7683FBC5}"/>
    <cellStyle name="Note 5 3 9 4" xfId="32284" xr:uid="{FBFACC76-2B87-4597-8E6B-09DDCD696D72}"/>
    <cellStyle name="Note 5 3_ELC_final" xfId="8889" xr:uid="{15FE9C62-C278-4DB4-AE87-B86021DCA4DE}"/>
    <cellStyle name="Note 5 4" xfId="3004" xr:uid="{FE01A49B-AD76-4C80-8B2C-2BA1F2FA90E9}"/>
    <cellStyle name="Note 5 4 10" xfId="32285" xr:uid="{2259BE02-8432-4DA4-8435-A578B7055E9B}"/>
    <cellStyle name="Note 5 4 10 2" xfId="32286" xr:uid="{3485CAB1-2319-47D3-A2B0-379B1205F393}"/>
    <cellStyle name="Note 5 4 11" xfId="32287" xr:uid="{8FDD1C40-812F-47B8-993B-2FA1FDAB3AAD}"/>
    <cellStyle name="Note 5 4 11 2" xfId="32288" xr:uid="{57101FEB-BB97-4B8A-9E75-E615E88EAD49}"/>
    <cellStyle name="Note 5 4 12" xfId="32289" xr:uid="{B27A4513-64FE-45C4-82F2-C84E76EF7F58}"/>
    <cellStyle name="Note 5 4 13" xfId="32290" xr:uid="{3339F8F1-D74E-47B2-805F-B6A913B30834}"/>
    <cellStyle name="Note 5 4 14" xfId="11123" xr:uid="{A60BF210-D154-4D24-AE1D-1EAFEB9F4C32}"/>
    <cellStyle name="Note 5 4 15" xfId="8890" xr:uid="{0E106356-4297-48B9-BEF7-5C3253086189}"/>
    <cellStyle name="Note 5 4 2" xfId="3513" xr:uid="{314A883E-E791-4C1C-ACC6-9C843C834477}"/>
    <cellStyle name="Note 5 4 2 10" xfId="32291" xr:uid="{E965DD91-074F-4451-85EF-7FBD610561E9}"/>
    <cellStyle name="Note 5 4 2 10 2" xfId="32292" xr:uid="{FFDCB9C9-35C8-4636-940B-F722E631CD6C}"/>
    <cellStyle name="Note 5 4 2 11" xfId="32293" xr:uid="{9F8A419F-EF8F-4A21-ABA5-87C0E0886D0D}"/>
    <cellStyle name="Note 5 4 2 2" xfId="4170" xr:uid="{B217554C-75FF-4FFD-8B82-84F4416EC267}"/>
    <cellStyle name="Note 5 4 2 2 2" xfId="5393" xr:uid="{A79B6BF0-45CE-4AAD-9A3A-0BDDF47CF181}"/>
    <cellStyle name="Note 5 4 2 2 2 2" xfId="32294" xr:uid="{F73C6500-716C-4E14-9B80-95F9653D684C}"/>
    <cellStyle name="Note 5 4 2 2 3" xfId="32295" xr:uid="{D676E994-7C10-47B9-9D7A-3A14BDE6A9F0}"/>
    <cellStyle name="Note 5 4 2 2 4" xfId="32296" xr:uid="{E9D0B9D0-DB64-4CFB-8D08-BCAB6D71A352}"/>
    <cellStyle name="Note 5 4 2 3" xfId="32297" xr:uid="{B0A1C855-3DEC-4922-9A65-95D965B38841}"/>
    <cellStyle name="Note 5 4 2 3 2" xfId="32298" xr:uid="{11C302DA-305E-48D8-92A9-AB38F24B9B11}"/>
    <cellStyle name="Note 5 4 2 3 3" xfId="32299" xr:uid="{F99E1B34-AF68-4052-BC8A-16DFB7EC136B}"/>
    <cellStyle name="Note 5 4 2 3 4" xfId="32300" xr:uid="{0A97DC69-307F-4612-8685-034BB2BF15AB}"/>
    <cellStyle name="Note 5 4 2 4" xfId="32301" xr:uid="{641272A3-C35F-4D9D-BAB4-C329E458673E}"/>
    <cellStyle name="Note 5 4 2 4 2" xfId="32302" xr:uid="{C9F17FB0-5D8D-41A1-A89A-CB347CA00709}"/>
    <cellStyle name="Note 5 4 2 4 3" xfId="32303" xr:uid="{97A2DA53-76FF-464E-A884-6A1329F8E94F}"/>
    <cellStyle name="Note 5 4 2 4 4" xfId="32304" xr:uid="{CC10CF6E-CA61-4493-9D6E-AA4C4F505591}"/>
    <cellStyle name="Note 5 4 2 5" xfId="32305" xr:uid="{2E1D2833-985F-4096-9FF3-C29718FD659A}"/>
    <cellStyle name="Note 5 4 2 5 2" xfId="32306" xr:uid="{AACA580D-D9CC-471A-8F85-10D060059578}"/>
    <cellStyle name="Note 5 4 2 5 3" xfId="32307" xr:uid="{74ADD860-C51B-4BAA-9C26-00624CCFADB1}"/>
    <cellStyle name="Note 5 4 2 5 4" xfId="32308" xr:uid="{A821BDA4-1278-437D-8D09-2CFAADDF7CB5}"/>
    <cellStyle name="Note 5 4 2 6" xfId="32309" xr:uid="{540C47F3-6828-49CD-B320-FBE2C2986613}"/>
    <cellStyle name="Note 5 4 2 6 2" xfId="32310" xr:uid="{A834B6DF-D7C9-475C-99BE-D1A767A47061}"/>
    <cellStyle name="Note 5 4 2 6 3" xfId="32311" xr:uid="{E53EFB97-209A-4617-A108-7F64A06B77A6}"/>
    <cellStyle name="Note 5 4 2 6 4" xfId="32312" xr:uid="{38D6ED44-D0D9-413C-B081-F5AFB303D5D9}"/>
    <cellStyle name="Note 5 4 2 7" xfId="32313" xr:uid="{11FCD5E4-8B9A-40F2-9C21-08F6699A858F}"/>
    <cellStyle name="Note 5 4 2 7 2" xfId="32314" xr:uid="{61F880A0-B7E1-4590-A896-7EBDA1EB25C8}"/>
    <cellStyle name="Note 5 4 2 7 3" xfId="32315" xr:uid="{D11AF2B0-1C74-4765-BD95-CF58D82DA21F}"/>
    <cellStyle name="Note 5 4 2 7 4" xfId="32316" xr:uid="{144B71AF-DF7D-4BD1-86BF-1C87708CCAEF}"/>
    <cellStyle name="Note 5 4 2 8" xfId="32317" xr:uid="{150CE809-DE70-499E-85D4-D08133C319BE}"/>
    <cellStyle name="Note 5 4 2 8 2" xfId="32318" xr:uid="{467F5DDC-BD70-4B20-9013-608C03C8FBE4}"/>
    <cellStyle name="Note 5 4 2 8 3" xfId="32319" xr:uid="{1F201D51-2559-4C9F-B95B-47D72CEF850E}"/>
    <cellStyle name="Note 5 4 2 8 4" xfId="32320" xr:uid="{C6A176A9-0B1D-4213-B646-EB9E48EF3480}"/>
    <cellStyle name="Note 5 4 2 9" xfId="32321" xr:uid="{915C2777-A864-48BB-9421-F03133CF18BE}"/>
    <cellStyle name="Note 5 4 2 9 2" xfId="32322" xr:uid="{DFD3B324-3CB9-4E2E-8895-DC12F342EFAC}"/>
    <cellStyle name="Note 5 4 3" xfId="3848" xr:uid="{AACFFE66-ED6C-4464-8DDD-28A3EE144979}"/>
    <cellStyle name="Note 5 4 3 2" xfId="4380" xr:uid="{FE7B09DC-5E6C-4F6B-9E40-8ABE8B5CC26A}"/>
    <cellStyle name="Note 5 4 3 2 2" xfId="32323" xr:uid="{CC1A163D-23F3-48F2-B41D-5A2022A7DAD6}"/>
    <cellStyle name="Note 5 4 3 3" xfId="32324" xr:uid="{884458DA-50A1-4C76-A39A-F1B1D94D8295}"/>
    <cellStyle name="Note 5 4 3 4" xfId="32325" xr:uid="{24D440A3-6AD1-479B-9053-E07312D71008}"/>
    <cellStyle name="Note 5 4 4" xfId="32326" xr:uid="{593F1730-7D66-4396-9752-1D22EC5AD31A}"/>
    <cellStyle name="Note 5 4 4 2" xfId="32327" xr:uid="{4BC100DC-7BFA-407E-9CC9-CA45D049693E}"/>
    <cellStyle name="Note 5 4 4 3" xfId="32328" xr:uid="{155B9CEC-BB22-4B4B-A47B-361EE89375E9}"/>
    <cellStyle name="Note 5 4 4 4" xfId="32329" xr:uid="{0E49D24D-CBC0-48C8-B90D-997EBA12AFCD}"/>
    <cellStyle name="Note 5 4 5" xfId="32330" xr:uid="{664630D2-7734-47B5-9CE5-C72F33524D2D}"/>
    <cellStyle name="Note 5 4 5 2" xfId="32331" xr:uid="{C5617D61-0B50-4CC9-9669-2A92961F2261}"/>
    <cellStyle name="Note 5 4 5 3" xfId="32332" xr:uid="{C039B34B-34EF-4280-BD87-B6796FE9737D}"/>
    <cellStyle name="Note 5 4 5 4" xfId="32333" xr:uid="{D702842A-B983-4F39-8EED-848FA5B532F8}"/>
    <cellStyle name="Note 5 4 6" xfId="32334" xr:uid="{2EB1A6A5-7CAF-489F-BD66-EBAFCE403F59}"/>
    <cellStyle name="Note 5 4 6 2" xfId="32335" xr:uid="{9286D443-5E38-496A-9168-109D2F27BC24}"/>
    <cellStyle name="Note 5 4 6 3" xfId="32336" xr:uid="{C53AEBDF-D00B-4CD4-A9A4-75A9AF935BDA}"/>
    <cellStyle name="Note 5 4 6 4" xfId="32337" xr:uid="{274EE7D9-724E-4A20-B8D7-8718BAF23D5B}"/>
    <cellStyle name="Note 5 4 7" xfId="32338" xr:uid="{8C0E5D63-84ED-4141-9289-E464FE3F8945}"/>
    <cellStyle name="Note 5 4 7 2" xfId="32339" xr:uid="{E0305235-7077-4158-A15F-7484D515D3AA}"/>
    <cellStyle name="Note 5 4 7 3" xfId="32340" xr:uid="{C41D1742-61C1-4E08-A676-326F1FAFCF6E}"/>
    <cellStyle name="Note 5 4 7 4" xfId="32341" xr:uid="{D6F9BA1E-BB84-4884-9467-FCA1ADA887EA}"/>
    <cellStyle name="Note 5 4 8" xfId="32342" xr:uid="{CD679B8E-E234-44B4-AA56-678633AD998A}"/>
    <cellStyle name="Note 5 4 8 2" xfId="32343" xr:uid="{2294B04F-3863-4B5C-A919-74E37FD47CCF}"/>
    <cellStyle name="Note 5 4 8 3" xfId="32344" xr:uid="{33BBADCE-DE3B-4934-B31C-EB79C499B555}"/>
    <cellStyle name="Note 5 4 8 4" xfId="32345" xr:uid="{44481DF6-5C4D-46B6-A91C-A6620C969154}"/>
    <cellStyle name="Note 5 4 9" xfId="32346" xr:uid="{29F14784-0394-4A7A-A2F9-2791ADF8E9A1}"/>
    <cellStyle name="Note 5 4 9 2" xfId="32347" xr:uid="{58F890ED-CE6B-4CA1-AC79-A1A8EA03A956}"/>
    <cellStyle name="Note 5 4 9 3" xfId="32348" xr:uid="{BE7AA3C3-0FFF-4196-B977-8F83B800DD6B}"/>
    <cellStyle name="Note 5 4 9 4" xfId="32349" xr:uid="{D6DAB2BE-0C88-4E1D-A261-D0F57D11F720}"/>
    <cellStyle name="Note 5 5" xfId="3005" xr:uid="{4B0B99A6-6C6A-4A57-BF72-A87399518993}"/>
    <cellStyle name="Note 5 5 10" xfId="32350" xr:uid="{94448F47-9EDA-42C7-9BF6-9CE8E1F44561}"/>
    <cellStyle name="Note 5 5 10 2" xfId="32351" xr:uid="{77F066AA-5DEE-414E-8EAB-B8122F0D76EE}"/>
    <cellStyle name="Note 5 5 11" xfId="32352" xr:uid="{FD03CEB9-AE57-43B1-86B8-111DB864EFA9}"/>
    <cellStyle name="Note 5 5 11 2" xfId="32353" xr:uid="{CC736C27-08C6-4A7B-8323-4F5CE7835592}"/>
    <cellStyle name="Note 5 5 12" xfId="32354" xr:uid="{AAF4280C-97A0-40EA-9CFF-3476DAD61D4F}"/>
    <cellStyle name="Note 5 5 2" xfId="3514" xr:uid="{F12C219B-2EB7-4F80-AEF9-DBD950AF31AE}"/>
    <cellStyle name="Note 5 5 2 10" xfId="32355" xr:uid="{95B1D957-AFBB-4F52-BB0D-1065ECBF4E41}"/>
    <cellStyle name="Note 5 5 2 10 2" xfId="32356" xr:uid="{DF453B7B-BCDA-4BBB-9684-2B7702538DE0}"/>
    <cellStyle name="Note 5 5 2 11" xfId="32357" xr:uid="{EBC0C2EC-FE3E-4868-B411-9AD7F8692153}"/>
    <cellStyle name="Note 5 5 2 2" xfId="4171" xr:uid="{B8DEA234-CD5E-4FFD-88C4-EC7006C27C53}"/>
    <cellStyle name="Note 5 5 2 2 2" xfId="5394" xr:uid="{17593783-77FC-484F-AE3D-48167E8CF421}"/>
    <cellStyle name="Note 5 5 2 2 2 2" xfId="32358" xr:uid="{D98CE240-B5B8-45BB-B2EF-1ADE70446EEB}"/>
    <cellStyle name="Note 5 5 2 2 3" xfId="32359" xr:uid="{02133E2B-3535-4434-8FD7-333134A4D517}"/>
    <cellStyle name="Note 5 5 2 2 4" xfId="32360" xr:uid="{4CAF28ED-3A1A-49C0-9FD6-C46756719EB9}"/>
    <cellStyle name="Note 5 5 2 3" xfId="32361" xr:uid="{738ECB63-C0E8-42BD-9B4F-6420421D7E16}"/>
    <cellStyle name="Note 5 5 2 3 2" xfId="32362" xr:uid="{5632314C-5C70-4C47-BA66-DD9B01B0E1D0}"/>
    <cellStyle name="Note 5 5 2 3 3" xfId="32363" xr:uid="{9A1F2EEA-F7D0-48FB-8162-9E2BB116432F}"/>
    <cellStyle name="Note 5 5 2 3 4" xfId="32364" xr:uid="{20AB1B07-6398-4568-B29E-1DA168795EE4}"/>
    <cellStyle name="Note 5 5 2 4" xfId="32365" xr:uid="{E3493CC6-0D0E-46ED-B5D1-D82FE7011ABD}"/>
    <cellStyle name="Note 5 5 2 4 2" xfId="32366" xr:uid="{FD3B65B8-96E5-46B7-B537-B1D1129F80FE}"/>
    <cellStyle name="Note 5 5 2 4 3" xfId="32367" xr:uid="{057A863A-634A-4695-9C44-4D9EDF9EBC6E}"/>
    <cellStyle name="Note 5 5 2 4 4" xfId="32368" xr:uid="{D06F387B-160C-4274-A217-C69D540A2D5F}"/>
    <cellStyle name="Note 5 5 2 5" xfId="32369" xr:uid="{3006F6CC-FB27-4C12-B6A5-1D49A056935D}"/>
    <cellStyle name="Note 5 5 2 5 2" xfId="32370" xr:uid="{077C83C4-BAF2-4550-A395-724F5A3E3ACF}"/>
    <cellStyle name="Note 5 5 2 5 3" xfId="32371" xr:uid="{2F6F18C6-4961-4C7B-9400-C8618D11B5BD}"/>
    <cellStyle name="Note 5 5 2 5 4" xfId="32372" xr:uid="{F0E220F1-C8A0-4B38-B704-99B2A6789E9D}"/>
    <cellStyle name="Note 5 5 2 6" xfId="32373" xr:uid="{86B5564D-9C00-4F66-9E6F-A38F984DD962}"/>
    <cellStyle name="Note 5 5 2 6 2" xfId="32374" xr:uid="{2DA5548C-7506-430B-9BEA-8E9B38FC99EF}"/>
    <cellStyle name="Note 5 5 2 6 3" xfId="32375" xr:uid="{E55F8D55-1814-4EDF-A24A-E9F1C085A2D7}"/>
    <cellStyle name="Note 5 5 2 6 4" xfId="32376" xr:uid="{0D10E6F3-21E7-4A66-8876-D0F27FF22751}"/>
    <cellStyle name="Note 5 5 2 7" xfId="32377" xr:uid="{FDE89D41-FE23-4E18-B1C8-5416F9DCB0C3}"/>
    <cellStyle name="Note 5 5 2 7 2" xfId="32378" xr:uid="{11E6729D-92ED-4299-BBAE-95A0DD914F31}"/>
    <cellStyle name="Note 5 5 2 7 3" xfId="32379" xr:uid="{F877E0E0-7B43-469E-9AED-8746803024B0}"/>
    <cellStyle name="Note 5 5 2 7 4" xfId="32380" xr:uid="{FB054225-4D85-4EDA-8351-F22595CA8FE8}"/>
    <cellStyle name="Note 5 5 2 8" xfId="32381" xr:uid="{5CB64E0B-585C-460D-A46F-546FC4583110}"/>
    <cellStyle name="Note 5 5 2 8 2" xfId="32382" xr:uid="{CF6B0B6F-DF71-404D-BE1E-53389F78EF57}"/>
    <cellStyle name="Note 5 5 2 8 3" xfId="32383" xr:uid="{235F366D-7050-4709-8594-8C66562824BD}"/>
    <cellStyle name="Note 5 5 2 8 4" xfId="32384" xr:uid="{5ADE4760-468C-4A19-ABBF-FCFA825281BE}"/>
    <cellStyle name="Note 5 5 2 9" xfId="32385" xr:uid="{426F7774-C094-45ED-8859-29DA68B639FD}"/>
    <cellStyle name="Note 5 5 2 9 2" xfId="32386" xr:uid="{806F33ED-5EA8-43CE-930E-61E21E0B83DF}"/>
    <cellStyle name="Note 5 5 3" xfId="3849" xr:uid="{69F31D3E-AC59-406F-B624-2350F528B526}"/>
    <cellStyle name="Note 5 5 3 2" xfId="5076" xr:uid="{54647133-60A3-4A86-876D-E828DB5ECF78}"/>
    <cellStyle name="Note 5 5 3 2 2" xfId="32387" xr:uid="{EE925275-28DA-4A6D-9EB1-28129B9AD748}"/>
    <cellStyle name="Note 5 5 3 3" xfId="32388" xr:uid="{1339DAC4-6DEB-4111-BA97-A6B482C67DB4}"/>
    <cellStyle name="Note 5 5 3 4" xfId="32389" xr:uid="{10C90612-8B32-4D87-B7A9-3609DA4A96C9}"/>
    <cellStyle name="Note 5 5 4" xfId="32390" xr:uid="{B3A13CBE-5593-4702-8EDA-D107C816293E}"/>
    <cellStyle name="Note 5 5 4 2" xfId="32391" xr:uid="{A2FA8848-27AB-41A2-A7D2-E577A58255B2}"/>
    <cellStyle name="Note 5 5 4 3" xfId="32392" xr:uid="{EB92C179-EDB3-4A86-83C3-7D0D317443D3}"/>
    <cellStyle name="Note 5 5 4 4" xfId="32393" xr:uid="{D4B76302-916D-4081-9A04-24AD282D826C}"/>
    <cellStyle name="Note 5 5 5" xfId="32394" xr:uid="{1269FCB1-91E3-4FFB-A275-EDDD6416F0B5}"/>
    <cellStyle name="Note 5 5 5 2" xfId="32395" xr:uid="{E1FBC1B2-7694-4C1E-B3F3-5F00EECE3F86}"/>
    <cellStyle name="Note 5 5 5 3" xfId="32396" xr:uid="{73BE7EF2-9E0F-4107-8337-62F89A99B1EA}"/>
    <cellStyle name="Note 5 5 5 4" xfId="32397" xr:uid="{062C4A10-89A0-478C-9F69-AA93F7575953}"/>
    <cellStyle name="Note 5 5 6" xfId="32398" xr:uid="{8566D6F3-7A39-44E3-A096-E55A28B3B7D4}"/>
    <cellStyle name="Note 5 5 6 2" xfId="32399" xr:uid="{AEBDCB8C-1D93-4D39-9E5E-790636BD361E}"/>
    <cellStyle name="Note 5 5 6 3" xfId="32400" xr:uid="{09274A7F-BAD8-4E8E-B6D5-78E60E9677BC}"/>
    <cellStyle name="Note 5 5 6 4" xfId="32401" xr:uid="{31BDE213-15AF-409F-ADC5-2E6544E52FAD}"/>
    <cellStyle name="Note 5 5 7" xfId="32402" xr:uid="{AEA245B4-5AE4-4020-8724-B33BCAEE0262}"/>
    <cellStyle name="Note 5 5 7 2" xfId="32403" xr:uid="{3E75F29E-8D40-4B4E-A4BB-6EE7A5F899C4}"/>
    <cellStyle name="Note 5 5 7 3" xfId="32404" xr:uid="{CD364961-B9FD-455F-9E27-C747787E92A0}"/>
    <cellStyle name="Note 5 5 7 4" xfId="32405" xr:uid="{87029389-4A0E-41C1-B4E5-A6CEF222A5D3}"/>
    <cellStyle name="Note 5 5 8" xfId="32406" xr:uid="{14E7835E-6CF8-4777-BB9C-027BD08EA9F4}"/>
    <cellStyle name="Note 5 5 8 2" xfId="32407" xr:uid="{FDFB1F4B-950C-4AD3-BFAD-D8B2324D4E4F}"/>
    <cellStyle name="Note 5 5 8 3" xfId="32408" xr:uid="{FAA946BC-6FCF-45D8-A134-CF9F08DA0993}"/>
    <cellStyle name="Note 5 5 8 4" xfId="32409" xr:uid="{BC9F4CB3-C9BF-4895-861F-5682D1F1BE22}"/>
    <cellStyle name="Note 5 5 9" xfId="32410" xr:uid="{44C035F7-180A-43C7-9828-89FFB80CFE45}"/>
    <cellStyle name="Note 5 5 9 2" xfId="32411" xr:uid="{4F2E1A76-5F96-482A-A13C-AB986BBFBC54}"/>
    <cellStyle name="Note 5 5 9 3" xfId="32412" xr:uid="{BF01EB9B-0FC3-48AC-9EA3-178F4D4393A5}"/>
    <cellStyle name="Note 5 5 9 4" xfId="32413" xr:uid="{04E2016A-577A-45B9-B616-AD3654F8E7D9}"/>
    <cellStyle name="Note 5 6" xfId="3006" xr:uid="{DA43D479-8A84-4B3C-8861-DDF5D80D4DFD}"/>
    <cellStyle name="Note 5 6 10" xfId="32414" xr:uid="{11C55F47-E889-49C9-A5E0-5CD5B937B98E}"/>
    <cellStyle name="Note 5 6 10 2" xfId="32415" xr:uid="{B70A04F3-CCF1-4DA4-89CE-2CC262E47B38}"/>
    <cellStyle name="Note 5 6 11" xfId="32416" xr:uid="{11BD9D63-0F93-4055-B561-B51BF99BF93E}"/>
    <cellStyle name="Note 5 6 11 2" xfId="32417" xr:uid="{B5985C33-6ADA-4D40-9B08-66524DB29609}"/>
    <cellStyle name="Note 5 6 12" xfId="32418" xr:uid="{D5AD00A7-0EA7-4C46-8340-1AA9B6394405}"/>
    <cellStyle name="Note 5 6 2" xfId="3515" xr:uid="{05CDBAAA-F677-4899-A217-2A5EAD622FB1}"/>
    <cellStyle name="Note 5 6 2 10" xfId="32419" xr:uid="{2AD38DEE-FBC6-487E-B93A-DDC4CF340D30}"/>
    <cellStyle name="Note 5 6 2 10 2" xfId="32420" xr:uid="{2DFDB02C-B026-4139-AC1A-F9FCD8E7A107}"/>
    <cellStyle name="Note 5 6 2 11" xfId="32421" xr:uid="{AFD3DD5B-D56F-424D-A34F-8C547F0D5FE6}"/>
    <cellStyle name="Note 5 6 2 2" xfId="4172" xr:uid="{5154B75E-243D-4557-91FB-906B34944603}"/>
    <cellStyle name="Note 5 6 2 2 2" xfId="5395" xr:uid="{877112CC-DDE3-4F9C-B2F8-45DE7C8772C3}"/>
    <cellStyle name="Note 5 6 2 2 2 2" xfId="32422" xr:uid="{D5C4E475-63A0-4640-A712-881CEF43580D}"/>
    <cellStyle name="Note 5 6 2 2 3" xfId="32423" xr:uid="{3D86D628-03B6-4BB2-90F3-70211A4DD248}"/>
    <cellStyle name="Note 5 6 2 2 4" xfId="32424" xr:uid="{61818BEC-2DE3-41A6-B8AA-CF6518B5DE86}"/>
    <cellStyle name="Note 5 6 2 3" xfId="32425" xr:uid="{96690CDA-D8D5-4EAE-916E-A13A370E4117}"/>
    <cellStyle name="Note 5 6 2 3 2" xfId="32426" xr:uid="{7993DFFD-B508-4E93-ACF8-DCAFBAC71769}"/>
    <cellStyle name="Note 5 6 2 3 3" xfId="32427" xr:uid="{125745AB-CF10-414E-8D07-473BA93EAB15}"/>
    <cellStyle name="Note 5 6 2 3 4" xfId="32428" xr:uid="{59EFDDE5-A894-4D62-B7D9-B40863B4C11B}"/>
    <cellStyle name="Note 5 6 2 4" xfId="32429" xr:uid="{5591C514-73E7-45B3-B5AE-14EA7999DBD9}"/>
    <cellStyle name="Note 5 6 2 4 2" xfId="32430" xr:uid="{447F011A-1521-45DA-8AAD-7E5E2F0B8070}"/>
    <cellStyle name="Note 5 6 2 4 3" xfId="32431" xr:uid="{CF184370-61EB-42B9-9693-3A90F46EF845}"/>
    <cellStyle name="Note 5 6 2 4 4" xfId="32432" xr:uid="{3F79D676-EC1F-45B7-A72F-1D0B3988E778}"/>
    <cellStyle name="Note 5 6 2 5" xfId="32433" xr:uid="{7D320A69-8050-4C2D-984A-47470AF13AF7}"/>
    <cellStyle name="Note 5 6 2 5 2" xfId="32434" xr:uid="{5ED4C676-76BA-4394-95FC-78BF3B923303}"/>
    <cellStyle name="Note 5 6 2 5 3" xfId="32435" xr:uid="{4EA16F66-9684-48AC-AD4C-43B8DB6BC7FC}"/>
    <cellStyle name="Note 5 6 2 5 4" xfId="32436" xr:uid="{8D89835F-9D9A-4B97-AAB2-3FCAB783B8FB}"/>
    <cellStyle name="Note 5 6 2 6" xfId="32437" xr:uid="{3BF5196D-A836-48D0-B354-932FC85600F1}"/>
    <cellStyle name="Note 5 6 2 6 2" xfId="32438" xr:uid="{68BC3E8E-AC85-45F7-AD1A-D8BE741F4C60}"/>
    <cellStyle name="Note 5 6 2 6 3" xfId="32439" xr:uid="{99CDBAB1-245D-4816-93AC-D284EB151261}"/>
    <cellStyle name="Note 5 6 2 6 4" xfId="32440" xr:uid="{C8FD0B1A-F971-4C2A-A596-64245208CA1C}"/>
    <cellStyle name="Note 5 6 2 7" xfId="32441" xr:uid="{852807EB-33CD-48B9-B717-59D998C0590C}"/>
    <cellStyle name="Note 5 6 2 7 2" xfId="32442" xr:uid="{606F5661-9695-481E-B2D1-418AB6B8BED5}"/>
    <cellStyle name="Note 5 6 2 7 3" xfId="32443" xr:uid="{3D6400A2-16CB-46E4-8E08-C80FC7FD1919}"/>
    <cellStyle name="Note 5 6 2 7 4" xfId="32444" xr:uid="{CCBA5E33-A807-4A58-9FE6-643C5985A341}"/>
    <cellStyle name="Note 5 6 2 8" xfId="32445" xr:uid="{DA5FE79E-F766-4DA9-B996-A1F072BAEBE6}"/>
    <cellStyle name="Note 5 6 2 8 2" xfId="32446" xr:uid="{B55A7C46-CF94-46CB-9AB2-5614F97B7186}"/>
    <cellStyle name="Note 5 6 2 8 3" xfId="32447" xr:uid="{9F6AC6BE-8CC0-4EEC-B15F-9680CA7F6ED3}"/>
    <cellStyle name="Note 5 6 2 8 4" xfId="32448" xr:uid="{DFFEB6CA-FDCC-4AF8-A125-E34CFF4250AC}"/>
    <cellStyle name="Note 5 6 2 9" xfId="32449" xr:uid="{38B5ED76-FF3F-4CE8-B72C-D3DABA8F7363}"/>
    <cellStyle name="Note 5 6 2 9 2" xfId="32450" xr:uid="{16CFAE9B-B32E-480A-8500-C503CEE95044}"/>
    <cellStyle name="Note 5 6 3" xfId="3850" xr:uid="{9BE27CB3-7EB8-4A7F-B7AB-977C6A9A9FD3}"/>
    <cellStyle name="Note 5 6 3 2" xfId="5077" xr:uid="{381E1F2D-F787-4806-9037-CE60D2CB40C6}"/>
    <cellStyle name="Note 5 6 3 2 2" xfId="32451" xr:uid="{B5545BAA-5D1D-4552-B24C-ABB074CC980B}"/>
    <cellStyle name="Note 5 6 3 3" xfId="32452" xr:uid="{AFBEB702-9C80-4414-A213-E853A80A9CC3}"/>
    <cellStyle name="Note 5 6 3 4" xfId="32453" xr:uid="{659AF964-59E2-489D-9714-D6AD3FB8CB44}"/>
    <cellStyle name="Note 5 6 4" xfId="32454" xr:uid="{1D82B0B0-A6FF-4D9F-B70D-7BBB25C09102}"/>
    <cellStyle name="Note 5 6 4 2" xfId="32455" xr:uid="{A78DC0C0-5953-4A6C-87F3-1AAD112394DB}"/>
    <cellStyle name="Note 5 6 4 3" xfId="32456" xr:uid="{BAFD6174-C85B-4A8F-8ED6-549ED103AB27}"/>
    <cellStyle name="Note 5 6 4 4" xfId="32457" xr:uid="{A3523ED3-BADA-45C4-994F-A3D6629BC78E}"/>
    <cellStyle name="Note 5 6 5" xfId="32458" xr:uid="{25278099-A806-452F-BBC7-E469D8FB8280}"/>
    <cellStyle name="Note 5 6 5 2" xfId="32459" xr:uid="{3843D7B2-F897-4F32-8FC1-C056F88D2A75}"/>
    <cellStyle name="Note 5 6 5 3" xfId="32460" xr:uid="{C9C23EF8-947E-47F5-B706-198DDE812238}"/>
    <cellStyle name="Note 5 6 5 4" xfId="32461" xr:uid="{5613EC8C-0959-4872-BC2E-FDCFFEA2F5E8}"/>
    <cellStyle name="Note 5 6 6" xfId="32462" xr:uid="{22A1C4D9-077D-4283-A1D0-09664CB7A143}"/>
    <cellStyle name="Note 5 6 6 2" xfId="32463" xr:uid="{FD963A0D-8FE1-48E2-A9A7-0DB4D7207A06}"/>
    <cellStyle name="Note 5 6 6 3" xfId="32464" xr:uid="{45CF856D-955F-4522-BD2E-C39CB2007156}"/>
    <cellStyle name="Note 5 6 6 4" xfId="32465" xr:uid="{E0C888D8-B1F3-49C6-A021-04937BA0BCEF}"/>
    <cellStyle name="Note 5 6 7" xfId="32466" xr:uid="{EE450EBD-3951-41E3-AEAE-A444D5F9FDC2}"/>
    <cellStyle name="Note 5 6 7 2" xfId="32467" xr:uid="{05F1C544-806D-4258-B995-C0B4C0608403}"/>
    <cellStyle name="Note 5 6 7 3" xfId="32468" xr:uid="{B5ADB5CD-1E53-4D5C-8DE2-E998C05970FF}"/>
    <cellStyle name="Note 5 6 7 4" xfId="32469" xr:uid="{78E6E600-F74A-4838-BB1F-2229722DA443}"/>
    <cellStyle name="Note 5 6 8" xfId="32470" xr:uid="{E560D62E-59EE-48E2-8D37-6A180E00C999}"/>
    <cellStyle name="Note 5 6 8 2" xfId="32471" xr:uid="{567DFE17-8F19-465D-B9B6-AE1D5CB75D3B}"/>
    <cellStyle name="Note 5 6 8 3" xfId="32472" xr:uid="{B249321A-CBBA-44F7-B04B-B214EC4705F0}"/>
    <cellStyle name="Note 5 6 8 4" xfId="32473" xr:uid="{8FC45DE9-226A-4C2A-B9C9-EE79DC13E27A}"/>
    <cellStyle name="Note 5 6 9" xfId="32474" xr:uid="{58CAC2EB-FEA6-4DC9-BAFE-2AC7D7EDCD2E}"/>
    <cellStyle name="Note 5 6 9 2" xfId="32475" xr:uid="{F0182AA4-ACBB-47D7-B03B-00B9C917AFF7}"/>
    <cellStyle name="Note 5 6 9 3" xfId="32476" xr:uid="{4942ADC1-E19A-435D-88ED-0D88297A045C}"/>
    <cellStyle name="Note 5 6 9 4" xfId="32477" xr:uid="{2391C905-7862-42F3-BD2D-1DB99CA0126D}"/>
    <cellStyle name="Note 5 7" xfId="3007" xr:uid="{AF2B897D-E2D0-46BA-9929-6399CDAB9C06}"/>
    <cellStyle name="Note 5 7 10" xfId="32478" xr:uid="{41C2AF36-6C19-440B-94E5-E203526003C9}"/>
    <cellStyle name="Note 5 7 10 2" xfId="32479" xr:uid="{390B0E4E-8A9F-4F95-8175-58FBC2028BAD}"/>
    <cellStyle name="Note 5 7 11" xfId="32480" xr:uid="{7759DEEC-DA9B-4601-A69E-7A626BE40E61}"/>
    <cellStyle name="Note 5 7 11 2" xfId="32481" xr:uid="{203BC8BC-27BC-489F-BC76-7DDC28B684C5}"/>
    <cellStyle name="Note 5 7 12" xfId="32482" xr:uid="{37BA08D5-AAFA-478E-B783-051C1BAC5350}"/>
    <cellStyle name="Note 5 7 2" xfId="3516" xr:uid="{BFEBE83F-5DFB-4414-8E66-23CE6F2CC048}"/>
    <cellStyle name="Note 5 7 2 10" xfId="32483" xr:uid="{B4346428-632A-43F0-A8F9-57ECA768B43B}"/>
    <cellStyle name="Note 5 7 2 10 2" xfId="32484" xr:uid="{2E666D41-9CD2-4214-8B0D-77E9312529D4}"/>
    <cellStyle name="Note 5 7 2 11" xfId="32485" xr:uid="{792EACCD-CE04-43E2-A57E-D9DD2FF4E6E4}"/>
    <cellStyle name="Note 5 7 2 2" xfId="4173" xr:uid="{3637A6C8-A152-491D-98AC-B16D4B51C5F9}"/>
    <cellStyle name="Note 5 7 2 2 2" xfId="5396" xr:uid="{76692476-F196-4188-A11D-1F74D95628AB}"/>
    <cellStyle name="Note 5 7 2 2 2 2" xfId="32486" xr:uid="{3DC2F03A-5917-443F-98FC-CE3A919E91C8}"/>
    <cellStyle name="Note 5 7 2 2 3" xfId="32487" xr:uid="{860486AE-C136-4638-BA16-C47F473B2740}"/>
    <cellStyle name="Note 5 7 2 2 4" xfId="32488" xr:uid="{CB0D46A9-F51A-4DD8-BF29-642440C38706}"/>
    <cellStyle name="Note 5 7 2 3" xfId="32489" xr:uid="{B15FD71C-0A5D-4E5A-BFC1-DF3C172880A1}"/>
    <cellStyle name="Note 5 7 2 3 2" xfId="32490" xr:uid="{63893CF4-9ED2-43DA-94A3-75567E5CD572}"/>
    <cellStyle name="Note 5 7 2 3 3" xfId="32491" xr:uid="{149D5052-31F7-4251-BEFA-BD60FAE1AD8D}"/>
    <cellStyle name="Note 5 7 2 3 4" xfId="32492" xr:uid="{D221E6E3-26A2-4532-86B0-289F485DC2DC}"/>
    <cellStyle name="Note 5 7 2 4" xfId="32493" xr:uid="{FD1FB06F-F88B-40AD-8D2D-8EA07A535EA9}"/>
    <cellStyle name="Note 5 7 2 4 2" xfId="32494" xr:uid="{687EEB56-2DB2-4680-BAF2-6EF9AE0F9197}"/>
    <cellStyle name="Note 5 7 2 4 3" xfId="32495" xr:uid="{CD67E553-F19D-4AE7-9FF6-0F807A279A98}"/>
    <cellStyle name="Note 5 7 2 4 4" xfId="32496" xr:uid="{2CA4E5D2-33E8-4EC6-84FE-9AE54E155AB8}"/>
    <cellStyle name="Note 5 7 2 5" xfId="32497" xr:uid="{B3013F24-2638-45E0-8AE8-30C068E75C6B}"/>
    <cellStyle name="Note 5 7 2 5 2" xfId="32498" xr:uid="{FE1030B3-BE40-41DB-AE0D-1B0D9C0652EC}"/>
    <cellStyle name="Note 5 7 2 5 3" xfId="32499" xr:uid="{1581AEE4-1E60-452B-B1F9-BD04FC044295}"/>
    <cellStyle name="Note 5 7 2 5 4" xfId="32500" xr:uid="{63A5CBF6-EAAA-4863-8771-3EC9ED7DB3EA}"/>
    <cellStyle name="Note 5 7 2 6" xfId="32501" xr:uid="{5BE7C0A2-7DAC-433E-A90E-D5A532B8DF41}"/>
    <cellStyle name="Note 5 7 2 6 2" xfId="32502" xr:uid="{5F4A9E9C-C96A-4574-B4C1-F5D43B25C688}"/>
    <cellStyle name="Note 5 7 2 6 3" xfId="32503" xr:uid="{C124DB8F-C50E-4148-932B-A82A6DFFC9D6}"/>
    <cellStyle name="Note 5 7 2 6 4" xfId="32504" xr:uid="{34249FF2-3B3F-434B-80CD-D2A855316DCA}"/>
    <cellStyle name="Note 5 7 2 7" xfId="32505" xr:uid="{E1522A6D-27BB-4490-B224-FE60EA1D0BB6}"/>
    <cellStyle name="Note 5 7 2 7 2" xfId="32506" xr:uid="{25A28B67-218A-4DAA-AE51-3119F0E14CFC}"/>
    <cellStyle name="Note 5 7 2 7 3" xfId="32507" xr:uid="{58DF2A3F-854C-4354-A571-9557521E0314}"/>
    <cellStyle name="Note 5 7 2 7 4" xfId="32508" xr:uid="{572BC472-BBED-43C6-9DB4-58A812723C4E}"/>
    <cellStyle name="Note 5 7 2 8" xfId="32509" xr:uid="{DE8994F6-C4E0-4DCA-89E2-27C647E110CE}"/>
    <cellStyle name="Note 5 7 2 8 2" xfId="32510" xr:uid="{A18ADC83-0F50-48C3-8488-830B4149635F}"/>
    <cellStyle name="Note 5 7 2 8 3" xfId="32511" xr:uid="{94F8A742-4771-47FE-AF2C-FC9601F2F37C}"/>
    <cellStyle name="Note 5 7 2 8 4" xfId="32512" xr:uid="{00498CAB-7379-4399-B1FB-8CF252AFCFE4}"/>
    <cellStyle name="Note 5 7 2 9" xfId="32513" xr:uid="{8168AF08-DFB7-411F-A532-BFCFB118F50D}"/>
    <cellStyle name="Note 5 7 2 9 2" xfId="32514" xr:uid="{46180F4F-41E2-40C0-ACDF-104606F1288A}"/>
    <cellStyle name="Note 5 7 3" xfId="3851" xr:uid="{997D0EE9-7A5B-41F8-BE21-84F11E91F585}"/>
    <cellStyle name="Note 5 7 3 2" xfId="5078" xr:uid="{4603E2AC-1A0B-4CCA-8CC7-DE050C114EAE}"/>
    <cellStyle name="Note 5 7 3 2 2" xfId="32515" xr:uid="{5CD6CCCE-7454-4B32-8F38-24B7A1A6F013}"/>
    <cellStyle name="Note 5 7 3 3" xfId="32516" xr:uid="{7D9F2966-BECA-473D-A70F-4C4B8FC4CEE7}"/>
    <cellStyle name="Note 5 7 3 4" xfId="32517" xr:uid="{C5723D83-BF5B-4BB9-ABDD-220626742005}"/>
    <cellStyle name="Note 5 7 4" xfId="32518" xr:uid="{6318DB6C-5A51-4E4E-83DA-0DBEF9FF7FD9}"/>
    <cellStyle name="Note 5 7 4 2" xfId="32519" xr:uid="{88C4018B-7F75-4870-9FDF-11C9A7B799D8}"/>
    <cellStyle name="Note 5 7 4 3" xfId="32520" xr:uid="{579EB104-CA77-4D80-8685-8DF0C4BF1568}"/>
    <cellStyle name="Note 5 7 4 4" xfId="32521" xr:uid="{0D698C77-C9A7-42CE-B81C-3DC46834804F}"/>
    <cellStyle name="Note 5 7 5" xfId="32522" xr:uid="{6C10F70C-6494-49EB-B58B-D5B6FDA6F02D}"/>
    <cellStyle name="Note 5 7 5 2" xfId="32523" xr:uid="{7D422D79-D9E7-4025-8149-281416E1EB0D}"/>
    <cellStyle name="Note 5 7 5 3" xfId="32524" xr:uid="{57053B0E-E7EC-4B35-A92E-5A022B96E2D4}"/>
    <cellStyle name="Note 5 7 5 4" xfId="32525" xr:uid="{9F844C77-3D31-4426-BA01-990B9182697D}"/>
    <cellStyle name="Note 5 7 6" xfId="32526" xr:uid="{C73265A5-3AD4-4A66-B603-05F2AF1F58EE}"/>
    <cellStyle name="Note 5 7 6 2" xfId="32527" xr:uid="{B7F7E252-6C32-4DF7-885F-5850E69EC5F8}"/>
    <cellStyle name="Note 5 7 6 3" xfId="32528" xr:uid="{DC8B78A9-3770-4550-BB93-C04B62A34B62}"/>
    <cellStyle name="Note 5 7 6 4" xfId="32529" xr:uid="{66546CC1-FEC2-4386-AC3B-324E9C1DA547}"/>
    <cellStyle name="Note 5 7 7" xfId="32530" xr:uid="{F9B46E85-97A3-4FCE-AFEA-D8238E57674A}"/>
    <cellStyle name="Note 5 7 7 2" xfId="32531" xr:uid="{FDC44CF4-C860-425E-B3B1-6389AC4C3B48}"/>
    <cellStyle name="Note 5 7 7 3" xfId="32532" xr:uid="{96E5BEF1-CDDD-49EE-BF5B-6DFBECB729C7}"/>
    <cellStyle name="Note 5 7 7 4" xfId="32533" xr:uid="{E44B1AB3-C7A8-4D08-9016-32AADC5E293F}"/>
    <cellStyle name="Note 5 7 8" xfId="32534" xr:uid="{F61C8044-9731-4C5A-BB35-A98C4E74CD00}"/>
    <cellStyle name="Note 5 7 8 2" xfId="32535" xr:uid="{BC2ED12B-BBBD-4CBF-BC45-0C5B95383430}"/>
    <cellStyle name="Note 5 7 8 3" xfId="32536" xr:uid="{1D4A7F68-CA39-48B6-8E8D-6BB6184629BD}"/>
    <cellStyle name="Note 5 7 8 4" xfId="32537" xr:uid="{0463FF08-F10E-4CD1-8665-3D59F756983C}"/>
    <cellStyle name="Note 5 7 9" xfId="32538" xr:uid="{665E17F2-656E-4B6D-AD9A-8395F9D109EC}"/>
    <cellStyle name="Note 5 7 9 2" xfId="32539" xr:uid="{1BDCBDE8-E06C-4228-BBA6-3890B2F776AC}"/>
    <cellStyle name="Note 5 7 9 3" xfId="32540" xr:uid="{EDC1B786-F755-46BB-8E9F-266FDB012371}"/>
    <cellStyle name="Note 5 7 9 4" xfId="32541" xr:uid="{484CD88B-F132-4119-8CF8-4ADBFB387A9F}"/>
    <cellStyle name="Note 5 8" xfId="3008" xr:uid="{5AE2B60F-5C42-4E74-9EE2-31240304B49E}"/>
    <cellStyle name="Note 5 8 10" xfId="32542" xr:uid="{0F8F81A0-2F26-471B-B848-1416D079AA9B}"/>
    <cellStyle name="Note 5 8 10 2" xfId="32543" xr:uid="{C679044E-13F4-4B9E-86CE-C5EA3D9EA113}"/>
    <cellStyle name="Note 5 8 11" xfId="32544" xr:uid="{D5E4BDF1-3C62-4754-AF0B-60F731917819}"/>
    <cellStyle name="Note 5 8 11 2" xfId="32545" xr:uid="{0EF3C649-DF30-42ED-B116-AA204B91F624}"/>
    <cellStyle name="Note 5 8 12" xfId="32546" xr:uid="{FD37CCCE-0DB7-4A4C-80B6-B5394F1535EF}"/>
    <cellStyle name="Note 5 8 2" xfId="3517" xr:uid="{D6725CC1-7B2D-4542-A21F-A3CC299E23C7}"/>
    <cellStyle name="Note 5 8 2 10" xfId="32547" xr:uid="{FFB02E22-BE1B-41FB-92EE-BACE380B816D}"/>
    <cellStyle name="Note 5 8 2 10 2" xfId="32548" xr:uid="{4E2AD095-B3BE-42B0-B043-C37CF4893B42}"/>
    <cellStyle name="Note 5 8 2 11" xfId="32549" xr:uid="{2015D92E-F185-4BE5-B7EE-8F06AE7F1996}"/>
    <cellStyle name="Note 5 8 2 2" xfId="4174" xr:uid="{7A6F1FFD-B747-4B75-A3EE-73EE561107BC}"/>
    <cellStyle name="Note 5 8 2 2 2" xfId="5397" xr:uid="{94805B58-8268-4D1F-A325-E2B95131C169}"/>
    <cellStyle name="Note 5 8 2 2 2 2" xfId="32550" xr:uid="{F21010B5-C519-4498-B249-599028FF33AF}"/>
    <cellStyle name="Note 5 8 2 2 3" xfId="32551" xr:uid="{7D15EB08-56FD-4829-9307-CB427D8DFE35}"/>
    <cellStyle name="Note 5 8 2 2 4" xfId="32552" xr:uid="{7694551B-E421-4689-9134-F5CAA49ACAE2}"/>
    <cellStyle name="Note 5 8 2 3" xfId="32553" xr:uid="{6151EC9B-B89A-4A6E-BF20-9CE36ED0715D}"/>
    <cellStyle name="Note 5 8 2 3 2" xfId="32554" xr:uid="{B5984F1F-B220-43F5-A440-A5865854E2D7}"/>
    <cellStyle name="Note 5 8 2 3 3" xfId="32555" xr:uid="{6F9C5500-CC3C-452F-95D1-75106942DDED}"/>
    <cellStyle name="Note 5 8 2 3 4" xfId="32556" xr:uid="{57B5B604-1CC0-4B57-A210-4B20850B2F30}"/>
    <cellStyle name="Note 5 8 2 4" xfId="32557" xr:uid="{E467A70F-C7E5-424A-98B7-6B07E3E84D32}"/>
    <cellStyle name="Note 5 8 2 4 2" xfId="32558" xr:uid="{353D3456-5690-40EC-A85A-ACB7C5A542C8}"/>
    <cellStyle name="Note 5 8 2 4 3" xfId="32559" xr:uid="{332BE929-A530-4AC4-B98B-539D993B62E6}"/>
    <cellStyle name="Note 5 8 2 4 4" xfId="32560" xr:uid="{507F42F4-DCE3-4EC5-B6E4-9E010221C97C}"/>
    <cellStyle name="Note 5 8 2 5" xfId="32561" xr:uid="{7F207E4D-B6A1-4AF6-9C89-E8EC48DD5432}"/>
    <cellStyle name="Note 5 8 2 5 2" xfId="32562" xr:uid="{7AEA6C0E-F37B-4506-AE72-4958D2D7D4D4}"/>
    <cellStyle name="Note 5 8 2 5 3" xfId="32563" xr:uid="{C56BA8DA-35FB-496D-904A-3A452551160C}"/>
    <cellStyle name="Note 5 8 2 5 4" xfId="32564" xr:uid="{AA519363-3224-4D06-8CED-D3B012F8BD3E}"/>
    <cellStyle name="Note 5 8 2 6" xfId="32565" xr:uid="{E61B6E5A-2870-423E-A1BE-719E19066064}"/>
    <cellStyle name="Note 5 8 2 6 2" xfId="32566" xr:uid="{26B98E1A-31AF-4952-9775-8865ABE84932}"/>
    <cellStyle name="Note 5 8 2 6 3" xfId="32567" xr:uid="{5D04856B-9235-451D-A9A5-5A9969F95BFC}"/>
    <cellStyle name="Note 5 8 2 6 4" xfId="32568" xr:uid="{45EE5C50-F119-4EBD-B0F2-52B563FA8683}"/>
    <cellStyle name="Note 5 8 2 7" xfId="32569" xr:uid="{D163C911-8ADC-4630-A9B7-5971A59DA5C6}"/>
    <cellStyle name="Note 5 8 2 7 2" xfId="32570" xr:uid="{646F396E-D393-40F7-A171-ABF6F426DB17}"/>
    <cellStyle name="Note 5 8 2 7 3" xfId="32571" xr:uid="{A10368D5-C45A-4606-B48C-995DFAA36E7D}"/>
    <cellStyle name="Note 5 8 2 7 4" xfId="32572" xr:uid="{070AE459-7D2C-4F20-8A02-5493C11045FD}"/>
    <cellStyle name="Note 5 8 2 8" xfId="32573" xr:uid="{C06B717F-69D9-4951-81FC-22A81004B2FC}"/>
    <cellStyle name="Note 5 8 2 8 2" xfId="32574" xr:uid="{2CF80902-5A56-4EA0-A05B-C597E5ABD537}"/>
    <cellStyle name="Note 5 8 2 8 3" xfId="32575" xr:uid="{D08A7897-F422-40C5-BFEB-F6F8FD5D64B2}"/>
    <cellStyle name="Note 5 8 2 8 4" xfId="32576" xr:uid="{4D60A39B-78C0-4CE4-AB8A-9FDA57499A17}"/>
    <cellStyle name="Note 5 8 2 9" xfId="32577" xr:uid="{C7868C2E-507D-466B-B5BD-07EEDB28EFD2}"/>
    <cellStyle name="Note 5 8 2 9 2" xfId="32578" xr:uid="{7B7DC0A5-784B-41B9-A82D-05FA5C9D7A3E}"/>
    <cellStyle name="Note 5 8 3" xfId="3852" xr:uid="{38BFE293-D71F-4184-B32E-07D9F309F373}"/>
    <cellStyle name="Note 5 8 3 2" xfId="5079" xr:uid="{DF49C614-62B1-4667-8ACA-5C4000C3CCF6}"/>
    <cellStyle name="Note 5 8 3 2 2" xfId="32579" xr:uid="{D2AE9001-3323-4DED-84E7-61634554B87C}"/>
    <cellStyle name="Note 5 8 3 3" xfId="32580" xr:uid="{3CDF6C1C-47BC-45FF-A237-58A13903834C}"/>
    <cellStyle name="Note 5 8 3 4" xfId="32581" xr:uid="{90C3725E-5194-4296-9DAF-208E65573765}"/>
    <cellStyle name="Note 5 8 4" xfId="32582" xr:uid="{29E82E93-FD7A-497F-A0A0-CC751EE2C1F7}"/>
    <cellStyle name="Note 5 8 4 2" xfId="32583" xr:uid="{0CDB10C9-5DE7-40E7-9D73-EF9CE7959DC0}"/>
    <cellStyle name="Note 5 8 4 3" xfId="32584" xr:uid="{9DFC3877-BD74-45F1-99C6-574833ABACB4}"/>
    <cellStyle name="Note 5 8 4 4" xfId="32585" xr:uid="{943538A6-35CD-430F-88F6-62E2F8BA849D}"/>
    <cellStyle name="Note 5 8 5" xfId="32586" xr:uid="{6681B5B7-0D42-4021-9671-5ADF49D56CB7}"/>
    <cellStyle name="Note 5 8 5 2" xfId="32587" xr:uid="{EB92D25C-0D35-448D-9F6F-16F506900FC7}"/>
    <cellStyle name="Note 5 8 5 3" xfId="32588" xr:uid="{8F26E988-5436-4EC9-8DB9-A57AEE56AB61}"/>
    <cellStyle name="Note 5 8 5 4" xfId="32589" xr:uid="{956CDF4F-6070-466C-AA11-BD068B730D5A}"/>
    <cellStyle name="Note 5 8 6" xfId="32590" xr:uid="{F83164FF-E81E-4B35-BAC1-CC0070F47433}"/>
    <cellStyle name="Note 5 8 6 2" xfId="32591" xr:uid="{2D2B2165-B006-442D-8926-2D6D0924FC4F}"/>
    <cellStyle name="Note 5 8 6 3" xfId="32592" xr:uid="{78E4F894-3106-4DA7-804E-77F66CC59E6B}"/>
    <cellStyle name="Note 5 8 6 4" xfId="32593" xr:uid="{BF0B1ACD-B9EC-425A-82DC-02A415EFCE02}"/>
    <cellStyle name="Note 5 8 7" xfId="32594" xr:uid="{FD1E73B8-3A13-402C-9D5E-6E923823E72D}"/>
    <cellStyle name="Note 5 8 7 2" xfId="32595" xr:uid="{0DBB0C1F-2D68-433C-A92E-7C6B868658FC}"/>
    <cellStyle name="Note 5 8 7 3" xfId="32596" xr:uid="{95A783EC-D535-40BD-8225-DB5A1C2798D2}"/>
    <cellStyle name="Note 5 8 7 4" xfId="32597" xr:uid="{018B1BBD-4A85-414A-B787-C7B6C22C0184}"/>
    <cellStyle name="Note 5 8 8" xfId="32598" xr:uid="{202996A7-A1E0-4873-814B-F0FE9D78D8B6}"/>
    <cellStyle name="Note 5 8 8 2" xfId="32599" xr:uid="{22004EA7-FCAA-432A-9170-5D9DA6BB8BE3}"/>
    <cellStyle name="Note 5 8 8 3" xfId="32600" xr:uid="{91F877FB-CD7B-4592-AF52-B3A5033768C8}"/>
    <cellStyle name="Note 5 8 8 4" xfId="32601" xr:uid="{30F06FC9-5F68-4F56-8950-6B3102D0BC3C}"/>
    <cellStyle name="Note 5 8 9" xfId="32602" xr:uid="{721C56FD-2752-41DD-877E-DAEF88E576B5}"/>
    <cellStyle name="Note 5 8 9 2" xfId="32603" xr:uid="{3AEB4262-B794-48C3-9794-4DA7A73A337A}"/>
    <cellStyle name="Note 5 8 9 3" xfId="32604" xr:uid="{8984CB40-693D-44BA-96F5-59B21BE39E69}"/>
    <cellStyle name="Note 5 8 9 4" xfId="32605" xr:uid="{B9292035-81BA-4863-878B-2DD80A328988}"/>
    <cellStyle name="Note 5 9" xfId="3009" xr:uid="{07B674FD-318B-408E-8C11-DC1E94628E04}"/>
    <cellStyle name="Note 5 9 10" xfId="32606" xr:uid="{FC5D30CD-E9AE-43A0-A403-54C0D849BCC0}"/>
    <cellStyle name="Note 5 9 10 2" xfId="32607" xr:uid="{8107142F-AC41-41F1-90B2-C64F4EEEDF28}"/>
    <cellStyle name="Note 5 9 11" xfId="32608" xr:uid="{A1B2EC0A-F2B1-46AE-A1CE-52C371A89D9F}"/>
    <cellStyle name="Note 5 9 11 2" xfId="32609" xr:uid="{16AC7401-5DE0-4C68-AAA7-4833A93BDFCA}"/>
    <cellStyle name="Note 5 9 12" xfId="32610" xr:uid="{34FB27C6-75FA-42A2-97C6-E16A05FE32FE}"/>
    <cellStyle name="Note 5 9 2" xfId="3518" xr:uid="{BEBD7825-D779-4317-AA52-288D343F707D}"/>
    <cellStyle name="Note 5 9 2 10" xfId="32611" xr:uid="{C66E9819-C07D-493F-8CF8-3F613C119D92}"/>
    <cellStyle name="Note 5 9 2 10 2" xfId="32612" xr:uid="{1A47E035-DF3E-450D-8618-A59090DAFFE1}"/>
    <cellStyle name="Note 5 9 2 11" xfId="32613" xr:uid="{63855AF6-96B5-4C7F-9392-8D26C57557FB}"/>
    <cellStyle name="Note 5 9 2 2" xfId="4175" xr:uid="{9F9B1C77-FCAD-4AE7-9595-D31F1BC901ED}"/>
    <cellStyle name="Note 5 9 2 2 2" xfId="5398" xr:uid="{149142C1-3B1F-42E9-A648-F2868CD89CD9}"/>
    <cellStyle name="Note 5 9 2 2 2 2" xfId="32614" xr:uid="{4A86873C-1627-478B-A5E9-16624D7349ED}"/>
    <cellStyle name="Note 5 9 2 2 3" xfId="32615" xr:uid="{A2E12500-E58D-43E5-985F-739B9119413B}"/>
    <cellStyle name="Note 5 9 2 2 4" xfId="32616" xr:uid="{B0ED3C89-8D24-4521-9966-9CFB3C1404AA}"/>
    <cellStyle name="Note 5 9 2 3" xfId="32617" xr:uid="{4A4326CA-6901-4557-BD7D-04F60F41E404}"/>
    <cellStyle name="Note 5 9 2 3 2" xfId="32618" xr:uid="{D82C8CD3-D5E9-4D89-AADF-9EE92B071604}"/>
    <cellStyle name="Note 5 9 2 3 3" xfId="32619" xr:uid="{B0321015-B810-4406-9EB3-54BF1977AB8A}"/>
    <cellStyle name="Note 5 9 2 3 4" xfId="32620" xr:uid="{3FFA2A09-C890-43F3-8244-B2366EB18FF4}"/>
    <cellStyle name="Note 5 9 2 4" xfId="32621" xr:uid="{30C61E22-DFB6-43D6-938F-D56A0BCB33E3}"/>
    <cellStyle name="Note 5 9 2 4 2" xfId="32622" xr:uid="{3364448A-9EF4-4B87-8FBA-523D0EC5AA8E}"/>
    <cellStyle name="Note 5 9 2 4 3" xfId="32623" xr:uid="{3B95C8B1-EEB8-433E-9F2D-047431D1D237}"/>
    <cellStyle name="Note 5 9 2 4 4" xfId="32624" xr:uid="{97F78EC7-C466-4403-914F-FA8DB3FE97C2}"/>
    <cellStyle name="Note 5 9 2 5" xfId="32625" xr:uid="{F47DB312-CF06-4161-B23F-0C0A97980146}"/>
    <cellStyle name="Note 5 9 2 5 2" xfId="32626" xr:uid="{F8C93CB9-29C5-47AE-B2B6-B1519E60B74B}"/>
    <cellStyle name="Note 5 9 2 5 3" xfId="32627" xr:uid="{E9B83E31-2F3F-4AC1-8E60-0A0D210A7613}"/>
    <cellStyle name="Note 5 9 2 5 4" xfId="32628" xr:uid="{E1575242-3613-46A3-B830-1ABAD005FDF3}"/>
    <cellStyle name="Note 5 9 2 6" xfId="32629" xr:uid="{3B56595F-9901-4C92-9198-378C925E61B1}"/>
    <cellStyle name="Note 5 9 2 6 2" xfId="32630" xr:uid="{54F5400D-CA61-478F-A5BF-655CAA6105AF}"/>
    <cellStyle name="Note 5 9 2 6 3" xfId="32631" xr:uid="{22167BA0-2718-4B6A-8152-EFDAE945E638}"/>
    <cellStyle name="Note 5 9 2 6 4" xfId="32632" xr:uid="{6A585D6A-1501-430B-86F9-0EA149CAD8AC}"/>
    <cellStyle name="Note 5 9 2 7" xfId="32633" xr:uid="{CB9BBAF6-9657-413C-829A-F1E7100BC5C9}"/>
    <cellStyle name="Note 5 9 2 7 2" xfId="32634" xr:uid="{4333E6CC-3763-4C5F-9D95-DF46215B9777}"/>
    <cellStyle name="Note 5 9 2 7 3" xfId="32635" xr:uid="{EE4C3D87-673A-41FB-91BA-5DAA74646542}"/>
    <cellStyle name="Note 5 9 2 7 4" xfId="32636" xr:uid="{AD7FE42B-DB90-4D6D-9BBC-BCEFCF430654}"/>
    <cellStyle name="Note 5 9 2 8" xfId="32637" xr:uid="{754347F5-4F81-4407-8168-1606CC09CF5C}"/>
    <cellStyle name="Note 5 9 2 8 2" xfId="32638" xr:uid="{81C0FBEA-1737-4646-AE36-75B045CB56E3}"/>
    <cellStyle name="Note 5 9 2 8 3" xfId="32639" xr:uid="{69FBE8D6-564B-4976-B950-B8F57FAC0B7B}"/>
    <cellStyle name="Note 5 9 2 8 4" xfId="32640" xr:uid="{8788D239-BDF8-4E18-84BA-03E178F19768}"/>
    <cellStyle name="Note 5 9 2 9" xfId="32641" xr:uid="{52A9C640-B0B5-44AF-8A6F-A4CB647C952B}"/>
    <cellStyle name="Note 5 9 2 9 2" xfId="32642" xr:uid="{F41E81B3-AA96-4794-8619-0842724A98BB}"/>
    <cellStyle name="Note 5 9 3" xfId="3853" xr:uid="{C0B818DE-9F0E-483F-A0C0-392FEA2B62D5}"/>
    <cellStyle name="Note 5 9 3 2" xfId="5080" xr:uid="{AD6418F2-9ECC-4E17-8222-832AD81EB00E}"/>
    <cellStyle name="Note 5 9 3 2 2" xfId="32643" xr:uid="{9F7548AB-AFE1-40F8-A298-0C41D06FE830}"/>
    <cellStyle name="Note 5 9 3 3" xfId="32644" xr:uid="{5B60EF1A-8D24-4519-BE9B-5C316549E58A}"/>
    <cellStyle name="Note 5 9 3 4" xfId="32645" xr:uid="{D2A0F957-FA34-4C86-8F60-B78664A57B6F}"/>
    <cellStyle name="Note 5 9 4" xfId="32646" xr:uid="{365F3F49-2A68-4DA8-A31F-8AB212A8E326}"/>
    <cellStyle name="Note 5 9 4 2" xfId="32647" xr:uid="{ACAC8DA5-9233-424C-9399-3F5F4A7C3846}"/>
    <cellStyle name="Note 5 9 4 3" xfId="32648" xr:uid="{AD43E965-795F-4769-B714-1E3D4C5981F9}"/>
    <cellStyle name="Note 5 9 4 4" xfId="32649" xr:uid="{5C257A7A-3B58-4AAE-AF17-C8E5706947B7}"/>
    <cellStyle name="Note 5 9 5" xfId="32650" xr:uid="{6FF03558-EF61-4F15-A016-DBC12C978D1F}"/>
    <cellStyle name="Note 5 9 5 2" xfId="32651" xr:uid="{80C2F27D-4D2B-48B6-AA6E-D366E9C4F436}"/>
    <cellStyle name="Note 5 9 5 3" xfId="32652" xr:uid="{E4A6E312-C563-4BF4-AE87-821735503276}"/>
    <cellStyle name="Note 5 9 5 4" xfId="32653" xr:uid="{4C3CE363-DAAD-4B3C-8AA8-93FDB85726C4}"/>
    <cellStyle name="Note 5 9 6" xfId="32654" xr:uid="{0D265970-2282-4648-93F0-42ED44B2396B}"/>
    <cellStyle name="Note 5 9 6 2" xfId="32655" xr:uid="{D6E62E7C-55F8-4BB5-AF1C-3F91FF1D8366}"/>
    <cellStyle name="Note 5 9 6 3" xfId="32656" xr:uid="{AD09EF8F-749A-42A7-AB30-829807FDADB2}"/>
    <cellStyle name="Note 5 9 6 4" xfId="32657" xr:uid="{14BA90F5-4626-440F-94B5-C623C631379F}"/>
    <cellStyle name="Note 5 9 7" xfId="32658" xr:uid="{341A621A-4776-4C20-B277-C0EF0F3B9FBF}"/>
    <cellStyle name="Note 5 9 7 2" xfId="32659" xr:uid="{509F0F55-D5A0-45A8-9691-2585FB43E090}"/>
    <cellStyle name="Note 5 9 7 3" xfId="32660" xr:uid="{0DAC2727-B32C-4636-BC67-0C3CD29925F0}"/>
    <cellStyle name="Note 5 9 7 4" xfId="32661" xr:uid="{E9930A4D-8885-40D1-A195-89EBE28CEB93}"/>
    <cellStyle name="Note 5 9 8" xfId="32662" xr:uid="{79D9A843-883D-4CA8-90CD-905700256957}"/>
    <cellStyle name="Note 5 9 8 2" xfId="32663" xr:uid="{257FC53C-3177-457A-8C4C-6C3EDA7CA757}"/>
    <cellStyle name="Note 5 9 8 3" xfId="32664" xr:uid="{82340299-A12B-4670-B73D-56EAC5932098}"/>
    <cellStyle name="Note 5 9 8 4" xfId="32665" xr:uid="{4E573C5C-F17D-4B3C-B66C-B2BE04D7C342}"/>
    <cellStyle name="Note 5 9 9" xfId="32666" xr:uid="{77EACB56-2BD5-4925-9692-74D88D674DA5}"/>
    <cellStyle name="Note 5 9 9 2" xfId="32667" xr:uid="{0EEEE1EE-FF1C-454A-BCA4-818059FE958E}"/>
    <cellStyle name="Note 5 9 9 3" xfId="32668" xr:uid="{F1ED27E7-0083-4702-AF90-C849411FA72B}"/>
    <cellStyle name="Note 5 9 9 4" xfId="32669" xr:uid="{5F05A6F8-06FA-4018-BE02-EEE293EB34C7}"/>
    <cellStyle name="Note 5_ELC_final" xfId="8891" xr:uid="{71F566FE-D842-4904-9378-50B36D4CC707}"/>
    <cellStyle name="Note 6" xfId="3010" xr:uid="{ED6802A6-3261-473F-8F36-7B57A0A7D6D9}"/>
    <cellStyle name="Note 6 10" xfId="3011" xr:uid="{1344CCF5-D13F-4526-81B3-A67140285FBE}"/>
    <cellStyle name="Note 6 10 10" xfId="32670" xr:uid="{6BF1665A-4B00-4679-965B-0EA49344D2CC}"/>
    <cellStyle name="Note 6 10 10 2" xfId="32671" xr:uid="{8B6F6DE6-D8B8-47F0-99D2-29A29E979F78}"/>
    <cellStyle name="Note 6 10 11" xfId="32672" xr:uid="{AEB23F4B-9E1F-4863-A497-C973C5104722}"/>
    <cellStyle name="Note 6 10 11 2" xfId="32673" xr:uid="{682C3A53-FB79-41FE-B6F8-49D162D83DB2}"/>
    <cellStyle name="Note 6 10 12" xfId="32674" xr:uid="{1368E266-A34D-4BC1-A5B9-4D759BEB0568}"/>
    <cellStyle name="Note 6 10 2" xfId="3520" xr:uid="{E3155407-5066-4A74-8784-237BCDECC0FE}"/>
    <cellStyle name="Note 6 10 2 10" xfId="32675" xr:uid="{185AE97A-88B1-4949-BBF8-4D4652183B26}"/>
    <cellStyle name="Note 6 10 2 10 2" xfId="32676" xr:uid="{FB81F966-24FE-4628-9585-83B966C17CD7}"/>
    <cellStyle name="Note 6 10 2 11" xfId="32677" xr:uid="{4BFF4CC3-9709-4E26-98CA-A4D04FDB7711}"/>
    <cellStyle name="Note 6 10 2 2" xfId="4177" xr:uid="{DC443E4E-1E34-43D1-A7CC-3557DD1A6912}"/>
    <cellStyle name="Note 6 10 2 2 2" xfId="5400" xr:uid="{432795EA-D636-4C8B-B0FA-2A260F89E084}"/>
    <cellStyle name="Note 6 10 2 2 2 2" xfId="32678" xr:uid="{7528B7C6-54F5-4CD5-91FF-8C2739C606C1}"/>
    <cellStyle name="Note 6 10 2 2 3" xfId="32679" xr:uid="{849CC9DF-CB20-4656-8C3E-2634EE29E235}"/>
    <cellStyle name="Note 6 10 2 2 4" xfId="32680" xr:uid="{874732A8-730F-4346-B3A0-BCC9EE9D6526}"/>
    <cellStyle name="Note 6 10 2 3" xfId="32681" xr:uid="{893D1DD4-84D7-4536-A16C-24115F079B61}"/>
    <cellStyle name="Note 6 10 2 3 2" xfId="32682" xr:uid="{308B46AA-3EFE-466F-B981-9B175DFE4ACD}"/>
    <cellStyle name="Note 6 10 2 3 3" xfId="32683" xr:uid="{7B4A0DFD-4192-484C-8594-B63CC4DDE88A}"/>
    <cellStyle name="Note 6 10 2 3 4" xfId="32684" xr:uid="{8BD5888F-8255-4578-8E65-ED120AD09DB7}"/>
    <cellStyle name="Note 6 10 2 4" xfId="32685" xr:uid="{4C93AC1B-EB03-48A0-8EC7-7F6AB24407C8}"/>
    <cellStyle name="Note 6 10 2 4 2" xfId="32686" xr:uid="{186BEB8E-EED1-414F-BB08-A574B5D80CC1}"/>
    <cellStyle name="Note 6 10 2 4 3" xfId="32687" xr:uid="{B53A734B-6AB3-4E1D-83F2-F6DB86B94228}"/>
    <cellStyle name="Note 6 10 2 4 4" xfId="32688" xr:uid="{B114DDCF-6C90-4FBA-9AF4-D70CBFDB5D1D}"/>
    <cellStyle name="Note 6 10 2 5" xfId="32689" xr:uid="{8B6B30CB-F32D-4415-BDCA-FC2C3ED51998}"/>
    <cellStyle name="Note 6 10 2 5 2" xfId="32690" xr:uid="{C670A8F1-CC66-4E81-BB1C-96486558290B}"/>
    <cellStyle name="Note 6 10 2 5 3" xfId="32691" xr:uid="{E0E0B967-6A07-4450-AFC8-86331C47102E}"/>
    <cellStyle name="Note 6 10 2 5 4" xfId="32692" xr:uid="{4BF26B62-829C-41DB-8D9D-6BA49D3F5249}"/>
    <cellStyle name="Note 6 10 2 6" xfId="32693" xr:uid="{F0D271E6-2ED3-438D-B580-170451997FA3}"/>
    <cellStyle name="Note 6 10 2 6 2" xfId="32694" xr:uid="{7D858C1B-BE5B-47A2-BFB0-A8622064B52B}"/>
    <cellStyle name="Note 6 10 2 6 3" xfId="32695" xr:uid="{138741FB-C792-4654-B3F0-6B9D66F9CB13}"/>
    <cellStyle name="Note 6 10 2 6 4" xfId="32696" xr:uid="{7C4132F8-F8D8-46BD-8315-C3F7A9346718}"/>
    <cellStyle name="Note 6 10 2 7" xfId="32697" xr:uid="{B3E98160-374B-46D2-B8CD-1A48161156B2}"/>
    <cellStyle name="Note 6 10 2 7 2" xfId="32698" xr:uid="{E3F561D9-F091-4D3C-852A-9FFF111520E0}"/>
    <cellStyle name="Note 6 10 2 7 3" xfId="32699" xr:uid="{074E9950-36A7-423C-989B-E5898CC537B0}"/>
    <cellStyle name="Note 6 10 2 7 4" xfId="32700" xr:uid="{74E52FCE-601D-4D9D-AF83-E8E47DECE9D2}"/>
    <cellStyle name="Note 6 10 2 8" xfId="32701" xr:uid="{645CE1BF-7421-4283-A435-20256C2BF1BB}"/>
    <cellStyle name="Note 6 10 2 8 2" xfId="32702" xr:uid="{096197C8-835B-4B2A-B8E6-A50248EF739B}"/>
    <cellStyle name="Note 6 10 2 8 3" xfId="32703" xr:uid="{E1288529-346E-4661-86B1-1CFA2D8C1F2C}"/>
    <cellStyle name="Note 6 10 2 8 4" xfId="32704" xr:uid="{70D8BA7A-82CF-42D7-AAF0-DAC28DC1A15E}"/>
    <cellStyle name="Note 6 10 2 9" xfId="32705" xr:uid="{B91E28AA-7DC1-4D8B-A61B-DB8251C6316F}"/>
    <cellStyle name="Note 6 10 2 9 2" xfId="32706" xr:uid="{51BFEA23-6F84-4072-977E-353ECDC0854A}"/>
    <cellStyle name="Note 6 10 3" xfId="3855" xr:uid="{1BD55AB0-B84F-45E0-A470-312E2F4022AD}"/>
    <cellStyle name="Note 6 10 3 2" xfId="5082" xr:uid="{3F2DB2ED-4117-49C9-A20D-E9AF7093446F}"/>
    <cellStyle name="Note 6 10 3 2 2" xfId="32707" xr:uid="{48839C4B-3085-4A62-B427-ACD822079EF2}"/>
    <cellStyle name="Note 6 10 3 3" xfId="32708" xr:uid="{79810849-8C9B-4E44-ACFA-CE8742E241D6}"/>
    <cellStyle name="Note 6 10 3 4" xfId="32709" xr:uid="{AE216EDA-0D5A-4A73-85B9-F4BA36135A3B}"/>
    <cellStyle name="Note 6 10 4" xfId="32710" xr:uid="{6FBDC9F3-8D3C-4640-8C34-746AACDF0FE3}"/>
    <cellStyle name="Note 6 10 4 2" xfId="32711" xr:uid="{6AF6C004-0A49-4076-ABBC-26A165E4AFBE}"/>
    <cellStyle name="Note 6 10 4 3" xfId="32712" xr:uid="{EE0C0488-C494-40A3-B6EE-CC0A6599A268}"/>
    <cellStyle name="Note 6 10 4 4" xfId="32713" xr:uid="{B7438D6F-3A8F-4FC7-B0B3-CC1B37007952}"/>
    <cellStyle name="Note 6 10 5" xfId="32714" xr:uid="{997AED69-B2C2-49E1-9BEC-8D623DAB1B08}"/>
    <cellStyle name="Note 6 10 5 2" xfId="32715" xr:uid="{031BF393-832C-4D60-8A3A-01A39B07567C}"/>
    <cellStyle name="Note 6 10 5 3" xfId="32716" xr:uid="{71563503-13D9-4061-8673-07881698D3C0}"/>
    <cellStyle name="Note 6 10 5 4" xfId="32717" xr:uid="{8C0E2F13-927A-47F4-A1CF-427009882209}"/>
    <cellStyle name="Note 6 10 6" xfId="32718" xr:uid="{7981958E-3481-486E-95C0-5A9561F44666}"/>
    <cellStyle name="Note 6 10 6 2" xfId="32719" xr:uid="{3293813C-6610-4EEC-A0A1-56B9058E150A}"/>
    <cellStyle name="Note 6 10 6 3" xfId="32720" xr:uid="{5602B635-AA16-41F5-B3FC-162D085A15EA}"/>
    <cellStyle name="Note 6 10 6 4" xfId="32721" xr:uid="{3DF628ED-CC82-45DE-BFB6-4EE2E3AE31A7}"/>
    <cellStyle name="Note 6 10 7" xfId="32722" xr:uid="{C7527165-0B6E-43E8-B45A-4074EB1D9F19}"/>
    <cellStyle name="Note 6 10 7 2" xfId="32723" xr:uid="{A6B39993-5F26-4B18-9CDA-4B1A104F90C1}"/>
    <cellStyle name="Note 6 10 7 3" xfId="32724" xr:uid="{CFC22739-271A-42B4-9CC1-02A868DC2E9C}"/>
    <cellStyle name="Note 6 10 7 4" xfId="32725" xr:uid="{0AF571EA-E49A-4A8D-B9F8-BC7A2939AEEA}"/>
    <cellStyle name="Note 6 10 8" xfId="32726" xr:uid="{0E5883BC-66C9-40E8-9E02-5364DEF1BD03}"/>
    <cellStyle name="Note 6 10 8 2" xfId="32727" xr:uid="{B2653403-519A-48A2-BAA6-8A8E3CB81751}"/>
    <cellStyle name="Note 6 10 8 3" xfId="32728" xr:uid="{8037D199-19E5-42F4-9A98-92408B0233AD}"/>
    <cellStyle name="Note 6 10 8 4" xfId="32729" xr:uid="{EECEEF7D-305C-4E5B-AC33-C292ED92ABFE}"/>
    <cellStyle name="Note 6 10 9" xfId="32730" xr:uid="{418A16B6-3295-4BA5-9739-183D73C37DFE}"/>
    <cellStyle name="Note 6 10 9 2" xfId="32731" xr:uid="{6D245D44-F5BF-48A1-B2F4-AF954E37330A}"/>
    <cellStyle name="Note 6 10 9 3" xfId="32732" xr:uid="{1DE1FF5C-2A7D-4F07-A90C-F1EBF7A7F295}"/>
    <cellStyle name="Note 6 10 9 4" xfId="32733" xr:uid="{764AF8B0-E503-4810-B67D-ECE20787EFE6}"/>
    <cellStyle name="Note 6 11" xfId="3012" xr:uid="{32124B75-C1C1-44D5-A281-EFD0D5ED1023}"/>
    <cellStyle name="Note 6 11 10" xfId="32734" xr:uid="{765D4549-9960-471C-A258-E7471517B1FD}"/>
    <cellStyle name="Note 6 11 10 2" xfId="32735" xr:uid="{AAE871E4-02B0-4673-B203-385D0232F733}"/>
    <cellStyle name="Note 6 11 11" xfId="32736" xr:uid="{D1032A73-8B25-4126-952A-C7A7054CF9FD}"/>
    <cellStyle name="Note 6 11 11 2" xfId="32737" xr:uid="{6762550C-0307-4B73-89DC-2B6DD91EB339}"/>
    <cellStyle name="Note 6 11 12" xfId="32738" xr:uid="{062595C5-38F6-4CB5-B782-E0AEC2C50081}"/>
    <cellStyle name="Note 6 11 2" xfId="3521" xr:uid="{D4E95FE0-D67B-43D1-AA2F-83EE1A7E2EE3}"/>
    <cellStyle name="Note 6 11 2 10" xfId="32739" xr:uid="{7CB74883-EB45-4BB4-9735-6246EB007AC7}"/>
    <cellStyle name="Note 6 11 2 10 2" xfId="32740" xr:uid="{04372966-6B60-4191-BC8A-3DA82B648AD3}"/>
    <cellStyle name="Note 6 11 2 11" xfId="32741" xr:uid="{1AEF2963-927B-456C-B453-62FDFEAF2B84}"/>
    <cellStyle name="Note 6 11 2 2" xfId="4178" xr:uid="{EBE4F34B-A622-47BA-AE1E-892A09606837}"/>
    <cellStyle name="Note 6 11 2 2 2" xfId="5401" xr:uid="{9A7E1F19-C517-45A2-9217-18DE2071A5E7}"/>
    <cellStyle name="Note 6 11 2 2 2 2" xfId="32742" xr:uid="{F740F628-2254-491C-9A18-A0140C4C4BDB}"/>
    <cellStyle name="Note 6 11 2 2 3" xfId="32743" xr:uid="{61C48A55-7CD0-4305-8B71-9AA472365F03}"/>
    <cellStyle name="Note 6 11 2 2 4" xfId="32744" xr:uid="{18BA31EF-4DD2-4223-90A9-722648CC65C2}"/>
    <cellStyle name="Note 6 11 2 3" xfId="32745" xr:uid="{283FB5FF-A8AE-4CEF-A6B8-9A22F7A63DA0}"/>
    <cellStyle name="Note 6 11 2 3 2" xfId="32746" xr:uid="{82842190-A78D-4E8E-BABE-9232B15DE96B}"/>
    <cellStyle name="Note 6 11 2 3 3" xfId="32747" xr:uid="{68EE1822-C548-4311-858E-0CAF18D20EED}"/>
    <cellStyle name="Note 6 11 2 3 4" xfId="32748" xr:uid="{2175EAD5-8195-417E-9131-607033C6E670}"/>
    <cellStyle name="Note 6 11 2 4" xfId="32749" xr:uid="{504E3DDF-190D-40FF-9DF8-AEDC1C5F02E2}"/>
    <cellStyle name="Note 6 11 2 4 2" xfId="32750" xr:uid="{995CCD6E-1DBD-4996-9012-492B8F14FAC3}"/>
    <cellStyle name="Note 6 11 2 4 3" xfId="32751" xr:uid="{8948AA71-3E13-44EA-952D-0FFF460D0301}"/>
    <cellStyle name="Note 6 11 2 4 4" xfId="32752" xr:uid="{099E16D3-5C47-49F9-81A6-7C06B0C297ED}"/>
    <cellStyle name="Note 6 11 2 5" xfId="32753" xr:uid="{872AA2BC-96FC-4CC9-851B-A30BD40FDAB0}"/>
    <cellStyle name="Note 6 11 2 5 2" xfId="32754" xr:uid="{8A544752-72E9-46F1-9E62-DF9B9E218B58}"/>
    <cellStyle name="Note 6 11 2 5 3" xfId="32755" xr:uid="{BCAED1D9-97D6-4CA4-AD0D-AE7F548B35D7}"/>
    <cellStyle name="Note 6 11 2 5 4" xfId="32756" xr:uid="{54220FDD-6B8B-4E9F-B11E-2A3C951B694D}"/>
    <cellStyle name="Note 6 11 2 6" xfId="32757" xr:uid="{3C1A8D27-13D8-4215-8695-A3FE6EB16FD9}"/>
    <cellStyle name="Note 6 11 2 6 2" xfId="32758" xr:uid="{CD53CA0C-79E5-4867-AB00-FED2C466E1B5}"/>
    <cellStyle name="Note 6 11 2 6 3" xfId="32759" xr:uid="{194F3A95-CB37-4065-A847-CD57DD3E03B8}"/>
    <cellStyle name="Note 6 11 2 6 4" xfId="32760" xr:uid="{B06FFEFD-D8C6-4B1B-AA2B-3F4094C4F97D}"/>
    <cellStyle name="Note 6 11 2 7" xfId="32761" xr:uid="{72A8401F-6150-4E54-9696-90E977F61543}"/>
    <cellStyle name="Note 6 11 2 7 2" xfId="32762" xr:uid="{5487DFA8-9A67-4988-A529-5E2C8F9960BA}"/>
    <cellStyle name="Note 6 11 2 7 3" xfId="32763" xr:uid="{1E93E8A5-82AC-4D95-A5F3-B62E92F93EF5}"/>
    <cellStyle name="Note 6 11 2 7 4" xfId="32764" xr:uid="{E6255814-EA21-4921-B317-FD47EC192657}"/>
    <cellStyle name="Note 6 11 2 8" xfId="32765" xr:uid="{D6C83CDA-15FE-4FF5-9C30-C3E54A11AE96}"/>
    <cellStyle name="Note 6 11 2 8 2" xfId="32766" xr:uid="{62700A2F-C21A-4CBE-91AB-3F935959F30C}"/>
    <cellStyle name="Note 6 11 2 8 3" xfId="32767" xr:uid="{DAACD63B-388B-465B-93A8-6CA2C75E3BDF}"/>
    <cellStyle name="Note 6 11 2 8 4" xfId="32768" xr:uid="{51E961AD-8A9D-4EE6-9910-129C9BDC589E}"/>
    <cellStyle name="Note 6 11 2 9" xfId="32769" xr:uid="{EAFC4AF9-61BC-4CC2-B857-914ECE291DB7}"/>
    <cellStyle name="Note 6 11 2 9 2" xfId="32770" xr:uid="{6D508DC1-EA97-46E1-A58F-7A6CCAB371CC}"/>
    <cellStyle name="Note 6 11 3" xfId="3856" xr:uid="{6B97A6A2-3BDC-4368-ACE3-1ED21847824E}"/>
    <cellStyle name="Note 6 11 3 2" xfId="5083" xr:uid="{AC6D7840-58FA-461B-B64E-73674696CDE8}"/>
    <cellStyle name="Note 6 11 3 2 2" xfId="32771" xr:uid="{3CB98CA5-18A9-49AD-81BA-BA8F4B1BEAF2}"/>
    <cellStyle name="Note 6 11 3 3" xfId="32772" xr:uid="{B9042295-B6DE-4F6E-81FB-FF3B3E7D42F2}"/>
    <cellStyle name="Note 6 11 3 4" xfId="32773" xr:uid="{C9369A42-13A3-4728-8563-535EC4395887}"/>
    <cellStyle name="Note 6 11 4" xfId="32774" xr:uid="{29ACA76B-B44E-4B82-89A4-5E5FC012DDE4}"/>
    <cellStyle name="Note 6 11 4 2" xfId="32775" xr:uid="{E16C23A0-E71A-46EA-8EDE-4C7AE280BA51}"/>
    <cellStyle name="Note 6 11 4 3" xfId="32776" xr:uid="{45ACD731-05B9-43CA-8169-E12228D982C2}"/>
    <cellStyle name="Note 6 11 4 4" xfId="32777" xr:uid="{79EAC2E7-C4A2-4462-87CC-849D7BF30E00}"/>
    <cellStyle name="Note 6 11 5" xfId="32778" xr:uid="{05106D3D-EF15-49B1-86E6-AD4CF79BD76C}"/>
    <cellStyle name="Note 6 11 5 2" xfId="32779" xr:uid="{B34AEBF2-822B-4A2F-86FF-56A5F196665B}"/>
    <cellStyle name="Note 6 11 5 3" xfId="32780" xr:uid="{E2D68ECE-4D98-48BB-BAA6-898AD53A33C1}"/>
    <cellStyle name="Note 6 11 5 4" xfId="32781" xr:uid="{F13D3F7D-21B4-4BF2-B870-93C00D4D65E0}"/>
    <cellStyle name="Note 6 11 6" xfId="32782" xr:uid="{E992A811-95FD-4A29-876F-17CE61B110A6}"/>
    <cellStyle name="Note 6 11 6 2" xfId="32783" xr:uid="{5CFA4ED0-1DED-49BA-A5E7-0FD5A1672E30}"/>
    <cellStyle name="Note 6 11 6 3" xfId="32784" xr:uid="{7931050D-73B2-4269-B9FC-E715C2B3E4DC}"/>
    <cellStyle name="Note 6 11 6 4" xfId="32785" xr:uid="{156EEE1F-00A0-41BB-8A1C-23254AF4F541}"/>
    <cellStyle name="Note 6 11 7" xfId="32786" xr:uid="{BF80E102-00B7-4249-BD2F-68C9F54693FA}"/>
    <cellStyle name="Note 6 11 7 2" xfId="32787" xr:uid="{0CEEF612-C972-43A9-9C7C-1491FACDA780}"/>
    <cellStyle name="Note 6 11 7 3" xfId="32788" xr:uid="{08E686DC-4B93-4CD0-9928-8C5BAC4F37A4}"/>
    <cellStyle name="Note 6 11 7 4" xfId="32789" xr:uid="{4A380DF1-0237-4940-88B6-7A379019EA78}"/>
    <cellStyle name="Note 6 11 8" xfId="32790" xr:uid="{FDED5713-B3D2-4BCC-AD9C-AF3D206278A4}"/>
    <cellStyle name="Note 6 11 8 2" xfId="32791" xr:uid="{21B0E4B7-CD5B-4E99-AE19-0998D6821054}"/>
    <cellStyle name="Note 6 11 8 3" xfId="32792" xr:uid="{2A466AA4-1057-4107-854B-0C06C0EC738B}"/>
    <cellStyle name="Note 6 11 8 4" xfId="32793" xr:uid="{09A3F1D0-6574-4C44-B0C7-A5FECB19EBAC}"/>
    <cellStyle name="Note 6 11 9" xfId="32794" xr:uid="{283EE874-6B7C-4F4A-8A50-4598595C2C3F}"/>
    <cellStyle name="Note 6 11 9 2" xfId="32795" xr:uid="{FECB9A2B-0DD5-458D-9EE8-6ABCAB0827B2}"/>
    <cellStyle name="Note 6 11 9 3" xfId="32796" xr:uid="{F4953CB3-6CA2-4A4B-8A94-DFA797283330}"/>
    <cellStyle name="Note 6 11 9 4" xfId="32797" xr:uid="{E561F632-B20B-40AF-AFA2-49505352E3CB}"/>
    <cellStyle name="Note 6 12" xfId="3519" xr:uid="{C7099B16-CF4B-42C0-BA5D-FFA5A33E119E}"/>
    <cellStyle name="Note 6 12 10" xfId="32798" xr:uid="{0314BD6B-BC02-4649-B34F-5B5C3F11ECBA}"/>
    <cellStyle name="Note 6 12 10 2" xfId="32799" xr:uid="{C48A602F-3090-43F9-81A1-D18C258DADE7}"/>
    <cellStyle name="Note 6 12 11" xfId="32800" xr:uid="{743045F3-4E53-42CA-93C5-4A704D0DA5F4}"/>
    <cellStyle name="Note 6 12 2" xfId="4176" xr:uid="{A6419173-B999-4825-AC80-375D662D9A11}"/>
    <cellStyle name="Note 6 12 2 2" xfId="5399" xr:uid="{0664E9E6-874D-498F-A09F-0C248C8AA4E2}"/>
    <cellStyle name="Note 6 12 2 2 2" xfId="32801" xr:uid="{419C2BC6-B503-4DA1-8C69-AC7DCE2BE29F}"/>
    <cellStyle name="Note 6 12 2 3" xfId="32802" xr:uid="{BC70255C-ADAF-4895-B3CF-AF0F5938439A}"/>
    <cellStyle name="Note 6 12 2 4" xfId="32803" xr:uid="{705CC8C3-B1DA-4CCD-9FE4-8310D86864E1}"/>
    <cellStyle name="Note 6 12 3" xfId="32804" xr:uid="{4519BA26-5B75-4897-813E-AA40EAF0B0C6}"/>
    <cellStyle name="Note 6 12 3 2" xfId="32805" xr:uid="{FEC88B35-0D27-4450-BBCA-F7F83AFECEC0}"/>
    <cellStyle name="Note 6 12 3 3" xfId="32806" xr:uid="{56E2A6EA-DB8C-4D3F-8B02-E915913A8453}"/>
    <cellStyle name="Note 6 12 3 4" xfId="32807" xr:uid="{25290010-1E99-44EB-B898-792C84A4E569}"/>
    <cellStyle name="Note 6 12 4" xfId="32808" xr:uid="{E5E07822-F031-4D94-8060-86528F44133B}"/>
    <cellStyle name="Note 6 12 4 2" xfId="32809" xr:uid="{7EBFD200-0039-4EC2-8097-2036A0D15628}"/>
    <cellStyle name="Note 6 12 4 3" xfId="32810" xr:uid="{AD4ECA8C-9B0C-46DD-9D5C-C4255A446130}"/>
    <cellStyle name="Note 6 12 4 4" xfId="32811" xr:uid="{8F1B5465-432D-401C-AC0E-256D35C0BD4B}"/>
    <cellStyle name="Note 6 12 5" xfId="32812" xr:uid="{9BE21D4C-6408-4414-9134-57C9833C80B0}"/>
    <cellStyle name="Note 6 12 5 2" xfId="32813" xr:uid="{48A15E3C-3D41-4CC1-B242-815839389473}"/>
    <cellStyle name="Note 6 12 5 3" xfId="32814" xr:uid="{F5E5DE5A-BB7A-486A-B0FB-BA795083DD3A}"/>
    <cellStyle name="Note 6 12 5 4" xfId="32815" xr:uid="{F7488289-4162-4B6D-B6B6-FAA0E032B847}"/>
    <cellStyle name="Note 6 12 6" xfId="32816" xr:uid="{C2E2A018-86E9-4375-8367-8EFF6530AB3F}"/>
    <cellStyle name="Note 6 12 6 2" xfId="32817" xr:uid="{33018E1F-B61A-49FB-ADD3-F66813509A3B}"/>
    <cellStyle name="Note 6 12 6 3" xfId="32818" xr:uid="{E60E937F-7CC0-48C5-8800-CA73F3110E55}"/>
    <cellStyle name="Note 6 12 6 4" xfId="32819" xr:uid="{B0AEFB9A-9888-4C80-B7BB-CDE7F8ADDC5D}"/>
    <cellStyle name="Note 6 12 7" xfId="32820" xr:uid="{52927D37-CA7E-435B-8233-03F762114A45}"/>
    <cellStyle name="Note 6 12 7 2" xfId="32821" xr:uid="{6D934DA3-9287-4C98-9BC3-15EA86053C40}"/>
    <cellStyle name="Note 6 12 7 3" xfId="32822" xr:uid="{67C416E4-099C-4860-B9D1-D3E4EB429A32}"/>
    <cellStyle name="Note 6 12 7 4" xfId="32823" xr:uid="{B917E7B9-72B0-44A2-B144-CD19D96F1A13}"/>
    <cellStyle name="Note 6 12 8" xfId="32824" xr:uid="{92059442-0591-4722-B235-DE3C95F9AE5E}"/>
    <cellStyle name="Note 6 12 8 2" xfId="32825" xr:uid="{37B99F3F-BF39-4CD0-89A9-069071F24DDB}"/>
    <cellStyle name="Note 6 12 8 3" xfId="32826" xr:uid="{508C1C71-76BF-4412-B118-AF3418F54FD8}"/>
    <cellStyle name="Note 6 12 8 4" xfId="32827" xr:uid="{A62E979C-6CDA-4255-8717-6711EE84B883}"/>
    <cellStyle name="Note 6 12 9" xfId="32828" xr:uid="{C37613FD-5B48-4447-9E3B-E4F9391CBB48}"/>
    <cellStyle name="Note 6 12 9 2" xfId="32829" xr:uid="{642656A5-724A-45F5-BF82-6E4DAA64BEA8}"/>
    <cellStyle name="Note 6 13" xfId="3854" xr:uid="{1FB5FEB2-9793-43F4-981C-13D89392C6FE}"/>
    <cellStyle name="Note 6 13 2" xfId="5081" xr:uid="{6302F4AF-F7E4-47B9-B924-2B96833EA8D9}"/>
    <cellStyle name="Note 6 13 2 2" xfId="32830" xr:uid="{6B6E420E-EACF-41A0-98DF-04DC0CB4BDFF}"/>
    <cellStyle name="Note 6 13 3" xfId="32831" xr:uid="{79C9937A-4BFD-4D82-AD17-0F7E91D538A3}"/>
    <cellStyle name="Note 6 13 4" xfId="32832" xr:uid="{C54AB8D2-7B1A-4A02-A698-DFE6BD354935}"/>
    <cellStyle name="Note 6 14" xfId="32833" xr:uid="{33EAA165-18EB-4343-940A-B42504EE90C9}"/>
    <cellStyle name="Note 6 14 2" xfId="32834" xr:uid="{CAD6844D-322B-40C8-AC38-E30F0D5CAB95}"/>
    <cellStyle name="Note 6 14 3" xfId="32835" xr:uid="{EB70F40B-FFD0-4BFB-BF60-952500DA103E}"/>
    <cellStyle name="Note 6 14 4" xfId="32836" xr:uid="{DE580F21-3244-43AA-9319-885FC30FAE73}"/>
    <cellStyle name="Note 6 15" xfId="32837" xr:uid="{A3295797-0220-44E9-B2D5-03B73EBFB7B4}"/>
    <cellStyle name="Note 6 15 2" xfId="32838" xr:uid="{18AC02BF-9766-4833-AAB3-6085F40E0E7F}"/>
    <cellStyle name="Note 6 15 3" xfId="32839" xr:uid="{23B7AFC1-F5A6-41EF-B7EB-45585F521206}"/>
    <cellStyle name="Note 6 15 4" xfId="32840" xr:uid="{2ABA91AF-81B4-4C13-B595-E0F5F2391469}"/>
    <cellStyle name="Note 6 16" xfId="32841" xr:uid="{6FF60B46-E7C7-4B07-9937-C200E1479843}"/>
    <cellStyle name="Note 6 16 2" xfId="32842" xr:uid="{E3235696-D796-441F-8727-0C5538677818}"/>
    <cellStyle name="Note 6 16 3" xfId="32843" xr:uid="{964AC58A-E55E-434D-89F1-EE3FB6FE831F}"/>
    <cellStyle name="Note 6 16 4" xfId="32844" xr:uid="{46068E1B-F62C-4F43-8C70-5B8CC0843AE6}"/>
    <cellStyle name="Note 6 17" xfId="32845" xr:uid="{4043B9F7-5A5B-48A1-A30F-DC16585AE9FA}"/>
    <cellStyle name="Note 6 17 2" xfId="32846" xr:uid="{032BBB77-3C70-496F-B580-E246215F203C}"/>
    <cellStyle name="Note 6 17 3" xfId="32847" xr:uid="{6A052B7E-9388-4A32-AA2C-DEB1982C09FE}"/>
    <cellStyle name="Note 6 17 4" xfId="32848" xr:uid="{26C275CA-F4A1-465A-8E6B-6B8587A5B585}"/>
    <cellStyle name="Note 6 18" xfId="32849" xr:uid="{38557A20-86D6-46B5-B0FA-46977DED5E6C}"/>
    <cellStyle name="Note 6 18 2" xfId="32850" xr:uid="{5A30B4EE-8878-4881-A32A-DDB805F7071C}"/>
    <cellStyle name="Note 6 18 3" xfId="32851" xr:uid="{618B8011-96DD-4FD8-9608-9354224D2A83}"/>
    <cellStyle name="Note 6 18 4" xfId="32852" xr:uid="{D76833CB-01DE-4852-85ED-B2A82A1E4E6C}"/>
    <cellStyle name="Note 6 19" xfId="32853" xr:uid="{1DBF380C-4469-40C5-8A85-DE81F307DDF4}"/>
    <cellStyle name="Note 6 19 2" xfId="32854" xr:uid="{AEFE347C-056F-4983-91A0-CD73EA88277B}"/>
    <cellStyle name="Note 6 19 3" xfId="32855" xr:uid="{2BD03EC7-65BE-4128-95D4-A1FC5C0D2415}"/>
    <cellStyle name="Note 6 19 4" xfId="32856" xr:uid="{EDEEB176-0D04-45F0-98D5-0DCC166EB038}"/>
    <cellStyle name="Note 6 2" xfId="3013" xr:uid="{B02C40C8-E253-4ABF-9C20-68D18DFCEF85}"/>
    <cellStyle name="Note 6 2 10" xfId="32857" xr:uid="{C97004C0-8345-462B-A764-7967EE9C16C1}"/>
    <cellStyle name="Note 6 2 10 2" xfId="32858" xr:uid="{729F53CD-58A1-4469-998C-A7917F14DC40}"/>
    <cellStyle name="Note 6 2 11" xfId="32859" xr:uid="{9D7A49B7-C116-4306-899A-42A723836C38}"/>
    <cellStyle name="Note 6 2 11 2" xfId="32860" xr:uid="{B34EBDBE-775E-4C64-83C4-4BF76543E916}"/>
    <cellStyle name="Note 6 2 12" xfId="32861" xr:uid="{340E8E67-AE30-4B04-AA4D-9D6B980FC95F}"/>
    <cellStyle name="Note 6 2 13" xfId="32862" xr:uid="{3C192F92-B768-435F-A211-E12B4E348E64}"/>
    <cellStyle name="Note 6 2 2" xfId="3522" xr:uid="{0DC231B5-C3A8-4304-933F-907E200EB8DB}"/>
    <cellStyle name="Note 6 2 2 10" xfId="32863" xr:uid="{E6D2F328-4F61-4775-BA14-8177D84D2CB0}"/>
    <cellStyle name="Note 6 2 2 10 2" xfId="32864" xr:uid="{88E6B6CC-D8A3-47A4-BB96-61AE29712BE4}"/>
    <cellStyle name="Note 6 2 2 11" xfId="32865" xr:uid="{798D8788-8C17-47D4-8AC4-FB5B3B2D951D}"/>
    <cellStyle name="Note 6 2 2 2" xfId="4179" xr:uid="{858D668A-89E1-4C2F-B24F-AC9A39DB725F}"/>
    <cellStyle name="Note 6 2 2 2 2" xfId="5402" xr:uid="{37C2DB18-5A74-44E1-8004-C4197F5C316E}"/>
    <cellStyle name="Note 6 2 2 2 2 2" xfId="32866" xr:uid="{DFC683EE-3365-4310-A971-564462575314}"/>
    <cellStyle name="Note 6 2 2 2 3" xfId="32867" xr:uid="{29C01752-37DC-4E6B-AA2B-4BF9B628A188}"/>
    <cellStyle name="Note 6 2 2 2 4" xfId="32868" xr:uid="{DD367FBE-3035-4677-B449-177D72BB1062}"/>
    <cellStyle name="Note 6 2 2 3" xfId="32869" xr:uid="{A620AD86-56E0-4779-8200-5E912945B798}"/>
    <cellStyle name="Note 6 2 2 3 2" xfId="32870" xr:uid="{050C8CA6-D2D5-45F0-80DD-080243ED40F0}"/>
    <cellStyle name="Note 6 2 2 3 3" xfId="32871" xr:uid="{EA4FAE3E-FC76-4A4F-A2C8-0D5C89EF1297}"/>
    <cellStyle name="Note 6 2 2 3 4" xfId="32872" xr:uid="{7B5675C7-7F20-481D-967D-78E3BD3E9760}"/>
    <cellStyle name="Note 6 2 2 4" xfId="32873" xr:uid="{D9E6A07D-D96B-4992-B17B-DEF02AA1FF2A}"/>
    <cellStyle name="Note 6 2 2 4 2" xfId="32874" xr:uid="{3EAC69F7-6407-48C2-BE73-A8A1BB96A0D1}"/>
    <cellStyle name="Note 6 2 2 4 3" xfId="32875" xr:uid="{CABB1A3F-2AA0-4673-B868-67E0D954FFAF}"/>
    <cellStyle name="Note 6 2 2 4 4" xfId="32876" xr:uid="{1C8B49F8-869A-4133-AA19-2B27785D5D4B}"/>
    <cellStyle name="Note 6 2 2 5" xfId="32877" xr:uid="{F5B7B59C-A046-4568-A8D1-E917C7CC21CB}"/>
    <cellStyle name="Note 6 2 2 5 2" xfId="32878" xr:uid="{BA52CADF-BBB7-45FB-B08D-4307DECB9BE0}"/>
    <cellStyle name="Note 6 2 2 5 3" xfId="32879" xr:uid="{1958166D-F428-43BB-A79B-B5D0BF8C2FB8}"/>
    <cellStyle name="Note 6 2 2 5 4" xfId="32880" xr:uid="{9DECD370-6C09-4048-896D-8B97A9A43E2F}"/>
    <cellStyle name="Note 6 2 2 6" xfId="32881" xr:uid="{D9FAA07F-BE58-43A1-A2F1-2504B8FA76E1}"/>
    <cellStyle name="Note 6 2 2 6 2" xfId="32882" xr:uid="{B245E30C-D9BB-4794-8004-9FB0CB752CDF}"/>
    <cellStyle name="Note 6 2 2 6 3" xfId="32883" xr:uid="{6CD07C65-33B7-4405-9549-094175D504D8}"/>
    <cellStyle name="Note 6 2 2 6 4" xfId="32884" xr:uid="{0563BBB5-1D54-4533-AD48-C36FD5DEC1EA}"/>
    <cellStyle name="Note 6 2 2 7" xfId="32885" xr:uid="{13D05C31-FFD6-443A-AE4E-A7EF10499D90}"/>
    <cellStyle name="Note 6 2 2 7 2" xfId="32886" xr:uid="{B72B187E-AA26-4352-8970-D15F82B20FB2}"/>
    <cellStyle name="Note 6 2 2 7 3" xfId="32887" xr:uid="{98986E00-DFA0-45C4-A374-C92367DE87B5}"/>
    <cellStyle name="Note 6 2 2 7 4" xfId="32888" xr:uid="{4AF5F333-3BAD-42D8-9CA9-70350BBB6D4A}"/>
    <cellStyle name="Note 6 2 2 8" xfId="32889" xr:uid="{B49904B8-011F-42DE-B891-22784CAE9FF5}"/>
    <cellStyle name="Note 6 2 2 8 2" xfId="32890" xr:uid="{E6AA737F-3104-42AC-A1D0-DEDBC070D324}"/>
    <cellStyle name="Note 6 2 2 8 3" xfId="32891" xr:uid="{2B606125-B2D2-4BFB-B4E8-7F7FB43A5C0E}"/>
    <cellStyle name="Note 6 2 2 8 4" xfId="32892" xr:uid="{343AD176-B67B-49B1-A4AE-DEE15B71BFB3}"/>
    <cellStyle name="Note 6 2 2 9" xfId="32893" xr:uid="{CF80F965-E83D-4273-A8BD-0F697F0D11CB}"/>
    <cellStyle name="Note 6 2 2 9 2" xfId="32894" xr:uid="{614B92D6-A906-4760-8426-935F6A9FDB34}"/>
    <cellStyle name="Note 6 2 3" xfId="3857" xr:uid="{C4EAB80F-298F-4415-8AFA-7511404AEDFC}"/>
    <cellStyle name="Note 6 2 3 2" xfId="5084" xr:uid="{07FA637A-4B72-4DCD-A9D4-453AA8CE8434}"/>
    <cellStyle name="Note 6 2 3 2 2" xfId="32895" xr:uid="{5625036D-690D-4977-A7FE-150822588D84}"/>
    <cellStyle name="Note 6 2 3 3" xfId="32896" xr:uid="{DFD0A9C6-026C-4AB5-A595-F583D196F3B9}"/>
    <cellStyle name="Note 6 2 3 4" xfId="32897" xr:uid="{415304EC-CB04-427B-B745-4EAF1DB02DEF}"/>
    <cellStyle name="Note 6 2 4" xfId="32898" xr:uid="{A2C5BAAB-085A-44C5-B909-419DBF1FCEA2}"/>
    <cellStyle name="Note 6 2 4 2" xfId="32899" xr:uid="{3F6B2A43-F307-4C36-9047-89FA45A30AB4}"/>
    <cellStyle name="Note 6 2 4 3" xfId="32900" xr:uid="{D2812EE0-7FDD-4D02-B8A4-52AB3211E5E8}"/>
    <cellStyle name="Note 6 2 4 4" xfId="32901" xr:uid="{EA2275FF-325F-40C7-B770-9F560183C3BB}"/>
    <cellStyle name="Note 6 2 5" xfId="32902" xr:uid="{E8B248EC-0871-4F33-9A66-B22C95EAD348}"/>
    <cellStyle name="Note 6 2 5 2" xfId="32903" xr:uid="{E5BD771A-69D5-48AF-9D91-FE26DAAE4BAF}"/>
    <cellStyle name="Note 6 2 5 3" xfId="32904" xr:uid="{4063497E-4561-4DDA-B580-31C71B1D187B}"/>
    <cellStyle name="Note 6 2 5 4" xfId="32905" xr:uid="{F3A181EC-7E35-4E4C-B69E-332AB9B7E91A}"/>
    <cellStyle name="Note 6 2 6" xfId="32906" xr:uid="{BB5D4A16-4828-495A-BC3B-D4B175D60553}"/>
    <cellStyle name="Note 6 2 6 2" xfId="32907" xr:uid="{5450E68F-F35E-48C8-9021-3B339126D8FA}"/>
    <cellStyle name="Note 6 2 6 3" xfId="32908" xr:uid="{5B697DFA-DBC6-4350-AADF-4765C4A24679}"/>
    <cellStyle name="Note 6 2 6 4" xfId="32909" xr:uid="{B8DFB300-7E04-4AFA-9CE7-8B47090D36C9}"/>
    <cellStyle name="Note 6 2 7" xfId="32910" xr:uid="{48C1987A-80A0-4394-B9F5-1B1E60D9C740}"/>
    <cellStyle name="Note 6 2 7 2" xfId="32911" xr:uid="{574B7FE4-68AD-43CC-B662-4C7BE953AE20}"/>
    <cellStyle name="Note 6 2 7 3" xfId="32912" xr:uid="{7EAC7E19-AD02-4E6E-9EB5-2788C64D02C5}"/>
    <cellStyle name="Note 6 2 7 4" xfId="32913" xr:uid="{9572FBFD-EFE0-44F6-B793-99F1CBF6B65B}"/>
    <cellStyle name="Note 6 2 8" xfId="32914" xr:uid="{720BA154-2E41-4C83-8E39-16DC721E1DE3}"/>
    <cellStyle name="Note 6 2 8 2" xfId="32915" xr:uid="{1D2FE7CF-43AD-4161-8B87-F32F051A08CB}"/>
    <cellStyle name="Note 6 2 8 3" xfId="32916" xr:uid="{C52A31DE-FE34-41F0-B3C9-41CE93B5982C}"/>
    <cellStyle name="Note 6 2 8 4" xfId="32917" xr:uid="{0EA47CA8-B7F5-4705-97CF-0EDF121C1106}"/>
    <cellStyle name="Note 6 2 9" xfId="32918" xr:uid="{41058B39-BBB4-4845-91E9-5FBEF026EB31}"/>
    <cellStyle name="Note 6 2 9 2" xfId="32919" xr:uid="{6ABDF0B7-730E-44D7-BF9B-E9C26C22AFB3}"/>
    <cellStyle name="Note 6 2 9 3" xfId="32920" xr:uid="{0B080AFC-373B-49E8-AB97-B8D30CDAF252}"/>
    <cellStyle name="Note 6 2 9 4" xfId="32921" xr:uid="{756DE04B-C0CB-4280-B10F-F7DD98F19D83}"/>
    <cellStyle name="Note 6 20" xfId="32922" xr:uid="{F19862B6-AAEF-407F-9B54-B6BB4685A280}"/>
    <cellStyle name="Note 6 20 2" xfId="32923" xr:uid="{D2C4199C-090B-4F84-81E2-972AB7105FD5}"/>
    <cellStyle name="Note 6 21" xfId="32924" xr:uid="{E8EDECC1-9FEB-4B8D-AF60-616A46C6F0B3}"/>
    <cellStyle name="Note 6 21 2" xfId="32925" xr:uid="{5EC80359-2805-4E6D-A6BD-99FCF305FC55}"/>
    <cellStyle name="Note 6 22" xfId="32926" xr:uid="{AA130768-91F7-422A-B8C6-4312597C54DE}"/>
    <cellStyle name="Note 6 23" xfId="32927" xr:uid="{580FF543-1697-487C-BD85-2160EE22253A}"/>
    <cellStyle name="Note 6 3" xfId="3014" xr:uid="{10495199-1E19-4C7B-A3C4-D7A106FAB5C7}"/>
    <cellStyle name="Note 6 3 10" xfId="32928" xr:uid="{A8A8C4C6-6D73-4463-8F17-F4483AF5DF5B}"/>
    <cellStyle name="Note 6 3 10 2" xfId="32929" xr:uid="{5AC5E858-645E-42B8-885E-8C8267198332}"/>
    <cellStyle name="Note 6 3 11" xfId="32930" xr:uid="{D26C332B-4515-4F53-9FAC-128C6484AA02}"/>
    <cellStyle name="Note 6 3 11 2" xfId="32931" xr:uid="{9213085C-D95C-4681-B89B-3F373235A47B}"/>
    <cellStyle name="Note 6 3 12" xfId="32932" xr:uid="{C1FA5177-4F2D-4BD3-BB6B-120662680631}"/>
    <cellStyle name="Note 6 3 13" xfId="32933" xr:uid="{E4B912C5-64E5-41FE-AA14-C9DB09F135F5}"/>
    <cellStyle name="Note 6 3 2" xfId="3523" xr:uid="{906BB55D-D90A-4B0B-BE3E-980629B3309E}"/>
    <cellStyle name="Note 6 3 2 10" xfId="32934" xr:uid="{23B0AF3B-CA8E-4961-B991-0B2B010B9F62}"/>
    <cellStyle name="Note 6 3 2 10 2" xfId="32935" xr:uid="{48643F56-463F-4FD1-A24E-882B7723C0AA}"/>
    <cellStyle name="Note 6 3 2 11" xfId="32936" xr:uid="{E2D5854B-2CEB-41ED-B3BD-094C010ED8F4}"/>
    <cellStyle name="Note 6 3 2 12" xfId="32937" xr:uid="{DD50587E-19B8-475C-8950-00FA628B3FCE}"/>
    <cellStyle name="Note 6 3 2 2" xfId="4180" xr:uid="{5B0141F9-4A00-4508-B8A4-0D6BB84224BE}"/>
    <cellStyle name="Note 6 3 2 2 2" xfId="5403" xr:uid="{328781FD-AFE8-421F-8D9D-F28A668E7C22}"/>
    <cellStyle name="Note 6 3 2 2 2 2" xfId="32938" xr:uid="{42200E10-E482-4C5B-99CF-725CC1C5AE13}"/>
    <cellStyle name="Note 6 3 2 2 3" xfId="32939" xr:uid="{11DAE7A1-B5E1-4E68-9DF1-F9F0758ABFB9}"/>
    <cellStyle name="Note 6 3 2 2 4" xfId="32940" xr:uid="{A8762DEB-EDD4-4983-9C4E-19B73BB3B533}"/>
    <cellStyle name="Note 6 3 2 3" xfId="32941" xr:uid="{1C051D16-1E59-4DF1-B158-98AC65253EFB}"/>
    <cellStyle name="Note 6 3 2 3 2" xfId="32942" xr:uid="{4AD61419-6E88-45D9-A81A-FD9E3ADF9EAA}"/>
    <cellStyle name="Note 6 3 2 3 3" xfId="32943" xr:uid="{BC6F476B-3949-4C22-A19D-AC68D9FBF9C1}"/>
    <cellStyle name="Note 6 3 2 3 4" xfId="32944" xr:uid="{64106DAE-9FFA-4690-97E4-3D95293CCC35}"/>
    <cellStyle name="Note 6 3 2 4" xfId="32945" xr:uid="{E5095C5F-D246-4EC8-A7E4-C562EF387784}"/>
    <cellStyle name="Note 6 3 2 4 2" xfId="32946" xr:uid="{8FB59AE1-CA4F-4224-9034-6E99B9B2959C}"/>
    <cellStyle name="Note 6 3 2 4 3" xfId="32947" xr:uid="{EA64357D-E329-4AEC-882C-35D50E9CD756}"/>
    <cellStyle name="Note 6 3 2 4 4" xfId="32948" xr:uid="{F1573D56-452B-405B-BBB8-D45CEC8DE993}"/>
    <cellStyle name="Note 6 3 2 5" xfId="32949" xr:uid="{A67B3900-F0FC-4B88-932B-CBBD1BCE4FAD}"/>
    <cellStyle name="Note 6 3 2 5 2" xfId="32950" xr:uid="{C092BC4B-025F-45EC-B122-4004EFAB5E24}"/>
    <cellStyle name="Note 6 3 2 5 3" xfId="32951" xr:uid="{43B8B6C3-E787-435A-9F17-2F9F4C364630}"/>
    <cellStyle name="Note 6 3 2 5 4" xfId="32952" xr:uid="{BA568C0F-831C-44F1-A1AA-BF22D447DBAB}"/>
    <cellStyle name="Note 6 3 2 6" xfId="32953" xr:uid="{1D4A5021-9E89-4794-8DD9-9E937909984E}"/>
    <cellStyle name="Note 6 3 2 6 2" xfId="32954" xr:uid="{25A9D166-6876-4598-B51F-15EA8EB2AF0E}"/>
    <cellStyle name="Note 6 3 2 6 3" xfId="32955" xr:uid="{159C2A6A-42F3-43D6-8121-CDE5F8CB9EB1}"/>
    <cellStyle name="Note 6 3 2 6 4" xfId="32956" xr:uid="{06CACA92-3E1F-4B17-A9E5-299C6DF90AC3}"/>
    <cellStyle name="Note 6 3 2 7" xfId="32957" xr:uid="{B149DE25-4ADC-40DD-9076-5EC66F146DEE}"/>
    <cellStyle name="Note 6 3 2 7 2" xfId="32958" xr:uid="{C802D7DF-0631-4395-83F6-3C3E931DA234}"/>
    <cellStyle name="Note 6 3 2 7 3" xfId="32959" xr:uid="{EC7DF2E0-1770-48E0-8BEF-3114A770AC0D}"/>
    <cellStyle name="Note 6 3 2 7 4" xfId="32960" xr:uid="{EFC44808-0EF8-4CED-A33E-87D6939AB702}"/>
    <cellStyle name="Note 6 3 2 8" xfId="32961" xr:uid="{D2D1E113-5DB2-4D54-BE5E-C348B842C08D}"/>
    <cellStyle name="Note 6 3 2 8 2" xfId="32962" xr:uid="{CF66ECA8-46AE-4F4B-B515-24F45D68F60A}"/>
    <cellStyle name="Note 6 3 2 8 3" xfId="32963" xr:uid="{118426C8-7C75-43EC-A80D-1ED7BF740C48}"/>
    <cellStyle name="Note 6 3 2 8 4" xfId="32964" xr:uid="{9DF8E0AE-DB5F-462A-9E05-579E9B6A5027}"/>
    <cellStyle name="Note 6 3 2 9" xfId="32965" xr:uid="{B59ECD46-908D-4639-BCD0-14A45BA56B16}"/>
    <cellStyle name="Note 6 3 2 9 2" xfId="32966" xr:uid="{53927B95-12A2-4BC1-95A6-FE4975BF3F19}"/>
    <cellStyle name="Note 6 3 3" xfId="3858" xr:uid="{69A29D2E-8691-4DDA-80F4-A8848589AB6C}"/>
    <cellStyle name="Note 6 3 3 2" xfId="5085" xr:uid="{2DCA1FAE-5F2A-466C-97C2-F6B46F55CDCB}"/>
    <cellStyle name="Note 6 3 3 2 2" xfId="32967" xr:uid="{7148E26A-EBA1-423C-A36F-8031FEE90ACC}"/>
    <cellStyle name="Note 6 3 3 3" xfId="32968" xr:uid="{527D9543-DB29-480C-8A20-8D9ECA0DCE45}"/>
    <cellStyle name="Note 6 3 3 4" xfId="32969" xr:uid="{E6408E5D-5518-44B0-8C1E-F6D43472A871}"/>
    <cellStyle name="Note 6 3 4" xfId="32970" xr:uid="{AB0A157B-9395-485E-BE97-94A59A410AD4}"/>
    <cellStyle name="Note 6 3 4 2" xfId="32971" xr:uid="{8C7A6223-83CF-4988-8444-733D81E8BA1C}"/>
    <cellStyle name="Note 6 3 4 3" xfId="32972" xr:uid="{8B693B0F-CE8C-4977-8A64-0ADE16B0F386}"/>
    <cellStyle name="Note 6 3 4 4" xfId="32973" xr:uid="{4F1E23FE-D9AF-4761-9E67-908A8BC9CE12}"/>
    <cellStyle name="Note 6 3 5" xfId="32974" xr:uid="{B918A2DD-30E4-4801-B381-B17B6E0EBBBC}"/>
    <cellStyle name="Note 6 3 5 2" xfId="32975" xr:uid="{ACD45B3C-E12D-4AB2-A30A-1B256D06472C}"/>
    <cellStyle name="Note 6 3 5 3" xfId="32976" xr:uid="{EB0DBC7C-8BDE-4E62-8A9A-026789AC9A9B}"/>
    <cellStyle name="Note 6 3 5 4" xfId="32977" xr:uid="{EF3832DD-5209-40B8-ABD7-34ABF99B5394}"/>
    <cellStyle name="Note 6 3 6" xfId="32978" xr:uid="{2C3717FA-5EBE-4537-A9B7-9C2D63E7481D}"/>
    <cellStyle name="Note 6 3 6 2" xfId="32979" xr:uid="{1C1EC334-FB61-44C6-BA20-476AE52BE7C3}"/>
    <cellStyle name="Note 6 3 6 3" xfId="32980" xr:uid="{10EA7155-E904-4751-B03B-5858305CACF0}"/>
    <cellStyle name="Note 6 3 6 4" xfId="32981" xr:uid="{EA10E6CB-B3C3-4457-8D72-EA568283DD10}"/>
    <cellStyle name="Note 6 3 7" xfId="32982" xr:uid="{AC4EBF58-E7F2-471E-AD59-B56544FBEAF7}"/>
    <cellStyle name="Note 6 3 7 2" xfId="32983" xr:uid="{81E990FA-6338-46B5-8EEF-96FFBE8329EF}"/>
    <cellStyle name="Note 6 3 7 3" xfId="32984" xr:uid="{FE431DF5-DDBF-4481-84FB-E14CDD964413}"/>
    <cellStyle name="Note 6 3 7 4" xfId="32985" xr:uid="{99F694D2-3534-45E6-8543-38DF1FC38203}"/>
    <cellStyle name="Note 6 3 8" xfId="32986" xr:uid="{8B5EB105-8EC9-4AA8-BBC3-9D6C458D42D5}"/>
    <cellStyle name="Note 6 3 8 2" xfId="32987" xr:uid="{5CAEE059-5150-49C9-B45D-05B768688EA6}"/>
    <cellStyle name="Note 6 3 8 3" xfId="32988" xr:uid="{BBCC0E77-453D-4D56-A3AD-82AC7D50F4D0}"/>
    <cellStyle name="Note 6 3 8 4" xfId="32989" xr:uid="{CF9B5568-C38F-48A2-B119-7CD1772BD9B7}"/>
    <cellStyle name="Note 6 3 9" xfId="32990" xr:uid="{7BCC895C-033B-4945-B53D-1CFCEFD6F99C}"/>
    <cellStyle name="Note 6 3 9 2" xfId="32991" xr:uid="{316900C8-13BE-4B7A-B0EF-7C8731FFDE00}"/>
    <cellStyle name="Note 6 3 9 3" xfId="32992" xr:uid="{ECF0C5D9-9927-4672-998D-6D9281E29395}"/>
    <cellStyle name="Note 6 3 9 4" xfId="32993" xr:uid="{D65DD5EE-65B6-405B-ABF5-480AF9AC3C80}"/>
    <cellStyle name="Note 6 3_ELC_final" xfId="8892" xr:uid="{3E4E669B-7DBD-412A-AFF8-4328288F6B28}"/>
    <cellStyle name="Note 6 4" xfId="3015" xr:uid="{7B798B56-93E2-424C-84B9-9C6582146EFC}"/>
    <cellStyle name="Note 6 4 10" xfId="32994" xr:uid="{6B845F14-ECDF-4E57-ABC9-7DBB6ADCD4F2}"/>
    <cellStyle name="Note 6 4 10 2" xfId="32995" xr:uid="{6ADBA90F-C2C5-43C6-B24C-186BA2CCD7CA}"/>
    <cellStyle name="Note 6 4 11" xfId="32996" xr:uid="{EDEFCEF8-FC36-47ED-B62C-E7EFBAEE8266}"/>
    <cellStyle name="Note 6 4 11 2" xfId="32997" xr:uid="{15D89869-3927-46EE-9404-2B6FAD856C87}"/>
    <cellStyle name="Note 6 4 12" xfId="32998" xr:uid="{36013578-B429-4B3C-B0AE-0D8112D1135D}"/>
    <cellStyle name="Note 6 4 13" xfId="32999" xr:uid="{4FC0E8B1-0780-4B40-A6E7-F4CC4527DB10}"/>
    <cellStyle name="Note 6 4 14" xfId="11124" xr:uid="{CF536193-110E-4083-86BB-C15DD621D99B}"/>
    <cellStyle name="Note 6 4 15" xfId="8893" xr:uid="{0E3E5C6D-BE36-4991-A920-1E92B06A5583}"/>
    <cellStyle name="Note 6 4 2" xfId="3524" xr:uid="{286C00BB-4B2B-4B33-9CFD-58AC664CFE89}"/>
    <cellStyle name="Note 6 4 2 10" xfId="33000" xr:uid="{E0D810A3-7A09-4C3B-B062-D0A44482B596}"/>
    <cellStyle name="Note 6 4 2 10 2" xfId="33001" xr:uid="{0D966EE3-2016-4E0E-B580-148D5795B0DE}"/>
    <cellStyle name="Note 6 4 2 11" xfId="33002" xr:uid="{D8951E68-AFB9-4B77-B348-743AF1465E8C}"/>
    <cellStyle name="Note 6 4 2 2" xfId="4181" xr:uid="{8E39D122-E1B5-4ABD-882F-D711DB7A4B93}"/>
    <cellStyle name="Note 6 4 2 2 2" xfId="5404" xr:uid="{DC79DCEA-B95D-4B72-8112-8C91C304FF5B}"/>
    <cellStyle name="Note 6 4 2 2 2 2" xfId="33003" xr:uid="{3BB2B56B-D0E5-4FF4-9234-C2EC76496CAD}"/>
    <cellStyle name="Note 6 4 2 2 3" xfId="33004" xr:uid="{6DEEB76E-7231-4B1F-873A-C0A7F7E20D9E}"/>
    <cellStyle name="Note 6 4 2 2 4" xfId="33005" xr:uid="{B352E892-7536-461E-95B7-F6D7DA261248}"/>
    <cellStyle name="Note 6 4 2 3" xfId="33006" xr:uid="{046861A6-E8EB-4C87-A5CC-EB2FB406BEED}"/>
    <cellStyle name="Note 6 4 2 3 2" xfId="33007" xr:uid="{AAC22830-E846-4AB0-937D-5C8B463E5DC6}"/>
    <cellStyle name="Note 6 4 2 3 3" xfId="33008" xr:uid="{8E3F7811-396A-49E1-94E5-ACDA0BD12B42}"/>
    <cellStyle name="Note 6 4 2 3 4" xfId="33009" xr:uid="{7B2935F9-B7CE-4EE5-AF17-77CF9D84DEC8}"/>
    <cellStyle name="Note 6 4 2 4" xfId="33010" xr:uid="{8AB275B5-C177-4F63-AF62-9112E6DE1D90}"/>
    <cellStyle name="Note 6 4 2 4 2" xfId="33011" xr:uid="{2BE2BA99-89A6-4694-B38C-AC5677FF05F1}"/>
    <cellStyle name="Note 6 4 2 4 3" xfId="33012" xr:uid="{FCF751C4-104E-4261-B3F8-CDD5C72E1462}"/>
    <cellStyle name="Note 6 4 2 4 4" xfId="33013" xr:uid="{031E466A-FE5E-41AC-A9EF-25C24074D5E5}"/>
    <cellStyle name="Note 6 4 2 5" xfId="33014" xr:uid="{15C21B2A-F6F7-4993-894B-85ACC1A2F37A}"/>
    <cellStyle name="Note 6 4 2 5 2" xfId="33015" xr:uid="{3AA42453-E6CA-45E0-A156-5F69B71BC808}"/>
    <cellStyle name="Note 6 4 2 5 3" xfId="33016" xr:uid="{BECEE46E-0328-47BD-B3E1-0A4D65BF38FA}"/>
    <cellStyle name="Note 6 4 2 5 4" xfId="33017" xr:uid="{130B71E6-69B3-45CF-BB55-04E0CC1F9680}"/>
    <cellStyle name="Note 6 4 2 6" xfId="33018" xr:uid="{750AC915-6E64-445E-B7E8-A07001ABE641}"/>
    <cellStyle name="Note 6 4 2 6 2" xfId="33019" xr:uid="{8E425609-7B2D-45D1-8354-F8F97A39DA84}"/>
    <cellStyle name="Note 6 4 2 6 3" xfId="33020" xr:uid="{5B887FA1-F0C2-470E-AF35-E21227CFD040}"/>
    <cellStyle name="Note 6 4 2 6 4" xfId="33021" xr:uid="{CF88B093-8068-4B18-AAE8-5083F17FFB69}"/>
    <cellStyle name="Note 6 4 2 7" xfId="33022" xr:uid="{90FD24AD-386F-48CB-BE2B-D98DAD4A2EFC}"/>
    <cellStyle name="Note 6 4 2 7 2" xfId="33023" xr:uid="{AB1E8599-F144-4DE8-BD7F-0943282AF66A}"/>
    <cellStyle name="Note 6 4 2 7 3" xfId="33024" xr:uid="{06A45BBF-8EE1-4991-B131-29662891C73D}"/>
    <cellStyle name="Note 6 4 2 7 4" xfId="33025" xr:uid="{BA9C1A34-9D6D-4D8D-84F5-412752613DA2}"/>
    <cellStyle name="Note 6 4 2 8" xfId="33026" xr:uid="{F6A26CE7-2728-4546-B4F1-764396DACDA4}"/>
    <cellStyle name="Note 6 4 2 8 2" xfId="33027" xr:uid="{128C0CF4-118D-4C90-932B-ECFFA47EAF17}"/>
    <cellStyle name="Note 6 4 2 8 3" xfId="33028" xr:uid="{809259A4-B1B8-4544-88FB-A3E9E48D0790}"/>
    <cellStyle name="Note 6 4 2 8 4" xfId="33029" xr:uid="{C0FB745B-D3D2-444F-B4D3-51420A18E7BF}"/>
    <cellStyle name="Note 6 4 2 9" xfId="33030" xr:uid="{3356152B-28D0-4293-9B77-D22BDCCDACEB}"/>
    <cellStyle name="Note 6 4 2 9 2" xfId="33031" xr:uid="{3A77A259-922F-4B8E-B64B-C88F351017E7}"/>
    <cellStyle name="Note 6 4 3" xfId="3859" xr:uid="{BAB7B281-BE3C-4F71-9771-A034F4BD6584}"/>
    <cellStyle name="Note 6 4 3 2" xfId="5086" xr:uid="{6E58B6A1-DEB7-4D70-AFE8-DD385CC251AB}"/>
    <cellStyle name="Note 6 4 3 2 2" xfId="33032" xr:uid="{F80884D6-D5D5-42F7-BAFB-8E60D701582C}"/>
    <cellStyle name="Note 6 4 3 3" xfId="33033" xr:uid="{288103A7-9FF9-436B-BAA1-631BB4B838CB}"/>
    <cellStyle name="Note 6 4 3 4" xfId="33034" xr:uid="{94C47BFC-0B58-4B4A-85C7-840B057BB143}"/>
    <cellStyle name="Note 6 4 4" xfId="33035" xr:uid="{281E8223-B228-461C-A70B-28D4E58DEBA6}"/>
    <cellStyle name="Note 6 4 4 2" xfId="33036" xr:uid="{B31F4C30-4C5D-45C6-96E4-8D551445742C}"/>
    <cellStyle name="Note 6 4 4 3" xfId="33037" xr:uid="{5D10E48E-A21B-447E-BD58-37A1B99485A4}"/>
    <cellStyle name="Note 6 4 4 4" xfId="33038" xr:uid="{29DF52E3-A287-4222-A310-B7542298F649}"/>
    <cellStyle name="Note 6 4 5" xfId="33039" xr:uid="{F903D2FA-0A3C-4FC3-94B3-A75F19D77830}"/>
    <cellStyle name="Note 6 4 5 2" xfId="33040" xr:uid="{194B2C3F-5788-472F-BF40-9E679C7B1F96}"/>
    <cellStyle name="Note 6 4 5 3" xfId="33041" xr:uid="{EC7A2AA7-6DD4-4436-9072-B5A6B64D5D41}"/>
    <cellStyle name="Note 6 4 5 4" xfId="33042" xr:uid="{66282B19-2109-41DF-9610-0975B7293342}"/>
    <cellStyle name="Note 6 4 6" xfId="33043" xr:uid="{389B54C1-CF0D-4A5F-A16A-7943AD42B127}"/>
    <cellStyle name="Note 6 4 6 2" xfId="33044" xr:uid="{F538EA32-A83B-4D16-8998-C80721CDAE7A}"/>
    <cellStyle name="Note 6 4 6 3" xfId="33045" xr:uid="{64C00A35-DD51-4C42-8442-D919703B522E}"/>
    <cellStyle name="Note 6 4 6 4" xfId="33046" xr:uid="{A9D1D635-A234-4073-8519-E70F7A28C50E}"/>
    <cellStyle name="Note 6 4 7" xfId="33047" xr:uid="{809D2633-101F-4825-9EAB-2393838EE7C1}"/>
    <cellStyle name="Note 6 4 7 2" xfId="33048" xr:uid="{F289FF28-2B89-4283-A1CA-8D4D23674C4C}"/>
    <cellStyle name="Note 6 4 7 3" xfId="33049" xr:uid="{E577E77F-FA6D-4662-9E03-5C5E4C415D6B}"/>
    <cellStyle name="Note 6 4 7 4" xfId="33050" xr:uid="{3FBE282D-F4B3-4814-A702-FD63A95682F2}"/>
    <cellStyle name="Note 6 4 8" xfId="33051" xr:uid="{3ED0292D-0E1B-4691-BA40-1289212F5E5E}"/>
    <cellStyle name="Note 6 4 8 2" xfId="33052" xr:uid="{1E0D6AE8-D979-4F5E-B110-AF2D6DBD2BCB}"/>
    <cellStyle name="Note 6 4 8 3" xfId="33053" xr:uid="{9C676D31-4A3D-462C-B554-71E8D377236C}"/>
    <cellStyle name="Note 6 4 8 4" xfId="33054" xr:uid="{24FB42E2-2F83-444B-9977-750C54C6006A}"/>
    <cellStyle name="Note 6 4 9" xfId="33055" xr:uid="{C4A08C69-6264-450A-A7B2-C672D725635C}"/>
    <cellStyle name="Note 6 4 9 2" xfId="33056" xr:uid="{F7B52A18-2793-45FA-A757-98CA46519F76}"/>
    <cellStyle name="Note 6 4 9 3" xfId="33057" xr:uid="{418D53C3-8C76-444E-AB5C-51820A2BA9E6}"/>
    <cellStyle name="Note 6 4 9 4" xfId="33058" xr:uid="{8130B359-CDF4-4776-92C7-B297D587EA77}"/>
    <cellStyle name="Note 6 5" xfId="3016" xr:uid="{1275CD85-109D-4F8F-8A74-450905DD9858}"/>
    <cellStyle name="Note 6 5 10" xfId="33059" xr:uid="{D6633C19-7918-4F70-946C-742F9927C8B6}"/>
    <cellStyle name="Note 6 5 10 2" xfId="33060" xr:uid="{A93A0D39-FD49-4B21-9A31-C614DEED94D3}"/>
    <cellStyle name="Note 6 5 11" xfId="33061" xr:uid="{9D7C9B7B-B803-4C47-A52B-BB7B64A67735}"/>
    <cellStyle name="Note 6 5 11 2" xfId="33062" xr:uid="{0033947F-015C-4484-9C0A-F8F0F21BDE3E}"/>
    <cellStyle name="Note 6 5 12" xfId="33063" xr:uid="{CFB59447-E42C-4660-85D0-6959A0577D2F}"/>
    <cellStyle name="Note 6 5 2" xfId="3525" xr:uid="{2349E561-40D8-46EA-BF08-B32327331403}"/>
    <cellStyle name="Note 6 5 2 10" xfId="33064" xr:uid="{297322AB-819A-4142-AF17-9ED020D84FA8}"/>
    <cellStyle name="Note 6 5 2 10 2" xfId="33065" xr:uid="{2B1079A8-2BBE-4137-B423-431FCB636A3A}"/>
    <cellStyle name="Note 6 5 2 11" xfId="33066" xr:uid="{5D8A5D29-491B-4CD2-942C-28FC8B1908BD}"/>
    <cellStyle name="Note 6 5 2 2" xfId="4182" xr:uid="{324F1AEF-A8FB-4B98-8DB4-1D4A8126A346}"/>
    <cellStyle name="Note 6 5 2 2 2" xfId="5405" xr:uid="{CCD3DA6B-EA4F-4E1A-A92D-DBCA5ED9E95E}"/>
    <cellStyle name="Note 6 5 2 2 2 2" xfId="33067" xr:uid="{3A1C8FDE-86E5-4CE2-906F-A2C96626B4B7}"/>
    <cellStyle name="Note 6 5 2 2 3" xfId="33068" xr:uid="{44E77DBE-E481-4F59-A215-59BD5A223F18}"/>
    <cellStyle name="Note 6 5 2 2 4" xfId="33069" xr:uid="{348FF7BA-C22C-42AE-B0AC-FA9AC8ABAA5E}"/>
    <cellStyle name="Note 6 5 2 3" xfId="33070" xr:uid="{92EBE3CD-F34E-4735-9B5A-29A02BADF00D}"/>
    <cellStyle name="Note 6 5 2 3 2" xfId="33071" xr:uid="{ECA5908D-B335-4F5C-BC58-023657A1F26E}"/>
    <cellStyle name="Note 6 5 2 3 3" xfId="33072" xr:uid="{A02343C4-BC67-4AB5-BF86-232FCA0D98FD}"/>
    <cellStyle name="Note 6 5 2 3 4" xfId="33073" xr:uid="{9693DC01-1B4F-470C-8D56-585C7DC10EDA}"/>
    <cellStyle name="Note 6 5 2 4" xfId="33074" xr:uid="{4B100378-C41B-4EC9-BC6F-7A0E8EAEC192}"/>
    <cellStyle name="Note 6 5 2 4 2" xfId="33075" xr:uid="{CFF91398-953A-4BB8-9EC5-674C91540221}"/>
    <cellStyle name="Note 6 5 2 4 3" xfId="33076" xr:uid="{204BEBFB-E72D-40AD-8996-6ACBE7C8B971}"/>
    <cellStyle name="Note 6 5 2 4 4" xfId="33077" xr:uid="{65D09672-1174-49B0-A1D0-5FE2099936C5}"/>
    <cellStyle name="Note 6 5 2 5" xfId="33078" xr:uid="{7FDF2F1F-CF19-4533-9EFD-87DF3D8D36ED}"/>
    <cellStyle name="Note 6 5 2 5 2" xfId="33079" xr:uid="{B60B8B8C-F102-4F40-B4E6-28BD94725B89}"/>
    <cellStyle name="Note 6 5 2 5 3" xfId="33080" xr:uid="{9E303FDE-F4A3-431A-BB24-744D2F42EC5C}"/>
    <cellStyle name="Note 6 5 2 5 4" xfId="33081" xr:uid="{C77DC729-D581-40BF-9309-6E5EC8EAB061}"/>
    <cellStyle name="Note 6 5 2 6" xfId="33082" xr:uid="{3AA11449-4C3D-4729-B7DD-23E57D4D488C}"/>
    <cellStyle name="Note 6 5 2 6 2" xfId="33083" xr:uid="{1199D041-3762-49A7-B46B-356E6CF3FE24}"/>
    <cellStyle name="Note 6 5 2 6 3" xfId="33084" xr:uid="{D63AFFF0-F0AC-4614-AE5C-DFEE494FD60F}"/>
    <cellStyle name="Note 6 5 2 6 4" xfId="33085" xr:uid="{50FB0814-6573-4A5A-9339-D4FDD086DAF7}"/>
    <cellStyle name="Note 6 5 2 7" xfId="33086" xr:uid="{4A0F4B3F-A651-4AC7-AD86-471685B63E27}"/>
    <cellStyle name="Note 6 5 2 7 2" xfId="33087" xr:uid="{47EF01BC-102A-4EDA-8B64-A6A9FC336098}"/>
    <cellStyle name="Note 6 5 2 7 3" xfId="33088" xr:uid="{8F62051C-04BF-47D4-82DC-F7F0EF433907}"/>
    <cellStyle name="Note 6 5 2 7 4" xfId="33089" xr:uid="{9E97B727-AA18-4F49-83B7-B3A62A37F213}"/>
    <cellStyle name="Note 6 5 2 8" xfId="33090" xr:uid="{662F60D1-7AD2-4BAD-A3C6-746D64BDF41A}"/>
    <cellStyle name="Note 6 5 2 8 2" xfId="33091" xr:uid="{33FABDEE-4E9B-401D-9BC3-9C318EC76CBD}"/>
    <cellStyle name="Note 6 5 2 8 3" xfId="33092" xr:uid="{96B59CEE-69D9-4C4A-8ACE-778C532A67EF}"/>
    <cellStyle name="Note 6 5 2 8 4" xfId="33093" xr:uid="{FB281858-50C6-4DF2-A66F-0E1CF05E8A1C}"/>
    <cellStyle name="Note 6 5 2 9" xfId="33094" xr:uid="{891B04F2-B7A2-4411-899C-4AD340A7B85B}"/>
    <cellStyle name="Note 6 5 2 9 2" xfId="33095" xr:uid="{3CFE021A-B2D4-4FD5-87E8-2B963A1B1F40}"/>
    <cellStyle name="Note 6 5 3" xfId="3860" xr:uid="{9A71636F-27DF-4780-82C7-C7BEC012C22C}"/>
    <cellStyle name="Note 6 5 3 2" xfId="5087" xr:uid="{4F090B97-D3D4-4FA6-B049-12044BB1D1C8}"/>
    <cellStyle name="Note 6 5 3 2 2" xfId="33096" xr:uid="{FEC3F91B-5D3C-4EC5-9F38-4FBEA0032E7F}"/>
    <cellStyle name="Note 6 5 3 3" xfId="33097" xr:uid="{66107C48-1F52-4C41-B499-32883D2AF569}"/>
    <cellStyle name="Note 6 5 3 4" xfId="33098" xr:uid="{BD22E70B-BDF7-4297-9256-1BD5C55B0138}"/>
    <cellStyle name="Note 6 5 4" xfId="33099" xr:uid="{C0F7CA06-BF33-457B-9711-BAE6865C65A8}"/>
    <cellStyle name="Note 6 5 4 2" xfId="33100" xr:uid="{161365CE-3BE8-4050-BD65-BC20D66FF724}"/>
    <cellStyle name="Note 6 5 4 3" xfId="33101" xr:uid="{0EB28E63-F3F2-4FAA-B0E7-176B534EE558}"/>
    <cellStyle name="Note 6 5 4 4" xfId="33102" xr:uid="{164E0CDC-8596-40CB-858C-C1007985A11F}"/>
    <cellStyle name="Note 6 5 5" xfId="33103" xr:uid="{1EEE531E-88A4-48A7-ABE7-0088DC3723B2}"/>
    <cellStyle name="Note 6 5 5 2" xfId="33104" xr:uid="{7D3A6BB5-1FC6-4796-8AC9-EB66A2B41738}"/>
    <cellStyle name="Note 6 5 5 3" xfId="33105" xr:uid="{57FA4640-B1FE-4348-A9B3-5CE93D787C92}"/>
    <cellStyle name="Note 6 5 5 4" xfId="33106" xr:uid="{6D48BF99-962B-45E5-B86F-338588E46E1B}"/>
    <cellStyle name="Note 6 5 6" xfId="33107" xr:uid="{8DFFE183-6D2A-465A-9806-C8846B97D9D1}"/>
    <cellStyle name="Note 6 5 6 2" xfId="33108" xr:uid="{3A038FE9-DF54-4FEF-AA30-412339184E7B}"/>
    <cellStyle name="Note 6 5 6 3" xfId="33109" xr:uid="{3EAA2EF2-7276-4FF2-AAB3-018E523F2DA6}"/>
    <cellStyle name="Note 6 5 6 4" xfId="33110" xr:uid="{EA3EEFAD-06F9-4234-873D-2BD7C1E15379}"/>
    <cellStyle name="Note 6 5 7" xfId="33111" xr:uid="{A7D60CE5-BC96-4D41-8525-4E764304426C}"/>
    <cellStyle name="Note 6 5 7 2" xfId="33112" xr:uid="{778A4B48-1DF4-4DCB-92C6-98196B1030FC}"/>
    <cellStyle name="Note 6 5 7 3" xfId="33113" xr:uid="{1556BB04-06E7-4CBF-9253-2EC86F39319E}"/>
    <cellStyle name="Note 6 5 7 4" xfId="33114" xr:uid="{48B10854-CA5A-4770-AE7C-B58990D6329D}"/>
    <cellStyle name="Note 6 5 8" xfId="33115" xr:uid="{C447CB77-E268-460B-B343-311E1C8A033C}"/>
    <cellStyle name="Note 6 5 8 2" xfId="33116" xr:uid="{B91310DC-F2F5-46E6-ACF2-40B5C5411DE2}"/>
    <cellStyle name="Note 6 5 8 3" xfId="33117" xr:uid="{9DB63793-CED1-4532-921C-5C2E27D1AAD2}"/>
    <cellStyle name="Note 6 5 8 4" xfId="33118" xr:uid="{1F3935DC-3664-4BE4-AA8A-AAA1FFA5CA98}"/>
    <cellStyle name="Note 6 5 9" xfId="33119" xr:uid="{7D5F17A3-99D3-4FF8-B223-914F698404C5}"/>
    <cellStyle name="Note 6 5 9 2" xfId="33120" xr:uid="{389926C9-C640-48B1-9488-29179C168584}"/>
    <cellStyle name="Note 6 5 9 3" xfId="33121" xr:uid="{040442AA-C10D-4CE1-8A5D-4BD13ADCAF09}"/>
    <cellStyle name="Note 6 5 9 4" xfId="33122" xr:uid="{8196955A-2C27-4E7D-A6CF-3042F4CB5C70}"/>
    <cellStyle name="Note 6 6" xfId="3017" xr:uid="{06B2FA60-A6BE-4FE6-922B-E43F7AC96181}"/>
    <cellStyle name="Note 6 6 10" xfId="33123" xr:uid="{0E086F7F-D53C-4CAA-AEE1-7F6053F07AB0}"/>
    <cellStyle name="Note 6 6 10 2" xfId="33124" xr:uid="{01646FCD-0E40-4C2A-B387-3A8F78DEB131}"/>
    <cellStyle name="Note 6 6 11" xfId="33125" xr:uid="{3E76F693-EDCF-442D-BC40-32334DDBF789}"/>
    <cellStyle name="Note 6 6 11 2" xfId="33126" xr:uid="{816CDFC0-9792-4CC4-B5F7-8BFF00D9065B}"/>
    <cellStyle name="Note 6 6 12" xfId="33127" xr:uid="{6478FBF3-0D77-44C8-AE87-56D7D6BEF04A}"/>
    <cellStyle name="Note 6 6 2" xfId="3526" xr:uid="{3762EDED-7B3D-443D-9C8A-25621F206B3B}"/>
    <cellStyle name="Note 6 6 2 10" xfId="33128" xr:uid="{41B9DB49-DF00-4141-9F7D-A78DA11C67F0}"/>
    <cellStyle name="Note 6 6 2 10 2" xfId="33129" xr:uid="{28628937-C6F8-485C-AA46-4CB3DE88563A}"/>
    <cellStyle name="Note 6 6 2 11" xfId="33130" xr:uid="{515F780F-D917-48D0-9040-CB6A3BE2310F}"/>
    <cellStyle name="Note 6 6 2 2" xfId="4183" xr:uid="{245D47AF-0602-4731-B6D6-52C357824D01}"/>
    <cellStyle name="Note 6 6 2 2 2" xfId="5406" xr:uid="{53E05C41-A5C7-4437-B4D6-D4D899CFC139}"/>
    <cellStyle name="Note 6 6 2 2 2 2" xfId="33131" xr:uid="{B55C2BF7-0C4D-411E-8A4E-2BCA0700126D}"/>
    <cellStyle name="Note 6 6 2 2 3" xfId="33132" xr:uid="{F403F454-081F-4A70-BB53-50677D10D3E1}"/>
    <cellStyle name="Note 6 6 2 2 4" xfId="33133" xr:uid="{085B06B6-7E59-484D-9D62-C56E0E093EFD}"/>
    <cellStyle name="Note 6 6 2 3" xfId="33134" xr:uid="{88EDD349-0ADC-4120-A43C-86B85DE52E5B}"/>
    <cellStyle name="Note 6 6 2 3 2" xfId="33135" xr:uid="{09517A6A-3791-4107-99C0-C0DC5FE9FFDA}"/>
    <cellStyle name="Note 6 6 2 3 3" xfId="33136" xr:uid="{8E96CBBA-58FC-46F6-ADD5-8A52F66572FD}"/>
    <cellStyle name="Note 6 6 2 3 4" xfId="33137" xr:uid="{326A2672-EDB2-49FF-A027-6B60C524DAB8}"/>
    <cellStyle name="Note 6 6 2 4" xfId="33138" xr:uid="{84368E66-22B0-4E81-877F-4CD2D5CEF567}"/>
    <cellStyle name="Note 6 6 2 4 2" xfId="33139" xr:uid="{5F3BFD1C-3AFF-46F5-9D7C-64CFCF1372BA}"/>
    <cellStyle name="Note 6 6 2 4 3" xfId="33140" xr:uid="{01610EAA-7003-4C3D-BEE4-D2F781D542C5}"/>
    <cellStyle name="Note 6 6 2 4 4" xfId="33141" xr:uid="{9FFACD26-D783-4A68-B9C8-8E223E71F2A2}"/>
    <cellStyle name="Note 6 6 2 5" xfId="33142" xr:uid="{8522492A-C8B6-41BC-B32B-E7F37C565D06}"/>
    <cellStyle name="Note 6 6 2 5 2" xfId="33143" xr:uid="{3BCAE4B2-0291-4D9D-B836-AFBDEDFACB51}"/>
    <cellStyle name="Note 6 6 2 5 3" xfId="33144" xr:uid="{8AD90885-69A8-4926-90B9-4D7FA7A2B4A9}"/>
    <cellStyle name="Note 6 6 2 5 4" xfId="33145" xr:uid="{AB340105-E2EC-4B4F-B857-176F85737E1F}"/>
    <cellStyle name="Note 6 6 2 6" xfId="33146" xr:uid="{F7672E6C-4EC0-4D2E-9803-C3D718F34DAD}"/>
    <cellStyle name="Note 6 6 2 6 2" xfId="33147" xr:uid="{C97F4313-4DAB-452C-AA25-CFF4F221FBE8}"/>
    <cellStyle name="Note 6 6 2 6 3" xfId="33148" xr:uid="{C5CCC357-79AD-4A35-9466-6A9A3072D0D1}"/>
    <cellStyle name="Note 6 6 2 6 4" xfId="33149" xr:uid="{ACBD0342-84A3-4D48-9ADF-7B246FCB1727}"/>
    <cellStyle name="Note 6 6 2 7" xfId="33150" xr:uid="{F04D494A-610B-472F-9EF1-648807FC3CDA}"/>
    <cellStyle name="Note 6 6 2 7 2" xfId="33151" xr:uid="{C32413B1-016E-4BB0-A6A5-9297DFCEFF12}"/>
    <cellStyle name="Note 6 6 2 7 3" xfId="33152" xr:uid="{38FD96EE-837D-4A14-9671-9F7B3A26E1EF}"/>
    <cellStyle name="Note 6 6 2 7 4" xfId="33153" xr:uid="{898DB0EF-A463-4197-8B6E-A97EC4D273BE}"/>
    <cellStyle name="Note 6 6 2 8" xfId="33154" xr:uid="{E6FDCCEA-3424-4B59-B489-8D4C99C7D22A}"/>
    <cellStyle name="Note 6 6 2 8 2" xfId="33155" xr:uid="{1408A6DA-2A86-465A-A18D-DEF0C508F4AF}"/>
    <cellStyle name="Note 6 6 2 8 3" xfId="33156" xr:uid="{1FE8D9A3-3A20-4F49-8380-F718EB4E5B49}"/>
    <cellStyle name="Note 6 6 2 8 4" xfId="33157" xr:uid="{20A6BC69-8C84-4AFE-AC9F-9DF931FA89A3}"/>
    <cellStyle name="Note 6 6 2 9" xfId="33158" xr:uid="{1E65A3B6-5D28-4B41-BDD0-2342229021B8}"/>
    <cellStyle name="Note 6 6 2 9 2" xfId="33159" xr:uid="{5EDEE9CF-E78B-4A9A-9048-A2C829788B19}"/>
    <cellStyle name="Note 6 6 3" xfId="3861" xr:uid="{B86E8841-90D7-4D9C-A21A-2D89BAC16BDA}"/>
    <cellStyle name="Note 6 6 3 2" xfId="5088" xr:uid="{B6A66081-F1BB-4D46-9E06-82900E588B30}"/>
    <cellStyle name="Note 6 6 3 2 2" xfId="33160" xr:uid="{F8B2884F-4C6F-4D21-9DF0-ACE1673CE6DB}"/>
    <cellStyle name="Note 6 6 3 3" xfId="33161" xr:uid="{44B52492-4E3A-42C4-B63A-053AA8D00553}"/>
    <cellStyle name="Note 6 6 3 4" xfId="33162" xr:uid="{E6E69292-2C30-46A2-8B7E-2721571E6689}"/>
    <cellStyle name="Note 6 6 4" xfId="33163" xr:uid="{564D3283-C003-48B9-98CD-371AAD53E7EB}"/>
    <cellStyle name="Note 6 6 4 2" xfId="33164" xr:uid="{7AB85249-2685-418E-9D15-6BD5A27A1460}"/>
    <cellStyle name="Note 6 6 4 3" xfId="33165" xr:uid="{E4758ED8-9170-4A90-BFC5-D958FD326BAD}"/>
    <cellStyle name="Note 6 6 4 4" xfId="33166" xr:uid="{F348633A-0472-4D1A-95BE-D740D07FD68D}"/>
    <cellStyle name="Note 6 6 5" xfId="33167" xr:uid="{9C559732-770D-426A-966A-587E5943C445}"/>
    <cellStyle name="Note 6 6 5 2" xfId="33168" xr:uid="{2F57C317-4B51-499D-AD04-61B288006253}"/>
    <cellStyle name="Note 6 6 5 3" xfId="33169" xr:uid="{2A4FA812-FA51-4F22-99DC-C4A38171EAE8}"/>
    <cellStyle name="Note 6 6 5 4" xfId="33170" xr:uid="{E99D7EC7-A2FB-4F97-81C9-628ECE21F29A}"/>
    <cellStyle name="Note 6 6 6" xfId="33171" xr:uid="{07670481-D109-4A99-858E-A4E6197C8888}"/>
    <cellStyle name="Note 6 6 6 2" xfId="33172" xr:uid="{80ED1B56-3E37-4D2E-8680-746C232DB35A}"/>
    <cellStyle name="Note 6 6 6 3" xfId="33173" xr:uid="{6F5F006B-BCA1-4AEA-8BB1-3B6944343CE1}"/>
    <cellStyle name="Note 6 6 6 4" xfId="33174" xr:uid="{68620311-581D-42D7-9B84-A06639E16BDB}"/>
    <cellStyle name="Note 6 6 7" xfId="33175" xr:uid="{BAA79FCB-5FFB-4961-B34D-31692CCB26B0}"/>
    <cellStyle name="Note 6 6 7 2" xfId="33176" xr:uid="{F29E7567-8F23-41EA-9E72-012C1770DCD6}"/>
    <cellStyle name="Note 6 6 7 3" xfId="33177" xr:uid="{9FDF2946-5418-4DF4-AF28-D4151A4F8ADF}"/>
    <cellStyle name="Note 6 6 7 4" xfId="33178" xr:uid="{3C5A6F86-DCA6-478B-B9AD-F1CA802049CE}"/>
    <cellStyle name="Note 6 6 8" xfId="33179" xr:uid="{30E80D88-3408-477D-9BFC-A08954A5CAC4}"/>
    <cellStyle name="Note 6 6 8 2" xfId="33180" xr:uid="{EA83B506-0404-4BEB-9550-2C64586FF3FC}"/>
    <cellStyle name="Note 6 6 8 3" xfId="33181" xr:uid="{C465A906-3C93-4D34-A824-2E806CF07D69}"/>
    <cellStyle name="Note 6 6 8 4" xfId="33182" xr:uid="{788261FA-274A-490E-8907-7A98A0EA6501}"/>
    <cellStyle name="Note 6 6 9" xfId="33183" xr:uid="{923ECDAE-B83B-4225-8771-5A7A5B3AF506}"/>
    <cellStyle name="Note 6 6 9 2" xfId="33184" xr:uid="{18189B47-E9EE-4E45-A261-BD482BB1922F}"/>
    <cellStyle name="Note 6 6 9 3" xfId="33185" xr:uid="{1A287910-77AE-481F-BE28-75C9E40877E9}"/>
    <cellStyle name="Note 6 6 9 4" xfId="33186" xr:uid="{49CD68D4-87EB-48F6-9F31-0784AE7F1989}"/>
    <cellStyle name="Note 6 7" xfId="3018" xr:uid="{2E274668-B325-4CEE-8361-65051E36742B}"/>
    <cellStyle name="Note 6 7 10" xfId="33187" xr:uid="{A48FC4C2-1573-4515-845A-024C9642A664}"/>
    <cellStyle name="Note 6 7 10 2" xfId="33188" xr:uid="{3FAE655F-DC38-4F45-9722-E8B68144D2C5}"/>
    <cellStyle name="Note 6 7 11" xfId="33189" xr:uid="{D6E684E4-5AAB-4D60-A96E-003A188AEE5D}"/>
    <cellStyle name="Note 6 7 11 2" xfId="33190" xr:uid="{0E3EC152-3161-4FB0-ACD6-63AD29948138}"/>
    <cellStyle name="Note 6 7 12" xfId="33191" xr:uid="{E8C93406-1C56-440E-82BE-BEC1D10B6795}"/>
    <cellStyle name="Note 6 7 2" xfId="3527" xr:uid="{94F23F51-746E-410A-A2F3-87FA6D31F096}"/>
    <cellStyle name="Note 6 7 2 10" xfId="33192" xr:uid="{9BCF5A2C-71EE-44B3-99F8-9ED763447D80}"/>
    <cellStyle name="Note 6 7 2 10 2" xfId="33193" xr:uid="{56335B60-A984-44C2-9970-16814A23C5D6}"/>
    <cellStyle name="Note 6 7 2 11" xfId="33194" xr:uid="{E0FE4243-928F-4F1F-B882-9C21D355E458}"/>
    <cellStyle name="Note 6 7 2 2" xfId="4184" xr:uid="{0C567E13-D740-40B6-9D9F-0A0E03163789}"/>
    <cellStyle name="Note 6 7 2 2 2" xfId="5407" xr:uid="{4B6FF05C-17CF-430F-BC18-56830620B7C8}"/>
    <cellStyle name="Note 6 7 2 2 2 2" xfId="33195" xr:uid="{EEF32587-6425-4BCE-BB31-955F7B0413D9}"/>
    <cellStyle name="Note 6 7 2 2 3" xfId="33196" xr:uid="{C29EB45F-D100-46D6-A62A-EBD679C156D2}"/>
    <cellStyle name="Note 6 7 2 2 4" xfId="33197" xr:uid="{423B88C4-5208-4E7D-B3A2-287E75019755}"/>
    <cellStyle name="Note 6 7 2 3" xfId="33198" xr:uid="{92FDD728-6565-4D96-8BCD-FBA698051D47}"/>
    <cellStyle name="Note 6 7 2 3 2" xfId="33199" xr:uid="{2C226246-3289-45B4-981C-57602CA2EAEA}"/>
    <cellStyle name="Note 6 7 2 3 3" xfId="33200" xr:uid="{0D965BA8-A0B1-4A3F-AF4F-9C3F3445B30D}"/>
    <cellStyle name="Note 6 7 2 3 4" xfId="33201" xr:uid="{D4265591-037A-494C-BBC0-11B522E62BCD}"/>
    <cellStyle name="Note 6 7 2 4" xfId="33202" xr:uid="{73665E93-26CD-428B-9D67-B7F2C8C2F897}"/>
    <cellStyle name="Note 6 7 2 4 2" xfId="33203" xr:uid="{99101259-5A8D-4A0D-AA34-66E9FE8F1359}"/>
    <cellStyle name="Note 6 7 2 4 3" xfId="33204" xr:uid="{8A761964-BBEA-4314-9341-99FF37CDD65C}"/>
    <cellStyle name="Note 6 7 2 4 4" xfId="33205" xr:uid="{4FE0DB0B-7BAF-4069-A940-B1353312080A}"/>
    <cellStyle name="Note 6 7 2 5" xfId="33206" xr:uid="{00277D93-3BCC-4B1D-A2E7-CC6830A53EAA}"/>
    <cellStyle name="Note 6 7 2 5 2" xfId="33207" xr:uid="{9AAB724A-8353-460B-A4D2-E4DCADA5EE82}"/>
    <cellStyle name="Note 6 7 2 5 3" xfId="33208" xr:uid="{3F01F1DD-C6D1-4F53-999B-EAE5178A8B85}"/>
    <cellStyle name="Note 6 7 2 5 4" xfId="33209" xr:uid="{920B62C8-D4A8-4E6F-AD3C-DAEDE77012D7}"/>
    <cellStyle name="Note 6 7 2 6" xfId="33210" xr:uid="{37F395A0-AF43-49DD-A3A9-C15F89B69257}"/>
    <cellStyle name="Note 6 7 2 6 2" xfId="33211" xr:uid="{270616A7-5783-451A-A07D-771D81B8951B}"/>
    <cellStyle name="Note 6 7 2 6 3" xfId="33212" xr:uid="{D109623D-553A-4A27-A369-57BCCA3F3074}"/>
    <cellStyle name="Note 6 7 2 6 4" xfId="33213" xr:uid="{5C21E4B0-7FF2-48F3-A7F5-707C641A24F7}"/>
    <cellStyle name="Note 6 7 2 7" xfId="33214" xr:uid="{84C06CB9-E20D-4A5B-BEB7-0CCB5A3DCE2D}"/>
    <cellStyle name="Note 6 7 2 7 2" xfId="33215" xr:uid="{6D6364BD-7853-4652-B331-D7CE53ECB2E4}"/>
    <cellStyle name="Note 6 7 2 7 3" xfId="33216" xr:uid="{96ADB64F-E474-4BA9-9AE6-BD3E24C362F6}"/>
    <cellStyle name="Note 6 7 2 7 4" xfId="33217" xr:uid="{F3B05073-9E96-49C8-B09A-16E0DCE998B4}"/>
    <cellStyle name="Note 6 7 2 8" xfId="33218" xr:uid="{56420F30-46A2-448B-8D35-2FE63D0867D7}"/>
    <cellStyle name="Note 6 7 2 8 2" xfId="33219" xr:uid="{3A2E39B9-CBFE-4906-AAB1-A03594DA3FE4}"/>
    <cellStyle name="Note 6 7 2 8 3" xfId="33220" xr:uid="{979333C0-3B57-478B-BAC0-691C30101BAE}"/>
    <cellStyle name="Note 6 7 2 8 4" xfId="33221" xr:uid="{6CA9EE19-43A9-4B75-8852-6CD5924DAE4F}"/>
    <cellStyle name="Note 6 7 2 9" xfId="33222" xr:uid="{9B2E8B8B-E7CF-4946-8015-7B476D94009A}"/>
    <cellStyle name="Note 6 7 2 9 2" xfId="33223" xr:uid="{3DE72638-6020-4E8A-8F94-8AC981D0CFC0}"/>
    <cellStyle name="Note 6 7 3" xfId="3862" xr:uid="{E2A31A95-8BB5-42E5-BAF4-767CF9EEE7ED}"/>
    <cellStyle name="Note 6 7 3 2" xfId="5089" xr:uid="{7D1900A8-FF16-4DA7-A41C-0D55C09CA11B}"/>
    <cellStyle name="Note 6 7 3 2 2" xfId="33224" xr:uid="{E211F720-DF8A-4E08-B80D-2069EE69DBAD}"/>
    <cellStyle name="Note 6 7 3 3" xfId="33225" xr:uid="{17C0797A-8A65-41C5-A576-2ED9D6FB3F9A}"/>
    <cellStyle name="Note 6 7 3 4" xfId="33226" xr:uid="{DFE1C65A-F315-4C4C-9035-ACBDF3BE92C2}"/>
    <cellStyle name="Note 6 7 4" xfId="33227" xr:uid="{8F10072F-BF6E-4F42-9BB8-27BB1BD700C8}"/>
    <cellStyle name="Note 6 7 4 2" xfId="33228" xr:uid="{DBC6EFD3-AA3C-451C-B3FA-847785B48080}"/>
    <cellStyle name="Note 6 7 4 3" xfId="33229" xr:uid="{5B46E830-6199-4FF2-BAF9-56EDDF9BA373}"/>
    <cellStyle name="Note 6 7 4 4" xfId="33230" xr:uid="{946BDBD1-71F1-4DD6-9C24-6A36F2E7164F}"/>
    <cellStyle name="Note 6 7 5" xfId="33231" xr:uid="{F0031BF0-E4E0-4ABA-B253-11B7A82B3ED3}"/>
    <cellStyle name="Note 6 7 5 2" xfId="33232" xr:uid="{B7FB1760-F43A-49E6-979D-C415D726F6A1}"/>
    <cellStyle name="Note 6 7 5 3" xfId="33233" xr:uid="{9DBF10CD-FD5A-43F8-8F44-36E4DA1237E9}"/>
    <cellStyle name="Note 6 7 5 4" xfId="33234" xr:uid="{12D75870-1777-46CD-837D-CD684FA2A3B4}"/>
    <cellStyle name="Note 6 7 6" xfId="33235" xr:uid="{06DF5218-6359-4BAD-A173-5B0F02927637}"/>
    <cellStyle name="Note 6 7 6 2" xfId="33236" xr:uid="{7BDB7DEC-B923-41B1-B596-FFA855F6BCED}"/>
    <cellStyle name="Note 6 7 6 3" xfId="33237" xr:uid="{81F0C67E-01C8-4707-9629-E20271FFB34B}"/>
    <cellStyle name="Note 6 7 6 4" xfId="33238" xr:uid="{ABACCE3C-6D0E-425A-8510-0A3A0F037E71}"/>
    <cellStyle name="Note 6 7 7" xfId="33239" xr:uid="{63AAEA92-01D0-47E6-86C2-409C0A9AB481}"/>
    <cellStyle name="Note 6 7 7 2" xfId="33240" xr:uid="{2E7B7210-6877-4127-939F-7C47AAD84416}"/>
    <cellStyle name="Note 6 7 7 3" xfId="33241" xr:uid="{DCACD4ED-63C2-4D83-9EDF-EFBBA2A5B66B}"/>
    <cellStyle name="Note 6 7 7 4" xfId="33242" xr:uid="{03E956BC-49DC-477F-A981-731B8629E817}"/>
    <cellStyle name="Note 6 7 8" xfId="33243" xr:uid="{22942BD0-E040-4FF3-B891-5D364959609B}"/>
    <cellStyle name="Note 6 7 8 2" xfId="33244" xr:uid="{0162A632-7D4E-407A-B694-1767E00DC994}"/>
    <cellStyle name="Note 6 7 8 3" xfId="33245" xr:uid="{A4F17B93-3202-450A-8367-A659CAD91D49}"/>
    <cellStyle name="Note 6 7 8 4" xfId="33246" xr:uid="{77BFB3AC-9AA4-47A6-AA92-4091A66BFED3}"/>
    <cellStyle name="Note 6 7 9" xfId="33247" xr:uid="{8FB781EA-5F9E-4CB9-8927-EB36FC0FDA51}"/>
    <cellStyle name="Note 6 7 9 2" xfId="33248" xr:uid="{33FDFECD-B84B-4073-BEC3-49DBBDDA36D2}"/>
    <cellStyle name="Note 6 7 9 3" xfId="33249" xr:uid="{0B048C19-7C86-422D-B1BA-8D65107401F3}"/>
    <cellStyle name="Note 6 7 9 4" xfId="33250" xr:uid="{7E5BBC61-BCD6-4E66-B5D4-FE436E06B090}"/>
    <cellStyle name="Note 6 8" xfId="3019" xr:uid="{1B30A49C-DE2B-4D6C-9C3C-5A4A89A0C68A}"/>
    <cellStyle name="Note 6 8 10" xfId="33251" xr:uid="{F19707CF-6981-4C2C-B51E-8297C64A174D}"/>
    <cellStyle name="Note 6 8 10 2" xfId="33252" xr:uid="{6BF9E72E-DDBA-4D47-B055-F80AE4E60B70}"/>
    <cellStyle name="Note 6 8 11" xfId="33253" xr:uid="{803658AB-F81D-451A-B6D9-7522AE5C8F99}"/>
    <cellStyle name="Note 6 8 11 2" xfId="33254" xr:uid="{81C0B6E4-3D79-459A-993B-13DF70FB1809}"/>
    <cellStyle name="Note 6 8 12" xfId="33255" xr:uid="{72E4BAD0-641D-45FA-983E-6E714558B58D}"/>
    <cellStyle name="Note 6 8 2" xfId="3528" xr:uid="{FFA6D3B7-F7D2-4E66-93B3-D127EEDAAA54}"/>
    <cellStyle name="Note 6 8 2 10" xfId="33256" xr:uid="{EAAC96B5-90DF-49D9-92A6-B2D15144F6E9}"/>
    <cellStyle name="Note 6 8 2 10 2" xfId="33257" xr:uid="{9447E401-1098-49EB-BA9C-E4432B15DCF9}"/>
    <cellStyle name="Note 6 8 2 11" xfId="33258" xr:uid="{EDD4A60F-317F-4314-8B03-226E8851725F}"/>
    <cellStyle name="Note 6 8 2 2" xfId="4185" xr:uid="{BCB749C2-C132-4665-B141-DEA6C3617EC7}"/>
    <cellStyle name="Note 6 8 2 2 2" xfId="5408" xr:uid="{2388F366-6962-48B9-BEAF-FD2F326CC10F}"/>
    <cellStyle name="Note 6 8 2 2 2 2" xfId="33259" xr:uid="{98B547E2-90CA-4F80-B26D-E4CD0E6C8291}"/>
    <cellStyle name="Note 6 8 2 2 3" xfId="33260" xr:uid="{FA0B914B-8C46-41A4-8D5C-013CEBAAB28F}"/>
    <cellStyle name="Note 6 8 2 2 4" xfId="33261" xr:uid="{4D47A5BD-3FED-4BE8-9B1B-049A9F6BE093}"/>
    <cellStyle name="Note 6 8 2 3" xfId="33262" xr:uid="{693B530D-FEA7-44C8-B3C4-CCD905CC9BF7}"/>
    <cellStyle name="Note 6 8 2 3 2" xfId="33263" xr:uid="{42ED8F22-3AA8-43F1-BF46-B59851F4B0BD}"/>
    <cellStyle name="Note 6 8 2 3 3" xfId="33264" xr:uid="{7F79D228-F888-44DA-AEA4-62C8AD69AEF2}"/>
    <cellStyle name="Note 6 8 2 3 4" xfId="33265" xr:uid="{408AAF2C-813B-46B6-82AC-B03E3C4091A6}"/>
    <cellStyle name="Note 6 8 2 4" xfId="33266" xr:uid="{D7E94F45-4A73-421E-9494-9C85A6B96ED1}"/>
    <cellStyle name="Note 6 8 2 4 2" xfId="33267" xr:uid="{2E3A9DAD-CFB8-4D13-8B05-FD60BBC4052E}"/>
    <cellStyle name="Note 6 8 2 4 3" xfId="33268" xr:uid="{22703FF5-F65D-4DBE-BF6F-E9527299663C}"/>
    <cellStyle name="Note 6 8 2 4 4" xfId="33269" xr:uid="{801FD8BD-EF73-4CAF-B640-EE7A05EA8974}"/>
    <cellStyle name="Note 6 8 2 5" xfId="33270" xr:uid="{03100206-C265-4EED-83DF-8CCDCBF7E5E2}"/>
    <cellStyle name="Note 6 8 2 5 2" xfId="33271" xr:uid="{590D41E9-B3F3-4201-AD5D-817482F95759}"/>
    <cellStyle name="Note 6 8 2 5 3" xfId="33272" xr:uid="{DD246303-9774-4917-88DA-7CE15BDFAA04}"/>
    <cellStyle name="Note 6 8 2 5 4" xfId="33273" xr:uid="{5BD25C01-80EA-4DC1-B2C5-F6BB9C95A4A8}"/>
    <cellStyle name="Note 6 8 2 6" xfId="33274" xr:uid="{611A976F-603F-40B7-ABCE-B0161A30B535}"/>
    <cellStyle name="Note 6 8 2 6 2" xfId="33275" xr:uid="{EFFA313A-86EE-4E98-B709-29DFF818E6A6}"/>
    <cellStyle name="Note 6 8 2 6 3" xfId="33276" xr:uid="{E41286F2-DCEB-41CB-8209-3C35EC53E24C}"/>
    <cellStyle name="Note 6 8 2 6 4" xfId="33277" xr:uid="{DF64EB04-A1CB-4E0E-A2C1-3BCD1928DC38}"/>
    <cellStyle name="Note 6 8 2 7" xfId="33278" xr:uid="{E998FE3A-444F-4C05-BDBC-92EA5DE816EA}"/>
    <cellStyle name="Note 6 8 2 7 2" xfId="33279" xr:uid="{A9EE5E18-7482-454E-9387-34F846E4B104}"/>
    <cellStyle name="Note 6 8 2 7 3" xfId="33280" xr:uid="{3F99B638-83EE-4D0F-AB64-F7DEE83599AB}"/>
    <cellStyle name="Note 6 8 2 7 4" xfId="33281" xr:uid="{0619247B-A0A9-4BC9-B12A-F59D8D95E337}"/>
    <cellStyle name="Note 6 8 2 8" xfId="33282" xr:uid="{A313C933-5FEB-4DEB-BDC4-12AC629B2B25}"/>
    <cellStyle name="Note 6 8 2 8 2" xfId="33283" xr:uid="{C2F1310F-4B53-455B-B3F0-6527CB70AE41}"/>
    <cellStyle name="Note 6 8 2 8 3" xfId="33284" xr:uid="{2402CE38-5579-40EC-81BD-D822868545C3}"/>
    <cellStyle name="Note 6 8 2 8 4" xfId="33285" xr:uid="{0CD2CE3B-4707-4E61-AAF9-5844C0D2F170}"/>
    <cellStyle name="Note 6 8 2 9" xfId="33286" xr:uid="{2BD94F2F-FC1E-4E1D-9681-AA896D2E2263}"/>
    <cellStyle name="Note 6 8 2 9 2" xfId="33287" xr:uid="{5DE0D328-380C-4789-8F74-D9A451B2919A}"/>
    <cellStyle name="Note 6 8 3" xfId="3863" xr:uid="{C3D016F0-FE5D-442C-B2DD-FC69821A73AB}"/>
    <cellStyle name="Note 6 8 3 2" xfId="5090" xr:uid="{5F0DE344-C542-4AAC-A059-79AB05DC235F}"/>
    <cellStyle name="Note 6 8 3 2 2" xfId="33288" xr:uid="{4A4C258C-C342-4924-A6AA-5C0B9A9A62F1}"/>
    <cellStyle name="Note 6 8 3 3" xfId="33289" xr:uid="{66695323-AB34-489D-95F3-4084BAC8C59E}"/>
    <cellStyle name="Note 6 8 3 4" xfId="33290" xr:uid="{ED26AFD4-1FDD-4B80-A771-6A941E533531}"/>
    <cellStyle name="Note 6 8 4" xfId="33291" xr:uid="{38083AD1-7940-4AD5-93EA-20529F6736A2}"/>
    <cellStyle name="Note 6 8 4 2" xfId="33292" xr:uid="{3A39BDA5-1519-4599-8888-42EF0BD01842}"/>
    <cellStyle name="Note 6 8 4 3" xfId="33293" xr:uid="{93C5EB9B-0A7A-4727-AAE5-EB876884B6BD}"/>
    <cellStyle name="Note 6 8 4 4" xfId="33294" xr:uid="{D8B5E99F-7753-4139-BDE3-82BACF369C57}"/>
    <cellStyle name="Note 6 8 5" xfId="33295" xr:uid="{ABC5E119-EC44-428D-8DE6-84F608BF4B09}"/>
    <cellStyle name="Note 6 8 5 2" xfId="33296" xr:uid="{8FD8705D-8CE0-4116-A2C8-CC20DCC6E573}"/>
    <cellStyle name="Note 6 8 5 3" xfId="33297" xr:uid="{35552196-035A-49DD-8CEB-99742AA22051}"/>
    <cellStyle name="Note 6 8 5 4" xfId="33298" xr:uid="{83FFF128-4327-4F56-9EEA-2346F58CC939}"/>
    <cellStyle name="Note 6 8 6" xfId="33299" xr:uid="{532E21DC-3871-4848-84C3-2C1B9C93FAB2}"/>
    <cellStyle name="Note 6 8 6 2" xfId="33300" xr:uid="{4B80EC30-2FFA-4894-B91E-99C994714F54}"/>
    <cellStyle name="Note 6 8 6 3" xfId="33301" xr:uid="{899F482A-4BC5-47E0-A3FA-C1BB08FE75B4}"/>
    <cellStyle name="Note 6 8 6 4" xfId="33302" xr:uid="{36E260CE-365E-42E1-B8DB-6643B47E7BE0}"/>
    <cellStyle name="Note 6 8 7" xfId="33303" xr:uid="{918CCEDF-5184-4AA9-87BA-696958DA2C63}"/>
    <cellStyle name="Note 6 8 7 2" xfId="33304" xr:uid="{B2D99155-33D5-4A3D-BECB-B495B426A25C}"/>
    <cellStyle name="Note 6 8 7 3" xfId="33305" xr:uid="{3F09CFD8-D6A3-4E4A-AB90-49B2167C0C72}"/>
    <cellStyle name="Note 6 8 7 4" xfId="33306" xr:uid="{607F2E89-0734-4C7F-945B-E76EDE7BA117}"/>
    <cellStyle name="Note 6 8 8" xfId="33307" xr:uid="{C2D8A6E9-533B-44A8-9A1C-1959EEC2D376}"/>
    <cellStyle name="Note 6 8 8 2" xfId="33308" xr:uid="{34F78B7C-858F-450F-95C1-52B68CE4F75A}"/>
    <cellStyle name="Note 6 8 8 3" xfId="33309" xr:uid="{95EDACC3-EF8A-487D-976C-ED997D1B370A}"/>
    <cellStyle name="Note 6 8 8 4" xfId="33310" xr:uid="{D68DEC10-43AC-4C62-9A56-3C772119DBEF}"/>
    <cellStyle name="Note 6 8 9" xfId="33311" xr:uid="{9EAAC82E-FFF7-481D-BFF1-E3AD1687C8BD}"/>
    <cellStyle name="Note 6 8 9 2" xfId="33312" xr:uid="{B22BC41C-3DCF-4878-AE8E-AA3969447CAA}"/>
    <cellStyle name="Note 6 8 9 3" xfId="33313" xr:uid="{3C5A7192-854E-4F4A-A619-5F0A7435A758}"/>
    <cellStyle name="Note 6 8 9 4" xfId="33314" xr:uid="{A9ADD8D5-22E2-43E3-8F0F-D15184990860}"/>
    <cellStyle name="Note 6 9" xfId="3020" xr:uid="{CF9B1796-2DA9-43B2-B3AF-19BB7F544DD4}"/>
    <cellStyle name="Note 6 9 10" xfId="33315" xr:uid="{33373EAB-5C80-46E2-B648-26FA303223AB}"/>
    <cellStyle name="Note 6 9 10 2" xfId="33316" xr:uid="{5DCC215B-69C0-4FF4-928B-A672B4F7B4AD}"/>
    <cellStyle name="Note 6 9 11" xfId="33317" xr:uid="{8D8FC700-6E7C-4B6D-8564-3F5D04079C83}"/>
    <cellStyle name="Note 6 9 11 2" xfId="33318" xr:uid="{294AB5EA-F64E-483A-B4D0-2427B98D52D2}"/>
    <cellStyle name="Note 6 9 12" xfId="33319" xr:uid="{661D6767-2829-4DD4-B486-423776477AE3}"/>
    <cellStyle name="Note 6 9 2" xfId="3529" xr:uid="{8ACDDE36-BA66-4EBD-852E-485291D68991}"/>
    <cellStyle name="Note 6 9 2 10" xfId="33320" xr:uid="{748DE172-1229-4765-886A-95222153AF55}"/>
    <cellStyle name="Note 6 9 2 10 2" xfId="33321" xr:uid="{9AD693F7-924F-4CCA-9ACD-CCD832A1A358}"/>
    <cellStyle name="Note 6 9 2 11" xfId="33322" xr:uid="{A295342A-803C-4F36-B018-E1ADF89879C5}"/>
    <cellStyle name="Note 6 9 2 2" xfId="4186" xr:uid="{B1F71C43-A17E-4CAD-9282-D15C33AE02AD}"/>
    <cellStyle name="Note 6 9 2 2 2" xfId="5409" xr:uid="{C477EED7-0E87-410C-98D1-00285BAF2B6A}"/>
    <cellStyle name="Note 6 9 2 2 2 2" xfId="33323" xr:uid="{24C5BE10-0F7A-448A-844E-2B2D5BE401C7}"/>
    <cellStyle name="Note 6 9 2 2 3" xfId="33324" xr:uid="{ED6037A0-C8D8-4A20-82E7-20CE66A5ABFE}"/>
    <cellStyle name="Note 6 9 2 2 4" xfId="33325" xr:uid="{D874091E-D2A1-4BAC-B532-52424F763612}"/>
    <cellStyle name="Note 6 9 2 3" xfId="33326" xr:uid="{16C90890-275A-4E75-8CDB-E0AA28E9D523}"/>
    <cellStyle name="Note 6 9 2 3 2" xfId="33327" xr:uid="{17D5BDCF-EF41-47B6-9633-52BEDBC85DD2}"/>
    <cellStyle name="Note 6 9 2 3 3" xfId="33328" xr:uid="{754BC9A1-02A4-4CC0-8BFC-502A4E900732}"/>
    <cellStyle name="Note 6 9 2 3 4" xfId="33329" xr:uid="{E4445796-9468-42CD-B3FE-F6D2915C95D4}"/>
    <cellStyle name="Note 6 9 2 4" xfId="33330" xr:uid="{387FA23B-713C-43AF-9B61-F7DEF6B0A0A7}"/>
    <cellStyle name="Note 6 9 2 4 2" xfId="33331" xr:uid="{3F58163F-DF09-4A82-9B36-6610D1DAF0D7}"/>
    <cellStyle name="Note 6 9 2 4 3" xfId="33332" xr:uid="{3D004D79-DF27-457C-BC97-878F390989E8}"/>
    <cellStyle name="Note 6 9 2 4 4" xfId="33333" xr:uid="{D9456C47-46E4-490D-ABCC-348C7BE58E24}"/>
    <cellStyle name="Note 6 9 2 5" xfId="33334" xr:uid="{6FCC2C26-8DB2-4815-8838-97EF89567C01}"/>
    <cellStyle name="Note 6 9 2 5 2" xfId="33335" xr:uid="{FD11B1B0-9943-4ACF-9A6F-A7432059B7CD}"/>
    <cellStyle name="Note 6 9 2 5 3" xfId="33336" xr:uid="{C741CA3D-278A-42C6-B4C4-2428CA0F37CE}"/>
    <cellStyle name="Note 6 9 2 5 4" xfId="33337" xr:uid="{D972ED28-F3D9-4E19-BBF8-679DD0102AA1}"/>
    <cellStyle name="Note 6 9 2 6" xfId="33338" xr:uid="{8D43029D-A29E-4C3B-90C6-8C9B4CA3043A}"/>
    <cellStyle name="Note 6 9 2 6 2" xfId="33339" xr:uid="{858F17E3-AD93-40FD-B5D1-5F3B44A70362}"/>
    <cellStyle name="Note 6 9 2 6 3" xfId="33340" xr:uid="{EBAB350B-2935-40F5-A9E8-3EA994C999B6}"/>
    <cellStyle name="Note 6 9 2 6 4" xfId="33341" xr:uid="{7A033C1C-4BED-4244-A807-9F0903BC3664}"/>
    <cellStyle name="Note 6 9 2 7" xfId="33342" xr:uid="{67780852-4E95-4ADB-90A9-0B7B61E735E8}"/>
    <cellStyle name="Note 6 9 2 7 2" xfId="33343" xr:uid="{109FA210-0914-4519-91AF-363DB4215DFC}"/>
    <cellStyle name="Note 6 9 2 7 3" xfId="33344" xr:uid="{5BF4178E-81F1-48A3-B89C-DF6A4F619CFF}"/>
    <cellStyle name="Note 6 9 2 7 4" xfId="33345" xr:uid="{BC234582-82F5-4707-B0E1-FDB9CB74C8CB}"/>
    <cellStyle name="Note 6 9 2 8" xfId="33346" xr:uid="{C8E0FD09-2153-4429-B36F-B502BE61355D}"/>
    <cellStyle name="Note 6 9 2 8 2" xfId="33347" xr:uid="{5F5B2B94-6D36-448C-A396-25861433E0F2}"/>
    <cellStyle name="Note 6 9 2 8 3" xfId="33348" xr:uid="{97EAB9FD-7A72-42D3-B1C9-CF947BDE6788}"/>
    <cellStyle name="Note 6 9 2 8 4" xfId="33349" xr:uid="{8673523E-6F57-4729-9148-DE8B72F634BA}"/>
    <cellStyle name="Note 6 9 2 9" xfId="33350" xr:uid="{211ACA78-2C0B-408E-8673-DD397A8158AD}"/>
    <cellStyle name="Note 6 9 2 9 2" xfId="33351" xr:uid="{5088DEC1-7F21-4392-917D-9067B3D883AA}"/>
    <cellStyle name="Note 6 9 3" xfId="3864" xr:uid="{78B5B468-FFE8-4588-AD63-A82AE3F515A0}"/>
    <cellStyle name="Note 6 9 3 2" xfId="5091" xr:uid="{E894F6C4-08D0-4E1B-AF4E-7D4097C34DDE}"/>
    <cellStyle name="Note 6 9 3 2 2" xfId="33352" xr:uid="{8BBB1826-45BA-4E60-A011-EAC837CBC82B}"/>
    <cellStyle name="Note 6 9 3 3" xfId="33353" xr:uid="{9A598795-C798-4562-92C9-EAB46396CB7E}"/>
    <cellStyle name="Note 6 9 3 4" xfId="33354" xr:uid="{DF494640-42EF-4203-842A-194332C52A51}"/>
    <cellStyle name="Note 6 9 4" xfId="33355" xr:uid="{C3F80010-0B41-47FC-80C5-23478F5ECF00}"/>
    <cellStyle name="Note 6 9 4 2" xfId="33356" xr:uid="{679663BD-6098-4526-A500-47777E88BF99}"/>
    <cellStyle name="Note 6 9 4 3" xfId="33357" xr:uid="{0A548828-4E3D-4E61-B9F3-D9FC39FB3236}"/>
    <cellStyle name="Note 6 9 4 4" xfId="33358" xr:uid="{BAF86A47-AD43-4FCA-9267-AA3C66B8DFD5}"/>
    <cellStyle name="Note 6 9 5" xfId="33359" xr:uid="{3565CF72-1668-43B0-828D-8DA7F10B8844}"/>
    <cellStyle name="Note 6 9 5 2" xfId="33360" xr:uid="{AF8E29A0-3E13-4D78-AE81-3D555C5308DE}"/>
    <cellStyle name="Note 6 9 5 3" xfId="33361" xr:uid="{147FD487-2B71-437E-B3E6-80B2472EAAB0}"/>
    <cellStyle name="Note 6 9 5 4" xfId="33362" xr:uid="{975E8F23-3967-456C-8E41-E03A7B7140FD}"/>
    <cellStyle name="Note 6 9 6" xfId="33363" xr:uid="{8E5BD30E-6C88-4CEB-84C6-E4C5A207B84D}"/>
    <cellStyle name="Note 6 9 6 2" xfId="33364" xr:uid="{DBF76355-BA82-4FE3-850C-485AAF9481FD}"/>
    <cellStyle name="Note 6 9 6 3" xfId="33365" xr:uid="{439DE851-9D47-42F4-8BB6-FBFE617EB13C}"/>
    <cellStyle name="Note 6 9 6 4" xfId="33366" xr:uid="{9EB87960-F8ED-4286-B8D8-9C396FBB3BA7}"/>
    <cellStyle name="Note 6 9 7" xfId="33367" xr:uid="{B80397FF-E6B9-44CF-BA0F-E9814C1F229B}"/>
    <cellStyle name="Note 6 9 7 2" xfId="33368" xr:uid="{50215BD9-8EB0-4D89-A637-DB802AADD9D4}"/>
    <cellStyle name="Note 6 9 7 3" xfId="33369" xr:uid="{BD784AA9-9BED-4D5D-9BEA-50047033D136}"/>
    <cellStyle name="Note 6 9 7 4" xfId="33370" xr:uid="{B714D4A5-ACA6-405E-A09F-46854BF5B7A8}"/>
    <cellStyle name="Note 6 9 8" xfId="33371" xr:uid="{838FB4E2-B03F-4E09-8B5F-9F428D7992FF}"/>
    <cellStyle name="Note 6 9 8 2" xfId="33372" xr:uid="{B4CAB6A3-E5AD-4E40-BBC4-2B3ED7458020}"/>
    <cellStyle name="Note 6 9 8 3" xfId="33373" xr:uid="{58B15B2D-AC7B-4081-B249-F0B5987F4033}"/>
    <cellStyle name="Note 6 9 8 4" xfId="33374" xr:uid="{9A259C54-5493-44FD-9E15-CC6A124E10A2}"/>
    <cellStyle name="Note 6 9 9" xfId="33375" xr:uid="{9416E7CC-6D64-421B-9C31-3350F9E7DC2F}"/>
    <cellStyle name="Note 6 9 9 2" xfId="33376" xr:uid="{B2C3186D-2712-4C41-9A9A-52679DD21CDF}"/>
    <cellStyle name="Note 6 9 9 3" xfId="33377" xr:uid="{6D5590CE-DEC6-4CA2-AC15-05A123395D1E}"/>
    <cellStyle name="Note 6 9 9 4" xfId="33378" xr:uid="{09BE3AA7-4D92-4B49-9562-723F227E003D}"/>
    <cellStyle name="Note 6_ELC_final" xfId="8894" xr:uid="{978CEEB0-A721-486B-BE6F-1F9AB7927692}"/>
    <cellStyle name="Note 7" xfId="3021" xr:uid="{1A2AAB0C-D59C-46D8-8DE1-E9602E3AEAF4}"/>
    <cellStyle name="Note 7 10" xfId="33379" xr:uid="{2EE3EDD2-6682-4FD0-96F1-D5DD9D7FE619}"/>
    <cellStyle name="Note 7 10 2" xfId="33380" xr:uid="{4CF85C1F-450C-4E8E-B3B1-AAEF7894AB27}"/>
    <cellStyle name="Note 7 11" xfId="33381" xr:uid="{EDFD6236-3CCD-4A0B-AF7A-C9B5100B67E5}"/>
    <cellStyle name="Note 7 11 2" xfId="33382" xr:uid="{E9B94CC4-5347-448F-8B7B-B3D401F5C781}"/>
    <cellStyle name="Note 7 12" xfId="33383" xr:uid="{2E7CA3F6-C826-4F49-A468-D55331FAD934}"/>
    <cellStyle name="Note 7 13" xfId="33384" xr:uid="{81EFA824-E52E-4906-AFAF-29B93F67BFAD}"/>
    <cellStyle name="Note 7 2" xfId="3530" xr:uid="{7AFF562B-7FC3-4A3B-A6CF-A1697B6EC691}"/>
    <cellStyle name="Note 7 2 10" xfId="33385" xr:uid="{EEF9A392-23D7-4C57-949D-0845A2A95CF9}"/>
    <cellStyle name="Note 7 2 10 2" xfId="33386" xr:uid="{2242EC12-8CD8-4F92-8473-56B1D4F90E61}"/>
    <cellStyle name="Note 7 2 11" xfId="33387" xr:uid="{C9C80489-2059-497F-80FF-590690784BEC}"/>
    <cellStyle name="Note 7 2 12" xfId="33388" xr:uid="{3A7153C0-B250-4D88-BFEA-555EBACF604A}"/>
    <cellStyle name="Note 7 2 2" xfId="4187" xr:uid="{1047AE53-580A-4BBF-B427-137535238E1E}"/>
    <cellStyle name="Note 7 2 2 2" xfId="5410" xr:uid="{CDB5AAB3-EBDE-411D-BB95-F0767E789910}"/>
    <cellStyle name="Note 7 2 2 2 2" xfId="33389" xr:uid="{4EB16223-2B4A-40E2-96F6-9BEF7DFE1C7E}"/>
    <cellStyle name="Note 7 2 2 3" xfId="33390" xr:uid="{CA998540-4652-479C-A2F0-C90C076E2281}"/>
    <cellStyle name="Note 7 2 2 4" xfId="33391" xr:uid="{ABCD0466-48C8-4B75-B2C4-5BF7D575B34E}"/>
    <cellStyle name="Note 7 2 3" xfId="33392" xr:uid="{44FEF97E-733C-43A5-AB61-542C05B6B0EB}"/>
    <cellStyle name="Note 7 2 3 2" xfId="33393" xr:uid="{E3006C36-1194-4EC6-8685-6F6C6566354D}"/>
    <cellStyle name="Note 7 2 3 3" xfId="33394" xr:uid="{286E6D1D-B2CB-4D20-9B71-9622F7BF5DC4}"/>
    <cellStyle name="Note 7 2 3 4" xfId="33395" xr:uid="{758C7813-1721-4997-A6B3-F0CFACBF4877}"/>
    <cellStyle name="Note 7 2 4" xfId="33396" xr:uid="{F0E384C8-4E01-4F37-BA78-2EDC056CF311}"/>
    <cellStyle name="Note 7 2 4 2" xfId="33397" xr:uid="{FE6A21B4-C918-4FE6-A635-E7B522179A21}"/>
    <cellStyle name="Note 7 2 4 3" xfId="33398" xr:uid="{BC432C46-979B-4E0C-A4A9-480F9BC9E73D}"/>
    <cellStyle name="Note 7 2 4 4" xfId="33399" xr:uid="{EB21B169-FF8C-4D09-82A3-9444F8C7FC01}"/>
    <cellStyle name="Note 7 2 5" xfId="33400" xr:uid="{A92924C4-A8B4-4A55-8A11-A56BFB51D588}"/>
    <cellStyle name="Note 7 2 5 2" xfId="33401" xr:uid="{9E03D7C6-0ED7-444A-9C69-42C74BECE363}"/>
    <cellStyle name="Note 7 2 5 3" xfId="33402" xr:uid="{17000498-1DCF-4679-AA4A-32C16D236A4C}"/>
    <cellStyle name="Note 7 2 5 4" xfId="33403" xr:uid="{A4BBDEA2-8F1E-4C36-ADDC-0D2AEE8DD0E4}"/>
    <cellStyle name="Note 7 2 6" xfId="33404" xr:uid="{83EA7188-8AC6-44EA-B74E-619A1F7C51AF}"/>
    <cellStyle name="Note 7 2 6 2" xfId="33405" xr:uid="{6D60E93D-5D7D-42E9-96B8-8F2ECDD10FC0}"/>
    <cellStyle name="Note 7 2 6 3" xfId="33406" xr:uid="{B4291CCE-8E9F-4E70-B838-6A7147200C2A}"/>
    <cellStyle name="Note 7 2 6 4" xfId="33407" xr:uid="{CE3A9065-A978-495B-96B3-40D958490D89}"/>
    <cellStyle name="Note 7 2 7" xfId="33408" xr:uid="{963E2D77-663D-4F6A-8275-66C3EE133C2C}"/>
    <cellStyle name="Note 7 2 7 2" xfId="33409" xr:uid="{7C2F6F97-D459-457F-A441-3ACF8A708AB0}"/>
    <cellStyle name="Note 7 2 7 3" xfId="33410" xr:uid="{F57F210D-6B09-4D6D-8DCA-91EA0BA13C67}"/>
    <cellStyle name="Note 7 2 7 4" xfId="33411" xr:uid="{4D6613D9-9DE0-4AC3-AF42-15A9F70BDF9A}"/>
    <cellStyle name="Note 7 2 8" xfId="33412" xr:uid="{8087624F-0434-4941-8F2D-FBE814F0748D}"/>
    <cellStyle name="Note 7 2 8 2" xfId="33413" xr:uid="{B4340F0B-BB41-4C1F-A24A-C292F7C09DFE}"/>
    <cellStyle name="Note 7 2 8 3" xfId="33414" xr:uid="{FE6C397D-6550-4316-A950-55921DC198D4}"/>
    <cellStyle name="Note 7 2 8 4" xfId="33415" xr:uid="{5DD676D9-CFDC-4E30-90F3-66035CD991BC}"/>
    <cellStyle name="Note 7 2 9" xfId="33416" xr:uid="{8C442A7F-2D8C-4E18-B6DC-6D24B97919C7}"/>
    <cellStyle name="Note 7 2 9 2" xfId="33417" xr:uid="{0F7F75AB-CC80-44A2-87A1-130488F8FA23}"/>
    <cellStyle name="Note 7 3" xfId="3865" xr:uid="{019769AA-E8B4-4C38-B4AC-05527F8E0576}"/>
    <cellStyle name="Note 7 3 2" xfId="5092" xr:uid="{7351864F-F2A0-4075-A8B8-2DF4B3CE3D7C}"/>
    <cellStyle name="Note 7 3 2 2" xfId="33418" xr:uid="{21DA5DF2-5629-4E0A-B868-41BDD90D707F}"/>
    <cellStyle name="Note 7 3 3" xfId="33419" xr:uid="{2FF12E71-466F-4BF4-B157-3C197451AAF5}"/>
    <cellStyle name="Note 7 3 4" xfId="33420" xr:uid="{54777DD4-5E74-4FFE-B057-9E276F8844B6}"/>
    <cellStyle name="Note 7 3 5" xfId="33421" xr:uid="{06E5C405-2EFB-4355-BF86-9BCAF7AAB39E}"/>
    <cellStyle name="Note 7 3_ELC_final" xfId="8895" xr:uid="{4AA81094-10A1-4DA9-84C5-D9757DC7DB05}"/>
    <cellStyle name="Note 7 4" xfId="8896" xr:uid="{EAE7BE8D-5E79-4BC9-961F-027F5E4ACA32}"/>
    <cellStyle name="Note 7 4 2" xfId="33422" xr:uid="{F033BF73-65B2-44BD-9757-47EFCFC9922D}"/>
    <cellStyle name="Note 7 4 3" xfId="33423" xr:uid="{6260913A-0F03-43DC-BDFD-E80FA24C5203}"/>
    <cellStyle name="Note 7 4 4" xfId="33424" xr:uid="{16D475C0-6693-4B24-91FF-922B88296191}"/>
    <cellStyle name="Note 7 4 5" xfId="33425" xr:uid="{EFFC1560-576F-4B82-8D2B-CC6C6651545A}"/>
    <cellStyle name="Note 7 5" xfId="33426" xr:uid="{A7048C3E-51E0-4456-9B31-9F7281AA4F67}"/>
    <cellStyle name="Note 7 5 2" xfId="33427" xr:uid="{3C470AAE-DD91-4E60-8112-E8EDF2204CB3}"/>
    <cellStyle name="Note 7 5 3" xfId="33428" xr:uid="{9C13854E-9C2A-40EF-9ADE-4BE6C6A7E990}"/>
    <cellStyle name="Note 7 5 4" xfId="33429" xr:uid="{90B9531A-43D7-44EA-ABE9-C0FC3666F2CD}"/>
    <cellStyle name="Note 7 6" xfId="33430" xr:uid="{2E75B6C7-0A9B-49F5-9CF0-B467793E5F6B}"/>
    <cellStyle name="Note 7 6 2" xfId="33431" xr:uid="{0E9EAA6E-CA66-4C52-8E61-F3DC84F9E83F}"/>
    <cellStyle name="Note 7 6 3" xfId="33432" xr:uid="{8C28F208-E0BD-4584-8BB3-47E86EAE295C}"/>
    <cellStyle name="Note 7 6 4" xfId="33433" xr:uid="{17FADAED-4AED-4F0B-B2DC-3B35352C4BF0}"/>
    <cellStyle name="Note 7 7" xfId="33434" xr:uid="{71B5B657-9EFD-4851-A7F9-BE78030233ED}"/>
    <cellStyle name="Note 7 7 2" xfId="33435" xr:uid="{51F853EE-4EFA-4E11-B0F4-76BAF9FC5C48}"/>
    <cellStyle name="Note 7 7 3" xfId="33436" xr:uid="{352672F4-7F44-46B8-8FFC-84D6AAF06698}"/>
    <cellStyle name="Note 7 7 4" xfId="33437" xr:uid="{ED44BCBA-0E0B-4514-9FFA-08C3399350DD}"/>
    <cellStyle name="Note 7 8" xfId="33438" xr:uid="{42D4F6AA-A9A1-425E-B712-EDE588327038}"/>
    <cellStyle name="Note 7 8 2" xfId="33439" xr:uid="{7D0B86C1-08D1-43D9-A789-748504F4A961}"/>
    <cellStyle name="Note 7 8 3" xfId="33440" xr:uid="{267172C5-69BD-4E68-ACD8-9D79ED800B05}"/>
    <cellStyle name="Note 7 8 4" xfId="33441" xr:uid="{448E9D6F-FF1B-42C1-9930-B0A9461933F8}"/>
    <cellStyle name="Note 7 9" xfId="33442" xr:uid="{CA2336D7-EEE4-4A2E-80D3-1A2D1BD505B8}"/>
    <cellStyle name="Note 7 9 2" xfId="33443" xr:uid="{2F363715-CB07-4EE4-8398-445A82A76395}"/>
    <cellStyle name="Note 7 9 3" xfId="33444" xr:uid="{EE354D96-653E-468E-8A18-36F17998FBAD}"/>
    <cellStyle name="Note 7 9 4" xfId="33445" xr:uid="{2128B604-3AA3-4B37-9D5F-060A10E9D38F}"/>
    <cellStyle name="Note 7_ELC_final" xfId="8897" xr:uid="{2882F14E-BFE2-4626-BB42-27E220726466}"/>
    <cellStyle name="Note 8" xfId="3022" xr:uid="{2C08CC41-F422-4CE2-AFF8-D3408D312086}"/>
    <cellStyle name="Note 8 10" xfId="33446" xr:uid="{2B46770D-7F19-41CE-B83E-88BA34B76CA6}"/>
    <cellStyle name="Note 8 10 2" xfId="33447" xr:uid="{ED834BED-D9EC-4B58-A65D-6F1192D1502F}"/>
    <cellStyle name="Note 8 11" xfId="33448" xr:uid="{28D36B5A-1FFF-4E68-9456-31F2DF2BDBCD}"/>
    <cellStyle name="Note 8 11 2" xfId="33449" xr:uid="{929D8218-36A8-49A2-9F49-C68D4FD07D07}"/>
    <cellStyle name="Note 8 12" xfId="33450" xr:uid="{A62E6290-36BC-41E6-AE21-EA4F079AEE65}"/>
    <cellStyle name="Note 8 13" xfId="33451" xr:uid="{5501F328-FD6C-46DF-A747-608B5B0685A3}"/>
    <cellStyle name="Note 8 2" xfId="3531" xr:uid="{D70DFF3C-FDC7-4A4A-89B9-AAA2DB78223F}"/>
    <cellStyle name="Note 8 2 10" xfId="33452" xr:uid="{9F438F70-4774-4D78-AD2E-7BD30193C694}"/>
    <cellStyle name="Note 8 2 10 2" xfId="33453" xr:uid="{7B1D3765-56BC-465B-A1A3-650EA69B6628}"/>
    <cellStyle name="Note 8 2 11" xfId="33454" xr:uid="{DB29A22D-5DAE-44A0-A7A1-F6019EEE2D61}"/>
    <cellStyle name="Note 8 2 12" xfId="33455" xr:uid="{26EA0DC0-EDAA-4420-981D-FC6B131E7D53}"/>
    <cellStyle name="Note 8 2 2" xfId="4188" xr:uid="{729AAC5C-2B5C-4EEF-BBF4-9A28B552E173}"/>
    <cellStyle name="Note 8 2 2 2" xfId="5411" xr:uid="{13724412-3318-49BD-BA2F-0F2A89E58546}"/>
    <cellStyle name="Note 8 2 2 2 2" xfId="33456" xr:uid="{4DA003E8-3B86-48D0-8E60-19AF48B493C5}"/>
    <cellStyle name="Note 8 2 2 3" xfId="33457" xr:uid="{3FAE4757-737A-4E24-80D6-B7B19F483CA0}"/>
    <cellStyle name="Note 8 2 2 4" xfId="33458" xr:uid="{458E53E2-7DFB-4E4B-A799-57DDA0AE6E48}"/>
    <cellStyle name="Note 8 2 3" xfId="33459" xr:uid="{318073F2-16EF-4F57-97C2-7E3DAB5DCF3A}"/>
    <cellStyle name="Note 8 2 3 2" xfId="33460" xr:uid="{162D66F6-F674-4132-BED0-707DF62B900E}"/>
    <cellStyle name="Note 8 2 3 3" xfId="33461" xr:uid="{981BD3FF-3650-4B68-B530-F628384B0175}"/>
    <cellStyle name="Note 8 2 3 4" xfId="33462" xr:uid="{3A104B78-98C9-4939-9E97-0521D296FA2E}"/>
    <cellStyle name="Note 8 2 4" xfId="33463" xr:uid="{36ACBA5E-1F6C-4051-A480-963FD3B5BCC3}"/>
    <cellStyle name="Note 8 2 4 2" xfId="33464" xr:uid="{BF63B65F-66EA-441E-9775-574343482EEB}"/>
    <cellStyle name="Note 8 2 4 3" xfId="33465" xr:uid="{1B9AA13A-565C-48C4-BE24-54E20D74A732}"/>
    <cellStyle name="Note 8 2 4 4" xfId="33466" xr:uid="{4264C37A-7E65-4B50-8198-A7CB8BE2FCE8}"/>
    <cellStyle name="Note 8 2 5" xfId="33467" xr:uid="{0DD368F2-7AB9-4871-B6FD-826F5E4BFEA2}"/>
    <cellStyle name="Note 8 2 5 2" xfId="33468" xr:uid="{CC93E438-E77E-453B-8C94-8515361D50CF}"/>
    <cellStyle name="Note 8 2 5 3" xfId="33469" xr:uid="{B99DCC9B-5F25-48C3-A68E-03447DBF247F}"/>
    <cellStyle name="Note 8 2 5 4" xfId="33470" xr:uid="{2E7BA903-4339-4C40-8D40-5A0764DA93F7}"/>
    <cellStyle name="Note 8 2 6" xfId="33471" xr:uid="{F6B06DC5-1460-45F1-8E65-31FE9208CC6C}"/>
    <cellStyle name="Note 8 2 6 2" xfId="33472" xr:uid="{AF7C91B1-8AA1-4215-B7A8-27CD40D8E0BA}"/>
    <cellStyle name="Note 8 2 6 3" xfId="33473" xr:uid="{34147795-9A34-44EE-AE63-84C92FAE9136}"/>
    <cellStyle name="Note 8 2 6 4" xfId="33474" xr:uid="{1E7D6C26-9CD5-4D05-910B-214691BD1A10}"/>
    <cellStyle name="Note 8 2 7" xfId="33475" xr:uid="{A6BF99D6-4C64-4F02-B729-2C359135B8A6}"/>
    <cellStyle name="Note 8 2 7 2" xfId="33476" xr:uid="{0D584681-6C67-4BDC-93F5-F779516345AE}"/>
    <cellStyle name="Note 8 2 7 3" xfId="33477" xr:uid="{77E8A591-C555-4D9E-B643-20A89B05D7DF}"/>
    <cellStyle name="Note 8 2 7 4" xfId="33478" xr:uid="{0C1B06B2-8DB8-46F6-BC1E-DC57E96F822C}"/>
    <cellStyle name="Note 8 2 8" xfId="33479" xr:uid="{57D2837D-2A53-419C-BA3A-84B05ED4A8F8}"/>
    <cellStyle name="Note 8 2 8 2" xfId="33480" xr:uid="{B7A7A0F0-4D45-4D95-8611-2B762BFF55D3}"/>
    <cellStyle name="Note 8 2 8 3" xfId="33481" xr:uid="{E42DC40B-3BB8-4392-9813-29E260F2117E}"/>
    <cellStyle name="Note 8 2 8 4" xfId="33482" xr:uid="{29C48EC6-D706-4FA1-88EA-EB0E1E2E547D}"/>
    <cellStyle name="Note 8 2 9" xfId="33483" xr:uid="{592E852A-09D1-4284-8C6C-F6C83BDCA076}"/>
    <cellStyle name="Note 8 2 9 2" xfId="33484" xr:uid="{4589BA9F-6667-4542-BC38-825E94E1FC6F}"/>
    <cellStyle name="Note 8 3" xfId="3866" xr:uid="{1013E321-504D-40DA-A505-7BE02225F481}"/>
    <cellStyle name="Note 8 3 2" xfId="5093" xr:uid="{41D36AA2-3694-405D-A5F3-F4AE53769558}"/>
    <cellStyle name="Note 8 3 2 2" xfId="33485" xr:uid="{A0081E16-1C8A-4C2E-8247-577F8ED2EAFD}"/>
    <cellStyle name="Note 8 3 3" xfId="33486" xr:uid="{B4BD7169-3F48-4F38-8390-CF5ED9D7933B}"/>
    <cellStyle name="Note 8 3 4" xfId="33487" xr:uid="{B65D7A13-0DDA-4064-AB28-93BEFD4E7818}"/>
    <cellStyle name="Note 8 3 5" xfId="33488" xr:uid="{76AAE15D-82E6-4D34-960E-8143E50AA7AE}"/>
    <cellStyle name="Note 8 3_ELC_final" xfId="8898" xr:uid="{C664E26A-3709-40D5-8910-1704C6D19CC5}"/>
    <cellStyle name="Note 8 4" xfId="8899" xr:uid="{50518E7A-24B6-4F87-A323-19BF2B8B647F}"/>
    <cellStyle name="Note 8 4 2" xfId="33489" xr:uid="{16F42480-45FB-4A3F-BB9A-3E1E0317FF14}"/>
    <cellStyle name="Note 8 4 3" xfId="33490" xr:uid="{2435F43E-5F94-466E-8630-8DB7618AFEF2}"/>
    <cellStyle name="Note 8 4 4" xfId="33491" xr:uid="{81D00281-E891-46EC-98B0-A2E243BEE4D9}"/>
    <cellStyle name="Note 8 4 5" xfId="33492" xr:uid="{3E4A2550-9F0B-4857-82C9-CD811365ACC9}"/>
    <cellStyle name="Note 8 5" xfId="33493" xr:uid="{E3CA374D-94D5-45C9-AE4F-7C03CD3B1DDA}"/>
    <cellStyle name="Note 8 5 2" xfId="33494" xr:uid="{E8A3B12B-4406-4655-961D-01B0828510D5}"/>
    <cellStyle name="Note 8 5 3" xfId="33495" xr:uid="{4700EAC5-4EE1-4620-A317-A6099CE29624}"/>
    <cellStyle name="Note 8 5 4" xfId="33496" xr:uid="{169EEF0E-FDC0-467E-A558-6844A9616568}"/>
    <cellStyle name="Note 8 6" xfId="33497" xr:uid="{5D051E18-EC39-4143-B499-D6468DEFA385}"/>
    <cellStyle name="Note 8 6 2" xfId="33498" xr:uid="{F48A1874-3A9D-432B-ADC8-4F3F62F4CA4E}"/>
    <cellStyle name="Note 8 6 3" xfId="33499" xr:uid="{098ECDCB-974F-4462-8993-2313FE19D0F8}"/>
    <cellStyle name="Note 8 6 4" xfId="33500" xr:uid="{4620A012-D845-4131-9A4A-3DF65C90C95E}"/>
    <cellStyle name="Note 8 7" xfId="33501" xr:uid="{0F652FA3-6A0A-4255-AD3F-8F8A6DB04A9E}"/>
    <cellStyle name="Note 8 7 2" xfId="33502" xr:uid="{5CC5A9BB-F371-4ADE-996F-D1C8C0D921ED}"/>
    <cellStyle name="Note 8 7 3" xfId="33503" xr:uid="{789A9AF0-E3C8-4EC1-B362-21F4F201F819}"/>
    <cellStyle name="Note 8 7 4" xfId="33504" xr:uid="{65BC7D17-52AC-4AB5-9657-DB62E6666338}"/>
    <cellStyle name="Note 8 8" xfId="33505" xr:uid="{5FCB99D6-8920-437D-86B2-218182A7422A}"/>
    <cellStyle name="Note 8 8 2" xfId="33506" xr:uid="{972F0B3D-F93A-48EB-80A8-D9265C8FAD1D}"/>
    <cellStyle name="Note 8 8 3" xfId="33507" xr:uid="{28B1F37B-FFEA-4C8F-8734-2089FA7D7144}"/>
    <cellStyle name="Note 8 8 4" xfId="33508" xr:uid="{24A55528-4948-4C7E-B19C-9D4E9AB58A60}"/>
    <cellStyle name="Note 8 9" xfId="33509" xr:uid="{00A03996-3096-4420-9831-8B67ED7C8856}"/>
    <cellStyle name="Note 8 9 2" xfId="33510" xr:uid="{DFE71793-1B1E-4F8C-8EF1-120AE2E30C8F}"/>
    <cellStyle name="Note 8 9 3" xfId="33511" xr:uid="{B7F9C8CD-AACF-42A1-AB3D-9B6256B35974}"/>
    <cellStyle name="Note 8 9 4" xfId="33512" xr:uid="{368334AF-5805-4CB3-B7EC-95D8EA1196EF}"/>
    <cellStyle name="Note 8_ELC_final" xfId="8900" xr:uid="{A939423F-4069-4A37-A8A2-471405DA975D}"/>
    <cellStyle name="Note 9" xfId="3023" xr:uid="{B0CD335C-AC7C-42FF-951A-E52B6529E171}"/>
    <cellStyle name="Note 9 10" xfId="33513" xr:uid="{FA7A601C-3ABB-41E1-A7E0-95992019E06F}"/>
    <cellStyle name="Note 9 10 2" xfId="33514" xr:uid="{DD8A12C4-9F2A-446D-B057-4E94E8FB3672}"/>
    <cellStyle name="Note 9 11" xfId="33515" xr:uid="{4CF2151A-390B-44DB-AE7D-6B1C2FE0D104}"/>
    <cellStyle name="Note 9 11 2" xfId="33516" xr:uid="{7ADE242A-1943-4990-B227-906953DEEB9B}"/>
    <cellStyle name="Note 9 12" xfId="33517" xr:uid="{6D4A77DC-0377-43FE-876B-22F22B84E764}"/>
    <cellStyle name="Note 9 13" xfId="33518" xr:uid="{B1B8D051-334B-4A9A-A0E6-9487E3A6C906}"/>
    <cellStyle name="Note 9 2" xfId="3532" xr:uid="{EC92227A-382C-4838-BAE6-56D44F2F3B9F}"/>
    <cellStyle name="Note 9 2 10" xfId="33519" xr:uid="{AF219E96-2BBA-4B05-BE75-FEE479E25E1A}"/>
    <cellStyle name="Note 9 2 10 2" xfId="33520" xr:uid="{93F45785-9543-4CCD-8011-3558B38EBFC5}"/>
    <cellStyle name="Note 9 2 11" xfId="33521" xr:uid="{376C6F71-BD2A-419D-9EFC-E71BE40CD84A}"/>
    <cellStyle name="Note 9 2 12" xfId="33522" xr:uid="{46C4B998-416A-4306-BF1C-0AFE056258D0}"/>
    <cellStyle name="Note 9 2 2" xfId="4189" xr:uid="{5C136B49-EE30-40B6-89D7-B0BF9528F0E9}"/>
    <cellStyle name="Note 9 2 2 2" xfId="5412" xr:uid="{2681AE9D-D3E9-4DAD-BA90-0F4BBF39474C}"/>
    <cellStyle name="Note 9 2 2 2 2" xfId="33523" xr:uid="{36EB174C-A747-4F28-85C8-5A01B2B05665}"/>
    <cellStyle name="Note 9 2 2 3" xfId="33524" xr:uid="{A4FF3626-3E02-4C9D-A8D4-0014F96FD509}"/>
    <cellStyle name="Note 9 2 2 4" xfId="33525" xr:uid="{960B39AB-1FCD-42FA-8555-459B27C4429D}"/>
    <cellStyle name="Note 9 2 3" xfId="33526" xr:uid="{13581D8F-ECA2-4CA5-AEEE-A1CEDFEA21AF}"/>
    <cellStyle name="Note 9 2 3 2" xfId="33527" xr:uid="{57C3B2F2-B327-427E-9110-FFD8855563AC}"/>
    <cellStyle name="Note 9 2 3 3" xfId="33528" xr:uid="{2C685FD7-1341-499D-8E14-065AA506EBA0}"/>
    <cellStyle name="Note 9 2 3 4" xfId="33529" xr:uid="{4A2DC590-6ED4-476F-8C3F-2616A45648AA}"/>
    <cellStyle name="Note 9 2 4" xfId="33530" xr:uid="{28E9246F-71A7-4183-8240-1886D685EB32}"/>
    <cellStyle name="Note 9 2 4 2" xfId="33531" xr:uid="{28B0DA21-5491-495A-A7A2-DC77E60F1D14}"/>
    <cellStyle name="Note 9 2 4 3" xfId="33532" xr:uid="{E0E71058-A818-4639-B86C-8A3EB8119B62}"/>
    <cellStyle name="Note 9 2 4 4" xfId="33533" xr:uid="{C3DB0746-D5C9-440A-9B1A-6762EFF399D6}"/>
    <cellStyle name="Note 9 2 5" xfId="33534" xr:uid="{80356C6F-B9EB-46C0-8877-47442FCD0CB1}"/>
    <cellStyle name="Note 9 2 5 2" xfId="33535" xr:uid="{C6EDE43C-06DF-41A8-B1EA-65CADEA45918}"/>
    <cellStyle name="Note 9 2 5 3" xfId="33536" xr:uid="{47935237-5EAD-454B-9FCD-FCCFB0EDB590}"/>
    <cellStyle name="Note 9 2 5 4" xfId="33537" xr:uid="{0ACAE5A9-6B0B-46E6-AF3B-952B35EB78BD}"/>
    <cellStyle name="Note 9 2 6" xfId="33538" xr:uid="{4574470C-B108-4A05-8CF8-51D615BEDDD8}"/>
    <cellStyle name="Note 9 2 6 2" xfId="33539" xr:uid="{C3A022A2-1464-4EC2-95DC-A6CE6930A664}"/>
    <cellStyle name="Note 9 2 6 3" xfId="33540" xr:uid="{542C6DC6-BD2D-4184-9E94-E708C04072C6}"/>
    <cellStyle name="Note 9 2 6 4" xfId="33541" xr:uid="{5E88E1AE-24F3-4103-9BE4-7AF711AB8F9B}"/>
    <cellStyle name="Note 9 2 7" xfId="33542" xr:uid="{0224A0E7-9091-4395-A7EA-34DD296551EA}"/>
    <cellStyle name="Note 9 2 7 2" xfId="33543" xr:uid="{881F948C-AFF1-41F9-8366-5947203440AA}"/>
    <cellStyle name="Note 9 2 7 3" xfId="33544" xr:uid="{D3DB58EA-9D5F-4D3E-97A6-BB8BE866B06F}"/>
    <cellStyle name="Note 9 2 7 4" xfId="33545" xr:uid="{09BB54B1-24AC-496B-A28F-567DC3AE85AC}"/>
    <cellStyle name="Note 9 2 8" xfId="33546" xr:uid="{1A583CF0-F720-4189-915F-0F4A5DCEC1D3}"/>
    <cellStyle name="Note 9 2 8 2" xfId="33547" xr:uid="{CED48CDB-23C1-412C-9700-04A193E7B0A8}"/>
    <cellStyle name="Note 9 2 8 3" xfId="33548" xr:uid="{3154C845-2F32-47C6-AA3C-D798C6A53560}"/>
    <cellStyle name="Note 9 2 8 4" xfId="33549" xr:uid="{4A0F9DD0-C2AE-4F19-9B4E-DE7E4B5FA250}"/>
    <cellStyle name="Note 9 2 9" xfId="33550" xr:uid="{6CEA296E-C718-4FA7-A67B-E16F9D23F0F4}"/>
    <cellStyle name="Note 9 2 9 2" xfId="33551" xr:uid="{31C89293-36BA-41B2-964C-0AC0108C47B4}"/>
    <cellStyle name="Note 9 3" xfId="3867" xr:uid="{F01960C0-8A8B-4180-AF51-F9E720B19B18}"/>
    <cellStyle name="Note 9 3 2" xfId="5094" xr:uid="{B953F6D4-1984-4D89-8800-02542044BB69}"/>
    <cellStyle name="Note 9 3 2 2" xfId="33552" xr:uid="{35C8343A-66A9-4E10-B054-41CEDD830DC3}"/>
    <cellStyle name="Note 9 3 3" xfId="33553" xr:uid="{46C49265-6017-4266-8F71-92B2F7D6908B}"/>
    <cellStyle name="Note 9 3 4" xfId="33554" xr:uid="{DAF69D12-C544-4DD7-AF08-DB2C2A35F717}"/>
    <cellStyle name="Note 9 3 5" xfId="33555" xr:uid="{E0C6C6D2-FFD3-42BF-8B51-6FCE3B68C485}"/>
    <cellStyle name="Note 9 3_ELC_final" xfId="8901" xr:uid="{58B101C4-3F90-4B44-A3D7-C4EA9A95AA6A}"/>
    <cellStyle name="Note 9 4" xfId="8902" xr:uid="{709F1BFF-8C40-42B0-BB0A-EE418BA343A2}"/>
    <cellStyle name="Note 9 4 2" xfId="33556" xr:uid="{5FB3FC24-7B3E-469D-AB13-0FE1F62247BC}"/>
    <cellStyle name="Note 9 4 3" xfId="33557" xr:uid="{B9EC5F77-1809-4ADE-A1F4-34A717615209}"/>
    <cellStyle name="Note 9 4 4" xfId="33558" xr:uid="{2A9B9720-7525-4AA2-82FF-17D52DC22CB6}"/>
    <cellStyle name="Note 9 4 5" xfId="33559" xr:uid="{C36B6E9A-15E3-4996-8BAE-E62C1CE8C2DD}"/>
    <cellStyle name="Note 9 5" xfId="33560" xr:uid="{3DACDC0C-24EF-4DBB-AFEF-0F8BA663A2FB}"/>
    <cellStyle name="Note 9 5 2" xfId="33561" xr:uid="{3B112578-3361-42D8-AEE2-495924894637}"/>
    <cellStyle name="Note 9 5 3" xfId="33562" xr:uid="{FD04230F-851C-4F68-A6F4-857FA9CFF730}"/>
    <cellStyle name="Note 9 5 4" xfId="33563" xr:uid="{0BD1D300-CD5C-45C6-AAF1-583E321AA68E}"/>
    <cellStyle name="Note 9 6" xfId="33564" xr:uid="{10E9DE12-2B13-4535-B0BE-CAA069E36F16}"/>
    <cellStyle name="Note 9 6 2" xfId="33565" xr:uid="{045C72DC-69F6-4E36-907D-59C0B5B47307}"/>
    <cellStyle name="Note 9 6 3" xfId="33566" xr:uid="{D30959C3-03F6-4F43-B8E4-42A6EEA8C541}"/>
    <cellStyle name="Note 9 6 4" xfId="33567" xr:uid="{42F9B3B9-4F00-4023-963D-1A92B79FA5A3}"/>
    <cellStyle name="Note 9 7" xfId="33568" xr:uid="{81AF428C-EF66-44D4-9A68-65D9DF24C648}"/>
    <cellStyle name="Note 9 7 2" xfId="33569" xr:uid="{8DFF65EF-8FB3-4A8A-A963-05E8FCCED7F9}"/>
    <cellStyle name="Note 9 7 3" xfId="33570" xr:uid="{B115B1FB-1A83-4480-A0DE-1CA25AA33715}"/>
    <cellStyle name="Note 9 7 4" xfId="33571" xr:uid="{FF50B4A4-FDEB-4535-ABD5-8C07CC98C841}"/>
    <cellStyle name="Note 9 8" xfId="33572" xr:uid="{45BB731D-F6D1-488F-97FE-1E4D10386470}"/>
    <cellStyle name="Note 9 8 2" xfId="33573" xr:uid="{C13A46F0-4900-4B5D-A21A-CDADC9264A93}"/>
    <cellStyle name="Note 9 8 3" xfId="33574" xr:uid="{D6A2A28E-661B-4495-9321-D5A895B285E4}"/>
    <cellStyle name="Note 9 8 4" xfId="33575" xr:uid="{7E0DB664-91E6-499A-9777-526D4D1561D4}"/>
    <cellStyle name="Note 9 9" xfId="33576" xr:uid="{C019A5B1-2FBD-4E98-8584-B1403D5BA78B}"/>
    <cellStyle name="Note 9 9 2" xfId="33577" xr:uid="{1237BD1D-94B8-458F-B878-553BF4F48301}"/>
    <cellStyle name="Note 9 9 3" xfId="33578" xr:uid="{7990C2D9-D617-4A7A-9A5B-4BA3B4B43BD4}"/>
    <cellStyle name="Note 9 9 4" xfId="33579" xr:uid="{52D18917-CCFC-4758-9939-659ADFB544DA}"/>
    <cellStyle name="Note 9_ELC_final" xfId="8903" xr:uid="{81A44684-AD45-45A8-8CD4-EA4412AF5744}"/>
    <cellStyle name="Notiz" xfId="8904" xr:uid="{3C1A0B63-672A-4B4B-B570-24E31FAAD0E5}"/>
    <cellStyle name="Notiz 2" xfId="33581" xr:uid="{67C0505F-2241-4BC0-96B0-B4441E73F275}"/>
    <cellStyle name="Notiz 2 2" xfId="33582" xr:uid="{D168D547-03E9-402B-B49C-2797E6D45DF4}"/>
    <cellStyle name="Notiz 2 2 2" xfId="33583" xr:uid="{4D5BF1A4-3020-4112-BBA6-D5875DA8AB80}"/>
    <cellStyle name="Notiz 2 3" xfId="33584" xr:uid="{1D05F68D-5320-4E7A-96B0-31E37B7D7BEE}"/>
    <cellStyle name="Notiz 2 3 2" xfId="33585" xr:uid="{E9455363-F0F0-466E-B146-C9C1EF3B86B4}"/>
    <cellStyle name="Notiz 2 4" xfId="33586" xr:uid="{0631F55B-3044-4557-948C-80E5DE17A192}"/>
    <cellStyle name="Notiz 3" xfId="33587" xr:uid="{7678F4F3-7E57-4E75-9FBE-9CCC9500A961}"/>
    <cellStyle name="Notiz 3 2" xfId="33588" xr:uid="{8452C401-A333-4934-ADF4-53B082A3F7C2}"/>
    <cellStyle name="Notiz 4" xfId="33589" xr:uid="{5B070968-0644-42B1-AD68-D047546DAE39}"/>
    <cellStyle name="Notiz 4 2" xfId="33590" xr:uid="{4A4ACC46-5A98-4585-A56D-A4D65F787B14}"/>
    <cellStyle name="Notiz 5" xfId="33591" xr:uid="{869A0ED8-D8EF-4275-9352-845A200ECA16}"/>
    <cellStyle name="Notiz 6" xfId="33592" xr:uid="{3A5DD0CC-68BC-4DCC-975D-87A694357EDA}"/>
    <cellStyle name="Notiz 7" xfId="33580" xr:uid="{903DD03C-BFCD-489F-8563-DD3E7F6455C9}"/>
    <cellStyle name="num_note" xfId="3290" xr:uid="{8B65D89B-87C8-4A6D-9407-08A4C0043A8C}"/>
    <cellStyle name="Number [0.0]" xfId="33593" xr:uid="{825ACABF-F384-43AF-B258-AF9759975C87}"/>
    <cellStyle name="Number [0.0] 2" xfId="33594" xr:uid="{62CE8B27-41C2-4012-8457-0DF0EBC55638}"/>
    <cellStyle name="Nuovo" xfId="3024" xr:uid="{6DC1E4F5-DADE-47A5-BEFD-8EF65925F829}"/>
    <cellStyle name="Nuovo 10" xfId="8905" xr:uid="{8CC920E5-CE0D-4107-8578-77AB77FD173E}"/>
    <cellStyle name="Nuovo 11" xfId="8906" xr:uid="{1A6A8383-0D06-464D-89E3-495763DE8662}"/>
    <cellStyle name="Nuovo 12" xfId="8907" xr:uid="{5A3330E7-5DBE-417E-9D62-29706D40D8CA}"/>
    <cellStyle name="Nuovo 13" xfId="8908" xr:uid="{F9CEE054-4799-4C25-A7DB-572923DC9A57}"/>
    <cellStyle name="Nuovo 14" xfId="8909" xr:uid="{4F7C16BB-6943-41F8-921E-B57AAF7918E3}"/>
    <cellStyle name="Nuovo 15" xfId="8910" xr:uid="{83EF8A7E-81DE-406F-A9E4-6FEB6B8C1BB7}"/>
    <cellStyle name="Nuovo 16" xfId="8911" xr:uid="{7F48B94C-228F-4249-B41C-05833D7DF39F}"/>
    <cellStyle name="Nuovo 17" xfId="8912" xr:uid="{6C649358-9C69-4E30-B63C-5D4FD663DF65}"/>
    <cellStyle name="Nuovo 18" xfId="8913" xr:uid="{2AC4403E-3271-4920-8B00-861F047D556B}"/>
    <cellStyle name="Nuovo 19" xfId="8914" xr:uid="{AA6A3EBA-B80F-4BCF-B732-51CCD323522E}"/>
    <cellStyle name="Nuovo 2" xfId="4364" xr:uid="{65C573B4-E28F-4293-B641-AF13BC7B0D99}"/>
    <cellStyle name="Nuovo 2 2" xfId="33595" xr:uid="{FCFAF096-8593-4B16-9C01-8FD5036A32A1}"/>
    <cellStyle name="Nuovo 2 3" xfId="33596" xr:uid="{9FD32E46-7EF8-4BD3-95E3-B2710470084F}"/>
    <cellStyle name="Nuovo 2 4" xfId="33597" xr:uid="{D161B3F4-BC5B-4522-BE87-6ECDC7A5F55C}"/>
    <cellStyle name="Nuovo 20" xfId="8915" xr:uid="{1261F122-F945-45F7-99CF-B5A03A0FD653}"/>
    <cellStyle name="Nuovo 21" xfId="8916" xr:uid="{A578D81E-A813-4EE3-AF26-1D55774C7AE9}"/>
    <cellStyle name="Nuovo 22" xfId="8917" xr:uid="{8B8E4B9A-F3B4-435E-BD57-E00313264A3C}"/>
    <cellStyle name="Nuovo 23" xfId="8918" xr:uid="{B012926C-A82F-4B76-BE1C-0202844202A2}"/>
    <cellStyle name="Nuovo 24" xfId="8919" xr:uid="{643F458B-9195-4C31-AE80-BFC0497779FF}"/>
    <cellStyle name="Nuovo 25" xfId="8920" xr:uid="{659B692A-1754-466E-BA0F-2929761763A8}"/>
    <cellStyle name="Nuovo 26" xfId="8921" xr:uid="{8EA10340-04A0-43E3-A964-1F1F87A3EFC7}"/>
    <cellStyle name="Nuovo 27" xfId="8922" xr:uid="{A0A68ABF-C72B-4FF8-8F22-A02E035D151E}"/>
    <cellStyle name="Nuovo 28" xfId="8923" xr:uid="{632722B4-F630-4C9B-9E46-2566CC1FDDDB}"/>
    <cellStyle name="Nuovo 29" xfId="8924" xr:uid="{D8801FF9-F83D-4983-9792-5344AD028E09}"/>
    <cellStyle name="Nuovo 3" xfId="8925" xr:uid="{9BC2D5DC-35C7-4E2C-93E7-99A9EED7AC85}"/>
    <cellStyle name="Nuovo 3 2" xfId="11125" xr:uid="{6749E7E2-B830-47FE-B789-020AE48F4AB0}"/>
    <cellStyle name="Nuovo 30" xfId="8926" xr:uid="{DD3B2A28-CA6C-4CD0-8AFE-F6233B26D793}"/>
    <cellStyle name="Nuovo 31" xfId="8927" xr:uid="{3A3644FC-3284-4A7E-A9B4-93211AC74D13}"/>
    <cellStyle name="Nuovo 32" xfId="8928" xr:uid="{7AA53264-4C67-405A-9369-F09E4E7977E2}"/>
    <cellStyle name="Nuovo 33" xfId="8929" xr:uid="{FF2AB172-3627-4F9D-92C4-89A16C1B8BC3}"/>
    <cellStyle name="Nuovo 34" xfId="8930" xr:uid="{2A86637F-A43F-4622-8AFD-D03E207D0FDB}"/>
    <cellStyle name="Nuovo 35" xfId="8931" xr:uid="{30E98B4F-7747-461D-AB42-3F42ABAD3218}"/>
    <cellStyle name="Nuovo 36" xfId="8932" xr:uid="{FDBEA33A-EE64-4E1F-80BF-B49057701643}"/>
    <cellStyle name="Nuovo 37" xfId="8933" xr:uid="{413FC531-343E-405D-8F9A-4801DA0ABF0E}"/>
    <cellStyle name="Nuovo 38" xfId="8934" xr:uid="{D1B70524-623F-4E80-997C-9C07FF230021}"/>
    <cellStyle name="Nuovo 38 2" xfId="33598" xr:uid="{6373D12D-2229-483A-AC92-C00409B450E0}"/>
    <cellStyle name="Nuovo 4" xfId="8935" xr:uid="{583DB08B-D8C7-4133-8481-D3D6A53BE539}"/>
    <cellStyle name="Nuovo 4 2" xfId="33599" xr:uid="{722D41DE-C490-4EAF-ADE0-11B887A58A94}"/>
    <cellStyle name="Nuovo 5" xfId="8936" xr:uid="{8B673633-50A9-49F2-9120-8A1FF8E53E2A}"/>
    <cellStyle name="Nuovo 6" xfId="8937" xr:uid="{5BF363A0-5FA5-41C7-A7D8-D358E0F69878}"/>
    <cellStyle name="Nuovo 7" xfId="8938" xr:uid="{7EAE9FE0-9976-4902-AAF3-F9740D653A71}"/>
    <cellStyle name="Nuovo 8" xfId="8939" xr:uid="{FA3276F8-5F0D-4355-8F00-9ACD92023A81}"/>
    <cellStyle name="Nuovo 9" xfId="8940" xr:uid="{C4A17295-2F02-401A-96D0-680F51CBA4E1}"/>
    <cellStyle name="Összesen" xfId="90" xr:uid="{EEE4C94D-3F6A-4D57-BC21-2A8DD072DAD0}"/>
    <cellStyle name="Összesen 10" xfId="33600" xr:uid="{ACDA1801-0178-4DC8-BD63-7034F90750C4}"/>
    <cellStyle name="Összesen 10 2" xfId="33601" xr:uid="{8E32B1FB-F379-4B52-82DF-21DCD39BDC91}"/>
    <cellStyle name="Összesen 2" xfId="3680" xr:uid="{F2E56060-EAC2-4CD9-B3AB-CA3B859FA055}"/>
    <cellStyle name="Összesen 2 2" xfId="4557" xr:uid="{939B8BA8-5B39-47C5-9989-C00E72772437}"/>
    <cellStyle name="Összesen 2 3" xfId="4545" xr:uid="{72535AE3-EE06-452F-9AD7-4C903CAB3084}"/>
    <cellStyle name="Összesen 2 4" xfId="33602" xr:uid="{08A227CA-7F10-49B1-A22D-43E250C8ADB4}"/>
    <cellStyle name="Összesen 3" xfId="33603" xr:uid="{E6A676CF-0B36-4914-B530-1AF0F6BFDEE5}"/>
    <cellStyle name="Összesen 3 2" xfId="33604" xr:uid="{A811081E-D87A-4FF3-B05C-01F4FE6C4EFB}"/>
    <cellStyle name="Összesen 3 3" xfId="33605" xr:uid="{A9B3061B-9B69-461B-AC0F-AABEF4DCFFEF}"/>
    <cellStyle name="Összesen 4" xfId="33606" xr:uid="{71DF4A1F-E9D5-4130-B958-1407E65A0618}"/>
    <cellStyle name="Összesen 4 2" xfId="33607" xr:uid="{1FCC76B0-5A03-4DCF-8205-41836FA3B8D9}"/>
    <cellStyle name="Összesen 4 3" xfId="33608" xr:uid="{DF80FC72-D842-40A7-BCA4-32A4844CBAA0}"/>
    <cellStyle name="Összesen 5" xfId="33609" xr:uid="{35B318C0-4BCC-4006-BAA8-A7D862C5F9AE}"/>
    <cellStyle name="Összesen 5 2" xfId="33610" xr:uid="{7715E2AF-F608-4041-A808-7AE4A74B121B}"/>
    <cellStyle name="Összesen 5 3" xfId="33611" xr:uid="{D8D148AA-0623-48B4-96F8-7EF726D505BD}"/>
    <cellStyle name="Összesen 6" xfId="33612" xr:uid="{561060E7-F35F-4855-83A9-355F5799F81D}"/>
    <cellStyle name="Összesen 6 2" xfId="33613" xr:uid="{0F146018-DE47-4C20-A24A-46ED761E631F}"/>
    <cellStyle name="Összesen 6 3" xfId="33614" xr:uid="{7D857876-B352-4CB7-9F3C-B481D994C1A9}"/>
    <cellStyle name="Összesen 7" xfId="33615" xr:uid="{8DAAE6E6-1EE9-499A-910A-C9BA5DA17ADD}"/>
    <cellStyle name="Összesen 7 2" xfId="33616" xr:uid="{7DB395BE-65FE-488E-AEBC-A80DE3248955}"/>
    <cellStyle name="Összesen 7 3" xfId="33617" xr:uid="{B8879239-9803-4A25-9416-DB2A19C40220}"/>
    <cellStyle name="Összesen 8" xfId="33618" xr:uid="{076134F3-04AC-4EA9-8781-753E7B3461EB}"/>
    <cellStyle name="Összesen 8 2" xfId="33619" xr:uid="{25857EFC-FA35-4201-A365-02A9818DFA50}"/>
    <cellStyle name="Összesen 8 3" xfId="33620" xr:uid="{FBB870BE-111A-42C0-A354-27409A02E9F1}"/>
    <cellStyle name="Összesen 9" xfId="33621" xr:uid="{0533E879-B201-4F77-950D-587659815F04}"/>
    <cellStyle name="Összesen 9 2" xfId="33622" xr:uid="{7BE98CAE-B7BA-4B91-B898-66E99069E170}"/>
    <cellStyle name="Összesen 9 3" xfId="33623" xr:uid="{338285EE-BAA5-4235-ADE0-96373C8DF94F}"/>
    <cellStyle name="Output" xfId="12" builtinId="21" customBuiltin="1"/>
    <cellStyle name="Output 10" xfId="3025" xr:uid="{DE76D68F-BC96-4A1E-B85F-D13A2BFD570C}"/>
    <cellStyle name="Output 10 10" xfId="33624" xr:uid="{4643CDAC-8EB5-4D83-B05D-3ED9E5648433}"/>
    <cellStyle name="Output 10 10 2" xfId="33625" xr:uid="{72C38AE3-412F-4DD4-B4DB-162EB448C510}"/>
    <cellStyle name="Output 10 10 3" xfId="33626" xr:uid="{474ABC48-BE4D-4EF3-B5D8-C42217E3026D}"/>
    <cellStyle name="Output 10 11" xfId="33627" xr:uid="{59A5B108-8456-4385-9AA9-16BABB272641}"/>
    <cellStyle name="Output 10 11 2" xfId="33628" xr:uid="{7ECCEB36-6E4F-4BBE-B163-E9CE3EFB156A}"/>
    <cellStyle name="Output 10 12" xfId="33629" xr:uid="{CC3A0FB5-6380-4DEC-8D1E-0787CF27C8B8}"/>
    <cellStyle name="Output 10 2" xfId="3533" xr:uid="{2217F9EB-47B2-4CF4-951C-742737A11A96}"/>
    <cellStyle name="Output 10 2 10" xfId="33630" xr:uid="{64780A3B-7C9C-4CE8-A60F-B7BB880F270F}"/>
    <cellStyle name="Output 10 2 10 2" xfId="33631" xr:uid="{0B1DC1EB-4C2A-4774-AB6B-5BC7F5359C93}"/>
    <cellStyle name="Output 10 2 2" xfId="4190" xr:uid="{457DCF4A-B22C-48A2-8FE6-9C019BBC815A}"/>
    <cellStyle name="Output 10 2 2 2" xfId="4937" xr:uid="{EBC16D99-C61C-4BD4-AA8D-5DC3BDC04BDA}"/>
    <cellStyle name="Output 10 2 2 2 2" xfId="33632" xr:uid="{5BA77F98-14F8-4BF6-9059-D1DED62BA5CC}"/>
    <cellStyle name="Output 10 2 2 3" xfId="5413" xr:uid="{DBA9FA59-8D71-43DB-ABE7-747919B65D19}"/>
    <cellStyle name="Output 10 2 2 4" xfId="33633" xr:uid="{05F3F1AB-169C-4102-8E50-0EBB7082B5EC}"/>
    <cellStyle name="Output 10 2 3" xfId="33634" xr:uid="{74B8D1C2-9F93-44E0-988F-FCDA2612B093}"/>
    <cellStyle name="Output 10 2 3 2" xfId="33635" xr:uid="{02EE839D-72A0-4D33-B0AC-A69A8F2DA193}"/>
    <cellStyle name="Output 10 2 3 3" xfId="33636" xr:uid="{C32AC759-6120-4324-94E0-828025D8C32B}"/>
    <cellStyle name="Output 10 2 4" xfId="33637" xr:uid="{7BD3936B-3A3F-4FA5-8677-2CB84EE1C11A}"/>
    <cellStyle name="Output 10 2 4 2" xfId="33638" xr:uid="{9399411D-64D8-498E-BF00-89989B83B60D}"/>
    <cellStyle name="Output 10 2 4 3" xfId="33639" xr:uid="{708C8189-581F-434E-8A90-D1DC5B4AA8C3}"/>
    <cellStyle name="Output 10 2 5" xfId="33640" xr:uid="{1CE9F396-4A34-464B-B714-D904F663243A}"/>
    <cellStyle name="Output 10 2 5 2" xfId="33641" xr:uid="{CA95DE6F-76F5-4BC8-94B9-DFA9302DA60D}"/>
    <cellStyle name="Output 10 2 5 3" xfId="33642" xr:uid="{530B4B82-BCD0-4779-B120-C209826C3DED}"/>
    <cellStyle name="Output 10 2 6" xfId="33643" xr:uid="{7BCA05BA-9A7A-4112-8BDD-2D51794E9A47}"/>
    <cellStyle name="Output 10 2 6 2" xfId="33644" xr:uid="{57560BF4-02AB-408C-9140-FE1AF2C763AE}"/>
    <cellStyle name="Output 10 2 6 3" xfId="33645" xr:uid="{D9371606-E7D0-471A-BC1D-A435AFC3BB0F}"/>
    <cellStyle name="Output 10 2 7" xfId="33646" xr:uid="{3A236179-0188-4C96-8261-5498E97B76A8}"/>
    <cellStyle name="Output 10 2 7 2" xfId="33647" xr:uid="{9B70D549-B5C8-4D3C-A3CA-B983FE44D850}"/>
    <cellStyle name="Output 10 2 7 3" xfId="33648" xr:uid="{2CE6B762-27AD-4DC2-9897-4A5E5B97A16E}"/>
    <cellStyle name="Output 10 2 8" xfId="33649" xr:uid="{DF8E7DAF-EE9A-48A1-894F-57E8083D4839}"/>
    <cellStyle name="Output 10 2 8 2" xfId="33650" xr:uid="{BCDA4EB8-A995-45F3-B8AB-B4E7BDEAF769}"/>
    <cellStyle name="Output 10 2 8 3" xfId="33651" xr:uid="{419AFDBD-0CDD-44CC-8791-2F34BF5E0BED}"/>
    <cellStyle name="Output 10 2 9" xfId="33652" xr:uid="{F311708F-BED1-4C0E-BE01-9FA2244C3526}"/>
    <cellStyle name="Output 10 2 9 2" xfId="33653" xr:uid="{3CFD22E4-BA5C-431D-8E4D-261D80BB3DCE}"/>
    <cellStyle name="Output 10 2 9 3" xfId="33654" xr:uid="{5A6027CC-8611-4892-94A6-55EC49BBD7B3}"/>
    <cellStyle name="Output 10 3" xfId="3868" xr:uid="{67BF8C39-830B-4C2E-957B-BA9FF14B996C}"/>
    <cellStyle name="Output 10 3 2" xfId="4681" xr:uid="{C97648F3-0E99-458F-A1DC-82B51E3B812F}"/>
    <cellStyle name="Output 10 3 3" xfId="5095" xr:uid="{E8F5D01B-A15E-4EF3-A9DF-9CA44C6F67C7}"/>
    <cellStyle name="Output 10 3 4" xfId="33655" xr:uid="{D81CA49C-1B12-43EB-AC81-7D61D2388E1D}"/>
    <cellStyle name="Output 10 4" xfId="33656" xr:uid="{9BC914A3-4891-4047-8FBF-C7A69ABA06FC}"/>
    <cellStyle name="Output 10 4 2" xfId="33657" xr:uid="{1812ED5F-728A-4A03-BA9D-C225DB5FDEEB}"/>
    <cellStyle name="Output 10 4 3" xfId="33658" xr:uid="{2B0FB9CE-B8A4-4AC3-BB4B-244EBF32E10C}"/>
    <cellStyle name="Output 10 5" xfId="33659" xr:uid="{3988590B-C4B8-463C-84CD-82A6F86AFD2B}"/>
    <cellStyle name="Output 10 5 2" xfId="33660" xr:uid="{CE9DF15E-EA7B-4905-9FCA-F905629B4B4F}"/>
    <cellStyle name="Output 10 5 3" xfId="33661" xr:uid="{A5145CFE-4F9B-475E-9D62-F036FA0E405E}"/>
    <cellStyle name="Output 10 6" xfId="33662" xr:uid="{6C5873CA-AE66-4961-8BFD-AB6C3B7DC231}"/>
    <cellStyle name="Output 10 6 2" xfId="33663" xr:uid="{35C2B770-02D7-49EA-80E5-216856EA27B6}"/>
    <cellStyle name="Output 10 6 3" xfId="33664" xr:uid="{45ACB5A0-8480-4F85-A1A2-397BEDB41F78}"/>
    <cellStyle name="Output 10 7" xfId="33665" xr:uid="{ADCEAF0C-3830-4793-A47C-16C29EF5F02F}"/>
    <cellStyle name="Output 10 7 2" xfId="33666" xr:uid="{CF11C32F-FA8A-4F6B-96F3-15F37C9AA783}"/>
    <cellStyle name="Output 10 7 3" xfId="33667" xr:uid="{280B4B0B-2304-47DA-AA2E-E7CB039880C8}"/>
    <cellStyle name="Output 10 8" xfId="33668" xr:uid="{1CA3EF74-0E87-45BF-B86F-9EA0264FDC99}"/>
    <cellStyle name="Output 10 8 2" xfId="33669" xr:uid="{4B7F2045-48F7-4E68-8BE5-0B31F30DE4BC}"/>
    <cellStyle name="Output 10 8 3" xfId="33670" xr:uid="{C98CDD1B-B3F6-4C98-A7A3-FCF88099ED13}"/>
    <cellStyle name="Output 10 9" xfId="33671" xr:uid="{94A101E8-DD5A-4CB3-9550-B990F3D2DEFF}"/>
    <cellStyle name="Output 10 9 2" xfId="33672" xr:uid="{CA7579E8-408E-4F83-8F6C-6D59E881BBD9}"/>
    <cellStyle name="Output 10 9 3" xfId="33673" xr:uid="{2FD699B2-4BFA-42BA-B37F-A0E231EE62FD}"/>
    <cellStyle name="Output 11" xfId="8941" xr:uid="{5DC9CA46-4512-42E5-B0AE-9DED7CC2D6AE}"/>
    <cellStyle name="Output 12" xfId="8942" xr:uid="{0D07513E-37EC-4493-8DC0-201B47DB71C7}"/>
    <cellStyle name="Output 13" xfId="8943" xr:uid="{D7EF094E-8C64-4510-95C3-DE87FEAECA18}"/>
    <cellStyle name="Output 14" xfId="8944" xr:uid="{C4A0FEB5-0023-4D27-A190-D3F80BDEBD5C}"/>
    <cellStyle name="Output 15" xfId="8945" xr:uid="{180BD472-0067-4616-9098-0785BAA11FB3}"/>
    <cellStyle name="Output 16" xfId="8946" xr:uid="{F0D2A984-4573-4CED-A772-D2E2B89DC8BF}"/>
    <cellStyle name="Output 17" xfId="8947" xr:uid="{F31C8A38-5CCF-449A-98F5-6A12AA703F95}"/>
    <cellStyle name="Output 18" xfId="8948" xr:uid="{38C89914-8805-445B-A747-3F16D7E7B863}"/>
    <cellStyle name="Output 19" xfId="8949" xr:uid="{2C95F1F1-122A-4767-8DA7-CDA1C7A304A0}"/>
    <cellStyle name="Output 2" xfId="3026" xr:uid="{037AB894-0E7C-4162-A4FA-50933586C52A}"/>
    <cellStyle name="Output 2 10" xfId="3027" xr:uid="{783DBB8D-3771-49EC-92DD-A6FC20C171D0}"/>
    <cellStyle name="Output 2 10 10" xfId="33674" xr:uid="{984DD322-C78E-4410-ADA5-A77C6523D6DB}"/>
    <cellStyle name="Output 2 10 10 2" xfId="33675" xr:uid="{CED3E3BB-0A81-46C3-8BEC-1DB3F5BC975B}"/>
    <cellStyle name="Output 2 10 10 3" xfId="33676" xr:uid="{17D2CBE9-93D7-4235-A075-444EDBD35C1A}"/>
    <cellStyle name="Output 2 10 11" xfId="33677" xr:uid="{93D9ECDC-F0B8-4121-A54F-3919F7792F07}"/>
    <cellStyle name="Output 2 10 11 2" xfId="33678" xr:uid="{BAB22953-5855-4D97-AB36-85868A06DC0F}"/>
    <cellStyle name="Output 2 10 12" xfId="33679" xr:uid="{E6B71AAB-B6A4-4E8E-B45E-991B9032D97D}"/>
    <cellStyle name="Output 2 10 13" xfId="11126" xr:uid="{7058D03E-802F-4294-A7EA-D578C8A4D11F}"/>
    <cellStyle name="Output 2 10 14" xfId="6549" xr:uid="{A489E51D-7F71-4739-9D86-4419487008DD}"/>
    <cellStyle name="Output 2 10 2" xfId="3535" xr:uid="{DC538270-AE3D-4001-8160-6693F8DB94A6}"/>
    <cellStyle name="Output 2 10 2 10" xfId="33680" xr:uid="{0192FCC1-6082-4AFE-ADDE-3C1F4C8AAF30}"/>
    <cellStyle name="Output 2 10 2 10 2" xfId="33681" xr:uid="{F8B8557C-C549-40F7-B7B0-9E5FA45B3B30}"/>
    <cellStyle name="Output 2 10 2 11" xfId="33682" xr:uid="{6D19C5D7-7476-4FC8-8542-911082F60A2D}"/>
    <cellStyle name="Output 2 10 2 2" xfId="4192" xr:uid="{C4A6AB5F-9DAD-4F7F-93D0-587A99098497}"/>
    <cellStyle name="Output 2 10 2 2 2" xfId="4939" xr:uid="{9D4425C4-6680-4FEA-9FE8-4E828B17E337}"/>
    <cellStyle name="Output 2 10 2 2 2 2" xfId="33683" xr:uid="{0D243431-BF8F-4EAB-ACFA-2CC5438A87B2}"/>
    <cellStyle name="Output 2 10 2 2 2 3" xfId="33684" xr:uid="{8E54030A-0930-4E0A-8D05-F142AB620AF8}"/>
    <cellStyle name="Output 2 10 2 2 2 4" xfId="33685" xr:uid="{DDC2A969-9C77-4087-A469-DAB914FCCD5C}"/>
    <cellStyle name="Output 2 10 2 2 3" xfId="5415" xr:uid="{446E724D-0992-41FD-86EE-9C26F9417B7E}"/>
    <cellStyle name="Output 2 10 2 2 3 2" xfId="33686" xr:uid="{6A61F3C6-BEAA-419F-B92D-00F830C468BD}"/>
    <cellStyle name="Output 2 10 2 2 4" xfId="33687" xr:uid="{B6753D5D-D0F3-4602-B81D-8ABFD7E9138C}"/>
    <cellStyle name="Output 2 10 2 2 5" xfId="33688" xr:uid="{7F9D014B-2B2E-472B-8606-2ADEF95ADB4C}"/>
    <cellStyle name="Output 2 10 2 2 6" xfId="33689" xr:uid="{C07CE759-5C1C-4E61-81F5-989A95C8D7F3}"/>
    <cellStyle name="Output 2 10 2 2 7" xfId="33690" xr:uid="{C12FDCDE-4A81-4E9F-9743-8EF2EDBF3FA3}"/>
    <cellStyle name="Output 2 10 2 2 8" xfId="33691" xr:uid="{89AB5055-C0F3-480D-81F4-E55C877ECDAE}"/>
    <cellStyle name="Output 2 10 2 3" xfId="33692" xr:uid="{14B085D6-8F6D-4008-AF62-63D3F7EEFF1D}"/>
    <cellStyle name="Output 2 10 2 3 2" xfId="33693" xr:uid="{F18C8C63-7EB8-4C01-B5A5-7ED5C32950F9}"/>
    <cellStyle name="Output 2 10 2 3 2 2" xfId="33694" xr:uid="{7EDDD06C-BC45-4B4D-875D-058752A1D554}"/>
    <cellStyle name="Output 2 10 2 3 2 3" xfId="33695" xr:uid="{BFD85B8B-DE9E-4238-83FB-C2C01ADF464F}"/>
    <cellStyle name="Output 2 10 2 3 3" xfId="33696" xr:uid="{BDC3B8F7-2278-4707-BCFF-73D9E38CE8C7}"/>
    <cellStyle name="Output 2 10 2 3 3 2" xfId="33697" xr:uid="{D6E4186E-C83E-462B-9AFC-6050B20C6AB7}"/>
    <cellStyle name="Output 2 10 2 3 4" xfId="33698" xr:uid="{E1E7127F-9EB7-4E30-9235-9466C85B0D04}"/>
    <cellStyle name="Output 2 10 2 3 5" xfId="33699" xr:uid="{792B531D-A391-4DBD-952E-DC303606218C}"/>
    <cellStyle name="Output 2 10 2 3 6" xfId="33700" xr:uid="{94A6455C-6E78-42BA-8894-CCE6D135A924}"/>
    <cellStyle name="Output 2 10 2 4" xfId="33701" xr:uid="{40148499-116D-4E71-A85A-24F9F1BFC887}"/>
    <cellStyle name="Output 2 10 2 4 2" xfId="33702" xr:uid="{B00A31ED-1A28-4E84-924D-5A23AF63F4AF}"/>
    <cellStyle name="Output 2 10 2 4 3" xfId="33703" xr:uid="{1E36D9CE-B9D8-4C41-9DDC-9D71A6302E37}"/>
    <cellStyle name="Output 2 10 2 5" xfId="33704" xr:uid="{E3887CB8-56B6-42F7-9DD9-0070F6EDCD14}"/>
    <cellStyle name="Output 2 10 2 5 2" xfId="33705" xr:uid="{0920D09A-3E20-422C-BC1D-466948AA0DF6}"/>
    <cellStyle name="Output 2 10 2 5 3" xfId="33706" xr:uid="{FD4FC299-019D-4EE7-BC85-9477D810E158}"/>
    <cellStyle name="Output 2 10 2 6" xfId="33707" xr:uid="{707BAED2-6843-47C2-BAB1-017359107A36}"/>
    <cellStyle name="Output 2 10 2 6 2" xfId="33708" xr:uid="{FBBCDD6D-405A-419C-B8D1-3FF2684B7599}"/>
    <cellStyle name="Output 2 10 2 6 3" xfId="33709" xr:uid="{A8B5FAD3-40B3-4002-9D83-2E8C540C6107}"/>
    <cellStyle name="Output 2 10 2 7" xfId="33710" xr:uid="{0857E734-F5B0-4BDB-B231-261E4B0D0390}"/>
    <cellStyle name="Output 2 10 2 7 2" xfId="33711" xr:uid="{41C0AF83-888D-4702-9D78-EF335689E8BF}"/>
    <cellStyle name="Output 2 10 2 7 3" xfId="33712" xr:uid="{853B7A7F-E6FF-4382-8D26-11B026E52F63}"/>
    <cellStyle name="Output 2 10 2 8" xfId="33713" xr:uid="{C8EDB4B2-9455-4D73-8A8D-EA4766B2A513}"/>
    <cellStyle name="Output 2 10 2 8 2" xfId="33714" xr:uid="{E39D9BE2-DFC6-4EA0-9858-003310158F73}"/>
    <cellStyle name="Output 2 10 2 8 3" xfId="33715" xr:uid="{A800990E-1FCA-4636-A6F7-4E9F89A4FAD5}"/>
    <cellStyle name="Output 2 10 2 9" xfId="33716" xr:uid="{1B3B7422-767A-4CF4-83D9-FB30E5F75B69}"/>
    <cellStyle name="Output 2 10 2 9 2" xfId="33717" xr:uid="{57A02EEF-BB68-46A6-9A0C-330B51CD8B9C}"/>
    <cellStyle name="Output 2 10 2 9 3" xfId="33718" xr:uid="{0C16B890-DFB5-4AAB-9DB7-A0DA8422D41E}"/>
    <cellStyle name="Output 2 10 3" xfId="3870" xr:uid="{DE93D9ED-D795-4D2E-8EE5-80312460C36A}"/>
    <cellStyle name="Output 2 10 3 2" xfId="4683" xr:uid="{3A656289-C8D8-4F61-8264-A80A5B4CF062}"/>
    <cellStyle name="Output 2 10 3 2 2" xfId="33719" xr:uid="{19D1376E-64CE-4EB6-873D-285642C6C9D3}"/>
    <cellStyle name="Output 2 10 3 3" xfId="5097" xr:uid="{713A06DE-62A1-40E6-806A-4C3C266DBA47}"/>
    <cellStyle name="Output 2 10 3 4" xfId="33720" xr:uid="{A4B55C51-B325-4DF5-AFA1-C68D331FA83D}"/>
    <cellStyle name="Output 2 10 4" xfId="33721" xr:uid="{F4364B68-8E67-49A0-9A62-17659F048FEB}"/>
    <cellStyle name="Output 2 10 4 2" xfId="33722" xr:uid="{980C9CA3-C6AC-495D-BAD5-067DB776183A}"/>
    <cellStyle name="Output 2 10 4 3" xfId="33723" xr:uid="{558BD3E8-41F6-498C-B610-B4CE99EE140D}"/>
    <cellStyle name="Output 2 10 5" xfId="33724" xr:uid="{4FFFFE99-D3B3-45BF-B3F4-4BB5FD4F2C0A}"/>
    <cellStyle name="Output 2 10 5 2" xfId="33725" xr:uid="{A5C0F1FC-F32F-4621-B722-2DD66B18785E}"/>
    <cellStyle name="Output 2 10 5 3" xfId="33726" xr:uid="{933FD243-C474-4F18-B850-36610427376D}"/>
    <cellStyle name="Output 2 10 6" xfId="33727" xr:uid="{A5650C3E-9339-4544-8677-0DD9F08EAAF4}"/>
    <cellStyle name="Output 2 10 6 2" xfId="33728" xr:uid="{7427BF33-A30F-478E-A26F-DB80E786A293}"/>
    <cellStyle name="Output 2 10 6 3" xfId="33729" xr:uid="{299C7DAA-1BD8-42E2-885C-A157E53E0BAD}"/>
    <cellStyle name="Output 2 10 7" xfId="33730" xr:uid="{1E57D410-DBE3-4A58-B92B-BABFFE4CEA6D}"/>
    <cellStyle name="Output 2 10 7 2" xfId="33731" xr:uid="{37E7DC99-5561-44DE-BDFE-FFA39D02C090}"/>
    <cellStyle name="Output 2 10 7 3" xfId="33732" xr:uid="{9F03C216-C152-4692-A398-1B6FE1ECFBEA}"/>
    <cellStyle name="Output 2 10 8" xfId="33733" xr:uid="{AB445505-1600-47A4-AFDC-827267BEDFB3}"/>
    <cellStyle name="Output 2 10 8 2" xfId="33734" xr:uid="{365ADB5F-F159-4F21-9879-69EB3DF47AB5}"/>
    <cellStyle name="Output 2 10 8 3" xfId="33735" xr:uid="{26BD7019-FF76-4401-BECF-3E2D630DCB8E}"/>
    <cellStyle name="Output 2 10 9" xfId="33736" xr:uid="{4CB24FB3-A87A-4A33-A2AF-8C98B5EC75A2}"/>
    <cellStyle name="Output 2 10 9 2" xfId="33737" xr:uid="{B38EF504-D0B0-4D09-9056-E6D668AE837C}"/>
    <cellStyle name="Output 2 10 9 3" xfId="33738" xr:uid="{FCE55063-48DB-460E-9F5F-7BE075E2260A}"/>
    <cellStyle name="Output 2 11" xfId="3028" xr:uid="{8D28FC0F-F263-481C-BD77-E400196FFFFD}"/>
    <cellStyle name="Output 2 11 10" xfId="33739" xr:uid="{FDAB0DC6-ED13-4C81-9281-B6C400CDCB47}"/>
    <cellStyle name="Output 2 11 10 2" xfId="33740" xr:uid="{F25D2573-F80D-41A1-B50D-C13449626720}"/>
    <cellStyle name="Output 2 11 10 3" xfId="33741" xr:uid="{9E088771-D81C-48A7-98A8-99A21B5DBE19}"/>
    <cellStyle name="Output 2 11 11" xfId="33742" xr:uid="{82E4CCAF-7B1F-4E80-82C2-913BA99069FC}"/>
    <cellStyle name="Output 2 11 11 2" xfId="33743" xr:uid="{F3BE236C-A03C-4033-A5B7-72C00E329280}"/>
    <cellStyle name="Output 2 11 12" xfId="33744" xr:uid="{257FFA31-D37C-4312-A766-9AA27B7AE4B5}"/>
    <cellStyle name="Output 2 11 2" xfId="3536" xr:uid="{1CDF4C44-2C27-4BB5-A604-10578AE071A3}"/>
    <cellStyle name="Output 2 11 2 10" xfId="33745" xr:uid="{6360345B-2E82-4025-9B8D-F1D4CF24D5F3}"/>
    <cellStyle name="Output 2 11 2 10 2" xfId="33746" xr:uid="{19329318-BFF0-4274-B606-DEBB4A50F32F}"/>
    <cellStyle name="Output 2 11 2 2" xfId="4193" xr:uid="{522A7E91-064D-49AA-AC14-094D9C045B40}"/>
    <cellStyle name="Output 2 11 2 2 2" xfId="4940" xr:uid="{C0111838-36A9-45F0-820F-42AE6A39BEEB}"/>
    <cellStyle name="Output 2 11 2 2 2 2" xfId="33747" xr:uid="{8F95AB80-B3F0-4238-9BEB-FE4A3E2CA5A9}"/>
    <cellStyle name="Output 2 11 2 2 3" xfId="5416" xr:uid="{57393031-502A-4F21-B6EF-2208AB3562AC}"/>
    <cellStyle name="Output 2 11 2 2 4" xfId="33748" xr:uid="{C1D596BE-E95E-415D-ABEC-F733E1198845}"/>
    <cellStyle name="Output 2 11 2 3" xfId="33749" xr:uid="{FD84BF7F-F521-4FFB-8617-B25EC6AC5324}"/>
    <cellStyle name="Output 2 11 2 3 2" xfId="33750" xr:uid="{87AC31BF-0B72-4C9F-AEC3-0B2F8254B782}"/>
    <cellStyle name="Output 2 11 2 3 3" xfId="33751" xr:uid="{2C692302-9697-4EA0-95F0-96E37F33EDD7}"/>
    <cellStyle name="Output 2 11 2 4" xfId="33752" xr:uid="{022CC99A-4AE3-4D62-92F9-7B249B3FF2BA}"/>
    <cellStyle name="Output 2 11 2 4 2" xfId="33753" xr:uid="{EEDF704D-4EEE-4F7C-8174-C6283902D4D3}"/>
    <cellStyle name="Output 2 11 2 4 3" xfId="33754" xr:uid="{6DEF9884-6E80-4364-B2A7-A675122FCCC7}"/>
    <cellStyle name="Output 2 11 2 5" xfId="33755" xr:uid="{E3B21118-F986-4708-A00F-F4BEB379A626}"/>
    <cellStyle name="Output 2 11 2 5 2" xfId="33756" xr:uid="{0803B1D6-DE15-4096-90F3-12E72341C3CA}"/>
    <cellStyle name="Output 2 11 2 5 3" xfId="33757" xr:uid="{F28912B7-854A-49FD-A46D-A5FEBB3A9866}"/>
    <cellStyle name="Output 2 11 2 6" xfId="33758" xr:uid="{BE559B1A-ED02-4531-B797-B9935A948AE1}"/>
    <cellStyle name="Output 2 11 2 6 2" xfId="33759" xr:uid="{84146E3C-2E2F-4128-BF9B-80E312C32928}"/>
    <cellStyle name="Output 2 11 2 6 3" xfId="33760" xr:uid="{B9CCEE83-57D5-4EF2-89CD-DB295C69B658}"/>
    <cellStyle name="Output 2 11 2 7" xfId="33761" xr:uid="{3FA73550-ABE7-484A-8E35-4834C57DE325}"/>
    <cellStyle name="Output 2 11 2 7 2" xfId="33762" xr:uid="{CD93F7FF-A202-46A8-AC3B-E6FC63F4B1D8}"/>
    <cellStyle name="Output 2 11 2 7 3" xfId="33763" xr:uid="{177C433E-6C33-46D2-997C-924AC9C5449B}"/>
    <cellStyle name="Output 2 11 2 8" xfId="33764" xr:uid="{830ED83F-64B9-4830-B7AD-113821B53FF8}"/>
    <cellStyle name="Output 2 11 2 8 2" xfId="33765" xr:uid="{B00E0206-30F9-4AC8-AE8F-C20F2F0DECFE}"/>
    <cellStyle name="Output 2 11 2 8 3" xfId="33766" xr:uid="{328C537E-B38B-41C5-BCE0-C1CFD1A24F06}"/>
    <cellStyle name="Output 2 11 2 9" xfId="33767" xr:uid="{DE74403B-CC91-468D-84C2-AFDFC762AAE1}"/>
    <cellStyle name="Output 2 11 2 9 2" xfId="33768" xr:uid="{AF76F011-5C29-459F-8187-1612BA9F4126}"/>
    <cellStyle name="Output 2 11 2 9 3" xfId="33769" xr:uid="{F99968B7-4DAA-4ACC-B33C-D29996BC2988}"/>
    <cellStyle name="Output 2 11 3" xfId="3871" xr:uid="{3D354C4E-9809-4349-9150-C952916FDC1A}"/>
    <cellStyle name="Output 2 11 3 2" xfId="4684" xr:uid="{15A75871-0B13-412D-ABBA-81A5566BDF90}"/>
    <cellStyle name="Output 2 11 3 3" xfId="5098" xr:uid="{1D413526-C1E9-4209-BD62-89A52ADDF1C6}"/>
    <cellStyle name="Output 2 11 3 4" xfId="33770" xr:uid="{DE179D67-12B0-4698-BABA-AC7A73561344}"/>
    <cellStyle name="Output 2 11 4" xfId="33771" xr:uid="{6F6B21E9-B6BE-45E6-933A-5BA82029A914}"/>
    <cellStyle name="Output 2 11 4 2" xfId="33772" xr:uid="{FE2C5E5F-5448-4435-9617-ED5B3997A870}"/>
    <cellStyle name="Output 2 11 4 3" xfId="33773" xr:uid="{C46B2CBC-4542-4E77-9618-8893A3FF892F}"/>
    <cellStyle name="Output 2 11 5" xfId="33774" xr:uid="{D0402002-4467-4E69-82A6-A64774BDE791}"/>
    <cellStyle name="Output 2 11 5 2" xfId="33775" xr:uid="{1FA63E25-0A25-4705-B140-68FA869C8F46}"/>
    <cellStyle name="Output 2 11 5 3" xfId="33776" xr:uid="{71936EC1-D06B-4F0F-9D52-E04FA465A24D}"/>
    <cellStyle name="Output 2 11 6" xfId="33777" xr:uid="{3A58837D-BFA6-4CC8-BDA3-066EED5F6E89}"/>
    <cellStyle name="Output 2 11 6 2" xfId="33778" xr:uid="{A2AA11FE-F3BA-4981-BD6E-0D661F69FC62}"/>
    <cellStyle name="Output 2 11 6 3" xfId="33779" xr:uid="{A8C2847F-90AA-46AB-A81A-E19FB7B84AC6}"/>
    <cellStyle name="Output 2 11 7" xfId="33780" xr:uid="{38558B37-36A9-4E2C-9BA0-DDF8BC3AA1F1}"/>
    <cellStyle name="Output 2 11 7 2" xfId="33781" xr:uid="{E4F0BFD7-F897-4568-9A22-6AFAA79E0E95}"/>
    <cellStyle name="Output 2 11 7 3" xfId="33782" xr:uid="{91483781-1F47-4852-818E-AF0C04178902}"/>
    <cellStyle name="Output 2 11 8" xfId="33783" xr:uid="{1810E8BE-D018-4BA6-B3AD-008B9FF1F4C7}"/>
    <cellStyle name="Output 2 11 8 2" xfId="33784" xr:uid="{C3AD9B01-EC28-4BA9-8D99-5FAC58A68D2D}"/>
    <cellStyle name="Output 2 11 8 3" xfId="33785" xr:uid="{E5324026-34AA-457D-8120-BA8BE78184FB}"/>
    <cellStyle name="Output 2 11 9" xfId="33786" xr:uid="{49CF1F42-1BD7-40F1-A154-B59D891CE181}"/>
    <cellStyle name="Output 2 11 9 2" xfId="33787" xr:uid="{9F8CCF56-E6BC-4EF8-9609-DD19E53FD838}"/>
    <cellStyle name="Output 2 11 9 3" xfId="33788" xr:uid="{0EAE78EF-4E66-4EAE-B62F-ACFC7A8837AD}"/>
    <cellStyle name="Output 2 12" xfId="3534" xr:uid="{EFBDCC83-6F0F-45BB-AB33-D8B5ACD1D5CB}"/>
    <cellStyle name="Output 2 12 10" xfId="33789" xr:uid="{1B65AC19-1168-4162-981D-E062F34BFD14}"/>
    <cellStyle name="Output 2 12 10 2" xfId="33790" xr:uid="{9F113E7B-0CF6-4B59-AF22-551BC2F3D1E7}"/>
    <cellStyle name="Output 2 12 2" xfId="4191" xr:uid="{1D91A663-22D7-4D35-BBB1-739D5D87DAEB}"/>
    <cellStyle name="Output 2 12 2 2" xfId="4938" xr:uid="{8BFF76A9-5A5B-448A-9CAF-F684440B4FD5}"/>
    <cellStyle name="Output 2 12 2 2 2" xfId="33791" xr:uid="{C92FBEBB-1728-45AA-B478-05E1C6CAC779}"/>
    <cellStyle name="Output 2 12 2 3" xfId="5414" xr:uid="{BBCFC8CC-A20E-4486-917E-60023598271B}"/>
    <cellStyle name="Output 2 12 2 4" xfId="33792" xr:uid="{7EF673CF-35F8-4D9D-A1DD-37F4EF475F71}"/>
    <cellStyle name="Output 2 12 3" xfId="33793" xr:uid="{B52C0FA0-E968-4CF4-8F3E-D529567347ED}"/>
    <cellStyle name="Output 2 12 3 2" xfId="33794" xr:uid="{988E6AA1-AC1D-4CB0-95BD-C58E0A0E6894}"/>
    <cellStyle name="Output 2 12 3 3" xfId="33795" xr:uid="{D8F1CAA2-42B2-4696-8BB3-009F603977FC}"/>
    <cellStyle name="Output 2 12 4" xfId="33796" xr:uid="{3E5EF953-AA01-4C0C-AC34-D406BF07361D}"/>
    <cellStyle name="Output 2 12 4 2" xfId="33797" xr:uid="{0FB5363A-7CA5-4229-98BA-F3B5751FC6CC}"/>
    <cellStyle name="Output 2 12 4 3" xfId="33798" xr:uid="{2784E306-5626-4A43-B94F-6FED13EB8FC7}"/>
    <cellStyle name="Output 2 12 5" xfId="33799" xr:uid="{AC9BC1C9-5C8C-4CF5-8F9D-DD2325A346AB}"/>
    <cellStyle name="Output 2 12 5 2" xfId="33800" xr:uid="{6D96BA62-459A-4BDB-870B-4409E970502E}"/>
    <cellStyle name="Output 2 12 5 3" xfId="33801" xr:uid="{140C8024-A86F-46DA-9281-B732FBD53084}"/>
    <cellStyle name="Output 2 12 6" xfId="33802" xr:uid="{F0BF003B-9546-48F7-917A-D972D25116A0}"/>
    <cellStyle name="Output 2 12 6 2" xfId="33803" xr:uid="{9D6B18B2-8FA2-472F-9EA2-65EE22F8E988}"/>
    <cellStyle name="Output 2 12 6 3" xfId="33804" xr:uid="{7FDB42BC-08B3-433B-B757-940AE2D13D92}"/>
    <cellStyle name="Output 2 12 7" xfId="33805" xr:uid="{A5645E1E-E254-48AB-BA96-FD1E82FFE36C}"/>
    <cellStyle name="Output 2 12 7 2" xfId="33806" xr:uid="{AFBAD4C2-F03B-490F-B73D-98EE571A09E9}"/>
    <cellStyle name="Output 2 12 7 3" xfId="33807" xr:uid="{3708654C-085C-449C-AE2D-CE44FA06CC3F}"/>
    <cellStyle name="Output 2 12 8" xfId="33808" xr:uid="{572FFC06-E06B-48CD-90BF-563EA22150E5}"/>
    <cellStyle name="Output 2 12 8 2" xfId="33809" xr:uid="{725C329B-E7AC-4FE0-9038-F510C71D9C3B}"/>
    <cellStyle name="Output 2 12 8 3" xfId="33810" xr:uid="{A7CF8EE8-36F1-4A01-90E4-002C21FE011C}"/>
    <cellStyle name="Output 2 12 9" xfId="33811" xr:uid="{BE9F81AC-2E7F-4408-AA7F-62C5B5850510}"/>
    <cellStyle name="Output 2 12 9 2" xfId="33812" xr:uid="{4254E9B6-BA7F-48A2-B03D-D64EDE19E996}"/>
    <cellStyle name="Output 2 12 9 3" xfId="33813" xr:uid="{4E1B3504-C04E-44CE-82E7-39E17713BAC4}"/>
    <cellStyle name="Output 2 13" xfId="3869" xr:uid="{77A4D085-F878-4ADC-A639-EFDA40237422}"/>
    <cellStyle name="Output 2 13 2" xfId="4682" xr:uid="{A79DF338-A1A1-4EA4-AA96-EE69F6469526}"/>
    <cellStyle name="Output 2 13 3" xfId="5096" xr:uid="{9150525F-0394-4C9E-932C-CA05401D77C5}"/>
    <cellStyle name="Output 2 13 4" xfId="33814" xr:uid="{7C719FBD-D105-4D02-872B-998E6B1F475A}"/>
    <cellStyle name="Output 2 14" xfId="33815" xr:uid="{0DA00E8E-951A-4066-98B8-20DBAAD6F7E4}"/>
    <cellStyle name="Output 2 14 2" xfId="33816" xr:uid="{EBC60EE2-DD6A-4823-96CD-36DDE105238B}"/>
    <cellStyle name="Output 2 14 3" xfId="33817" xr:uid="{72FA6371-8D45-4D76-9E60-7662D41BD262}"/>
    <cellStyle name="Output 2 15" xfId="33818" xr:uid="{7A792891-ED91-488C-9C4F-79BF09A44C24}"/>
    <cellStyle name="Output 2 15 2" xfId="33819" xr:uid="{AFF5A8BB-0F51-41BA-87F8-ABA32A52ADD3}"/>
    <cellStyle name="Output 2 15 3" xfId="33820" xr:uid="{B532D674-DB2F-473A-B86F-6C5DB394B97F}"/>
    <cellStyle name="Output 2 16" xfId="33821" xr:uid="{5926D0EF-C080-4ACB-BB3B-DDF14E1F615B}"/>
    <cellStyle name="Output 2 16 2" xfId="33822" xr:uid="{52CA37AB-FA53-4C48-B728-1A0F33AFE8B5}"/>
    <cellStyle name="Output 2 16 3" xfId="33823" xr:uid="{12D352E7-1724-4F95-BAEB-A870C9E6DB73}"/>
    <cellStyle name="Output 2 17" xfId="33824" xr:uid="{B666AAB2-A3DD-46F5-B41C-AFA50ACD4EA6}"/>
    <cellStyle name="Output 2 17 2" xfId="33825" xr:uid="{167DC7BD-073E-4EDF-9649-779C3E1BD9FB}"/>
    <cellStyle name="Output 2 17 3" xfId="33826" xr:uid="{F1DF1E55-ADBA-41A4-8BB9-AAE6FF2DC84A}"/>
    <cellStyle name="Output 2 18" xfId="33827" xr:uid="{CE22FA79-AF60-44FC-8DD3-642E8BD0EF6A}"/>
    <cellStyle name="Output 2 18 2" xfId="33828" xr:uid="{AF9FE95D-71AC-460C-A7FD-9FAABD9A1D72}"/>
    <cellStyle name="Output 2 18 3" xfId="33829" xr:uid="{2F211464-F2B8-437C-B3BA-B75379F805DA}"/>
    <cellStyle name="Output 2 19" xfId="33830" xr:uid="{D24FD715-030B-4285-AC1D-614CFD8544D3}"/>
    <cellStyle name="Output 2 19 2" xfId="33831" xr:uid="{6A42C02B-DB22-4058-BBED-33EB5427AD21}"/>
    <cellStyle name="Output 2 19 3" xfId="33832" xr:uid="{0D2FFE3B-CB53-4A9A-8E3C-F1919F148B15}"/>
    <cellStyle name="Output 2 2" xfId="3029" xr:uid="{2DF21FC6-08AE-482E-9B96-3CDF80AE25C6}"/>
    <cellStyle name="Output 2 2 10" xfId="33833" xr:uid="{B0085F1D-E622-47DB-8AA1-CA1DCC2A9C45}"/>
    <cellStyle name="Output 2 2 10 2" xfId="33834" xr:uid="{E4C089A4-A1A7-49C3-B140-A9FBBD043708}"/>
    <cellStyle name="Output 2 2 10 3" xfId="33835" xr:uid="{EC0B1E13-81E9-415D-A6AD-40E1595E55E0}"/>
    <cellStyle name="Output 2 2 11" xfId="33836" xr:uid="{EEF264FA-6FC2-445C-8BAA-DB9FDD2E99A3}"/>
    <cellStyle name="Output 2 2 11 2" xfId="33837" xr:uid="{F9946CCC-4E2B-4DF1-A741-8009DF8A94C4}"/>
    <cellStyle name="Output 2 2 12" xfId="33838" xr:uid="{E804CF49-B84B-4830-80D9-99EE24B1FA86}"/>
    <cellStyle name="Output 2 2 13" xfId="11127" xr:uid="{849AAA32-3E7B-49C2-831A-22E4276200E8}"/>
    <cellStyle name="Output 2 2 14" xfId="6550" xr:uid="{AE2EB3CC-F010-46AB-958B-1AA5CECF754C}"/>
    <cellStyle name="Output 2 2 2" xfId="3537" xr:uid="{27F6C068-EC75-467C-9B60-F7F052B8416B}"/>
    <cellStyle name="Output 2 2 2 10" xfId="33839" xr:uid="{0B180180-AB64-4CE0-9371-C5360C8078AA}"/>
    <cellStyle name="Output 2 2 2 10 2" xfId="33840" xr:uid="{ABE45843-D3E0-49B6-A093-181CF63CFA9A}"/>
    <cellStyle name="Output 2 2 2 11" xfId="33841" xr:uid="{5E1816DE-3BE1-4436-A326-4B685A79D5FB}"/>
    <cellStyle name="Output 2 2 2 2" xfId="4194" xr:uid="{82DD0F43-53AE-4206-A6B7-D7A507E4F660}"/>
    <cellStyle name="Output 2 2 2 2 2" xfId="4941" xr:uid="{6CA70275-AE1F-44C7-BB74-E4491D665526}"/>
    <cellStyle name="Output 2 2 2 2 2 2" xfId="33842" xr:uid="{7C9078B6-3509-45B1-BCE7-4FA11C4BFF10}"/>
    <cellStyle name="Output 2 2 2 2 2 3" xfId="33843" xr:uid="{8451C836-C6FE-45BC-A543-407533401499}"/>
    <cellStyle name="Output 2 2 2 2 2 4" xfId="33844" xr:uid="{D82B9FF0-032A-421D-9128-BF2EE7F2FD14}"/>
    <cellStyle name="Output 2 2 2 2 3" xfId="5417" xr:uid="{4160A4D4-AB72-4AD8-8282-68BF5AC9CED5}"/>
    <cellStyle name="Output 2 2 2 2 3 2" xfId="33845" xr:uid="{C63313E4-38BF-45E6-B37E-0AC683E111E5}"/>
    <cellStyle name="Output 2 2 2 2 4" xfId="33846" xr:uid="{09589F7A-F6E5-4486-8BB9-15A2E15DA07C}"/>
    <cellStyle name="Output 2 2 2 2 5" xfId="33847" xr:uid="{9B493145-0C46-4C93-BBEC-B40FCB17DEE3}"/>
    <cellStyle name="Output 2 2 2 2 6" xfId="33848" xr:uid="{6789D729-587B-420C-A571-8FD40C3D2A56}"/>
    <cellStyle name="Output 2 2 2 2 7" xfId="33849" xr:uid="{54CD4B2B-10AA-4D8D-B8C3-D9229E96ECBF}"/>
    <cellStyle name="Output 2 2 2 2 8" xfId="33850" xr:uid="{86240628-72AE-48C5-BD0B-B7903F953E62}"/>
    <cellStyle name="Output 2 2 2 3" xfId="33851" xr:uid="{24852D94-270F-4FFC-ADAF-0E29EC1F47D7}"/>
    <cellStyle name="Output 2 2 2 3 2" xfId="33852" xr:uid="{E7D979DE-9A49-4E19-85B0-7040AF490C15}"/>
    <cellStyle name="Output 2 2 2 3 2 2" xfId="33853" xr:uid="{B090FA5A-4286-4D84-92EC-160EC48FED05}"/>
    <cellStyle name="Output 2 2 2 3 2 3" xfId="33854" xr:uid="{05C843E7-94D4-44F3-974A-9EAFE51FC209}"/>
    <cellStyle name="Output 2 2 2 3 3" xfId="33855" xr:uid="{D4BD78B1-F762-460D-82D0-C263E8B0712C}"/>
    <cellStyle name="Output 2 2 2 3 3 2" xfId="33856" xr:uid="{B28314D4-8307-4E17-AD09-60DB00E742C5}"/>
    <cellStyle name="Output 2 2 2 3 4" xfId="33857" xr:uid="{371836D8-91EC-4545-9832-1C7C267F951C}"/>
    <cellStyle name="Output 2 2 2 3 5" xfId="33858" xr:uid="{F6775BAE-1CC8-4CDE-B1C6-E33DD1695430}"/>
    <cellStyle name="Output 2 2 2 3 6" xfId="33859" xr:uid="{CB22B961-A492-483E-B9C9-E8B8D0F2D2D1}"/>
    <cellStyle name="Output 2 2 2 4" xfId="33860" xr:uid="{EE8D0E7D-787E-451D-93D8-F76F1410ED16}"/>
    <cellStyle name="Output 2 2 2 4 2" xfId="33861" xr:uid="{0A8FDE9F-A214-4E00-AD04-C7326B007D3C}"/>
    <cellStyle name="Output 2 2 2 4 3" xfId="33862" xr:uid="{9E7BF489-1362-485F-8347-336E2D98DC5A}"/>
    <cellStyle name="Output 2 2 2 5" xfId="33863" xr:uid="{50660925-0C91-48EF-9140-A7D4C721081A}"/>
    <cellStyle name="Output 2 2 2 5 2" xfId="33864" xr:uid="{552A7F97-C5A7-4362-9EC6-B7F10126552A}"/>
    <cellStyle name="Output 2 2 2 5 3" xfId="33865" xr:uid="{BBF5B64F-D1ED-40A3-8D21-0A71BBF81826}"/>
    <cellStyle name="Output 2 2 2 6" xfId="33866" xr:uid="{1D720ABD-EDDF-4B85-B11F-D1F885C50959}"/>
    <cellStyle name="Output 2 2 2 6 2" xfId="33867" xr:uid="{F31EC886-7B91-42CD-BD5E-63EBF0CE03B0}"/>
    <cellStyle name="Output 2 2 2 6 3" xfId="33868" xr:uid="{E16E1BEA-C0A8-456E-91DA-C6647120368F}"/>
    <cellStyle name="Output 2 2 2 7" xfId="33869" xr:uid="{20B2ED39-E8F2-44F5-BB92-9B94175AFC2A}"/>
    <cellStyle name="Output 2 2 2 7 2" xfId="33870" xr:uid="{554FF0B2-714E-478A-B6A4-3CD0B8E6F306}"/>
    <cellStyle name="Output 2 2 2 7 3" xfId="33871" xr:uid="{FFFBEE41-925B-4439-BA61-B4EECC42554B}"/>
    <cellStyle name="Output 2 2 2 8" xfId="33872" xr:uid="{FDC684F9-AB4D-48DE-A477-E8EC1034B6D1}"/>
    <cellStyle name="Output 2 2 2 8 2" xfId="33873" xr:uid="{1CC97855-BA37-493B-B84A-2D87C75EB901}"/>
    <cellStyle name="Output 2 2 2 8 3" xfId="33874" xr:uid="{8B26F36F-43F6-4A66-BF0D-B6279817E752}"/>
    <cellStyle name="Output 2 2 2 9" xfId="33875" xr:uid="{91B8DE25-99ED-4337-926F-A4E78735D163}"/>
    <cellStyle name="Output 2 2 2 9 2" xfId="33876" xr:uid="{56918693-B239-4DE8-B09B-7467EDBBD119}"/>
    <cellStyle name="Output 2 2 2 9 3" xfId="33877" xr:uid="{00CC5D5F-5AE1-400B-84FD-D23E83F08C97}"/>
    <cellStyle name="Output 2 2 3" xfId="3872" xr:uid="{12F90F3F-DDE2-44BC-B853-D67363142C96}"/>
    <cellStyle name="Output 2 2 3 2" xfId="4685" xr:uid="{7981BD7B-8907-4B84-9373-E594DB8229DC}"/>
    <cellStyle name="Output 2 2 3 2 2" xfId="33878" xr:uid="{E5DAFE57-0C43-4604-ACDC-B5D29F7B369C}"/>
    <cellStyle name="Output 2 2 3 3" xfId="5099" xr:uid="{FF20C72C-0B53-4278-81F6-4800B1FAB846}"/>
    <cellStyle name="Output 2 2 3 4" xfId="33879" xr:uid="{B0BC3534-4C6F-4563-B152-33F8FD66AD8E}"/>
    <cellStyle name="Output 2 2 4" xfId="33880" xr:uid="{301A02D6-12EE-403C-BBE0-970FAA388D96}"/>
    <cellStyle name="Output 2 2 4 2" xfId="33881" xr:uid="{A353585B-8F9D-444E-8EED-F266B104BA8F}"/>
    <cellStyle name="Output 2 2 4 3" xfId="33882" xr:uid="{55444D0B-7F67-4DF1-80CD-A8002EB6A338}"/>
    <cellStyle name="Output 2 2 5" xfId="33883" xr:uid="{E862D042-D1E5-48F2-B2E0-428A952697CC}"/>
    <cellStyle name="Output 2 2 5 2" xfId="33884" xr:uid="{13B8F7F5-09B1-4561-B40A-23CC80AD7C7D}"/>
    <cellStyle name="Output 2 2 5 3" xfId="33885" xr:uid="{C01B914F-216B-45C7-B767-857248FBBD45}"/>
    <cellStyle name="Output 2 2 6" xfId="33886" xr:uid="{AC6C6C58-9C0F-46C3-974C-50871A0854BC}"/>
    <cellStyle name="Output 2 2 6 2" xfId="33887" xr:uid="{F7A83244-EA01-40F7-9162-330684CFCEEE}"/>
    <cellStyle name="Output 2 2 6 3" xfId="33888" xr:uid="{82B7417A-C223-4788-B27F-30589A3B580B}"/>
    <cellStyle name="Output 2 2 7" xfId="33889" xr:uid="{26C1085D-0F71-49BE-908A-8BE1C3AF4707}"/>
    <cellStyle name="Output 2 2 7 2" xfId="33890" xr:uid="{7BB48BD3-F924-4AF8-923B-6BFDD1E15E5A}"/>
    <cellStyle name="Output 2 2 7 3" xfId="33891" xr:uid="{33EDD9D7-DECA-4D81-9C8F-ADE2DFB59538}"/>
    <cellStyle name="Output 2 2 8" xfId="33892" xr:uid="{281E43A3-95F6-48B2-A4B0-8C7940B02B79}"/>
    <cellStyle name="Output 2 2 8 2" xfId="33893" xr:uid="{54EF7D15-EAE7-45FD-BEE5-4D70FAAF42EC}"/>
    <cellStyle name="Output 2 2 8 3" xfId="33894" xr:uid="{E5243E57-2A2E-4203-A4F1-F2BC1E7AAE11}"/>
    <cellStyle name="Output 2 2 9" xfId="33895" xr:uid="{794CE2F5-1C0C-4ADE-94AD-3D55AC82EBD7}"/>
    <cellStyle name="Output 2 2 9 2" xfId="33896" xr:uid="{2436735D-FB73-4A15-B91F-05ECAFE2800C}"/>
    <cellStyle name="Output 2 2 9 3" xfId="33897" xr:uid="{856E7AB6-C803-4F5A-B438-ACF5C501978F}"/>
    <cellStyle name="Output 2 20" xfId="33898" xr:uid="{F89A3C72-69B9-424A-9E86-E834D8168726}"/>
    <cellStyle name="Output 2 20 2" xfId="33899" xr:uid="{B682953C-3D6B-41EC-A9E1-BED9B2FB460C}"/>
    <cellStyle name="Output 2 20 3" xfId="33900" xr:uid="{8D5D0487-0672-4225-8299-2D7654736E01}"/>
    <cellStyle name="Output 2 21" xfId="33901" xr:uid="{77D43CD8-F569-495C-B12B-C813616AEDD7}"/>
    <cellStyle name="Output 2 21 2" xfId="33902" xr:uid="{A38507FC-7BC5-4643-BE4D-8A9407302023}"/>
    <cellStyle name="Output 2 22" xfId="33903" xr:uid="{7D7299F5-E881-4947-A8E6-E922A0CD0826}"/>
    <cellStyle name="Output 2 3" xfId="3030" xr:uid="{92B0F37B-D608-4E52-AEAC-4A02EDE12D08}"/>
    <cellStyle name="Output 2 3 10" xfId="33904" xr:uid="{4CFC56C6-8A44-4344-A85C-F30F69252ACB}"/>
    <cellStyle name="Output 2 3 10 2" xfId="33905" xr:uid="{3835EC10-9F91-4FED-A764-18010A756D31}"/>
    <cellStyle name="Output 2 3 10 3" xfId="33906" xr:uid="{D3AA1C8A-8290-48B4-A9AC-FC9CEB04B41A}"/>
    <cellStyle name="Output 2 3 11" xfId="33907" xr:uid="{896B5985-1A42-429D-8146-29E1889A7BAA}"/>
    <cellStyle name="Output 2 3 11 2" xfId="33908" xr:uid="{3831FC9D-2D9B-49D4-A757-C9D5DDBC45F0}"/>
    <cellStyle name="Output 2 3 12" xfId="33909" xr:uid="{1528635A-FF43-44D2-8960-8FEA1EE45EC2}"/>
    <cellStyle name="Output 2 3 13" xfId="11128" xr:uid="{37F41058-F34C-4FA7-B8F7-1B91A862683A}"/>
    <cellStyle name="Output 2 3 14" xfId="6551" xr:uid="{4889B6BA-AACD-479F-9FAE-EC9E94E35411}"/>
    <cellStyle name="Output 2 3 2" xfId="3538" xr:uid="{278D2AEC-9BA6-49EF-8A0A-FB2C9BAD7A4E}"/>
    <cellStyle name="Output 2 3 2 10" xfId="33910" xr:uid="{96858A8F-2E17-46DF-B0EE-5136496B21AD}"/>
    <cellStyle name="Output 2 3 2 10 2" xfId="33911" xr:uid="{3C7F5978-61CE-4BEA-BDAE-CD545B038956}"/>
    <cellStyle name="Output 2 3 2 11" xfId="33912" xr:uid="{929807EA-EAFB-46F5-81ED-37C988F78453}"/>
    <cellStyle name="Output 2 3 2 2" xfId="4195" xr:uid="{6E130241-9E7A-49DA-8795-64C52B461496}"/>
    <cellStyle name="Output 2 3 2 2 2" xfId="4942" xr:uid="{910D9C5F-FA36-44B4-93B8-5A563401A48A}"/>
    <cellStyle name="Output 2 3 2 2 2 2" xfId="33913" xr:uid="{7845B578-D37A-479B-8170-ECEA008D0F1D}"/>
    <cellStyle name="Output 2 3 2 2 2 3" xfId="33914" xr:uid="{7F231C28-ECE5-4762-901D-D250096276C8}"/>
    <cellStyle name="Output 2 3 2 2 2 4" xfId="33915" xr:uid="{D7F86333-7E73-4E54-B2EB-6439B158F664}"/>
    <cellStyle name="Output 2 3 2 2 3" xfId="5418" xr:uid="{98D5ED90-D492-4BA4-BCE3-30929BE64286}"/>
    <cellStyle name="Output 2 3 2 2 3 2" xfId="33916" xr:uid="{2E316506-4C45-472C-9026-1D821D6BF99A}"/>
    <cellStyle name="Output 2 3 2 2 4" xfId="33917" xr:uid="{AA32A61F-42FC-4F74-ADA8-B3EB4BE418F0}"/>
    <cellStyle name="Output 2 3 2 2 5" xfId="33918" xr:uid="{760FC3D8-CAB1-42AF-B82C-77EE0E4BFB40}"/>
    <cellStyle name="Output 2 3 2 2 6" xfId="33919" xr:uid="{D95CB9D1-02C9-4322-A4D5-8BF843007E0B}"/>
    <cellStyle name="Output 2 3 2 2 7" xfId="33920" xr:uid="{66040D73-1C25-430D-A60C-FBCADFD8439E}"/>
    <cellStyle name="Output 2 3 2 2 8" xfId="33921" xr:uid="{E1A0E985-5531-4D67-8FE3-1BC0A55B0FBA}"/>
    <cellStyle name="Output 2 3 2 3" xfId="33922" xr:uid="{593C609F-4EA5-4A57-BDA5-1B87DB535083}"/>
    <cellStyle name="Output 2 3 2 3 2" xfId="33923" xr:uid="{855F39EB-F407-4F92-B3CF-53B2D7F9D770}"/>
    <cellStyle name="Output 2 3 2 3 2 2" xfId="33924" xr:uid="{3D81C0D4-31D5-457F-B29C-59D1EC5FF5D2}"/>
    <cellStyle name="Output 2 3 2 3 2 3" xfId="33925" xr:uid="{92D0BCF7-50A5-4329-A639-2230A700126C}"/>
    <cellStyle name="Output 2 3 2 3 3" xfId="33926" xr:uid="{6D4AB5E6-5C98-43F6-A8D0-C2C77BBD938B}"/>
    <cellStyle name="Output 2 3 2 3 3 2" xfId="33927" xr:uid="{7E24283D-8D48-4088-8A26-5CA516770572}"/>
    <cellStyle name="Output 2 3 2 3 4" xfId="33928" xr:uid="{C5BD0A51-9ABF-4196-B9EF-E3421D9758E6}"/>
    <cellStyle name="Output 2 3 2 3 5" xfId="33929" xr:uid="{9C723EA2-42C6-44C7-927E-F59EB2189659}"/>
    <cellStyle name="Output 2 3 2 3 6" xfId="33930" xr:uid="{C9B092E3-64D2-4171-A218-B343F279BE5E}"/>
    <cellStyle name="Output 2 3 2 4" xfId="33931" xr:uid="{75F55605-5D12-4484-B8FB-7D8C01D66084}"/>
    <cellStyle name="Output 2 3 2 4 2" xfId="33932" xr:uid="{F98C3C68-E92C-4088-85F4-E91EC8A2406C}"/>
    <cellStyle name="Output 2 3 2 4 3" xfId="33933" xr:uid="{BC9DC33D-8C30-495B-8CDA-1FE646C81600}"/>
    <cellStyle name="Output 2 3 2 5" xfId="33934" xr:uid="{4B44A1B3-7383-4C04-BF74-6FB760207B81}"/>
    <cellStyle name="Output 2 3 2 5 2" xfId="33935" xr:uid="{596B0AB7-AA6E-4186-86FC-1142C9AB8AD3}"/>
    <cellStyle name="Output 2 3 2 5 3" xfId="33936" xr:uid="{14E78F27-FB8D-4D47-A6D0-B9BCBF80ED66}"/>
    <cellStyle name="Output 2 3 2 6" xfId="33937" xr:uid="{F366FA85-843E-4FD3-9A0E-C95EBC2493A8}"/>
    <cellStyle name="Output 2 3 2 6 2" xfId="33938" xr:uid="{812B36F9-579A-4CC8-938E-76DEC84A4E8A}"/>
    <cellStyle name="Output 2 3 2 6 3" xfId="33939" xr:uid="{A45C6317-6794-4AAA-9DEC-465129AC313B}"/>
    <cellStyle name="Output 2 3 2 7" xfId="33940" xr:uid="{E6221354-38F9-49ED-9917-E191AE59CC8F}"/>
    <cellStyle name="Output 2 3 2 7 2" xfId="33941" xr:uid="{454A471D-A967-4E01-A732-F02E1A4CE91B}"/>
    <cellStyle name="Output 2 3 2 7 3" xfId="33942" xr:uid="{4FB2A5FF-B5EF-4783-81C8-35C070E26858}"/>
    <cellStyle name="Output 2 3 2 8" xfId="33943" xr:uid="{CC2325EA-B822-49DC-A298-D6FBB01425E4}"/>
    <cellStyle name="Output 2 3 2 8 2" xfId="33944" xr:uid="{B49D15F6-1ECA-4094-ABA6-A4B98B54E720}"/>
    <cellStyle name="Output 2 3 2 8 3" xfId="33945" xr:uid="{C2E15469-9519-4A22-9808-1CBDC46BC386}"/>
    <cellStyle name="Output 2 3 2 9" xfId="33946" xr:uid="{AA40D5CA-587F-4317-BD31-E00BA0327A86}"/>
    <cellStyle name="Output 2 3 2 9 2" xfId="33947" xr:uid="{10F75183-A523-42C5-98EE-A72CBD713D2A}"/>
    <cellStyle name="Output 2 3 2 9 3" xfId="33948" xr:uid="{142B5B66-4C25-4F84-B83F-179E6EA433C3}"/>
    <cellStyle name="Output 2 3 3" xfId="3873" xr:uid="{300A2A7F-C17D-44A5-ABC2-84D7DDB003F3}"/>
    <cellStyle name="Output 2 3 3 2" xfId="4686" xr:uid="{55BD3BB1-89BE-4EED-81D5-8A1672F3CA7E}"/>
    <cellStyle name="Output 2 3 3 2 2" xfId="33949" xr:uid="{2AAFE4A9-828D-4CC6-97E5-B3171E015CFD}"/>
    <cellStyle name="Output 2 3 3 3" xfId="5100" xr:uid="{58F3C264-7251-47F8-AC62-CC541FE8C616}"/>
    <cellStyle name="Output 2 3 3 4" xfId="33950" xr:uid="{07AB5110-F684-4179-967A-98C3AF8F86BB}"/>
    <cellStyle name="Output 2 3 4" xfId="33951" xr:uid="{8FE0996E-341C-4BEC-A20A-70DEB558563B}"/>
    <cellStyle name="Output 2 3 4 2" xfId="33952" xr:uid="{566533AE-0089-4807-9B64-583FA369E0D5}"/>
    <cellStyle name="Output 2 3 4 3" xfId="33953" xr:uid="{4B4073C3-2760-42CD-B596-C9B54A73F0B8}"/>
    <cellStyle name="Output 2 3 5" xfId="33954" xr:uid="{C232CD89-4AE7-4006-B16A-82E01D3C3DED}"/>
    <cellStyle name="Output 2 3 5 2" xfId="33955" xr:uid="{1F9DEE01-970F-4DF8-B608-EB45E894BB64}"/>
    <cellStyle name="Output 2 3 5 3" xfId="33956" xr:uid="{391C1A4A-FDF4-4619-BA59-7E1ADF144F03}"/>
    <cellStyle name="Output 2 3 6" xfId="33957" xr:uid="{258CDB6E-277D-446C-801B-35A6FF1CBD2C}"/>
    <cellStyle name="Output 2 3 6 2" xfId="33958" xr:uid="{F03D3309-ECEB-4301-BC18-202B543DD5F4}"/>
    <cellStyle name="Output 2 3 6 3" xfId="33959" xr:uid="{8A478235-0AC4-4E19-8130-47044724EDA2}"/>
    <cellStyle name="Output 2 3 7" xfId="33960" xr:uid="{3A4618BD-B028-4A72-8FF5-5FB78B9E17E0}"/>
    <cellStyle name="Output 2 3 7 2" xfId="33961" xr:uid="{4575A7AD-A82C-44BD-8F7D-C5BFDCF554A8}"/>
    <cellStyle name="Output 2 3 7 3" xfId="33962" xr:uid="{BDBB357E-FE24-4565-BCDC-138B6D742D2E}"/>
    <cellStyle name="Output 2 3 8" xfId="33963" xr:uid="{9C0ED41E-ED8F-4C79-8019-BC4A988DA474}"/>
    <cellStyle name="Output 2 3 8 2" xfId="33964" xr:uid="{D470778B-A077-4A36-B42F-DBC48D9673AD}"/>
    <cellStyle name="Output 2 3 8 3" xfId="33965" xr:uid="{3A974E6A-5ED5-4739-A3C6-8148C5011091}"/>
    <cellStyle name="Output 2 3 9" xfId="33966" xr:uid="{74B28E2D-9BE2-4F2B-97A8-46199688754A}"/>
    <cellStyle name="Output 2 3 9 2" xfId="33967" xr:uid="{CE7A0D74-9F93-4864-A62B-9E7723AAF6BD}"/>
    <cellStyle name="Output 2 3 9 3" xfId="33968" xr:uid="{83AC2979-8D75-47BD-970D-A100CA3BB471}"/>
    <cellStyle name="Output 2 4" xfId="3031" xr:uid="{90F7F8B2-9C5C-4991-8B1C-0C6BB38CC473}"/>
    <cellStyle name="Output 2 4 10" xfId="33969" xr:uid="{7B2AA730-D5B8-4414-8C4D-442D61931A32}"/>
    <cellStyle name="Output 2 4 10 2" xfId="33970" xr:uid="{FFB67FE5-3780-42A0-8E31-58B5184F44CA}"/>
    <cellStyle name="Output 2 4 10 3" xfId="33971" xr:uid="{CECD4477-3227-4B46-AC65-3FCADE720396}"/>
    <cellStyle name="Output 2 4 11" xfId="33972" xr:uid="{A78082FD-8858-4B28-BA1A-F14FD8A4558B}"/>
    <cellStyle name="Output 2 4 11 2" xfId="33973" xr:uid="{2ABAD112-F1D1-4CE8-87A9-C5D72F4B8CA7}"/>
    <cellStyle name="Output 2 4 12" xfId="33974" xr:uid="{A39A43F9-9C0B-49D0-AFE6-C2F266F3F159}"/>
    <cellStyle name="Output 2 4 13" xfId="11129" xr:uid="{BC88FC92-8D4F-476D-82E1-948AD3D3CD63}"/>
    <cellStyle name="Output 2 4 14" xfId="6552" xr:uid="{E7B5C9C5-943F-4D0E-B01D-A422C9124971}"/>
    <cellStyle name="Output 2 4 2" xfId="3539" xr:uid="{C6BCC24C-D244-49AB-A7BE-333581997920}"/>
    <cellStyle name="Output 2 4 2 10" xfId="33975" xr:uid="{3CAD1BB2-55A0-412D-8CC6-03736731B672}"/>
    <cellStyle name="Output 2 4 2 10 2" xfId="33976" xr:uid="{B5CF3EDB-0E3E-41C6-9E7B-7F52C2E244EB}"/>
    <cellStyle name="Output 2 4 2 11" xfId="33977" xr:uid="{C61E2D6E-C14F-41AC-828B-5FC93D522E3F}"/>
    <cellStyle name="Output 2 4 2 2" xfId="4196" xr:uid="{9FDE82BC-A587-4D5E-B81F-26F5249FFFE4}"/>
    <cellStyle name="Output 2 4 2 2 2" xfId="4943" xr:uid="{CB47C4D5-5FB7-4A3F-B13F-90536AC87123}"/>
    <cellStyle name="Output 2 4 2 2 2 2" xfId="33978" xr:uid="{ECB3E027-5D9F-46EF-85FE-D05A80F9CED0}"/>
    <cellStyle name="Output 2 4 2 2 2 3" xfId="33979" xr:uid="{F2AF28DC-F89D-44B8-9DFE-87844742B626}"/>
    <cellStyle name="Output 2 4 2 2 2 4" xfId="33980" xr:uid="{A10703EE-0A5C-4181-AAA9-4415861D096A}"/>
    <cellStyle name="Output 2 4 2 2 3" xfId="5419" xr:uid="{D121B273-A4C2-47C0-A03F-AA0A023A2FB7}"/>
    <cellStyle name="Output 2 4 2 2 3 2" xfId="33981" xr:uid="{51E8CFBA-0ABC-4A19-87DA-938ADCEEF288}"/>
    <cellStyle name="Output 2 4 2 2 4" xfId="33982" xr:uid="{C22593A8-DA90-40BF-907B-AEE5F33206D7}"/>
    <cellStyle name="Output 2 4 2 2 5" xfId="33983" xr:uid="{B1F78619-FE78-470A-BFAA-B108B3004D98}"/>
    <cellStyle name="Output 2 4 2 2 6" xfId="33984" xr:uid="{8CEA3A0F-E7BE-4910-8E6F-4AF15C1F9F8E}"/>
    <cellStyle name="Output 2 4 2 2 7" xfId="33985" xr:uid="{E123B993-31E7-4058-B732-17729144FCE0}"/>
    <cellStyle name="Output 2 4 2 2 8" xfId="33986" xr:uid="{DC65487F-FDFD-41EF-AB7B-E1273813667F}"/>
    <cellStyle name="Output 2 4 2 3" xfId="33987" xr:uid="{3DFE8103-09D4-423B-BAF6-95FE7A2CD3F9}"/>
    <cellStyle name="Output 2 4 2 3 2" xfId="33988" xr:uid="{F4ACA515-B690-4DF6-AADD-6FD781803EF1}"/>
    <cellStyle name="Output 2 4 2 3 2 2" xfId="33989" xr:uid="{1EA41957-6E49-43DA-ADCC-06EC51BFA5DA}"/>
    <cellStyle name="Output 2 4 2 3 2 3" xfId="33990" xr:uid="{67C8A713-E68D-4B03-AE19-1218F22AEE45}"/>
    <cellStyle name="Output 2 4 2 3 3" xfId="33991" xr:uid="{E763311D-3E34-4EC7-8692-7677809599B0}"/>
    <cellStyle name="Output 2 4 2 3 3 2" xfId="33992" xr:uid="{ED447090-ACE2-468A-AD67-A2ABF1A6C27C}"/>
    <cellStyle name="Output 2 4 2 3 4" xfId="33993" xr:uid="{1EB996B7-5618-417A-9CF9-FF1B5CEF6FB4}"/>
    <cellStyle name="Output 2 4 2 3 5" xfId="33994" xr:uid="{1C08D565-A655-452F-8B2C-39423ED11F89}"/>
    <cellStyle name="Output 2 4 2 3 6" xfId="33995" xr:uid="{7AAFBC7B-AC5D-4C71-8449-C8499E0D0190}"/>
    <cellStyle name="Output 2 4 2 4" xfId="33996" xr:uid="{C9FB54DB-62EC-49E6-8361-DABF9CB5FE29}"/>
    <cellStyle name="Output 2 4 2 4 2" xfId="33997" xr:uid="{7E29A65B-BD2C-43A3-9F68-DF7AA750ECE8}"/>
    <cellStyle name="Output 2 4 2 4 3" xfId="33998" xr:uid="{87223808-C608-4328-B254-625DFB84833F}"/>
    <cellStyle name="Output 2 4 2 5" xfId="33999" xr:uid="{4290004C-43DC-4BCB-8BE2-AC3DDFE54848}"/>
    <cellStyle name="Output 2 4 2 5 2" xfId="34000" xr:uid="{6D26AD7D-FF06-4243-BAAC-52EF698389FA}"/>
    <cellStyle name="Output 2 4 2 5 3" xfId="34001" xr:uid="{F74199FF-0D1F-456B-BF08-5CD55CEFEE50}"/>
    <cellStyle name="Output 2 4 2 6" xfId="34002" xr:uid="{CB8C30D4-273E-4916-8713-1B7743D6855D}"/>
    <cellStyle name="Output 2 4 2 6 2" xfId="34003" xr:uid="{2D857BA8-C034-47E7-B3E1-A30BADBC5378}"/>
    <cellStyle name="Output 2 4 2 6 3" xfId="34004" xr:uid="{449675BA-A0CF-49BF-BE33-C61DA57D05FA}"/>
    <cellStyle name="Output 2 4 2 7" xfId="34005" xr:uid="{3002CC5A-8A50-4837-A1F2-57942C019428}"/>
    <cellStyle name="Output 2 4 2 7 2" xfId="34006" xr:uid="{A678EBEB-CEBE-4F49-98EF-5B2E63D02155}"/>
    <cellStyle name="Output 2 4 2 7 3" xfId="34007" xr:uid="{B18D0C9F-2A67-4868-9A59-C18AE92F9E38}"/>
    <cellStyle name="Output 2 4 2 8" xfId="34008" xr:uid="{2B068E06-D30B-4762-984D-5FF2D0A421E5}"/>
    <cellStyle name="Output 2 4 2 8 2" xfId="34009" xr:uid="{0EA2662F-1B8D-4193-A892-5B160763FA32}"/>
    <cellStyle name="Output 2 4 2 8 3" xfId="34010" xr:uid="{85C26A63-F759-4822-8C2E-2AD55145FBBD}"/>
    <cellStyle name="Output 2 4 2 9" xfId="34011" xr:uid="{6695500A-E1CC-4EED-B957-486280C4AEF8}"/>
    <cellStyle name="Output 2 4 2 9 2" xfId="34012" xr:uid="{52068741-0297-4308-B636-CDAF45E26AA4}"/>
    <cellStyle name="Output 2 4 2 9 3" xfId="34013" xr:uid="{34385B7F-DCDD-4AE2-9774-8AC0D51C2C8D}"/>
    <cellStyle name="Output 2 4 3" xfId="3874" xr:uid="{658E1697-D379-44AF-BFF5-27F04AB70A3B}"/>
    <cellStyle name="Output 2 4 3 2" xfId="4687" xr:uid="{483E7ADD-C0F0-4BCA-B8AD-9837F5B76E0A}"/>
    <cellStyle name="Output 2 4 3 2 2" xfId="34014" xr:uid="{D0E826D4-A938-4DE7-800F-7803BECE3266}"/>
    <cellStyle name="Output 2 4 3 3" xfId="5101" xr:uid="{CA8D09F6-384D-4B55-A281-666D5A85C25E}"/>
    <cellStyle name="Output 2 4 3 4" xfId="34015" xr:uid="{FDB90800-FB56-448A-97D0-76FF23263858}"/>
    <cellStyle name="Output 2 4 4" xfId="34016" xr:uid="{F6D46F87-13D5-4136-B4CF-71F9B969F542}"/>
    <cellStyle name="Output 2 4 4 2" xfId="34017" xr:uid="{DE28C8D1-7C07-4E7A-816A-8537A92BD63B}"/>
    <cellStyle name="Output 2 4 4 3" xfId="34018" xr:uid="{35F2833F-0817-460B-A2C9-25DAD326222C}"/>
    <cellStyle name="Output 2 4 5" xfId="34019" xr:uid="{3DBB82FD-8D5F-4011-BCEB-3E717BFD54A8}"/>
    <cellStyle name="Output 2 4 5 2" xfId="34020" xr:uid="{E927214D-353F-4C9E-B7BB-5D22503B8633}"/>
    <cellStyle name="Output 2 4 5 3" xfId="34021" xr:uid="{97FA63C6-7007-454A-B4EE-CB1EEB9336DA}"/>
    <cellStyle name="Output 2 4 6" xfId="34022" xr:uid="{D34BF28F-7E2D-4587-8B09-58D16E9B6781}"/>
    <cellStyle name="Output 2 4 6 2" xfId="34023" xr:uid="{B742344C-FB21-4774-8226-B8382B55447A}"/>
    <cellStyle name="Output 2 4 6 3" xfId="34024" xr:uid="{12A3BB6D-C2C1-46F7-A5D5-E4E3617C43B8}"/>
    <cellStyle name="Output 2 4 7" xfId="34025" xr:uid="{F20C338D-94A3-43B7-ADB3-0661B4375412}"/>
    <cellStyle name="Output 2 4 7 2" xfId="34026" xr:uid="{16F53BB8-6091-43BA-9201-2CBBEA77836D}"/>
    <cellStyle name="Output 2 4 7 3" xfId="34027" xr:uid="{A03880D5-E336-452E-A7A1-FB2A8701B5C6}"/>
    <cellStyle name="Output 2 4 8" xfId="34028" xr:uid="{44C833DB-B1C7-4BDC-BFF9-827E432CE2C4}"/>
    <cellStyle name="Output 2 4 8 2" xfId="34029" xr:uid="{F6970A63-D39A-4299-8076-0B7E09680416}"/>
    <cellStyle name="Output 2 4 8 3" xfId="34030" xr:uid="{5282529A-E301-4E5F-AAB0-DDD74F576F32}"/>
    <cellStyle name="Output 2 4 9" xfId="34031" xr:uid="{03C37380-9A3F-4B7D-A5CF-8FBA3FD32820}"/>
    <cellStyle name="Output 2 4 9 2" xfId="34032" xr:uid="{71D71194-8CFC-4F9A-97FA-1A446EE5D99F}"/>
    <cellStyle name="Output 2 4 9 3" xfId="34033" xr:uid="{E3C53DDD-1032-444C-A874-2847202A2C07}"/>
    <cellStyle name="Output 2 5" xfId="3032" xr:uid="{297640AA-9B04-48BB-B5F7-7A85E204E7A6}"/>
    <cellStyle name="Output 2 5 10" xfId="34034" xr:uid="{319C6F97-0FBC-4EC7-B404-8E9AB2C684B5}"/>
    <cellStyle name="Output 2 5 10 2" xfId="34035" xr:uid="{39106E21-EA5E-48C7-9F3B-4377592B0BCD}"/>
    <cellStyle name="Output 2 5 10 3" xfId="34036" xr:uid="{6F48FBFC-0404-4814-A649-963278DDF1D0}"/>
    <cellStyle name="Output 2 5 11" xfId="34037" xr:uid="{8C739A05-C7A8-44CE-B250-14640527264A}"/>
    <cellStyle name="Output 2 5 11 2" xfId="34038" xr:uid="{ECDE302A-C43C-4B74-A077-F63A503EACE4}"/>
    <cellStyle name="Output 2 5 12" xfId="34039" xr:uid="{34ECCCD6-4EAC-4B40-B0DA-6D2748EFD000}"/>
    <cellStyle name="Output 2 5 13" xfId="11130" xr:uid="{2D3D2AB2-1A1C-4CA6-9229-5E58696630B9}"/>
    <cellStyle name="Output 2 5 14" xfId="6553" xr:uid="{96839AE7-5EDE-4125-8D7A-70CB9CEB1A0D}"/>
    <cellStyle name="Output 2 5 2" xfId="3540" xr:uid="{38082388-9FC6-42C0-BD7B-DD8345DC2FE5}"/>
    <cellStyle name="Output 2 5 2 10" xfId="34040" xr:uid="{9BE8A13A-BD4D-4901-83F8-8B6F118E50E9}"/>
    <cellStyle name="Output 2 5 2 10 2" xfId="34041" xr:uid="{383F2C6A-3184-414A-A41C-1269B64E8F2B}"/>
    <cellStyle name="Output 2 5 2 11" xfId="34042" xr:uid="{F79CD8BE-F780-4E78-A2EA-FD4ADAF88143}"/>
    <cellStyle name="Output 2 5 2 2" xfId="4197" xr:uid="{C3252052-247F-49CF-BEBE-F11A7FEB0FAC}"/>
    <cellStyle name="Output 2 5 2 2 2" xfId="4944" xr:uid="{E5E95564-5480-4425-BD19-A135B606B1DE}"/>
    <cellStyle name="Output 2 5 2 2 2 2" xfId="34043" xr:uid="{A76DE126-0E1C-4171-8E2A-896CF55116F2}"/>
    <cellStyle name="Output 2 5 2 2 2 3" xfId="34044" xr:uid="{63FC8A33-1A1E-4122-B7CB-042658C4E395}"/>
    <cellStyle name="Output 2 5 2 2 2 4" xfId="34045" xr:uid="{5EA86C84-3CEB-41CD-9F35-A660D03EF747}"/>
    <cellStyle name="Output 2 5 2 2 3" xfId="5420" xr:uid="{E08FB5CD-3B51-4FAF-B0A0-4352D6F74E6D}"/>
    <cellStyle name="Output 2 5 2 2 3 2" xfId="34046" xr:uid="{566134C9-5F54-4E11-9586-98CC60336B69}"/>
    <cellStyle name="Output 2 5 2 2 4" xfId="34047" xr:uid="{FE95597D-4397-4663-ABB5-0FA9347B6B78}"/>
    <cellStyle name="Output 2 5 2 2 5" xfId="34048" xr:uid="{93552D4F-80D5-480A-800C-9946268FDCC6}"/>
    <cellStyle name="Output 2 5 2 2 6" xfId="34049" xr:uid="{451C8595-3074-47D6-93B2-E6974F947030}"/>
    <cellStyle name="Output 2 5 2 2 7" xfId="34050" xr:uid="{4C80CF14-3B4D-4B11-9D25-B63CE11543F9}"/>
    <cellStyle name="Output 2 5 2 2 8" xfId="34051" xr:uid="{C1A039B6-076F-4336-AC76-C042C25A63FA}"/>
    <cellStyle name="Output 2 5 2 3" xfId="34052" xr:uid="{470907C2-FB2D-4F0D-9A6A-3B2DFBE84886}"/>
    <cellStyle name="Output 2 5 2 3 2" xfId="34053" xr:uid="{B4ACBBCA-0901-4087-AFB6-ADD23ECFCF22}"/>
    <cellStyle name="Output 2 5 2 3 2 2" xfId="34054" xr:uid="{AE79A01C-DF09-4912-B488-62633F90AFA4}"/>
    <cellStyle name="Output 2 5 2 3 2 3" xfId="34055" xr:uid="{E1DB6F3D-32BC-4F51-BC07-7511F526E0F0}"/>
    <cellStyle name="Output 2 5 2 3 3" xfId="34056" xr:uid="{7860104A-D6C0-4F67-A552-C05667DE0D65}"/>
    <cellStyle name="Output 2 5 2 3 3 2" xfId="34057" xr:uid="{AAE27D66-095F-4B58-BF61-2B5DFFDADEF9}"/>
    <cellStyle name="Output 2 5 2 3 4" xfId="34058" xr:uid="{E40ADEF6-B1CE-4D85-8E74-DB5A32278BFD}"/>
    <cellStyle name="Output 2 5 2 3 5" xfId="34059" xr:uid="{879425A2-9F8A-4F8C-AA78-0481B419CD18}"/>
    <cellStyle name="Output 2 5 2 3 6" xfId="34060" xr:uid="{5257EE03-8975-4467-9C17-F8707D26B31F}"/>
    <cellStyle name="Output 2 5 2 4" xfId="34061" xr:uid="{61798FDA-D08A-40C8-B95B-7CD3622FDC7F}"/>
    <cellStyle name="Output 2 5 2 4 2" xfId="34062" xr:uid="{9909C53F-5AE1-4AF0-962A-634161505B73}"/>
    <cellStyle name="Output 2 5 2 4 3" xfId="34063" xr:uid="{B89676E2-6860-45F1-A26C-2B7AE47777CA}"/>
    <cellStyle name="Output 2 5 2 5" xfId="34064" xr:uid="{E28E3B4B-B099-4795-B1B5-1EE58399903F}"/>
    <cellStyle name="Output 2 5 2 5 2" xfId="34065" xr:uid="{1751C700-36FD-47F4-9C1E-EB460EFE48AC}"/>
    <cellStyle name="Output 2 5 2 5 3" xfId="34066" xr:uid="{9C5BA1A9-CD19-4A08-A297-5EC22599209F}"/>
    <cellStyle name="Output 2 5 2 6" xfId="34067" xr:uid="{908398A4-2C7A-4A05-AF65-FF5453561389}"/>
    <cellStyle name="Output 2 5 2 6 2" xfId="34068" xr:uid="{C68897F7-2340-4659-BDC1-A34320A5FB96}"/>
    <cellStyle name="Output 2 5 2 6 3" xfId="34069" xr:uid="{59CF1479-FFD9-43F0-88B6-172606456ADE}"/>
    <cellStyle name="Output 2 5 2 7" xfId="34070" xr:uid="{0E92424C-58C4-42B6-BBAD-24ABEABFAB8A}"/>
    <cellStyle name="Output 2 5 2 7 2" xfId="34071" xr:uid="{40519965-3CFE-42FE-9C6B-885693CCC1BE}"/>
    <cellStyle name="Output 2 5 2 7 3" xfId="34072" xr:uid="{7FD93615-A0F6-4C99-A476-44E11FC3CC68}"/>
    <cellStyle name="Output 2 5 2 8" xfId="34073" xr:uid="{B0D8CD9C-278F-4BCD-AC2B-865902242C20}"/>
    <cellStyle name="Output 2 5 2 8 2" xfId="34074" xr:uid="{D8C7891F-63D3-4F8E-82BB-1CCA0D540839}"/>
    <cellStyle name="Output 2 5 2 8 3" xfId="34075" xr:uid="{5F33D078-85B3-4628-9DE7-63452B5A5398}"/>
    <cellStyle name="Output 2 5 2 9" xfId="34076" xr:uid="{1FD52A10-F69B-4C66-8E66-9CA15274C713}"/>
    <cellStyle name="Output 2 5 2 9 2" xfId="34077" xr:uid="{6929FBC3-ABC1-424A-B30A-F4F06E3A6766}"/>
    <cellStyle name="Output 2 5 2 9 3" xfId="34078" xr:uid="{DBFB2A8D-44BC-4093-BD74-C95F446A8E97}"/>
    <cellStyle name="Output 2 5 3" xfId="3875" xr:uid="{3AB53A9F-DDF4-4EE4-95CF-64027279DDCD}"/>
    <cellStyle name="Output 2 5 3 2" xfId="4688" xr:uid="{B8C10BDF-4E29-4881-BB33-C6893545A381}"/>
    <cellStyle name="Output 2 5 3 2 2" xfId="34079" xr:uid="{145A76CC-D27C-4312-81CC-9D6A9EE92596}"/>
    <cellStyle name="Output 2 5 3 3" xfId="5102" xr:uid="{24FBFABC-0971-45F8-B093-0F5F53BD7164}"/>
    <cellStyle name="Output 2 5 3 4" xfId="34080" xr:uid="{431F93DB-E489-4A79-A48E-84CD94EDA7A3}"/>
    <cellStyle name="Output 2 5 4" xfId="34081" xr:uid="{E60A02C3-F75B-4609-AA21-460C6E7E2DC5}"/>
    <cellStyle name="Output 2 5 4 2" xfId="34082" xr:uid="{A8460512-457F-4C03-A90F-EA2DD2B766BB}"/>
    <cellStyle name="Output 2 5 4 3" xfId="34083" xr:uid="{34A44A64-482C-4F91-85EF-493B586989E8}"/>
    <cellStyle name="Output 2 5 5" xfId="34084" xr:uid="{A7BEFC96-0930-4A72-9CFC-9F32B37E78FA}"/>
    <cellStyle name="Output 2 5 5 2" xfId="34085" xr:uid="{17268967-6A76-4448-8196-35DFD98999B9}"/>
    <cellStyle name="Output 2 5 5 3" xfId="34086" xr:uid="{3746E02B-6973-47A1-A0BE-484F1D3CD532}"/>
    <cellStyle name="Output 2 5 6" xfId="34087" xr:uid="{2BA86F74-60F2-4610-B358-7FD2905C437F}"/>
    <cellStyle name="Output 2 5 6 2" xfId="34088" xr:uid="{AFA09C51-2F31-40AD-89AD-181FB369847D}"/>
    <cellStyle name="Output 2 5 6 3" xfId="34089" xr:uid="{5F43857D-DEA0-4FB1-B4C6-C9C18B5CAD8E}"/>
    <cellStyle name="Output 2 5 7" xfId="34090" xr:uid="{F0192637-EB4C-4DB1-AD21-4F6D7CDF97AA}"/>
    <cellStyle name="Output 2 5 7 2" xfId="34091" xr:uid="{79D35C02-7EDE-44F1-9C75-7DCD46A91DC2}"/>
    <cellStyle name="Output 2 5 7 3" xfId="34092" xr:uid="{F0245B60-3519-4957-B2B0-5B625CB2C5DE}"/>
    <cellStyle name="Output 2 5 8" xfId="34093" xr:uid="{FBDA8E21-BABE-4478-AF32-F45061C5CA4E}"/>
    <cellStyle name="Output 2 5 8 2" xfId="34094" xr:uid="{BA5F862B-3D33-4BD5-BE23-F03122DD1518}"/>
    <cellStyle name="Output 2 5 8 3" xfId="34095" xr:uid="{4FDD2E5C-869A-483F-AEEE-02B5094FE348}"/>
    <cellStyle name="Output 2 5 9" xfId="34096" xr:uid="{33920840-A462-455D-917B-00251FAED44F}"/>
    <cellStyle name="Output 2 5 9 2" xfId="34097" xr:uid="{CE0A3B83-A378-4AC4-B1D0-41461ED4EF2F}"/>
    <cellStyle name="Output 2 5 9 3" xfId="34098" xr:uid="{BC13900C-6956-42B8-8B1B-8FC50819C49B}"/>
    <cellStyle name="Output 2 6" xfId="3033" xr:uid="{B0085041-2E58-4788-AB4D-C7F4C5732719}"/>
    <cellStyle name="Output 2 6 10" xfId="34099" xr:uid="{55E5A747-E79A-48A2-B711-6627016ECE1A}"/>
    <cellStyle name="Output 2 6 10 2" xfId="34100" xr:uid="{15B10F8D-F196-4810-A67A-B02E5A75B5BB}"/>
    <cellStyle name="Output 2 6 10 3" xfId="34101" xr:uid="{B336EABA-F65F-47BD-9CD3-BB0CD47311A1}"/>
    <cellStyle name="Output 2 6 11" xfId="34102" xr:uid="{653CF19A-165C-4160-8209-FA42EE4DB276}"/>
    <cellStyle name="Output 2 6 11 2" xfId="34103" xr:uid="{BDF3A17C-02C8-46A9-85A9-6F7910AE3F74}"/>
    <cellStyle name="Output 2 6 12" xfId="34104" xr:uid="{4A1DD7DB-2033-403C-A181-A72744659F8F}"/>
    <cellStyle name="Output 2 6 13" xfId="11131" xr:uid="{A1497F3C-458C-4FEF-BEA6-1A14A74052F0}"/>
    <cellStyle name="Output 2 6 14" xfId="6554" xr:uid="{61BBFC03-C51F-4A5D-AEF1-83B83048F4CB}"/>
    <cellStyle name="Output 2 6 2" xfId="3541" xr:uid="{E27D56E8-D2D7-4B8C-AA75-5CC2A65B766E}"/>
    <cellStyle name="Output 2 6 2 10" xfId="34105" xr:uid="{F5B7AB3D-D8E5-4B24-A88F-9AC58F250C08}"/>
    <cellStyle name="Output 2 6 2 10 2" xfId="34106" xr:uid="{B4DBCD0C-EAF0-48C1-8AEE-6034AC009B8C}"/>
    <cellStyle name="Output 2 6 2 11" xfId="34107" xr:uid="{75FDCA82-B84B-4704-B972-779144ECC0AC}"/>
    <cellStyle name="Output 2 6 2 2" xfId="4198" xr:uid="{8F1FEE26-EDB8-4429-9B89-F81546E1FC4F}"/>
    <cellStyle name="Output 2 6 2 2 2" xfId="4945" xr:uid="{AA68C69F-DB4C-4962-8DD6-4B8CDDAD8D9A}"/>
    <cellStyle name="Output 2 6 2 2 2 2" xfId="34108" xr:uid="{0C914AB1-85B1-4639-B211-688595EE3D5B}"/>
    <cellStyle name="Output 2 6 2 2 2 3" xfId="34109" xr:uid="{75F05685-CC3E-48EF-8187-FEDB00017574}"/>
    <cellStyle name="Output 2 6 2 2 2 4" xfId="34110" xr:uid="{49E2F7BB-91FD-4629-88A7-A0CD4F253BB8}"/>
    <cellStyle name="Output 2 6 2 2 3" xfId="5421" xr:uid="{3E00C255-B38A-471D-BA1A-2A6B4891AC5F}"/>
    <cellStyle name="Output 2 6 2 2 3 2" xfId="34111" xr:uid="{49DEDE94-F3CE-4FE0-A5AE-4A308735C4A6}"/>
    <cellStyle name="Output 2 6 2 2 4" xfId="34112" xr:uid="{973DF843-6F9C-47CD-81A6-E785321F4525}"/>
    <cellStyle name="Output 2 6 2 2 5" xfId="34113" xr:uid="{6DB5C5BB-F2C8-4E89-8992-A4CD5A8C136A}"/>
    <cellStyle name="Output 2 6 2 2 6" xfId="34114" xr:uid="{A7F50143-24A6-45A8-B379-4EA265505B55}"/>
    <cellStyle name="Output 2 6 2 2 7" xfId="34115" xr:uid="{B5D10636-528F-4365-9C7A-CD6161D0BCBE}"/>
    <cellStyle name="Output 2 6 2 2 8" xfId="34116" xr:uid="{C98BA8EA-C841-4C56-AC79-2DC6E90B7209}"/>
    <cellStyle name="Output 2 6 2 3" xfId="34117" xr:uid="{5C79435E-08A1-453A-B8B4-8ABC695919F2}"/>
    <cellStyle name="Output 2 6 2 3 2" xfId="34118" xr:uid="{E715453E-5C81-4801-9D2C-F6EFC1EE904E}"/>
    <cellStyle name="Output 2 6 2 3 2 2" xfId="34119" xr:uid="{1C26A611-D27D-4C1B-B9CF-0AABAD52800E}"/>
    <cellStyle name="Output 2 6 2 3 2 3" xfId="34120" xr:uid="{0CC15314-53BE-410E-AE3E-27C98B1CDF3A}"/>
    <cellStyle name="Output 2 6 2 3 3" xfId="34121" xr:uid="{29E0F0E4-B8A8-48B4-B022-664AED3CD3AB}"/>
    <cellStyle name="Output 2 6 2 3 3 2" xfId="34122" xr:uid="{AA4BDF8D-36E6-45C4-8ED2-3ACED9727ABE}"/>
    <cellStyle name="Output 2 6 2 3 4" xfId="34123" xr:uid="{A6A85BFB-51EC-47F0-AB9E-681FE6120B17}"/>
    <cellStyle name="Output 2 6 2 3 5" xfId="34124" xr:uid="{097D5CBD-81E5-489A-83D0-E1FD623900D9}"/>
    <cellStyle name="Output 2 6 2 3 6" xfId="34125" xr:uid="{5A17FF58-B003-4823-8532-3E0726300114}"/>
    <cellStyle name="Output 2 6 2 4" xfId="34126" xr:uid="{4C820694-EAB2-40CE-9C60-330AB0D336A0}"/>
    <cellStyle name="Output 2 6 2 4 2" xfId="34127" xr:uid="{23833EF9-1BA4-4234-A7E5-94711198DEE6}"/>
    <cellStyle name="Output 2 6 2 4 3" xfId="34128" xr:uid="{ED979351-15AE-446B-BD70-4780B9222507}"/>
    <cellStyle name="Output 2 6 2 5" xfId="34129" xr:uid="{6AE66EE0-F2B9-41A1-9C79-6A61BD706A31}"/>
    <cellStyle name="Output 2 6 2 5 2" xfId="34130" xr:uid="{EDDB9C8A-FBD2-468E-996B-47AE4B150D3D}"/>
    <cellStyle name="Output 2 6 2 5 3" xfId="34131" xr:uid="{0430769E-11FE-4838-82E4-C9F57B9ACD48}"/>
    <cellStyle name="Output 2 6 2 6" xfId="34132" xr:uid="{2D96C34E-0306-4BA7-B039-E184082A3DF8}"/>
    <cellStyle name="Output 2 6 2 6 2" xfId="34133" xr:uid="{48004C35-F144-4832-81FD-3E35079B0780}"/>
    <cellStyle name="Output 2 6 2 6 3" xfId="34134" xr:uid="{F412E2AF-582D-4559-9CA0-932E72839011}"/>
    <cellStyle name="Output 2 6 2 7" xfId="34135" xr:uid="{208F1971-2EB5-4B2B-A4F8-9D204EECEE75}"/>
    <cellStyle name="Output 2 6 2 7 2" xfId="34136" xr:uid="{DB41593C-A723-4EF3-A747-7C881839F92E}"/>
    <cellStyle name="Output 2 6 2 7 3" xfId="34137" xr:uid="{3E235D36-F5A8-4C4A-85B8-C58597662A82}"/>
    <cellStyle name="Output 2 6 2 8" xfId="34138" xr:uid="{93E485DE-179F-406F-9A34-028978792C4F}"/>
    <cellStyle name="Output 2 6 2 8 2" xfId="34139" xr:uid="{21127661-45B7-4305-B264-8836237CB73A}"/>
    <cellStyle name="Output 2 6 2 8 3" xfId="34140" xr:uid="{E9AA394A-674A-4840-81E5-683F24C026C2}"/>
    <cellStyle name="Output 2 6 2 9" xfId="34141" xr:uid="{47B2082C-4C28-4FF4-A1A4-BD22F1D9D714}"/>
    <cellStyle name="Output 2 6 2 9 2" xfId="34142" xr:uid="{2D6E81D3-1BAC-4814-9C45-B4275792AEC7}"/>
    <cellStyle name="Output 2 6 2 9 3" xfId="34143" xr:uid="{519CE8B3-A00D-4547-8D73-6E27F3745BB1}"/>
    <cellStyle name="Output 2 6 3" xfId="3876" xr:uid="{2DACFA5B-9908-49BC-BB62-9AB539B24284}"/>
    <cellStyle name="Output 2 6 3 2" xfId="4689" xr:uid="{8195F4F1-C1BA-4168-BDC5-2814BA7018A0}"/>
    <cellStyle name="Output 2 6 3 2 2" xfId="34144" xr:uid="{690F004B-E0D1-4190-BAAF-A3B3530EA5C1}"/>
    <cellStyle name="Output 2 6 3 3" xfId="5103" xr:uid="{2A73623D-EFF8-4A2A-B79E-742EFD96C964}"/>
    <cellStyle name="Output 2 6 3 4" xfId="34145" xr:uid="{2EC755E5-5021-454F-AB61-99B860F9B187}"/>
    <cellStyle name="Output 2 6 4" xfId="34146" xr:uid="{77A5CDF7-53BD-488F-8A38-66B9D639C00B}"/>
    <cellStyle name="Output 2 6 4 2" xfId="34147" xr:uid="{7A37C680-B586-4A25-B18D-A9880344956B}"/>
    <cellStyle name="Output 2 6 4 3" xfId="34148" xr:uid="{A43BF4B5-8B43-4338-BF8F-A443A91E0BFE}"/>
    <cellStyle name="Output 2 6 5" xfId="34149" xr:uid="{D11269D6-6F54-4373-ABAA-B28CF43786BD}"/>
    <cellStyle name="Output 2 6 5 2" xfId="34150" xr:uid="{19C8FE55-DDF7-484F-8DA7-208F2071BE37}"/>
    <cellStyle name="Output 2 6 5 3" xfId="34151" xr:uid="{5EC3143C-1D5D-4DFC-A124-BA20197C6431}"/>
    <cellStyle name="Output 2 6 6" xfId="34152" xr:uid="{3CEEACF8-625B-4660-8EF0-857A5CE6B488}"/>
    <cellStyle name="Output 2 6 6 2" xfId="34153" xr:uid="{1CECC89A-4881-49BE-A422-681D1507ED2C}"/>
    <cellStyle name="Output 2 6 6 3" xfId="34154" xr:uid="{23DFFE77-8529-44DE-92E7-FF215923829E}"/>
    <cellStyle name="Output 2 6 7" xfId="34155" xr:uid="{AA1F53DA-6068-4463-88BF-6755369516A3}"/>
    <cellStyle name="Output 2 6 7 2" xfId="34156" xr:uid="{5A3453E9-2D38-406B-971C-BF19B60FC220}"/>
    <cellStyle name="Output 2 6 7 3" xfId="34157" xr:uid="{6B79728F-D7E1-4D93-A827-498B44918E97}"/>
    <cellStyle name="Output 2 6 8" xfId="34158" xr:uid="{92FD6B4E-0E9A-4985-AE05-B71FFB432B18}"/>
    <cellStyle name="Output 2 6 8 2" xfId="34159" xr:uid="{A18786D8-99FD-4095-8335-825F4BFCEA16}"/>
    <cellStyle name="Output 2 6 8 3" xfId="34160" xr:uid="{7869B7F2-E842-4582-B27B-61D829335825}"/>
    <cellStyle name="Output 2 6 9" xfId="34161" xr:uid="{3F6F7A9A-47E1-4337-A10C-3136A39D38D5}"/>
    <cellStyle name="Output 2 6 9 2" xfId="34162" xr:uid="{E6AF39FC-FB05-4556-8005-41EB3F11C4AB}"/>
    <cellStyle name="Output 2 6 9 3" xfId="34163" xr:uid="{20DC8FC8-4806-4B3F-848D-586E9B6865DD}"/>
    <cellStyle name="Output 2 7" xfId="3034" xr:uid="{B3659105-46D9-40E2-BEE4-BE04B40B80D3}"/>
    <cellStyle name="Output 2 7 10" xfId="34164" xr:uid="{A6077182-5150-4BAD-A66F-9FE596DCBAC8}"/>
    <cellStyle name="Output 2 7 10 2" xfId="34165" xr:uid="{64D324BB-A1BE-4EE9-B0DA-2359B189262F}"/>
    <cellStyle name="Output 2 7 10 3" xfId="34166" xr:uid="{4BF00A71-8FE2-4923-8464-E12FABC683BF}"/>
    <cellStyle name="Output 2 7 11" xfId="34167" xr:uid="{F193C491-3B16-4106-9066-3948BC2CAE3F}"/>
    <cellStyle name="Output 2 7 11 2" xfId="34168" xr:uid="{4BF2F639-B593-45C8-A0A7-37E5029DB71C}"/>
    <cellStyle name="Output 2 7 12" xfId="34169" xr:uid="{88A85831-3ACA-4800-A022-469D4BD6DCB6}"/>
    <cellStyle name="Output 2 7 13" xfId="11132" xr:uid="{77B1C2E5-1A5F-4D7B-9907-C9858342CE31}"/>
    <cellStyle name="Output 2 7 14" xfId="6555" xr:uid="{09E67C3D-8607-42EB-923D-317F12CD96AB}"/>
    <cellStyle name="Output 2 7 2" xfId="3542" xr:uid="{CB500453-F39D-4D68-8BC9-C2A9DB3813B8}"/>
    <cellStyle name="Output 2 7 2 10" xfId="34170" xr:uid="{10581675-B7D8-4F51-8253-E6FB65CFD05E}"/>
    <cellStyle name="Output 2 7 2 10 2" xfId="34171" xr:uid="{109C8DE3-4A5F-424F-BE98-D6C4C899BFBA}"/>
    <cellStyle name="Output 2 7 2 11" xfId="34172" xr:uid="{2A8E1967-AF68-4B27-8CB2-4AB9A340F2B0}"/>
    <cellStyle name="Output 2 7 2 2" xfId="4199" xr:uid="{F5292C05-ACCC-4A47-88E8-254E34A61441}"/>
    <cellStyle name="Output 2 7 2 2 2" xfId="4946" xr:uid="{2DAA825D-5748-4FD5-B862-E7C6A4F657AF}"/>
    <cellStyle name="Output 2 7 2 2 2 2" xfId="34173" xr:uid="{02138FA5-B1A2-4C43-8684-D3A8ECE3F0F9}"/>
    <cellStyle name="Output 2 7 2 2 2 3" xfId="34174" xr:uid="{922FDD89-A388-4692-9A98-B724AC7FC66C}"/>
    <cellStyle name="Output 2 7 2 2 2 4" xfId="34175" xr:uid="{F782CCBA-50C1-4FBC-B925-9BEB24A8F181}"/>
    <cellStyle name="Output 2 7 2 2 3" xfId="5422" xr:uid="{6796C751-5E02-4816-8C5C-E1BD77179F86}"/>
    <cellStyle name="Output 2 7 2 2 3 2" xfId="34176" xr:uid="{E8C070D0-B996-4666-A42B-D3F37822C005}"/>
    <cellStyle name="Output 2 7 2 2 4" xfId="34177" xr:uid="{951D8C31-7F26-4A6C-A72B-415E600172A7}"/>
    <cellStyle name="Output 2 7 2 2 5" xfId="34178" xr:uid="{B3BB0433-656B-494B-8F8E-921524DDEEEE}"/>
    <cellStyle name="Output 2 7 2 2 6" xfId="34179" xr:uid="{39D664EE-FBDD-41D9-9C22-D053287C48FC}"/>
    <cellStyle name="Output 2 7 2 2 7" xfId="34180" xr:uid="{EC2E8CE1-DD91-4E41-A874-9EF0128EBE38}"/>
    <cellStyle name="Output 2 7 2 2 8" xfId="34181" xr:uid="{A2DAD078-C541-4F3C-BE23-4C4444FF3A3E}"/>
    <cellStyle name="Output 2 7 2 3" xfId="34182" xr:uid="{ED1CEDCF-CED8-438F-9BE6-DD42C180A27E}"/>
    <cellStyle name="Output 2 7 2 3 2" xfId="34183" xr:uid="{DEBF9599-DEF3-4F19-9F08-22F72735383D}"/>
    <cellStyle name="Output 2 7 2 3 2 2" xfId="34184" xr:uid="{9F3053B2-42BF-44A9-A486-71CD814761F9}"/>
    <cellStyle name="Output 2 7 2 3 2 3" xfId="34185" xr:uid="{ACBF8E5E-2A03-4F89-A6B2-37D5B3CFB933}"/>
    <cellStyle name="Output 2 7 2 3 3" xfId="34186" xr:uid="{5272DC57-602A-4C5D-820F-85DC546322C8}"/>
    <cellStyle name="Output 2 7 2 3 3 2" xfId="34187" xr:uid="{CAE48B55-FC2A-4993-9A2C-748A554D0909}"/>
    <cellStyle name="Output 2 7 2 3 4" xfId="34188" xr:uid="{CA268846-299E-4BE9-BFFD-6B960518E01C}"/>
    <cellStyle name="Output 2 7 2 3 5" xfId="34189" xr:uid="{A61C25B8-8BC2-4406-AF42-5999B4F7F992}"/>
    <cellStyle name="Output 2 7 2 3 6" xfId="34190" xr:uid="{13AA53E9-9BAD-4C25-95A4-972B4DB5018C}"/>
    <cellStyle name="Output 2 7 2 4" xfId="34191" xr:uid="{831993A8-9EFD-427A-A66C-2993D2169DD8}"/>
    <cellStyle name="Output 2 7 2 4 2" xfId="34192" xr:uid="{81A757CB-A265-4AD6-9AF0-801B25A4596F}"/>
    <cellStyle name="Output 2 7 2 4 3" xfId="34193" xr:uid="{365A5A2A-8259-4624-91B0-F582A2685504}"/>
    <cellStyle name="Output 2 7 2 5" xfId="34194" xr:uid="{6B25F619-7BC2-49AA-BF2F-478AE9F4B84C}"/>
    <cellStyle name="Output 2 7 2 5 2" xfId="34195" xr:uid="{8EE99890-F012-48C2-AF08-9476ACD3A3D2}"/>
    <cellStyle name="Output 2 7 2 5 3" xfId="34196" xr:uid="{C8E5487C-CB84-4FE8-A5B4-D392A17D8140}"/>
    <cellStyle name="Output 2 7 2 6" xfId="34197" xr:uid="{4801878D-91E6-4D9D-B5C2-C05036883BD3}"/>
    <cellStyle name="Output 2 7 2 6 2" xfId="34198" xr:uid="{425DA421-3FA6-44FA-83CF-C64EB7BA20AD}"/>
    <cellStyle name="Output 2 7 2 6 3" xfId="34199" xr:uid="{96B68033-A72E-400C-9171-26D93C796D8C}"/>
    <cellStyle name="Output 2 7 2 7" xfId="34200" xr:uid="{4DB7C0D4-39D6-4E05-B31C-58F7594F626C}"/>
    <cellStyle name="Output 2 7 2 7 2" xfId="34201" xr:uid="{46EA233D-A0B6-4046-AD3C-F6879E2BBD6E}"/>
    <cellStyle name="Output 2 7 2 7 3" xfId="34202" xr:uid="{17A7ADB9-F5EC-4421-8EFE-1249C96E88A6}"/>
    <cellStyle name="Output 2 7 2 8" xfId="34203" xr:uid="{60A40F64-D94F-4974-A37C-F400CB3C542A}"/>
    <cellStyle name="Output 2 7 2 8 2" xfId="34204" xr:uid="{750A90A3-EB25-43EF-88B6-9B7C106684DA}"/>
    <cellStyle name="Output 2 7 2 8 3" xfId="34205" xr:uid="{C2D54E5E-FDF7-438C-89B0-504D47DF13DA}"/>
    <cellStyle name="Output 2 7 2 9" xfId="34206" xr:uid="{6805B504-FE64-4B6D-82FC-43F88D4671FE}"/>
    <cellStyle name="Output 2 7 2 9 2" xfId="34207" xr:uid="{EED055E4-CA20-4251-A641-B3391206EE15}"/>
    <cellStyle name="Output 2 7 2 9 3" xfId="34208" xr:uid="{576B1CDE-8761-4C9F-A2C9-D09F373B403D}"/>
    <cellStyle name="Output 2 7 3" xfId="3877" xr:uid="{18D93DA6-D5BE-4A8D-85B6-1E076C2C225E}"/>
    <cellStyle name="Output 2 7 3 2" xfId="4690" xr:uid="{F0B0902E-49DF-4729-A5AA-29F02BA5EE51}"/>
    <cellStyle name="Output 2 7 3 2 2" xfId="34209" xr:uid="{AE256561-39A1-4FD2-B202-4B9B842D0B92}"/>
    <cellStyle name="Output 2 7 3 3" xfId="5104" xr:uid="{5C32162F-4664-41F1-A22B-30EBCD0222F2}"/>
    <cellStyle name="Output 2 7 3 4" xfId="34210" xr:uid="{842E2527-B63B-4539-8B4C-614C1E59CB6F}"/>
    <cellStyle name="Output 2 7 4" xfId="34211" xr:uid="{BA3C72EB-1BBF-4086-B2F1-F513F5795D78}"/>
    <cellStyle name="Output 2 7 4 2" xfId="34212" xr:uid="{C8CC59D0-19B3-4251-9000-86D452D92E11}"/>
    <cellStyle name="Output 2 7 4 3" xfId="34213" xr:uid="{E0171BF2-0968-430E-AF8C-494A21BB7A1B}"/>
    <cellStyle name="Output 2 7 5" xfId="34214" xr:uid="{57B34911-9A28-4C75-85B8-89FB36E21469}"/>
    <cellStyle name="Output 2 7 5 2" xfId="34215" xr:uid="{DA8216DD-8F6D-492E-A21A-C96E79DA15CB}"/>
    <cellStyle name="Output 2 7 5 3" xfId="34216" xr:uid="{4D020715-DD93-4BBA-92FD-66C3ADA59FBB}"/>
    <cellStyle name="Output 2 7 6" xfId="34217" xr:uid="{67C06B10-66D1-4F4D-9C6A-CD01AD5DB429}"/>
    <cellStyle name="Output 2 7 6 2" xfId="34218" xr:uid="{92911B45-3862-4214-AA9D-4EE2838ED60B}"/>
    <cellStyle name="Output 2 7 6 3" xfId="34219" xr:uid="{6475FC3A-44E8-4E60-A010-0D9B2D5B5012}"/>
    <cellStyle name="Output 2 7 7" xfId="34220" xr:uid="{F858D880-1C00-4E52-A039-31AC86A2484C}"/>
    <cellStyle name="Output 2 7 7 2" xfId="34221" xr:uid="{2A632B47-5DFC-4A14-A260-8ADBDFD496F0}"/>
    <cellStyle name="Output 2 7 7 3" xfId="34222" xr:uid="{10B86E17-FE98-4EE3-A276-6D142D2BB67E}"/>
    <cellStyle name="Output 2 7 8" xfId="34223" xr:uid="{5936418C-0B4D-4A17-A6F7-691F9D371924}"/>
    <cellStyle name="Output 2 7 8 2" xfId="34224" xr:uid="{F3243B2E-6B07-4C56-B0D4-8742577FDB3B}"/>
    <cellStyle name="Output 2 7 8 3" xfId="34225" xr:uid="{F07EAF85-8B2D-4F2D-8D78-C54188569812}"/>
    <cellStyle name="Output 2 7 9" xfId="34226" xr:uid="{6720D85D-2B3A-41B0-AC2E-A2420DEF6D42}"/>
    <cellStyle name="Output 2 7 9 2" xfId="34227" xr:uid="{10A4CC01-592C-47F2-8965-F31E4276C7ED}"/>
    <cellStyle name="Output 2 7 9 3" xfId="34228" xr:uid="{2A5F8D4B-A2C5-4279-A6CD-B1B98DBB3555}"/>
    <cellStyle name="Output 2 8" xfId="3035" xr:uid="{A4FD5FF4-ED87-4027-871E-44C15FF537AD}"/>
    <cellStyle name="Output 2 8 10" xfId="34229" xr:uid="{502B2D78-E8D1-46BA-8BE3-F5EACC5BF53D}"/>
    <cellStyle name="Output 2 8 10 2" xfId="34230" xr:uid="{9E31C6B5-F2B1-4F8C-BC2A-2E2D4928D30C}"/>
    <cellStyle name="Output 2 8 10 3" xfId="34231" xr:uid="{80AA8C31-D3B0-4068-859C-599663042375}"/>
    <cellStyle name="Output 2 8 11" xfId="34232" xr:uid="{AA36A549-985F-49EE-987E-038BB6013D35}"/>
    <cellStyle name="Output 2 8 11 2" xfId="34233" xr:uid="{413A019F-82A1-4E11-92AB-E27F279C5B78}"/>
    <cellStyle name="Output 2 8 12" xfId="34234" xr:uid="{83FD4D7F-E855-49C6-A0DD-CE950396E77B}"/>
    <cellStyle name="Output 2 8 13" xfId="11133" xr:uid="{E3B88876-1ADD-448C-95CD-9254E03870B0}"/>
    <cellStyle name="Output 2 8 14" xfId="6556" xr:uid="{0061830E-9439-4049-8233-F0224021B25D}"/>
    <cellStyle name="Output 2 8 2" xfId="3543" xr:uid="{617D1E2F-7CA4-4A13-9A50-6383BFF3DDA3}"/>
    <cellStyle name="Output 2 8 2 10" xfId="34235" xr:uid="{215BE9BB-F2C3-43F3-B48A-30034570BE74}"/>
    <cellStyle name="Output 2 8 2 10 2" xfId="34236" xr:uid="{D230F180-1D61-463F-8737-C2FD0CED74CE}"/>
    <cellStyle name="Output 2 8 2 11" xfId="34237" xr:uid="{1E7248FE-9C93-4186-8D84-9F89DDCAA745}"/>
    <cellStyle name="Output 2 8 2 2" xfId="4200" xr:uid="{7AE52E32-8609-4129-A824-7A73974EAA45}"/>
    <cellStyle name="Output 2 8 2 2 2" xfId="4947" xr:uid="{C79771C3-B455-4752-9A6F-9C7CAD516244}"/>
    <cellStyle name="Output 2 8 2 2 2 2" xfId="34238" xr:uid="{DE81C403-3FF3-4DC7-9193-0D28E8A70D4F}"/>
    <cellStyle name="Output 2 8 2 2 2 3" xfId="34239" xr:uid="{47CA2756-5D55-4ED8-95F8-6E9A4BFF0345}"/>
    <cellStyle name="Output 2 8 2 2 2 4" xfId="34240" xr:uid="{49948F88-09E5-4E0C-8130-32B2D8324001}"/>
    <cellStyle name="Output 2 8 2 2 3" xfId="5423" xr:uid="{6A611E8C-A769-49E7-8F0A-F2C3D84E368A}"/>
    <cellStyle name="Output 2 8 2 2 3 2" xfId="34241" xr:uid="{1AA021C6-927C-4688-BAE3-B69043CF4FF2}"/>
    <cellStyle name="Output 2 8 2 2 4" xfId="34242" xr:uid="{87952F45-1EA7-4316-AB3F-FCFAAE23896B}"/>
    <cellStyle name="Output 2 8 2 2 5" xfId="34243" xr:uid="{4D60AB17-3306-4C37-8F9E-F2513559217A}"/>
    <cellStyle name="Output 2 8 2 2 6" xfId="34244" xr:uid="{8F49EB93-1590-4E17-BBB7-76416A4FF054}"/>
    <cellStyle name="Output 2 8 2 2 7" xfId="34245" xr:uid="{2B1778BB-68FF-4849-96BD-DFAA75928485}"/>
    <cellStyle name="Output 2 8 2 2 8" xfId="34246" xr:uid="{5E9A4995-C130-46D2-939F-43E427FF4F5E}"/>
    <cellStyle name="Output 2 8 2 3" xfId="34247" xr:uid="{C2970A84-ADD9-41F9-97DB-B3D68E5E415B}"/>
    <cellStyle name="Output 2 8 2 3 2" xfId="34248" xr:uid="{E0A21397-9826-418A-AC8E-BD55F9BFD8DD}"/>
    <cellStyle name="Output 2 8 2 3 2 2" xfId="34249" xr:uid="{EA599208-4297-4F46-8733-AE849CAA7F51}"/>
    <cellStyle name="Output 2 8 2 3 2 3" xfId="34250" xr:uid="{A2FCC2DD-4DD0-41DA-8FD9-E31D364F545A}"/>
    <cellStyle name="Output 2 8 2 3 3" xfId="34251" xr:uid="{473515E0-09B9-4294-BFDD-61C295245C72}"/>
    <cellStyle name="Output 2 8 2 3 3 2" xfId="34252" xr:uid="{128C6995-C5E3-4B5D-BECC-5DBE2D44EBA0}"/>
    <cellStyle name="Output 2 8 2 3 4" xfId="34253" xr:uid="{DB0F4DEB-CB33-4C71-90BD-957BE5A68B91}"/>
    <cellStyle name="Output 2 8 2 3 5" xfId="34254" xr:uid="{B41AD1F3-9021-4E45-8EFA-2811EB228A94}"/>
    <cellStyle name="Output 2 8 2 3 6" xfId="34255" xr:uid="{4035792E-C52B-49D6-948A-8045A5121F1E}"/>
    <cellStyle name="Output 2 8 2 4" xfId="34256" xr:uid="{7FDBE054-4B02-4C71-A3E9-C23EB1719FC2}"/>
    <cellStyle name="Output 2 8 2 4 2" xfId="34257" xr:uid="{91CF1796-EA86-4819-824B-C89564C30B1C}"/>
    <cellStyle name="Output 2 8 2 4 3" xfId="34258" xr:uid="{556B4ECC-A015-490F-AB4A-DD8EBFD6C9C3}"/>
    <cellStyle name="Output 2 8 2 5" xfId="34259" xr:uid="{A36A88D0-E363-4A48-8930-61437AE86B1F}"/>
    <cellStyle name="Output 2 8 2 5 2" xfId="34260" xr:uid="{88B50B62-7822-4F36-BBCB-9D9BA2FD391E}"/>
    <cellStyle name="Output 2 8 2 5 3" xfId="34261" xr:uid="{998F59E5-4AA7-4B9D-9CCC-928804720675}"/>
    <cellStyle name="Output 2 8 2 6" xfId="34262" xr:uid="{39DE3F40-8754-4405-B9F7-4C014E9962A1}"/>
    <cellStyle name="Output 2 8 2 6 2" xfId="34263" xr:uid="{FF3051F0-A292-4259-AD44-9F6DC357321B}"/>
    <cellStyle name="Output 2 8 2 6 3" xfId="34264" xr:uid="{31BF2FCA-3E06-461D-9F8C-FAF36B95FB63}"/>
    <cellStyle name="Output 2 8 2 7" xfId="34265" xr:uid="{96B4556C-5D9A-4346-90A0-123B19D97AA7}"/>
    <cellStyle name="Output 2 8 2 7 2" xfId="34266" xr:uid="{A3AB209C-9DB0-4F5D-BD3B-164C3365847A}"/>
    <cellStyle name="Output 2 8 2 7 3" xfId="34267" xr:uid="{17D4511C-A020-4B21-B038-3DE0BEF4F4C6}"/>
    <cellStyle name="Output 2 8 2 8" xfId="34268" xr:uid="{90F92848-894C-470C-BF91-17B540DAF51E}"/>
    <cellStyle name="Output 2 8 2 8 2" xfId="34269" xr:uid="{9771EAB4-BCC2-4507-896B-BF509155A5A8}"/>
    <cellStyle name="Output 2 8 2 8 3" xfId="34270" xr:uid="{076D8989-AE9B-4C26-AB59-B35192522662}"/>
    <cellStyle name="Output 2 8 2 9" xfId="34271" xr:uid="{A8509695-4158-44CA-B294-D98D25BA67AB}"/>
    <cellStyle name="Output 2 8 2 9 2" xfId="34272" xr:uid="{494D1EB6-F1C9-4AF2-89D1-8797968FCD2B}"/>
    <cellStyle name="Output 2 8 2 9 3" xfId="34273" xr:uid="{FCEE1212-8DF5-4BF9-BFC4-CA6E123C2672}"/>
    <cellStyle name="Output 2 8 3" xfId="3878" xr:uid="{1C9A17F9-DCD4-459E-B4D4-F180BC78E96A}"/>
    <cellStyle name="Output 2 8 3 2" xfId="4691" xr:uid="{73EB7A05-AED5-4834-ADAC-AD3C3462CD1C}"/>
    <cellStyle name="Output 2 8 3 2 2" xfId="34274" xr:uid="{FBB1330F-FDEA-4B46-BDCE-4F3E5C908F03}"/>
    <cellStyle name="Output 2 8 3 3" xfId="5105" xr:uid="{ACF53461-7ABD-4CCA-A274-C1683366AE42}"/>
    <cellStyle name="Output 2 8 3 4" xfId="34275" xr:uid="{B9D48D9A-64C8-4445-A1FF-A8A6BBA4C0CE}"/>
    <cellStyle name="Output 2 8 4" xfId="34276" xr:uid="{1EF6BB1B-54FA-49BF-BE8E-5AC1C6FE1EBE}"/>
    <cellStyle name="Output 2 8 4 2" xfId="34277" xr:uid="{1181869E-7B37-43F7-9A01-A3A22412DFCD}"/>
    <cellStyle name="Output 2 8 4 3" xfId="34278" xr:uid="{9444FE2D-DFB2-4E5E-B41F-E200B6C72B32}"/>
    <cellStyle name="Output 2 8 5" xfId="34279" xr:uid="{04A1222B-2847-4649-9C79-D94FD156B221}"/>
    <cellStyle name="Output 2 8 5 2" xfId="34280" xr:uid="{1E28AE6C-4C17-4DBE-82E4-A490D4EBE2F7}"/>
    <cellStyle name="Output 2 8 5 3" xfId="34281" xr:uid="{05FDD2D4-B28E-4652-B486-A0828A56DC6A}"/>
    <cellStyle name="Output 2 8 6" xfId="34282" xr:uid="{353CB6B2-2C58-4A6E-A7A9-D655AFFD05C4}"/>
    <cellStyle name="Output 2 8 6 2" xfId="34283" xr:uid="{9A7618B0-AE34-4B55-814F-6F7E8797F6E9}"/>
    <cellStyle name="Output 2 8 6 3" xfId="34284" xr:uid="{55AA8AD4-0670-42D2-AD8D-F89861FFD442}"/>
    <cellStyle name="Output 2 8 7" xfId="34285" xr:uid="{A66DA656-8807-41D5-89A7-1DDC34B4DACD}"/>
    <cellStyle name="Output 2 8 7 2" xfId="34286" xr:uid="{449AAF19-B371-426E-9252-C78377619301}"/>
    <cellStyle name="Output 2 8 7 3" xfId="34287" xr:uid="{5DDBDD2E-D58B-45F0-BD86-40D33B1654F8}"/>
    <cellStyle name="Output 2 8 8" xfId="34288" xr:uid="{835F430B-746E-4712-9FB6-64C3C6D7F66C}"/>
    <cellStyle name="Output 2 8 8 2" xfId="34289" xr:uid="{C6132931-4985-457A-964A-4A961E88C2EE}"/>
    <cellStyle name="Output 2 8 8 3" xfId="34290" xr:uid="{AA547214-CFE0-431C-8ADF-8D00095300FD}"/>
    <cellStyle name="Output 2 8 9" xfId="34291" xr:uid="{CB934793-3F9B-430D-A7E6-6CB88A3DB421}"/>
    <cellStyle name="Output 2 8 9 2" xfId="34292" xr:uid="{AE7B4999-10E1-4BA1-A129-78ADADB47264}"/>
    <cellStyle name="Output 2 8 9 3" xfId="34293" xr:uid="{3BAA4C23-AE06-4DDF-B697-65771E2C44DB}"/>
    <cellStyle name="Output 2 9" xfId="3036" xr:uid="{BD90DECC-CA8D-439D-AAB0-835588081092}"/>
    <cellStyle name="Output 2 9 10" xfId="34294" xr:uid="{B3E2F828-173D-4B4D-96FA-83115C4E1EAE}"/>
    <cellStyle name="Output 2 9 10 2" xfId="34295" xr:uid="{84B4D8EE-55AE-4A80-82E8-B6F70B2C31D1}"/>
    <cellStyle name="Output 2 9 10 3" xfId="34296" xr:uid="{B638A333-C034-47A6-AE91-184679BA75B8}"/>
    <cellStyle name="Output 2 9 11" xfId="34297" xr:uid="{E19A6B27-6298-4492-B4AC-3FB3CFA07090}"/>
    <cellStyle name="Output 2 9 11 2" xfId="34298" xr:uid="{BCFBDA1F-84D5-4422-B979-FB3350ACC137}"/>
    <cellStyle name="Output 2 9 12" xfId="34299" xr:uid="{3F232D7B-C97F-40C6-A174-5BAF82CD16C8}"/>
    <cellStyle name="Output 2 9 13" xfId="11134" xr:uid="{1143539F-1F37-43A4-95A1-F872E7704735}"/>
    <cellStyle name="Output 2 9 14" xfId="6557" xr:uid="{46F8169D-81A2-4BC4-8C97-6894D9444E33}"/>
    <cellStyle name="Output 2 9 2" xfId="3544" xr:uid="{D8CF3B80-DC8E-4E05-AD33-1ABBD3167274}"/>
    <cellStyle name="Output 2 9 2 10" xfId="34300" xr:uid="{B0978EE8-2817-4D75-B57C-E323EC1D5166}"/>
    <cellStyle name="Output 2 9 2 10 2" xfId="34301" xr:uid="{4E36F4A9-F80B-45E4-B570-722A225556E8}"/>
    <cellStyle name="Output 2 9 2 11" xfId="34302" xr:uid="{1416F1E5-292A-409A-83EE-AF50C280D27C}"/>
    <cellStyle name="Output 2 9 2 2" xfId="4201" xr:uid="{E9F438BF-BA47-4F34-84F8-AAF0072D5291}"/>
    <cellStyle name="Output 2 9 2 2 2" xfId="4948" xr:uid="{A4B41DD9-4C72-4336-9107-6B8DDC85A2D3}"/>
    <cellStyle name="Output 2 9 2 2 2 2" xfId="34303" xr:uid="{F3DC30AD-DCA5-47A3-A6EA-2E91DD96C426}"/>
    <cellStyle name="Output 2 9 2 2 2 3" xfId="34304" xr:uid="{33F0E9FA-0184-46FF-B84D-E3FDA24221A6}"/>
    <cellStyle name="Output 2 9 2 2 2 4" xfId="34305" xr:uid="{74DBD1B7-D71A-4C1F-B8DA-3EF18F8B57C0}"/>
    <cellStyle name="Output 2 9 2 2 3" xfId="5424" xr:uid="{F1A100DE-CD43-49E6-A6D5-2576DE7230A5}"/>
    <cellStyle name="Output 2 9 2 2 3 2" xfId="34306" xr:uid="{D44832C1-6701-4073-95A1-913A77220073}"/>
    <cellStyle name="Output 2 9 2 2 4" xfId="34307" xr:uid="{E9540CDF-38D1-41ED-BDE5-E9912A27DF34}"/>
    <cellStyle name="Output 2 9 2 2 5" xfId="34308" xr:uid="{53FFDCB6-DCC3-4FB1-BDEE-EA39F94A9E80}"/>
    <cellStyle name="Output 2 9 2 2 6" xfId="34309" xr:uid="{F11F09C3-F323-4738-997C-A547684DBA81}"/>
    <cellStyle name="Output 2 9 2 2 7" xfId="34310" xr:uid="{4DB57BE3-6C33-44B0-AF4B-5FBCCB05EDFA}"/>
    <cellStyle name="Output 2 9 2 2 8" xfId="34311" xr:uid="{4B19F1E3-541E-4956-8F21-80997566DEFD}"/>
    <cellStyle name="Output 2 9 2 3" xfId="34312" xr:uid="{6010C46B-C863-4C74-B103-4783247BAC4C}"/>
    <cellStyle name="Output 2 9 2 3 2" xfId="34313" xr:uid="{063321FC-FEC2-4139-9657-741CD063B867}"/>
    <cellStyle name="Output 2 9 2 3 2 2" xfId="34314" xr:uid="{87B0307E-F2D3-461D-A626-540B75241BFE}"/>
    <cellStyle name="Output 2 9 2 3 2 3" xfId="34315" xr:uid="{DD393B04-2D72-4329-BF56-DB171E58ED0D}"/>
    <cellStyle name="Output 2 9 2 3 3" xfId="34316" xr:uid="{A3BF8059-ABEE-4C6E-B8EE-C8137CC9569B}"/>
    <cellStyle name="Output 2 9 2 3 3 2" xfId="34317" xr:uid="{4D32F1D5-73A1-4D5F-8F1B-855D91D8C406}"/>
    <cellStyle name="Output 2 9 2 3 4" xfId="34318" xr:uid="{10306C4B-5834-4B20-91CD-4E309E3A45AD}"/>
    <cellStyle name="Output 2 9 2 3 5" xfId="34319" xr:uid="{84F187B3-37A4-4095-8187-AD0875C9F9EC}"/>
    <cellStyle name="Output 2 9 2 3 6" xfId="34320" xr:uid="{ADD907F9-0090-4361-9FF8-F2B2C63AD3D7}"/>
    <cellStyle name="Output 2 9 2 4" xfId="34321" xr:uid="{CD9142D1-023E-49AC-B366-7894DB3E19E2}"/>
    <cellStyle name="Output 2 9 2 4 2" xfId="34322" xr:uid="{560F25B1-FDF1-4039-ADBE-40A73BEBD9FD}"/>
    <cellStyle name="Output 2 9 2 4 3" xfId="34323" xr:uid="{F4911E2D-E218-44EA-BE41-A4B5B232A48E}"/>
    <cellStyle name="Output 2 9 2 5" xfId="34324" xr:uid="{C2E781BE-9E83-4736-84B0-F7242483CBA0}"/>
    <cellStyle name="Output 2 9 2 5 2" xfId="34325" xr:uid="{ADB9B940-F066-4360-9FC3-AEA3A2F4C887}"/>
    <cellStyle name="Output 2 9 2 5 3" xfId="34326" xr:uid="{5A99CFB3-BA4F-4BAC-806D-178D72A55CE8}"/>
    <cellStyle name="Output 2 9 2 6" xfId="34327" xr:uid="{DFB99D46-E0AF-41ED-9917-B244D3EF6468}"/>
    <cellStyle name="Output 2 9 2 6 2" xfId="34328" xr:uid="{45ED41B6-D446-4D6D-AB4F-CB337346B788}"/>
    <cellStyle name="Output 2 9 2 6 3" xfId="34329" xr:uid="{EC2F87B3-9C92-4D1B-AF62-532EE15A9D57}"/>
    <cellStyle name="Output 2 9 2 7" xfId="34330" xr:uid="{30F76273-6CBD-4742-9C25-9B31A6EAA9E9}"/>
    <cellStyle name="Output 2 9 2 7 2" xfId="34331" xr:uid="{A44523D4-B679-4CEA-A09C-5EA0191C9C51}"/>
    <cellStyle name="Output 2 9 2 7 3" xfId="34332" xr:uid="{0985ED36-049D-4AE1-BD8E-11BB475471E8}"/>
    <cellStyle name="Output 2 9 2 8" xfId="34333" xr:uid="{D00D707E-562E-4241-871A-06386B70F04D}"/>
    <cellStyle name="Output 2 9 2 8 2" xfId="34334" xr:uid="{1AC5A473-3B25-4ADF-9CD8-6A12F7D48B7D}"/>
    <cellStyle name="Output 2 9 2 8 3" xfId="34335" xr:uid="{12776CD0-8044-41D9-A003-17B62F720D3B}"/>
    <cellStyle name="Output 2 9 2 9" xfId="34336" xr:uid="{334B6DB8-F59F-4853-98A2-10E991581452}"/>
    <cellStyle name="Output 2 9 2 9 2" xfId="34337" xr:uid="{F2FD4166-8EB4-496E-9191-126D672D4EBB}"/>
    <cellStyle name="Output 2 9 2 9 3" xfId="34338" xr:uid="{F59099C3-FA6F-420F-A2F5-5C83770CCA30}"/>
    <cellStyle name="Output 2 9 3" xfId="3879" xr:uid="{1AC2D302-1718-4B33-AF30-6422DEA4B042}"/>
    <cellStyle name="Output 2 9 3 2" xfId="4692" xr:uid="{53D1C485-7E3F-4515-B558-29F8DA390924}"/>
    <cellStyle name="Output 2 9 3 2 2" xfId="34339" xr:uid="{0C12B066-E86C-43B5-B7B9-B55301C9248B}"/>
    <cellStyle name="Output 2 9 3 3" xfId="5106" xr:uid="{68C057F8-8B9E-4A16-A0DF-A6AEBD9934F0}"/>
    <cellStyle name="Output 2 9 3 4" xfId="34340" xr:uid="{974047BA-B9F5-4083-8D0A-BDD4EE44B5C3}"/>
    <cellStyle name="Output 2 9 4" xfId="34341" xr:uid="{30F36704-CE5E-42AB-A978-BAD5800151CE}"/>
    <cellStyle name="Output 2 9 4 2" xfId="34342" xr:uid="{D791847D-E4A1-4DD7-9D49-03BAF9C31068}"/>
    <cellStyle name="Output 2 9 4 3" xfId="34343" xr:uid="{EA06065D-BC2B-487F-951B-4BB2282CCAE2}"/>
    <cellStyle name="Output 2 9 5" xfId="34344" xr:uid="{3098BF4E-EDE9-45CD-9425-2B6F87AD1FF5}"/>
    <cellStyle name="Output 2 9 5 2" xfId="34345" xr:uid="{62FDFB7F-C8FA-47EB-BFE5-5F5F50C1E1AA}"/>
    <cellStyle name="Output 2 9 5 3" xfId="34346" xr:uid="{1048C60F-DF87-4E43-BBA0-B29A1309BCC9}"/>
    <cellStyle name="Output 2 9 6" xfId="34347" xr:uid="{DACDEE16-9FBF-4008-9B80-6ABDE8349DA1}"/>
    <cellStyle name="Output 2 9 6 2" xfId="34348" xr:uid="{5BE27AC9-33AA-407F-AAF8-799F45ED5CE0}"/>
    <cellStyle name="Output 2 9 6 3" xfId="34349" xr:uid="{BACF69FF-C7F1-4339-8DC3-38DCCAAB0E5B}"/>
    <cellStyle name="Output 2 9 7" xfId="34350" xr:uid="{A281AF5E-EE04-4C1B-B41F-4501602FA6F7}"/>
    <cellStyle name="Output 2 9 7 2" xfId="34351" xr:uid="{59E9FFA7-BFA6-4F55-8E6C-9526851F4C84}"/>
    <cellStyle name="Output 2 9 7 3" xfId="34352" xr:uid="{042E50C2-F733-4D01-AE6B-40A606303E08}"/>
    <cellStyle name="Output 2 9 8" xfId="34353" xr:uid="{7B0CD4F7-1581-42E7-95FC-DC5117A0BFC1}"/>
    <cellStyle name="Output 2 9 8 2" xfId="34354" xr:uid="{ED0EC065-0F95-496F-B8C5-B470FE0F3F12}"/>
    <cellStyle name="Output 2 9 8 3" xfId="34355" xr:uid="{62C30ADB-99B3-4685-B7A2-0F54B257CB49}"/>
    <cellStyle name="Output 2 9 9" xfId="34356" xr:uid="{E549F0E4-4C01-4E09-8B65-8619393F8DA0}"/>
    <cellStyle name="Output 2 9 9 2" xfId="34357" xr:uid="{6535A909-3526-4431-8157-0B498600AC7F}"/>
    <cellStyle name="Output 2 9 9 3" xfId="34358" xr:uid="{539032D7-9349-4097-A6D4-D9AE73B658DB}"/>
    <cellStyle name="Output 20" xfId="8950" xr:uid="{405F8CB4-02AB-4AC8-A722-A12DD147B985}"/>
    <cellStyle name="Output 21" xfId="8951" xr:uid="{B1F9CD83-EB23-49EF-90BC-1FAE8BB22511}"/>
    <cellStyle name="Output 22" xfId="8952" xr:uid="{D417963D-22D7-4C59-AE49-680C0536E374}"/>
    <cellStyle name="Output 23" xfId="8953" xr:uid="{14D42A8C-2D1D-4651-BD2B-6545200E0DF6}"/>
    <cellStyle name="Output 24" xfId="8954" xr:uid="{35DAF1FC-C013-43D6-8751-D08DDA7F5089}"/>
    <cellStyle name="Output 25" xfId="8955" xr:uid="{C1C56285-C1CF-4627-A0E6-E9E49054C35D}"/>
    <cellStyle name="Output 26" xfId="8956" xr:uid="{4F9E2565-21FC-4306-9BE5-26457975B3C3}"/>
    <cellStyle name="Output 27" xfId="8957" xr:uid="{4D8219C0-5E1E-4F4A-93D8-5F74B0A00C10}"/>
    <cellStyle name="Output 28" xfId="8958" xr:uid="{DE4EE5AB-59D7-410E-BB3D-711EA4C69BDC}"/>
    <cellStyle name="Output 29" xfId="8959" xr:uid="{575A3981-11B7-4D5A-A723-667461333D27}"/>
    <cellStyle name="Output 3" xfId="3037" xr:uid="{A024F7C4-ADBB-4488-822F-5BBBD1848536}"/>
    <cellStyle name="Output 3 10" xfId="3038" xr:uid="{4BAC4A89-B7AD-4485-81C1-85BA6C881A33}"/>
    <cellStyle name="Output 3 10 10" xfId="34359" xr:uid="{EF7C0C1C-1516-4C60-8C4D-B89A7D82CC36}"/>
    <cellStyle name="Output 3 10 10 2" xfId="34360" xr:uid="{14DC36C3-5984-451B-9BD6-63034ECF687F}"/>
    <cellStyle name="Output 3 10 10 3" xfId="34361" xr:uid="{F9A455E5-D0AB-4EA3-A689-3A478F6BCDCC}"/>
    <cellStyle name="Output 3 10 11" xfId="34362" xr:uid="{307EB955-0330-4BB4-ACB1-8F48F7B5B6B4}"/>
    <cellStyle name="Output 3 10 11 2" xfId="34363" xr:uid="{D49A88E2-0383-41B8-A7AB-D398BEF1B8C9}"/>
    <cellStyle name="Output 3 10 2" xfId="3546" xr:uid="{EF61FB6F-9212-4901-98E5-067FE6D7F768}"/>
    <cellStyle name="Output 3 10 2 10" xfId="34364" xr:uid="{883BEF08-8123-42F1-B7E6-1D8E9BA0E40C}"/>
    <cellStyle name="Output 3 10 2 10 2" xfId="34365" xr:uid="{5E36BA7F-4CD8-4700-AFE5-8E36841BC63C}"/>
    <cellStyle name="Output 3 10 2 2" xfId="4203" xr:uid="{4576CB18-9C42-49AB-B777-3E1DF556F6D7}"/>
    <cellStyle name="Output 3 10 2 2 2" xfId="4950" xr:uid="{73739F63-BB48-4610-BBFC-C88E6DF88080}"/>
    <cellStyle name="Output 3 10 2 2 2 2" xfId="34366" xr:uid="{B9E02097-BFAF-4725-8FF0-D033F67E3D8E}"/>
    <cellStyle name="Output 3 10 2 2 3" xfId="5426" xr:uid="{3A8F7F90-4539-4A45-B829-B7277101C682}"/>
    <cellStyle name="Output 3 10 2 2 4" xfId="34367" xr:uid="{F31BBED1-A1D9-4A5F-952B-7701F9D5951C}"/>
    <cellStyle name="Output 3 10 2 3" xfId="34368" xr:uid="{5A8731DD-E276-487F-BE3C-727C46C17972}"/>
    <cellStyle name="Output 3 10 2 3 2" xfId="34369" xr:uid="{B14614AB-42B8-43B9-B9D5-9016486C5A37}"/>
    <cellStyle name="Output 3 10 2 3 3" xfId="34370" xr:uid="{4299F509-79EE-4769-B0E1-CA5A1871DAC8}"/>
    <cellStyle name="Output 3 10 2 4" xfId="34371" xr:uid="{B635C249-68CE-4A72-9391-C318DB944F6F}"/>
    <cellStyle name="Output 3 10 2 4 2" xfId="34372" xr:uid="{B3EBF08C-12AA-4214-9F8C-B9210F183EF1}"/>
    <cellStyle name="Output 3 10 2 4 3" xfId="34373" xr:uid="{964B0E88-C6FA-460B-9500-2BD1C01183C0}"/>
    <cellStyle name="Output 3 10 2 5" xfId="34374" xr:uid="{1BA8A1E6-A9A4-4F83-9357-F3B167A41C91}"/>
    <cellStyle name="Output 3 10 2 5 2" xfId="34375" xr:uid="{CFC77F52-E663-4455-9F8B-CAA157B04383}"/>
    <cellStyle name="Output 3 10 2 5 3" xfId="34376" xr:uid="{4FE4D438-D7C6-4721-B39E-7A3E338A7386}"/>
    <cellStyle name="Output 3 10 2 6" xfId="34377" xr:uid="{B8F51C25-1813-4546-9F4F-8DC77E46AB9E}"/>
    <cellStyle name="Output 3 10 2 6 2" xfId="34378" xr:uid="{C3A73B80-BC6F-471A-9F8A-6AE164BE3CB4}"/>
    <cellStyle name="Output 3 10 2 6 3" xfId="34379" xr:uid="{FF75727D-F728-4E1A-AF82-86D242F7A993}"/>
    <cellStyle name="Output 3 10 2 7" xfId="34380" xr:uid="{DBDCFACA-1B7B-40E5-B777-2947967860CF}"/>
    <cellStyle name="Output 3 10 2 7 2" xfId="34381" xr:uid="{3C8B947F-203A-42FB-9508-680C45B8A923}"/>
    <cellStyle name="Output 3 10 2 7 3" xfId="34382" xr:uid="{372F547A-F4FB-47AC-A87B-43FF3B459D52}"/>
    <cellStyle name="Output 3 10 2 8" xfId="34383" xr:uid="{4339EC3A-48B5-48B8-BD06-EC64B0A4EAEC}"/>
    <cellStyle name="Output 3 10 2 8 2" xfId="34384" xr:uid="{A8998CCA-6963-4A73-940F-5ECC26DE8E6F}"/>
    <cellStyle name="Output 3 10 2 8 3" xfId="34385" xr:uid="{E2412B73-3D08-43F1-9F8D-F32EEFB3F5D2}"/>
    <cellStyle name="Output 3 10 2 9" xfId="34386" xr:uid="{A8365DD9-CFE7-4E20-AEC9-C4CBB2AEEA37}"/>
    <cellStyle name="Output 3 10 2 9 2" xfId="34387" xr:uid="{46D59FCF-8ED8-4C07-83E7-196C6AA22BF0}"/>
    <cellStyle name="Output 3 10 2 9 3" xfId="34388" xr:uid="{7B97E65F-1F31-4CF8-BC9D-F5BEC2A36A8B}"/>
    <cellStyle name="Output 3 10 3" xfId="3881" xr:uid="{580406F5-AF6C-4129-AE5A-C1BAFE93A9CC}"/>
    <cellStyle name="Output 3 10 3 2" xfId="4694" xr:uid="{F6B164BD-809B-4570-B187-175BDE22476E}"/>
    <cellStyle name="Output 3 10 3 3" xfId="5108" xr:uid="{943D19C8-4B4A-4CC8-8C9E-9842D0DB43DC}"/>
    <cellStyle name="Output 3 10 3 4" xfId="34389" xr:uid="{B8FE1C86-9F1E-4ECD-BB6B-3288DCB02CF1}"/>
    <cellStyle name="Output 3 10 4" xfId="34390" xr:uid="{6AF4A22C-9EB5-495D-A71D-93373751757D}"/>
    <cellStyle name="Output 3 10 4 2" xfId="34391" xr:uid="{C5BC76F1-A0F9-45C7-AC10-5218899ED165}"/>
    <cellStyle name="Output 3 10 4 3" xfId="34392" xr:uid="{ADCEB36A-C5B9-4727-B8F9-2F99CBFF816E}"/>
    <cellStyle name="Output 3 10 5" xfId="34393" xr:uid="{7859269C-0E2C-492D-AFD4-15A8A4922DAE}"/>
    <cellStyle name="Output 3 10 5 2" xfId="34394" xr:uid="{B8D8BA29-7913-4AA2-9AF4-64D71EF97BC1}"/>
    <cellStyle name="Output 3 10 5 3" xfId="34395" xr:uid="{CAD3B5E3-D1E2-4842-88E2-885BAA4DFE31}"/>
    <cellStyle name="Output 3 10 6" xfId="34396" xr:uid="{78DC7277-071D-4760-82F6-F6F5BF0C3D26}"/>
    <cellStyle name="Output 3 10 6 2" xfId="34397" xr:uid="{45C86BB9-1D9B-48C0-B1FA-E7E994034C64}"/>
    <cellStyle name="Output 3 10 6 3" xfId="34398" xr:uid="{672341AA-6B7A-45DA-A48D-DFB4471FE5B8}"/>
    <cellStyle name="Output 3 10 7" xfId="34399" xr:uid="{723D19D6-FC02-485A-86EF-AB301F2B3FBD}"/>
    <cellStyle name="Output 3 10 7 2" xfId="34400" xr:uid="{525DDA21-CB3C-48DF-9F3C-529B183B19F1}"/>
    <cellStyle name="Output 3 10 7 3" xfId="34401" xr:uid="{A464C5B9-C22A-42F4-8020-904FB7DEA478}"/>
    <cellStyle name="Output 3 10 8" xfId="34402" xr:uid="{DCC21D62-AEB5-4FF0-BBEC-2F7629F7AEB3}"/>
    <cellStyle name="Output 3 10 8 2" xfId="34403" xr:uid="{410A3C98-BDA8-47D4-B2D8-6A91E48BBDF5}"/>
    <cellStyle name="Output 3 10 8 3" xfId="34404" xr:uid="{111EA9DD-E97E-4836-A112-3445FB37A3E1}"/>
    <cellStyle name="Output 3 10 9" xfId="34405" xr:uid="{3E352858-0750-4D1E-A62E-7F057E9C1FFF}"/>
    <cellStyle name="Output 3 10 9 2" xfId="34406" xr:uid="{061145FD-1291-4C73-A225-B7A0EF21EE79}"/>
    <cellStyle name="Output 3 10 9 3" xfId="34407" xr:uid="{46A2C2BC-E27F-4DF2-810E-AB11561EF21E}"/>
    <cellStyle name="Output 3 11" xfId="3039" xr:uid="{0656E3BA-12E6-45EC-836E-4C3A6EF4780F}"/>
    <cellStyle name="Output 3 11 10" xfId="34408" xr:uid="{E31BA3CC-D5D3-4FD5-A3A6-2898707E886A}"/>
    <cellStyle name="Output 3 11 10 2" xfId="34409" xr:uid="{100AB46C-6B81-495F-8416-861F0DFD6A49}"/>
    <cellStyle name="Output 3 11 10 3" xfId="34410" xr:uid="{8E69607E-6F42-4873-B242-E2DE92225C06}"/>
    <cellStyle name="Output 3 11 11" xfId="34411" xr:uid="{7B71C01D-8F09-44C0-AAE2-647B204C3CAA}"/>
    <cellStyle name="Output 3 11 11 2" xfId="34412" xr:uid="{BD656448-D4DD-47DE-B075-0BA106A3A3B3}"/>
    <cellStyle name="Output 3 11 2" xfId="3547" xr:uid="{8D2EEAFF-8F06-4EA1-BD54-B9E4707D80EA}"/>
    <cellStyle name="Output 3 11 2 10" xfId="34413" xr:uid="{5F1775C6-8766-4E21-9F09-1A3B42629E30}"/>
    <cellStyle name="Output 3 11 2 10 2" xfId="34414" xr:uid="{404F1C81-C433-486E-ACFB-343690329F5A}"/>
    <cellStyle name="Output 3 11 2 2" xfId="4204" xr:uid="{F5EE4D2E-BC1F-401F-82D0-CCA3368D3E5C}"/>
    <cellStyle name="Output 3 11 2 2 2" xfId="4951" xr:uid="{FD5B0260-6855-4E74-81F3-943366AB9EDE}"/>
    <cellStyle name="Output 3 11 2 2 2 2" xfId="34415" xr:uid="{CA05C3E0-9AEC-4110-B141-02238A5A0263}"/>
    <cellStyle name="Output 3 11 2 2 3" xfId="5427" xr:uid="{5ECC3C1F-DD31-4AC4-A1E9-DAEB812F798F}"/>
    <cellStyle name="Output 3 11 2 2 4" xfId="34416" xr:uid="{C863E642-60D6-46D9-8BBE-EF5AAEAE960F}"/>
    <cellStyle name="Output 3 11 2 3" xfId="34417" xr:uid="{C7B42891-16C4-476D-B64C-666578E93AB9}"/>
    <cellStyle name="Output 3 11 2 3 2" xfId="34418" xr:uid="{962FA796-8F99-483E-99AF-7C84479C3EEF}"/>
    <cellStyle name="Output 3 11 2 3 3" xfId="34419" xr:uid="{4E7A3511-183F-4521-A5AB-6B386D002600}"/>
    <cellStyle name="Output 3 11 2 4" xfId="34420" xr:uid="{7147CB65-D40E-4C4A-812C-EDD951B8C29B}"/>
    <cellStyle name="Output 3 11 2 4 2" xfId="34421" xr:uid="{BD91E7B8-6F14-4735-A7FA-584F3D4E85A8}"/>
    <cellStyle name="Output 3 11 2 4 3" xfId="34422" xr:uid="{F449BB94-8E2B-41BA-B6D8-D16DC78B30D6}"/>
    <cellStyle name="Output 3 11 2 5" xfId="34423" xr:uid="{EE1942AF-D92D-4F74-B909-BD2D58C8C7DD}"/>
    <cellStyle name="Output 3 11 2 5 2" xfId="34424" xr:uid="{E4589735-3074-4548-B1F2-69F13ACDECE1}"/>
    <cellStyle name="Output 3 11 2 5 3" xfId="34425" xr:uid="{5C05679C-B582-450B-B4EA-2FB9203E794D}"/>
    <cellStyle name="Output 3 11 2 6" xfId="34426" xr:uid="{F82E4B95-8CB2-42F8-9667-0AD0907A762C}"/>
    <cellStyle name="Output 3 11 2 6 2" xfId="34427" xr:uid="{90765EB8-A2F1-47E6-AF11-D28AE202F263}"/>
    <cellStyle name="Output 3 11 2 6 3" xfId="34428" xr:uid="{65F80B3E-A3EA-4902-834C-91D883631B1C}"/>
    <cellStyle name="Output 3 11 2 7" xfId="34429" xr:uid="{C50BCFB2-9F89-4443-8A52-A07D84DDCDA0}"/>
    <cellStyle name="Output 3 11 2 7 2" xfId="34430" xr:uid="{D9E7B56A-45D7-4596-81FC-A8864621081C}"/>
    <cellStyle name="Output 3 11 2 7 3" xfId="34431" xr:uid="{9D0DEC34-4C38-4962-A977-FD8A93A8DDEB}"/>
    <cellStyle name="Output 3 11 2 8" xfId="34432" xr:uid="{93ED5AA1-6619-44DA-9D85-97B16B35A3C1}"/>
    <cellStyle name="Output 3 11 2 8 2" xfId="34433" xr:uid="{944C6D7C-A69E-4B49-8E0C-60C31BF782B1}"/>
    <cellStyle name="Output 3 11 2 8 3" xfId="34434" xr:uid="{7AF179D6-8D5C-468B-A1B5-9019FDDEBFFE}"/>
    <cellStyle name="Output 3 11 2 9" xfId="34435" xr:uid="{4E186003-11E5-495B-B6BF-ABB64E8FA7BD}"/>
    <cellStyle name="Output 3 11 2 9 2" xfId="34436" xr:uid="{D4076003-6E54-4192-B555-C314C6B10CCA}"/>
    <cellStyle name="Output 3 11 2 9 3" xfId="34437" xr:uid="{CAF4CAB5-3AE2-4169-9634-B35DA9C2249B}"/>
    <cellStyle name="Output 3 11 3" xfId="3882" xr:uid="{E7A5D3ED-00FE-4639-BC5E-44A3956FB684}"/>
    <cellStyle name="Output 3 11 3 2" xfId="4695" xr:uid="{538C90AB-A40A-418B-ADD7-D24276ED8EAC}"/>
    <cellStyle name="Output 3 11 3 3" xfId="5109" xr:uid="{AC10D8A4-7F0B-4ECE-8DE4-44467B7B73B8}"/>
    <cellStyle name="Output 3 11 3 4" xfId="34438" xr:uid="{DA07571D-B795-4D3C-8579-0FC116C25836}"/>
    <cellStyle name="Output 3 11 4" xfId="34439" xr:uid="{37BA45A2-F2A5-4E72-98E6-768374456FCF}"/>
    <cellStyle name="Output 3 11 4 2" xfId="34440" xr:uid="{FD36FC45-30B2-4027-881A-995203458DD2}"/>
    <cellStyle name="Output 3 11 4 3" xfId="34441" xr:uid="{179FDA0A-878C-4899-8D45-0744E3D29719}"/>
    <cellStyle name="Output 3 11 5" xfId="34442" xr:uid="{7871C03B-E66A-4B1A-BD4B-D7534A6FF9F9}"/>
    <cellStyle name="Output 3 11 5 2" xfId="34443" xr:uid="{E2E9CDAE-8D55-438E-B02B-8E7BF3F4613C}"/>
    <cellStyle name="Output 3 11 5 3" xfId="34444" xr:uid="{F90FBFC7-1D38-43B5-BEA5-8652F0560ED5}"/>
    <cellStyle name="Output 3 11 6" xfId="34445" xr:uid="{BA68E8D8-D1B6-4E7E-BE6A-AF547ABAB721}"/>
    <cellStyle name="Output 3 11 6 2" xfId="34446" xr:uid="{AD24622A-F373-489A-94AE-A11C72CBC144}"/>
    <cellStyle name="Output 3 11 6 3" xfId="34447" xr:uid="{D43F46A1-EAF9-4CBD-8219-12479ADA67A8}"/>
    <cellStyle name="Output 3 11 7" xfId="34448" xr:uid="{F3A729EF-3788-479E-B102-3AFA9DE0FFB1}"/>
    <cellStyle name="Output 3 11 7 2" xfId="34449" xr:uid="{06992368-CC5E-4E89-991E-E4D6BC533D97}"/>
    <cellStyle name="Output 3 11 7 3" xfId="34450" xr:uid="{60D2C59A-BF86-4FE3-9345-88A170BEF44F}"/>
    <cellStyle name="Output 3 11 8" xfId="34451" xr:uid="{E566260C-5C98-49D2-9554-A7BE7A730F7C}"/>
    <cellStyle name="Output 3 11 8 2" xfId="34452" xr:uid="{8D2AB045-AB6A-4E99-AADC-7E86589C099B}"/>
    <cellStyle name="Output 3 11 8 3" xfId="34453" xr:uid="{5CAE62EE-8BE0-4814-A1DC-10037E63FCCC}"/>
    <cellStyle name="Output 3 11 9" xfId="34454" xr:uid="{644EA81F-985D-4074-AB51-11ED0260C9ED}"/>
    <cellStyle name="Output 3 11 9 2" xfId="34455" xr:uid="{3F47F7D6-7429-4A4A-844D-9FFE9C4520BA}"/>
    <cellStyle name="Output 3 11 9 3" xfId="34456" xr:uid="{46DDF708-FAC1-47B9-A4FC-E9602F9A07AF}"/>
    <cellStyle name="Output 3 12" xfId="3545" xr:uid="{610E9FFF-3D3E-4C71-AF64-05416917EDA1}"/>
    <cellStyle name="Output 3 12 10" xfId="34457" xr:uid="{728B1C5B-1ED3-4C33-9211-038E98DA2911}"/>
    <cellStyle name="Output 3 12 10 2" xfId="34458" xr:uid="{4FA18724-7157-473F-A9EB-9D5168FAC7DE}"/>
    <cellStyle name="Output 3 12 11" xfId="34459" xr:uid="{B95F1E60-B817-44EE-A66D-31D586C6CED3}"/>
    <cellStyle name="Output 3 12 2" xfId="4202" xr:uid="{892726F6-78B4-497B-BE8E-724FA8A6C653}"/>
    <cellStyle name="Output 3 12 2 2" xfId="4949" xr:uid="{2AE845AE-F417-4BF1-BFA2-816DB27CB246}"/>
    <cellStyle name="Output 3 12 2 2 2" xfId="34460" xr:uid="{A86DC6E2-56EB-484A-8EA7-54D1433CBF55}"/>
    <cellStyle name="Output 3 12 2 2 3" xfId="34461" xr:uid="{F52887B8-425B-4440-A711-A9209C82AF56}"/>
    <cellStyle name="Output 3 12 2 2 4" xfId="34462" xr:uid="{F4A5B159-24E1-4666-B2E1-CD03197D501C}"/>
    <cellStyle name="Output 3 12 2 3" xfId="5425" xr:uid="{7DA5A168-C84C-4EC0-B14C-E2917B5C3011}"/>
    <cellStyle name="Output 3 12 2 3 2" xfId="34463" xr:uid="{A6F72EF3-58A6-404E-A2FD-E94F330B2BE3}"/>
    <cellStyle name="Output 3 12 2 4" xfId="34464" xr:uid="{D88FDA7E-92AF-495C-8BEE-A4FAA894A199}"/>
    <cellStyle name="Output 3 12 2 5" xfId="34465" xr:uid="{14339597-C10A-43B2-A8F5-CC8F99E167E8}"/>
    <cellStyle name="Output 3 12 2 6" xfId="34466" xr:uid="{2B2B5CE7-1636-4BE3-A510-DE58D2645F20}"/>
    <cellStyle name="Output 3 12 2 7" xfId="34467" xr:uid="{D9F63D3D-CBF7-4591-A92F-9B515FD97757}"/>
    <cellStyle name="Output 3 12 2 8" xfId="34468" xr:uid="{13D532F9-A73F-4D1C-A359-3F3934C5D93A}"/>
    <cellStyle name="Output 3 12 3" xfId="34469" xr:uid="{2B7205AB-D1DD-4FB5-9B61-8816A0FC9C2C}"/>
    <cellStyle name="Output 3 12 3 2" xfId="34470" xr:uid="{7867F12F-CB42-4B88-8C37-B1F2B14935FF}"/>
    <cellStyle name="Output 3 12 3 2 2" xfId="34471" xr:uid="{7FF70D37-F815-4D4B-8242-51B09C820207}"/>
    <cellStyle name="Output 3 12 3 2 3" xfId="34472" xr:uid="{8B878E35-16C4-4A6D-8B40-320FC03F2B5F}"/>
    <cellStyle name="Output 3 12 3 3" xfId="34473" xr:uid="{FBAFDD1F-201B-4D81-ABDC-D0AC53C07B9D}"/>
    <cellStyle name="Output 3 12 3 3 2" xfId="34474" xr:uid="{4B159275-13AE-4073-85AF-98EC61E236A8}"/>
    <cellStyle name="Output 3 12 3 4" xfId="34475" xr:uid="{DFEB70E2-73B7-4C95-9A2E-70D83CE8D552}"/>
    <cellStyle name="Output 3 12 3 5" xfId="34476" xr:uid="{AC058A0D-1EB9-4C23-9812-7F03AFDB4D81}"/>
    <cellStyle name="Output 3 12 3 6" xfId="34477" xr:uid="{C55DD4C1-3F16-4595-BF47-816DA50989ED}"/>
    <cellStyle name="Output 3 12 4" xfId="34478" xr:uid="{0C2232F0-BE90-4EFA-BCB4-3581DA562CCE}"/>
    <cellStyle name="Output 3 12 4 2" xfId="34479" xr:uid="{7CD146FE-57F4-468E-8313-7C33495A16E1}"/>
    <cellStyle name="Output 3 12 4 3" xfId="34480" xr:uid="{6C45F683-C5F8-4A48-A188-7C44A95E62A1}"/>
    <cellStyle name="Output 3 12 5" xfId="34481" xr:uid="{F4BEFC6C-772C-4694-87E6-99A3609C11AB}"/>
    <cellStyle name="Output 3 12 5 2" xfId="34482" xr:uid="{90136F0E-838C-4911-B2FB-E03B73AB6A99}"/>
    <cellStyle name="Output 3 12 5 3" xfId="34483" xr:uid="{67257939-CAAF-41CD-BCD3-CFA1400545E2}"/>
    <cellStyle name="Output 3 12 6" xfId="34484" xr:uid="{CBC57FAF-ECFA-4564-8606-CBCA86E1B9FA}"/>
    <cellStyle name="Output 3 12 6 2" xfId="34485" xr:uid="{D95D0412-CB65-4662-A2BE-25FD8AB4E5FF}"/>
    <cellStyle name="Output 3 12 6 3" xfId="34486" xr:uid="{613C99D5-DD2F-4152-836F-405411C176AA}"/>
    <cellStyle name="Output 3 12 7" xfId="34487" xr:uid="{B2F70E09-F7F0-4A25-A1F3-3319C5B62541}"/>
    <cellStyle name="Output 3 12 7 2" xfId="34488" xr:uid="{BA3887E9-288F-47C8-8ABB-3EA3A9F69804}"/>
    <cellStyle name="Output 3 12 7 3" xfId="34489" xr:uid="{5C0E0838-1B12-4E00-B5B8-78FBE6B78679}"/>
    <cellStyle name="Output 3 12 8" xfId="34490" xr:uid="{9824B3E7-5425-4554-82BE-C54762064813}"/>
    <cellStyle name="Output 3 12 8 2" xfId="34491" xr:uid="{91F35F27-AFDE-424A-A465-4923A8A9A945}"/>
    <cellStyle name="Output 3 12 8 3" xfId="34492" xr:uid="{62B8E679-F4A8-4704-9842-1FC5997DC1B2}"/>
    <cellStyle name="Output 3 12 9" xfId="34493" xr:uid="{7DA6DA83-A2C0-46D9-A2A1-D8D382D02451}"/>
    <cellStyle name="Output 3 12 9 2" xfId="34494" xr:uid="{07535EA4-CC98-4011-A028-7F0680D6C7ED}"/>
    <cellStyle name="Output 3 12 9 3" xfId="34495" xr:uid="{99D6A9F0-C2C6-4C36-AEFE-3C98D63397EC}"/>
    <cellStyle name="Output 3 13" xfId="3880" xr:uid="{509B6748-5AC0-46A4-99CE-A0347A433D64}"/>
    <cellStyle name="Output 3 13 2" xfId="4693" xr:uid="{1746F561-57F1-4CAC-AB16-74185A0C346D}"/>
    <cellStyle name="Output 3 13 2 2" xfId="34496" xr:uid="{48521D61-D7DA-43A9-ABD5-8C879DB8F30B}"/>
    <cellStyle name="Output 3 13 3" xfId="5107" xr:uid="{6514554E-F1CB-4AA0-8003-20CBE707D12D}"/>
    <cellStyle name="Output 3 13 4" xfId="34497" xr:uid="{83F36DFB-1C30-41B4-9F18-E1BAF89BF861}"/>
    <cellStyle name="Output 3 14" xfId="34498" xr:uid="{7155096D-28CF-42A8-ABC2-1F25D069F3D0}"/>
    <cellStyle name="Output 3 14 2" xfId="34499" xr:uid="{6B15F49C-767C-4870-9D6D-464DAD84172D}"/>
    <cellStyle name="Output 3 14 3" xfId="34500" xr:uid="{4F23AF26-AB06-4582-93EE-3832B5849DDD}"/>
    <cellStyle name="Output 3 15" xfId="34501" xr:uid="{1A91D70E-E92D-40C2-A22F-6B147A1698DD}"/>
    <cellStyle name="Output 3 15 2" xfId="34502" xr:uid="{DC6AD702-4CDE-4B3A-8324-38D1799EFC7D}"/>
    <cellStyle name="Output 3 15 3" xfId="34503" xr:uid="{C71CE174-A767-43ED-920C-752E4868A6D2}"/>
    <cellStyle name="Output 3 16" xfId="34504" xr:uid="{0E3C8BD2-85C7-4ACD-BAD9-A6D151452D34}"/>
    <cellStyle name="Output 3 16 2" xfId="34505" xr:uid="{93F5A400-8609-4209-B2F0-5CE19668DB9B}"/>
    <cellStyle name="Output 3 16 3" xfId="34506" xr:uid="{7F3E76CA-B83D-4E58-9867-D271C840EF8C}"/>
    <cellStyle name="Output 3 17" xfId="34507" xr:uid="{EE6BAB71-4C1B-4C23-864C-7518458E5963}"/>
    <cellStyle name="Output 3 17 2" xfId="34508" xr:uid="{62EB413F-550B-493B-8C68-A4F565BAC100}"/>
    <cellStyle name="Output 3 17 3" xfId="34509" xr:uid="{8CEC11AA-DC66-4A7F-8B35-DD3A7669653F}"/>
    <cellStyle name="Output 3 18" xfId="34510" xr:uid="{DFAD0BCE-D8E0-4EB8-AA21-3E40B776A32B}"/>
    <cellStyle name="Output 3 18 2" xfId="34511" xr:uid="{9FC4EF6C-58BC-456E-91A5-AC437EA55168}"/>
    <cellStyle name="Output 3 18 3" xfId="34512" xr:uid="{65A022FA-2A1D-4409-8042-ECEC577035F5}"/>
    <cellStyle name="Output 3 19" xfId="34513" xr:uid="{89676585-C2A9-4F51-9DC6-3FA7BF0D3AFD}"/>
    <cellStyle name="Output 3 19 2" xfId="34514" xr:uid="{FC17C424-BEC8-49C3-AF6F-2D3870C6AB8E}"/>
    <cellStyle name="Output 3 19 3" xfId="34515" xr:uid="{D42AA607-BBB4-46F3-8226-1D00C7EF17B6}"/>
    <cellStyle name="Output 3 2" xfId="3040" xr:uid="{D3F40861-8CC2-417C-8C53-FBEBC57BA0EB}"/>
    <cellStyle name="Output 3 2 10" xfId="34516" xr:uid="{2CC7CA54-DB32-4DE3-9BF9-D7BB1D21EE97}"/>
    <cellStyle name="Output 3 2 10 2" xfId="34517" xr:uid="{6D2AB5E3-D10B-43C8-8FC3-EBFC20D0B797}"/>
    <cellStyle name="Output 3 2 10 3" xfId="34518" xr:uid="{9A6FCCFB-77C2-47D8-9135-D6933DA02CCE}"/>
    <cellStyle name="Output 3 2 11" xfId="34519" xr:uid="{D4BECE26-6FD5-4554-AA5C-79110364B443}"/>
    <cellStyle name="Output 3 2 11 2" xfId="34520" xr:uid="{9F92ABD2-028D-4C76-9F1F-5B13E9870187}"/>
    <cellStyle name="Output 3 2 12" xfId="34521" xr:uid="{ACEB5B87-13AB-4C58-8579-CB1D7E0500FB}"/>
    <cellStyle name="Output 3 2 13" xfId="11135" xr:uid="{0047ADAA-098B-412F-AE4E-D1146562C843}"/>
    <cellStyle name="Output 3 2 14" xfId="8960" xr:uid="{78EF1A60-7F03-48BB-9F67-E17426741646}"/>
    <cellStyle name="Output 3 2 2" xfId="3548" xr:uid="{637A2882-8463-4D1A-AB93-490C5468E8F1}"/>
    <cellStyle name="Output 3 2 2 10" xfId="34522" xr:uid="{2DE4E91A-D689-4045-907E-82CE8F9AA55A}"/>
    <cellStyle name="Output 3 2 2 10 2" xfId="34523" xr:uid="{41CEF88C-7BE6-4AE8-816B-78A62A1C49C8}"/>
    <cellStyle name="Output 3 2 2 2" xfId="4205" xr:uid="{86A87F46-60F0-4522-8D21-1266DBDD0648}"/>
    <cellStyle name="Output 3 2 2 2 2" xfId="4952" xr:uid="{D372BACD-B153-4677-A6C8-CE3152E1B36A}"/>
    <cellStyle name="Output 3 2 2 2 2 2" xfId="34524" xr:uid="{6F6B6143-10F4-4177-A938-6523BFFBA0C0}"/>
    <cellStyle name="Output 3 2 2 2 3" xfId="5428" xr:uid="{F1C4E25F-A330-4782-A285-BAD6E93B4913}"/>
    <cellStyle name="Output 3 2 2 2 4" xfId="34525" xr:uid="{B4138951-6909-4168-A20A-8DECCFC968A4}"/>
    <cellStyle name="Output 3 2 2 3" xfId="34526" xr:uid="{0DAE3EDC-2D40-4E55-A348-1C53CA7AFBA6}"/>
    <cellStyle name="Output 3 2 2 3 2" xfId="34527" xr:uid="{F6BDDCF9-1048-4F87-8636-4CDF6F3D2FA4}"/>
    <cellStyle name="Output 3 2 2 3 3" xfId="34528" xr:uid="{C5F5D8A6-0C1D-46C6-B70A-963A60F4F4CE}"/>
    <cellStyle name="Output 3 2 2 4" xfId="34529" xr:uid="{106E06EE-6D4D-4C57-9349-1A46DFAADB62}"/>
    <cellStyle name="Output 3 2 2 4 2" xfId="34530" xr:uid="{30F5C125-7A4A-4B58-B4B0-D08FCB4D3FFF}"/>
    <cellStyle name="Output 3 2 2 4 3" xfId="34531" xr:uid="{3F3EA4FF-E1B0-43C7-A076-89FD02B490BE}"/>
    <cellStyle name="Output 3 2 2 5" xfId="34532" xr:uid="{5A2F86A1-D87C-44EE-94C2-280DEABBEC3B}"/>
    <cellStyle name="Output 3 2 2 5 2" xfId="34533" xr:uid="{728D2811-5D47-4305-AF97-3169F00A6164}"/>
    <cellStyle name="Output 3 2 2 5 3" xfId="34534" xr:uid="{17ED1413-F346-42F3-AC40-84610BBCFFC3}"/>
    <cellStyle name="Output 3 2 2 6" xfId="34535" xr:uid="{0CF48588-25AD-46F8-93AF-659CAAC029AF}"/>
    <cellStyle name="Output 3 2 2 6 2" xfId="34536" xr:uid="{61D7CE44-B82B-4132-A7B2-08CD7C1394A6}"/>
    <cellStyle name="Output 3 2 2 6 3" xfId="34537" xr:uid="{69BC2E1E-C3C7-4FC8-AD39-A322EBE72AF1}"/>
    <cellStyle name="Output 3 2 2 7" xfId="34538" xr:uid="{9936268D-CF6F-4E5F-B665-31F6898B36AC}"/>
    <cellStyle name="Output 3 2 2 7 2" xfId="34539" xr:uid="{02592CCD-FC78-4C34-8A78-B60ED68A3E2C}"/>
    <cellStyle name="Output 3 2 2 7 3" xfId="34540" xr:uid="{E0781F49-EAEC-4C2D-9721-99B769FD55AF}"/>
    <cellStyle name="Output 3 2 2 8" xfId="34541" xr:uid="{CB5984EF-0D4A-4B1A-9085-DDEE2E7C4AFC}"/>
    <cellStyle name="Output 3 2 2 8 2" xfId="34542" xr:uid="{3B8905AF-080D-41C1-B7D2-E0DBBA27DE09}"/>
    <cellStyle name="Output 3 2 2 8 3" xfId="34543" xr:uid="{AB3D5FAF-C944-4CE0-B1F1-5572505E25AB}"/>
    <cellStyle name="Output 3 2 2 9" xfId="34544" xr:uid="{9EFDB699-B5B9-45DF-97D4-83DE6D773088}"/>
    <cellStyle name="Output 3 2 2 9 2" xfId="34545" xr:uid="{6D46F38B-B9D3-4EA3-A4C0-92DC80F3EB84}"/>
    <cellStyle name="Output 3 2 2 9 3" xfId="34546" xr:uid="{3F494697-42ED-4FF3-95B5-05A8A6A7679E}"/>
    <cellStyle name="Output 3 2 3" xfId="3883" xr:uid="{B63D5E9C-A43E-46B9-A852-3688FA00284C}"/>
    <cellStyle name="Output 3 2 3 2" xfId="4696" xr:uid="{15513C69-BA95-4E93-9F9B-E6018CB93666}"/>
    <cellStyle name="Output 3 2 3 3" xfId="5110" xr:uid="{BF20B142-B422-44ED-A1FB-4AEC1E2EE087}"/>
    <cellStyle name="Output 3 2 3 4" xfId="34547" xr:uid="{1B503179-7946-4453-9828-FC25E48E3E73}"/>
    <cellStyle name="Output 3 2 4" xfId="34548" xr:uid="{31CF5036-0D29-471E-A50A-CF8152DADCFE}"/>
    <cellStyle name="Output 3 2 4 2" xfId="34549" xr:uid="{1D230D29-7A1A-450F-A931-7B5E9CFABEEF}"/>
    <cellStyle name="Output 3 2 4 3" xfId="34550" xr:uid="{746E8671-78D7-414A-8820-5180190E3D53}"/>
    <cellStyle name="Output 3 2 5" xfId="34551" xr:uid="{7EDF62F9-B081-4B5E-A121-1ADB15CF191A}"/>
    <cellStyle name="Output 3 2 5 2" xfId="34552" xr:uid="{8B86B9A2-CDA6-46A3-9B90-7DD75CD26CDE}"/>
    <cellStyle name="Output 3 2 5 3" xfId="34553" xr:uid="{FC28DC68-A77F-4854-AF93-63BE0EF7A119}"/>
    <cellStyle name="Output 3 2 6" xfId="34554" xr:uid="{46F3B256-A9ED-4640-8CAE-E5D4EB306A42}"/>
    <cellStyle name="Output 3 2 6 2" xfId="34555" xr:uid="{7EFE6415-05AE-4050-BAF2-3C070AA40259}"/>
    <cellStyle name="Output 3 2 6 3" xfId="34556" xr:uid="{069FBC0C-0EAA-4BB3-BFF4-17EE9C0B4CE9}"/>
    <cellStyle name="Output 3 2 7" xfId="34557" xr:uid="{9D522CDA-C06A-4B7C-AA10-AACD23A46773}"/>
    <cellStyle name="Output 3 2 7 2" xfId="34558" xr:uid="{87CBE82F-8C0E-438A-9961-41A4D7D48D19}"/>
    <cellStyle name="Output 3 2 7 3" xfId="34559" xr:uid="{2A698797-E2A8-4054-AEC3-1977E441162F}"/>
    <cellStyle name="Output 3 2 8" xfId="34560" xr:uid="{BDBAFB30-879D-4D25-94FE-854EE5D78AD3}"/>
    <cellStyle name="Output 3 2 8 2" xfId="34561" xr:uid="{5FEE697F-4039-418F-BFEE-88D2826FD5DC}"/>
    <cellStyle name="Output 3 2 8 3" xfId="34562" xr:uid="{D9C397CD-842B-4F55-AA8F-A4B8BA16C4DC}"/>
    <cellStyle name="Output 3 2 9" xfId="34563" xr:uid="{18FA4A78-74FB-4054-BA72-47B9B1D07CC4}"/>
    <cellStyle name="Output 3 2 9 2" xfId="34564" xr:uid="{4FFF6316-76C4-49D9-8A2D-7039B316354A}"/>
    <cellStyle name="Output 3 2 9 3" xfId="34565" xr:uid="{149D83A6-D71B-4F80-A5AA-ACAA6270B9D8}"/>
    <cellStyle name="Output 3 20" xfId="34566" xr:uid="{916BEEED-0428-4C5C-8BDF-C07BF7FC1238}"/>
    <cellStyle name="Output 3 20 2" xfId="34567" xr:uid="{40619EB3-0AB0-4443-83FE-6C2A2C7BB350}"/>
    <cellStyle name="Output 3 20 3" xfId="34568" xr:uid="{1BB2F577-6FDE-4BED-88DD-22CD296358E5}"/>
    <cellStyle name="Output 3 21" xfId="34569" xr:uid="{D97EF632-1C49-4707-AD62-C7D6A5886C9F}"/>
    <cellStyle name="Output 3 21 2" xfId="34570" xr:uid="{58DE453B-1A65-4CE7-9A0D-CEB4BB70DE60}"/>
    <cellStyle name="Output 3 22" xfId="34571" xr:uid="{01AB4953-7FBE-497F-AABF-D3F50799F42B}"/>
    <cellStyle name="Output 3 23" xfId="6558" xr:uid="{C9540412-69FE-44CA-ADA5-94CB4EC7EF3A}"/>
    <cellStyle name="Output 3 3" xfId="3041" xr:uid="{4554CDCA-9666-4B51-BD08-1AA2B3A68752}"/>
    <cellStyle name="Output 3 3 10" xfId="34572" xr:uid="{B82BB742-B54C-4528-B90B-5325F8B6CD9E}"/>
    <cellStyle name="Output 3 3 10 2" xfId="34573" xr:uid="{22BD2A6F-08A8-431E-9F76-F16F8F4C83CD}"/>
    <cellStyle name="Output 3 3 10 3" xfId="34574" xr:uid="{F81E63B7-C506-4012-ABBF-51E2F1A65F2B}"/>
    <cellStyle name="Output 3 3 11" xfId="34575" xr:uid="{D70A71FF-6208-4817-ABDA-C4D5DDCEE7D7}"/>
    <cellStyle name="Output 3 3 11 2" xfId="34576" xr:uid="{5C3A0789-D376-4556-85A8-74A31FAF8E10}"/>
    <cellStyle name="Output 3 3 12" xfId="34577" xr:uid="{04DC8569-DC37-4525-AF59-C24A504817F8}"/>
    <cellStyle name="Output 3 3 2" xfId="3549" xr:uid="{A9109C6D-21B8-44B1-A1DE-50337567A961}"/>
    <cellStyle name="Output 3 3 2 10" xfId="34578" xr:uid="{FAAD15D5-FAA7-49CF-A351-94C13F7F4377}"/>
    <cellStyle name="Output 3 3 2 10 2" xfId="34579" xr:uid="{2308E385-E8E5-47D9-BF18-EFBA39252F67}"/>
    <cellStyle name="Output 3 3 2 2" xfId="4206" xr:uid="{DDD4BD76-9A3F-4AFE-8EB9-D88C487927C4}"/>
    <cellStyle name="Output 3 3 2 2 2" xfId="4953" xr:uid="{EA25E783-ED07-4B8D-83F2-BEAC3125B9C1}"/>
    <cellStyle name="Output 3 3 2 2 2 2" xfId="34580" xr:uid="{D8243365-2EF2-40DE-A6F4-82C407CA246E}"/>
    <cellStyle name="Output 3 3 2 2 3" xfId="5429" xr:uid="{BD77AC20-8729-4076-A969-C78B99823AF5}"/>
    <cellStyle name="Output 3 3 2 2 4" xfId="34581" xr:uid="{130BC3CF-178B-4C28-9B9B-73DE60A2D810}"/>
    <cellStyle name="Output 3 3 2 3" xfId="34582" xr:uid="{30550B41-454B-4899-815A-E91CFAFDFD18}"/>
    <cellStyle name="Output 3 3 2 3 2" xfId="34583" xr:uid="{60BCB2B3-7548-448B-A434-10660EC6DBB8}"/>
    <cellStyle name="Output 3 3 2 3 3" xfId="34584" xr:uid="{225B8BA6-3834-47E5-9A54-2BE0C499F6BE}"/>
    <cellStyle name="Output 3 3 2 4" xfId="34585" xr:uid="{5040F9D6-8825-4EBC-BF03-FB709D775D0C}"/>
    <cellStyle name="Output 3 3 2 4 2" xfId="34586" xr:uid="{E96B1ECF-6660-4BA4-8606-829E8B2CE33D}"/>
    <cellStyle name="Output 3 3 2 4 3" xfId="34587" xr:uid="{2064E82C-34B4-405E-9BAF-F44B4D635D8A}"/>
    <cellStyle name="Output 3 3 2 5" xfId="34588" xr:uid="{F7014B81-2952-4673-BA20-7234B99BC6F6}"/>
    <cellStyle name="Output 3 3 2 5 2" xfId="34589" xr:uid="{6A7ABC52-C3C5-4101-A8AF-0BD5BF8B8482}"/>
    <cellStyle name="Output 3 3 2 5 3" xfId="34590" xr:uid="{0B794A41-25CC-4E7D-BF5D-890728801EC1}"/>
    <cellStyle name="Output 3 3 2 6" xfId="34591" xr:uid="{2B9E26DC-4FF1-4B17-A286-B600CDCAD212}"/>
    <cellStyle name="Output 3 3 2 6 2" xfId="34592" xr:uid="{12315940-6F0D-4ECD-A26C-4176D2ADA57A}"/>
    <cellStyle name="Output 3 3 2 6 3" xfId="34593" xr:uid="{59AB363E-E312-411B-B475-0DE4539D288A}"/>
    <cellStyle name="Output 3 3 2 7" xfId="34594" xr:uid="{D7CE9069-99EA-463F-91F0-340223762844}"/>
    <cellStyle name="Output 3 3 2 7 2" xfId="34595" xr:uid="{B046CC0A-25D8-42C4-B4A9-27D5337B993E}"/>
    <cellStyle name="Output 3 3 2 7 3" xfId="34596" xr:uid="{28A98C77-E75B-4E78-9A21-927C7C2A6046}"/>
    <cellStyle name="Output 3 3 2 8" xfId="34597" xr:uid="{B773E486-5348-4709-83FC-48FE6F69F77E}"/>
    <cellStyle name="Output 3 3 2 8 2" xfId="34598" xr:uid="{D3FFCF38-A326-40F6-ACAD-5CB3D013EB2F}"/>
    <cellStyle name="Output 3 3 2 8 3" xfId="34599" xr:uid="{7C2C1C97-B583-437A-AE08-774E2347840F}"/>
    <cellStyle name="Output 3 3 2 9" xfId="34600" xr:uid="{115716E5-3B48-4A0A-80A3-186FC73B1BB7}"/>
    <cellStyle name="Output 3 3 2 9 2" xfId="34601" xr:uid="{CB420D2F-F239-4DE8-B01D-2A495D24C256}"/>
    <cellStyle name="Output 3 3 2 9 3" xfId="34602" xr:uid="{DEF384DF-AAE0-49FF-B4D1-C355324B780A}"/>
    <cellStyle name="Output 3 3 3" xfId="3884" xr:uid="{2AAED2B3-7364-4D7A-AFAF-2DBE5F51E27D}"/>
    <cellStyle name="Output 3 3 3 2" xfId="4697" xr:uid="{184387D7-E047-4B49-BE23-BF01838BF946}"/>
    <cellStyle name="Output 3 3 3 3" xfId="5111" xr:uid="{48371CD9-5F2C-4945-BB52-4797C4457533}"/>
    <cellStyle name="Output 3 3 3 4" xfId="34603" xr:uid="{7C10883A-52EA-442E-A513-F6A6F2C9C92F}"/>
    <cellStyle name="Output 3 3 4" xfId="34604" xr:uid="{4B824822-3A09-480C-90C7-6225428C64C1}"/>
    <cellStyle name="Output 3 3 4 2" xfId="34605" xr:uid="{32A37928-1AAF-4FF2-BF42-EC90882465D6}"/>
    <cellStyle name="Output 3 3 4 3" xfId="34606" xr:uid="{DE66B92E-AC65-4825-95D6-0C12343DA977}"/>
    <cellStyle name="Output 3 3 5" xfId="34607" xr:uid="{DB6EA6F1-9615-4DC3-82DB-CF22122ABE0B}"/>
    <cellStyle name="Output 3 3 5 2" xfId="34608" xr:uid="{49F423C0-BFAF-4549-BA00-EDAFF0B16D3A}"/>
    <cellStyle name="Output 3 3 5 3" xfId="34609" xr:uid="{C83366CF-9AB6-4E6E-8126-E4870E812740}"/>
    <cellStyle name="Output 3 3 6" xfId="34610" xr:uid="{6F04CC60-83DD-4772-AB90-DE202E849997}"/>
    <cellStyle name="Output 3 3 6 2" xfId="34611" xr:uid="{ECCBEC7C-5336-4659-A379-3F7832C6F2E2}"/>
    <cellStyle name="Output 3 3 6 3" xfId="34612" xr:uid="{D1F06821-AFCC-4514-8087-B644B6C873C8}"/>
    <cellStyle name="Output 3 3 7" xfId="34613" xr:uid="{7EE0D587-3F75-43DF-9C02-AA679C1E273F}"/>
    <cellStyle name="Output 3 3 7 2" xfId="34614" xr:uid="{5332EF0A-4110-47D3-9FA5-75EBCF1A696F}"/>
    <cellStyle name="Output 3 3 7 3" xfId="34615" xr:uid="{8273DB80-2507-4667-AB65-50FA493F163B}"/>
    <cellStyle name="Output 3 3 8" xfId="34616" xr:uid="{767846B6-39C9-485B-A80C-115F969D4BF8}"/>
    <cellStyle name="Output 3 3 8 2" xfId="34617" xr:uid="{1B2AB83A-DE96-46C6-A4F3-B0488024F22C}"/>
    <cellStyle name="Output 3 3 8 3" xfId="34618" xr:uid="{3C0F0980-B6D1-4381-A098-5BB571C89777}"/>
    <cellStyle name="Output 3 3 9" xfId="34619" xr:uid="{BD260C90-E939-4E60-8F76-05D7A69D5BC2}"/>
    <cellStyle name="Output 3 3 9 2" xfId="34620" xr:uid="{CFBA993D-BBB5-499A-8078-7713435D61E3}"/>
    <cellStyle name="Output 3 3 9 3" xfId="34621" xr:uid="{39A7D39A-AB22-43F3-B068-355E1B4EDB16}"/>
    <cellStyle name="Output 3 4" xfId="3042" xr:uid="{791C009A-06F9-4621-8C8C-A4B5AC61B4EA}"/>
    <cellStyle name="Output 3 4 10" xfId="34622" xr:uid="{169F648A-C7A8-4B50-B941-9727415266BC}"/>
    <cellStyle name="Output 3 4 10 2" xfId="34623" xr:uid="{19A8C40D-BC8A-4EB6-96DB-A29A2DC27BFE}"/>
    <cellStyle name="Output 3 4 10 3" xfId="34624" xr:uid="{E70A0355-7D0B-4C8B-9E2A-EDB5BB029B30}"/>
    <cellStyle name="Output 3 4 11" xfId="34625" xr:uid="{68DE484B-1553-4F70-BA49-A0A1DF75A0EE}"/>
    <cellStyle name="Output 3 4 11 2" xfId="34626" xr:uid="{DF21A151-45F8-485C-A4F1-A7B6474C98AB}"/>
    <cellStyle name="Output 3 4 2" xfId="3550" xr:uid="{ECE85F8A-FD66-452D-9321-D04A88EC3407}"/>
    <cellStyle name="Output 3 4 2 10" xfId="34627" xr:uid="{6D9780F0-25A0-4094-831E-4CAED9AEF608}"/>
    <cellStyle name="Output 3 4 2 10 2" xfId="34628" xr:uid="{26C2E794-FCF3-4EAB-9E80-A146C0195668}"/>
    <cellStyle name="Output 3 4 2 2" xfId="4207" xr:uid="{FBF58FAF-6F77-4E2C-9BA6-41FD1589540F}"/>
    <cellStyle name="Output 3 4 2 2 2" xfId="4954" xr:uid="{DE03DD89-996F-49DA-91FC-D4D28DD1C9EF}"/>
    <cellStyle name="Output 3 4 2 2 2 2" xfId="34629" xr:uid="{A45382BF-D4FD-4728-887B-C577AE66CAE5}"/>
    <cellStyle name="Output 3 4 2 2 3" xfId="5430" xr:uid="{A9FE9C0B-DBF1-4A93-9C20-3E0C7F2BFB23}"/>
    <cellStyle name="Output 3 4 2 2 4" xfId="34630" xr:uid="{1FBF38D9-CB5B-453D-95E7-16F02AAD977A}"/>
    <cellStyle name="Output 3 4 2 3" xfId="34631" xr:uid="{47554A2B-9830-499E-BF0C-031D0ECDE7AB}"/>
    <cellStyle name="Output 3 4 2 3 2" xfId="34632" xr:uid="{1CACBE5B-5A9A-48CE-87E5-438A30B465DD}"/>
    <cellStyle name="Output 3 4 2 3 3" xfId="34633" xr:uid="{9E545470-40D8-4B50-893C-EA4A78AC6CE3}"/>
    <cellStyle name="Output 3 4 2 4" xfId="34634" xr:uid="{041BF1C8-4067-41D5-A63A-5876C22247D2}"/>
    <cellStyle name="Output 3 4 2 4 2" xfId="34635" xr:uid="{9E2BE72B-2AC0-4EE3-94F8-FB9BF372E51B}"/>
    <cellStyle name="Output 3 4 2 4 3" xfId="34636" xr:uid="{3907B352-4154-4270-9D8C-89F25CE1B652}"/>
    <cellStyle name="Output 3 4 2 5" xfId="34637" xr:uid="{D37639C3-6253-4644-B1DB-0B3446623493}"/>
    <cellStyle name="Output 3 4 2 5 2" xfId="34638" xr:uid="{F4B950E9-0966-425E-B92F-A832FD1F3B21}"/>
    <cellStyle name="Output 3 4 2 5 3" xfId="34639" xr:uid="{CFABE538-9C9C-4A6F-BBA4-5577118A556E}"/>
    <cellStyle name="Output 3 4 2 6" xfId="34640" xr:uid="{70C783EB-4A8C-4057-B973-EB0551F1A474}"/>
    <cellStyle name="Output 3 4 2 6 2" xfId="34641" xr:uid="{8621C8DD-C510-4186-9134-4C736C4FB340}"/>
    <cellStyle name="Output 3 4 2 6 3" xfId="34642" xr:uid="{263D38CB-3CB0-4B39-BEC0-6CC9EB5429CA}"/>
    <cellStyle name="Output 3 4 2 7" xfId="34643" xr:uid="{3922AFA0-3B30-4381-9DE6-04DE648108C6}"/>
    <cellStyle name="Output 3 4 2 7 2" xfId="34644" xr:uid="{B6C8BAB3-23E7-42F8-9D4D-9410B8BF6B52}"/>
    <cellStyle name="Output 3 4 2 7 3" xfId="34645" xr:uid="{D4793575-6914-4933-8E13-26E64F28E2EB}"/>
    <cellStyle name="Output 3 4 2 8" xfId="34646" xr:uid="{E7DE3FB3-F957-41BD-B916-7362AB757B46}"/>
    <cellStyle name="Output 3 4 2 8 2" xfId="34647" xr:uid="{CD1FF723-AE0A-4BB0-B201-C85D84F79F8D}"/>
    <cellStyle name="Output 3 4 2 8 3" xfId="34648" xr:uid="{5CADC2B0-4517-4A6A-91C3-E696A1953F6E}"/>
    <cellStyle name="Output 3 4 2 9" xfId="34649" xr:uid="{AF71DBD2-D223-4864-9694-0FDBC7249631}"/>
    <cellStyle name="Output 3 4 2 9 2" xfId="34650" xr:uid="{A409B9F1-8776-4FFA-94AC-C0A4196E5902}"/>
    <cellStyle name="Output 3 4 2 9 3" xfId="34651" xr:uid="{86DEC557-0B7D-4CA2-9297-77EC980029CE}"/>
    <cellStyle name="Output 3 4 3" xfId="3885" xr:uid="{42E646A6-B9CE-4A9B-A13D-A9237E9AEF49}"/>
    <cellStyle name="Output 3 4 3 2" xfId="4698" xr:uid="{6F9B8302-E19D-4E8F-8F2F-DF8F2B461E5F}"/>
    <cellStyle name="Output 3 4 3 3" xfId="5112" xr:uid="{2EDEB505-8B0A-4877-B0EC-EC25296AB0FA}"/>
    <cellStyle name="Output 3 4 3 4" xfId="34652" xr:uid="{784A536A-9C85-49FE-9CF6-DAFDEDBCA062}"/>
    <cellStyle name="Output 3 4 4" xfId="34653" xr:uid="{7C1A33FF-EE65-4FE7-971C-0BF4A18C7FD4}"/>
    <cellStyle name="Output 3 4 4 2" xfId="34654" xr:uid="{45A4F24F-CFCD-407A-977B-18E7E7EB4A48}"/>
    <cellStyle name="Output 3 4 4 3" xfId="34655" xr:uid="{5BC27E92-56F3-456B-9531-56845B71DB02}"/>
    <cellStyle name="Output 3 4 5" xfId="34656" xr:uid="{85B9DD94-E059-4B98-853A-071B53F8179D}"/>
    <cellStyle name="Output 3 4 5 2" xfId="34657" xr:uid="{CC84D089-5B11-472F-990E-CB09F6E4A97E}"/>
    <cellStyle name="Output 3 4 5 3" xfId="34658" xr:uid="{1AA4C43E-442D-4B28-BD1E-1D3A5EC9D302}"/>
    <cellStyle name="Output 3 4 6" xfId="34659" xr:uid="{886A3D47-1E42-400A-A6BB-612FD0CDE01E}"/>
    <cellStyle name="Output 3 4 6 2" xfId="34660" xr:uid="{90E59DAC-29AE-403D-AE72-466256D73CF0}"/>
    <cellStyle name="Output 3 4 6 3" xfId="34661" xr:uid="{E3645998-EA7F-4AB8-9C54-3345D2E86DD1}"/>
    <cellStyle name="Output 3 4 7" xfId="34662" xr:uid="{7F148237-90A8-4703-A5B1-5DABA270422B}"/>
    <cellStyle name="Output 3 4 7 2" xfId="34663" xr:uid="{65D95D70-3785-4CF9-991E-355D0E163A97}"/>
    <cellStyle name="Output 3 4 7 3" xfId="34664" xr:uid="{C77A0F65-3AE0-4A68-AE9E-D77AE149BD5F}"/>
    <cellStyle name="Output 3 4 8" xfId="34665" xr:uid="{6811781A-ADDD-422A-9187-7B76CDB2FECC}"/>
    <cellStyle name="Output 3 4 8 2" xfId="34666" xr:uid="{57F819F3-601A-4473-940E-2322B58A3E3F}"/>
    <cellStyle name="Output 3 4 8 3" xfId="34667" xr:uid="{011456B3-550D-4732-B9FD-E654A0F76454}"/>
    <cellStyle name="Output 3 4 9" xfId="34668" xr:uid="{A843A39C-79A6-4B9D-A178-70A99FD2402F}"/>
    <cellStyle name="Output 3 4 9 2" xfId="34669" xr:uid="{C32F924A-5C65-4BAA-8B2D-AB26EE3911B4}"/>
    <cellStyle name="Output 3 4 9 3" xfId="34670" xr:uid="{9B59C095-F306-4A43-88F7-A68830F34E3F}"/>
    <cellStyle name="Output 3 5" xfId="3043" xr:uid="{768662D2-6A71-4CBA-BC43-A33767509BE0}"/>
    <cellStyle name="Output 3 5 10" xfId="34671" xr:uid="{70658DCA-2DC1-4D2D-9190-D4F64C8A19F0}"/>
    <cellStyle name="Output 3 5 10 2" xfId="34672" xr:uid="{A9ED60FB-0220-49F8-A587-BF2154FFEE7D}"/>
    <cellStyle name="Output 3 5 10 3" xfId="34673" xr:uid="{BD5AFAA1-297F-4234-92AB-167A05ECFB6A}"/>
    <cellStyle name="Output 3 5 11" xfId="34674" xr:uid="{AE5D3460-BAAB-4B46-9F87-E723B6CB3851}"/>
    <cellStyle name="Output 3 5 11 2" xfId="34675" xr:uid="{C225FFE5-35C9-488B-A70E-629C231C4D32}"/>
    <cellStyle name="Output 3 5 2" xfId="3551" xr:uid="{E0F5ECF2-15D0-44B7-AC37-C882F06A8D24}"/>
    <cellStyle name="Output 3 5 2 10" xfId="34676" xr:uid="{89AB8C02-C120-46F7-8937-BAE0BC394235}"/>
    <cellStyle name="Output 3 5 2 10 2" xfId="34677" xr:uid="{A08AE4C3-2A50-4261-9BC7-1BB9C63DE211}"/>
    <cellStyle name="Output 3 5 2 2" xfId="4208" xr:uid="{CEFCABD0-9C59-45BE-AFF9-0BEA77BE2304}"/>
    <cellStyle name="Output 3 5 2 2 2" xfId="4955" xr:uid="{ECE4B792-626E-4385-A864-3BD4156420F7}"/>
    <cellStyle name="Output 3 5 2 2 2 2" xfId="34678" xr:uid="{3F4C7543-DE04-4693-9530-8277E2C218A9}"/>
    <cellStyle name="Output 3 5 2 2 3" xfId="5431" xr:uid="{29135723-D6AE-4CB5-B4EE-DBB62544C870}"/>
    <cellStyle name="Output 3 5 2 2 4" xfId="34679" xr:uid="{16C6B538-F868-4797-8509-5F3727E0D172}"/>
    <cellStyle name="Output 3 5 2 3" xfId="34680" xr:uid="{E77C1AA8-DCCE-464E-BACC-C15F3CA7E984}"/>
    <cellStyle name="Output 3 5 2 3 2" xfId="34681" xr:uid="{8EF51212-C227-42E9-A7F9-57C0233571D1}"/>
    <cellStyle name="Output 3 5 2 3 3" xfId="34682" xr:uid="{1D742F7D-EE7D-49F6-ABBA-7554BD121837}"/>
    <cellStyle name="Output 3 5 2 4" xfId="34683" xr:uid="{15E76B19-41E2-4AF5-B004-1F7D65AB9074}"/>
    <cellStyle name="Output 3 5 2 4 2" xfId="34684" xr:uid="{12E9EDCF-D56B-4EFC-A47B-651F01CF9341}"/>
    <cellStyle name="Output 3 5 2 4 3" xfId="34685" xr:uid="{18812306-7840-423E-9BE5-90EC23D06334}"/>
    <cellStyle name="Output 3 5 2 5" xfId="34686" xr:uid="{CAB5CE6D-5D2D-4FEF-8AC1-C9A502F71216}"/>
    <cellStyle name="Output 3 5 2 5 2" xfId="34687" xr:uid="{72137F1F-4CF4-4096-82BE-B8ACE23DFCBD}"/>
    <cellStyle name="Output 3 5 2 5 3" xfId="34688" xr:uid="{7571B3D9-95A5-47CD-B598-440140A77F8D}"/>
    <cellStyle name="Output 3 5 2 6" xfId="34689" xr:uid="{B85A3C96-E12B-486B-809A-FBC01D935BD6}"/>
    <cellStyle name="Output 3 5 2 6 2" xfId="34690" xr:uid="{353AC7C9-8422-426C-AC54-71136A42731E}"/>
    <cellStyle name="Output 3 5 2 6 3" xfId="34691" xr:uid="{2ECFC193-6A44-486C-B1C1-99E1662B18F8}"/>
    <cellStyle name="Output 3 5 2 7" xfId="34692" xr:uid="{7DF805A1-94CC-4880-83B2-A20F4FD22FD0}"/>
    <cellStyle name="Output 3 5 2 7 2" xfId="34693" xr:uid="{94468687-3DDC-4B10-B74A-7CFB604C7128}"/>
    <cellStyle name="Output 3 5 2 7 3" xfId="34694" xr:uid="{A422F88C-822B-48C4-86D2-AA12F259756F}"/>
    <cellStyle name="Output 3 5 2 8" xfId="34695" xr:uid="{F1AAC6B6-82C2-4AE5-9442-2055AD225C71}"/>
    <cellStyle name="Output 3 5 2 8 2" xfId="34696" xr:uid="{65FC966C-0AD7-4516-9453-246BCA50829F}"/>
    <cellStyle name="Output 3 5 2 8 3" xfId="34697" xr:uid="{0C01E292-A066-408D-97B8-B6BE9A148147}"/>
    <cellStyle name="Output 3 5 2 9" xfId="34698" xr:uid="{885CA6CE-715B-4F48-95F5-02E6A563F995}"/>
    <cellStyle name="Output 3 5 2 9 2" xfId="34699" xr:uid="{FF94B2C4-97EA-4EBA-83E3-4EFF4C211CD1}"/>
    <cellStyle name="Output 3 5 2 9 3" xfId="34700" xr:uid="{871D0B8B-1FC7-4346-806C-7809022BDA1F}"/>
    <cellStyle name="Output 3 5 3" xfId="3886" xr:uid="{84EEC54E-4501-46BB-903A-67F762EEEDCE}"/>
    <cellStyle name="Output 3 5 3 2" xfId="4699" xr:uid="{C2E22AEE-F2F1-4E75-B152-0506E0E8D0D7}"/>
    <cellStyle name="Output 3 5 3 3" xfId="5113" xr:uid="{D1DC204F-236B-4401-8362-775963FA8BDD}"/>
    <cellStyle name="Output 3 5 3 4" xfId="34701" xr:uid="{E0BF4D31-28A5-4B87-9E94-60D38BEFF07D}"/>
    <cellStyle name="Output 3 5 4" xfId="34702" xr:uid="{86152073-DEBC-4851-B0FD-B0E6601A17E6}"/>
    <cellStyle name="Output 3 5 4 2" xfId="34703" xr:uid="{660CE45D-D415-40A0-8C55-8B196D034D24}"/>
    <cellStyle name="Output 3 5 4 3" xfId="34704" xr:uid="{1658D55C-D80A-40A4-B737-418568D1F290}"/>
    <cellStyle name="Output 3 5 5" xfId="34705" xr:uid="{0612A61C-7069-4C59-9C86-E131097D4398}"/>
    <cellStyle name="Output 3 5 5 2" xfId="34706" xr:uid="{6E9D74E6-7906-4B16-939E-776E6551CE51}"/>
    <cellStyle name="Output 3 5 5 3" xfId="34707" xr:uid="{A63A36CC-DB5F-43B9-805C-57B50F4199EB}"/>
    <cellStyle name="Output 3 5 6" xfId="34708" xr:uid="{4FF1B6CC-B6F0-4B7F-B918-63D785B9704E}"/>
    <cellStyle name="Output 3 5 6 2" xfId="34709" xr:uid="{37A427B4-FD1B-4604-BCEE-7BD23AB8ED9B}"/>
    <cellStyle name="Output 3 5 6 3" xfId="34710" xr:uid="{062D7E94-4230-4C12-B3A7-711071506B97}"/>
    <cellStyle name="Output 3 5 7" xfId="34711" xr:uid="{E0A082F6-CC81-4E88-9075-EA126DE0BCC4}"/>
    <cellStyle name="Output 3 5 7 2" xfId="34712" xr:uid="{D29AFC9B-61DE-4148-BA8A-E26E9F712E21}"/>
    <cellStyle name="Output 3 5 7 3" xfId="34713" xr:uid="{042D1B5E-CE3B-4A2D-9057-7EEA2AC434BE}"/>
    <cellStyle name="Output 3 5 8" xfId="34714" xr:uid="{2420C5B1-2A71-4812-82DF-E64BAE8D4653}"/>
    <cellStyle name="Output 3 5 8 2" xfId="34715" xr:uid="{6DC4909C-636D-42AB-81A4-5E5791E57684}"/>
    <cellStyle name="Output 3 5 8 3" xfId="34716" xr:uid="{C5CEF86C-6441-4744-991F-EAAACF0E30F2}"/>
    <cellStyle name="Output 3 5 9" xfId="34717" xr:uid="{86A05B1A-F205-4422-A7B5-685D347A56DC}"/>
    <cellStyle name="Output 3 5 9 2" xfId="34718" xr:uid="{6EB258FC-7877-4B8E-ACF8-5EB00E6B3791}"/>
    <cellStyle name="Output 3 5 9 3" xfId="34719" xr:uid="{155B727F-1090-4B55-9BE7-EF1E710A4AAA}"/>
    <cellStyle name="Output 3 6" xfId="3044" xr:uid="{2B196AE9-EF6A-4BFF-A744-4AA8C4A4DF4B}"/>
    <cellStyle name="Output 3 6 10" xfId="34720" xr:uid="{972048F4-F3A5-48C9-BDE4-C8CCEC55AC06}"/>
    <cellStyle name="Output 3 6 10 2" xfId="34721" xr:uid="{EED28423-0A9A-4294-89C0-7971F0549FA6}"/>
    <cellStyle name="Output 3 6 10 3" xfId="34722" xr:uid="{917FE7F9-7A43-44AF-B05A-67A981069A10}"/>
    <cellStyle name="Output 3 6 11" xfId="34723" xr:uid="{2E7893B9-5B8A-4520-95B6-AC17CCBA80F9}"/>
    <cellStyle name="Output 3 6 11 2" xfId="34724" xr:uid="{7CF99ACB-2E66-4A0C-B24B-BA70D2D42744}"/>
    <cellStyle name="Output 3 6 2" xfId="3552" xr:uid="{0D362CA1-A51B-46A7-9190-BF41D447F4FE}"/>
    <cellStyle name="Output 3 6 2 10" xfId="34725" xr:uid="{9315A1C7-93DD-4D4F-B546-1D097291B975}"/>
    <cellStyle name="Output 3 6 2 10 2" xfId="34726" xr:uid="{4F9DD832-8A5E-43E6-8D42-E19EBADF1982}"/>
    <cellStyle name="Output 3 6 2 2" xfId="4209" xr:uid="{B8B8744F-F7D2-4F07-99A8-0E264D1B7A82}"/>
    <cellStyle name="Output 3 6 2 2 2" xfId="4956" xr:uid="{2DE903D0-1318-4788-840A-FC90F6D5EECC}"/>
    <cellStyle name="Output 3 6 2 2 2 2" xfId="34727" xr:uid="{1EAE6ED7-0C9F-4390-9770-940FC8C8CA4C}"/>
    <cellStyle name="Output 3 6 2 2 3" xfId="5432" xr:uid="{9603AD1F-C0A2-47DF-BC72-2AF21DB0545A}"/>
    <cellStyle name="Output 3 6 2 2 4" xfId="34728" xr:uid="{61E9E591-12E9-459A-89F0-2FACA91AE541}"/>
    <cellStyle name="Output 3 6 2 3" xfId="34729" xr:uid="{3E77C065-0841-4FEB-9BEB-11CFB6542D9C}"/>
    <cellStyle name="Output 3 6 2 3 2" xfId="34730" xr:uid="{CB7A4124-BFCD-48AD-8806-28EA99ACDE5A}"/>
    <cellStyle name="Output 3 6 2 3 3" xfId="34731" xr:uid="{AD5FEE07-8965-413E-A07D-0B1085932FE4}"/>
    <cellStyle name="Output 3 6 2 4" xfId="34732" xr:uid="{53728A31-325D-4C15-86D1-BDDE1FFC1926}"/>
    <cellStyle name="Output 3 6 2 4 2" xfId="34733" xr:uid="{FF43A3E9-C283-46BF-BD3B-C1663CDA14F3}"/>
    <cellStyle name="Output 3 6 2 4 3" xfId="34734" xr:uid="{B3F6005E-4586-4EB9-8B0B-DAFF515255F1}"/>
    <cellStyle name="Output 3 6 2 5" xfId="34735" xr:uid="{A41F311B-0209-485D-AA75-83EEAF82E8C2}"/>
    <cellStyle name="Output 3 6 2 5 2" xfId="34736" xr:uid="{FD65BC91-19B3-430E-88F7-4EFB1600D4D4}"/>
    <cellStyle name="Output 3 6 2 5 3" xfId="34737" xr:uid="{C1D4D2AF-3D0C-4BCA-9F6C-D5734499A943}"/>
    <cellStyle name="Output 3 6 2 6" xfId="34738" xr:uid="{B4DBD8D1-0B00-4BB7-A6F4-3FAE84B32B48}"/>
    <cellStyle name="Output 3 6 2 6 2" xfId="34739" xr:uid="{05CF65A8-DA37-414D-8462-99DE5FDEB819}"/>
    <cellStyle name="Output 3 6 2 6 3" xfId="34740" xr:uid="{550152FC-927F-4721-A5F7-070D6C3761E6}"/>
    <cellStyle name="Output 3 6 2 7" xfId="34741" xr:uid="{E6E29A70-CDD5-4160-94EC-65B555078259}"/>
    <cellStyle name="Output 3 6 2 7 2" xfId="34742" xr:uid="{3DC3B62D-16D9-4D07-A391-E3D75A0EBEF7}"/>
    <cellStyle name="Output 3 6 2 7 3" xfId="34743" xr:uid="{66E95641-AF92-40DD-A065-B2EB5B9A856F}"/>
    <cellStyle name="Output 3 6 2 8" xfId="34744" xr:uid="{F4766554-3AA8-4588-ADFE-9FEA47AAC006}"/>
    <cellStyle name="Output 3 6 2 8 2" xfId="34745" xr:uid="{F7CE994E-CE61-4923-A133-46A48EC27A23}"/>
    <cellStyle name="Output 3 6 2 8 3" xfId="34746" xr:uid="{18B1D581-E606-4280-A055-DC588A48476F}"/>
    <cellStyle name="Output 3 6 2 9" xfId="34747" xr:uid="{A183D38B-4D97-4394-854B-E625ACA1F836}"/>
    <cellStyle name="Output 3 6 2 9 2" xfId="34748" xr:uid="{FF2D85B7-B8F7-412A-B445-8B7E83A6CEC6}"/>
    <cellStyle name="Output 3 6 2 9 3" xfId="34749" xr:uid="{3627CCA3-4E7C-4BCB-B8B6-EF3A26F00C16}"/>
    <cellStyle name="Output 3 6 3" xfId="3887" xr:uid="{C659E93D-F012-47B8-B97C-DD5CC66D0EBA}"/>
    <cellStyle name="Output 3 6 3 2" xfId="4700" xr:uid="{ADD5E115-CFF2-4DB0-9903-8A845FE6141F}"/>
    <cellStyle name="Output 3 6 3 3" xfId="5114" xr:uid="{12A833F3-7763-495D-8103-8BCC04304850}"/>
    <cellStyle name="Output 3 6 3 4" xfId="34750" xr:uid="{BC6F46FE-0FAA-4D3F-9D12-B6F7B8261788}"/>
    <cellStyle name="Output 3 6 4" xfId="34751" xr:uid="{71FAD6CE-B822-4292-97C9-CCBE65127FF6}"/>
    <cellStyle name="Output 3 6 4 2" xfId="34752" xr:uid="{98CC59A5-2E8B-4DC2-B703-850C6120CF1F}"/>
    <cellStyle name="Output 3 6 4 3" xfId="34753" xr:uid="{32A210A6-0690-4954-880B-93D8A32E88AB}"/>
    <cellStyle name="Output 3 6 5" xfId="34754" xr:uid="{608DB8FD-E163-4A2F-B6BC-00BCB14B8037}"/>
    <cellStyle name="Output 3 6 5 2" xfId="34755" xr:uid="{0A7293E3-3875-410F-996A-3DCB37485696}"/>
    <cellStyle name="Output 3 6 5 3" xfId="34756" xr:uid="{95E5E693-3209-4ABA-9A09-073EF1EA8299}"/>
    <cellStyle name="Output 3 6 6" xfId="34757" xr:uid="{FE6BD823-6A93-4102-A9C6-AAD95CBCB400}"/>
    <cellStyle name="Output 3 6 6 2" xfId="34758" xr:uid="{F78CAAF9-305E-436F-A3B2-E62960EAF5F6}"/>
    <cellStyle name="Output 3 6 6 3" xfId="34759" xr:uid="{288FCAA5-B55C-4EBC-BFED-E250C6899BCE}"/>
    <cellStyle name="Output 3 6 7" xfId="34760" xr:uid="{4901E200-FE14-41C4-AB8E-1CFEC8E9DDD7}"/>
    <cellStyle name="Output 3 6 7 2" xfId="34761" xr:uid="{5525B753-7B5F-41E2-82DD-C747883AC70F}"/>
    <cellStyle name="Output 3 6 7 3" xfId="34762" xr:uid="{7A98E4B5-3F8D-4D92-AF0A-C3D58A09D566}"/>
    <cellStyle name="Output 3 6 8" xfId="34763" xr:uid="{03145FA7-A0A9-4EC2-87D7-5CEEE97F9301}"/>
    <cellStyle name="Output 3 6 8 2" xfId="34764" xr:uid="{F1E840BE-EE09-46AF-9D27-F496D36D6EE0}"/>
    <cellStyle name="Output 3 6 8 3" xfId="34765" xr:uid="{072BD23B-D0FC-4351-A235-77F6192F851D}"/>
    <cellStyle name="Output 3 6 9" xfId="34766" xr:uid="{7388D578-200E-4BBB-A32B-730D42F52AC7}"/>
    <cellStyle name="Output 3 6 9 2" xfId="34767" xr:uid="{F1DCCABD-3703-4D7A-BA8A-00195A876443}"/>
    <cellStyle name="Output 3 6 9 3" xfId="34768" xr:uid="{6C45FDAA-F502-4660-827F-72D2FC11DDDA}"/>
    <cellStyle name="Output 3 7" xfId="3045" xr:uid="{74DB0F0A-A67F-4A6C-B2AC-34E34CABF269}"/>
    <cellStyle name="Output 3 7 10" xfId="34769" xr:uid="{19F7C62D-1264-4D84-9A95-7A5AFBCC1970}"/>
    <cellStyle name="Output 3 7 10 2" xfId="34770" xr:uid="{9FCC1C47-89A9-4B6A-AD0E-7C4C689E50C4}"/>
    <cellStyle name="Output 3 7 10 3" xfId="34771" xr:uid="{6294A32F-00FB-4649-833C-0655BFDAFD52}"/>
    <cellStyle name="Output 3 7 11" xfId="34772" xr:uid="{C0F94536-1881-4402-8CEA-C27CBCA400D1}"/>
    <cellStyle name="Output 3 7 11 2" xfId="34773" xr:uid="{CFA3823A-EC8C-438B-86A0-A496D4C3031E}"/>
    <cellStyle name="Output 3 7 2" xfId="3553" xr:uid="{23BAA153-C85C-49BB-B55E-AB41F8799BC7}"/>
    <cellStyle name="Output 3 7 2 10" xfId="34774" xr:uid="{1F2625E3-B86C-42DE-8887-17774A1C5176}"/>
    <cellStyle name="Output 3 7 2 10 2" xfId="34775" xr:uid="{28DB846B-6595-4F29-8138-E627C4896BB9}"/>
    <cellStyle name="Output 3 7 2 2" xfId="4210" xr:uid="{7CFB5CE2-0D82-42F2-A903-10DCCED3C6AC}"/>
    <cellStyle name="Output 3 7 2 2 2" xfId="4957" xr:uid="{0DC4C11C-819B-4152-A2F1-C3AC34556709}"/>
    <cellStyle name="Output 3 7 2 2 2 2" xfId="34776" xr:uid="{E4F3CCE7-814F-4015-A7DC-F0CCB51FD2E7}"/>
    <cellStyle name="Output 3 7 2 2 3" xfId="5433" xr:uid="{336E3E6F-C7D5-4BAD-998C-189AAD1B111A}"/>
    <cellStyle name="Output 3 7 2 2 4" xfId="34777" xr:uid="{E858EAC0-E1A1-4DF7-A260-561957B19342}"/>
    <cellStyle name="Output 3 7 2 3" xfId="34778" xr:uid="{475E9AB5-BCEA-4782-B0B0-0E4DD55622D6}"/>
    <cellStyle name="Output 3 7 2 3 2" xfId="34779" xr:uid="{15632D55-8A8A-421C-AF12-07E9B7650663}"/>
    <cellStyle name="Output 3 7 2 3 3" xfId="34780" xr:uid="{7FBD3A5D-E782-4846-B1C7-7A962588544B}"/>
    <cellStyle name="Output 3 7 2 4" xfId="34781" xr:uid="{5488C9EC-1380-482D-B159-3DA55EF4DF4E}"/>
    <cellStyle name="Output 3 7 2 4 2" xfId="34782" xr:uid="{38114D9B-B6BB-4C12-BCD2-853AB11655D3}"/>
    <cellStyle name="Output 3 7 2 4 3" xfId="34783" xr:uid="{08A0F75F-62EF-4A20-A7C1-5913328A5C69}"/>
    <cellStyle name="Output 3 7 2 5" xfId="34784" xr:uid="{A106CCA0-1A7F-4620-9478-88F95B02CA40}"/>
    <cellStyle name="Output 3 7 2 5 2" xfId="34785" xr:uid="{A8F588B6-73E3-4E1C-A09A-87A5E6B0517C}"/>
    <cellStyle name="Output 3 7 2 5 3" xfId="34786" xr:uid="{2B87C546-6926-417A-80A9-83C6FAA98400}"/>
    <cellStyle name="Output 3 7 2 6" xfId="34787" xr:uid="{29DF4A1D-423C-404A-8604-4BEAD42D4E9A}"/>
    <cellStyle name="Output 3 7 2 6 2" xfId="34788" xr:uid="{860D860D-3841-4AA7-837E-A642FCDBB14B}"/>
    <cellStyle name="Output 3 7 2 6 3" xfId="34789" xr:uid="{05F0731E-7534-48DF-8028-F2AB1A9E5627}"/>
    <cellStyle name="Output 3 7 2 7" xfId="34790" xr:uid="{7B611BB8-DDC7-4170-9D13-31154FF4C408}"/>
    <cellStyle name="Output 3 7 2 7 2" xfId="34791" xr:uid="{EFBF796D-BCC7-491C-8F87-53DE1353A0B1}"/>
    <cellStyle name="Output 3 7 2 7 3" xfId="34792" xr:uid="{83EA9519-48D6-4CF2-AE2F-CE5BE86AD189}"/>
    <cellStyle name="Output 3 7 2 8" xfId="34793" xr:uid="{2E62B9C7-54CF-4110-A08C-99FFD8FF95FE}"/>
    <cellStyle name="Output 3 7 2 8 2" xfId="34794" xr:uid="{7CF87E9D-19A8-4DF1-9C37-230B2B1F0D6A}"/>
    <cellStyle name="Output 3 7 2 8 3" xfId="34795" xr:uid="{78D0ED10-4F3C-429E-A733-FE791748AC48}"/>
    <cellStyle name="Output 3 7 2 9" xfId="34796" xr:uid="{18D8A611-53E4-4B88-895F-5B764FF6A3D6}"/>
    <cellStyle name="Output 3 7 2 9 2" xfId="34797" xr:uid="{AE25F818-DADE-4BF6-A1BA-AE38987CDE2C}"/>
    <cellStyle name="Output 3 7 2 9 3" xfId="34798" xr:uid="{7E727F86-2CB1-41C4-B46D-74EEE78E6E37}"/>
    <cellStyle name="Output 3 7 3" xfId="3888" xr:uid="{7306CB15-11C4-4EA2-B515-C3E5BDBEDC42}"/>
    <cellStyle name="Output 3 7 3 2" xfId="4701" xr:uid="{81AC7344-FDAB-49E6-B0AD-4D5C4E5BD98A}"/>
    <cellStyle name="Output 3 7 3 3" xfId="5115" xr:uid="{0A66324A-39DA-4779-AC37-D3DB56553A4F}"/>
    <cellStyle name="Output 3 7 3 4" xfId="34799" xr:uid="{0BB17D61-97F9-4423-98FE-F5C6518CD0D9}"/>
    <cellStyle name="Output 3 7 4" xfId="34800" xr:uid="{DEF39E9B-B0CF-4373-AB24-EC348336EE64}"/>
    <cellStyle name="Output 3 7 4 2" xfId="34801" xr:uid="{960C9B72-1064-4935-9C9A-9D77362CE12B}"/>
    <cellStyle name="Output 3 7 4 3" xfId="34802" xr:uid="{B9364E07-6327-4615-8D9C-D724E11D037A}"/>
    <cellStyle name="Output 3 7 5" xfId="34803" xr:uid="{BEA990CC-1CE1-48BB-94BA-07C55AF59A26}"/>
    <cellStyle name="Output 3 7 5 2" xfId="34804" xr:uid="{D19EC020-BDF2-4AED-8811-20C9FE2D5278}"/>
    <cellStyle name="Output 3 7 5 3" xfId="34805" xr:uid="{27F048FE-F3A9-437E-B6E9-1B32C6AD2880}"/>
    <cellStyle name="Output 3 7 6" xfId="34806" xr:uid="{1F57BC04-65D7-4F47-9016-C027564A8D83}"/>
    <cellStyle name="Output 3 7 6 2" xfId="34807" xr:uid="{356E4A8D-71B3-4DE7-9147-67323EF559B2}"/>
    <cellStyle name="Output 3 7 6 3" xfId="34808" xr:uid="{69792307-8A74-4F2E-B334-D301CB5BF471}"/>
    <cellStyle name="Output 3 7 7" xfId="34809" xr:uid="{41544419-F50A-4F08-8E72-18A19AEB7054}"/>
    <cellStyle name="Output 3 7 7 2" xfId="34810" xr:uid="{C2649D2B-9037-45B6-9CEA-7FFC9A44DB0C}"/>
    <cellStyle name="Output 3 7 7 3" xfId="34811" xr:uid="{1E70AA84-B734-4769-979E-F28E4395F617}"/>
    <cellStyle name="Output 3 7 8" xfId="34812" xr:uid="{8EC7A23F-1DBA-43D3-AAE8-2FBB6AFC0B45}"/>
    <cellStyle name="Output 3 7 8 2" xfId="34813" xr:uid="{9010E15F-00EA-46D1-A5AF-24993EE2A64A}"/>
    <cellStyle name="Output 3 7 8 3" xfId="34814" xr:uid="{77FB18C9-578F-4243-810F-5F87090F5A7F}"/>
    <cellStyle name="Output 3 7 9" xfId="34815" xr:uid="{498B3251-77E8-4296-9E6C-2AC1559FAB04}"/>
    <cellStyle name="Output 3 7 9 2" xfId="34816" xr:uid="{D37D9CC2-6F83-4820-B9D9-1EC5A0061C5D}"/>
    <cellStyle name="Output 3 7 9 3" xfId="34817" xr:uid="{471F53BA-3199-4903-9404-4F204F461067}"/>
    <cellStyle name="Output 3 8" xfId="3046" xr:uid="{AB83967D-7490-4FDF-B659-11E3E33BA855}"/>
    <cellStyle name="Output 3 8 10" xfId="34818" xr:uid="{6B565F27-61AA-4E70-A855-26732FBF9BE6}"/>
    <cellStyle name="Output 3 8 10 2" xfId="34819" xr:uid="{B88BFA1B-794E-4B11-9EC8-5D19336055E7}"/>
    <cellStyle name="Output 3 8 10 3" xfId="34820" xr:uid="{62F6453F-4B8D-497C-A0A2-6F4BACE708DE}"/>
    <cellStyle name="Output 3 8 11" xfId="34821" xr:uid="{5D7E8B2F-6533-4E28-A14C-3B18C7BD283B}"/>
    <cellStyle name="Output 3 8 11 2" xfId="34822" xr:uid="{F9831140-A106-4568-A665-32599998A2D5}"/>
    <cellStyle name="Output 3 8 2" xfId="3554" xr:uid="{0C236D42-EC79-46DF-BA13-6954B984D2F4}"/>
    <cellStyle name="Output 3 8 2 10" xfId="34823" xr:uid="{E934EA07-1A4F-48BC-92C9-9EB1567235C6}"/>
    <cellStyle name="Output 3 8 2 10 2" xfId="34824" xr:uid="{CF753E26-165D-40CA-87B8-2084537F6409}"/>
    <cellStyle name="Output 3 8 2 2" xfId="4211" xr:uid="{3BEDF7C4-604A-4044-B199-EFB94C53D2E8}"/>
    <cellStyle name="Output 3 8 2 2 2" xfId="4958" xr:uid="{CBBD0F24-B439-45A7-92C2-91A401227775}"/>
    <cellStyle name="Output 3 8 2 2 2 2" xfId="34825" xr:uid="{FBEEE8B6-CA88-4656-90CF-1C776B370FFB}"/>
    <cellStyle name="Output 3 8 2 2 3" xfId="5434" xr:uid="{A2974909-FF68-4FA3-A549-8C1679493805}"/>
    <cellStyle name="Output 3 8 2 2 4" xfId="34826" xr:uid="{EE5006CE-048B-4151-939E-654BE1F7E7C5}"/>
    <cellStyle name="Output 3 8 2 3" xfId="34827" xr:uid="{ED63ED5C-FCCD-415F-BC71-24C164E5C66E}"/>
    <cellStyle name="Output 3 8 2 3 2" xfId="34828" xr:uid="{E4E20774-FB70-4DF0-AD20-28CBB4E2F699}"/>
    <cellStyle name="Output 3 8 2 3 3" xfId="34829" xr:uid="{C97BB47C-67E2-44A6-B9CA-CFDDA4880946}"/>
    <cellStyle name="Output 3 8 2 4" xfId="34830" xr:uid="{1D8D5388-0E4A-42BF-816F-2680979C4402}"/>
    <cellStyle name="Output 3 8 2 4 2" xfId="34831" xr:uid="{CED8D6AB-1C28-4061-99DA-F1D5E13E38BA}"/>
    <cellStyle name="Output 3 8 2 4 3" xfId="34832" xr:uid="{DAE7C0BF-5D77-44E1-B41B-135D6ABE727B}"/>
    <cellStyle name="Output 3 8 2 5" xfId="34833" xr:uid="{1CFF1CC1-3A19-4B13-8F2B-74C2E67337BD}"/>
    <cellStyle name="Output 3 8 2 5 2" xfId="34834" xr:uid="{9BEA1B23-58F0-45F7-8A42-99F1D459126D}"/>
    <cellStyle name="Output 3 8 2 5 3" xfId="34835" xr:uid="{58CA4B53-3D2C-4C01-9FF9-F0ECF3971C60}"/>
    <cellStyle name="Output 3 8 2 6" xfId="34836" xr:uid="{85B797A0-C92E-4EFF-8F76-71911EBC2D4A}"/>
    <cellStyle name="Output 3 8 2 6 2" xfId="34837" xr:uid="{44CC4E39-4FC9-40A9-9E63-EE4D3C339EC2}"/>
    <cellStyle name="Output 3 8 2 6 3" xfId="34838" xr:uid="{A7EB0834-DA0C-401B-B1FC-3E2EB009B450}"/>
    <cellStyle name="Output 3 8 2 7" xfId="34839" xr:uid="{676829A3-5BD2-4A10-80F8-CA48C6B59884}"/>
    <cellStyle name="Output 3 8 2 7 2" xfId="34840" xr:uid="{8CC9E077-674F-4B7F-8E14-D0C038D0E950}"/>
    <cellStyle name="Output 3 8 2 7 3" xfId="34841" xr:uid="{8EA2447E-12CC-4529-B56F-A0301559A9A5}"/>
    <cellStyle name="Output 3 8 2 8" xfId="34842" xr:uid="{ED36FDC0-FF9B-40AE-B8B7-7CC7639259E8}"/>
    <cellStyle name="Output 3 8 2 8 2" xfId="34843" xr:uid="{85082A31-0283-4479-9CE3-0FD503BE3D53}"/>
    <cellStyle name="Output 3 8 2 8 3" xfId="34844" xr:uid="{1A5D7EF5-A912-4626-85FC-4CF91F851EEB}"/>
    <cellStyle name="Output 3 8 2 9" xfId="34845" xr:uid="{58E7DF6D-6B68-4EC8-8F6B-3F1CE13B0FEF}"/>
    <cellStyle name="Output 3 8 2 9 2" xfId="34846" xr:uid="{4E691062-E608-4252-9F7E-2723E4E6CE72}"/>
    <cellStyle name="Output 3 8 2 9 3" xfId="34847" xr:uid="{E154E77F-49FC-4131-8FF8-995EA23209C4}"/>
    <cellStyle name="Output 3 8 3" xfId="3889" xr:uid="{22E3E63A-4097-4B07-81F6-990BA7E3B5CF}"/>
    <cellStyle name="Output 3 8 3 2" xfId="4702" xr:uid="{4A56CD51-40CF-482E-8099-7D36903D3F5C}"/>
    <cellStyle name="Output 3 8 3 3" xfId="5116" xr:uid="{16E9F6EF-4733-4D50-B99D-CEE0FC319B7F}"/>
    <cellStyle name="Output 3 8 3 4" xfId="34848" xr:uid="{8EEE718B-70B3-4CD5-BA28-D474864BC7D3}"/>
    <cellStyle name="Output 3 8 4" xfId="34849" xr:uid="{F7099719-718B-4960-BD85-A5DA43B2BA51}"/>
    <cellStyle name="Output 3 8 4 2" xfId="34850" xr:uid="{257D1354-ECFF-4A9B-BDF9-1BC3AA62E592}"/>
    <cellStyle name="Output 3 8 4 3" xfId="34851" xr:uid="{F506F989-8A93-4D18-9314-2372F4B1E9D9}"/>
    <cellStyle name="Output 3 8 5" xfId="34852" xr:uid="{710A2104-287E-419F-828D-42FC12456667}"/>
    <cellStyle name="Output 3 8 5 2" xfId="34853" xr:uid="{AA5E489C-9595-4266-898B-1992521C83B5}"/>
    <cellStyle name="Output 3 8 5 3" xfId="34854" xr:uid="{70149892-0EE7-4FDA-B4B3-7F41AC34979A}"/>
    <cellStyle name="Output 3 8 6" xfId="34855" xr:uid="{4E04D3BB-2B7C-4F26-8F93-3F5FC7F15B96}"/>
    <cellStyle name="Output 3 8 6 2" xfId="34856" xr:uid="{B9F9B4A0-7BE9-48B1-91D0-5811B6707CB0}"/>
    <cellStyle name="Output 3 8 6 3" xfId="34857" xr:uid="{86520E34-932E-4E31-BD1E-B541F3DFB08B}"/>
    <cellStyle name="Output 3 8 7" xfId="34858" xr:uid="{07B5D6D9-06D7-492A-B994-4080317ED508}"/>
    <cellStyle name="Output 3 8 7 2" xfId="34859" xr:uid="{3C23340C-463E-4CF7-A353-CE1D1CABFC29}"/>
    <cellStyle name="Output 3 8 7 3" xfId="34860" xr:uid="{127560B3-1126-488C-90FC-2B9312B653EF}"/>
    <cellStyle name="Output 3 8 8" xfId="34861" xr:uid="{98E47779-D759-4E91-9759-A20573C4844E}"/>
    <cellStyle name="Output 3 8 8 2" xfId="34862" xr:uid="{E0DA22A4-9B4C-4BE3-85F9-12DE1C808294}"/>
    <cellStyle name="Output 3 8 8 3" xfId="34863" xr:uid="{E1B742E3-37A1-42B2-A46D-BFBE77AE511E}"/>
    <cellStyle name="Output 3 8 9" xfId="34864" xr:uid="{BAA7A71E-7DE9-40AE-BCAA-0BBBE5340D24}"/>
    <cellStyle name="Output 3 8 9 2" xfId="34865" xr:uid="{BD38F9E0-F662-49F1-A42E-80E70DE46B44}"/>
    <cellStyle name="Output 3 8 9 3" xfId="34866" xr:uid="{3BAF6285-9EE4-4DC1-953E-5CA7F284E9DD}"/>
    <cellStyle name="Output 3 9" xfId="3047" xr:uid="{CE62A54D-B3E3-49C9-9CBF-FBEC5BB199ED}"/>
    <cellStyle name="Output 3 9 10" xfId="34867" xr:uid="{E564F346-F9C1-4EF0-9939-C7D0B848DFB1}"/>
    <cellStyle name="Output 3 9 10 2" xfId="34868" xr:uid="{8FB3D0DB-8C24-44E0-8AE2-0DA27C97D591}"/>
    <cellStyle name="Output 3 9 10 3" xfId="34869" xr:uid="{DC40AEB9-C59C-4E3C-95D6-9C8910445AEF}"/>
    <cellStyle name="Output 3 9 11" xfId="34870" xr:uid="{4DFE9F5B-4D0F-4536-A396-9F958DBA753A}"/>
    <cellStyle name="Output 3 9 11 2" xfId="34871" xr:uid="{3D4A12E4-AA5F-4353-8C55-6567D98C3F99}"/>
    <cellStyle name="Output 3 9 2" xfId="3555" xr:uid="{02DECE38-1E7C-4DCD-8F10-22E0B0CC2358}"/>
    <cellStyle name="Output 3 9 2 10" xfId="34872" xr:uid="{00A24AD5-EA7E-49E0-8AB5-AD3F576293F4}"/>
    <cellStyle name="Output 3 9 2 10 2" xfId="34873" xr:uid="{55CC9715-66CD-4E10-A9A5-980DAEC5F03D}"/>
    <cellStyle name="Output 3 9 2 2" xfId="4212" xr:uid="{8C1DE55B-4C49-4BB0-9343-9C35EF843B78}"/>
    <cellStyle name="Output 3 9 2 2 2" xfId="4959" xr:uid="{813ED3D5-5B8F-4E07-9290-C198358FE8A8}"/>
    <cellStyle name="Output 3 9 2 2 2 2" xfId="34874" xr:uid="{D2E0297C-C6FF-4DBE-8E59-7C3F28D7D93C}"/>
    <cellStyle name="Output 3 9 2 2 3" xfId="5435" xr:uid="{168D8872-DBC8-446C-A33E-3D3E886341DA}"/>
    <cellStyle name="Output 3 9 2 2 4" xfId="34875" xr:uid="{1571B628-E7B9-4017-8884-D09794C5572F}"/>
    <cellStyle name="Output 3 9 2 3" xfId="34876" xr:uid="{977915B9-6351-46B8-9EC4-C457A8B62A7F}"/>
    <cellStyle name="Output 3 9 2 3 2" xfId="34877" xr:uid="{4F1B66C6-ADE2-46CD-8485-63D585CC021C}"/>
    <cellStyle name="Output 3 9 2 3 3" xfId="34878" xr:uid="{EEFA6E10-5428-4A2A-B013-9813BC75904C}"/>
    <cellStyle name="Output 3 9 2 4" xfId="34879" xr:uid="{C5597802-8AE1-4461-A8A2-E522EEDD9A15}"/>
    <cellStyle name="Output 3 9 2 4 2" xfId="34880" xr:uid="{3DB18193-448F-4DC0-A4AB-37DC49BE74B6}"/>
    <cellStyle name="Output 3 9 2 4 3" xfId="34881" xr:uid="{936BCA4B-CDEC-4A34-9604-40A157BB979B}"/>
    <cellStyle name="Output 3 9 2 5" xfId="34882" xr:uid="{DA448823-72AF-453D-9CBB-B64B2B06EF6C}"/>
    <cellStyle name="Output 3 9 2 5 2" xfId="34883" xr:uid="{159B571A-85A9-4365-9DF7-70A3189F9E76}"/>
    <cellStyle name="Output 3 9 2 5 3" xfId="34884" xr:uid="{30AD7A02-01C3-4CF7-85B6-8809C71BBC79}"/>
    <cellStyle name="Output 3 9 2 6" xfId="34885" xr:uid="{822C102E-1981-4191-9E12-B5B5B18630E6}"/>
    <cellStyle name="Output 3 9 2 6 2" xfId="34886" xr:uid="{B5E87D72-2395-4182-AA6E-83BD838CCF27}"/>
    <cellStyle name="Output 3 9 2 6 3" xfId="34887" xr:uid="{5BA27EA9-9B66-4E99-888E-7C4E5410F438}"/>
    <cellStyle name="Output 3 9 2 7" xfId="34888" xr:uid="{E306C9BF-7AA7-4D28-867D-0D93575AAAF2}"/>
    <cellStyle name="Output 3 9 2 7 2" xfId="34889" xr:uid="{DCBD9541-F3FD-4EA9-B4E4-2EFA80C03E18}"/>
    <cellStyle name="Output 3 9 2 7 3" xfId="34890" xr:uid="{889CD61D-D6FA-4BBC-A5C8-64DF5F40F084}"/>
    <cellStyle name="Output 3 9 2 8" xfId="34891" xr:uid="{42C2548E-BD3B-458F-8155-693FD6820BBD}"/>
    <cellStyle name="Output 3 9 2 8 2" xfId="34892" xr:uid="{A3E3E9A4-A9FA-413F-9A68-429A30CAEE1F}"/>
    <cellStyle name="Output 3 9 2 8 3" xfId="34893" xr:uid="{7DADE021-2ECB-47C2-A44B-80DB9ACA20D6}"/>
    <cellStyle name="Output 3 9 2 9" xfId="34894" xr:uid="{391C3B0D-14D4-4BD2-BC5D-5872C33899D3}"/>
    <cellStyle name="Output 3 9 2 9 2" xfId="34895" xr:uid="{7FAB52C0-423B-42B9-B905-F94E2854125F}"/>
    <cellStyle name="Output 3 9 2 9 3" xfId="34896" xr:uid="{D82245A6-049F-41CE-9562-F0978E070CA5}"/>
    <cellStyle name="Output 3 9 3" xfId="3890" xr:uid="{C8D95C0D-E649-4E65-973B-76DA8638BE09}"/>
    <cellStyle name="Output 3 9 3 2" xfId="4703" xr:uid="{0BCBCE1A-B555-43A7-953B-1785821A0629}"/>
    <cellStyle name="Output 3 9 3 3" xfId="5117" xr:uid="{1F504084-1247-487E-A1C5-DF132288059A}"/>
    <cellStyle name="Output 3 9 3 4" xfId="34897" xr:uid="{D42F9874-9E52-4295-87E9-ED534AEE54FF}"/>
    <cellStyle name="Output 3 9 4" xfId="34898" xr:uid="{C515DBD4-C088-41BC-BBF4-B4183A1831E4}"/>
    <cellStyle name="Output 3 9 4 2" xfId="34899" xr:uid="{D4D9F7D1-8728-4A17-8D5C-8F23B0196965}"/>
    <cellStyle name="Output 3 9 4 3" xfId="34900" xr:uid="{1C935EE1-9E94-4300-93F4-9A46297CB0B5}"/>
    <cellStyle name="Output 3 9 5" xfId="34901" xr:uid="{2FD20DA9-D5F3-41EC-A140-2E84AA1C666D}"/>
    <cellStyle name="Output 3 9 5 2" xfId="34902" xr:uid="{91BFABEB-E878-4D21-B78E-B86CD07987A1}"/>
    <cellStyle name="Output 3 9 5 3" xfId="34903" xr:uid="{79BCF448-C99F-440B-8F5B-1375F86272B9}"/>
    <cellStyle name="Output 3 9 6" xfId="34904" xr:uid="{7761E350-5488-4CF0-A611-619F7D84A19A}"/>
    <cellStyle name="Output 3 9 6 2" xfId="34905" xr:uid="{E6A41E39-19D0-42A7-8D16-C621EFE7DBD4}"/>
    <cellStyle name="Output 3 9 6 3" xfId="34906" xr:uid="{D6D93F70-5E55-482E-8AB1-01131EF20C3F}"/>
    <cellStyle name="Output 3 9 7" xfId="34907" xr:uid="{248FBD56-A7C3-40D5-A440-384A4A11303D}"/>
    <cellStyle name="Output 3 9 7 2" xfId="34908" xr:uid="{BC12DB4F-22AA-416B-9F54-38960A6822AB}"/>
    <cellStyle name="Output 3 9 7 3" xfId="34909" xr:uid="{CEA4F15F-6699-4081-8DB7-DBAAEE3404F4}"/>
    <cellStyle name="Output 3 9 8" xfId="34910" xr:uid="{3F5AE21E-CEAF-4668-AA56-2758B1C30F5D}"/>
    <cellStyle name="Output 3 9 8 2" xfId="34911" xr:uid="{36372B35-499D-460B-88AD-D7D6D6DD1179}"/>
    <cellStyle name="Output 3 9 8 3" xfId="34912" xr:uid="{94EBF4E7-9974-4F62-AED3-4DBB5256D44F}"/>
    <cellStyle name="Output 3 9 9" xfId="34913" xr:uid="{B53A6EB1-C753-4716-A035-8C7D2FD27700}"/>
    <cellStyle name="Output 3 9 9 2" xfId="34914" xr:uid="{57E2ACA4-99D2-4349-AFEA-D57988A43843}"/>
    <cellStyle name="Output 3 9 9 3" xfId="34915" xr:uid="{44EA9EA2-6844-4A52-AE78-FF344D107E70}"/>
    <cellStyle name="Output 30" xfId="8961" xr:uid="{4975C9AA-A7FA-42D0-BC62-B3A5F159B521}"/>
    <cellStyle name="Output 31" xfId="8962" xr:uid="{EA639121-C7C9-4DB0-9FF1-9E78EB3574C3}"/>
    <cellStyle name="Output 32" xfId="8963" xr:uid="{B65B8357-4762-4284-8196-44B55972C6D5}"/>
    <cellStyle name="Output 33" xfId="8964" xr:uid="{F96D10FA-4917-4273-8AC7-5D9606F9DE70}"/>
    <cellStyle name="Output 34" xfId="8965" xr:uid="{FF446155-DC86-4027-8E3C-4E4FBD9CD685}"/>
    <cellStyle name="Output 35" xfId="8966" xr:uid="{22BF94E6-91A3-48A9-A9BE-4E8D9E38A2A0}"/>
    <cellStyle name="Output 36" xfId="8967" xr:uid="{ECC34FF4-B93F-42BA-B8CC-6D140D1496FD}"/>
    <cellStyle name="Output 37" xfId="8968" xr:uid="{79795507-B121-424B-BC3C-82CDD0CAFD74}"/>
    <cellStyle name="Output 38" xfId="8969" xr:uid="{01FC3B25-614D-4A22-9FF5-781C7B1F4927}"/>
    <cellStyle name="Output 39" xfId="8970" xr:uid="{5F988167-BB55-44CD-A742-A6F831459987}"/>
    <cellStyle name="Output 4" xfId="3048" xr:uid="{5DF973F4-73D6-457E-BE9E-BB4EFE465A31}"/>
    <cellStyle name="Output 4 10" xfId="3049" xr:uid="{C0737FD9-9571-474C-8B2D-808C155F0AFB}"/>
    <cellStyle name="Output 4 10 10" xfId="34916" xr:uid="{08874876-FC0C-46A7-B3A5-42D354DEE8DC}"/>
    <cellStyle name="Output 4 10 10 2" xfId="34917" xr:uid="{7909078A-1D40-4A3C-8843-98F668827A5C}"/>
    <cellStyle name="Output 4 10 10 3" xfId="34918" xr:uid="{632384F9-7949-4E3D-987A-9FAAB493F9CD}"/>
    <cellStyle name="Output 4 10 11" xfId="34919" xr:uid="{B5FAD231-FBBE-4C44-8E5F-1B85FAF5A71E}"/>
    <cellStyle name="Output 4 10 11 2" xfId="34920" xr:uid="{642C2C0E-0D08-425F-896B-F884DCF2FC68}"/>
    <cellStyle name="Output 4 10 2" xfId="3557" xr:uid="{CF74E566-DCF8-437F-A9B1-3FD307F5479F}"/>
    <cellStyle name="Output 4 10 2 10" xfId="34921" xr:uid="{11BE26CC-A4B1-4B25-9170-DDA324E3A157}"/>
    <cellStyle name="Output 4 10 2 10 2" xfId="34922" xr:uid="{C35BAFFE-55C6-4AD0-93F1-482DB7E96C8E}"/>
    <cellStyle name="Output 4 10 2 2" xfId="4214" xr:uid="{714A1522-BFAB-42E9-9C2F-4F645CB7993B}"/>
    <cellStyle name="Output 4 10 2 2 2" xfId="4961" xr:uid="{3D5BF3CB-E96E-49A6-A5D1-62008FCB037B}"/>
    <cellStyle name="Output 4 10 2 2 2 2" xfId="34923" xr:uid="{CD977030-01B0-42AE-95DC-0F0992482D02}"/>
    <cellStyle name="Output 4 10 2 2 3" xfId="5437" xr:uid="{904A5E15-99B9-4184-90CF-1A730F3031EE}"/>
    <cellStyle name="Output 4 10 2 2 4" xfId="34924" xr:uid="{C90D3405-558A-4AED-A4C2-AD6A7F652FAD}"/>
    <cellStyle name="Output 4 10 2 3" xfId="34925" xr:uid="{F533657E-7C68-455E-B48B-94FEC9A24886}"/>
    <cellStyle name="Output 4 10 2 3 2" xfId="34926" xr:uid="{1A8DCD04-D713-4A54-BF6F-025FAC9960ED}"/>
    <cellStyle name="Output 4 10 2 3 3" xfId="34927" xr:uid="{24F690BB-C33E-4EBB-B6E8-CA5F44BC92DE}"/>
    <cellStyle name="Output 4 10 2 4" xfId="34928" xr:uid="{DFC4A34C-2279-4D6A-BE11-ED8C63E30D4A}"/>
    <cellStyle name="Output 4 10 2 4 2" xfId="34929" xr:uid="{5234C3BF-9356-4EF2-B167-BD34FE05CD2D}"/>
    <cellStyle name="Output 4 10 2 4 3" xfId="34930" xr:uid="{7D716010-3574-497A-A3DD-630E89EBFB89}"/>
    <cellStyle name="Output 4 10 2 5" xfId="34931" xr:uid="{6D16FB87-5DC6-4E00-8620-720996801BC1}"/>
    <cellStyle name="Output 4 10 2 5 2" xfId="34932" xr:uid="{B0A4A565-EF78-4D26-9D75-A8DF78465F81}"/>
    <cellStyle name="Output 4 10 2 5 3" xfId="34933" xr:uid="{D91E6B71-5C83-4612-8463-60B0E711F617}"/>
    <cellStyle name="Output 4 10 2 6" xfId="34934" xr:uid="{4EAF7CC6-7422-4B01-8D80-6BA5F8BB41DA}"/>
    <cellStyle name="Output 4 10 2 6 2" xfId="34935" xr:uid="{41B0CFC5-334C-45F9-AA36-8A4A86A86592}"/>
    <cellStyle name="Output 4 10 2 6 3" xfId="34936" xr:uid="{A168F065-F922-4059-AE8B-BBDDAC7FA85E}"/>
    <cellStyle name="Output 4 10 2 7" xfId="34937" xr:uid="{E8953E52-6381-4190-B982-7566AD46D607}"/>
    <cellStyle name="Output 4 10 2 7 2" xfId="34938" xr:uid="{F57FF569-182E-4D58-A20B-2D202A2B7A6C}"/>
    <cellStyle name="Output 4 10 2 7 3" xfId="34939" xr:uid="{8D4C2C93-2F85-4AA5-B0FA-6030B8EBA82D}"/>
    <cellStyle name="Output 4 10 2 8" xfId="34940" xr:uid="{B9108F47-8C17-4108-9F93-4E4171209872}"/>
    <cellStyle name="Output 4 10 2 8 2" xfId="34941" xr:uid="{ABCE6D90-3ECC-4670-BCD5-B46047E7AD7F}"/>
    <cellStyle name="Output 4 10 2 8 3" xfId="34942" xr:uid="{F0536F6F-EECB-439D-98AB-F63FD3EFA382}"/>
    <cellStyle name="Output 4 10 2 9" xfId="34943" xr:uid="{01D35D0D-7343-4601-BD9B-57DE9F19ED4B}"/>
    <cellStyle name="Output 4 10 2 9 2" xfId="34944" xr:uid="{583141B6-30BD-46B0-8047-606E7E3F99B4}"/>
    <cellStyle name="Output 4 10 2 9 3" xfId="34945" xr:uid="{45BCE058-09BF-469B-94E7-234AB04D3570}"/>
    <cellStyle name="Output 4 10 3" xfId="3892" xr:uid="{AF3EC77B-C3C7-41EB-8F21-7B06DC8E8698}"/>
    <cellStyle name="Output 4 10 3 2" xfId="4705" xr:uid="{88DB9B22-C096-41B1-B42D-EDE4B3EDD7A5}"/>
    <cellStyle name="Output 4 10 3 3" xfId="5119" xr:uid="{9BE1F471-19FD-4198-8533-55B6052F2738}"/>
    <cellStyle name="Output 4 10 3 4" xfId="34946" xr:uid="{2A1C6B88-E2D8-40A9-9A83-DE6ED1490D33}"/>
    <cellStyle name="Output 4 10 4" xfId="34947" xr:uid="{C3A46C63-296D-4752-9E76-7A2EE115B39B}"/>
    <cellStyle name="Output 4 10 4 2" xfId="34948" xr:uid="{3F86453F-01FC-45C9-94D1-C50EB996040C}"/>
    <cellStyle name="Output 4 10 4 3" xfId="34949" xr:uid="{CBD1D0A5-4340-4CA2-88BE-D91C6FD30F8B}"/>
    <cellStyle name="Output 4 10 5" xfId="34950" xr:uid="{324F8EA6-A614-4D11-9072-2FD186DCE3FD}"/>
    <cellStyle name="Output 4 10 5 2" xfId="34951" xr:uid="{546F76E6-963A-4A49-BE21-AE6940D8D384}"/>
    <cellStyle name="Output 4 10 5 3" xfId="34952" xr:uid="{55C42054-19C2-4F3F-89F4-457C6D4787C1}"/>
    <cellStyle name="Output 4 10 6" xfId="34953" xr:uid="{A8B15927-53B9-495F-9D1C-09A9F47C5822}"/>
    <cellStyle name="Output 4 10 6 2" xfId="34954" xr:uid="{7F45E903-B546-4551-BC01-7F3990AFCAB2}"/>
    <cellStyle name="Output 4 10 6 3" xfId="34955" xr:uid="{6F553A9E-2B93-49ED-B48D-53AE86D66C69}"/>
    <cellStyle name="Output 4 10 7" xfId="34956" xr:uid="{B494399D-35A4-45A7-85F2-BE7C3368F0F4}"/>
    <cellStyle name="Output 4 10 7 2" xfId="34957" xr:uid="{1CEAA9D4-9D0A-4338-A710-47C897B896DB}"/>
    <cellStyle name="Output 4 10 7 3" xfId="34958" xr:uid="{7D1B9698-561F-4EA2-9C33-0E13A8195BB3}"/>
    <cellStyle name="Output 4 10 8" xfId="34959" xr:uid="{0A5F996B-ACA9-4BEA-93FE-F7546B5A5475}"/>
    <cellStyle name="Output 4 10 8 2" xfId="34960" xr:uid="{F3838D6E-7AB3-426C-B5EA-71DF70B27D7B}"/>
    <cellStyle name="Output 4 10 8 3" xfId="34961" xr:uid="{0F25F8AF-2262-4D18-A4D8-746C565ABB38}"/>
    <cellStyle name="Output 4 10 9" xfId="34962" xr:uid="{9605ADCE-BA95-4CC9-8D66-1C47BEDF3722}"/>
    <cellStyle name="Output 4 10 9 2" xfId="34963" xr:uid="{93938154-49EF-404A-B717-2DCB0FF6DA2D}"/>
    <cellStyle name="Output 4 10 9 3" xfId="34964" xr:uid="{8AF3B304-C1C4-42AE-AB7A-BAFF74B38C5E}"/>
    <cellStyle name="Output 4 11" xfId="3050" xr:uid="{A5CEB2EF-4566-4166-8E8E-62EE06490737}"/>
    <cellStyle name="Output 4 11 10" xfId="34965" xr:uid="{DE7ABEA4-1C4D-44DF-B920-781992DE3154}"/>
    <cellStyle name="Output 4 11 10 2" xfId="34966" xr:uid="{74549F37-DA61-45A5-B32F-2DF8F7FB843A}"/>
    <cellStyle name="Output 4 11 10 3" xfId="34967" xr:uid="{F8BDCB6A-0326-47F6-B0B0-80AAB18499C2}"/>
    <cellStyle name="Output 4 11 11" xfId="34968" xr:uid="{BCCE6B53-BEA7-47DE-91B4-EDD4C9DA75FC}"/>
    <cellStyle name="Output 4 11 11 2" xfId="34969" xr:uid="{7E79AE54-60A6-485A-BCBF-741F8D29BC9D}"/>
    <cellStyle name="Output 4 11 2" xfId="3558" xr:uid="{391928C9-9D3D-47A6-8FF5-C4C1824D0A0D}"/>
    <cellStyle name="Output 4 11 2 10" xfId="34970" xr:uid="{246725EF-C788-4D9C-B0B4-8CC74B1383B7}"/>
    <cellStyle name="Output 4 11 2 10 2" xfId="34971" xr:uid="{5CA90FBB-A134-456A-BF81-6A1B7C6CC0A5}"/>
    <cellStyle name="Output 4 11 2 2" xfId="4215" xr:uid="{99990898-951B-4DED-8474-78FF27A3D599}"/>
    <cellStyle name="Output 4 11 2 2 2" xfId="4962" xr:uid="{F0373185-3AE9-4DE3-83FC-2360E96D74BB}"/>
    <cellStyle name="Output 4 11 2 2 2 2" xfId="34972" xr:uid="{A870AB26-AAA8-43F3-8938-F59CFA4DC0EA}"/>
    <cellStyle name="Output 4 11 2 2 3" xfId="5438" xr:uid="{6516E7F4-CAF0-4B57-BE13-D44D3D42A775}"/>
    <cellStyle name="Output 4 11 2 2 4" xfId="34973" xr:uid="{F829B138-6C5D-453C-AA5B-1603858236AC}"/>
    <cellStyle name="Output 4 11 2 3" xfId="34974" xr:uid="{005DA949-4D01-4031-9EF9-4C7D7CD73A1F}"/>
    <cellStyle name="Output 4 11 2 3 2" xfId="34975" xr:uid="{EE642E5A-B909-491A-9354-DA0FDB6D2DC8}"/>
    <cellStyle name="Output 4 11 2 3 3" xfId="34976" xr:uid="{23A7DC2E-8FF1-45A0-B4CE-B22F4F671D22}"/>
    <cellStyle name="Output 4 11 2 4" xfId="34977" xr:uid="{83283695-521E-4415-9748-19B519B7B22D}"/>
    <cellStyle name="Output 4 11 2 4 2" xfId="34978" xr:uid="{A48629F3-1B9C-416A-BA9D-B768F2C81662}"/>
    <cellStyle name="Output 4 11 2 4 3" xfId="34979" xr:uid="{3567BE27-4072-4FC0-A96B-4EEDB23D1747}"/>
    <cellStyle name="Output 4 11 2 5" xfId="34980" xr:uid="{DF40B59C-4B5C-43D4-AD4F-9DBA98834D5D}"/>
    <cellStyle name="Output 4 11 2 5 2" xfId="34981" xr:uid="{50134C37-6786-4BD1-A891-04311C037141}"/>
    <cellStyle name="Output 4 11 2 5 3" xfId="34982" xr:uid="{AACA2C82-5F5D-4DAF-987F-6C0A63F412BC}"/>
    <cellStyle name="Output 4 11 2 6" xfId="34983" xr:uid="{7E8410D8-D66D-4E90-90A0-586F60F372B7}"/>
    <cellStyle name="Output 4 11 2 6 2" xfId="34984" xr:uid="{D37F62D0-663D-4BEC-9772-806ADE20E6A4}"/>
    <cellStyle name="Output 4 11 2 6 3" xfId="34985" xr:uid="{4ED372D2-85E3-49AD-83A9-01637014B471}"/>
    <cellStyle name="Output 4 11 2 7" xfId="34986" xr:uid="{935B76E0-2A8A-4CF0-A321-D546B6E0CF2C}"/>
    <cellStyle name="Output 4 11 2 7 2" xfId="34987" xr:uid="{580453A7-1D31-48F6-A428-75E355A471A6}"/>
    <cellStyle name="Output 4 11 2 7 3" xfId="34988" xr:uid="{447AC016-134D-43FF-9FC7-67157ED7670B}"/>
    <cellStyle name="Output 4 11 2 8" xfId="34989" xr:uid="{1824B337-92B1-4BCF-8563-F699083B4A1F}"/>
    <cellStyle name="Output 4 11 2 8 2" xfId="34990" xr:uid="{EB673628-E507-42E3-867C-314E24DA2D39}"/>
    <cellStyle name="Output 4 11 2 8 3" xfId="34991" xr:uid="{BD4E4363-9ADB-401C-A910-FF60972E53AA}"/>
    <cellStyle name="Output 4 11 2 9" xfId="34992" xr:uid="{4E5CD764-E6C6-4CD1-AB66-D6917B90060C}"/>
    <cellStyle name="Output 4 11 2 9 2" xfId="34993" xr:uid="{7B449130-E0C2-4EC1-BED7-7FEB4ADC1C10}"/>
    <cellStyle name="Output 4 11 2 9 3" xfId="34994" xr:uid="{211EC27F-D598-42DB-9F1A-F7C5BCDD47FA}"/>
    <cellStyle name="Output 4 11 3" xfId="3893" xr:uid="{CC61C487-69A5-41BC-BAB1-B69C8C76CA6D}"/>
    <cellStyle name="Output 4 11 3 2" xfId="4706" xr:uid="{9A7A5C43-926E-4E76-9975-B1D6299C0C86}"/>
    <cellStyle name="Output 4 11 3 3" xfId="5120" xr:uid="{55F90BC7-94ED-4F93-BD41-D16924248E33}"/>
    <cellStyle name="Output 4 11 3 4" xfId="34995" xr:uid="{BEDF15AC-6C91-4889-99F3-D44EB35A2465}"/>
    <cellStyle name="Output 4 11 4" xfId="34996" xr:uid="{F7BB3CC8-BB12-425B-8B09-C15AE68CE2EA}"/>
    <cellStyle name="Output 4 11 4 2" xfId="34997" xr:uid="{1482AC88-7C34-4266-91A1-055714D909B3}"/>
    <cellStyle name="Output 4 11 4 3" xfId="34998" xr:uid="{2B6587F5-2A9B-4B57-8364-9824BD23ED12}"/>
    <cellStyle name="Output 4 11 5" xfId="34999" xr:uid="{69B14C73-D612-4F91-AFE0-E55E0C20DB6D}"/>
    <cellStyle name="Output 4 11 5 2" xfId="35000" xr:uid="{93908D1B-D469-4F06-A7D0-A4807DB785E2}"/>
    <cellStyle name="Output 4 11 5 3" xfId="35001" xr:uid="{C7D7C46B-A8DE-42B2-8D04-C2A101847362}"/>
    <cellStyle name="Output 4 11 6" xfId="35002" xr:uid="{E6629BA6-6C4D-45A3-B201-2B2DD8F26DF8}"/>
    <cellStyle name="Output 4 11 6 2" xfId="35003" xr:uid="{95AD74E7-6734-4C08-A75A-8B4775DABADD}"/>
    <cellStyle name="Output 4 11 6 3" xfId="35004" xr:uid="{C73E7E8F-DF06-4547-BDF5-BBCBAAAAEF6C}"/>
    <cellStyle name="Output 4 11 7" xfId="35005" xr:uid="{03C75AB0-2B01-4029-BA6D-DD6F793D6200}"/>
    <cellStyle name="Output 4 11 7 2" xfId="35006" xr:uid="{2B2AD46D-9D22-4D4C-9F80-59551A340979}"/>
    <cellStyle name="Output 4 11 7 3" xfId="35007" xr:uid="{3DFB01F4-DE2F-45CA-B379-2C330E03421B}"/>
    <cellStyle name="Output 4 11 8" xfId="35008" xr:uid="{B10F0AE9-672B-4E88-AC6B-BE8E4E404436}"/>
    <cellStyle name="Output 4 11 8 2" xfId="35009" xr:uid="{36BF7373-3C11-4105-91F8-044AB7C96E12}"/>
    <cellStyle name="Output 4 11 8 3" xfId="35010" xr:uid="{94A9BB54-815F-4B7E-BC54-E71294A94EE0}"/>
    <cellStyle name="Output 4 11 9" xfId="35011" xr:uid="{3C643D3E-F783-4AD0-93F9-6C3C88DEF0A2}"/>
    <cellStyle name="Output 4 11 9 2" xfId="35012" xr:uid="{9F1E760E-B05E-4084-8C82-F3825A1AB8CB}"/>
    <cellStyle name="Output 4 11 9 3" xfId="35013" xr:uid="{6D241A4B-206F-45AA-855C-D729E2DE8AB0}"/>
    <cellStyle name="Output 4 12" xfId="3556" xr:uid="{1C50AE82-95FF-41AB-BDC8-A35B2FF81F12}"/>
    <cellStyle name="Output 4 12 10" xfId="35014" xr:uid="{10A5EF6E-9EEF-482F-95CD-B39C610DF5D2}"/>
    <cellStyle name="Output 4 12 10 2" xfId="35015" xr:uid="{358424C7-EAF2-453D-B33B-4BBF3B30ECF1}"/>
    <cellStyle name="Output 4 12 2" xfId="4213" xr:uid="{52918940-624D-4AC0-950C-1EA25F283480}"/>
    <cellStyle name="Output 4 12 2 2" xfId="4960" xr:uid="{A5F85335-3298-41B6-87C3-56A15C57D6EA}"/>
    <cellStyle name="Output 4 12 2 2 2" xfId="35016" xr:uid="{2A746D44-E1E7-4964-81DD-4E925422CE5C}"/>
    <cellStyle name="Output 4 12 2 3" xfId="5436" xr:uid="{4872BC5F-466F-45E1-A13D-CCCA0B44256F}"/>
    <cellStyle name="Output 4 12 2 4" xfId="35017" xr:uid="{09562061-1ECB-434F-AD8D-29BF99A312A4}"/>
    <cellStyle name="Output 4 12 3" xfId="35018" xr:uid="{1B875688-401B-4178-B39F-3402370C0497}"/>
    <cellStyle name="Output 4 12 3 2" xfId="35019" xr:uid="{A871D84F-9169-40F1-94B5-9588D5C82225}"/>
    <cellStyle name="Output 4 12 3 3" xfId="35020" xr:uid="{1BD348BC-B38A-4DE0-BA30-C9584FC46F9B}"/>
    <cellStyle name="Output 4 12 4" xfId="35021" xr:uid="{7E193C79-D7FD-4B89-A77D-5A04197D431F}"/>
    <cellStyle name="Output 4 12 4 2" xfId="35022" xr:uid="{256A0313-BAA9-42AB-AD96-9CFC9006C72D}"/>
    <cellStyle name="Output 4 12 4 3" xfId="35023" xr:uid="{1997D8DB-8980-4AAC-9AEB-345EC573CA87}"/>
    <cellStyle name="Output 4 12 5" xfId="35024" xr:uid="{F3F67098-0942-4ABB-A70B-77B190A116C7}"/>
    <cellStyle name="Output 4 12 5 2" xfId="35025" xr:uid="{F991082D-52A0-47F7-93B7-9470204A5C5A}"/>
    <cellStyle name="Output 4 12 5 3" xfId="35026" xr:uid="{420B9D7E-6492-42C4-874B-46EBA150E3B6}"/>
    <cellStyle name="Output 4 12 6" xfId="35027" xr:uid="{6CEB6E0D-1B90-4B71-8473-C77B8C59AF80}"/>
    <cellStyle name="Output 4 12 6 2" xfId="35028" xr:uid="{207880AB-347F-4FC6-9909-492869B7EEBD}"/>
    <cellStyle name="Output 4 12 6 3" xfId="35029" xr:uid="{C3A8BE62-AF23-4AA1-A7B4-ADBA2B3834BB}"/>
    <cellStyle name="Output 4 12 7" xfId="35030" xr:uid="{8FDA5150-4BA2-4620-A0F3-AA8D7223BFC4}"/>
    <cellStyle name="Output 4 12 7 2" xfId="35031" xr:uid="{D212B80B-599A-445B-8F0E-1DC7FDD40C54}"/>
    <cellStyle name="Output 4 12 7 3" xfId="35032" xr:uid="{3DC8701C-E907-4FAC-B85B-E450D898984F}"/>
    <cellStyle name="Output 4 12 8" xfId="35033" xr:uid="{585B100A-A3BF-4664-987A-DE4107C08706}"/>
    <cellStyle name="Output 4 12 8 2" xfId="35034" xr:uid="{9876279C-CCF5-441A-9376-78B3BA92D04E}"/>
    <cellStyle name="Output 4 12 8 3" xfId="35035" xr:uid="{62B10E6E-1E75-458F-AE30-D81D13F033DA}"/>
    <cellStyle name="Output 4 12 9" xfId="35036" xr:uid="{9030AF6A-1BE5-49F3-BCA0-017AAB6231DD}"/>
    <cellStyle name="Output 4 12 9 2" xfId="35037" xr:uid="{FC62D34C-C529-4857-9445-9C74D449A145}"/>
    <cellStyle name="Output 4 12 9 3" xfId="35038" xr:uid="{676BE930-C5B2-463C-91A6-935586F2F820}"/>
    <cellStyle name="Output 4 13" xfId="3891" xr:uid="{A67164EB-4775-4BAA-BED0-750D85F9C11F}"/>
    <cellStyle name="Output 4 13 2" xfId="4704" xr:uid="{1780BEF5-D1AF-4296-85F9-1268344CB1A2}"/>
    <cellStyle name="Output 4 13 3" xfId="5118" xr:uid="{47E71224-1B4D-453B-8FC2-0B0B8142526C}"/>
    <cellStyle name="Output 4 13 4" xfId="35039" xr:uid="{55F7275E-3F77-4A67-A76C-9A0C3E72055F}"/>
    <cellStyle name="Output 4 14" xfId="35040" xr:uid="{0CB248FB-7260-4059-B2E3-963016958916}"/>
    <cellStyle name="Output 4 14 2" xfId="35041" xr:uid="{46467FEB-28C4-40A4-A5B0-4B23C12BDFCB}"/>
    <cellStyle name="Output 4 14 3" xfId="35042" xr:uid="{46DA0796-B429-4892-9398-8431E67D34C2}"/>
    <cellStyle name="Output 4 15" xfId="35043" xr:uid="{A32009D5-1207-48AF-992C-758EBB28DE37}"/>
    <cellStyle name="Output 4 15 2" xfId="35044" xr:uid="{316E2C6E-9AB3-4FB2-B970-091B9FC6E956}"/>
    <cellStyle name="Output 4 15 3" xfId="35045" xr:uid="{CDCB4EDD-C5DB-476B-992E-630FF14D7CE8}"/>
    <cellStyle name="Output 4 16" xfId="35046" xr:uid="{A5D5937E-BE6B-48FE-8D3C-128114A4566B}"/>
    <cellStyle name="Output 4 16 2" xfId="35047" xr:uid="{2FA301C2-931B-43B4-9399-F1869D2E4BBE}"/>
    <cellStyle name="Output 4 16 3" xfId="35048" xr:uid="{EDB58703-E2D8-4B9F-B7DA-B95445A9EB2F}"/>
    <cellStyle name="Output 4 17" xfId="35049" xr:uid="{A4E608C4-2EBE-4FC4-B13A-8172139B7EF7}"/>
    <cellStyle name="Output 4 17 2" xfId="35050" xr:uid="{D8664479-7FD8-4E1D-9F47-4B08877BAE20}"/>
    <cellStyle name="Output 4 17 3" xfId="35051" xr:uid="{89BA195A-C6B6-497F-A6BD-F5CBA542499A}"/>
    <cellStyle name="Output 4 18" xfId="35052" xr:uid="{D757966E-FE1B-42B5-8DBA-BDAFD8F54A49}"/>
    <cellStyle name="Output 4 18 2" xfId="35053" xr:uid="{0D438E3D-9688-4C3C-9A77-46F93981F595}"/>
    <cellStyle name="Output 4 18 3" xfId="35054" xr:uid="{9CBAD04C-FDB8-4B66-A5FE-CB6C0356E91E}"/>
    <cellStyle name="Output 4 19" xfId="35055" xr:uid="{2EBBADDF-8B07-4123-9904-E36642870471}"/>
    <cellStyle name="Output 4 19 2" xfId="35056" xr:uid="{425CAD64-AAD1-4F56-8CD8-05CE21B6F979}"/>
    <cellStyle name="Output 4 19 3" xfId="35057" xr:uid="{536B8B89-0039-44C1-9B5D-00974F1FA295}"/>
    <cellStyle name="Output 4 2" xfId="3051" xr:uid="{D698342F-5FB1-42E4-9465-ECE0205B67B5}"/>
    <cellStyle name="Output 4 2 10" xfId="35058" xr:uid="{AAF73C44-D928-4104-B8A8-47E0B3CDF149}"/>
    <cellStyle name="Output 4 2 10 2" xfId="35059" xr:uid="{AB3AACB4-CA18-4D60-A2E0-CDF46E5E3D3D}"/>
    <cellStyle name="Output 4 2 10 3" xfId="35060" xr:uid="{CF32DE6F-4E81-4F06-83C6-F14C3BA891B9}"/>
    <cellStyle name="Output 4 2 11" xfId="35061" xr:uid="{48DFC68C-5CA1-4979-8E56-C7C6C4C7C10C}"/>
    <cellStyle name="Output 4 2 11 2" xfId="35062" xr:uid="{EDF0C047-69BC-4575-82E6-BAE0383B3CA4}"/>
    <cellStyle name="Output 4 2 12" xfId="35063" xr:uid="{EB746A96-D74F-4792-A01F-7F31B9E3A78B}"/>
    <cellStyle name="Output 4 2 13" xfId="35064" xr:uid="{DDBE8522-2D85-4C8F-A497-775F412A9EDE}"/>
    <cellStyle name="Output 4 2 2" xfId="3559" xr:uid="{F09A60ED-7C7A-45E5-8B07-306604D2333B}"/>
    <cellStyle name="Output 4 2 2 10" xfId="35065" xr:uid="{3815734D-A1ED-4F89-9114-F9C0D59B3A46}"/>
    <cellStyle name="Output 4 2 2 10 2" xfId="35066" xr:uid="{E34E2359-5E65-4891-A972-BA64733E751A}"/>
    <cellStyle name="Output 4 2 2 2" xfId="4216" xr:uid="{1A193CFE-CB86-400E-A2EA-64737DC1EE74}"/>
    <cellStyle name="Output 4 2 2 2 2" xfId="4963" xr:uid="{14C13387-3E3D-4AC1-BB8B-9B84FC29772B}"/>
    <cellStyle name="Output 4 2 2 2 2 2" xfId="35067" xr:uid="{46341FD7-5A62-46CF-8F07-07FEDAA6D2AA}"/>
    <cellStyle name="Output 4 2 2 2 3" xfId="5439" xr:uid="{8D49C443-13AD-477C-AF3D-57DED366DC8C}"/>
    <cellStyle name="Output 4 2 2 2 4" xfId="35068" xr:uid="{C1A3E906-8669-4C95-8DC8-359FEC0ADF15}"/>
    <cellStyle name="Output 4 2 2 3" xfId="35069" xr:uid="{14F1BA99-C0BA-4C30-853F-6333E8591E87}"/>
    <cellStyle name="Output 4 2 2 3 2" xfId="35070" xr:uid="{1F9194C2-CD49-4F66-BA81-E16897D5FA0F}"/>
    <cellStyle name="Output 4 2 2 3 3" xfId="35071" xr:uid="{84A24BEB-0CFF-44BE-BC16-FF58AE3AAD45}"/>
    <cellStyle name="Output 4 2 2 4" xfId="35072" xr:uid="{0E340311-5BAC-4E02-87CD-DD68B2B7308A}"/>
    <cellStyle name="Output 4 2 2 4 2" xfId="35073" xr:uid="{8D0748EA-4067-4ED8-9FAF-ED48A6FBE4A3}"/>
    <cellStyle name="Output 4 2 2 4 3" xfId="35074" xr:uid="{551D3CA8-D64E-4B7A-AB07-B0D6ECAE7EF8}"/>
    <cellStyle name="Output 4 2 2 5" xfId="35075" xr:uid="{464341E4-BF42-4D9C-BBC4-C107CB8F44EA}"/>
    <cellStyle name="Output 4 2 2 5 2" xfId="35076" xr:uid="{4706D334-BC6D-43EC-B15E-F24E9BA74A1E}"/>
    <cellStyle name="Output 4 2 2 5 3" xfId="35077" xr:uid="{9B36B586-DDDF-4AFC-BBB5-D9345C95BEE9}"/>
    <cellStyle name="Output 4 2 2 6" xfId="35078" xr:uid="{49323CC6-5CA4-42A1-A1C9-28BE2B549D0D}"/>
    <cellStyle name="Output 4 2 2 6 2" xfId="35079" xr:uid="{71C594ED-6EE3-4008-9012-E6561F4413A9}"/>
    <cellStyle name="Output 4 2 2 6 3" xfId="35080" xr:uid="{EAE6679D-E44F-4396-9EDF-5087A62C3C6A}"/>
    <cellStyle name="Output 4 2 2 7" xfId="35081" xr:uid="{55F8D86F-57D5-4E5A-92C2-3DE147596627}"/>
    <cellStyle name="Output 4 2 2 7 2" xfId="35082" xr:uid="{05FFA3D7-E1E7-498E-9C97-145A3415CEC3}"/>
    <cellStyle name="Output 4 2 2 7 3" xfId="35083" xr:uid="{36F7771E-2373-4537-9F27-B730C17D588D}"/>
    <cellStyle name="Output 4 2 2 8" xfId="35084" xr:uid="{24C395AC-D475-4E97-B76F-5DC5DDABE871}"/>
    <cellStyle name="Output 4 2 2 8 2" xfId="35085" xr:uid="{C37A1A0A-F018-4F03-B0E4-E9EF9F2F7F5D}"/>
    <cellStyle name="Output 4 2 2 8 3" xfId="35086" xr:uid="{7BE5C726-3792-42D1-BAA8-8DCBE057CF77}"/>
    <cellStyle name="Output 4 2 2 9" xfId="35087" xr:uid="{C115D187-F035-4D8F-ACFD-9B2A2162963C}"/>
    <cellStyle name="Output 4 2 2 9 2" xfId="35088" xr:uid="{A83F41D5-62ED-40BE-8A8A-77232776B45B}"/>
    <cellStyle name="Output 4 2 2 9 3" xfId="35089" xr:uid="{807DC556-7E09-401C-8ED7-7FC190AE9729}"/>
    <cellStyle name="Output 4 2 3" xfId="3894" xr:uid="{2BA470B3-EE3A-4F35-B723-383BF9AB17D1}"/>
    <cellStyle name="Output 4 2 3 2" xfId="4707" xr:uid="{8580858C-2AC5-4E1A-98A6-2D3F27306CC5}"/>
    <cellStyle name="Output 4 2 3 2 2" xfId="35090" xr:uid="{A12ED972-0427-4181-AE48-DB090B52F30A}"/>
    <cellStyle name="Output 4 2 3 2 3" xfId="35091" xr:uid="{5035CC90-6BF1-4833-8996-8BF0BC19D275}"/>
    <cellStyle name="Output 4 2 3 3" xfId="5121" xr:uid="{4A80D599-5071-4F99-8BD2-4A89D871E5BC}"/>
    <cellStyle name="Output 4 2 3 3 2" xfId="35092" xr:uid="{C6CAE36F-F62A-45E8-89C4-4B7455FBA0E4}"/>
    <cellStyle name="Output 4 2 3 4" xfId="35093" xr:uid="{68C83B98-4EC0-4AB9-A0DB-D6B509F663C6}"/>
    <cellStyle name="Output 4 2 3 5" xfId="35094" xr:uid="{AA65F849-6E97-42A1-934D-B3A819476FA1}"/>
    <cellStyle name="Output 4 2 3 6" xfId="35095" xr:uid="{1DAF4175-19B7-42E2-A924-A655BA952343}"/>
    <cellStyle name="Output 4 2 4" xfId="35096" xr:uid="{7CAFFCA6-BD87-4CDC-9BF0-20EE30D39CF8}"/>
    <cellStyle name="Output 4 2 4 2" xfId="35097" xr:uid="{C5CBD4D8-C755-4503-B060-BA3A215F9159}"/>
    <cellStyle name="Output 4 2 4 3" xfId="35098" xr:uid="{1CEBF144-14E4-4FE0-865D-111A0F2BB910}"/>
    <cellStyle name="Output 4 2 5" xfId="35099" xr:uid="{83759DE1-1976-439F-A0B0-6B4688470C22}"/>
    <cellStyle name="Output 4 2 5 2" xfId="35100" xr:uid="{523435D3-743B-42CE-AECA-DD9392CA9EDB}"/>
    <cellStyle name="Output 4 2 5 3" xfId="35101" xr:uid="{69878AE9-B8D1-48FD-AD28-E422FC50BC75}"/>
    <cellStyle name="Output 4 2 6" xfId="35102" xr:uid="{4B9B2B5A-F7C8-4E18-AA79-768228285155}"/>
    <cellStyle name="Output 4 2 6 2" xfId="35103" xr:uid="{59E1E862-3123-4849-B289-8001D87AF2ED}"/>
    <cellStyle name="Output 4 2 6 3" xfId="35104" xr:uid="{AE726153-A2EC-464D-90E1-B32D8EE8213F}"/>
    <cellStyle name="Output 4 2 7" xfId="35105" xr:uid="{12154374-55F2-4D15-9089-8551E0C7DCF3}"/>
    <cellStyle name="Output 4 2 7 2" xfId="35106" xr:uid="{8F510F24-0F65-4DAA-B6B1-A6804649A2A4}"/>
    <cellStyle name="Output 4 2 7 3" xfId="35107" xr:uid="{B72570AB-8905-41AD-BA47-E4F718EA7FFF}"/>
    <cellStyle name="Output 4 2 8" xfId="35108" xr:uid="{AC62189E-6367-4D17-B132-0838E15CA1D5}"/>
    <cellStyle name="Output 4 2 8 2" xfId="35109" xr:uid="{41A2BB7B-907F-4D2A-9BF0-CAE7E55D90C2}"/>
    <cellStyle name="Output 4 2 8 3" xfId="35110" xr:uid="{27AB59B6-78AD-491F-AD9B-EA8DB2CF7A7D}"/>
    <cellStyle name="Output 4 2 9" xfId="35111" xr:uid="{9B9A09D2-B430-4264-8FD1-BEFE5F3A75AE}"/>
    <cellStyle name="Output 4 2 9 2" xfId="35112" xr:uid="{E54D1983-652E-4CDC-BF11-E954802CCA66}"/>
    <cellStyle name="Output 4 2 9 3" xfId="35113" xr:uid="{975AA2E4-A0AE-461A-91D1-C896A065E9F4}"/>
    <cellStyle name="Output 4 20" xfId="35114" xr:uid="{9BA21A10-F2BE-4663-BBC0-89939BE18C77}"/>
    <cellStyle name="Output 4 20 2" xfId="35115" xr:uid="{05339680-10B0-4557-B3BA-B248AA69D16D}"/>
    <cellStyle name="Output 4 20 3" xfId="35116" xr:uid="{1D14D8AD-2FB4-4E4C-958B-D8D975CFCB7D}"/>
    <cellStyle name="Output 4 21" xfId="35117" xr:uid="{877A5DD6-66C1-42E5-8785-A4F355525057}"/>
    <cellStyle name="Output 4 21 2" xfId="35118" xr:uid="{ABFC42AB-7568-4CC3-91BA-2B6BD8CFBB64}"/>
    <cellStyle name="Output 4 22" xfId="35119" xr:uid="{5F46058F-0551-46F4-A576-328B47876E9F}"/>
    <cellStyle name="Output 4 3" xfId="3052" xr:uid="{A07D423B-965A-4CB0-ABA6-DF7B51DE1BE2}"/>
    <cellStyle name="Output 4 3 10" xfId="35120" xr:uid="{A85FCBDE-87ED-4094-9CE4-2C8E15F8B97C}"/>
    <cellStyle name="Output 4 3 10 2" xfId="35121" xr:uid="{B4E535E0-E4CC-4E98-9442-6F60FF2601D3}"/>
    <cellStyle name="Output 4 3 10 3" xfId="35122" xr:uid="{442CC75B-CBCB-4B24-BEE0-F0A11D7277F3}"/>
    <cellStyle name="Output 4 3 11" xfId="35123" xr:uid="{825C80AC-E551-4030-84E1-97219E4F0C2C}"/>
    <cellStyle name="Output 4 3 11 2" xfId="35124" xr:uid="{367B5C59-9CB3-4BDF-AC36-6C268C111CE5}"/>
    <cellStyle name="Output 4 3 12" xfId="35125" xr:uid="{E685104E-E86B-47BA-8DFB-694D203359CD}"/>
    <cellStyle name="Output 4 3 2" xfId="3560" xr:uid="{65A5CE70-4882-45BD-BFE0-1EC20DA3A573}"/>
    <cellStyle name="Output 4 3 2 10" xfId="35126" xr:uid="{031CE914-1EDB-47B7-85DC-49D5273BFB61}"/>
    <cellStyle name="Output 4 3 2 10 2" xfId="35127" xr:uid="{0F0E0841-A985-469C-94EE-4D60A655F548}"/>
    <cellStyle name="Output 4 3 2 2" xfId="4217" xr:uid="{DA408F2D-FA0E-49E7-8819-C04F5F4D48DD}"/>
    <cellStyle name="Output 4 3 2 2 2" xfId="4964" xr:uid="{15EE4DBE-32B6-4B8A-A0E5-84458B729EA7}"/>
    <cellStyle name="Output 4 3 2 2 2 2" xfId="35128" xr:uid="{3BB56B94-E4E7-4160-87F8-A9860F8C8392}"/>
    <cellStyle name="Output 4 3 2 2 3" xfId="5440" xr:uid="{51538A26-3853-4099-9390-125349E8E2B5}"/>
    <cellStyle name="Output 4 3 2 2 4" xfId="35129" xr:uid="{1479345D-51DF-4AD1-9A91-76B69DDA7165}"/>
    <cellStyle name="Output 4 3 2 3" xfId="35130" xr:uid="{66EE569A-15DA-4B0E-A195-49569A2B2B82}"/>
    <cellStyle name="Output 4 3 2 3 2" xfId="35131" xr:uid="{294461FF-5C7A-4D6D-93CC-9D9122895B43}"/>
    <cellStyle name="Output 4 3 2 3 3" xfId="35132" xr:uid="{D26CF90D-25E8-469F-A6CA-999288A8DFCA}"/>
    <cellStyle name="Output 4 3 2 4" xfId="35133" xr:uid="{1E9ECC5A-E34A-43F5-8444-BDB68571015B}"/>
    <cellStyle name="Output 4 3 2 4 2" xfId="35134" xr:uid="{2FC8FF3F-8039-4332-8BBB-5CE0CF7F2387}"/>
    <cellStyle name="Output 4 3 2 4 3" xfId="35135" xr:uid="{55CD4F0C-1450-49AA-AB07-4507F9DDCC21}"/>
    <cellStyle name="Output 4 3 2 5" xfId="35136" xr:uid="{C3EF128A-48B8-458C-BBE0-554DF0669E8D}"/>
    <cellStyle name="Output 4 3 2 5 2" xfId="35137" xr:uid="{6F2FE25D-A544-4D45-9385-9A9806083931}"/>
    <cellStyle name="Output 4 3 2 5 3" xfId="35138" xr:uid="{90DDA169-3C88-4D4F-A8CE-943ABEBB3330}"/>
    <cellStyle name="Output 4 3 2 6" xfId="35139" xr:uid="{14DF35FE-1791-47DD-9F0C-349405FABA40}"/>
    <cellStyle name="Output 4 3 2 6 2" xfId="35140" xr:uid="{0F8E3D11-2C37-4637-879E-78C4D7AFF8F5}"/>
    <cellStyle name="Output 4 3 2 6 3" xfId="35141" xr:uid="{FBA2BECF-62FB-4863-A9E5-C96441DB9E0A}"/>
    <cellStyle name="Output 4 3 2 7" xfId="35142" xr:uid="{A0AFE912-CBFA-4A1F-91C7-E3103EBB5A9E}"/>
    <cellStyle name="Output 4 3 2 7 2" xfId="35143" xr:uid="{0DE0E4BB-FEE2-466F-B36F-193EDB71C6B4}"/>
    <cellStyle name="Output 4 3 2 7 3" xfId="35144" xr:uid="{14761BB0-4321-4BDF-8453-93A6C15F7666}"/>
    <cellStyle name="Output 4 3 2 8" xfId="35145" xr:uid="{654C596C-E4A4-4C6F-B4C4-FD50798769D9}"/>
    <cellStyle name="Output 4 3 2 8 2" xfId="35146" xr:uid="{23483295-99F7-47E5-A5C5-5FFEFAB19D0C}"/>
    <cellStyle name="Output 4 3 2 8 3" xfId="35147" xr:uid="{5D75031D-7115-4169-A58A-35B2E011E230}"/>
    <cellStyle name="Output 4 3 2 9" xfId="35148" xr:uid="{F9CFA5CD-7D36-4C86-9057-FCF74B960A7F}"/>
    <cellStyle name="Output 4 3 2 9 2" xfId="35149" xr:uid="{7AD6F888-981A-4508-AA77-BCCC8F1BFB62}"/>
    <cellStyle name="Output 4 3 2 9 3" xfId="35150" xr:uid="{6F13D63A-69D5-44A2-BCF7-35E8976D61E9}"/>
    <cellStyle name="Output 4 3 3" xfId="3895" xr:uid="{D17F5A3A-21A5-49CC-A074-2334649FE834}"/>
    <cellStyle name="Output 4 3 3 2" xfId="4708" xr:uid="{AB56F7AF-85D9-492F-91AE-E6F8B89C9197}"/>
    <cellStyle name="Output 4 3 3 2 2" xfId="35151" xr:uid="{D79D4323-A173-444B-A4D5-D4D05ADAB81D}"/>
    <cellStyle name="Output 4 3 3 2 3" xfId="35152" xr:uid="{08DC99C9-B03C-4BF7-846E-B8C08CB14153}"/>
    <cellStyle name="Output 4 3 3 3" xfId="5122" xr:uid="{E1BA504A-1653-43D3-8E2B-C8F8C0AFB3FD}"/>
    <cellStyle name="Output 4 3 3 3 2" xfId="35153" xr:uid="{010D58BC-D05C-49D5-8E15-8043EAEF65A2}"/>
    <cellStyle name="Output 4 3 3 4" xfId="35154" xr:uid="{97610E8A-38EB-4FBC-B29C-2B8D9D2A35D0}"/>
    <cellStyle name="Output 4 3 3 5" xfId="35155" xr:uid="{815F7AFA-883D-4099-84C2-5C53972EB569}"/>
    <cellStyle name="Output 4 3 3 6" xfId="35156" xr:uid="{D57C8573-85C0-4A81-BE98-DFF7B306471D}"/>
    <cellStyle name="Output 4 3 4" xfId="35157" xr:uid="{6AD75CF8-F0F7-41FA-A1C4-B12CE1B628C9}"/>
    <cellStyle name="Output 4 3 4 2" xfId="35158" xr:uid="{E7D5E20B-FF16-42B9-845C-56EACD1456F1}"/>
    <cellStyle name="Output 4 3 4 3" xfId="35159" xr:uid="{FAD0719E-903D-4800-9B81-F6CC1934CF32}"/>
    <cellStyle name="Output 4 3 5" xfId="35160" xr:uid="{39F8B40D-A433-44EF-A856-B5DDE044F29E}"/>
    <cellStyle name="Output 4 3 5 2" xfId="35161" xr:uid="{79223403-018B-408E-A802-EF52FE821888}"/>
    <cellStyle name="Output 4 3 5 3" xfId="35162" xr:uid="{49E2729F-853A-4BCB-B82E-E0249D3928F0}"/>
    <cellStyle name="Output 4 3 6" xfId="35163" xr:uid="{BDE424D4-4860-4214-8F84-327D28D3A1EE}"/>
    <cellStyle name="Output 4 3 6 2" xfId="35164" xr:uid="{53EC2ED1-DCB6-4E62-94AF-11E58B50A07F}"/>
    <cellStyle name="Output 4 3 6 3" xfId="35165" xr:uid="{CA1EFF11-A32D-4482-9161-09A6326AAF18}"/>
    <cellStyle name="Output 4 3 7" xfId="35166" xr:uid="{DC2C59CA-78D6-4BC9-BAC6-11AC3AFF14EE}"/>
    <cellStyle name="Output 4 3 7 2" xfId="35167" xr:uid="{14D81F6E-B0C1-4779-9A92-FED85E81C03D}"/>
    <cellStyle name="Output 4 3 7 3" xfId="35168" xr:uid="{475E1674-0D0A-404E-B81B-8528F90FDCA6}"/>
    <cellStyle name="Output 4 3 8" xfId="35169" xr:uid="{EE7AB290-26E3-4730-9509-3F589C579FC7}"/>
    <cellStyle name="Output 4 3 8 2" xfId="35170" xr:uid="{8E54FD5A-287F-4939-B3FD-961C948D87B5}"/>
    <cellStyle name="Output 4 3 8 3" xfId="35171" xr:uid="{14B92230-73B6-4A5A-8CBE-8588206C2472}"/>
    <cellStyle name="Output 4 3 9" xfId="35172" xr:uid="{C6389B05-D58F-4EB4-BE60-B1CC1D958569}"/>
    <cellStyle name="Output 4 3 9 2" xfId="35173" xr:uid="{7CA44AE0-7270-49CA-A578-93A11B056E7C}"/>
    <cellStyle name="Output 4 3 9 3" xfId="35174" xr:uid="{4F23E600-7A13-4957-A396-8BC1D2355AE2}"/>
    <cellStyle name="Output 4 4" xfId="3053" xr:uid="{8B729581-6322-4077-ACCA-B924BA038D81}"/>
    <cellStyle name="Output 4 4 10" xfId="35175" xr:uid="{F106E408-F1D9-4D9C-94EC-305D0B4B947A}"/>
    <cellStyle name="Output 4 4 10 2" xfId="35176" xr:uid="{27778DDB-0CAC-4F05-BAC4-71F353B82264}"/>
    <cellStyle name="Output 4 4 10 3" xfId="35177" xr:uid="{E48A18E2-DA82-405E-8DC2-D7733872DDEE}"/>
    <cellStyle name="Output 4 4 11" xfId="35178" xr:uid="{F6EAE8F2-C174-4D1F-88D6-A150DE392590}"/>
    <cellStyle name="Output 4 4 11 2" xfId="35179" xr:uid="{9BF103FD-A625-4E8D-A985-5093BA4C19C8}"/>
    <cellStyle name="Output 4 4 12" xfId="35180" xr:uid="{A76CEE20-28D2-420D-9818-B7459D88576A}"/>
    <cellStyle name="Output 4 4 2" xfId="3561" xr:uid="{AC1B7F0C-8268-41D3-A1B4-FC8417CC4B6F}"/>
    <cellStyle name="Output 4 4 2 10" xfId="35181" xr:uid="{3B152194-63EA-46EA-8367-84AC71695198}"/>
    <cellStyle name="Output 4 4 2 10 2" xfId="35182" xr:uid="{4A7478D9-300B-44E4-8B44-C70463B037B6}"/>
    <cellStyle name="Output 4 4 2 2" xfId="4218" xr:uid="{CE165102-B631-4C92-A2B6-3444E6DE5BEE}"/>
    <cellStyle name="Output 4 4 2 2 2" xfId="4965" xr:uid="{9EC69BA3-3396-4880-9489-5CF3A2A130DC}"/>
    <cellStyle name="Output 4 4 2 2 2 2" xfId="35183" xr:uid="{BE6FEDA5-8A63-470A-8A8B-86E9DEB31417}"/>
    <cellStyle name="Output 4 4 2 2 3" xfId="5441" xr:uid="{AF221D3A-12EB-41B3-BB70-C87263B742B9}"/>
    <cellStyle name="Output 4 4 2 2 4" xfId="35184" xr:uid="{3A0BAA7E-593B-4C0E-A215-473F4145BC51}"/>
    <cellStyle name="Output 4 4 2 3" xfId="35185" xr:uid="{466DC2EA-87F2-44FD-AFB2-D16D230F4DC1}"/>
    <cellStyle name="Output 4 4 2 3 2" xfId="35186" xr:uid="{1D449C19-8AD7-4164-9C41-F5B25A01E176}"/>
    <cellStyle name="Output 4 4 2 3 3" xfId="35187" xr:uid="{DC03F17F-159B-49D7-922F-EEE1DAC706C3}"/>
    <cellStyle name="Output 4 4 2 4" xfId="35188" xr:uid="{4C6A6619-1D62-47CF-9C0D-50775721E958}"/>
    <cellStyle name="Output 4 4 2 4 2" xfId="35189" xr:uid="{88D29E3A-9E65-482B-AACD-F5405B953E56}"/>
    <cellStyle name="Output 4 4 2 4 3" xfId="35190" xr:uid="{4A4852B3-72AC-466F-9A74-72041606988B}"/>
    <cellStyle name="Output 4 4 2 5" xfId="35191" xr:uid="{C925A659-B392-4B9C-8204-467F66DD5C94}"/>
    <cellStyle name="Output 4 4 2 5 2" xfId="35192" xr:uid="{1EC48E80-C4C7-4994-B76F-DE9D4C185D0F}"/>
    <cellStyle name="Output 4 4 2 5 3" xfId="35193" xr:uid="{07578C1C-52D6-49A3-8836-D97A12F03A75}"/>
    <cellStyle name="Output 4 4 2 6" xfId="35194" xr:uid="{178FF91E-F7C1-4D9D-B98D-57E581D0B153}"/>
    <cellStyle name="Output 4 4 2 6 2" xfId="35195" xr:uid="{91AC50C2-A3DE-4184-9BDD-293B0CC21597}"/>
    <cellStyle name="Output 4 4 2 6 3" xfId="35196" xr:uid="{5EE5F912-450C-443B-8781-5A4B29D6E72F}"/>
    <cellStyle name="Output 4 4 2 7" xfId="35197" xr:uid="{ED2D5997-A619-41DA-BBC7-4A4E1987BCDE}"/>
    <cellStyle name="Output 4 4 2 7 2" xfId="35198" xr:uid="{568C8FC5-58D4-4F50-9F5B-785F60BCFFA0}"/>
    <cellStyle name="Output 4 4 2 7 3" xfId="35199" xr:uid="{224F80DE-6216-467E-9DAB-A8FACAED59CA}"/>
    <cellStyle name="Output 4 4 2 8" xfId="35200" xr:uid="{CBE11BDC-3F21-4ECC-9FAB-AE566E212CA8}"/>
    <cellStyle name="Output 4 4 2 8 2" xfId="35201" xr:uid="{4AFBB3F0-3276-409C-8D26-54ACAB6FB874}"/>
    <cellStyle name="Output 4 4 2 8 3" xfId="35202" xr:uid="{109000E8-4809-47F9-B6CC-5239384DE526}"/>
    <cellStyle name="Output 4 4 2 9" xfId="35203" xr:uid="{7DE2FCC8-7955-4999-9233-FB926D1C1174}"/>
    <cellStyle name="Output 4 4 2 9 2" xfId="35204" xr:uid="{EBB5F7C9-E1E7-4BA6-90FC-E36A56FC7E88}"/>
    <cellStyle name="Output 4 4 2 9 3" xfId="35205" xr:uid="{9D4527C4-CCF8-4AFB-B6BA-1B7FB543630F}"/>
    <cellStyle name="Output 4 4 3" xfId="3896" xr:uid="{E0CACE90-A7F5-410A-8853-C8FB0056C03C}"/>
    <cellStyle name="Output 4 4 3 2" xfId="4709" xr:uid="{21AAE5B9-A71C-4C4C-B415-F6A7FFD4F640}"/>
    <cellStyle name="Output 4 4 3 2 2" xfId="35206" xr:uid="{E38545D6-BE4A-4C40-AF68-18A089EE4122}"/>
    <cellStyle name="Output 4 4 3 2 3" xfId="35207" xr:uid="{0590D30E-3554-4236-BD10-EC34B5D19A08}"/>
    <cellStyle name="Output 4 4 3 3" xfId="5123" xr:uid="{B65BFBC5-53E7-46D0-9841-C9BD179260AE}"/>
    <cellStyle name="Output 4 4 3 3 2" xfId="35208" xr:uid="{63C1E2A4-9ADC-4D82-872F-9B32450F670B}"/>
    <cellStyle name="Output 4 4 3 4" xfId="35209" xr:uid="{221A727B-AA24-4259-B895-FF43F10833C1}"/>
    <cellStyle name="Output 4 4 3 5" xfId="35210" xr:uid="{1C1A9D9A-12E7-4451-86F6-E22AAE7D0BA7}"/>
    <cellStyle name="Output 4 4 3 6" xfId="35211" xr:uid="{16E6DC79-946B-4B1A-9D9E-A7A91EAB55D9}"/>
    <cellStyle name="Output 4 4 4" xfId="35212" xr:uid="{C327AD0A-FE3D-4C68-90B4-EB862C40EAA7}"/>
    <cellStyle name="Output 4 4 4 2" xfId="35213" xr:uid="{09A1C9F6-5BA7-4407-B990-F3218EA5D8CB}"/>
    <cellStyle name="Output 4 4 4 3" xfId="35214" xr:uid="{9BE82ED2-05C8-4D3D-8549-54E6FB16D519}"/>
    <cellStyle name="Output 4 4 5" xfId="35215" xr:uid="{285D6039-7AA4-474B-9501-0F5C8250B2D9}"/>
    <cellStyle name="Output 4 4 5 2" xfId="35216" xr:uid="{14044643-FDD1-466D-A920-72F987684B56}"/>
    <cellStyle name="Output 4 4 5 3" xfId="35217" xr:uid="{09E3F16E-F681-4352-AE9F-F4505BF42760}"/>
    <cellStyle name="Output 4 4 6" xfId="35218" xr:uid="{F50AE13F-8919-451F-8538-23833440197D}"/>
    <cellStyle name="Output 4 4 6 2" xfId="35219" xr:uid="{6D3D5920-A239-4C81-98E0-BFB951EFC973}"/>
    <cellStyle name="Output 4 4 6 3" xfId="35220" xr:uid="{EF73641E-1235-4F3D-8F84-23BA93196431}"/>
    <cellStyle name="Output 4 4 7" xfId="35221" xr:uid="{5AD97565-E65F-48D6-A0FF-843895C11833}"/>
    <cellStyle name="Output 4 4 7 2" xfId="35222" xr:uid="{C83EC883-A564-4EA9-9807-5323ED943B11}"/>
    <cellStyle name="Output 4 4 7 3" xfId="35223" xr:uid="{A036B348-7C81-4186-8529-705B7ADC945D}"/>
    <cellStyle name="Output 4 4 8" xfId="35224" xr:uid="{9988EF20-D2C0-4CB1-B2AB-0045EF49E1CF}"/>
    <cellStyle name="Output 4 4 8 2" xfId="35225" xr:uid="{7421E28B-DFFB-4DDD-BBF3-264016FD9087}"/>
    <cellStyle name="Output 4 4 8 3" xfId="35226" xr:uid="{7B0A8F4C-C67A-4D57-91DA-702382DE70E5}"/>
    <cellStyle name="Output 4 4 9" xfId="35227" xr:uid="{5E5984DF-7E0F-4225-92EA-308FBA3322E1}"/>
    <cellStyle name="Output 4 4 9 2" xfId="35228" xr:uid="{3D6A4DF0-A20E-469A-A809-AD6F4F6A7065}"/>
    <cellStyle name="Output 4 4 9 3" xfId="35229" xr:uid="{8DED0A25-5C5E-43E9-87B5-BC8BA23DD999}"/>
    <cellStyle name="Output 4 5" xfId="3054" xr:uid="{B7172811-35C6-4D6E-8535-286EEE4E0E5C}"/>
    <cellStyle name="Output 4 5 10" xfId="35230" xr:uid="{BCCCD96B-FCD4-4835-9B2E-013D8995F7A2}"/>
    <cellStyle name="Output 4 5 10 2" xfId="35231" xr:uid="{E28740D6-D5A9-4101-B2D6-3B8CFC57C543}"/>
    <cellStyle name="Output 4 5 10 3" xfId="35232" xr:uid="{19C48D60-6B51-42E1-9D78-693021B15496}"/>
    <cellStyle name="Output 4 5 11" xfId="35233" xr:uid="{95116294-64C7-442E-96FB-D5A1F04ACDBF}"/>
    <cellStyle name="Output 4 5 11 2" xfId="35234" xr:uid="{2F247F4B-EAD9-40AC-B21E-A0D6F5182FD4}"/>
    <cellStyle name="Output 4 5 12" xfId="35235" xr:uid="{6C3CB527-A0FE-4E8F-9203-D5D7834CF1C6}"/>
    <cellStyle name="Output 4 5 2" xfId="3562" xr:uid="{5EBE8705-1591-4412-AF9B-8AAC6ECD48EB}"/>
    <cellStyle name="Output 4 5 2 10" xfId="35236" xr:uid="{C32A4E17-AB54-4880-B7F6-3B062036B165}"/>
    <cellStyle name="Output 4 5 2 10 2" xfId="35237" xr:uid="{C44DDC80-85C0-4E2E-BF96-6C1316CD9953}"/>
    <cellStyle name="Output 4 5 2 2" xfId="4219" xr:uid="{A8BE4794-A455-4D49-B242-8802959C8762}"/>
    <cellStyle name="Output 4 5 2 2 2" xfId="4966" xr:uid="{CBF9D687-AC6B-46B9-8B73-67DC18A481B9}"/>
    <cellStyle name="Output 4 5 2 2 2 2" xfId="35238" xr:uid="{5C97A422-593D-4BEB-8FFF-191D5D59D116}"/>
    <cellStyle name="Output 4 5 2 2 3" xfId="5442" xr:uid="{9DA27116-6B45-4B9E-BB56-CC84F072E284}"/>
    <cellStyle name="Output 4 5 2 2 4" xfId="35239" xr:uid="{C0B26F9F-B480-4B87-A631-81CD3DC84974}"/>
    <cellStyle name="Output 4 5 2 3" xfId="35240" xr:uid="{E644C3C5-048D-482A-B8C3-AFDA8B717832}"/>
    <cellStyle name="Output 4 5 2 3 2" xfId="35241" xr:uid="{B0574879-76F3-472F-8B3E-0C861E10F834}"/>
    <cellStyle name="Output 4 5 2 3 3" xfId="35242" xr:uid="{67EB2EB3-F543-42F1-B139-62DC62C16F48}"/>
    <cellStyle name="Output 4 5 2 4" xfId="35243" xr:uid="{60BF929C-656A-4195-AFE9-1E1210666316}"/>
    <cellStyle name="Output 4 5 2 4 2" xfId="35244" xr:uid="{20985931-8175-4D8B-9276-354F4A778D22}"/>
    <cellStyle name="Output 4 5 2 4 3" xfId="35245" xr:uid="{B6D8C9B6-356B-49CF-B058-32C1FAB5393B}"/>
    <cellStyle name="Output 4 5 2 5" xfId="35246" xr:uid="{967043B9-ECD5-467B-A4E7-7CA613CC2513}"/>
    <cellStyle name="Output 4 5 2 5 2" xfId="35247" xr:uid="{3BE39CA4-EFC5-4505-9A7A-0DE742F9FFC5}"/>
    <cellStyle name="Output 4 5 2 5 3" xfId="35248" xr:uid="{E0ED13D8-6A2A-4D29-B611-8276CD1C1E96}"/>
    <cellStyle name="Output 4 5 2 6" xfId="35249" xr:uid="{953C4585-042C-4022-A76E-C314C9EB8A0C}"/>
    <cellStyle name="Output 4 5 2 6 2" xfId="35250" xr:uid="{E07A0BE0-69BC-4876-A48F-373085E4A239}"/>
    <cellStyle name="Output 4 5 2 6 3" xfId="35251" xr:uid="{08937055-7F01-4885-B174-884599ACC1B4}"/>
    <cellStyle name="Output 4 5 2 7" xfId="35252" xr:uid="{CEE121FD-3FE6-4A01-B144-602E4721A421}"/>
    <cellStyle name="Output 4 5 2 7 2" xfId="35253" xr:uid="{3282CA1E-D601-4041-8500-5C435CADBDE7}"/>
    <cellStyle name="Output 4 5 2 7 3" xfId="35254" xr:uid="{617CB15C-EA27-43DD-91B2-AD7E7D9002C2}"/>
    <cellStyle name="Output 4 5 2 8" xfId="35255" xr:uid="{6596C176-471F-4D6E-B8D9-6E9366B6205E}"/>
    <cellStyle name="Output 4 5 2 8 2" xfId="35256" xr:uid="{2E54FCBA-F772-4846-A333-FD976D7976C8}"/>
    <cellStyle name="Output 4 5 2 8 3" xfId="35257" xr:uid="{0F2E8E5A-AE28-4807-B60F-006A0E0F8A28}"/>
    <cellStyle name="Output 4 5 2 9" xfId="35258" xr:uid="{4B035309-73C7-40A0-B239-0F9F0AD95CE2}"/>
    <cellStyle name="Output 4 5 2 9 2" xfId="35259" xr:uid="{927E036F-C357-4B06-8344-3CC0E9F1EC4F}"/>
    <cellStyle name="Output 4 5 2 9 3" xfId="35260" xr:uid="{D8777A20-2213-4238-931E-F5C1041CB397}"/>
    <cellStyle name="Output 4 5 3" xfId="3897" xr:uid="{C87A29B3-E691-4299-83C0-2A6B383F06AC}"/>
    <cellStyle name="Output 4 5 3 2" xfId="4710" xr:uid="{6900E7C0-449C-4E32-9D8E-39D04D66F219}"/>
    <cellStyle name="Output 4 5 3 2 2" xfId="35261" xr:uid="{41AD0009-D914-45DE-B332-4C46CBD9F342}"/>
    <cellStyle name="Output 4 5 3 2 3" xfId="35262" xr:uid="{2024F80D-62B6-4C9C-9B44-D9B17F634FFD}"/>
    <cellStyle name="Output 4 5 3 3" xfId="5124" xr:uid="{66E5D90C-60DE-45DC-A344-70AA05855157}"/>
    <cellStyle name="Output 4 5 3 3 2" xfId="35263" xr:uid="{08BBBB59-E204-4A73-A608-A4BCA0CEE73D}"/>
    <cellStyle name="Output 4 5 3 4" xfId="35264" xr:uid="{3435A751-2AB1-4BC2-8FFB-6D510BBAC87A}"/>
    <cellStyle name="Output 4 5 3 5" xfId="35265" xr:uid="{0C72AFAF-B48E-4B1A-9FA1-6EFE6814BD6D}"/>
    <cellStyle name="Output 4 5 3 6" xfId="35266" xr:uid="{717690CA-B166-4B30-84FB-A9C0D5ADF932}"/>
    <cellStyle name="Output 4 5 4" xfId="35267" xr:uid="{F00C7938-A631-400F-A90E-F8EC27AAF165}"/>
    <cellStyle name="Output 4 5 4 2" xfId="35268" xr:uid="{1E389451-19F5-4CB1-83C5-624C114B46B4}"/>
    <cellStyle name="Output 4 5 4 3" xfId="35269" xr:uid="{A3A5944E-FAB6-4013-A89A-4AE247F20649}"/>
    <cellStyle name="Output 4 5 5" xfId="35270" xr:uid="{12317EC5-F7C6-4624-980D-4559A1725997}"/>
    <cellStyle name="Output 4 5 5 2" xfId="35271" xr:uid="{625E2513-4956-4973-97A4-062D48E5C655}"/>
    <cellStyle name="Output 4 5 5 3" xfId="35272" xr:uid="{2675B9D3-A595-4B73-9261-2E451EEAEE58}"/>
    <cellStyle name="Output 4 5 6" xfId="35273" xr:uid="{FB77BB02-31B3-4986-BD21-62AFF5BF6671}"/>
    <cellStyle name="Output 4 5 6 2" xfId="35274" xr:uid="{B736EDEC-52D0-4719-9217-AFF986E5F133}"/>
    <cellStyle name="Output 4 5 6 3" xfId="35275" xr:uid="{9AAE8B51-5EFA-4F41-BCE4-90187F5D47ED}"/>
    <cellStyle name="Output 4 5 7" xfId="35276" xr:uid="{DC22EDC9-DE56-4EE1-AE05-27E62F61AA8E}"/>
    <cellStyle name="Output 4 5 7 2" xfId="35277" xr:uid="{32DE126E-B518-4826-AE4C-69BF573A88D6}"/>
    <cellStyle name="Output 4 5 7 3" xfId="35278" xr:uid="{8D492F0D-DDE2-4C09-91F7-9EF5A908519E}"/>
    <cellStyle name="Output 4 5 8" xfId="35279" xr:uid="{A7D6656C-E057-4A24-9899-DEB0BC480E66}"/>
    <cellStyle name="Output 4 5 8 2" xfId="35280" xr:uid="{96197F03-2F0F-4DF2-844A-BB0FE4E7F78D}"/>
    <cellStyle name="Output 4 5 8 3" xfId="35281" xr:uid="{E3D0E9D3-CD9A-4CE1-B6FC-2949FA4F8C91}"/>
    <cellStyle name="Output 4 5 9" xfId="35282" xr:uid="{ECC7E1BD-578B-416B-8070-0680F1AD610E}"/>
    <cellStyle name="Output 4 5 9 2" xfId="35283" xr:uid="{C62480D1-D57D-4CFC-9F38-2DC582B63B49}"/>
    <cellStyle name="Output 4 5 9 3" xfId="35284" xr:uid="{908CABD6-ADDC-41AB-A574-2E2A9EE56910}"/>
    <cellStyle name="Output 4 6" xfId="3055" xr:uid="{8E22255A-203C-48FC-AE4B-3624F8249E60}"/>
    <cellStyle name="Output 4 6 10" xfId="35285" xr:uid="{B0CA37CD-9F80-4BBC-8511-4938C68AF086}"/>
    <cellStyle name="Output 4 6 10 2" xfId="35286" xr:uid="{BD77219D-1C3B-4C8F-9D6A-B22A38FFBB52}"/>
    <cellStyle name="Output 4 6 10 3" xfId="35287" xr:uid="{15F7D008-7C7F-404A-87FB-68A7C79D9B8A}"/>
    <cellStyle name="Output 4 6 11" xfId="35288" xr:uid="{B3ED71C9-DDBC-494E-A2CA-F01BE80760ED}"/>
    <cellStyle name="Output 4 6 11 2" xfId="35289" xr:uid="{2E52DDA1-600E-4608-B015-230C0ABA10A7}"/>
    <cellStyle name="Output 4 6 12" xfId="35290" xr:uid="{30ADC5EE-8EF1-4716-A938-8FEA5A87C41C}"/>
    <cellStyle name="Output 4 6 2" xfId="3563" xr:uid="{81E9AE3F-78A9-48AA-9D6E-DD27E6F303F5}"/>
    <cellStyle name="Output 4 6 2 10" xfId="35291" xr:uid="{66EFBFE5-DE44-41F8-A2C3-1B0051A17F15}"/>
    <cellStyle name="Output 4 6 2 10 2" xfId="35292" xr:uid="{92790325-07D8-45F9-B2E6-67D7EFF500E2}"/>
    <cellStyle name="Output 4 6 2 2" xfId="4220" xr:uid="{3073B049-2E5B-48CF-B80D-B2077E59AE9C}"/>
    <cellStyle name="Output 4 6 2 2 2" xfId="4967" xr:uid="{BAE72D44-7929-4DCF-93A0-8449632302C7}"/>
    <cellStyle name="Output 4 6 2 2 2 2" xfId="35293" xr:uid="{68DC7AFE-989D-4442-AEFB-BDB3D95C7363}"/>
    <cellStyle name="Output 4 6 2 2 3" xfId="5443" xr:uid="{66F0F896-27D5-4A36-A2AF-BACF6BEB975E}"/>
    <cellStyle name="Output 4 6 2 2 4" xfId="35294" xr:uid="{74D5B4BC-C74D-4D99-9C52-20CD5562597C}"/>
    <cellStyle name="Output 4 6 2 3" xfId="35295" xr:uid="{62038A75-C598-489F-A0CB-03738D97673D}"/>
    <cellStyle name="Output 4 6 2 3 2" xfId="35296" xr:uid="{6E07FF2A-CFA8-4107-9A48-45DBDC9FE0B9}"/>
    <cellStyle name="Output 4 6 2 3 3" xfId="35297" xr:uid="{0B08D2DB-1D01-4796-B578-DA4FF4BD23C9}"/>
    <cellStyle name="Output 4 6 2 4" xfId="35298" xr:uid="{442EF024-48AF-4F72-8267-CF9449FBABFB}"/>
    <cellStyle name="Output 4 6 2 4 2" xfId="35299" xr:uid="{06713384-3D8D-4D07-B5C9-EC972226F05F}"/>
    <cellStyle name="Output 4 6 2 4 3" xfId="35300" xr:uid="{EFD378EA-FC09-40D6-8FF9-2273303F1B4F}"/>
    <cellStyle name="Output 4 6 2 5" xfId="35301" xr:uid="{54D11FDF-3D71-4DE3-849C-BA4A6F36B0F7}"/>
    <cellStyle name="Output 4 6 2 5 2" xfId="35302" xr:uid="{C72A8D72-6206-49A4-8E3D-5D417BC08E20}"/>
    <cellStyle name="Output 4 6 2 5 3" xfId="35303" xr:uid="{7C563482-8965-456E-A629-FAC4EE0AAFD0}"/>
    <cellStyle name="Output 4 6 2 6" xfId="35304" xr:uid="{599F3E35-2580-4154-B5AE-B648710E7948}"/>
    <cellStyle name="Output 4 6 2 6 2" xfId="35305" xr:uid="{AB0A49B5-991D-43C5-9934-611EE05DDC8B}"/>
    <cellStyle name="Output 4 6 2 6 3" xfId="35306" xr:uid="{65B6F3BE-4FC3-4814-BB58-4674738A6916}"/>
    <cellStyle name="Output 4 6 2 7" xfId="35307" xr:uid="{F2BAB99B-ED41-4EFF-823A-340FE354896A}"/>
    <cellStyle name="Output 4 6 2 7 2" xfId="35308" xr:uid="{DC463849-6FF3-4C2B-B9B8-461A9942F05F}"/>
    <cellStyle name="Output 4 6 2 7 3" xfId="35309" xr:uid="{1EF4F0C3-E225-439B-BCE5-E85032C90FFD}"/>
    <cellStyle name="Output 4 6 2 8" xfId="35310" xr:uid="{69D7140F-46AC-490A-8867-81EE92352616}"/>
    <cellStyle name="Output 4 6 2 8 2" xfId="35311" xr:uid="{37A2B5F8-D080-4AD9-9510-5293004F3039}"/>
    <cellStyle name="Output 4 6 2 8 3" xfId="35312" xr:uid="{4935BC21-3218-48C0-B71D-FCA7F3B2B899}"/>
    <cellStyle name="Output 4 6 2 9" xfId="35313" xr:uid="{0E05BE3B-A7AC-433F-9FA7-CBDEE4337BFD}"/>
    <cellStyle name="Output 4 6 2 9 2" xfId="35314" xr:uid="{E7412871-CABE-4534-8735-6DDF31A96CA3}"/>
    <cellStyle name="Output 4 6 2 9 3" xfId="35315" xr:uid="{48CF0366-89BD-4827-A628-BBAF1C664410}"/>
    <cellStyle name="Output 4 6 3" xfId="3898" xr:uid="{CE16D484-3EEB-43FD-AAAF-477A1002DA58}"/>
    <cellStyle name="Output 4 6 3 2" xfId="4711" xr:uid="{569F5021-25D8-44CC-A69D-C5688D16CC16}"/>
    <cellStyle name="Output 4 6 3 2 2" xfId="35316" xr:uid="{4509F570-23FD-4465-8DA4-B18E61FE5218}"/>
    <cellStyle name="Output 4 6 3 2 3" xfId="35317" xr:uid="{A59528DE-3087-42AC-A5DC-4C800A1ACB97}"/>
    <cellStyle name="Output 4 6 3 3" xfId="5125" xr:uid="{68B2A172-6A15-406A-AE0B-9143A7D15E04}"/>
    <cellStyle name="Output 4 6 3 3 2" xfId="35318" xr:uid="{899BF825-3437-48EB-A14F-1C3974DD0A0C}"/>
    <cellStyle name="Output 4 6 3 4" xfId="35319" xr:uid="{CC0E81D7-E80F-42C1-A803-484E5A26A296}"/>
    <cellStyle name="Output 4 6 3 5" xfId="35320" xr:uid="{7EEF6AFC-FE03-4D04-B196-A6CE5B1D2383}"/>
    <cellStyle name="Output 4 6 3 6" xfId="35321" xr:uid="{1DF9FC80-A7E1-491B-BB73-E4206A9C60E0}"/>
    <cellStyle name="Output 4 6 4" xfId="35322" xr:uid="{A28D3B7D-BD49-47AD-AF91-35E37C0C47DB}"/>
    <cellStyle name="Output 4 6 4 2" xfId="35323" xr:uid="{C6640E3D-FD53-443E-A7B7-F359318FAC18}"/>
    <cellStyle name="Output 4 6 4 3" xfId="35324" xr:uid="{57CA66CB-B219-44E9-B115-13EE25D391E3}"/>
    <cellStyle name="Output 4 6 5" xfId="35325" xr:uid="{E6835009-E9FF-4E1E-BF8F-EF29E5940688}"/>
    <cellStyle name="Output 4 6 5 2" xfId="35326" xr:uid="{1B1A0E1A-2BA4-48F7-AAF9-87ED7423EC61}"/>
    <cellStyle name="Output 4 6 5 3" xfId="35327" xr:uid="{97DFB402-2590-4AFF-9F23-8E7159B14659}"/>
    <cellStyle name="Output 4 6 6" xfId="35328" xr:uid="{43C62ACA-758A-47A2-A645-F5E954BF9DA8}"/>
    <cellStyle name="Output 4 6 6 2" xfId="35329" xr:uid="{8B543289-9F25-44AD-A05F-0A4A0BFEC218}"/>
    <cellStyle name="Output 4 6 6 3" xfId="35330" xr:uid="{DC0B630F-275A-4CA7-9049-49E5E78289DA}"/>
    <cellStyle name="Output 4 6 7" xfId="35331" xr:uid="{1C4804A4-3DBC-4CBA-B14D-E0B7AB596DCD}"/>
    <cellStyle name="Output 4 6 7 2" xfId="35332" xr:uid="{CC626FB7-7356-4609-A574-83CE26F9F73C}"/>
    <cellStyle name="Output 4 6 7 3" xfId="35333" xr:uid="{B98681FD-4338-4A8D-A528-F338F453A88E}"/>
    <cellStyle name="Output 4 6 8" xfId="35334" xr:uid="{740B3543-2F36-4B50-ADF6-8DA91FBAAA7B}"/>
    <cellStyle name="Output 4 6 8 2" xfId="35335" xr:uid="{CEF37D73-E8C1-4C52-863D-2D3D5F964884}"/>
    <cellStyle name="Output 4 6 8 3" xfId="35336" xr:uid="{2F06F6F3-89DA-492F-919E-356FFAEC262E}"/>
    <cellStyle name="Output 4 6 9" xfId="35337" xr:uid="{EA1106B0-B1D3-4C5F-9DC1-7740834BD2E9}"/>
    <cellStyle name="Output 4 6 9 2" xfId="35338" xr:uid="{19EB8133-7408-4145-94DF-43B4D7029F2F}"/>
    <cellStyle name="Output 4 6 9 3" xfId="35339" xr:uid="{1F640ECB-340B-4635-A478-E59EB602F689}"/>
    <cellStyle name="Output 4 7" xfId="3056" xr:uid="{A67167B1-AC0E-4A2A-AD9C-C3AECFDE0E88}"/>
    <cellStyle name="Output 4 7 10" xfId="35340" xr:uid="{5E4610E6-A59B-4108-A2C2-CE9D48D5B6DE}"/>
    <cellStyle name="Output 4 7 10 2" xfId="35341" xr:uid="{DFAC0EE3-236E-4B39-8C23-79A2819D12BF}"/>
    <cellStyle name="Output 4 7 10 3" xfId="35342" xr:uid="{86AD2440-D44E-4FAD-A6C1-65C38468978E}"/>
    <cellStyle name="Output 4 7 11" xfId="35343" xr:uid="{02F3EAAF-0EF9-4DBB-8FDB-F2B41D7CB737}"/>
    <cellStyle name="Output 4 7 11 2" xfId="35344" xr:uid="{94FF3A35-DB58-441D-9286-7A347747D79F}"/>
    <cellStyle name="Output 4 7 12" xfId="35345" xr:uid="{6CE16CF8-473C-4C6D-8664-73553EDB8496}"/>
    <cellStyle name="Output 4 7 2" xfId="3564" xr:uid="{D4320525-AF4A-4823-B64F-BB1E952F55CB}"/>
    <cellStyle name="Output 4 7 2 10" xfId="35346" xr:uid="{17A7A0C2-C199-48E3-8E67-F728322EB709}"/>
    <cellStyle name="Output 4 7 2 10 2" xfId="35347" xr:uid="{EB228588-99E1-4FAD-98D2-7AF1F5DCCB2C}"/>
    <cellStyle name="Output 4 7 2 2" xfId="4221" xr:uid="{6E03B2C9-629C-4E55-AC23-8F8BD65B6AAB}"/>
    <cellStyle name="Output 4 7 2 2 2" xfId="4968" xr:uid="{5800AD51-66B7-4446-B351-A73BC2F2FE39}"/>
    <cellStyle name="Output 4 7 2 2 2 2" xfId="35348" xr:uid="{8A950DFB-DD70-41BC-9AAF-2DFB889C12A3}"/>
    <cellStyle name="Output 4 7 2 2 3" xfId="5444" xr:uid="{41266670-B78F-49AB-9D02-F1E5A74774F6}"/>
    <cellStyle name="Output 4 7 2 2 4" xfId="35349" xr:uid="{11BA96A0-28FF-4F46-B514-C26D17535256}"/>
    <cellStyle name="Output 4 7 2 3" xfId="35350" xr:uid="{43F47E12-6A3F-4716-9B91-9B8345B3B0DA}"/>
    <cellStyle name="Output 4 7 2 3 2" xfId="35351" xr:uid="{21CD029B-41D8-4FC1-A7F3-DF5137A7FB38}"/>
    <cellStyle name="Output 4 7 2 3 3" xfId="35352" xr:uid="{EFBE04BD-47E5-469B-9AAA-5A460553FE79}"/>
    <cellStyle name="Output 4 7 2 4" xfId="35353" xr:uid="{F1504722-39F5-4DA5-A8F6-7E7B4544425B}"/>
    <cellStyle name="Output 4 7 2 4 2" xfId="35354" xr:uid="{846B9AC6-8575-46F0-BD2A-731215780812}"/>
    <cellStyle name="Output 4 7 2 4 3" xfId="35355" xr:uid="{2003B7A9-5608-443F-A853-B3FFA828D84E}"/>
    <cellStyle name="Output 4 7 2 5" xfId="35356" xr:uid="{5309EFF3-DDA5-4758-AD90-A63F9C57A22C}"/>
    <cellStyle name="Output 4 7 2 5 2" xfId="35357" xr:uid="{531CFAC8-4FC0-4C72-901E-4A60DCF0F5F2}"/>
    <cellStyle name="Output 4 7 2 5 3" xfId="35358" xr:uid="{8ACFD5EE-3C68-460D-AAD8-16069104FE31}"/>
    <cellStyle name="Output 4 7 2 6" xfId="35359" xr:uid="{C3E0C30F-8DDA-4CEA-8472-0CB911EAB3A2}"/>
    <cellStyle name="Output 4 7 2 6 2" xfId="35360" xr:uid="{EDE1C0DF-D385-4989-B235-CC520F8F9196}"/>
    <cellStyle name="Output 4 7 2 6 3" xfId="35361" xr:uid="{0AB33F0E-12FE-4914-A0AA-2F426694E167}"/>
    <cellStyle name="Output 4 7 2 7" xfId="35362" xr:uid="{12920352-0B6B-452E-AB60-8F5661B65AD5}"/>
    <cellStyle name="Output 4 7 2 7 2" xfId="35363" xr:uid="{F1ADDD04-C28A-4A78-972E-B06DE1AE87BE}"/>
    <cellStyle name="Output 4 7 2 7 3" xfId="35364" xr:uid="{DB954F5B-B714-4663-9E36-D66695F621A2}"/>
    <cellStyle name="Output 4 7 2 8" xfId="35365" xr:uid="{DDA3BF7C-D3C5-4067-9FE7-F89A9DDC312D}"/>
    <cellStyle name="Output 4 7 2 8 2" xfId="35366" xr:uid="{EAA94873-FFBE-4666-9A8F-2F55919DAFA8}"/>
    <cellStyle name="Output 4 7 2 8 3" xfId="35367" xr:uid="{C6D6ECCA-0E1B-4246-B2EA-0C8D38783EB0}"/>
    <cellStyle name="Output 4 7 2 9" xfId="35368" xr:uid="{72F50FAC-C259-4F59-8F76-CF4F780B27B7}"/>
    <cellStyle name="Output 4 7 2 9 2" xfId="35369" xr:uid="{C0C2C0D3-F5A8-4D93-9D04-FB4FF53F9151}"/>
    <cellStyle name="Output 4 7 2 9 3" xfId="35370" xr:uid="{2F6D4D76-1217-45EB-AE83-8304AE2CC2E8}"/>
    <cellStyle name="Output 4 7 3" xfId="3899" xr:uid="{FA6008E8-2AFD-4F32-B8D7-0776435D7ACE}"/>
    <cellStyle name="Output 4 7 3 2" xfId="4712" xr:uid="{E39D35FC-BE7C-4222-973B-80F3C817F267}"/>
    <cellStyle name="Output 4 7 3 2 2" xfId="35371" xr:uid="{CFB5D3A2-49A3-4FC5-81E0-E8E74F9487FE}"/>
    <cellStyle name="Output 4 7 3 2 3" xfId="35372" xr:uid="{53C1B11E-E264-4681-8A2B-08F65FCC1102}"/>
    <cellStyle name="Output 4 7 3 3" xfId="5126" xr:uid="{395BAA4C-6CEB-4DC4-87CF-765947A05D6B}"/>
    <cellStyle name="Output 4 7 3 3 2" xfId="35373" xr:uid="{6DD18B3F-A6A7-4F63-96EC-25592320749D}"/>
    <cellStyle name="Output 4 7 3 4" xfId="35374" xr:uid="{62962B36-565B-4FE9-9118-D64688C59D5D}"/>
    <cellStyle name="Output 4 7 3 5" xfId="35375" xr:uid="{6A0ECE0F-01B7-41CD-9F81-730BEEB1B534}"/>
    <cellStyle name="Output 4 7 3 6" xfId="35376" xr:uid="{9150ED39-FFE5-43E4-AAD2-6FA742D6FCC8}"/>
    <cellStyle name="Output 4 7 4" xfId="35377" xr:uid="{C79D423D-87AE-43E9-8919-013809560B80}"/>
    <cellStyle name="Output 4 7 4 2" xfId="35378" xr:uid="{834B448B-DFAE-4101-B050-7DFFD724461C}"/>
    <cellStyle name="Output 4 7 4 3" xfId="35379" xr:uid="{471BE4C6-F90B-4D17-9678-6356CCCB596A}"/>
    <cellStyle name="Output 4 7 5" xfId="35380" xr:uid="{C7B46B63-8240-4C0E-BC15-BE7FB23AE562}"/>
    <cellStyle name="Output 4 7 5 2" xfId="35381" xr:uid="{B13F5FFA-3D09-42D7-93EB-0C2C87B0F676}"/>
    <cellStyle name="Output 4 7 5 3" xfId="35382" xr:uid="{E351D3C6-9531-4C2D-8973-22121B2F1714}"/>
    <cellStyle name="Output 4 7 6" xfId="35383" xr:uid="{CF60EC2F-E58A-4697-80E5-707FC1631B3B}"/>
    <cellStyle name="Output 4 7 6 2" xfId="35384" xr:uid="{39923BBD-E208-44C6-BE41-56C5E3589E6C}"/>
    <cellStyle name="Output 4 7 6 3" xfId="35385" xr:uid="{A9B90857-23AC-4085-A97A-12BCC23758A5}"/>
    <cellStyle name="Output 4 7 7" xfId="35386" xr:uid="{E2EC142E-D4DF-4853-B432-2B519FE52D4F}"/>
    <cellStyle name="Output 4 7 7 2" xfId="35387" xr:uid="{CB9C7FFD-9498-49F0-8BD5-2098B0382D96}"/>
    <cellStyle name="Output 4 7 7 3" xfId="35388" xr:uid="{B10E51C9-0601-4BF9-9B99-34C52365CA1D}"/>
    <cellStyle name="Output 4 7 8" xfId="35389" xr:uid="{65B251A6-03D5-4D12-87F2-F8856277B608}"/>
    <cellStyle name="Output 4 7 8 2" xfId="35390" xr:uid="{31B623BF-C049-4876-AD2D-A1341028D872}"/>
    <cellStyle name="Output 4 7 8 3" xfId="35391" xr:uid="{8BD0FFE1-0EFE-4895-A6A6-FCDC752B8F91}"/>
    <cellStyle name="Output 4 7 9" xfId="35392" xr:uid="{23152AF4-5FCE-4538-BEAA-46D980D1E796}"/>
    <cellStyle name="Output 4 7 9 2" xfId="35393" xr:uid="{4F87440C-EE67-4348-853F-B3F8E88F02AF}"/>
    <cellStyle name="Output 4 7 9 3" xfId="35394" xr:uid="{8F6B9C41-E719-4B8C-85F5-70100EC7810C}"/>
    <cellStyle name="Output 4 8" xfId="3057" xr:uid="{91F1F8CF-39FD-4F32-BA32-6AF20D7C865C}"/>
    <cellStyle name="Output 4 8 10" xfId="35395" xr:uid="{CF9B33C6-0BBF-415B-9020-D672F0E6A9D5}"/>
    <cellStyle name="Output 4 8 10 2" xfId="35396" xr:uid="{45C90719-7F96-4A93-93D4-E86637034C0A}"/>
    <cellStyle name="Output 4 8 10 3" xfId="35397" xr:uid="{92D65BA5-87F0-467B-A129-34A835A9C02F}"/>
    <cellStyle name="Output 4 8 11" xfId="35398" xr:uid="{FC3C7BE7-444A-461F-8B33-FD2B950724A0}"/>
    <cellStyle name="Output 4 8 11 2" xfId="35399" xr:uid="{14FE8B63-47D3-4650-97C9-24D436E34ECE}"/>
    <cellStyle name="Output 4 8 12" xfId="35400" xr:uid="{D40F11AE-A92C-482D-B0B8-8FAA28E0E0A8}"/>
    <cellStyle name="Output 4 8 2" xfId="3565" xr:uid="{770ADF38-EFF9-4EED-A137-07BAE65520CC}"/>
    <cellStyle name="Output 4 8 2 10" xfId="35401" xr:uid="{CA2DFF5B-B20A-4E8C-838C-D7196ACC0900}"/>
    <cellStyle name="Output 4 8 2 10 2" xfId="35402" xr:uid="{11821FFD-8B2D-4DF0-BD71-F05BF1C187CC}"/>
    <cellStyle name="Output 4 8 2 11" xfId="35403" xr:uid="{B1156274-789F-4FB6-B48F-3463B3683EE2}"/>
    <cellStyle name="Output 4 8 2 2" xfId="4222" xr:uid="{7A5394AD-8EB1-4780-ADF9-F9E115CD18AE}"/>
    <cellStyle name="Output 4 8 2 2 2" xfId="4969" xr:uid="{525AD329-CDBF-48B9-B7DA-D6AA9346D26D}"/>
    <cellStyle name="Output 4 8 2 2 2 2" xfId="35404" xr:uid="{0F31E399-345A-4AFC-B9D4-A7F63903BFAC}"/>
    <cellStyle name="Output 4 8 2 2 2 3" xfId="35405" xr:uid="{797A2EE5-FDD9-4B06-9726-6B6211FC70E1}"/>
    <cellStyle name="Output 4 8 2 2 3" xfId="5445" xr:uid="{2780F587-5E34-4A31-BA27-91B0124111B3}"/>
    <cellStyle name="Output 4 8 2 2 3 2" xfId="35406" xr:uid="{E6D28344-8FA0-420F-AE21-DFD137A131DF}"/>
    <cellStyle name="Output 4 8 2 2 4" xfId="35407" xr:uid="{B901619B-C9AA-4726-8A94-B6D595E80BBA}"/>
    <cellStyle name="Output 4 8 2 2 5" xfId="35408" xr:uid="{917F6F8D-7479-4B73-A780-774C46D6DC8C}"/>
    <cellStyle name="Output 4 8 2 2 6" xfId="35409" xr:uid="{168A1D4E-6E4C-45E2-8B94-3015ABE96541}"/>
    <cellStyle name="Output 4 8 2 3" xfId="35410" xr:uid="{864B4FA5-33DC-4549-94C3-50BF42DED05E}"/>
    <cellStyle name="Output 4 8 2 3 2" xfId="35411" xr:uid="{88F175DC-5D69-4849-8D88-C77B1CF1B043}"/>
    <cellStyle name="Output 4 8 2 3 3" xfId="35412" xr:uid="{1A9FC7AB-D124-4190-8681-B89076CB7910}"/>
    <cellStyle name="Output 4 8 2 4" xfId="35413" xr:uid="{540099C0-297D-41CA-90E0-EE8D9EB6B04D}"/>
    <cellStyle name="Output 4 8 2 4 2" xfId="35414" xr:uid="{A7D6AED0-03E9-41ED-AC8D-73B51EE25B37}"/>
    <cellStyle name="Output 4 8 2 4 3" xfId="35415" xr:uid="{A7D6970F-7263-420F-B307-261D103B4F38}"/>
    <cellStyle name="Output 4 8 2 5" xfId="35416" xr:uid="{E5D75F3D-47D9-43F6-A977-49BC36211544}"/>
    <cellStyle name="Output 4 8 2 5 2" xfId="35417" xr:uid="{A3BFCE5F-45AB-4134-8C23-529E315BA182}"/>
    <cellStyle name="Output 4 8 2 5 3" xfId="35418" xr:uid="{0F160A22-84D0-4A11-B59A-5013F8934F94}"/>
    <cellStyle name="Output 4 8 2 6" xfId="35419" xr:uid="{F0D5EE6E-6EA7-482E-A069-888D09F96A8C}"/>
    <cellStyle name="Output 4 8 2 6 2" xfId="35420" xr:uid="{732ED741-D0CD-40BF-A5DF-2BBBE4F34EC0}"/>
    <cellStyle name="Output 4 8 2 6 3" xfId="35421" xr:uid="{40776487-FCA3-48F2-B67B-BE8A797211D1}"/>
    <cellStyle name="Output 4 8 2 7" xfId="35422" xr:uid="{2A7E7D88-9BB0-4356-9552-73A6615E1A27}"/>
    <cellStyle name="Output 4 8 2 7 2" xfId="35423" xr:uid="{191BAD3D-77A1-4E4D-BC82-430A77C6D451}"/>
    <cellStyle name="Output 4 8 2 7 3" xfId="35424" xr:uid="{C1B6430B-429E-458B-9C00-CB1F8A9501DF}"/>
    <cellStyle name="Output 4 8 2 8" xfId="35425" xr:uid="{13A48B4B-8CA4-4D2F-BA89-F0148F655017}"/>
    <cellStyle name="Output 4 8 2 8 2" xfId="35426" xr:uid="{C95531A5-1571-4142-B597-31C507DC7E74}"/>
    <cellStyle name="Output 4 8 2 8 3" xfId="35427" xr:uid="{7FAB846D-AA4D-4AD6-BBDF-0DC11B2EB597}"/>
    <cellStyle name="Output 4 8 2 9" xfId="35428" xr:uid="{DC239FAB-8D36-432D-9E55-4136ED99EA97}"/>
    <cellStyle name="Output 4 8 2 9 2" xfId="35429" xr:uid="{2545CFF6-B796-4C34-8CD4-9F0D7E747F3B}"/>
    <cellStyle name="Output 4 8 2 9 3" xfId="35430" xr:uid="{9389ADB4-0F99-46BB-82EE-16F24207F92C}"/>
    <cellStyle name="Output 4 8 3" xfId="3900" xr:uid="{25CFA063-0E79-4F03-AACF-0CF98948E002}"/>
    <cellStyle name="Output 4 8 3 2" xfId="4713" xr:uid="{F8AF0B0F-534E-4B30-9DC7-21C441561B7B}"/>
    <cellStyle name="Output 4 8 3 2 2" xfId="35431" xr:uid="{867EC73D-926D-42A7-AB96-F60B44F0E459}"/>
    <cellStyle name="Output 4 8 3 2 3" xfId="35432" xr:uid="{2762A6B1-CDF1-46CE-B578-99C7059D8DE7}"/>
    <cellStyle name="Output 4 8 3 2 4" xfId="35433" xr:uid="{895B497F-DCD0-472B-818D-92DF6A18204E}"/>
    <cellStyle name="Output 4 8 3 3" xfId="5127" xr:uid="{CABD6D49-252A-46E0-A4FB-E68FF66CA006}"/>
    <cellStyle name="Output 4 8 3 3 2" xfId="35434" xr:uid="{3024AD05-449D-4AE4-87E0-99A5DA749B0B}"/>
    <cellStyle name="Output 4 8 3 4" xfId="35435" xr:uid="{21FBBF7D-66FC-46A9-B268-6BD013B92690}"/>
    <cellStyle name="Output 4 8 3 5" xfId="35436" xr:uid="{D7F44C62-EA57-4CD6-A484-F878601811BF}"/>
    <cellStyle name="Output 4 8 3 6" xfId="35437" xr:uid="{EE33131B-C002-413D-B995-AF26006F95E6}"/>
    <cellStyle name="Output 4 8 4" xfId="35438" xr:uid="{7C0688E6-8C3C-41D3-89B2-36A3BB24D4B0}"/>
    <cellStyle name="Output 4 8 4 2" xfId="35439" xr:uid="{B93AB0AA-D720-4660-9D03-DAFD68695E5D}"/>
    <cellStyle name="Output 4 8 4 2 2" xfId="35440" xr:uid="{12EC5142-FD73-4B98-8918-D03A8D93C413}"/>
    <cellStyle name="Output 4 8 4 2 3" xfId="35441" xr:uid="{A2E56E29-9FC8-4C36-9310-15E6246F3670}"/>
    <cellStyle name="Output 4 8 4 3" xfId="35442" xr:uid="{3D0930A2-A77E-42AE-8BE7-2162CC4DB17F}"/>
    <cellStyle name="Output 4 8 4 4" xfId="35443" xr:uid="{5976288B-74CD-4C02-9F45-2356671859EE}"/>
    <cellStyle name="Output 4 8 4 5" xfId="35444" xr:uid="{58AF4AED-03B0-4405-B06B-2F833AA1DF82}"/>
    <cellStyle name="Output 4 8 5" xfId="35445" xr:uid="{3D29DBB1-73C9-4E99-A97B-CA2C3AD53CD1}"/>
    <cellStyle name="Output 4 8 5 2" xfId="35446" xr:uid="{0E6EA22C-AC81-4813-AB06-757E3D89FD7A}"/>
    <cellStyle name="Output 4 8 5 2 2" xfId="35447" xr:uid="{0663FD62-38C8-42DB-BA58-994671025ED8}"/>
    <cellStyle name="Output 4 8 5 2 3" xfId="35448" xr:uid="{FA721249-3F8C-4559-961E-A824E07B9604}"/>
    <cellStyle name="Output 4 8 5 3" xfId="35449" xr:uid="{C1A0B89D-46AF-4EDA-A326-CA47FFAF2C9C}"/>
    <cellStyle name="Output 4 8 5 4" xfId="35450" xr:uid="{2FBA4149-8E0D-454B-9750-76E2880B84E7}"/>
    <cellStyle name="Output 4 8 6" xfId="35451" xr:uid="{08348055-90AF-40BF-95A9-532D05C98932}"/>
    <cellStyle name="Output 4 8 6 2" xfId="35452" xr:uid="{44EBE56C-F39B-4E79-B135-5C2FCDD086AC}"/>
    <cellStyle name="Output 4 8 6 3" xfId="35453" xr:uid="{EB103091-9ADF-4A6E-A8A7-8C711047C890}"/>
    <cellStyle name="Output 4 8 7" xfId="35454" xr:uid="{B2010D1A-0C94-466A-B35C-17E830C5A9E0}"/>
    <cellStyle name="Output 4 8 7 2" xfId="35455" xr:uid="{3461B389-959F-4A2D-8D48-9957C69455C5}"/>
    <cellStyle name="Output 4 8 7 3" xfId="35456" xr:uid="{9D3ABC94-D7FE-4C1E-BE52-7C426D8E0465}"/>
    <cellStyle name="Output 4 8 8" xfId="35457" xr:uid="{FCD35BA9-30C1-4684-B250-0AA67BA75DE4}"/>
    <cellStyle name="Output 4 8 8 2" xfId="35458" xr:uid="{DE2F246C-E7E9-46A3-8AC8-324340C5B738}"/>
    <cellStyle name="Output 4 8 8 3" xfId="35459" xr:uid="{243F74C0-E2F9-40AC-851E-BEC96CCD7F4E}"/>
    <cellStyle name="Output 4 8 9" xfId="35460" xr:uid="{AFD7CAB7-7D30-44D3-9869-951435F08C31}"/>
    <cellStyle name="Output 4 8 9 2" xfId="35461" xr:uid="{0AEBB42C-8C49-4345-B708-DFB7C43B1043}"/>
    <cellStyle name="Output 4 8 9 3" xfId="35462" xr:uid="{0167F34C-704B-4337-8166-C0E30F74B744}"/>
    <cellStyle name="Output 4 9" xfId="3058" xr:uid="{62D2D5FB-4685-445A-B318-DCF7FE71BE45}"/>
    <cellStyle name="Output 4 9 10" xfId="35463" xr:uid="{DDA76700-A0F4-4044-9586-FF1A6CD00DE5}"/>
    <cellStyle name="Output 4 9 10 2" xfId="35464" xr:uid="{1CB3E736-9770-4E11-A8F0-EFA3AA267373}"/>
    <cellStyle name="Output 4 9 10 3" xfId="35465" xr:uid="{CF6C840E-601D-4D6F-BC31-316039467212}"/>
    <cellStyle name="Output 4 9 11" xfId="35466" xr:uid="{B2D1ACBE-3BBC-41DB-AD0E-03F5FFE36FEF}"/>
    <cellStyle name="Output 4 9 11 2" xfId="35467" xr:uid="{805648FE-BB7F-405E-BCBE-3C99291286C7}"/>
    <cellStyle name="Output 4 9 12" xfId="35468" xr:uid="{EBB95253-5F21-4360-B23A-A404426A89B1}"/>
    <cellStyle name="Output 4 9 2" xfId="3566" xr:uid="{34A1CA61-8FA1-4BDD-B204-3DBAD8F68B88}"/>
    <cellStyle name="Output 4 9 2 10" xfId="35469" xr:uid="{96EB43CC-7659-40B3-AB11-7427F73F081D}"/>
    <cellStyle name="Output 4 9 2 10 2" xfId="35470" xr:uid="{9A44EB72-D831-4DD9-B2AA-B3B0966B61CD}"/>
    <cellStyle name="Output 4 9 2 11" xfId="35471" xr:uid="{B956ED07-FCCA-4003-BDA1-E86DE6931C85}"/>
    <cellStyle name="Output 4 9 2 2" xfId="4223" xr:uid="{0B176A55-80D3-478B-A11D-27B490489B15}"/>
    <cellStyle name="Output 4 9 2 2 2" xfId="4970" xr:uid="{3DDAAFDA-FBCA-491B-914B-13FD4012FF4A}"/>
    <cellStyle name="Output 4 9 2 2 2 2" xfId="35472" xr:uid="{0121C751-37B7-4F1E-A0F8-8A4657598749}"/>
    <cellStyle name="Output 4 9 2 2 2 3" xfId="35473" xr:uid="{2C675C3E-4256-4490-A7CE-E05622346141}"/>
    <cellStyle name="Output 4 9 2 2 3" xfId="5446" xr:uid="{12B7A624-15CC-41F8-B4A0-E2F370DE7909}"/>
    <cellStyle name="Output 4 9 2 2 3 2" xfId="35474" xr:uid="{2A7B962E-CDA9-4937-B5A2-DE83E4E97E16}"/>
    <cellStyle name="Output 4 9 2 2 4" xfId="35475" xr:uid="{2DBA729E-0A0F-4DAD-9A15-ACFCC678121F}"/>
    <cellStyle name="Output 4 9 2 2 5" xfId="35476" xr:uid="{223CFDA1-A944-47F4-9E12-71C003A03F2A}"/>
    <cellStyle name="Output 4 9 2 2 6" xfId="35477" xr:uid="{C5B34831-FB2A-4A59-9FD9-CE8FC547734C}"/>
    <cellStyle name="Output 4 9 2 3" xfId="35478" xr:uid="{85850203-3E88-4ACA-80C1-33D23EF3E6DE}"/>
    <cellStyle name="Output 4 9 2 3 2" xfId="35479" xr:uid="{1C03FBE0-F013-4C85-ABAC-3C348918D76E}"/>
    <cellStyle name="Output 4 9 2 3 3" xfId="35480" xr:uid="{3A438BA4-6720-4D04-955F-273EC83BD9E7}"/>
    <cellStyle name="Output 4 9 2 4" xfId="35481" xr:uid="{C5FB485B-D6AD-4C6C-80EA-72AF500B7A48}"/>
    <cellStyle name="Output 4 9 2 4 2" xfId="35482" xr:uid="{70CD025C-2A7F-4A25-B6AC-1F1C0A2C493E}"/>
    <cellStyle name="Output 4 9 2 4 3" xfId="35483" xr:uid="{5625BF56-83B8-4293-A696-40B82D4592F6}"/>
    <cellStyle name="Output 4 9 2 5" xfId="35484" xr:uid="{B84FF136-D2D6-42C7-AD06-BBA461F88E5F}"/>
    <cellStyle name="Output 4 9 2 5 2" xfId="35485" xr:uid="{FBB8364A-E0F4-4651-BEEE-6E78C0B3A41E}"/>
    <cellStyle name="Output 4 9 2 5 3" xfId="35486" xr:uid="{2D2813B4-B97E-4374-9C51-78B33B5AF09F}"/>
    <cellStyle name="Output 4 9 2 6" xfId="35487" xr:uid="{E7B555F6-00F3-4FF9-B13A-AC3753B91573}"/>
    <cellStyle name="Output 4 9 2 6 2" xfId="35488" xr:uid="{67261D11-0119-4CE8-8576-89B9ED4C92B9}"/>
    <cellStyle name="Output 4 9 2 6 3" xfId="35489" xr:uid="{9948B246-273E-4384-A7D7-66877523EEF4}"/>
    <cellStyle name="Output 4 9 2 7" xfId="35490" xr:uid="{E72A57FE-C00B-4A13-BF21-990696675A03}"/>
    <cellStyle name="Output 4 9 2 7 2" xfId="35491" xr:uid="{EB5336FC-F97B-4B3A-A32E-A3ADB3B98DF2}"/>
    <cellStyle name="Output 4 9 2 7 3" xfId="35492" xr:uid="{23D3634D-718D-4548-A350-9BE46D55F76A}"/>
    <cellStyle name="Output 4 9 2 8" xfId="35493" xr:uid="{41595BAF-774E-4F00-A8A0-EB49BFBCA7CD}"/>
    <cellStyle name="Output 4 9 2 8 2" xfId="35494" xr:uid="{5D43ACA0-9AD4-4D21-8BFF-783ACA567231}"/>
    <cellStyle name="Output 4 9 2 8 3" xfId="35495" xr:uid="{AAD60F59-FBED-4E20-9DBD-C5C9CA777458}"/>
    <cellStyle name="Output 4 9 2 9" xfId="35496" xr:uid="{DDE21101-CAC5-4A28-BE11-A14633A77B06}"/>
    <cellStyle name="Output 4 9 2 9 2" xfId="35497" xr:uid="{4AB36110-400D-4D15-A5BF-D022B917773B}"/>
    <cellStyle name="Output 4 9 2 9 3" xfId="35498" xr:uid="{82D50F6E-B172-490A-A4B2-85DD575D5925}"/>
    <cellStyle name="Output 4 9 3" xfId="3901" xr:uid="{A9F4E2EB-FFBC-497B-B28C-BA2DE2EB4F32}"/>
    <cellStyle name="Output 4 9 3 2" xfId="4714" xr:uid="{70185A0B-128D-4315-B5C3-4F5CBBC63CBB}"/>
    <cellStyle name="Output 4 9 3 2 2" xfId="35499" xr:uid="{297F7BC5-AF11-4720-8EF5-2E68D1D76C8E}"/>
    <cellStyle name="Output 4 9 3 2 3" xfId="35500" xr:uid="{1425C912-3E4D-4D62-9014-B16E22CDF9BE}"/>
    <cellStyle name="Output 4 9 3 2 4" xfId="35501" xr:uid="{02F8FE82-9464-4E27-AAE9-9A4DF6FA9DCF}"/>
    <cellStyle name="Output 4 9 3 3" xfId="5128" xr:uid="{BFA47AE8-F8BE-457E-A060-1BC2E31C71C2}"/>
    <cellStyle name="Output 4 9 3 3 2" xfId="35502" xr:uid="{6DF039E2-2AE5-451A-821A-32DD070A9C90}"/>
    <cellStyle name="Output 4 9 3 4" xfId="35503" xr:uid="{3535108A-7CDA-4CA7-B3D3-CFF6CB00C1EB}"/>
    <cellStyle name="Output 4 9 3 5" xfId="35504" xr:uid="{39EA68BA-DF75-437F-BB63-0FFB641F9176}"/>
    <cellStyle name="Output 4 9 3 6" xfId="35505" xr:uid="{A14F0833-FA7C-40FB-AEFE-CD6A87017421}"/>
    <cellStyle name="Output 4 9 4" xfId="35506" xr:uid="{2CA47BD5-CDC6-468D-B9AF-3CA78020614A}"/>
    <cellStyle name="Output 4 9 4 2" xfId="35507" xr:uid="{22BFE473-B099-4B13-9700-A9A5FF458EF9}"/>
    <cellStyle name="Output 4 9 4 2 2" xfId="35508" xr:uid="{FB1F758D-0ADA-46B7-9DEB-4FA8BE11BAFA}"/>
    <cellStyle name="Output 4 9 4 2 3" xfId="35509" xr:uid="{EBC93F90-C70F-406D-AE18-401FA316769E}"/>
    <cellStyle name="Output 4 9 4 3" xfId="35510" xr:uid="{1642DB7F-11A2-45CE-934F-4F75A4C89127}"/>
    <cellStyle name="Output 4 9 4 4" xfId="35511" xr:uid="{D039DB31-3D5B-40EB-92B2-757DC08B461D}"/>
    <cellStyle name="Output 4 9 4 5" xfId="35512" xr:uid="{E0FA7ADC-D5BB-42DA-9DBD-F15173B12D7E}"/>
    <cellStyle name="Output 4 9 5" xfId="35513" xr:uid="{156737A4-F600-4162-A04A-7A1695C47680}"/>
    <cellStyle name="Output 4 9 5 2" xfId="35514" xr:uid="{F1E31A38-E2BC-4FA6-A123-0A1136BC5F41}"/>
    <cellStyle name="Output 4 9 5 2 2" xfId="35515" xr:uid="{5FBF3E84-DE09-4B0E-A0C7-8E8A85D6858A}"/>
    <cellStyle name="Output 4 9 5 2 3" xfId="35516" xr:uid="{5DCF3C94-D1FA-417D-BE8A-294481C55772}"/>
    <cellStyle name="Output 4 9 5 3" xfId="35517" xr:uid="{4AE3F4CF-B5C4-4397-9B70-C449AAF79654}"/>
    <cellStyle name="Output 4 9 5 4" xfId="35518" xr:uid="{9950D530-E245-4295-AFDA-48C13FF60903}"/>
    <cellStyle name="Output 4 9 6" xfId="35519" xr:uid="{E78C1F17-3375-4EB4-9E89-CCE617C923F9}"/>
    <cellStyle name="Output 4 9 6 2" xfId="35520" xr:uid="{FDB2226B-227B-4CED-A46A-14B0194C7763}"/>
    <cellStyle name="Output 4 9 6 3" xfId="35521" xr:uid="{DDD43554-4E2F-43C1-B611-4CE1C61B5FE5}"/>
    <cellStyle name="Output 4 9 7" xfId="35522" xr:uid="{701C848C-E813-4F78-92C2-C2DD3B0CA4F5}"/>
    <cellStyle name="Output 4 9 7 2" xfId="35523" xr:uid="{CDB3543E-5DDF-43CB-AD0D-E2A414711D77}"/>
    <cellStyle name="Output 4 9 7 3" xfId="35524" xr:uid="{8C9E2A3B-A278-442F-B1BA-3085864A7161}"/>
    <cellStyle name="Output 4 9 8" xfId="35525" xr:uid="{A26AF424-AE76-4698-B20B-04262A6E291D}"/>
    <cellStyle name="Output 4 9 8 2" xfId="35526" xr:uid="{8ECBB219-8589-463A-85C2-62442FE73EF0}"/>
    <cellStyle name="Output 4 9 8 3" xfId="35527" xr:uid="{07BF2182-270B-43BA-BFEB-440B4594416D}"/>
    <cellStyle name="Output 4 9 9" xfId="35528" xr:uid="{427FA1A6-BE09-46C8-9FFE-A769B7CE16AE}"/>
    <cellStyle name="Output 4 9 9 2" xfId="35529" xr:uid="{DEA8A58E-B573-4AD5-9B50-F5E4DE8EA401}"/>
    <cellStyle name="Output 4 9 9 3" xfId="35530" xr:uid="{D61C20D2-BA49-4380-BAC1-EAFCFC1285E6}"/>
    <cellStyle name="Output 40" xfId="8971" xr:uid="{93D37790-B0F8-43E1-93F2-F4A263CF0A62}"/>
    <cellStyle name="Output 41" xfId="8972" xr:uid="{EF827CA4-0F37-484B-921E-078192CFC405}"/>
    <cellStyle name="Output 42" xfId="8973" xr:uid="{10EF6107-3010-4C18-BBB6-A6FCBB5347DD}"/>
    <cellStyle name="Output 43" xfId="8974" xr:uid="{04B9C647-69E5-4F92-801B-0725D7DDC7E3}"/>
    <cellStyle name="Output 5" xfId="3059" xr:uid="{551F8752-26A2-46A2-902C-C65E17ECEE8F}"/>
    <cellStyle name="Output 5 10" xfId="3060" xr:uid="{CE4E5B7C-5236-4065-977A-5931FD85A14E}"/>
    <cellStyle name="Output 5 10 10" xfId="35531" xr:uid="{E1DE4785-22E1-483C-BDB9-148D6CAF92F9}"/>
    <cellStyle name="Output 5 10 10 2" xfId="35532" xr:uid="{FB892B9A-5FBA-4001-A463-69F7BA1327A6}"/>
    <cellStyle name="Output 5 10 10 3" xfId="35533" xr:uid="{59337812-9698-4BBF-836C-2CAA7E689023}"/>
    <cellStyle name="Output 5 10 11" xfId="35534" xr:uid="{14566133-8606-4C9C-A4D9-8B297B75CABD}"/>
    <cellStyle name="Output 5 10 11 2" xfId="35535" xr:uid="{234A0CB4-4CDA-4731-A9B6-6F99F9C3F137}"/>
    <cellStyle name="Output 5 10 12" xfId="35536" xr:uid="{943EEA71-5B62-4B3E-929F-80604DA03B99}"/>
    <cellStyle name="Output 5 10 2" xfId="3568" xr:uid="{6B789EA6-078A-49DB-87AB-098E8468E489}"/>
    <cellStyle name="Output 5 10 2 10" xfId="35537" xr:uid="{ED249073-3501-4735-8715-411613BF0324}"/>
    <cellStyle name="Output 5 10 2 10 2" xfId="35538" xr:uid="{BC131677-F639-4D44-B84C-107DCD2E0EE6}"/>
    <cellStyle name="Output 5 10 2 11" xfId="35539" xr:uid="{434A6822-339A-4D0E-8BDA-206F411D89E2}"/>
    <cellStyle name="Output 5 10 2 2" xfId="4225" xr:uid="{35696715-7939-4665-9233-8DE84D850BDC}"/>
    <cellStyle name="Output 5 10 2 2 2" xfId="4972" xr:uid="{BB7E0AAE-F137-47A8-9E19-7FA5E34F61E7}"/>
    <cellStyle name="Output 5 10 2 2 2 2" xfId="35540" xr:uid="{7D9E64E0-7782-4CDC-BB3F-60765F1F8605}"/>
    <cellStyle name="Output 5 10 2 2 2 3" xfId="35541" xr:uid="{14C74BE0-5A77-4B8A-B9FD-CE38D9681549}"/>
    <cellStyle name="Output 5 10 2 2 3" xfId="5448" xr:uid="{7002B678-F330-477B-BE37-7D876CFE4B9D}"/>
    <cellStyle name="Output 5 10 2 2 3 2" xfId="35542" xr:uid="{D85AC138-A72C-436D-8F88-84AE7E79B28F}"/>
    <cellStyle name="Output 5 10 2 2 4" xfId="35543" xr:uid="{F3457E73-43FE-4CA3-992F-FC0AA7D570C4}"/>
    <cellStyle name="Output 5 10 2 2 5" xfId="35544" xr:uid="{BD4000CB-1E74-4635-B13B-B9C4BB5D6E37}"/>
    <cellStyle name="Output 5 10 2 2 6" xfId="35545" xr:uid="{71501715-C054-4531-8DEE-6D236C7190E2}"/>
    <cellStyle name="Output 5 10 2 3" xfId="35546" xr:uid="{FB1FCDD1-C640-4A8E-BB59-74C1B42F8441}"/>
    <cellStyle name="Output 5 10 2 3 2" xfId="35547" xr:uid="{1C3B019D-158B-4CA2-94D0-E9209CBA8B49}"/>
    <cellStyle name="Output 5 10 2 3 3" xfId="35548" xr:uid="{F5BF945E-2CCF-4732-BDA3-EDB5E7E91B2E}"/>
    <cellStyle name="Output 5 10 2 4" xfId="35549" xr:uid="{41E0DD25-F8D0-4EE3-902D-934E10E0A6C3}"/>
    <cellStyle name="Output 5 10 2 4 2" xfId="35550" xr:uid="{12CE42B2-0210-4AE3-A417-039EBD1F5ED3}"/>
    <cellStyle name="Output 5 10 2 4 3" xfId="35551" xr:uid="{7D74E0E0-514D-40C8-856E-E1ABC4862D39}"/>
    <cellStyle name="Output 5 10 2 5" xfId="35552" xr:uid="{92E8139D-DC55-4BBB-AFB8-5E90733DC75C}"/>
    <cellStyle name="Output 5 10 2 5 2" xfId="35553" xr:uid="{494E6228-0DF5-41DA-BD6E-F4AC95E0E5EE}"/>
    <cellStyle name="Output 5 10 2 5 3" xfId="35554" xr:uid="{3708A494-F047-4603-89F9-4B1AA05682A1}"/>
    <cellStyle name="Output 5 10 2 6" xfId="35555" xr:uid="{8B659776-277A-43BE-AC2F-6DCCB94CEB48}"/>
    <cellStyle name="Output 5 10 2 6 2" xfId="35556" xr:uid="{EBC0214F-6F74-49D7-974D-6B94E0E0D9FC}"/>
    <cellStyle name="Output 5 10 2 6 3" xfId="35557" xr:uid="{1C0A1F61-F62F-48A3-91DB-1A5DDC7E9C37}"/>
    <cellStyle name="Output 5 10 2 7" xfId="35558" xr:uid="{211B451A-447C-42AF-845C-D3855BAB7ACC}"/>
    <cellStyle name="Output 5 10 2 7 2" xfId="35559" xr:uid="{039A9F91-6BDC-46E2-9F42-DD0888DF910A}"/>
    <cellStyle name="Output 5 10 2 7 3" xfId="35560" xr:uid="{5EA53C08-3042-4999-8432-CDBE43FA4783}"/>
    <cellStyle name="Output 5 10 2 8" xfId="35561" xr:uid="{2C761216-FD27-48DC-A8AD-D176931B12CE}"/>
    <cellStyle name="Output 5 10 2 8 2" xfId="35562" xr:uid="{6569E462-3C1C-4663-B4ED-B766CF96C4F7}"/>
    <cellStyle name="Output 5 10 2 8 3" xfId="35563" xr:uid="{A108ABAC-8FAE-4D6F-AB79-8BD7C1CB0C1B}"/>
    <cellStyle name="Output 5 10 2 9" xfId="35564" xr:uid="{1D0DE0A6-C7DF-4955-AC4E-F247AF55C9F1}"/>
    <cellStyle name="Output 5 10 2 9 2" xfId="35565" xr:uid="{338B5B4B-D904-4522-AEDE-16F9738AAD28}"/>
    <cellStyle name="Output 5 10 2 9 3" xfId="35566" xr:uid="{E0458813-CC41-480C-990C-AAA2C5DA0EC4}"/>
    <cellStyle name="Output 5 10 3" xfId="3903" xr:uid="{82DF2413-4BE9-49E5-BA79-BA642CE9E54D}"/>
    <cellStyle name="Output 5 10 3 2" xfId="4716" xr:uid="{1BB57509-5B08-4F95-A3DB-03B65BCA9639}"/>
    <cellStyle name="Output 5 10 3 2 2" xfId="35567" xr:uid="{D2213981-26E2-4DBA-AB74-CE978E443C4F}"/>
    <cellStyle name="Output 5 10 3 2 3" xfId="35568" xr:uid="{C52A6418-D41B-4439-AA8B-E60BCDAB371D}"/>
    <cellStyle name="Output 5 10 3 2 4" xfId="35569" xr:uid="{6483F4ED-65F2-43A5-853A-1A339B2987A1}"/>
    <cellStyle name="Output 5 10 3 3" xfId="5130" xr:uid="{CCE7B545-D685-4607-B9EF-9CA01FA75A52}"/>
    <cellStyle name="Output 5 10 3 3 2" xfId="35570" xr:uid="{D7EE0232-F4BF-477E-AB0F-E3E7FAB5D0B6}"/>
    <cellStyle name="Output 5 10 3 4" xfId="35571" xr:uid="{E1B41868-AFE4-40F5-8DD9-7A1EBCC9DE3D}"/>
    <cellStyle name="Output 5 10 3 5" xfId="35572" xr:uid="{9AEEEEC0-F652-41F5-A32C-9D70315E0C17}"/>
    <cellStyle name="Output 5 10 3 6" xfId="35573" xr:uid="{AE86F16B-7705-4DE2-8516-66EF79E717AA}"/>
    <cellStyle name="Output 5 10 4" xfId="35574" xr:uid="{C8D4B3F2-123C-48E4-8D37-5A03FD1C26F3}"/>
    <cellStyle name="Output 5 10 4 2" xfId="35575" xr:uid="{6CBC25CA-4044-4FBE-8623-6683B0A77452}"/>
    <cellStyle name="Output 5 10 4 2 2" xfId="35576" xr:uid="{F12DE69A-3E34-48F1-B4DB-19F3C5C3C409}"/>
    <cellStyle name="Output 5 10 4 2 3" xfId="35577" xr:uid="{4EDDE22E-89B6-4AE8-8E48-7EB69F4D953A}"/>
    <cellStyle name="Output 5 10 4 3" xfId="35578" xr:uid="{0D7A5C01-9C91-4544-9DD5-A0A7FE6CBC25}"/>
    <cellStyle name="Output 5 10 4 4" xfId="35579" xr:uid="{D2792B6F-0B9C-4161-B0ED-730693645876}"/>
    <cellStyle name="Output 5 10 4 5" xfId="35580" xr:uid="{8A279FE7-1BC6-4A56-ACFE-2832B5192439}"/>
    <cellStyle name="Output 5 10 5" xfId="35581" xr:uid="{B64BCE47-9E6D-4281-BC42-AC1274C71141}"/>
    <cellStyle name="Output 5 10 5 2" xfId="35582" xr:uid="{D0C1E820-B8CC-491C-9F4C-1838E4DE3C7E}"/>
    <cellStyle name="Output 5 10 5 2 2" xfId="35583" xr:uid="{FBB58A5D-1B29-4CD4-A159-43E8057B486A}"/>
    <cellStyle name="Output 5 10 5 2 3" xfId="35584" xr:uid="{B973BD54-A973-455E-9A5D-A29C4083568F}"/>
    <cellStyle name="Output 5 10 5 3" xfId="35585" xr:uid="{D6893828-D988-40F0-BC1C-B92B4D69CE8F}"/>
    <cellStyle name="Output 5 10 5 4" xfId="35586" xr:uid="{3C95CF4B-134A-4724-8CBB-FCE5B81FE936}"/>
    <cellStyle name="Output 5 10 6" xfId="35587" xr:uid="{C00171C4-E9C6-44F5-B5F3-916D6D9153F5}"/>
    <cellStyle name="Output 5 10 6 2" xfId="35588" xr:uid="{F52BDB67-7D9C-4D9F-BF3C-BF958CD828C0}"/>
    <cellStyle name="Output 5 10 6 3" xfId="35589" xr:uid="{31192905-DA60-441D-A0AA-E1FF7AD37974}"/>
    <cellStyle name="Output 5 10 7" xfId="35590" xr:uid="{B7BD1962-5B88-4777-BDB2-A196E5DDCC31}"/>
    <cellStyle name="Output 5 10 7 2" xfId="35591" xr:uid="{1063E518-3596-4DC7-B0A2-2A46170EDAA1}"/>
    <cellStyle name="Output 5 10 7 3" xfId="35592" xr:uid="{5EF91FB0-8269-4B03-BBAC-57E7CA2F677C}"/>
    <cellStyle name="Output 5 10 8" xfId="35593" xr:uid="{63F22490-E49C-4BE6-918D-0206FB37D0A8}"/>
    <cellStyle name="Output 5 10 8 2" xfId="35594" xr:uid="{8584B8B5-8C17-47F7-BD5B-A5AD0382D071}"/>
    <cellStyle name="Output 5 10 8 3" xfId="35595" xr:uid="{AD20F50B-2F83-45C6-92B3-11AAD76FF836}"/>
    <cellStyle name="Output 5 10 9" xfId="35596" xr:uid="{C6539E4E-ED1D-4CEE-8906-FE867DE82842}"/>
    <cellStyle name="Output 5 10 9 2" xfId="35597" xr:uid="{EA0C8EDE-4663-4680-A824-82D8C202A6C1}"/>
    <cellStyle name="Output 5 10 9 3" xfId="35598" xr:uid="{7A692A5B-17DB-452F-BD09-B406247DA233}"/>
    <cellStyle name="Output 5 11" xfId="3061" xr:uid="{E89928F7-5587-4DCB-BC97-892530B57254}"/>
    <cellStyle name="Output 5 11 10" xfId="35599" xr:uid="{5736D2C4-328F-49CB-8B9D-818C160822D6}"/>
    <cellStyle name="Output 5 11 10 2" xfId="35600" xr:uid="{6A0BBAA0-4311-4ADD-AD30-F99FE2D646D3}"/>
    <cellStyle name="Output 5 11 10 3" xfId="35601" xr:uid="{9071C407-0379-460E-8F32-40219518F77E}"/>
    <cellStyle name="Output 5 11 11" xfId="35602" xr:uid="{2EE5FA39-4B07-4E22-A2EB-4C915278EFE5}"/>
    <cellStyle name="Output 5 11 11 2" xfId="35603" xr:uid="{2CC90C24-A6D9-4B2F-97CB-2B10A019ADE3}"/>
    <cellStyle name="Output 5 11 12" xfId="35604" xr:uid="{4C40D54F-11A0-4563-8D06-31142AA181DC}"/>
    <cellStyle name="Output 5 11 2" xfId="3569" xr:uid="{B0D0972D-7FF9-4D32-A6B0-0D095C9F4AA1}"/>
    <cellStyle name="Output 5 11 2 10" xfId="35605" xr:uid="{FCDF46E3-BD88-4005-826F-84B882CF1C48}"/>
    <cellStyle name="Output 5 11 2 10 2" xfId="35606" xr:uid="{717CCD51-AB0C-4736-9AF5-C41AA78645E9}"/>
    <cellStyle name="Output 5 11 2 11" xfId="35607" xr:uid="{1819452E-8A9A-41B3-B255-59E2A12E25B6}"/>
    <cellStyle name="Output 5 11 2 2" xfId="4226" xr:uid="{BDE41EA4-DB0C-47A4-A23F-2EC50D81CDBA}"/>
    <cellStyle name="Output 5 11 2 2 2" xfId="4973" xr:uid="{6811D4F8-05C3-463E-A5BB-5628066AE322}"/>
    <cellStyle name="Output 5 11 2 2 2 2" xfId="35608" xr:uid="{C98501BF-DDB8-47CF-BC70-6C5F1A7F2FAA}"/>
    <cellStyle name="Output 5 11 2 2 2 3" xfId="35609" xr:uid="{222BB74F-5F1C-4959-9F49-554AFC56E1E1}"/>
    <cellStyle name="Output 5 11 2 2 3" xfId="5449" xr:uid="{3AADAA99-2E4B-4D1C-86C7-AB2AF0AC2424}"/>
    <cellStyle name="Output 5 11 2 2 3 2" xfId="35610" xr:uid="{56E3D18E-BF74-4FC2-B4A2-146B5E78F302}"/>
    <cellStyle name="Output 5 11 2 2 4" xfId="35611" xr:uid="{778C670B-0ED4-4331-AD9C-81F3D50F0D99}"/>
    <cellStyle name="Output 5 11 2 2 5" xfId="35612" xr:uid="{343D24D6-3A27-4F8A-A41C-EC3977FB5C3D}"/>
    <cellStyle name="Output 5 11 2 2 6" xfId="35613" xr:uid="{1458A61C-5854-4657-B4DB-6FBCBDC6E33D}"/>
    <cellStyle name="Output 5 11 2 3" xfId="35614" xr:uid="{8C02A2EB-3E01-4008-99D7-AB775AFAAB04}"/>
    <cellStyle name="Output 5 11 2 3 2" xfId="35615" xr:uid="{BA428F80-3629-43C7-A69F-4257F7FFDED6}"/>
    <cellStyle name="Output 5 11 2 3 3" xfId="35616" xr:uid="{7C90EE87-6B29-4B41-89C4-111CDF61D4F4}"/>
    <cellStyle name="Output 5 11 2 4" xfId="35617" xr:uid="{755F91A5-4BD9-41E9-B964-60EC01D42259}"/>
    <cellStyle name="Output 5 11 2 4 2" xfId="35618" xr:uid="{2EF67FE6-6BB5-42F0-AE5D-81553ADECE3E}"/>
    <cellStyle name="Output 5 11 2 4 3" xfId="35619" xr:uid="{8DECD120-EEF8-4496-8AA8-4600DDC96C0F}"/>
    <cellStyle name="Output 5 11 2 5" xfId="35620" xr:uid="{4B7F0FCA-699F-4E41-A1FA-71D8B9CA8FA0}"/>
    <cellStyle name="Output 5 11 2 5 2" xfId="35621" xr:uid="{67022E8A-B8CD-4FB9-8E3C-B19888E7EA6F}"/>
    <cellStyle name="Output 5 11 2 5 3" xfId="35622" xr:uid="{562569FB-74B9-44EF-91AB-E2F6CA88B1F9}"/>
    <cellStyle name="Output 5 11 2 6" xfId="35623" xr:uid="{407DF669-0875-4D89-8260-23756D7649CD}"/>
    <cellStyle name="Output 5 11 2 6 2" xfId="35624" xr:uid="{0B7B6C78-60B6-450A-ADBD-8EC51B0DB058}"/>
    <cellStyle name="Output 5 11 2 6 3" xfId="35625" xr:uid="{3F233501-6E85-4070-A8D0-6E9E0B9C6133}"/>
    <cellStyle name="Output 5 11 2 7" xfId="35626" xr:uid="{5CC98243-2C07-4EB8-AC4E-B0B197CE58F2}"/>
    <cellStyle name="Output 5 11 2 7 2" xfId="35627" xr:uid="{C7C9959B-31BD-441D-8653-A6CB6E9DB3F0}"/>
    <cellStyle name="Output 5 11 2 7 3" xfId="35628" xr:uid="{30D82688-9728-4749-B184-AE621BEDC41E}"/>
    <cellStyle name="Output 5 11 2 8" xfId="35629" xr:uid="{FEBC00B7-B366-4595-B76E-B13332AA1FCA}"/>
    <cellStyle name="Output 5 11 2 8 2" xfId="35630" xr:uid="{62294EA0-D378-4EF5-AC2D-6C8F84D9A3B8}"/>
    <cellStyle name="Output 5 11 2 8 3" xfId="35631" xr:uid="{A148E223-CF50-49C4-902A-1BB9B8FBCCDB}"/>
    <cellStyle name="Output 5 11 2 9" xfId="35632" xr:uid="{C7F7859E-339A-42E2-A7B2-D8EF2677D300}"/>
    <cellStyle name="Output 5 11 2 9 2" xfId="35633" xr:uid="{343D3739-A612-4818-A55B-1DD19EB7F87A}"/>
    <cellStyle name="Output 5 11 2 9 3" xfId="35634" xr:uid="{F89CEAC6-7522-4587-8358-2252436F4A30}"/>
    <cellStyle name="Output 5 11 3" xfId="3904" xr:uid="{CCA74EC1-3FD6-4CE4-A025-9A9A859D59F4}"/>
    <cellStyle name="Output 5 11 3 2" xfId="4717" xr:uid="{0223FE76-D83C-4EC9-A33B-555ADC18EE53}"/>
    <cellStyle name="Output 5 11 3 2 2" xfId="35635" xr:uid="{5813421E-3B53-4BB0-B116-4596651485B9}"/>
    <cellStyle name="Output 5 11 3 2 3" xfId="35636" xr:uid="{CD590B7A-D5FB-4897-AB20-74A8F7097C86}"/>
    <cellStyle name="Output 5 11 3 2 4" xfId="35637" xr:uid="{C526B3D9-C41C-42BA-905A-52BBC46CF7C0}"/>
    <cellStyle name="Output 5 11 3 3" xfId="5131" xr:uid="{9F9EBFF4-3B89-476B-BDDC-2E9DB208578C}"/>
    <cellStyle name="Output 5 11 3 3 2" xfId="35638" xr:uid="{87BEC557-00FF-4502-8E32-96544B3BEE73}"/>
    <cellStyle name="Output 5 11 3 4" xfId="35639" xr:uid="{E05F56BB-ECA2-48CA-960E-2F64F4C3C2AF}"/>
    <cellStyle name="Output 5 11 3 5" xfId="35640" xr:uid="{206CFFAE-D300-40EB-82CA-0FBF2CE8F46F}"/>
    <cellStyle name="Output 5 11 3 6" xfId="35641" xr:uid="{28902915-FE9E-4C31-BC40-8EA67DF2E350}"/>
    <cellStyle name="Output 5 11 4" xfId="35642" xr:uid="{D749306D-C994-41C6-931D-6A9F40245AA3}"/>
    <cellStyle name="Output 5 11 4 2" xfId="35643" xr:uid="{E29250A7-1229-4761-A7CF-84FCF8BE8326}"/>
    <cellStyle name="Output 5 11 4 2 2" xfId="35644" xr:uid="{C119F3C1-9BEB-43BB-99DE-848C7588932D}"/>
    <cellStyle name="Output 5 11 4 2 3" xfId="35645" xr:uid="{8C09BEB0-B257-4B8D-AA0E-CA9924CC26B8}"/>
    <cellStyle name="Output 5 11 4 3" xfId="35646" xr:uid="{C7D985CC-77D2-47BC-B27F-D2B406960F4A}"/>
    <cellStyle name="Output 5 11 4 4" xfId="35647" xr:uid="{2FC71E82-E144-4839-834E-5AC56FE54B9D}"/>
    <cellStyle name="Output 5 11 4 5" xfId="35648" xr:uid="{816DE852-7D59-4CCF-AF00-8F2189C497F0}"/>
    <cellStyle name="Output 5 11 5" xfId="35649" xr:uid="{D9507F53-187A-462B-B9C6-D7334C1536BE}"/>
    <cellStyle name="Output 5 11 5 2" xfId="35650" xr:uid="{EA4481F6-5A6A-4763-BC1F-2BF098BC99ED}"/>
    <cellStyle name="Output 5 11 5 2 2" xfId="35651" xr:uid="{AB40B184-C213-432D-BBD2-9ECC58F57F04}"/>
    <cellStyle name="Output 5 11 5 2 3" xfId="35652" xr:uid="{54253620-FDD0-492C-8B42-A16813DE6BED}"/>
    <cellStyle name="Output 5 11 5 3" xfId="35653" xr:uid="{ED19B93C-A5C3-4C17-BAFF-AEE73A7D794B}"/>
    <cellStyle name="Output 5 11 5 4" xfId="35654" xr:uid="{571A4F18-75CE-4E48-AA39-E4EFCB32CD39}"/>
    <cellStyle name="Output 5 11 6" xfId="35655" xr:uid="{66BC6ED8-0867-45E5-BCB5-67B23F833BE4}"/>
    <cellStyle name="Output 5 11 6 2" xfId="35656" xr:uid="{7AF71D70-6D2F-4704-B804-4F18AFD9E5BE}"/>
    <cellStyle name="Output 5 11 6 3" xfId="35657" xr:uid="{4E887AB8-E34F-4320-B840-0F6ACC2D6B79}"/>
    <cellStyle name="Output 5 11 7" xfId="35658" xr:uid="{84ADB1F9-4ECF-4D9B-9B8C-7ED9803DA227}"/>
    <cellStyle name="Output 5 11 7 2" xfId="35659" xr:uid="{70A60C6D-220E-4763-8BA1-FF5CFDD7DB07}"/>
    <cellStyle name="Output 5 11 7 3" xfId="35660" xr:uid="{FFFC2B33-98FC-4B6F-AC39-95410CFA5D7A}"/>
    <cellStyle name="Output 5 11 8" xfId="35661" xr:uid="{9912C138-4391-4770-9355-9C355D5987E5}"/>
    <cellStyle name="Output 5 11 8 2" xfId="35662" xr:uid="{7FC8D373-933A-4394-85E3-F84EF6892904}"/>
    <cellStyle name="Output 5 11 8 3" xfId="35663" xr:uid="{894313D7-E72D-4E09-A0DB-26345992341A}"/>
    <cellStyle name="Output 5 11 9" xfId="35664" xr:uid="{031EF8E1-5826-4A87-B265-4E818CE01103}"/>
    <cellStyle name="Output 5 11 9 2" xfId="35665" xr:uid="{A1A68423-CF54-4ABC-8E00-F1C8654B2B31}"/>
    <cellStyle name="Output 5 11 9 3" xfId="35666" xr:uid="{3B44F19A-E561-49D9-8565-FF61D34ED6C3}"/>
    <cellStyle name="Output 5 12" xfId="3567" xr:uid="{3B1D1FFF-9FCE-49C3-80D8-B54759E5E255}"/>
    <cellStyle name="Output 5 12 10" xfId="35667" xr:uid="{76D34336-58E2-490E-A604-2F768F84F161}"/>
    <cellStyle name="Output 5 12 10 2" xfId="35668" xr:uid="{B14F671A-FA65-4638-93D0-AD87B978A814}"/>
    <cellStyle name="Output 5 12 11" xfId="35669" xr:uid="{3B77B9EC-748C-452E-83E2-32FAC09B03E3}"/>
    <cellStyle name="Output 5 12 2" xfId="4224" xr:uid="{9D39EA18-168A-45B9-8A19-D82C115943BC}"/>
    <cellStyle name="Output 5 12 2 2" xfId="4971" xr:uid="{63070A2C-3C4E-4B24-8B03-AFA301DD7538}"/>
    <cellStyle name="Output 5 12 2 2 2" xfId="35670" xr:uid="{6088F65B-3695-482E-87A4-4392D6B9C59F}"/>
    <cellStyle name="Output 5 12 2 2 3" xfId="35671" xr:uid="{A3BE4E86-40F6-43D6-AED6-62A5EA3614BD}"/>
    <cellStyle name="Output 5 12 2 3" xfId="5447" xr:uid="{1D505041-65FB-4390-8239-612347AD1500}"/>
    <cellStyle name="Output 5 12 2 3 2" xfId="35672" xr:uid="{F15D84B5-38C9-49F6-A44E-5F4293526606}"/>
    <cellStyle name="Output 5 12 2 4" xfId="35673" xr:uid="{41626C9A-EFED-4478-AF1F-28821B7C07B0}"/>
    <cellStyle name="Output 5 12 2 5" xfId="35674" xr:uid="{B7958F4A-7A0F-4760-9D30-A4FB6C81F8E4}"/>
    <cellStyle name="Output 5 12 2 6" xfId="35675" xr:uid="{5E1CDBFC-8326-4900-BA23-9CFB114D7C6C}"/>
    <cellStyle name="Output 5 12 3" xfId="35676" xr:uid="{F77D9E69-7358-4AD7-AC2A-0B67B33B6D2C}"/>
    <cellStyle name="Output 5 12 3 2" xfId="35677" xr:uid="{F07BE1CC-C5F0-4416-A50F-226E70E099A8}"/>
    <cellStyle name="Output 5 12 3 3" xfId="35678" xr:uid="{B57C604C-9E50-488B-BD7A-16B491163632}"/>
    <cellStyle name="Output 5 12 4" xfId="35679" xr:uid="{2FE911EC-77EC-4261-9B25-21465EA78E28}"/>
    <cellStyle name="Output 5 12 4 2" xfId="35680" xr:uid="{2597AB4A-A4EB-4AE5-96D6-EC382D928969}"/>
    <cellStyle name="Output 5 12 4 3" xfId="35681" xr:uid="{794750F9-9A87-4E30-89F5-8801F6241307}"/>
    <cellStyle name="Output 5 12 5" xfId="35682" xr:uid="{8C2893D2-105C-43DB-AAA8-C44AFA74B9B7}"/>
    <cellStyle name="Output 5 12 5 2" xfId="35683" xr:uid="{5C0FC113-2417-4EB0-999D-D06A2127547D}"/>
    <cellStyle name="Output 5 12 5 3" xfId="35684" xr:uid="{C0681EFD-CE65-4218-BE71-576B42DDCDBD}"/>
    <cellStyle name="Output 5 12 6" xfId="35685" xr:uid="{415DFBDF-86B4-43B1-9AD9-16F6EB6572A9}"/>
    <cellStyle name="Output 5 12 6 2" xfId="35686" xr:uid="{9C231CF6-CAD6-4F72-8576-E416C6736FC2}"/>
    <cellStyle name="Output 5 12 6 3" xfId="35687" xr:uid="{4002B0C6-BF66-4B65-B1A1-E36DF0B83496}"/>
    <cellStyle name="Output 5 12 7" xfId="35688" xr:uid="{49DD20A9-734E-4876-B1F0-87AF3419D7EE}"/>
    <cellStyle name="Output 5 12 7 2" xfId="35689" xr:uid="{11BEAA07-A4D9-472D-85FB-F3A8FDB68760}"/>
    <cellStyle name="Output 5 12 7 3" xfId="35690" xr:uid="{A1679B5B-4F59-4606-B50E-B420B5C8C382}"/>
    <cellStyle name="Output 5 12 8" xfId="35691" xr:uid="{695080D9-D3D6-4E80-B820-4A9D92356626}"/>
    <cellStyle name="Output 5 12 8 2" xfId="35692" xr:uid="{2978FF65-8571-4EB2-BA38-291C7996495B}"/>
    <cellStyle name="Output 5 12 8 3" xfId="35693" xr:uid="{FD5325CB-D6A8-4172-AC12-0075DD7C6D58}"/>
    <cellStyle name="Output 5 12 9" xfId="35694" xr:uid="{AE974FD6-529B-4653-ADB1-0E604883B788}"/>
    <cellStyle name="Output 5 12 9 2" xfId="35695" xr:uid="{0AE75087-53D1-4805-91B2-FD97850C90DC}"/>
    <cellStyle name="Output 5 12 9 3" xfId="35696" xr:uid="{E01A8598-BC5E-4C85-B0AD-687C3EAF8740}"/>
    <cellStyle name="Output 5 13" xfId="3902" xr:uid="{8032C9F4-764A-427E-88B9-BBF03521C32D}"/>
    <cellStyle name="Output 5 13 2" xfId="4715" xr:uid="{6DFD72DB-10EA-4394-A781-4F962830A6B4}"/>
    <cellStyle name="Output 5 13 2 2" xfId="35697" xr:uid="{66A128BE-E580-4264-8F59-43AB2483D52D}"/>
    <cellStyle name="Output 5 13 2 3" xfId="35698" xr:uid="{8B2E2C5E-522C-44C0-A2D8-5AACF0B98D67}"/>
    <cellStyle name="Output 5 13 2 4" xfId="35699" xr:uid="{79B3DD55-3995-4695-BB93-C592D54F4F76}"/>
    <cellStyle name="Output 5 13 3" xfId="5129" xr:uid="{C621D5B2-C182-4BEE-9F42-3E005B642463}"/>
    <cellStyle name="Output 5 13 3 2" xfId="35700" xr:uid="{8B9FD455-040E-46C2-86D4-F65DFCD3B7AE}"/>
    <cellStyle name="Output 5 13 4" xfId="35701" xr:uid="{51686063-B507-434F-BB53-709A2C66C22D}"/>
    <cellStyle name="Output 5 13 5" xfId="35702" xr:uid="{966B3DE1-A9E2-423C-ACDD-93960D4716F1}"/>
    <cellStyle name="Output 5 13 6" xfId="35703" xr:uid="{AE48473B-1363-4E49-8A7A-071D09979ABB}"/>
    <cellStyle name="Output 5 14" xfId="35704" xr:uid="{E7144932-DE2B-4BDE-98B7-F912EB66DB15}"/>
    <cellStyle name="Output 5 14 2" xfId="35705" xr:uid="{566DADFC-F062-49BA-BE56-2257F0E18807}"/>
    <cellStyle name="Output 5 14 2 2" xfId="35706" xr:uid="{5B3B06DB-0F54-4172-9A61-7A831079711B}"/>
    <cellStyle name="Output 5 14 2 3" xfId="35707" xr:uid="{FC1DE4F8-2BBA-4BF8-9DDC-F7C88D106EDF}"/>
    <cellStyle name="Output 5 14 3" xfId="35708" xr:uid="{811CC37A-C3F4-4983-A170-E86998730813}"/>
    <cellStyle name="Output 5 14 4" xfId="35709" xr:uid="{B4FDEDBA-23D7-4485-9F62-4E4AC6D70341}"/>
    <cellStyle name="Output 5 14 5" xfId="35710" xr:uid="{715A897E-CAAA-477C-A2FB-F30B6195F14B}"/>
    <cellStyle name="Output 5 15" xfId="35711" xr:uid="{DFF78FC2-7D16-440B-A4E4-76981DA2674E}"/>
    <cellStyle name="Output 5 15 2" xfId="35712" xr:uid="{9A28E9DD-82E9-4038-BA38-22782979B59C}"/>
    <cellStyle name="Output 5 15 2 2" xfId="35713" xr:uid="{63BAAF1C-7A86-47DF-B3F1-70A1A27F5316}"/>
    <cellStyle name="Output 5 15 2 3" xfId="35714" xr:uid="{4111772B-DBF6-4970-954F-5A827B39F849}"/>
    <cellStyle name="Output 5 15 3" xfId="35715" xr:uid="{74DF7C66-E19C-4C1A-9FA7-7E3DB22A988F}"/>
    <cellStyle name="Output 5 15 4" xfId="35716" xr:uid="{FF0A5119-C911-4B98-8616-2917010BC49A}"/>
    <cellStyle name="Output 5 16" xfId="35717" xr:uid="{ED7C863C-F3AC-427D-88E0-B81F90D1DD43}"/>
    <cellStyle name="Output 5 16 2" xfId="35718" xr:uid="{FD5804F8-0DA9-4515-A20F-68F6E64256D1}"/>
    <cellStyle name="Output 5 16 3" xfId="35719" xr:uid="{E9E9EBEB-A5F2-48A0-8AFD-8EED92182258}"/>
    <cellStyle name="Output 5 17" xfId="35720" xr:uid="{395DAF1F-E883-4D56-874C-9B2CAC9DF598}"/>
    <cellStyle name="Output 5 17 2" xfId="35721" xr:uid="{70DE8D5D-70FC-4AA8-83A5-63ECDF291B34}"/>
    <cellStyle name="Output 5 17 3" xfId="35722" xr:uid="{0DA68D96-F205-4713-9B61-87421F715E2F}"/>
    <cellStyle name="Output 5 18" xfId="35723" xr:uid="{3EBC879C-5A83-4616-AE4D-566AE4D94727}"/>
    <cellStyle name="Output 5 18 2" xfId="35724" xr:uid="{F13DFA2B-AD02-4F0F-A1B0-3CC578A021A1}"/>
    <cellStyle name="Output 5 18 3" xfId="35725" xr:uid="{5B079A2C-23AA-415C-9B4E-637549B59AE2}"/>
    <cellStyle name="Output 5 19" xfId="35726" xr:uid="{9E7ADC56-BA47-40A8-95FC-3962A7E20B76}"/>
    <cellStyle name="Output 5 19 2" xfId="35727" xr:uid="{A79F075A-8DCE-419B-A4DA-5FB6F76F0DEE}"/>
    <cellStyle name="Output 5 19 3" xfId="35728" xr:uid="{7E0EA8B4-33EA-4568-AF37-54F9FE9C94E3}"/>
    <cellStyle name="Output 5 2" xfId="3062" xr:uid="{F475D79E-47DC-47CC-8F78-ABBA29B7C388}"/>
    <cellStyle name="Output 5 2 10" xfId="35729" xr:uid="{E7E647D8-B027-40E1-B17D-AFF794DD8F0C}"/>
    <cellStyle name="Output 5 2 10 2" xfId="35730" xr:uid="{F82E0F98-4077-49AD-9A7B-0F9760D8B0D1}"/>
    <cellStyle name="Output 5 2 10 3" xfId="35731" xr:uid="{586009D6-68BE-4261-9C16-ABB7D5E65B76}"/>
    <cellStyle name="Output 5 2 11" xfId="35732" xr:uid="{CB76B2D4-91AE-4C14-8A19-683D66821261}"/>
    <cellStyle name="Output 5 2 11 2" xfId="35733" xr:uid="{46AB3BDD-D51B-48E7-9D05-5170EE0BC354}"/>
    <cellStyle name="Output 5 2 12" xfId="35734" xr:uid="{EC062897-C7B5-46AE-82AF-34B44CF1223F}"/>
    <cellStyle name="Output 5 2 13" xfId="35735" xr:uid="{4B35C94D-B32B-4E49-AF65-71F0D95BF569}"/>
    <cellStyle name="Output 5 2 2" xfId="3570" xr:uid="{FCE9732D-840F-486D-848E-DF7A0FBD0A8C}"/>
    <cellStyle name="Output 5 2 2 10" xfId="35736" xr:uid="{91F7FF60-952A-400C-BE0D-351AC9B2F6BF}"/>
    <cellStyle name="Output 5 2 2 10 2" xfId="35737" xr:uid="{F29D02A5-16FD-4331-AC3D-0FA63FF4E01C}"/>
    <cellStyle name="Output 5 2 2 11" xfId="35738" xr:uid="{75BEE2E3-9D5E-4402-BF18-597CA062293F}"/>
    <cellStyle name="Output 5 2 2 2" xfId="4227" xr:uid="{88E4D2BE-E202-4609-9B75-17FDDC35CC33}"/>
    <cellStyle name="Output 5 2 2 2 2" xfId="4974" xr:uid="{AD02043E-751B-4C1B-9BED-91ED3307768D}"/>
    <cellStyle name="Output 5 2 2 2 2 2" xfId="35739" xr:uid="{D82D0A8E-E79F-4682-86A6-2FA5AD77B9F0}"/>
    <cellStyle name="Output 5 2 2 2 2 3" xfId="35740" xr:uid="{D0802E0F-D34E-4B34-BC62-06D53A3D39DF}"/>
    <cellStyle name="Output 5 2 2 2 3" xfId="5450" xr:uid="{636421DD-C5D1-4BC4-9CBC-C9F799CF1F05}"/>
    <cellStyle name="Output 5 2 2 2 3 2" xfId="35741" xr:uid="{E4CEF365-4F8F-4373-A20A-BD8B26D198E0}"/>
    <cellStyle name="Output 5 2 2 2 4" xfId="35742" xr:uid="{87FE49F0-AD4A-40D8-82C3-526BC69132FA}"/>
    <cellStyle name="Output 5 2 2 2 5" xfId="35743" xr:uid="{1C7786FF-B903-4BB1-A074-714F28B3346B}"/>
    <cellStyle name="Output 5 2 2 2 6" xfId="35744" xr:uid="{F7416970-B314-4922-B7FE-D94D56257EC9}"/>
    <cellStyle name="Output 5 2 2 3" xfId="35745" xr:uid="{EDA85DB2-FAA4-4D18-B1C0-33276BE3C091}"/>
    <cellStyle name="Output 5 2 2 3 2" xfId="35746" xr:uid="{002E134D-8F32-4257-84D8-53172E5628E9}"/>
    <cellStyle name="Output 5 2 2 3 3" xfId="35747" xr:uid="{834013D3-021D-48B3-9F2C-8C9E48F6F7F9}"/>
    <cellStyle name="Output 5 2 2 4" xfId="35748" xr:uid="{0159BD1E-EC61-422D-BAD9-F0927F13D1DE}"/>
    <cellStyle name="Output 5 2 2 4 2" xfId="35749" xr:uid="{C9C98A85-9D4C-46B9-A446-8BC5E6B54C50}"/>
    <cellStyle name="Output 5 2 2 4 3" xfId="35750" xr:uid="{1A38307A-2239-47AF-8513-D5C6D264AA55}"/>
    <cellStyle name="Output 5 2 2 5" xfId="35751" xr:uid="{080162C1-397F-43B9-AD07-BD6FF3B80192}"/>
    <cellStyle name="Output 5 2 2 5 2" xfId="35752" xr:uid="{66B98DCA-160F-4CD7-B0C3-57B8ECE7A267}"/>
    <cellStyle name="Output 5 2 2 5 3" xfId="35753" xr:uid="{2CF63B89-F748-4E48-B019-D9C9899A3E5D}"/>
    <cellStyle name="Output 5 2 2 6" xfId="35754" xr:uid="{7FA9E9BD-27CF-43DC-BCE0-F39478C33AD2}"/>
    <cellStyle name="Output 5 2 2 6 2" xfId="35755" xr:uid="{D7831775-EFFE-45BE-99D4-ADD257296D62}"/>
    <cellStyle name="Output 5 2 2 6 3" xfId="35756" xr:uid="{67394F1B-B242-44EC-A798-2A2F2C0056C6}"/>
    <cellStyle name="Output 5 2 2 7" xfId="35757" xr:uid="{93E656A8-E65E-439A-8936-AF20BFE6C99D}"/>
    <cellStyle name="Output 5 2 2 7 2" xfId="35758" xr:uid="{030F4A09-029D-43B0-8DD8-DA14BBF4E7D5}"/>
    <cellStyle name="Output 5 2 2 7 3" xfId="35759" xr:uid="{C80C52AB-3A31-4C31-B269-70485F537C63}"/>
    <cellStyle name="Output 5 2 2 8" xfId="35760" xr:uid="{ACB3B93A-C5D9-440E-A770-1EE5A75C7B9E}"/>
    <cellStyle name="Output 5 2 2 8 2" xfId="35761" xr:uid="{0FE3F3E1-1352-40C4-8AD7-813CDC568777}"/>
    <cellStyle name="Output 5 2 2 8 3" xfId="35762" xr:uid="{410F4684-451F-4754-9CE2-E925387E61A6}"/>
    <cellStyle name="Output 5 2 2 9" xfId="35763" xr:uid="{D61978CC-0D6F-47BE-8622-D29156B6C72E}"/>
    <cellStyle name="Output 5 2 2 9 2" xfId="35764" xr:uid="{22C26301-31DD-4F35-88F2-C127D3675EF2}"/>
    <cellStyle name="Output 5 2 2 9 3" xfId="35765" xr:uid="{9D288A3B-43D4-4A85-BC6F-8A458D3549CA}"/>
    <cellStyle name="Output 5 2 3" xfId="3905" xr:uid="{2CE92D2F-CB95-4824-A511-6AE0B35ED693}"/>
    <cellStyle name="Output 5 2 3 2" xfId="4718" xr:uid="{26B58589-B82D-4162-950D-EC8BBF4C4018}"/>
    <cellStyle name="Output 5 2 3 2 2" xfId="35766" xr:uid="{23C3F3D8-5933-4520-B6B2-F0B159AF5C97}"/>
    <cellStyle name="Output 5 2 3 2 3" xfId="35767" xr:uid="{0FA86CEF-791C-4A9D-BF45-01461316CE05}"/>
    <cellStyle name="Output 5 2 3 2 4" xfId="35768" xr:uid="{91979458-C612-49F0-9CEA-5FB5596C8029}"/>
    <cellStyle name="Output 5 2 3 3" xfId="5132" xr:uid="{BF472169-04B9-419F-A335-C064D3AEF03A}"/>
    <cellStyle name="Output 5 2 3 3 2" xfId="35769" xr:uid="{242A13D4-FE71-42EE-9F9F-FB2EF40DEB28}"/>
    <cellStyle name="Output 5 2 3 4" xfId="35770" xr:uid="{7FC4D2FE-9A4F-401C-8A47-2DFE0090F547}"/>
    <cellStyle name="Output 5 2 3 5" xfId="35771" xr:uid="{5B1EADC3-07DC-4830-ACAA-23362E7C1A57}"/>
    <cellStyle name="Output 5 2 3 6" xfId="35772" xr:uid="{372387B7-34B5-4766-9317-9FD56A5D9324}"/>
    <cellStyle name="Output 5 2 4" xfId="35773" xr:uid="{C9C3402D-E7AB-4E5A-9CC3-DD4AF8440249}"/>
    <cellStyle name="Output 5 2 4 2" xfId="35774" xr:uid="{6853F6CD-A7D3-4580-8CF6-55F5A7705312}"/>
    <cellStyle name="Output 5 2 4 2 2" xfId="35775" xr:uid="{F12A7A78-D1EF-4154-83FA-E726FD8B7ABD}"/>
    <cellStyle name="Output 5 2 4 2 3" xfId="35776" xr:uid="{0183F6D1-C7BE-4B14-8C43-58EB4F849A92}"/>
    <cellStyle name="Output 5 2 4 3" xfId="35777" xr:uid="{08E114A0-ACB8-4C38-8EDC-3BE7CBDCB7F2}"/>
    <cellStyle name="Output 5 2 4 4" xfId="35778" xr:uid="{624E7389-738F-441A-970B-FEC1C57EBB46}"/>
    <cellStyle name="Output 5 2 4 5" xfId="35779" xr:uid="{ABF7DC5E-B89C-45AB-AAE5-CE29FF1AC803}"/>
    <cellStyle name="Output 5 2 5" xfId="35780" xr:uid="{D00124F6-0F93-4A41-AEBB-DA89E6F29E63}"/>
    <cellStyle name="Output 5 2 5 2" xfId="35781" xr:uid="{EC827171-0D80-47A6-BE8F-1980800BCF86}"/>
    <cellStyle name="Output 5 2 5 2 2" xfId="35782" xr:uid="{8C0DA29B-5D89-4808-BDBA-0D297B25CE5D}"/>
    <cellStyle name="Output 5 2 5 2 3" xfId="35783" xr:uid="{D9728E9C-2E06-4779-8F39-9DF2A56DCE16}"/>
    <cellStyle name="Output 5 2 5 3" xfId="35784" xr:uid="{FAF58CEC-4E27-4392-A2E2-9A09C65B48EC}"/>
    <cellStyle name="Output 5 2 5 4" xfId="35785" xr:uid="{6A27FE71-F892-4F79-B086-659D44A54DDB}"/>
    <cellStyle name="Output 5 2 6" xfId="35786" xr:uid="{FF4F3928-11C1-425A-BF6A-C9C7E035EC19}"/>
    <cellStyle name="Output 5 2 6 2" xfId="35787" xr:uid="{2408A1FE-8866-4126-A9CC-77C90DB252EB}"/>
    <cellStyle name="Output 5 2 6 3" xfId="35788" xr:uid="{9F904F44-8DF0-4EE6-B059-19D1DC511ED2}"/>
    <cellStyle name="Output 5 2 7" xfId="35789" xr:uid="{0BA2B616-6516-4948-B2B6-DF498E7FC0AC}"/>
    <cellStyle name="Output 5 2 7 2" xfId="35790" xr:uid="{10E330BE-D407-4BF9-AD98-BAA7ACB38B78}"/>
    <cellStyle name="Output 5 2 7 3" xfId="35791" xr:uid="{9E3B5FBD-D74F-4FC3-9477-46EC7627CEC5}"/>
    <cellStyle name="Output 5 2 8" xfId="35792" xr:uid="{6292EF5B-5222-429D-9024-9BCF0EC5D417}"/>
    <cellStyle name="Output 5 2 8 2" xfId="35793" xr:uid="{B13706F6-60BA-4B34-85BB-82A7AF4610C7}"/>
    <cellStyle name="Output 5 2 8 3" xfId="35794" xr:uid="{2008A8CC-0AF0-4F4E-B7A3-FA37DB7E9D3A}"/>
    <cellStyle name="Output 5 2 9" xfId="35795" xr:uid="{873C61A4-FD03-43B6-A0E4-24AC5C2CE94A}"/>
    <cellStyle name="Output 5 2 9 2" xfId="35796" xr:uid="{8E2D8E05-4A3F-4833-B346-111827B95B75}"/>
    <cellStyle name="Output 5 2 9 3" xfId="35797" xr:uid="{25180D33-FA2B-4AD2-AE6A-830C0817BCFC}"/>
    <cellStyle name="Output 5 20" xfId="35798" xr:uid="{DEA67520-BBBD-4E7F-936A-AAE8F8B7159E}"/>
    <cellStyle name="Output 5 20 2" xfId="35799" xr:uid="{E323A8D5-B789-430C-8467-09A41DE4441B}"/>
    <cellStyle name="Output 5 20 3" xfId="35800" xr:uid="{04434ED5-65D0-44E5-B0FC-95D22DB49586}"/>
    <cellStyle name="Output 5 21" xfId="35801" xr:uid="{F9983388-DB92-407F-8261-4EE70DF4F2A9}"/>
    <cellStyle name="Output 5 21 2" xfId="35802" xr:uid="{3F35243F-B39E-49E6-8063-A4D308164618}"/>
    <cellStyle name="Output 5 22" xfId="35803" xr:uid="{824A0FCC-B9E6-40DE-8224-E2F34A086098}"/>
    <cellStyle name="Output 5 23" xfId="35804" xr:uid="{A7FC2872-DF83-4033-9B09-230BE8B84B88}"/>
    <cellStyle name="Output 5 3" xfId="3063" xr:uid="{E59B96E4-9269-4F9F-96D4-CDD7B864FCC0}"/>
    <cellStyle name="Output 5 3 10" xfId="35805" xr:uid="{5D62A0F1-ABA1-4F74-BF89-078574C3B9E8}"/>
    <cellStyle name="Output 5 3 10 2" xfId="35806" xr:uid="{078B9C97-E589-4A22-8949-A54543AB6FDE}"/>
    <cellStyle name="Output 5 3 10 3" xfId="35807" xr:uid="{CAAED255-FE35-46F9-B494-534043860F88}"/>
    <cellStyle name="Output 5 3 11" xfId="35808" xr:uid="{0570E712-0FB1-4B89-A923-9A3643E2E44E}"/>
    <cellStyle name="Output 5 3 11 2" xfId="35809" xr:uid="{E4F3C73E-8311-4982-9F60-FDAECD5F654D}"/>
    <cellStyle name="Output 5 3 12" xfId="35810" xr:uid="{5D209F22-6762-4915-A81D-C6EABE918430}"/>
    <cellStyle name="Output 5 3 2" xfId="3571" xr:uid="{5F17287D-8F0F-4C29-91A8-FFDE9C848363}"/>
    <cellStyle name="Output 5 3 2 10" xfId="35811" xr:uid="{FC295B90-33A5-4EF8-8766-2E44F48BBD1A}"/>
    <cellStyle name="Output 5 3 2 10 2" xfId="35812" xr:uid="{116CC945-A76D-47A4-88AF-32E3B93C0AD1}"/>
    <cellStyle name="Output 5 3 2 11" xfId="35813" xr:uid="{902CAD1B-E4C9-412E-AF44-019ECEEBECD0}"/>
    <cellStyle name="Output 5 3 2 2" xfId="4228" xr:uid="{532DA6CC-4428-4E05-8701-493D66810289}"/>
    <cellStyle name="Output 5 3 2 2 2" xfId="4975" xr:uid="{841E41BA-1097-4B4F-B2F3-901404B7E5E2}"/>
    <cellStyle name="Output 5 3 2 2 2 2" xfId="35814" xr:uid="{5D6EB38C-5C67-41C7-866D-AA5DE03CA035}"/>
    <cellStyle name="Output 5 3 2 2 2 3" xfId="35815" xr:uid="{99408710-C1D7-430A-9FB7-C576F6BFE6A1}"/>
    <cellStyle name="Output 5 3 2 2 3" xfId="5451" xr:uid="{88B84CBB-A195-4FE3-BF57-A8D777E726C6}"/>
    <cellStyle name="Output 5 3 2 2 3 2" xfId="35816" xr:uid="{2C981C63-EA1F-4A0C-A4F4-D755DB9B85D2}"/>
    <cellStyle name="Output 5 3 2 2 4" xfId="35817" xr:uid="{3C1C4E93-641A-49BF-8D1B-CDB7006D1BEC}"/>
    <cellStyle name="Output 5 3 2 2 5" xfId="35818" xr:uid="{2E726C6B-FE36-4699-A2CB-13969ADFC481}"/>
    <cellStyle name="Output 5 3 2 2 6" xfId="35819" xr:uid="{89E624D4-F46E-47EE-A9F6-C1A46E0E3F77}"/>
    <cellStyle name="Output 5 3 2 3" xfId="35820" xr:uid="{DE566EDE-03CD-4F5C-B94D-11A6369FBF62}"/>
    <cellStyle name="Output 5 3 2 3 2" xfId="35821" xr:uid="{FC61B268-B414-48B7-AFFE-425868888E83}"/>
    <cellStyle name="Output 5 3 2 3 3" xfId="35822" xr:uid="{2BC0C5C2-682A-4B7E-913C-E84A9CA77FD6}"/>
    <cellStyle name="Output 5 3 2 4" xfId="35823" xr:uid="{5CC24DA8-A62E-4D06-B43D-FBD46D8C85B5}"/>
    <cellStyle name="Output 5 3 2 4 2" xfId="35824" xr:uid="{4D0E5078-E0C2-4B3C-95D8-3A5B30C9593D}"/>
    <cellStyle name="Output 5 3 2 4 3" xfId="35825" xr:uid="{0948B656-DDBC-43E5-ABF2-C8E7E0F4FF17}"/>
    <cellStyle name="Output 5 3 2 5" xfId="35826" xr:uid="{831694D0-C2E7-467E-9083-F9BB7179A2C0}"/>
    <cellStyle name="Output 5 3 2 5 2" xfId="35827" xr:uid="{34DBAB26-9968-4A3E-A182-44F065A39EAA}"/>
    <cellStyle name="Output 5 3 2 5 3" xfId="35828" xr:uid="{A5CBDA70-C26C-4169-9F11-6353477D87D7}"/>
    <cellStyle name="Output 5 3 2 6" xfId="35829" xr:uid="{EFB4413E-CD58-407E-8B33-D4EB0F8FAD61}"/>
    <cellStyle name="Output 5 3 2 6 2" xfId="35830" xr:uid="{FD3BA517-1596-4F62-A840-D524C39B1526}"/>
    <cellStyle name="Output 5 3 2 6 3" xfId="35831" xr:uid="{6913ACCA-41CC-42F4-BD22-B32FCBF20F26}"/>
    <cellStyle name="Output 5 3 2 7" xfId="35832" xr:uid="{951B8A10-81E1-434A-9CB2-316193B1D373}"/>
    <cellStyle name="Output 5 3 2 7 2" xfId="35833" xr:uid="{6DC84EAD-F048-4D20-95AF-A7648CCA5DBE}"/>
    <cellStyle name="Output 5 3 2 7 3" xfId="35834" xr:uid="{82E6862F-2313-44A8-83A3-30FF167AE657}"/>
    <cellStyle name="Output 5 3 2 8" xfId="35835" xr:uid="{293A34D4-2C11-4863-85AF-32F8A1DF9C05}"/>
    <cellStyle name="Output 5 3 2 8 2" xfId="35836" xr:uid="{29F79DC5-C654-4C8B-BD3E-66303F70D6A0}"/>
    <cellStyle name="Output 5 3 2 8 3" xfId="35837" xr:uid="{980BE220-8C4C-4680-948D-0959CF795B03}"/>
    <cellStyle name="Output 5 3 2 9" xfId="35838" xr:uid="{85ABF5E9-CD39-4311-A0AB-187F9F9EFAD1}"/>
    <cellStyle name="Output 5 3 2 9 2" xfId="35839" xr:uid="{057D8A19-FEE7-4267-968D-4CE349A83C24}"/>
    <cellStyle name="Output 5 3 2 9 3" xfId="35840" xr:uid="{CF24EF01-4EAC-4E8B-A052-83866E41BA9A}"/>
    <cellStyle name="Output 5 3 3" xfId="3906" xr:uid="{8FF0F282-E139-438B-B137-F0B8EE3ECC3F}"/>
    <cellStyle name="Output 5 3 3 2" xfId="4719" xr:uid="{C21B27C6-EFB0-471E-8127-B471CE664FA4}"/>
    <cellStyle name="Output 5 3 3 2 2" xfId="35841" xr:uid="{725F4769-4F09-4F96-B55B-90FAC7D49C97}"/>
    <cellStyle name="Output 5 3 3 2 3" xfId="35842" xr:uid="{0DFED389-090A-4763-B0E1-E9E1ED9D59EE}"/>
    <cellStyle name="Output 5 3 3 2 4" xfId="35843" xr:uid="{2FEB4F50-97F3-4AC9-AA78-E21744FB22DB}"/>
    <cellStyle name="Output 5 3 3 3" xfId="5133" xr:uid="{6E2C85B8-6556-4109-B37F-F948580E5DF1}"/>
    <cellStyle name="Output 5 3 3 3 2" xfId="35844" xr:uid="{6287EB11-5C1B-4B54-B13A-2DED49010D1D}"/>
    <cellStyle name="Output 5 3 3 4" xfId="35845" xr:uid="{9A200B1D-58FB-48D1-A2C5-122A41C604C5}"/>
    <cellStyle name="Output 5 3 3 5" xfId="35846" xr:uid="{3AA3AFB8-EC04-4FFE-AE5E-3A398C9C9E35}"/>
    <cellStyle name="Output 5 3 3 6" xfId="35847" xr:uid="{F53B9C50-4182-46F8-9BF9-6E68126228A3}"/>
    <cellStyle name="Output 5 3 4" xfId="35848" xr:uid="{7EF5BFCF-C794-4437-BC0F-CFC49157F973}"/>
    <cellStyle name="Output 5 3 4 2" xfId="35849" xr:uid="{D0839055-2F72-4DFD-B35E-C4DBA3D94C94}"/>
    <cellStyle name="Output 5 3 4 2 2" xfId="35850" xr:uid="{A57E09D7-D8C0-4357-A134-ED972B5A7157}"/>
    <cellStyle name="Output 5 3 4 2 3" xfId="35851" xr:uid="{68ADAD95-4C6A-440D-B476-5FCA652BF470}"/>
    <cellStyle name="Output 5 3 4 3" xfId="35852" xr:uid="{30FB93B6-0538-4ACC-8863-2F6CEA124C1C}"/>
    <cellStyle name="Output 5 3 4 4" xfId="35853" xr:uid="{08BF1F82-F26A-49EF-8D4B-268778AF52F9}"/>
    <cellStyle name="Output 5 3 4 5" xfId="35854" xr:uid="{85802EE4-661C-4870-84EC-9563B4A454C0}"/>
    <cellStyle name="Output 5 3 5" xfId="35855" xr:uid="{FA73E983-DC03-4AD0-B672-70E134A871F7}"/>
    <cellStyle name="Output 5 3 5 2" xfId="35856" xr:uid="{220CA948-FAE8-4876-BAD4-CA9324E83E30}"/>
    <cellStyle name="Output 5 3 5 2 2" xfId="35857" xr:uid="{D6DA1242-41E3-4DD8-A68F-F4761A1F01B5}"/>
    <cellStyle name="Output 5 3 5 2 3" xfId="35858" xr:uid="{1DB8686F-1155-46C9-AB31-5F27F67DD339}"/>
    <cellStyle name="Output 5 3 5 3" xfId="35859" xr:uid="{18B66452-47FF-4426-8558-4D549CCC481D}"/>
    <cellStyle name="Output 5 3 5 4" xfId="35860" xr:uid="{16DE5778-B089-4216-A24A-F236C730BA3C}"/>
    <cellStyle name="Output 5 3 6" xfId="35861" xr:uid="{66948B84-E430-451C-9BE1-251A9AFDD53C}"/>
    <cellStyle name="Output 5 3 6 2" xfId="35862" xr:uid="{04543A8D-831C-4A3A-ABBD-EE91483363E2}"/>
    <cellStyle name="Output 5 3 6 3" xfId="35863" xr:uid="{6BFD2B5F-4A28-4FEF-942B-30F88EABFEC7}"/>
    <cellStyle name="Output 5 3 7" xfId="35864" xr:uid="{72167B70-9E2D-426F-BE73-07B3EA78E93B}"/>
    <cellStyle name="Output 5 3 7 2" xfId="35865" xr:uid="{31D646B0-058F-4123-9436-DC7818581CB6}"/>
    <cellStyle name="Output 5 3 7 3" xfId="35866" xr:uid="{04512D82-FFBC-46F8-B08B-8F31C96B2F25}"/>
    <cellStyle name="Output 5 3 8" xfId="35867" xr:uid="{9F6ED420-073E-41D8-9099-8FB1314357C4}"/>
    <cellStyle name="Output 5 3 8 2" xfId="35868" xr:uid="{C80A05C3-65B7-49ED-B1B3-F193A579F713}"/>
    <cellStyle name="Output 5 3 8 3" xfId="35869" xr:uid="{99236B7C-7A6F-4180-9420-63687B217E00}"/>
    <cellStyle name="Output 5 3 9" xfId="35870" xr:uid="{FDF95D32-4E84-47B7-9984-7D65C5488C98}"/>
    <cellStyle name="Output 5 3 9 2" xfId="35871" xr:uid="{005E071C-BF47-4F00-9762-2695EC3F388D}"/>
    <cellStyle name="Output 5 3 9 3" xfId="35872" xr:uid="{264E1E46-9318-462E-B020-A8A6FA1E7C07}"/>
    <cellStyle name="Output 5 4" xfId="3064" xr:uid="{AE917AE4-F674-44E1-A659-1517C5FF6530}"/>
    <cellStyle name="Output 5 4 10" xfId="35873" xr:uid="{C0E5C549-5937-45D7-BA69-CE2513615970}"/>
    <cellStyle name="Output 5 4 10 2" xfId="35874" xr:uid="{5B527BA3-3F5D-4844-88FC-913E979CE670}"/>
    <cellStyle name="Output 5 4 10 3" xfId="35875" xr:uid="{52BE6DC1-4A21-4F36-A93F-4A65D91D74B8}"/>
    <cellStyle name="Output 5 4 11" xfId="35876" xr:uid="{E688EC3E-085A-47B5-8F71-B270FF8972E6}"/>
    <cellStyle name="Output 5 4 11 2" xfId="35877" xr:uid="{A0B56B01-0E89-47A6-8E95-334804E20E8C}"/>
    <cellStyle name="Output 5 4 12" xfId="35878" xr:uid="{6968AEC4-0D25-49B3-A42F-4E219E11712D}"/>
    <cellStyle name="Output 5 4 2" xfId="3572" xr:uid="{C1960ED6-029E-4010-BEE6-1E09AA84E80A}"/>
    <cellStyle name="Output 5 4 2 10" xfId="35879" xr:uid="{19C3F317-8AB9-4278-88DC-8E02A91DFC4D}"/>
    <cellStyle name="Output 5 4 2 10 2" xfId="35880" xr:uid="{E0981AA1-E8D7-4281-8F45-C73FAE790C62}"/>
    <cellStyle name="Output 5 4 2 11" xfId="35881" xr:uid="{90E44836-DED9-4100-BBB1-CCB75855BE80}"/>
    <cellStyle name="Output 5 4 2 2" xfId="4229" xr:uid="{AA903B25-2AF1-4A7A-88FE-2EC1E732380D}"/>
    <cellStyle name="Output 5 4 2 2 2" xfId="4976" xr:uid="{99111643-7B0D-41EF-AD4F-B42074BAA6A9}"/>
    <cellStyle name="Output 5 4 2 2 2 2" xfId="35882" xr:uid="{4173719D-3CF8-4AF4-8628-FB25E74482E3}"/>
    <cellStyle name="Output 5 4 2 2 2 3" xfId="35883" xr:uid="{AA5637A8-0A7C-4113-B460-CA284E08FAC8}"/>
    <cellStyle name="Output 5 4 2 2 3" xfId="5452" xr:uid="{04C32CDE-19B6-413B-AB1A-20E6C75D9F9A}"/>
    <cellStyle name="Output 5 4 2 2 3 2" xfId="35884" xr:uid="{BE880176-1AFA-4C8D-AFAB-939B2D3C1797}"/>
    <cellStyle name="Output 5 4 2 2 4" xfId="35885" xr:uid="{D574A8FB-4AEB-42A4-A2A9-3F05335DC55F}"/>
    <cellStyle name="Output 5 4 2 2 5" xfId="35886" xr:uid="{2C79589D-3033-4248-AA3D-D9118EE6A0BE}"/>
    <cellStyle name="Output 5 4 2 2 6" xfId="35887" xr:uid="{16945880-A4FA-46AD-8F64-9DEA172BA19E}"/>
    <cellStyle name="Output 5 4 2 3" xfId="35888" xr:uid="{1FFDA546-864E-4ADA-8A37-59DC26FA4B3E}"/>
    <cellStyle name="Output 5 4 2 3 2" xfId="35889" xr:uid="{B13A0297-A499-49A9-93C9-7E250D85A00E}"/>
    <cellStyle name="Output 5 4 2 3 3" xfId="35890" xr:uid="{B9A35467-D9B0-40EF-A5D8-0674F5E6BBF4}"/>
    <cellStyle name="Output 5 4 2 4" xfId="35891" xr:uid="{F5DE961A-901E-4A98-91AD-B36E2A9B3F4D}"/>
    <cellStyle name="Output 5 4 2 4 2" xfId="35892" xr:uid="{BBD39927-A026-41B9-B186-29CC7C5B74D4}"/>
    <cellStyle name="Output 5 4 2 4 3" xfId="35893" xr:uid="{72B765F1-4EC9-4D00-B990-35D60CC9D938}"/>
    <cellStyle name="Output 5 4 2 5" xfId="35894" xr:uid="{FD5EFACD-5446-4B64-A260-6A6ADC19EA5C}"/>
    <cellStyle name="Output 5 4 2 5 2" xfId="35895" xr:uid="{38FD50AA-333A-416C-9717-76959FFD2C9E}"/>
    <cellStyle name="Output 5 4 2 5 3" xfId="35896" xr:uid="{B9A88FC2-E7D6-42B5-A9F9-133FC14A1C87}"/>
    <cellStyle name="Output 5 4 2 6" xfId="35897" xr:uid="{3D56EDB2-74D4-4476-BA0D-0D25C3F0B635}"/>
    <cellStyle name="Output 5 4 2 6 2" xfId="35898" xr:uid="{0B3F7421-F2B7-42D2-97A0-BC7F2F69DF1B}"/>
    <cellStyle name="Output 5 4 2 6 3" xfId="35899" xr:uid="{46248920-7110-4857-A8EA-F137E6B7BE31}"/>
    <cellStyle name="Output 5 4 2 7" xfId="35900" xr:uid="{A77EC250-A25B-4AEE-8828-613976CF45CA}"/>
    <cellStyle name="Output 5 4 2 7 2" xfId="35901" xr:uid="{99CF32D5-CA2E-4798-8872-923D87BEC3C7}"/>
    <cellStyle name="Output 5 4 2 7 3" xfId="35902" xr:uid="{EE9A639D-95BA-45B2-B7BA-CBC82332DAB1}"/>
    <cellStyle name="Output 5 4 2 8" xfId="35903" xr:uid="{4D5F8D54-315B-4F48-8EA3-91A3CA0AF808}"/>
    <cellStyle name="Output 5 4 2 8 2" xfId="35904" xr:uid="{B072152A-19DF-4227-8A7F-F80CB754B815}"/>
    <cellStyle name="Output 5 4 2 8 3" xfId="35905" xr:uid="{D1A9B3F5-A7FD-40B1-A15D-11DF3C95F3E1}"/>
    <cellStyle name="Output 5 4 2 9" xfId="35906" xr:uid="{ECD7A74C-133D-448E-A5CF-7A8384AF9AF7}"/>
    <cellStyle name="Output 5 4 2 9 2" xfId="35907" xr:uid="{18823973-401D-4EA3-BDA2-332EDC1A3862}"/>
    <cellStyle name="Output 5 4 2 9 3" xfId="35908" xr:uid="{94B6258A-901C-414D-B8F2-32D815CEDFDF}"/>
    <cellStyle name="Output 5 4 3" xfId="3907" xr:uid="{6A7ADCFF-B282-4EAC-8974-E51771213874}"/>
    <cellStyle name="Output 5 4 3 2" xfId="4720" xr:uid="{AA3A2ED9-7D6F-49E4-9192-36E668ED1E88}"/>
    <cellStyle name="Output 5 4 3 2 2" xfId="35909" xr:uid="{D503373A-CAB1-4F7F-BC54-B3ADF953D872}"/>
    <cellStyle name="Output 5 4 3 2 3" xfId="35910" xr:uid="{A78246BC-F5AB-4C5C-BEB2-10FA0F54AF77}"/>
    <cellStyle name="Output 5 4 3 2 4" xfId="35911" xr:uid="{55FEE58C-1DE5-4004-80E7-AA7E8B76ACA4}"/>
    <cellStyle name="Output 5 4 3 3" xfId="5134" xr:uid="{AA52B9E7-EA70-42BA-A72E-C0E73C8F21AE}"/>
    <cellStyle name="Output 5 4 3 3 2" xfId="35912" xr:uid="{205C4115-E0CB-42A9-9427-D91910701960}"/>
    <cellStyle name="Output 5 4 3 4" xfId="35913" xr:uid="{EEE8459D-9617-4E01-A454-53674FEEC0DA}"/>
    <cellStyle name="Output 5 4 3 5" xfId="35914" xr:uid="{84BD8A80-92E1-4D92-BC9C-65F64DDC3444}"/>
    <cellStyle name="Output 5 4 3 6" xfId="35915" xr:uid="{77ED11A8-4A57-4FC7-9EC2-454FE665444F}"/>
    <cellStyle name="Output 5 4 4" xfId="35916" xr:uid="{6BA37DA0-6B28-40F7-8952-9EBC5230AE7E}"/>
    <cellStyle name="Output 5 4 4 2" xfId="35917" xr:uid="{B3C4B29E-615B-46E1-9330-A3474CD457A9}"/>
    <cellStyle name="Output 5 4 4 2 2" xfId="35918" xr:uid="{36DAC414-29CD-4DED-A140-3362CE8CB105}"/>
    <cellStyle name="Output 5 4 4 2 3" xfId="35919" xr:uid="{0536C448-CDD0-4B96-BFD4-ED947BF86FAB}"/>
    <cellStyle name="Output 5 4 4 3" xfId="35920" xr:uid="{D68242FE-75AC-4422-BD4C-23AC2E59F97B}"/>
    <cellStyle name="Output 5 4 4 4" xfId="35921" xr:uid="{41416348-D05A-41C2-BD07-546327EC5266}"/>
    <cellStyle name="Output 5 4 4 5" xfId="35922" xr:uid="{C9E82EB9-8D26-4458-A57C-49426D2EDEDF}"/>
    <cellStyle name="Output 5 4 5" xfId="35923" xr:uid="{55CCFA34-0C0D-4E1D-83EF-8D2807AA99B0}"/>
    <cellStyle name="Output 5 4 5 2" xfId="35924" xr:uid="{DAE58CF0-3FF3-46C7-A184-6596D6B672C2}"/>
    <cellStyle name="Output 5 4 5 2 2" xfId="35925" xr:uid="{D73CA3A8-3647-405A-9CDE-4AA3FD177F5B}"/>
    <cellStyle name="Output 5 4 5 2 3" xfId="35926" xr:uid="{3ADE71C8-B5E1-4BE7-8786-6AADA3E28ECF}"/>
    <cellStyle name="Output 5 4 5 3" xfId="35927" xr:uid="{EDF53049-B8D2-418D-9DB5-16E7AC9AF236}"/>
    <cellStyle name="Output 5 4 5 4" xfId="35928" xr:uid="{E842B5AB-1506-4305-8DF7-180C78BCB4FE}"/>
    <cellStyle name="Output 5 4 6" xfId="35929" xr:uid="{DEF1DC5C-868B-4E4F-82BE-F68476635443}"/>
    <cellStyle name="Output 5 4 6 2" xfId="35930" xr:uid="{6847F71B-3D1C-4F66-87D2-22A0ED0C690B}"/>
    <cellStyle name="Output 5 4 6 3" xfId="35931" xr:uid="{855FFD50-C74A-4419-AF51-CBD56248AF3F}"/>
    <cellStyle name="Output 5 4 7" xfId="35932" xr:uid="{E733FCCE-8C54-4591-BA35-8139C5EC7423}"/>
    <cellStyle name="Output 5 4 7 2" xfId="35933" xr:uid="{6757DCDF-5CB6-4CC3-8221-566CC5A86ACC}"/>
    <cellStyle name="Output 5 4 7 3" xfId="35934" xr:uid="{23BA7C1D-54C0-45FE-9655-F251848BB759}"/>
    <cellStyle name="Output 5 4 8" xfId="35935" xr:uid="{5724F548-8293-4119-A8BE-0B6427600348}"/>
    <cellStyle name="Output 5 4 8 2" xfId="35936" xr:uid="{1B0A76BF-94A2-42D4-BE1D-83A24FBCD17C}"/>
    <cellStyle name="Output 5 4 8 3" xfId="35937" xr:uid="{43EC6631-4D9D-4765-B96D-87497F856396}"/>
    <cellStyle name="Output 5 4 9" xfId="35938" xr:uid="{4F223382-7928-4561-A9CE-0DC30C8E6816}"/>
    <cellStyle name="Output 5 4 9 2" xfId="35939" xr:uid="{3F0A20D2-F381-4D2A-AE2A-BD838FE33105}"/>
    <cellStyle name="Output 5 4 9 3" xfId="35940" xr:uid="{45B74077-DED9-401E-9478-9164F0013188}"/>
    <cellStyle name="Output 5 5" xfId="3065" xr:uid="{176DF296-A6D6-449E-9202-067847750502}"/>
    <cellStyle name="Output 5 5 10" xfId="35941" xr:uid="{AA2A8013-D027-4403-BC23-D94C9AC8F51B}"/>
    <cellStyle name="Output 5 5 10 2" xfId="35942" xr:uid="{97C729BE-7CAC-488F-8AE4-D6DE0DB8B73C}"/>
    <cellStyle name="Output 5 5 10 3" xfId="35943" xr:uid="{5E3A7D58-E736-42F9-9F6A-7DC13A8F4DDA}"/>
    <cellStyle name="Output 5 5 11" xfId="35944" xr:uid="{F28E7EA7-3F27-42E1-AF98-2BE6DC2BFE51}"/>
    <cellStyle name="Output 5 5 11 2" xfId="35945" xr:uid="{BC9FA8B6-5A92-437E-A689-93BC71623562}"/>
    <cellStyle name="Output 5 5 12" xfId="35946" xr:uid="{FFB23323-5A96-4F18-9242-A1FFFC453E32}"/>
    <cellStyle name="Output 5 5 2" xfId="3573" xr:uid="{DD069F46-E546-4DC6-B688-30CAB0354EC8}"/>
    <cellStyle name="Output 5 5 2 10" xfId="35947" xr:uid="{996D387F-E0E7-4803-B516-C998CBCC04B5}"/>
    <cellStyle name="Output 5 5 2 10 2" xfId="35948" xr:uid="{9286F694-A374-49DE-B970-5763E77EF5DA}"/>
    <cellStyle name="Output 5 5 2 11" xfId="35949" xr:uid="{E582A39C-E8E8-4593-B463-B5C4A927DFA8}"/>
    <cellStyle name="Output 5 5 2 2" xfId="4230" xr:uid="{58BA084E-843F-457A-AA7E-22C19CCAE10F}"/>
    <cellStyle name="Output 5 5 2 2 2" xfId="4977" xr:uid="{391FA13C-625C-47AA-8D7B-BA91DFA1B069}"/>
    <cellStyle name="Output 5 5 2 2 2 2" xfId="35950" xr:uid="{72FC6CB8-3D12-42BD-8564-8BD40D43743F}"/>
    <cellStyle name="Output 5 5 2 2 2 3" xfId="35951" xr:uid="{12EC71CB-A82D-470D-8EEA-DA7695DA89D5}"/>
    <cellStyle name="Output 5 5 2 2 3" xfId="5453" xr:uid="{AB047745-9D8C-491B-9FE2-C7DC1CA53EFB}"/>
    <cellStyle name="Output 5 5 2 2 3 2" xfId="35952" xr:uid="{A579E284-B8E4-4C79-8BF3-61D3FB816792}"/>
    <cellStyle name="Output 5 5 2 2 4" xfId="35953" xr:uid="{5EEEE737-1B09-48FC-A461-EAFE0316AD3B}"/>
    <cellStyle name="Output 5 5 2 2 5" xfId="35954" xr:uid="{2F882818-01DB-45E9-B6A9-D715CDC2A87B}"/>
    <cellStyle name="Output 5 5 2 2 6" xfId="35955" xr:uid="{8A208490-714D-442E-90AB-94A4031B7D6F}"/>
    <cellStyle name="Output 5 5 2 3" xfId="35956" xr:uid="{70E0599D-ADFF-412A-9B20-06C155A9F5FB}"/>
    <cellStyle name="Output 5 5 2 3 2" xfId="35957" xr:uid="{A9B4A0D2-AE3F-4F02-8625-A5EC4EC7254E}"/>
    <cellStyle name="Output 5 5 2 3 3" xfId="35958" xr:uid="{D4B3E9E1-5EF9-4BF7-9587-5995BD0E3B3E}"/>
    <cellStyle name="Output 5 5 2 4" xfId="35959" xr:uid="{B51652C1-7DDF-43B3-8B72-28AAEE63038C}"/>
    <cellStyle name="Output 5 5 2 4 2" xfId="35960" xr:uid="{32C5D5B9-8627-445A-9969-685DBE82BBF4}"/>
    <cellStyle name="Output 5 5 2 4 3" xfId="35961" xr:uid="{154D9DCC-F4A6-4577-B95F-DAE1ADC97B6D}"/>
    <cellStyle name="Output 5 5 2 5" xfId="35962" xr:uid="{3496ACDE-FF5E-4F27-A7F7-0D7EAE2840D3}"/>
    <cellStyle name="Output 5 5 2 5 2" xfId="35963" xr:uid="{E0F2F2AE-EF44-4706-8785-2537D62186DA}"/>
    <cellStyle name="Output 5 5 2 5 3" xfId="35964" xr:uid="{EDDCCC75-B2E8-4B98-918A-1304197C2E77}"/>
    <cellStyle name="Output 5 5 2 6" xfId="35965" xr:uid="{807559D6-2785-42EA-BD7B-34506B540821}"/>
    <cellStyle name="Output 5 5 2 6 2" xfId="35966" xr:uid="{4068B2BD-7086-42BB-AE94-4C9DD7C6C525}"/>
    <cellStyle name="Output 5 5 2 6 3" xfId="35967" xr:uid="{33A1DEE0-F934-4160-98A2-1D0A35800136}"/>
    <cellStyle name="Output 5 5 2 7" xfId="35968" xr:uid="{96BA4F45-98DA-4329-8879-AFEC2A0EA78A}"/>
    <cellStyle name="Output 5 5 2 7 2" xfId="35969" xr:uid="{5F34E8BB-FE96-4BD0-8DB2-36B34D4E54C9}"/>
    <cellStyle name="Output 5 5 2 7 3" xfId="35970" xr:uid="{D4E634F6-DAB2-44BE-BF61-359F34178423}"/>
    <cellStyle name="Output 5 5 2 8" xfId="35971" xr:uid="{CBE10B83-72BD-424A-97C6-72DBB1BEC13E}"/>
    <cellStyle name="Output 5 5 2 8 2" xfId="35972" xr:uid="{30DEFC46-08C2-4D28-ADAA-D756185472A8}"/>
    <cellStyle name="Output 5 5 2 8 3" xfId="35973" xr:uid="{7704AF68-A65F-431D-9A8E-2C2272E6EFF7}"/>
    <cellStyle name="Output 5 5 2 9" xfId="35974" xr:uid="{0D846B4B-9DCB-4B7E-9752-7AC5000679DD}"/>
    <cellStyle name="Output 5 5 2 9 2" xfId="35975" xr:uid="{22C1470B-4666-4BE9-A825-4B8172D7BADF}"/>
    <cellStyle name="Output 5 5 2 9 3" xfId="35976" xr:uid="{02D1A991-B26F-4A27-94FF-64DB69888929}"/>
    <cellStyle name="Output 5 5 3" xfId="3908" xr:uid="{B041FD7A-FBB8-4196-BCC1-5FCED5554563}"/>
    <cellStyle name="Output 5 5 3 2" xfId="4721" xr:uid="{027C161E-EA00-465F-A2F3-5492BCE0A375}"/>
    <cellStyle name="Output 5 5 3 2 2" xfId="35977" xr:uid="{FBD2A951-3BCF-4E5A-A21D-943A897D7045}"/>
    <cellStyle name="Output 5 5 3 2 3" xfId="35978" xr:uid="{A1AAB4DE-1DA2-4355-B83E-E22C88D9F509}"/>
    <cellStyle name="Output 5 5 3 2 4" xfId="35979" xr:uid="{086BEA7B-7779-409F-839B-42B51A1C322D}"/>
    <cellStyle name="Output 5 5 3 3" xfId="5135" xr:uid="{776C01C2-4900-4343-AE35-7FA7EF7ECE53}"/>
    <cellStyle name="Output 5 5 3 3 2" xfId="35980" xr:uid="{EBF14CB7-0567-4326-8CE2-8F31210C497E}"/>
    <cellStyle name="Output 5 5 3 4" xfId="35981" xr:uid="{C5D033AA-CADA-4AAD-ADE9-3FC1F520AFC2}"/>
    <cellStyle name="Output 5 5 3 5" xfId="35982" xr:uid="{70957B6A-0729-4EF5-852C-08C007888F6C}"/>
    <cellStyle name="Output 5 5 3 6" xfId="35983" xr:uid="{25C18580-2157-4106-957C-0AD44F107370}"/>
    <cellStyle name="Output 5 5 4" xfId="35984" xr:uid="{E3F9DF11-DDDA-4B28-B53E-C58ED209347C}"/>
    <cellStyle name="Output 5 5 4 2" xfId="35985" xr:uid="{F7E23B1D-0914-4818-8FC8-4544AD6F266D}"/>
    <cellStyle name="Output 5 5 4 2 2" xfId="35986" xr:uid="{AD904645-08B8-40E4-98EC-9AA42273DD88}"/>
    <cellStyle name="Output 5 5 4 2 3" xfId="35987" xr:uid="{D1FE665E-4C77-4C8D-A006-1B1A2B4CCEB1}"/>
    <cellStyle name="Output 5 5 4 3" xfId="35988" xr:uid="{7F36A25B-76C7-4D77-AA67-8FEA15461E32}"/>
    <cellStyle name="Output 5 5 4 4" xfId="35989" xr:uid="{FD0DE6A5-80C3-4F02-80C8-885427FE9AE9}"/>
    <cellStyle name="Output 5 5 4 5" xfId="35990" xr:uid="{CB1152D4-C8F5-470D-AF51-72EB4B187E4F}"/>
    <cellStyle name="Output 5 5 5" xfId="35991" xr:uid="{A272223E-1714-4473-A23D-93EA560CB3F6}"/>
    <cellStyle name="Output 5 5 5 2" xfId="35992" xr:uid="{46E93C8B-4FBE-4719-9641-D33E33F37293}"/>
    <cellStyle name="Output 5 5 5 2 2" xfId="35993" xr:uid="{2B1F52F2-4ADC-4543-8835-12D126920124}"/>
    <cellStyle name="Output 5 5 5 2 3" xfId="35994" xr:uid="{BCE3AA77-C6D1-4F93-BB59-312AB88ACBA7}"/>
    <cellStyle name="Output 5 5 5 3" xfId="35995" xr:uid="{CE5CBD98-FEBC-420A-AE5C-903B8EB5C49B}"/>
    <cellStyle name="Output 5 5 5 4" xfId="35996" xr:uid="{A0A4942C-07ED-47F1-9E63-C1B838425B01}"/>
    <cellStyle name="Output 5 5 6" xfId="35997" xr:uid="{4A836702-65F7-4091-9DAD-2884F4A88A74}"/>
    <cellStyle name="Output 5 5 6 2" xfId="35998" xr:uid="{9C5A79C6-C878-45C5-B3A2-AE4DEFD30AA4}"/>
    <cellStyle name="Output 5 5 6 3" xfId="35999" xr:uid="{B32EDF4A-4E48-47EE-9878-A8D0C1A49C1B}"/>
    <cellStyle name="Output 5 5 7" xfId="36000" xr:uid="{095C0B9B-6666-4B90-A816-D4B502BEAED7}"/>
    <cellStyle name="Output 5 5 7 2" xfId="36001" xr:uid="{448F0AE9-3ABE-4541-A162-DCE2BCE583E3}"/>
    <cellStyle name="Output 5 5 7 3" xfId="36002" xr:uid="{D54670AE-A9D9-42A2-BA16-8472D4E000DD}"/>
    <cellStyle name="Output 5 5 8" xfId="36003" xr:uid="{841BBF86-39CB-4198-977D-4176D6B30DDA}"/>
    <cellStyle name="Output 5 5 8 2" xfId="36004" xr:uid="{D87B24F7-7EC6-4492-9046-798DC5E1B6D0}"/>
    <cellStyle name="Output 5 5 8 3" xfId="36005" xr:uid="{288A4BBB-BE62-4C8B-A156-0A5FCEAA0E85}"/>
    <cellStyle name="Output 5 5 9" xfId="36006" xr:uid="{AA6A26D1-5499-447F-BE78-45FC8888AAC4}"/>
    <cellStyle name="Output 5 5 9 2" xfId="36007" xr:uid="{5EBA31DE-D6E0-4305-AF7E-D86CFB39B37E}"/>
    <cellStyle name="Output 5 5 9 3" xfId="36008" xr:uid="{8E6DC465-57CB-47FD-AA07-5778A4873594}"/>
    <cellStyle name="Output 5 6" xfId="3066" xr:uid="{6DB23D1F-C967-4B04-AA32-7B7C1E0222E0}"/>
    <cellStyle name="Output 5 6 10" xfId="36009" xr:uid="{2DDE7167-1CDE-47A3-BCCF-1978E5D9E9EF}"/>
    <cellStyle name="Output 5 6 10 2" xfId="36010" xr:uid="{5DBE8151-0428-44AE-AD26-91FFE2EE0B8C}"/>
    <cellStyle name="Output 5 6 10 3" xfId="36011" xr:uid="{22862563-5333-4C7D-B8A8-69F58BDEC30F}"/>
    <cellStyle name="Output 5 6 11" xfId="36012" xr:uid="{5B515A16-A24F-4228-8384-42E129A99D3D}"/>
    <cellStyle name="Output 5 6 11 2" xfId="36013" xr:uid="{B49BEC72-315A-4114-BE10-A11710D26F42}"/>
    <cellStyle name="Output 5 6 12" xfId="36014" xr:uid="{E9740634-DB99-43E5-B4AA-DE22AE16C06F}"/>
    <cellStyle name="Output 5 6 2" xfId="3574" xr:uid="{EB397BB9-0DB3-46CA-AE97-DF208E877E27}"/>
    <cellStyle name="Output 5 6 2 10" xfId="36015" xr:uid="{4ABE2736-DBDF-4867-AC9E-513517BF9E0D}"/>
    <cellStyle name="Output 5 6 2 10 2" xfId="36016" xr:uid="{8BBB0FD9-2032-4EE5-865D-18B244BFC315}"/>
    <cellStyle name="Output 5 6 2 11" xfId="36017" xr:uid="{44984220-9BA4-420D-9454-3218F712C976}"/>
    <cellStyle name="Output 5 6 2 2" xfId="4231" xr:uid="{39A50C2A-C88C-44AB-A572-B5C82BFAA137}"/>
    <cellStyle name="Output 5 6 2 2 2" xfId="4978" xr:uid="{7A17C336-92CC-4924-8D5F-3A9D3CF6043C}"/>
    <cellStyle name="Output 5 6 2 2 2 2" xfId="36018" xr:uid="{BF684D36-0388-4A12-990F-000AC08CF099}"/>
    <cellStyle name="Output 5 6 2 2 2 3" xfId="36019" xr:uid="{316AD45E-E92C-4A76-A0C6-C240B8050736}"/>
    <cellStyle name="Output 5 6 2 2 3" xfId="5454" xr:uid="{8BC9520A-2BBE-4EC5-898E-44FA299FCA96}"/>
    <cellStyle name="Output 5 6 2 2 3 2" xfId="36020" xr:uid="{56C7465C-C356-46B2-905D-8760AF22E9AD}"/>
    <cellStyle name="Output 5 6 2 2 4" xfId="36021" xr:uid="{E900B007-E219-46BE-87EB-6EFAD449A86E}"/>
    <cellStyle name="Output 5 6 2 2 5" xfId="36022" xr:uid="{D39A7E30-0394-46C0-AA8A-9AFF9DB2B488}"/>
    <cellStyle name="Output 5 6 2 2 6" xfId="36023" xr:uid="{1041FDC9-5108-41C2-8072-B8D28D09C008}"/>
    <cellStyle name="Output 5 6 2 3" xfId="36024" xr:uid="{246981FC-0567-4CEE-B293-76E28227B058}"/>
    <cellStyle name="Output 5 6 2 3 2" xfId="36025" xr:uid="{7125FCF5-6572-40E5-A131-844055CF8846}"/>
    <cellStyle name="Output 5 6 2 3 3" xfId="36026" xr:uid="{252F43FA-8533-4A08-A293-6F67C2759EB4}"/>
    <cellStyle name="Output 5 6 2 4" xfId="36027" xr:uid="{7E21EBBA-7D3F-4027-8BD1-EF6344ECEBA6}"/>
    <cellStyle name="Output 5 6 2 4 2" xfId="36028" xr:uid="{0967F529-5C79-476C-92B9-FEB22B890C8B}"/>
    <cellStyle name="Output 5 6 2 4 3" xfId="36029" xr:uid="{2E097544-1A31-4DB6-A4BC-1B33D8AD3781}"/>
    <cellStyle name="Output 5 6 2 5" xfId="36030" xr:uid="{D52C0D7C-9C2F-4DBF-BE68-16A6CED7EFC1}"/>
    <cellStyle name="Output 5 6 2 5 2" xfId="36031" xr:uid="{F8D142BB-B59B-42EC-8BB8-B24A5F6E972E}"/>
    <cellStyle name="Output 5 6 2 5 3" xfId="36032" xr:uid="{87566FAA-5C64-4B80-AEE9-EF571D1C9734}"/>
    <cellStyle name="Output 5 6 2 6" xfId="36033" xr:uid="{A52B1C50-C6BC-4F0C-8EF8-31CDABDFE62F}"/>
    <cellStyle name="Output 5 6 2 6 2" xfId="36034" xr:uid="{9C06B97C-A0A4-4254-B3C2-BFE89872C062}"/>
    <cellStyle name="Output 5 6 2 6 3" xfId="36035" xr:uid="{964FD62A-212B-472F-A8B0-3470D0BF96D8}"/>
    <cellStyle name="Output 5 6 2 7" xfId="36036" xr:uid="{54488619-E5BD-40E2-8FC5-8CB9EC6C1FE4}"/>
    <cellStyle name="Output 5 6 2 7 2" xfId="36037" xr:uid="{4BD7A091-9A9B-41CA-A061-98AD84D38B35}"/>
    <cellStyle name="Output 5 6 2 7 3" xfId="36038" xr:uid="{EDE069BB-1A0E-4740-AF9D-5C99B6F0C67C}"/>
    <cellStyle name="Output 5 6 2 8" xfId="36039" xr:uid="{8906CD68-0817-4D65-85E6-4DE3CFEDD20D}"/>
    <cellStyle name="Output 5 6 2 8 2" xfId="36040" xr:uid="{F02DD98C-BC44-4C0E-840A-40BF4CDDF04F}"/>
    <cellStyle name="Output 5 6 2 8 3" xfId="36041" xr:uid="{77B3B21B-F4B2-4281-9C00-745A135C7212}"/>
    <cellStyle name="Output 5 6 2 9" xfId="36042" xr:uid="{2ED6003F-88BB-425A-8BC2-16A21041A0FD}"/>
    <cellStyle name="Output 5 6 2 9 2" xfId="36043" xr:uid="{451CB23F-7E13-4C7E-B7A6-8F58FBE99776}"/>
    <cellStyle name="Output 5 6 2 9 3" xfId="36044" xr:uid="{31D28B02-4857-4993-A112-EABABA4741B4}"/>
    <cellStyle name="Output 5 6 3" xfId="3909" xr:uid="{D4001319-8D7E-4432-8077-9A2489C5AA20}"/>
    <cellStyle name="Output 5 6 3 2" xfId="4722" xr:uid="{00321A56-81EB-49F5-9AF7-2C4F5B086A0C}"/>
    <cellStyle name="Output 5 6 3 2 2" xfId="36045" xr:uid="{E474AC6B-5496-4597-B9BF-8E0DA898F420}"/>
    <cellStyle name="Output 5 6 3 2 3" xfId="36046" xr:uid="{20D16D83-BCA7-425B-A0F4-00587077B8E3}"/>
    <cellStyle name="Output 5 6 3 2 4" xfId="36047" xr:uid="{B3281863-DAD0-4578-B8FF-25707740632A}"/>
    <cellStyle name="Output 5 6 3 3" xfId="5136" xr:uid="{33909E14-FAD0-4146-A9CC-F007ECCE536F}"/>
    <cellStyle name="Output 5 6 3 3 2" xfId="36048" xr:uid="{A02A2411-F409-42C7-8C2B-8CAE91CA61D9}"/>
    <cellStyle name="Output 5 6 3 4" xfId="36049" xr:uid="{25836959-91A4-4DF4-86CF-8C24C400202F}"/>
    <cellStyle name="Output 5 6 3 5" xfId="36050" xr:uid="{CAA0959E-2F2F-421D-A97B-CF8773E1BC70}"/>
    <cellStyle name="Output 5 6 3 6" xfId="36051" xr:uid="{5EC5F361-662E-4223-A968-D8FAB13180A1}"/>
    <cellStyle name="Output 5 6 4" xfId="36052" xr:uid="{4A589D99-5AEB-4917-9877-AEE32D585CA9}"/>
    <cellStyle name="Output 5 6 4 2" xfId="36053" xr:uid="{E993D94B-0D47-4EB8-9E72-288573AFA930}"/>
    <cellStyle name="Output 5 6 4 2 2" xfId="36054" xr:uid="{A6B9A9E6-6360-4E1C-A8C5-4E3842E0E3DF}"/>
    <cellStyle name="Output 5 6 4 2 3" xfId="36055" xr:uid="{546FF8AF-A8A5-4B54-B07A-A2F6DADE667F}"/>
    <cellStyle name="Output 5 6 4 3" xfId="36056" xr:uid="{90BF571F-BAF2-452F-8FA4-724039EC1569}"/>
    <cellStyle name="Output 5 6 4 4" xfId="36057" xr:uid="{F4C86619-E076-4E45-B323-96AFAFDF1403}"/>
    <cellStyle name="Output 5 6 4 5" xfId="36058" xr:uid="{FD173AD1-45F5-4B66-BD18-B997C197F50E}"/>
    <cellStyle name="Output 5 6 5" xfId="36059" xr:uid="{C9731DA4-D0E0-4D7E-A29B-6471C9326055}"/>
    <cellStyle name="Output 5 6 5 2" xfId="36060" xr:uid="{A54B1A9C-9012-476F-88D6-E7771405BCB4}"/>
    <cellStyle name="Output 5 6 5 2 2" xfId="36061" xr:uid="{142E3820-5820-4570-B77A-FD8263B87EFF}"/>
    <cellStyle name="Output 5 6 5 2 3" xfId="36062" xr:uid="{4824E4F4-A7FF-4D84-BB9E-CE96CD039393}"/>
    <cellStyle name="Output 5 6 5 3" xfId="36063" xr:uid="{75DC337C-C1F6-46ED-A06E-2176BD9CE914}"/>
    <cellStyle name="Output 5 6 5 4" xfId="36064" xr:uid="{74E4747B-FC23-4D8A-AA31-F4C9C15F51CC}"/>
    <cellStyle name="Output 5 6 6" xfId="36065" xr:uid="{0FE7338D-9342-4FFA-9739-2BD132147BA5}"/>
    <cellStyle name="Output 5 6 6 2" xfId="36066" xr:uid="{C852ED35-4210-4ED6-98CE-7CC8EC2A354F}"/>
    <cellStyle name="Output 5 6 6 3" xfId="36067" xr:uid="{36F3D706-7C46-4ACB-91C2-F18C7304DF96}"/>
    <cellStyle name="Output 5 6 7" xfId="36068" xr:uid="{BD40FB6D-7493-416C-9044-7CBD6B1B14FC}"/>
    <cellStyle name="Output 5 6 7 2" xfId="36069" xr:uid="{A170DE59-644D-4137-AEE6-A526ADC26F5A}"/>
    <cellStyle name="Output 5 6 7 3" xfId="36070" xr:uid="{43EDE137-48A4-4E73-AFC0-83163BCD5974}"/>
    <cellStyle name="Output 5 6 8" xfId="36071" xr:uid="{86BB5D49-F1E0-4B6C-BB3B-DC2F110552B3}"/>
    <cellStyle name="Output 5 6 8 2" xfId="36072" xr:uid="{86900C1A-1F26-4C86-818F-92EB5B3D331A}"/>
    <cellStyle name="Output 5 6 8 3" xfId="36073" xr:uid="{F23A1C70-A995-4DE2-BA12-07393EF48D52}"/>
    <cellStyle name="Output 5 6 9" xfId="36074" xr:uid="{AAC5E949-C02B-4B68-B2CC-F8135A8CE235}"/>
    <cellStyle name="Output 5 6 9 2" xfId="36075" xr:uid="{42572B5F-1ECC-4C86-A668-552B932ED54A}"/>
    <cellStyle name="Output 5 6 9 3" xfId="36076" xr:uid="{654C1B3F-4134-4AA4-8CED-7D51E210ED90}"/>
    <cellStyle name="Output 5 7" xfId="3067" xr:uid="{C8680A07-BE52-4BDB-8921-FCFBC3F74694}"/>
    <cellStyle name="Output 5 7 10" xfId="36077" xr:uid="{47C28BDD-9454-42F7-A3BB-A41FD4445020}"/>
    <cellStyle name="Output 5 7 10 2" xfId="36078" xr:uid="{B4EFBA78-2CCB-4C00-92E8-9FAA53B97643}"/>
    <cellStyle name="Output 5 7 10 3" xfId="36079" xr:uid="{BCD8CBE8-F2C5-478D-B930-3837C64DBFF2}"/>
    <cellStyle name="Output 5 7 11" xfId="36080" xr:uid="{AD30069A-92DD-4B4F-BE47-B0643EF0F3F6}"/>
    <cellStyle name="Output 5 7 11 2" xfId="36081" xr:uid="{58F04F28-28C9-409F-95C3-1470334E879F}"/>
    <cellStyle name="Output 5 7 12" xfId="36082" xr:uid="{99D04827-C84B-4D3E-87CA-F7B908D57D65}"/>
    <cellStyle name="Output 5 7 2" xfId="3575" xr:uid="{9DCC5C12-A556-4459-9DAD-7B14208AE946}"/>
    <cellStyle name="Output 5 7 2 10" xfId="36083" xr:uid="{0F5BAF64-C15B-4990-8251-CD49645B1678}"/>
    <cellStyle name="Output 5 7 2 10 2" xfId="36084" xr:uid="{B396B224-1E84-4DE3-B0CE-B1E54FE04658}"/>
    <cellStyle name="Output 5 7 2 11" xfId="36085" xr:uid="{227707DB-A0FE-474D-A3B1-75073A1B60EC}"/>
    <cellStyle name="Output 5 7 2 2" xfId="4232" xr:uid="{DBCF8514-2E79-498D-861A-60277E7D120C}"/>
    <cellStyle name="Output 5 7 2 2 2" xfId="4979" xr:uid="{7838A76C-0F54-4FB0-8434-7BE80D9BCC56}"/>
    <cellStyle name="Output 5 7 2 2 2 2" xfId="36086" xr:uid="{E75499EC-8BEB-476C-815A-CC5DC79377BE}"/>
    <cellStyle name="Output 5 7 2 2 2 3" xfId="36087" xr:uid="{1F500E11-7500-4550-A4CC-89A391D3EEDB}"/>
    <cellStyle name="Output 5 7 2 2 3" xfId="5455" xr:uid="{7F0B6B28-AD50-4B06-8E1B-62EF7655C75E}"/>
    <cellStyle name="Output 5 7 2 2 3 2" xfId="36088" xr:uid="{B1D7FE2C-ABE9-4EAA-8277-34C8C68FCED6}"/>
    <cellStyle name="Output 5 7 2 2 4" xfId="36089" xr:uid="{0E4F9E3E-0F7F-4F17-A676-B17389D16F31}"/>
    <cellStyle name="Output 5 7 2 2 5" xfId="36090" xr:uid="{FCE39FBB-D766-4279-9E85-7ED1FE8094A0}"/>
    <cellStyle name="Output 5 7 2 2 6" xfId="36091" xr:uid="{6E7FFE2A-EFAB-45BF-B156-943B9054A2B1}"/>
    <cellStyle name="Output 5 7 2 3" xfId="36092" xr:uid="{A0015FF4-E662-463A-8BC5-119BF3EF0E15}"/>
    <cellStyle name="Output 5 7 2 3 2" xfId="36093" xr:uid="{C4A9935B-497A-479A-AF7B-9DC815E1FFDB}"/>
    <cellStyle name="Output 5 7 2 3 3" xfId="36094" xr:uid="{A4D8A108-7BA7-4BC7-A266-9341A127C3A0}"/>
    <cellStyle name="Output 5 7 2 4" xfId="36095" xr:uid="{C03F074E-8EAA-4102-858F-8CD5D88290DE}"/>
    <cellStyle name="Output 5 7 2 4 2" xfId="36096" xr:uid="{0B2788C4-4EDD-4DAA-A710-A896E47AA689}"/>
    <cellStyle name="Output 5 7 2 4 3" xfId="36097" xr:uid="{87A81A36-B339-4B85-9AF0-EDB7DB772816}"/>
    <cellStyle name="Output 5 7 2 5" xfId="36098" xr:uid="{F5F9B274-942D-460C-9A93-F24179CC7AD3}"/>
    <cellStyle name="Output 5 7 2 5 2" xfId="36099" xr:uid="{A99B8221-9169-413D-B608-3A20769FA05D}"/>
    <cellStyle name="Output 5 7 2 5 3" xfId="36100" xr:uid="{94964092-5B89-4522-BE8F-EE9044FC7440}"/>
    <cellStyle name="Output 5 7 2 6" xfId="36101" xr:uid="{8DBED935-21E4-4901-951D-6A312CE673B3}"/>
    <cellStyle name="Output 5 7 2 6 2" xfId="36102" xr:uid="{729F4EA3-1FD2-4071-82FE-A42D3FDC2B9B}"/>
    <cellStyle name="Output 5 7 2 6 3" xfId="36103" xr:uid="{9ACA9180-FC27-4582-9A35-1D6E0B472AE0}"/>
    <cellStyle name="Output 5 7 2 7" xfId="36104" xr:uid="{DAD6913A-BA9F-40EE-9FE6-99F3238CBFB3}"/>
    <cellStyle name="Output 5 7 2 7 2" xfId="36105" xr:uid="{C94D77CB-6E7E-432A-B3C2-693B138644F8}"/>
    <cellStyle name="Output 5 7 2 7 3" xfId="36106" xr:uid="{A063EABC-F718-46B8-8D42-3AE333C9C14A}"/>
    <cellStyle name="Output 5 7 2 8" xfId="36107" xr:uid="{221E662C-2EE6-4C2C-B6C8-9F12C32F87C5}"/>
    <cellStyle name="Output 5 7 2 8 2" xfId="36108" xr:uid="{A0EAA82E-39F2-498B-9312-2505E3DA150B}"/>
    <cellStyle name="Output 5 7 2 8 3" xfId="36109" xr:uid="{09100EE4-1B67-4C48-98BD-87A56FFD5DB4}"/>
    <cellStyle name="Output 5 7 2 9" xfId="36110" xr:uid="{11B6DE1C-0DEB-4B34-8E1A-AAC1F86B3279}"/>
    <cellStyle name="Output 5 7 2 9 2" xfId="36111" xr:uid="{1DB4000E-4B73-42FF-AA6C-7618F4D63D32}"/>
    <cellStyle name="Output 5 7 2 9 3" xfId="36112" xr:uid="{2A53A414-BE21-4AD7-BB20-824DE693C043}"/>
    <cellStyle name="Output 5 7 3" xfId="3910" xr:uid="{8DDF65EC-097F-4260-B616-34774655D5EE}"/>
    <cellStyle name="Output 5 7 3 2" xfId="4723" xr:uid="{9C83B4C4-20CB-47BB-BBBF-A3556DC8115C}"/>
    <cellStyle name="Output 5 7 3 2 2" xfId="36113" xr:uid="{2C578B96-5208-489A-BACF-3B99FCB85289}"/>
    <cellStyle name="Output 5 7 3 2 3" xfId="36114" xr:uid="{F4CB88A9-FDAA-47F7-9CFA-DDC2ECC9232E}"/>
    <cellStyle name="Output 5 7 3 2 4" xfId="36115" xr:uid="{9255F088-11A8-46A4-B888-A2DBB1D069CA}"/>
    <cellStyle name="Output 5 7 3 3" xfId="5137" xr:uid="{A2E0F438-5300-4098-AE81-5C921A4D6CBD}"/>
    <cellStyle name="Output 5 7 3 3 2" xfId="36116" xr:uid="{F807F9D4-F119-4C03-8D26-C3929AB1BFBB}"/>
    <cellStyle name="Output 5 7 3 4" xfId="36117" xr:uid="{38948F21-56E5-4065-96A7-92873AAEE829}"/>
    <cellStyle name="Output 5 7 3 5" xfId="36118" xr:uid="{9B1E4B37-3533-4456-84DB-142F13911654}"/>
    <cellStyle name="Output 5 7 3 6" xfId="36119" xr:uid="{20FFB473-D4E9-4DF9-ADA1-5DFE256FF1F5}"/>
    <cellStyle name="Output 5 7 4" xfId="36120" xr:uid="{8E5F67F2-66B0-4AD0-ADE6-FA68EFB36D02}"/>
    <cellStyle name="Output 5 7 4 2" xfId="36121" xr:uid="{B4A78D89-757C-4A87-BC25-392A5B6B241F}"/>
    <cellStyle name="Output 5 7 4 2 2" xfId="36122" xr:uid="{881D3712-76F1-4591-931C-71B78CA17566}"/>
    <cellStyle name="Output 5 7 4 2 3" xfId="36123" xr:uid="{0C2FC626-430B-48DC-8E6F-12905C30528B}"/>
    <cellStyle name="Output 5 7 4 3" xfId="36124" xr:uid="{C3B22DA3-6F77-41C6-96A5-2DA7984CC301}"/>
    <cellStyle name="Output 5 7 4 4" xfId="36125" xr:uid="{23A76E7E-6F76-4F72-A97F-4D22858E7DF9}"/>
    <cellStyle name="Output 5 7 4 5" xfId="36126" xr:uid="{4DAFF37F-0F04-4BEC-9631-5DF9DB2A0314}"/>
    <cellStyle name="Output 5 7 5" xfId="36127" xr:uid="{69A20D54-23FB-4458-B04C-28595B65F462}"/>
    <cellStyle name="Output 5 7 5 2" xfId="36128" xr:uid="{7FF5E375-621F-4847-BE22-4631D71D8237}"/>
    <cellStyle name="Output 5 7 5 2 2" xfId="36129" xr:uid="{4F5AADD5-CBA9-4363-A799-7F6348854216}"/>
    <cellStyle name="Output 5 7 5 2 3" xfId="36130" xr:uid="{FF423F20-FBA0-4A00-8098-407444AE44F3}"/>
    <cellStyle name="Output 5 7 5 3" xfId="36131" xr:uid="{E1BDC771-2EDF-4050-A9A4-5E1CA9EAB2AD}"/>
    <cellStyle name="Output 5 7 5 4" xfId="36132" xr:uid="{64980A86-927F-4423-B62B-2947688C6E00}"/>
    <cellStyle name="Output 5 7 6" xfId="36133" xr:uid="{357C6CC5-F246-4B4B-B0BA-EBB72C11EE55}"/>
    <cellStyle name="Output 5 7 6 2" xfId="36134" xr:uid="{B6F3AE97-CC79-4C02-AA27-63DD7E83643B}"/>
    <cellStyle name="Output 5 7 6 3" xfId="36135" xr:uid="{5223A106-1586-4F00-85AD-FCC457649B43}"/>
    <cellStyle name="Output 5 7 7" xfId="36136" xr:uid="{D2E46088-EF77-4CA8-BC36-7C3ADA14E7A9}"/>
    <cellStyle name="Output 5 7 7 2" xfId="36137" xr:uid="{1A51EDAD-2D1E-4536-8567-354FB6FA1370}"/>
    <cellStyle name="Output 5 7 7 3" xfId="36138" xr:uid="{F13414C5-0250-4845-92C8-EC0F61A72131}"/>
    <cellStyle name="Output 5 7 8" xfId="36139" xr:uid="{6785EF0A-1428-4AD8-AF80-DE03801A6F0A}"/>
    <cellStyle name="Output 5 7 8 2" xfId="36140" xr:uid="{17074368-231B-45E7-AF52-6EF923E31BF2}"/>
    <cellStyle name="Output 5 7 8 3" xfId="36141" xr:uid="{DE16A3AB-6B45-449D-A3A1-4DCFD22C6F21}"/>
    <cellStyle name="Output 5 7 9" xfId="36142" xr:uid="{0CDCE736-379B-45EC-9A29-271EDED73D8B}"/>
    <cellStyle name="Output 5 7 9 2" xfId="36143" xr:uid="{5E216AA9-A765-4E86-9D9F-E847855A81CE}"/>
    <cellStyle name="Output 5 7 9 3" xfId="36144" xr:uid="{DD86253E-4E9D-462A-A086-AAEA57B3ADF3}"/>
    <cellStyle name="Output 5 8" xfId="3068" xr:uid="{D1EEC11B-88CA-43DE-8836-2AE80A3693FF}"/>
    <cellStyle name="Output 5 8 10" xfId="36145" xr:uid="{2BCD727A-3F5C-4D38-A418-2088CB45DCCE}"/>
    <cellStyle name="Output 5 8 10 2" xfId="36146" xr:uid="{C49AE34D-65BD-4B9A-861F-D3F02462B88B}"/>
    <cellStyle name="Output 5 8 10 3" xfId="36147" xr:uid="{8C76E1E9-1DE7-4607-B39B-D46454F83DEB}"/>
    <cellStyle name="Output 5 8 11" xfId="36148" xr:uid="{09AA906E-933B-47AC-99AB-2E7446D81EAE}"/>
    <cellStyle name="Output 5 8 11 2" xfId="36149" xr:uid="{8B5AD7D4-E232-4FE8-9241-426CCE58EDE6}"/>
    <cellStyle name="Output 5 8 12" xfId="36150" xr:uid="{9232FBF2-1499-441C-83F0-192C4D816102}"/>
    <cellStyle name="Output 5 8 2" xfId="3576" xr:uid="{AB9EE265-19E1-40FC-9AE4-B8EDBB7A317F}"/>
    <cellStyle name="Output 5 8 2 10" xfId="36151" xr:uid="{B9481DD8-7678-4332-B3D0-3A6712933C91}"/>
    <cellStyle name="Output 5 8 2 10 2" xfId="36152" xr:uid="{F0176176-0C39-4A40-A528-4C616772E7A6}"/>
    <cellStyle name="Output 5 8 2 11" xfId="36153" xr:uid="{BA69E5EF-85E9-4C24-A849-247168E4CAD4}"/>
    <cellStyle name="Output 5 8 2 2" xfId="4233" xr:uid="{6A3DE960-032E-42FB-AADD-43C73DB9A617}"/>
    <cellStyle name="Output 5 8 2 2 2" xfId="4980" xr:uid="{2D4AA1F8-FF57-4A99-BAEF-FC347028C3BF}"/>
    <cellStyle name="Output 5 8 2 2 2 2" xfId="36154" xr:uid="{8FBA9FC1-117A-47A1-BF52-D194B6948581}"/>
    <cellStyle name="Output 5 8 2 2 2 3" xfId="36155" xr:uid="{024B46B9-D98E-4954-8212-C12AC2CD388B}"/>
    <cellStyle name="Output 5 8 2 2 3" xfId="5456" xr:uid="{13AA7528-5693-4710-9693-142FC396F2C6}"/>
    <cellStyle name="Output 5 8 2 2 3 2" xfId="36156" xr:uid="{AB550B11-3806-4A51-A8B5-6E85328B8F75}"/>
    <cellStyle name="Output 5 8 2 2 4" xfId="36157" xr:uid="{6693C332-D786-48E2-9C84-94ABAC0F92B6}"/>
    <cellStyle name="Output 5 8 2 2 5" xfId="36158" xr:uid="{0BB18812-D4A1-40F8-85AE-97AE5E9F213D}"/>
    <cellStyle name="Output 5 8 2 2 6" xfId="36159" xr:uid="{21FEB55B-7D38-457D-A656-E4EAD791B134}"/>
    <cellStyle name="Output 5 8 2 3" xfId="36160" xr:uid="{C3B9F25A-931B-4D93-9E19-7AC447DA54E8}"/>
    <cellStyle name="Output 5 8 2 3 2" xfId="36161" xr:uid="{0C4183E8-CB16-4242-B021-7CFA91FD1BEC}"/>
    <cellStyle name="Output 5 8 2 3 3" xfId="36162" xr:uid="{4ECD2052-52B4-495E-A970-B7D002CFDE47}"/>
    <cellStyle name="Output 5 8 2 4" xfId="36163" xr:uid="{BE6B0A5D-753C-49F5-8C59-1D4B8BF25749}"/>
    <cellStyle name="Output 5 8 2 4 2" xfId="36164" xr:uid="{BB656772-95C6-412B-A2CE-E895CCE0F29E}"/>
    <cellStyle name="Output 5 8 2 4 3" xfId="36165" xr:uid="{83C73A3D-5D56-4C0B-B4DF-D4FCDB7D3C58}"/>
    <cellStyle name="Output 5 8 2 5" xfId="36166" xr:uid="{D94A5070-7CB5-4FD6-8D21-B8C9E5B68BC8}"/>
    <cellStyle name="Output 5 8 2 5 2" xfId="36167" xr:uid="{248FE31A-58D7-453C-B35F-8F9237FD446D}"/>
    <cellStyle name="Output 5 8 2 5 3" xfId="36168" xr:uid="{0A2D41D9-2DC7-46A3-98C7-878F3DAAB515}"/>
    <cellStyle name="Output 5 8 2 6" xfId="36169" xr:uid="{304D746C-5511-464A-8859-65C5CEA6D163}"/>
    <cellStyle name="Output 5 8 2 6 2" xfId="36170" xr:uid="{B193284E-E9B7-4E4A-A2BF-06044CF7B157}"/>
    <cellStyle name="Output 5 8 2 6 3" xfId="36171" xr:uid="{B5073568-3689-4990-AB2D-FB1B5C3744A9}"/>
    <cellStyle name="Output 5 8 2 7" xfId="36172" xr:uid="{F92EC90E-53FA-4C4E-B8F6-64236C0EEDE0}"/>
    <cellStyle name="Output 5 8 2 7 2" xfId="36173" xr:uid="{161BF96F-64FB-4AE4-A962-9A2203A800A4}"/>
    <cellStyle name="Output 5 8 2 7 3" xfId="36174" xr:uid="{FF1F792E-4F5A-4DC1-A4DD-758F09F53898}"/>
    <cellStyle name="Output 5 8 2 8" xfId="36175" xr:uid="{8242C85C-A084-4CDE-91C6-577F500F441F}"/>
    <cellStyle name="Output 5 8 2 8 2" xfId="36176" xr:uid="{187F1C78-B26B-4474-9FF0-099A66C1AA4A}"/>
    <cellStyle name="Output 5 8 2 8 3" xfId="36177" xr:uid="{B534DF95-C7AE-4928-9738-A2E6042AA001}"/>
    <cellStyle name="Output 5 8 2 9" xfId="36178" xr:uid="{5896156C-1D19-4D08-87A7-AB687FE819A7}"/>
    <cellStyle name="Output 5 8 2 9 2" xfId="36179" xr:uid="{EA164AED-73C7-4B21-9F4F-592B1B848F3E}"/>
    <cellStyle name="Output 5 8 2 9 3" xfId="36180" xr:uid="{A05FF4EA-9E8F-4047-A8F7-CC1510DEB072}"/>
    <cellStyle name="Output 5 8 3" xfId="3911" xr:uid="{FB1F8BEB-2ACF-4B59-944E-C3E082D675F6}"/>
    <cellStyle name="Output 5 8 3 2" xfId="4724" xr:uid="{DEF2A4A6-C4CC-47BD-93F4-CC16A2CE00E3}"/>
    <cellStyle name="Output 5 8 3 2 2" xfId="36181" xr:uid="{45D8C769-C63A-4415-9A90-9C1A1DFF1BA4}"/>
    <cellStyle name="Output 5 8 3 2 3" xfId="36182" xr:uid="{20468522-5A54-46FB-BA96-7CBC7A886212}"/>
    <cellStyle name="Output 5 8 3 2 4" xfId="36183" xr:uid="{CAFD4D29-AE9D-44BF-8EC3-668C831B4826}"/>
    <cellStyle name="Output 5 8 3 3" xfId="5138" xr:uid="{81052A62-0277-4861-A952-EEB568638345}"/>
    <cellStyle name="Output 5 8 3 3 2" xfId="36184" xr:uid="{4A95F70F-95CA-417C-902F-AFD8C8DAF666}"/>
    <cellStyle name="Output 5 8 3 4" xfId="36185" xr:uid="{F1891DD3-9231-4FE9-9A42-B086A1A61272}"/>
    <cellStyle name="Output 5 8 3 5" xfId="36186" xr:uid="{2AD7613B-D622-4B3D-A020-A2FFF66CC313}"/>
    <cellStyle name="Output 5 8 3 6" xfId="36187" xr:uid="{3DC8CACF-5F85-4699-9C2F-FA54AEA31FA6}"/>
    <cellStyle name="Output 5 8 4" xfId="36188" xr:uid="{EE7F37A1-C8A7-4D74-8AC8-86C15627A50A}"/>
    <cellStyle name="Output 5 8 4 2" xfId="36189" xr:uid="{2B92CA5D-197D-4BBC-B58D-6F5D11AF3D71}"/>
    <cellStyle name="Output 5 8 4 2 2" xfId="36190" xr:uid="{DC0D39CB-981D-458A-9F18-7954F101F09C}"/>
    <cellStyle name="Output 5 8 4 2 3" xfId="36191" xr:uid="{FB015953-7E1E-4019-B440-8274F9833289}"/>
    <cellStyle name="Output 5 8 4 3" xfId="36192" xr:uid="{D5BF0B1B-2231-49D6-9B47-C8CB48BD05BD}"/>
    <cellStyle name="Output 5 8 4 4" xfId="36193" xr:uid="{5EA5E031-DE19-43BA-81E5-E767D3A9F5C6}"/>
    <cellStyle name="Output 5 8 4 5" xfId="36194" xr:uid="{156ED0D8-E408-4A7F-8B64-B8577514681C}"/>
    <cellStyle name="Output 5 8 5" xfId="36195" xr:uid="{0E7474B6-DF0C-480A-B4FD-FEE88D899A1A}"/>
    <cellStyle name="Output 5 8 5 2" xfId="36196" xr:uid="{5566EE76-E2D7-4A77-8917-3326F946AA63}"/>
    <cellStyle name="Output 5 8 5 2 2" xfId="36197" xr:uid="{FB0A8980-0ECE-4E11-8419-AAF2FF3DA9F7}"/>
    <cellStyle name="Output 5 8 5 2 3" xfId="36198" xr:uid="{11A38D86-9852-4275-A56C-CC2D29A0FB8C}"/>
    <cellStyle name="Output 5 8 5 3" xfId="36199" xr:uid="{D0675F8C-4F42-49E3-A11E-CA1DCDA7A99C}"/>
    <cellStyle name="Output 5 8 5 4" xfId="36200" xr:uid="{1B8E9482-D533-4B1A-8AEE-2B2AA9684348}"/>
    <cellStyle name="Output 5 8 6" xfId="36201" xr:uid="{D25ADE6F-9C94-4A96-97BA-5C1DCDF0FCD6}"/>
    <cellStyle name="Output 5 8 6 2" xfId="36202" xr:uid="{F8240AB9-28AC-4FD1-8A86-DE8EE293CA67}"/>
    <cellStyle name="Output 5 8 6 3" xfId="36203" xr:uid="{1DFFB2A3-E1B0-4DE8-A7BF-CBE416B1EBEB}"/>
    <cellStyle name="Output 5 8 7" xfId="36204" xr:uid="{37D7E3D3-6057-4A19-8FFE-32D4B6253671}"/>
    <cellStyle name="Output 5 8 7 2" xfId="36205" xr:uid="{516B1FFE-09A6-437D-8D0C-7FDAA7C3C457}"/>
    <cellStyle name="Output 5 8 7 3" xfId="36206" xr:uid="{1E6326BF-9FF7-475C-8EE6-744C0FC83125}"/>
    <cellStyle name="Output 5 8 8" xfId="36207" xr:uid="{73600438-10BE-4F6E-AC8E-26B6A8D1804B}"/>
    <cellStyle name="Output 5 8 8 2" xfId="36208" xr:uid="{F26A0F2F-AEB4-4E0C-A7EB-A38052145413}"/>
    <cellStyle name="Output 5 8 8 3" xfId="36209" xr:uid="{2DBC78B0-4927-4248-B037-603B0CFF3857}"/>
    <cellStyle name="Output 5 8 9" xfId="36210" xr:uid="{C2199F11-92CC-4A27-B00B-5C3E91D5C356}"/>
    <cellStyle name="Output 5 8 9 2" xfId="36211" xr:uid="{2BC3BC5E-7A8D-4039-A771-4F0D7C4E8A3E}"/>
    <cellStyle name="Output 5 8 9 3" xfId="36212" xr:uid="{7CA41D24-B6B9-4C25-836B-5B1FC533CD95}"/>
    <cellStyle name="Output 5 9" xfId="3069" xr:uid="{EB0A6A11-D605-4C94-BFAF-971E05B89611}"/>
    <cellStyle name="Output 5 9 10" xfId="36213" xr:uid="{3F322456-193E-457E-8861-8933BA59B673}"/>
    <cellStyle name="Output 5 9 10 2" xfId="36214" xr:uid="{318C14DB-C119-49BE-8437-AEA4AA67909C}"/>
    <cellStyle name="Output 5 9 10 3" xfId="36215" xr:uid="{6592D4E7-7F39-4702-A896-347F13E17BDC}"/>
    <cellStyle name="Output 5 9 11" xfId="36216" xr:uid="{96051941-450F-433A-961E-9C17083B7266}"/>
    <cellStyle name="Output 5 9 11 2" xfId="36217" xr:uid="{51B1D978-EDDC-41B3-8F2F-B4B6B4976B7C}"/>
    <cellStyle name="Output 5 9 12" xfId="36218" xr:uid="{85D30333-08F9-4428-ADCD-311A89BC2336}"/>
    <cellStyle name="Output 5 9 2" xfId="3577" xr:uid="{496BB453-3144-4324-9907-3B0DD05E487B}"/>
    <cellStyle name="Output 5 9 2 10" xfId="36219" xr:uid="{EC6D39F8-DAA0-488A-A6AE-5429337AE868}"/>
    <cellStyle name="Output 5 9 2 10 2" xfId="36220" xr:uid="{58001BD7-FBDC-4A1B-802B-FA3F0B186D07}"/>
    <cellStyle name="Output 5 9 2 11" xfId="36221" xr:uid="{ECF11BA9-4DA0-4618-8ABF-7EA5A79F6BC5}"/>
    <cellStyle name="Output 5 9 2 2" xfId="4234" xr:uid="{5CB083B7-F160-4E22-9A88-1BE7FBF7633C}"/>
    <cellStyle name="Output 5 9 2 2 2" xfId="4981" xr:uid="{671FC166-65F8-427E-8934-7F1849E8F24E}"/>
    <cellStyle name="Output 5 9 2 2 2 2" xfId="36222" xr:uid="{505221D1-2BE1-42E9-B330-2984CA9B35DB}"/>
    <cellStyle name="Output 5 9 2 2 2 3" xfId="36223" xr:uid="{E133BD0F-C7B1-4BC9-88B8-2B40FB507852}"/>
    <cellStyle name="Output 5 9 2 2 3" xfId="5457" xr:uid="{F639F16E-32C9-49FA-AD19-566334E1847E}"/>
    <cellStyle name="Output 5 9 2 2 3 2" xfId="36224" xr:uid="{E44F0020-66C2-4DB9-B10A-BD2D666E4454}"/>
    <cellStyle name="Output 5 9 2 2 4" xfId="36225" xr:uid="{C8090DA5-139B-43C1-A884-83F42758BAE9}"/>
    <cellStyle name="Output 5 9 2 2 5" xfId="36226" xr:uid="{DA9E38BA-2EB5-4E4D-BEAA-5E8BE913149D}"/>
    <cellStyle name="Output 5 9 2 2 6" xfId="36227" xr:uid="{22B43B7B-94AF-4F66-906A-94545B830F87}"/>
    <cellStyle name="Output 5 9 2 3" xfId="36228" xr:uid="{3E34F6C1-3510-4935-8DA1-4ECA511EE4D4}"/>
    <cellStyle name="Output 5 9 2 3 2" xfId="36229" xr:uid="{4FC6D280-512A-448B-B617-3D0AE894C411}"/>
    <cellStyle name="Output 5 9 2 3 3" xfId="36230" xr:uid="{888C861A-A7E2-4C94-AA3E-760869854EAD}"/>
    <cellStyle name="Output 5 9 2 4" xfId="36231" xr:uid="{FE92E1B9-3E84-4805-A894-2971E919BC5A}"/>
    <cellStyle name="Output 5 9 2 4 2" xfId="36232" xr:uid="{DF125A48-81BF-4063-8E6B-C747E1FED544}"/>
    <cellStyle name="Output 5 9 2 4 3" xfId="36233" xr:uid="{44200D70-B1E9-416C-AB46-C1C5EE2DE175}"/>
    <cellStyle name="Output 5 9 2 5" xfId="36234" xr:uid="{1ECEEF32-6D85-4FA9-AAE4-54F6B2F31536}"/>
    <cellStyle name="Output 5 9 2 5 2" xfId="36235" xr:uid="{AB0CC6DA-41C6-46B0-89FB-D013256F62DD}"/>
    <cellStyle name="Output 5 9 2 5 3" xfId="36236" xr:uid="{792CE1A6-1B30-4746-BF21-8B466B2DFCD9}"/>
    <cellStyle name="Output 5 9 2 6" xfId="36237" xr:uid="{1C014CB6-64EC-480F-BC7B-6CAC2407948E}"/>
    <cellStyle name="Output 5 9 2 6 2" xfId="36238" xr:uid="{1956C6A6-120D-4548-B20C-99B40AEA7130}"/>
    <cellStyle name="Output 5 9 2 6 3" xfId="36239" xr:uid="{67832F89-A63D-441F-B6AF-901922C0AA06}"/>
    <cellStyle name="Output 5 9 2 7" xfId="36240" xr:uid="{746658AA-6CC4-41E1-99E9-03CBB0CAA65B}"/>
    <cellStyle name="Output 5 9 2 7 2" xfId="36241" xr:uid="{5231E946-E1BB-4F2A-8FA3-216D8C740D81}"/>
    <cellStyle name="Output 5 9 2 7 3" xfId="36242" xr:uid="{F271DBB9-BDAD-424F-8D1E-31AFED032B66}"/>
    <cellStyle name="Output 5 9 2 8" xfId="36243" xr:uid="{50177F38-BA13-4E87-94A8-943BBAFC503E}"/>
    <cellStyle name="Output 5 9 2 8 2" xfId="36244" xr:uid="{6A7DEE5F-DC1F-464F-A057-95FE6F14900B}"/>
    <cellStyle name="Output 5 9 2 8 3" xfId="36245" xr:uid="{8A346593-6796-45F6-94A9-0073FF60452D}"/>
    <cellStyle name="Output 5 9 2 9" xfId="36246" xr:uid="{6BD7C105-03A5-4AA7-9FC7-C40D20AB56AC}"/>
    <cellStyle name="Output 5 9 2 9 2" xfId="36247" xr:uid="{E865E4FF-9CBE-4442-9E2A-32BBF42DB8FB}"/>
    <cellStyle name="Output 5 9 2 9 3" xfId="36248" xr:uid="{A3C476E5-DB3E-449D-9776-B039ADC24C2A}"/>
    <cellStyle name="Output 5 9 3" xfId="3912" xr:uid="{93B3AEDC-0AEA-4E42-844C-444A18D5947D}"/>
    <cellStyle name="Output 5 9 3 2" xfId="4725" xr:uid="{00BB2C45-59F2-4885-BA0C-B850119F120F}"/>
    <cellStyle name="Output 5 9 3 2 2" xfId="36249" xr:uid="{98C39DF2-26AA-4B35-A2B3-ECDDB4B1F7C1}"/>
    <cellStyle name="Output 5 9 3 2 3" xfId="36250" xr:uid="{CF3E0F3A-7EC8-45A4-B91A-AA0488E1BBCB}"/>
    <cellStyle name="Output 5 9 3 2 4" xfId="36251" xr:uid="{604B8D34-06EF-4E81-BA4F-EDB920D77856}"/>
    <cellStyle name="Output 5 9 3 3" xfId="5139" xr:uid="{83C2E4C2-F028-4068-AF6A-D8B80A6D0971}"/>
    <cellStyle name="Output 5 9 3 3 2" xfId="36252" xr:uid="{E42445F8-417B-4F8F-93C7-6FA8F4DB13DD}"/>
    <cellStyle name="Output 5 9 3 4" xfId="36253" xr:uid="{41525E16-CEDD-45F2-9037-D1768B287B57}"/>
    <cellStyle name="Output 5 9 3 5" xfId="36254" xr:uid="{D24C0B55-5495-4CDD-A080-DC29762836CE}"/>
    <cellStyle name="Output 5 9 3 6" xfId="36255" xr:uid="{0C58A0D0-C265-4E18-9D1F-A994555CBBE9}"/>
    <cellStyle name="Output 5 9 4" xfId="36256" xr:uid="{09D27A23-C14E-4691-9CFF-838E96C735F1}"/>
    <cellStyle name="Output 5 9 4 2" xfId="36257" xr:uid="{02D4F384-94AB-42EC-AA91-F07ABD781082}"/>
    <cellStyle name="Output 5 9 4 2 2" xfId="36258" xr:uid="{1421852A-ACF9-4C9A-8C83-F8B8AEA8FBD7}"/>
    <cellStyle name="Output 5 9 4 2 3" xfId="36259" xr:uid="{84E6CE76-C477-41FC-BCBA-7B22D21C9BDC}"/>
    <cellStyle name="Output 5 9 4 3" xfId="36260" xr:uid="{CD33138A-D63B-4819-9110-0018DE304AF5}"/>
    <cellStyle name="Output 5 9 4 4" xfId="36261" xr:uid="{6EE1B2DB-A129-4115-BF01-32F4E6748002}"/>
    <cellStyle name="Output 5 9 4 5" xfId="36262" xr:uid="{6DAA924E-7A19-4154-A634-E490667F05C2}"/>
    <cellStyle name="Output 5 9 5" xfId="36263" xr:uid="{22D0FA4E-B9C2-4021-B773-C8879CCC32FD}"/>
    <cellStyle name="Output 5 9 5 2" xfId="36264" xr:uid="{4D970F31-7D2E-4D4F-B328-5A88C52A2976}"/>
    <cellStyle name="Output 5 9 5 2 2" xfId="36265" xr:uid="{D8E3E423-DFFD-4044-AAF5-89325743A964}"/>
    <cellStyle name="Output 5 9 5 2 3" xfId="36266" xr:uid="{D5FD8560-014C-4F07-9EAE-0CF5BC7B6762}"/>
    <cellStyle name="Output 5 9 5 3" xfId="36267" xr:uid="{7B21C0CF-F389-4C5C-9BD4-AC359FA232E3}"/>
    <cellStyle name="Output 5 9 5 4" xfId="36268" xr:uid="{5939B89D-1244-4C1E-B738-3F213B2D6AB9}"/>
    <cellStyle name="Output 5 9 6" xfId="36269" xr:uid="{5A9D0598-E496-4B03-862B-5AD25664810B}"/>
    <cellStyle name="Output 5 9 6 2" xfId="36270" xr:uid="{EB894304-26D4-45B1-820A-E0473032588C}"/>
    <cellStyle name="Output 5 9 6 3" xfId="36271" xr:uid="{9FFEDEAA-074F-46EC-9AE1-0EB22BA56CD5}"/>
    <cellStyle name="Output 5 9 7" xfId="36272" xr:uid="{74FA1062-5F5D-4DA7-8136-17C7915E2BC0}"/>
    <cellStyle name="Output 5 9 7 2" xfId="36273" xr:uid="{E7C5822A-2002-4E8E-8CE2-ACFD8D99D214}"/>
    <cellStyle name="Output 5 9 7 3" xfId="36274" xr:uid="{ED70F918-A9BB-498B-8FEB-C77E82F60547}"/>
    <cellStyle name="Output 5 9 8" xfId="36275" xr:uid="{CEECAE13-5812-4F55-B117-9A16EA9BB4B8}"/>
    <cellStyle name="Output 5 9 8 2" xfId="36276" xr:uid="{D270947F-FFE3-4299-B941-590A3526EDA0}"/>
    <cellStyle name="Output 5 9 8 3" xfId="36277" xr:uid="{C28169EC-9EFF-439F-AEEF-A5FDA1210BB1}"/>
    <cellStyle name="Output 5 9 9" xfId="36278" xr:uid="{95BCE212-2C09-4F00-B1E3-15F00D002D03}"/>
    <cellStyle name="Output 5 9 9 2" xfId="36279" xr:uid="{56F7CE93-44F5-4D7E-89CA-F3A044AAE8FE}"/>
    <cellStyle name="Output 5 9 9 3" xfId="36280" xr:uid="{AB385316-4243-4B6B-8560-E84C72685AA1}"/>
    <cellStyle name="Output 6" xfId="3070" xr:uid="{793A00A0-484F-498F-B298-D7C944B14507}"/>
    <cellStyle name="Output 6 10" xfId="3071" xr:uid="{C0621B00-0EA9-4ED6-A0AC-3FDF2535836A}"/>
    <cellStyle name="Output 6 10 10" xfId="36281" xr:uid="{D05FE703-B4C3-4F22-B175-21D8339128DF}"/>
    <cellStyle name="Output 6 10 10 2" xfId="36282" xr:uid="{D3B89744-310A-42BB-8A03-7571E11C50E4}"/>
    <cellStyle name="Output 6 10 10 3" xfId="36283" xr:uid="{4DD2EED2-145D-4F59-B8B3-1AE185FBAFEF}"/>
    <cellStyle name="Output 6 10 11" xfId="36284" xr:uid="{56FEDBB6-0168-4310-8987-39F14F17ADBA}"/>
    <cellStyle name="Output 6 10 11 2" xfId="36285" xr:uid="{0B1505F0-5561-4D16-9891-CEA3D19F140E}"/>
    <cellStyle name="Output 6 10 12" xfId="36286" xr:uid="{9A354ED2-6B53-4E0D-9D00-183812F024C8}"/>
    <cellStyle name="Output 6 10 2" xfId="3579" xr:uid="{F129DB9E-60C0-4B49-8062-4C241099A718}"/>
    <cellStyle name="Output 6 10 2 10" xfId="36287" xr:uid="{BBF6E8C2-21F9-4BFC-8DE5-147FD2C02009}"/>
    <cellStyle name="Output 6 10 2 10 2" xfId="36288" xr:uid="{402D52CF-FF95-40A3-829F-07F2C1C2CBEA}"/>
    <cellStyle name="Output 6 10 2 11" xfId="36289" xr:uid="{D27AC087-10B6-4CFF-B714-F3A60FBEB7D7}"/>
    <cellStyle name="Output 6 10 2 2" xfId="4236" xr:uid="{3BFC406D-1C67-4B75-8A50-E6FADA7B41E5}"/>
    <cellStyle name="Output 6 10 2 2 2" xfId="4983" xr:uid="{17E78233-A0A6-4DDE-A7D5-BADBCF432A38}"/>
    <cellStyle name="Output 6 10 2 2 2 2" xfId="36290" xr:uid="{D389A892-6E7C-4808-9679-48430CE017CA}"/>
    <cellStyle name="Output 6 10 2 2 2 3" xfId="36291" xr:uid="{E1F1E1A1-633B-4E61-9508-C4C4182E4F3E}"/>
    <cellStyle name="Output 6 10 2 2 3" xfId="5459" xr:uid="{A882463C-C383-42D9-A74E-F738D18A9117}"/>
    <cellStyle name="Output 6 10 2 2 3 2" xfId="36292" xr:uid="{7119D383-ECEF-4267-B4F7-2DD585CCDC09}"/>
    <cellStyle name="Output 6 10 2 2 4" xfId="36293" xr:uid="{454CF419-A041-490A-AAAA-21C047DCC2A4}"/>
    <cellStyle name="Output 6 10 2 2 5" xfId="36294" xr:uid="{900E60BD-3CF2-400F-B1F5-FD1C3DAD6DB9}"/>
    <cellStyle name="Output 6 10 2 2 6" xfId="36295" xr:uid="{4AA6EDAF-43FB-4BF2-B33B-9DD137209BE6}"/>
    <cellStyle name="Output 6 10 2 3" xfId="36296" xr:uid="{AC06E1C8-0223-4F84-A84E-21D2E7F5A642}"/>
    <cellStyle name="Output 6 10 2 3 2" xfId="36297" xr:uid="{C3EF4986-6AD3-45FF-BB68-4C0310A44246}"/>
    <cellStyle name="Output 6 10 2 3 3" xfId="36298" xr:uid="{A0059309-F182-442C-9E39-03B399D99433}"/>
    <cellStyle name="Output 6 10 2 4" xfId="36299" xr:uid="{36C743BD-B13E-41E1-9BA8-703F08392D6E}"/>
    <cellStyle name="Output 6 10 2 4 2" xfId="36300" xr:uid="{1E6DF37E-F825-45B7-B192-CF0620BDD44C}"/>
    <cellStyle name="Output 6 10 2 4 3" xfId="36301" xr:uid="{F9A3E64B-D4E6-4627-9EF4-DA3C41E8FF66}"/>
    <cellStyle name="Output 6 10 2 5" xfId="36302" xr:uid="{05486879-C078-416E-8F78-7F12CE8DD76F}"/>
    <cellStyle name="Output 6 10 2 5 2" xfId="36303" xr:uid="{47EA6279-3FD9-4BF8-B4CA-AB6B253905CA}"/>
    <cellStyle name="Output 6 10 2 5 3" xfId="36304" xr:uid="{1793534E-8821-4741-94D0-521927B4CAF5}"/>
    <cellStyle name="Output 6 10 2 6" xfId="36305" xr:uid="{D1B35A40-CD7B-4255-ADD5-26526EEFF4F3}"/>
    <cellStyle name="Output 6 10 2 6 2" xfId="36306" xr:uid="{48FAC22C-A81B-4EDA-BEE1-F0F22419521E}"/>
    <cellStyle name="Output 6 10 2 6 3" xfId="36307" xr:uid="{7F5B2FCC-7A0A-4B38-A2D8-29131042B5ED}"/>
    <cellStyle name="Output 6 10 2 7" xfId="36308" xr:uid="{2A9A7C4A-B610-475A-90BD-73AD32AE9D81}"/>
    <cellStyle name="Output 6 10 2 7 2" xfId="36309" xr:uid="{D9DA6F7B-D906-4B94-B37B-A22CCC2E3731}"/>
    <cellStyle name="Output 6 10 2 7 3" xfId="36310" xr:uid="{3F2A5A3F-664E-4DD7-8843-EF31085686E6}"/>
    <cellStyle name="Output 6 10 2 8" xfId="36311" xr:uid="{88DD34D1-79E5-453C-93F4-DD73DE2C8ECE}"/>
    <cellStyle name="Output 6 10 2 8 2" xfId="36312" xr:uid="{87B251CB-8C6C-4B5B-BE3D-774448E227B4}"/>
    <cellStyle name="Output 6 10 2 8 3" xfId="36313" xr:uid="{F50CD2D7-9F5A-47DB-9A5E-DD0EE0C6DC4C}"/>
    <cellStyle name="Output 6 10 2 9" xfId="36314" xr:uid="{E2CC01C6-4C5E-41D4-BB95-00E9067B5425}"/>
    <cellStyle name="Output 6 10 2 9 2" xfId="36315" xr:uid="{E14C9C81-2CC9-48AE-AF6D-5EFB190F39B5}"/>
    <cellStyle name="Output 6 10 2 9 3" xfId="36316" xr:uid="{4F3E15CB-F239-498C-8377-16C18207C29E}"/>
    <cellStyle name="Output 6 10 3" xfId="3914" xr:uid="{09E75783-AAE1-4340-B3E1-FCE5B878ABFB}"/>
    <cellStyle name="Output 6 10 3 2" xfId="4727" xr:uid="{97261B74-15F5-48DF-B777-72D6C7B7903F}"/>
    <cellStyle name="Output 6 10 3 2 2" xfId="36317" xr:uid="{E49486C6-7960-4B62-8297-A16E05D58B1B}"/>
    <cellStyle name="Output 6 10 3 2 3" xfId="36318" xr:uid="{D04E61DD-2B9C-4CD9-9BE6-94AAB311C556}"/>
    <cellStyle name="Output 6 10 3 2 4" xfId="36319" xr:uid="{A853C936-97B4-4CAE-93A0-9C8070D2FA7D}"/>
    <cellStyle name="Output 6 10 3 3" xfId="5141" xr:uid="{70EEE33F-C737-4D32-8DD3-C256B1D1F88E}"/>
    <cellStyle name="Output 6 10 3 3 2" xfId="36320" xr:uid="{F672EF84-1126-4E7B-9CBB-612C20F9250E}"/>
    <cellStyle name="Output 6 10 3 4" xfId="36321" xr:uid="{10394C26-25A4-4AAD-8F7A-E91DAEA492B4}"/>
    <cellStyle name="Output 6 10 3 5" xfId="36322" xr:uid="{0F831E7E-FE70-483B-ACF2-F56AFE24BFD5}"/>
    <cellStyle name="Output 6 10 3 6" xfId="36323" xr:uid="{7AB8C738-6EE7-4DC3-9BA5-255841AE2EA0}"/>
    <cellStyle name="Output 6 10 4" xfId="36324" xr:uid="{8A621A17-E623-45F0-82CA-1C07013EE452}"/>
    <cellStyle name="Output 6 10 4 2" xfId="36325" xr:uid="{9E7996F2-0CE9-4926-AAD5-2EBB9F963DE5}"/>
    <cellStyle name="Output 6 10 4 2 2" xfId="36326" xr:uid="{A94EC48F-EA99-4B2A-882D-81F8671E0124}"/>
    <cellStyle name="Output 6 10 4 2 3" xfId="36327" xr:uid="{9E82EEB1-FF94-4888-A0F3-0B4D61F90711}"/>
    <cellStyle name="Output 6 10 4 3" xfId="36328" xr:uid="{E300ABAE-F6A6-4F79-9101-ECE44B7F5B7D}"/>
    <cellStyle name="Output 6 10 4 4" xfId="36329" xr:uid="{95EE4701-27A6-4C6D-9B03-EB28B1B18BF8}"/>
    <cellStyle name="Output 6 10 4 5" xfId="36330" xr:uid="{47161582-75DB-414C-8BD8-C03E55C0C3EB}"/>
    <cellStyle name="Output 6 10 5" xfId="36331" xr:uid="{DFCC038C-2ECF-4BE8-A203-3514EEFDFE6C}"/>
    <cellStyle name="Output 6 10 5 2" xfId="36332" xr:uid="{907B05C8-CF40-4A07-A8E9-DD1E864404A0}"/>
    <cellStyle name="Output 6 10 5 2 2" xfId="36333" xr:uid="{A0908F88-B09D-4C1A-A601-7D9BA7251456}"/>
    <cellStyle name="Output 6 10 5 2 3" xfId="36334" xr:uid="{F2A1B1E7-9762-4B22-8BDE-E44BCB0A7F90}"/>
    <cellStyle name="Output 6 10 5 3" xfId="36335" xr:uid="{928DA0BA-46B7-41B4-AB2A-56B2BE8B4C46}"/>
    <cellStyle name="Output 6 10 5 4" xfId="36336" xr:uid="{2CC249B5-0CA2-4B9E-A294-DA43D6941F4B}"/>
    <cellStyle name="Output 6 10 6" xfId="36337" xr:uid="{329AF2DE-DCD5-4D39-82FB-2F4BF500D4E8}"/>
    <cellStyle name="Output 6 10 6 2" xfId="36338" xr:uid="{DCF63113-C73B-4040-85EB-7F657F1ABFED}"/>
    <cellStyle name="Output 6 10 6 3" xfId="36339" xr:uid="{3255EFB9-8A06-464D-85DA-C0F70EE26D84}"/>
    <cellStyle name="Output 6 10 7" xfId="36340" xr:uid="{E3C74A2C-BC6C-404F-9A02-64F9EA3ED9C8}"/>
    <cellStyle name="Output 6 10 7 2" xfId="36341" xr:uid="{8305DAB3-34D5-44B1-B750-994425A0ED45}"/>
    <cellStyle name="Output 6 10 7 3" xfId="36342" xr:uid="{B4EB04C2-19A1-45BF-804C-0968614664BE}"/>
    <cellStyle name="Output 6 10 8" xfId="36343" xr:uid="{D77C0252-3E32-45C7-88AF-85B1FB9D3F89}"/>
    <cellStyle name="Output 6 10 8 2" xfId="36344" xr:uid="{F58B07F2-550F-4BD9-9BB0-28C415C60F9E}"/>
    <cellStyle name="Output 6 10 8 3" xfId="36345" xr:uid="{13E2CCD2-8601-4B7B-B09F-954826F8FF96}"/>
    <cellStyle name="Output 6 10 9" xfId="36346" xr:uid="{70D396F4-D9DC-48BE-AE7A-913015509D77}"/>
    <cellStyle name="Output 6 10 9 2" xfId="36347" xr:uid="{557FAC9E-725E-4665-9D4E-4CABDEBD74B6}"/>
    <cellStyle name="Output 6 10 9 3" xfId="36348" xr:uid="{7E3D9186-39B2-447E-B6CA-A8BD3F86D3F0}"/>
    <cellStyle name="Output 6 11" xfId="3072" xr:uid="{842E6440-D297-436F-8F69-BC4A947E1F9E}"/>
    <cellStyle name="Output 6 11 10" xfId="36349" xr:uid="{BE76F0D2-1350-4F23-88AF-B8C71FA33A13}"/>
    <cellStyle name="Output 6 11 10 2" xfId="36350" xr:uid="{71380AFE-13F4-4E92-8634-E0D8EF405734}"/>
    <cellStyle name="Output 6 11 10 3" xfId="36351" xr:uid="{D7FC9797-4B3D-4886-93BD-76B8017F09D4}"/>
    <cellStyle name="Output 6 11 11" xfId="36352" xr:uid="{8E400228-0EA7-45E0-9C47-0BBC4D36B4B6}"/>
    <cellStyle name="Output 6 11 11 2" xfId="36353" xr:uid="{139D755A-F019-4647-A8C3-D233955237F9}"/>
    <cellStyle name="Output 6 11 12" xfId="36354" xr:uid="{78CC5457-D99C-42E3-9DBE-F7FF206FC08A}"/>
    <cellStyle name="Output 6 11 2" xfId="3580" xr:uid="{FE01E912-4442-49E0-80C4-FB4DE02AAB24}"/>
    <cellStyle name="Output 6 11 2 10" xfId="36355" xr:uid="{595B8D2D-FE50-44C5-92EE-E1B9A8B8F5D8}"/>
    <cellStyle name="Output 6 11 2 10 2" xfId="36356" xr:uid="{89B3B470-9257-4E18-918A-7BA96CEB7FF5}"/>
    <cellStyle name="Output 6 11 2 11" xfId="36357" xr:uid="{FB695D57-5052-4441-9942-2F08EF19C6FE}"/>
    <cellStyle name="Output 6 11 2 2" xfId="4237" xr:uid="{DB637FB8-24CD-4010-A9EA-76B34D570B39}"/>
    <cellStyle name="Output 6 11 2 2 2" xfId="4984" xr:uid="{EEDAA49B-901C-4718-9B81-7FC84345FA46}"/>
    <cellStyle name="Output 6 11 2 2 2 2" xfId="36358" xr:uid="{26E80174-8A26-4F4D-8CD3-92EE75351579}"/>
    <cellStyle name="Output 6 11 2 2 2 3" xfId="36359" xr:uid="{3AB2C4C6-13F7-45EB-A111-C5F19B4F8E6B}"/>
    <cellStyle name="Output 6 11 2 2 3" xfId="5460" xr:uid="{D929A684-0ADD-4018-90C6-1E731BEB55A9}"/>
    <cellStyle name="Output 6 11 2 2 3 2" xfId="36360" xr:uid="{275CEE52-9000-464A-A83B-972905CD8ACE}"/>
    <cellStyle name="Output 6 11 2 2 4" xfId="36361" xr:uid="{4CF5DD6B-5817-4143-AE77-9AA27C3EBDF6}"/>
    <cellStyle name="Output 6 11 2 2 5" xfId="36362" xr:uid="{2155F5AE-D5F1-482C-A9F0-5E8AEAEA4665}"/>
    <cellStyle name="Output 6 11 2 2 6" xfId="36363" xr:uid="{606D9AC5-F167-4EE5-B5A7-E4AC68E6B1DC}"/>
    <cellStyle name="Output 6 11 2 3" xfId="36364" xr:uid="{4B29862D-469F-4092-B5C6-CC811FF9CB88}"/>
    <cellStyle name="Output 6 11 2 3 2" xfId="36365" xr:uid="{93497BDF-B73F-4C72-9FB6-86FD3CF8C57D}"/>
    <cellStyle name="Output 6 11 2 3 3" xfId="36366" xr:uid="{B721C178-5785-49BB-BC09-B992B1F609AD}"/>
    <cellStyle name="Output 6 11 2 4" xfId="36367" xr:uid="{75E12D7F-25F6-4476-866A-42404371CD05}"/>
    <cellStyle name="Output 6 11 2 4 2" xfId="36368" xr:uid="{22CD862D-AF2E-4944-9DE8-0CBB671161F7}"/>
    <cellStyle name="Output 6 11 2 4 3" xfId="36369" xr:uid="{D4CA71C7-1040-408D-9877-B01DFC8E9991}"/>
    <cellStyle name="Output 6 11 2 5" xfId="36370" xr:uid="{0E422A18-9B82-442C-BC04-B3A13CB68773}"/>
    <cellStyle name="Output 6 11 2 5 2" xfId="36371" xr:uid="{B18B8B30-8EC0-41A2-8CF9-631A9960900D}"/>
    <cellStyle name="Output 6 11 2 5 3" xfId="36372" xr:uid="{E0F04687-4BE2-432A-9808-BA733E40B21C}"/>
    <cellStyle name="Output 6 11 2 6" xfId="36373" xr:uid="{B4703AC7-FF3B-44B0-8309-731B86A333C7}"/>
    <cellStyle name="Output 6 11 2 6 2" xfId="36374" xr:uid="{65723A77-BC7D-4C78-8A3B-627284689B41}"/>
    <cellStyle name="Output 6 11 2 6 3" xfId="36375" xr:uid="{74321416-4447-429A-A70B-19EE5E81FD8A}"/>
    <cellStyle name="Output 6 11 2 7" xfId="36376" xr:uid="{97D70116-8133-4BC9-BE17-9F5D7DB6A3BE}"/>
    <cellStyle name="Output 6 11 2 7 2" xfId="36377" xr:uid="{ABD31EFB-67C8-4FEA-ACC6-DE711EF01897}"/>
    <cellStyle name="Output 6 11 2 7 3" xfId="36378" xr:uid="{DD9047A6-BFD6-424C-97DA-4F2E4628FFD6}"/>
    <cellStyle name="Output 6 11 2 8" xfId="36379" xr:uid="{8A46D2C0-9C85-43EA-86FB-8F28325C0DB1}"/>
    <cellStyle name="Output 6 11 2 8 2" xfId="36380" xr:uid="{6E0E168E-F1A0-488C-8075-1A97B19988C1}"/>
    <cellStyle name="Output 6 11 2 8 3" xfId="36381" xr:uid="{822C43F3-CEDC-4738-80B9-45A700990148}"/>
    <cellStyle name="Output 6 11 2 9" xfId="36382" xr:uid="{638D4D5E-94CB-4E28-BEC1-9DCB0635F13C}"/>
    <cellStyle name="Output 6 11 2 9 2" xfId="36383" xr:uid="{B363A091-4119-44CE-BC4F-268E5BC8B67C}"/>
    <cellStyle name="Output 6 11 2 9 3" xfId="36384" xr:uid="{826AEC9F-CE34-4A25-8AC2-300FF6205A9A}"/>
    <cellStyle name="Output 6 11 3" xfId="3915" xr:uid="{5ED693D5-98FC-433F-8DE9-CECAC79A0FEE}"/>
    <cellStyle name="Output 6 11 3 2" xfId="4728" xr:uid="{197B6F9A-457B-4437-8B92-8A29E34BE71C}"/>
    <cellStyle name="Output 6 11 3 2 2" xfId="36385" xr:uid="{4E7C462F-9586-4471-98D1-90A3F29A8821}"/>
    <cellStyle name="Output 6 11 3 2 3" xfId="36386" xr:uid="{6A39090B-6B9C-4A66-8222-0559E381FCDE}"/>
    <cellStyle name="Output 6 11 3 2 4" xfId="36387" xr:uid="{FDFFDFC9-CBF4-4790-B6AC-F114A6A78311}"/>
    <cellStyle name="Output 6 11 3 3" xfId="5142" xr:uid="{613E5982-4A16-4711-A447-EDE10D578AA0}"/>
    <cellStyle name="Output 6 11 3 3 2" xfId="36388" xr:uid="{ED0FEBBE-AF37-4D83-8FE6-59ED0AB664AC}"/>
    <cellStyle name="Output 6 11 3 4" xfId="36389" xr:uid="{A0E80D7D-BB31-46C3-9C08-F55B12BA6D09}"/>
    <cellStyle name="Output 6 11 3 5" xfId="36390" xr:uid="{BBBD1A12-1C7E-42BB-825E-7AC636D0DE10}"/>
    <cellStyle name="Output 6 11 3 6" xfId="36391" xr:uid="{410FF39A-4EE8-4861-8D60-932252BFEF65}"/>
    <cellStyle name="Output 6 11 4" xfId="36392" xr:uid="{872620A3-45A6-4446-90CE-F65CDB6E048B}"/>
    <cellStyle name="Output 6 11 4 2" xfId="36393" xr:uid="{48BC7B0A-BC1B-4793-A050-E424D42ED027}"/>
    <cellStyle name="Output 6 11 4 2 2" xfId="36394" xr:uid="{A8804327-D3AE-4EED-A463-6D164373CD6E}"/>
    <cellStyle name="Output 6 11 4 2 3" xfId="36395" xr:uid="{B3131A1A-5FF0-4452-8F86-106923F775E0}"/>
    <cellStyle name="Output 6 11 4 3" xfId="36396" xr:uid="{75AF3FEA-3BAA-41A2-9627-164AFC67695A}"/>
    <cellStyle name="Output 6 11 4 4" xfId="36397" xr:uid="{920F8B52-E4C7-4B3C-B34F-828BB3776071}"/>
    <cellStyle name="Output 6 11 4 5" xfId="36398" xr:uid="{8D0A3DD5-AD8F-422D-B4DA-C83ED64FE38F}"/>
    <cellStyle name="Output 6 11 5" xfId="36399" xr:uid="{BB1C1C0A-5D2F-408D-8767-217B7F861661}"/>
    <cellStyle name="Output 6 11 5 2" xfId="36400" xr:uid="{23D0FA22-D091-4882-9749-DD4EEF879E85}"/>
    <cellStyle name="Output 6 11 5 2 2" xfId="36401" xr:uid="{56C8A1D7-B352-4DC5-AA2C-B6EC1CD22AC0}"/>
    <cellStyle name="Output 6 11 5 2 3" xfId="36402" xr:uid="{BA15A40B-C843-4265-8790-6C8376A1FA46}"/>
    <cellStyle name="Output 6 11 5 3" xfId="36403" xr:uid="{A91F0EC2-56ED-4634-8841-3A99FED3705B}"/>
    <cellStyle name="Output 6 11 5 4" xfId="36404" xr:uid="{22C8FE68-F325-42FF-9F76-DE0494417D22}"/>
    <cellStyle name="Output 6 11 6" xfId="36405" xr:uid="{2D8F3AEF-AC79-4B79-AD7E-D6545DF0F744}"/>
    <cellStyle name="Output 6 11 6 2" xfId="36406" xr:uid="{F01D371E-3609-4FE9-A6DA-DF0227723C4A}"/>
    <cellStyle name="Output 6 11 6 3" xfId="36407" xr:uid="{3B2F1C8E-ED7F-49C9-9848-EEC4631B0D97}"/>
    <cellStyle name="Output 6 11 7" xfId="36408" xr:uid="{7FA2B815-66BA-446E-BE70-EA7AC7DCD04E}"/>
    <cellStyle name="Output 6 11 7 2" xfId="36409" xr:uid="{6391A62C-5D1E-4D1B-923D-DE727DFBFE89}"/>
    <cellStyle name="Output 6 11 7 3" xfId="36410" xr:uid="{F57CB453-853C-4BC8-8A76-AB7297370028}"/>
    <cellStyle name="Output 6 11 8" xfId="36411" xr:uid="{534F31A2-C895-42FB-877A-EE11DB5C71FE}"/>
    <cellStyle name="Output 6 11 8 2" xfId="36412" xr:uid="{65F4BBE3-FF49-429C-8C45-FCAFF93A6DD0}"/>
    <cellStyle name="Output 6 11 8 3" xfId="36413" xr:uid="{99A00943-45BC-49AE-9160-EFE7FE99E0A1}"/>
    <cellStyle name="Output 6 11 9" xfId="36414" xr:uid="{87C91E72-5155-45E1-B936-08CF1D089184}"/>
    <cellStyle name="Output 6 11 9 2" xfId="36415" xr:uid="{3241825E-2AE1-4B1B-A2FA-6B5E4F066F81}"/>
    <cellStyle name="Output 6 11 9 3" xfId="36416" xr:uid="{382FA9EE-C0E0-4614-93B1-7D94B7E81430}"/>
    <cellStyle name="Output 6 12" xfId="3578" xr:uid="{29686D75-75C5-4AFC-BE84-635459924C44}"/>
    <cellStyle name="Output 6 12 10" xfId="36417" xr:uid="{C16EE87B-EBBC-44F9-9B89-699C13B3901E}"/>
    <cellStyle name="Output 6 12 10 2" xfId="36418" xr:uid="{5BE91EF1-22DB-4219-9595-AFAB5FC94032}"/>
    <cellStyle name="Output 6 12 11" xfId="36419" xr:uid="{7A347ECA-7714-431E-901A-34906F4781AA}"/>
    <cellStyle name="Output 6 12 2" xfId="4235" xr:uid="{091AC51E-7538-46DC-8074-CB6C1B940DF7}"/>
    <cellStyle name="Output 6 12 2 2" xfId="4982" xr:uid="{E982048E-CF85-46E1-A75A-48E354D508E4}"/>
    <cellStyle name="Output 6 12 2 2 2" xfId="36420" xr:uid="{F131708E-A556-46AF-AF0B-A3F68C928C15}"/>
    <cellStyle name="Output 6 12 2 2 3" xfId="36421" xr:uid="{A3AE2243-078E-4410-BA46-8B8B8C5061E8}"/>
    <cellStyle name="Output 6 12 2 3" xfId="5458" xr:uid="{217148FB-6445-4AEC-B285-B09F46D0BB2C}"/>
    <cellStyle name="Output 6 12 2 3 2" xfId="36422" xr:uid="{4D703B79-0210-439F-913E-1838580E950E}"/>
    <cellStyle name="Output 6 12 2 4" xfId="36423" xr:uid="{018AF922-CACC-43AD-A35F-55AE8FE3C3CA}"/>
    <cellStyle name="Output 6 12 2 5" xfId="36424" xr:uid="{06725640-FEAC-4D4F-A685-B0AB0E88CC9A}"/>
    <cellStyle name="Output 6 12 2 6" xfId="36425" xr:uid="{892A6199-9C4F-4D78-AEDB-9FF7A40CD217}"/>
    <cellStyle name="Output 6 12 3" xfId="36426" xr:uid="{7BD0244C-0263-4FF2-AF39-0C9248CA214D}"/>
    <cellStyle name="Output 6 12 3 2" xfId="36427" xr:uid="{16DB8853-1652-4397-9E70-4565705EE32A}"/>
    <cellStyle name="Output 6 12 3 3" xfId="36428" xr:uid="{65FB1601-FCD2-4383-B2C7-1BE4CA263632}"/>
    <cellStyle name="Output 6 12 4" xfId="36429" xr:uid="{F7DECB25-3B62-4487-8D58-C38204C00A6E}"/>
    <cellStyle name="Output 6 12 4 2" xfId="36430" xr:uid="{A9B22F40-17B8-484E-8776-112B9A6DC5E3}"/>
    <cellStyle name="Output 6 12 4 3" xfId="36431" xr:uid="{6EC14D23-608B-46F7-8EAC-D3D942C5ED75}"/>
    <cellStyle name="Output 6 12 5" xfId="36432" xr:uid="{BB031A60-53F5-4C4E-8E9A-3D6FFBA5C87A}"/>
    <cellStyle name="Output 6 12 5 2" xfId="36433" xr:uid="{BB0BDCA9-265D-4080-975F-C63AB9589057}"/>
    <cellStyle name="Output 6 12 5 3" xfId="36434" xr:uid="{40E3451A-C74B-45BA-8EE4-60E5E4223659}"/>
    <cellStyle name="Output 6 12 6" xfId="36435" xr:uid="{49F6F047-6B98-44E6-94B8-8B685284CCBC}"/>
    <cellStyle name="Output 6 12 6 2" xfId="36436" xr:uid="{0283868B-CB54-4371-845D-E3D04EFA989A}"/>
    <cellStyle name="Output 6 12 6 3" xfId="36437" xr:uid="{5CEB85E6-A459-4F41-AFFA-41D68D193855}"/>
    <cellStyle name="Output 6 12 7" xfId="36438" xr:uid="{1ECEB692-A383-4B85-9F1A-6AD78E6B959D}"/>
    <cellStyle name="Output 6 12 7 2" xfId="36439" xr:uid="{76BAEA6D-427E-4BFB-9A26-8A4ABE29F49D}"/>
    <cellStyle name="Output 6 12 7 3" xfId="36440" xr:uid="{B9C357BD-6A5A-47F2-A118-DC0C8B9B2C5A}"/>
    <cellStyle name="Output 6 12 8" xfId="36441" xr:uid="{A2902BF5-4067-4082-8EC5-018BF6168204}"/>
    <cellStyle name="Output 6 12 8 2" xfId="36442" xr:uid="{054811FA-C45D-49D9-B5D5-92B1A299DC3D}"/>
    <cellStyle name="Output 6 12 8 3" xfId="36443" xr:uid="{1C7932A4-E769-4928-A968-19CBB09DF524}"/>
    <cellStyle name="Output 6 12 9" xfId="36444" xr:uid="{EFE48729-3C07-4680-AEB0-27C7954A6A56}"/>
    <cellStyle name="Output 6 12 9 2" xfId="36445" xr:uid="{EBC0DAA4-7F40-43BA-8E9C-A792974CE3CF}"/>
    <cellStyle name="Output 6 12 9 3" xfId="36446" xr:uid="{C9B89B81-2BD5-4E7C-BCC2-A79B40266BCB}"/>
    <cellStyle name="Output 6 13" xfId="3913" xr:uid="{6BB42B5B-30E7-477E-B638-28AD0F8BE80D}"/>
    <cellStyle name="Output 6 13 2" xfId="4726" xr:uid="{5B2A3983-E1EA-46D9-AB30-C76C4BEAB840}"/>
    <cellStyle name="Output 6 13 2 2" xfId="36447" xr:uid="{0648858A-2CB1-4140-8817-17FAF82B9F60}"/>
    <cellStyle name="Output 6 13 2 3" xfId="36448" xr:uid="{DCE290C5-8AE5-4130-B584-78514F850B20}"/>
    <cellStyle name="Output 6 13 2 4" xfId="36449" xr:uid="{C6012CE7-28A0-4345-911B-E932C6B165A4}"/>
    <cellStyle name="Output 6 13 3" xfId="5140" xr:uid="{89063E19-8E34-4414-9C21-394387D231F4}"/>
    <cellStyle name="Output 6 13 3 2" xfId="36450" xr:uid="{D69BE25A-8F07-445F-A33E-A2D94238E519}"/>
    <cellStyle name="Output 6 13 4" xfId="36451" xr:uid="{A2F97026-D0E5-41C5-B0C9-9786A2D6B756}"/>
    <cellStyle name="Output 6 13 5" xfId="36452" xr:uid="{9CF5E8C6-D254-438C-BD48-D3F9E1E7D101}"/>
    <cellStyle name="Output 6 13 6" xfId="36453" xr:uid="{F3A10174-5D1C-466E-825A-BE678E22D0B9}"/>
    <cellStyle name="Output 6 14" xfId="36454" xr:uid="{01C373AE-CD83-464E-8F81-EF3F2B031216}"/>
    <cellStyle name="Output 6 14 2" xfId="36455" xr:uid="{D250F8D9-9404-4177-A898-FBB14CDCFB59}"/>
    <cellStyle name="Output 6 14 2 2" xfId="36456" xr:uid="{AEC0814D-8798-43AD-875F-7F58EC1A31ED}"/>
    <cellStyle name="Output 6 14 2 3" xfId="36457" xr:uid="{45414ADD-D41B-4669-B50D-F491F82F85A6}"/>
    <cellStyle name="Output 6 14 3" xfId="36458" xr:uid="{E46B274D-8EB6-4E21-B478-8BEFE4EDE172}"/>
    <cellStyle name="Output 6 14 4" xfId="36459" xr:uid="{59EC087C-DF9A-4D00-B181-BE22D891593D}"/>
    <cellStyle name="Output 6 14 5" xfId="36460" xr:uid="{4042B3F0-546B-49E0-B578-DCBB39CEC400}"/>
    <cellStyle name="Output 6 15" xfId="36461" xr:uid="{807A45A9-11FC-4160-8D4B-CC8FB36601E9}"/>
    <cellStyle name="Output 6 15 2" xfId="36462" xr:uid="{0B8C5B17-B749-4090-A905-D8BF92AA912D}"/>
    <cellStyle name="Output 6 15 2 2" xfId="36463" xr:uid="{2424157E-A4F6-46B6-A5AA-8DF53129CDA2}"/>
    <cellStyle name="Output 6 15 2 3" xfId="36464" xr:uid="{0A057A23-CE4C-48F0-ACA1-61D67D9EBD79}"/>
    <cellStyle name="Output 6 15 3" xfId="36465" xr:uid="{A5DC4088-FE6C-495D-A557-1087A7D047F3}"/>
    <cellStyle name="Output 6 15 4" xfId="36466" xr:uid="{D48F866C-2815-42FA-B45C-35CB78310A9E}"/>
    <cellStyle name="Output 6 16" xfId="36467" xr:uid="{B9A5408F-838C-4B44-B3A7-C37B3939FEF7}"/>
    <cellStyle name="Output 6 16 2" xfId="36468" xr:uid="{17C0406A-9336-4040-919B-3C0F57A545E6}"/>
    <cellStyle name="Output 6 16 3" xfId="36469" xr:uid="{1F01CA28-3F6F-4986-ACB2-3C7B07D2060F}"/>
    <cellStyle name="Output 6 17" xfId="36470" xr:uid="{636DF1AF-6E41-4DCB-BD83-3B280A13D28A}"/>
    <cellStyle name="Output 6 17 2" xfId="36471" xr:uid="{2740E061-2582-42BD-8CAE-1A21D078133C}"/>
    <cellStyle name="Output 6 17 3" xfId="36472" xr:uid="{CDB11734-A428-4269-94A0-EE7CA821FF05}"/>
    <cellStyle name="Output 6 18" xfId="36473" xr:uid="{66E7C4FC-09ED-4C9B-99A1-37DE51BBA934}"/>
    <cellStyle name="Output 6 18 2" xfId="36474" xr:uid="{3D74C3EB-FFE4-4968-9B7F-B9DAF37FD1D6}"/>
    <cellStyle name="Output 6 18 3" xfId="36475" xr:uid="{0D060A7B-52FE-4C1B-916C-84DDC3D454A6}"/>
    <cellStyle name="Output 6 19" xfId="36476" xr:uid="{BD52CF54-096E-4DE7-BB3F-964F98F6F8EE}"/>
    <cellStyle name="Output 6 19 2" xfId="36477" xr:uid="{FB7C27D9-4B8A-451A-8FD3-1DC8EA8BA61C}"/>
    <cellStyle name="Output 6 19 3" xfId="36478" xr:uid="{2A801C51-EB18-49A1-A12D-ECF0FB40E171}"/>
    <cellStyle name="Output 6 2" xfId="3073" xr:uid="{7B45263A-6F12-4E19-A74F-9B78B55C5A87}"/>
    <cellStyle name="Output 6 2 10" xfId="36479" xr:uid="{D6E24D03-7268-4B3B-896F-D3634BD1C08E}"/>
    <cellStyle name="Output 6 2 10 2" xfId="36480" xr:uid="{3EE5E9BC-D977-4824-9014-0067693864D2}"/>
    <cellStyle name="Output 6 2 10 3" xfId="36481" xr:uid="{29F36C46-C58B-4FFC-9B0D-817F68F121B9}"/>
    <cellStyle name="Output 6 2 11" xfId="36482" xr:uid="{C95C9B52-3C00-4185-A2E9-CCB46F859364}"/>
    <cellStyle name="Output 6 2 11 2" xfId="36483" xr:uid="{696371AA-ACB9-4E7F-A503-9841BF878A90}"/>
    <cellStyle name="Output 6 2 12" xfId="36484" xr:uid="{D47D4A8F-2428-4054-BB8A-5615B53E8196}"/>
    <cellStyle name="Output 6 2 13" xfId="36485" xr:uid="{2040A399-25D9-40A0-AFD8-3908A697FE33}"/>
    <cellStyle name="Output 6 2 2" xfId="3581" xr:uid="{5CB4D364-2A39-4C0E-B597-0B8F3829416E}"/>
    <cellStyle name="Output 6 2 2 10" xfId="36486" xr:uid="{6F585BDB-7081-4AC0-995F-D72FD2026B05}"/>
    <cellStyle name="Output 6 2 2 10 2" xfId="36487" xr:uid="{92687C5B-7468-4BD9-960E-07AB7B468D9C}"/>
    <cellStyle name="Output 6 2 2 11" xfId="36488" xr:uid="{DA4315BD-BCCB-4E43-9F34-1E6CAD063E76}"/>
    <cellStyle name="Output 6 2 2 2" xfId="4238" xr:uid="{5E1DF97A-E4B7-4280-8180-6019E9176CB4}"/>
    <cellStyle name="Output 6 2 2 2 2" xfId="4985" xr:uid="{E71CB6A9-48AB-48A5-8B27-6EF3ED2C3151}"/>
    <cellStyle name="Output 6 2 2 2 2 2" xfId="36489" xr:uid="{C6D9744F-CE7C-4CC2-A789-62B48A54A656}"/>
    <cellStyle name="Output 6 2 2 2 2 3" xfId="36490" xr:uid="{82616F45-0BF5-4AA0-AEE0-94AE9E011261}"/>
    <cellStyle name="Output 6 2 2 2 3" xfId="5461" xr:uid="{6E4ABB96-2876-4AE6-9A88-A96D1E9DB9EF}"/>
    <cellStyle name="Output 6 2 2 2 3 2" xfId="36491" xr:uid="{B8DE10DB-7671-41B4-835E-567520FBC31C}"/>
    <cellStyle name="Output 6 2 2 2 4" xfId="36492" xr:uid="{F982CE07-06A9-43AA-8F15-8472707F6E71}"/>
    <cellStyle name="Output 6 2 2 2 5" xfId="36493" xr:uid="{024425A5-7611-4259-8659-7962668DECC3}"/>
    <cellStyle name="Output 6 2 2 2 6" xfId="36494" xr:uid="{43B22357-F23C-417D-8461-3A90973A2D31}"/>
    <cellStyle name="Output 6 2 2 3" xfId="36495" xr:uid="{97481FAF-1ACC-419B-ABBE-12C917F5D8F1}"/>
    <cellStyle name="Output 6 2 2 3 2" xfId="36496" xr:uid="{73F58552-CF9D-4DDB-9EAC-6E8615ADF5AD}"/>
    <cellStyle name="Output 6 2 2 3 3" xfId="36497" xr:uid="{AAC88709-EE6D-434C-9E6F-D94E79B933A1}"/>
    <cellStyle name="Output 6 2 2 4" xfId="36498" xr:uid="{DF0A1D04-8DC5-4F4D-954D-B28608A26DA0}"/>
    <cellStyle name="Output 6 2 2 4 2" xfId="36499" xr:uid="{6633BFF8-EB4A-41FC-8D5F-275FDD86225C}"/>
    <cellStyle name="Output 6 2 2 4 3" xfId="36500" xr:uid="{14A20FE7-B7EB-425D-8A59-A872E72463DC}"/>
    <cellStyle name="Output 6 2 2 5" xfId="36501" xr:uid="{B0F515D0-8179-460A-962F-06035EEBF689}"/>
    <cellStyle name="Output 6 2 2 5 2" xfId="36502" xr:uid="{4582878A-0BA1-43FA-A35F-40FECD943D24}"/>
    <cellStyle name="Output 6 2 2 5 3" xfId="36503" xr:uid="{931108A7-9DD1-424D-A166-B320EEF352E0}"/>
    <cellStyle name="Output 6 2 2 6" xfId="36504" xr:uid="{3E4CCF88-4C3A-4B7E-9393-73BAEC57ECA2}"/>
    <cellStyle name="Output 6 2 2 6 2" xfId="36505" xr:uid="{95D8FD3B-B62D-4838-A6E1-C7DD73191A3F}"/>
    <cellStyle name="Output 6 2 2 6 3" xfId="36506" xr:uid="{7A29B5E2-0940-454B-955A-351776FB016F}"/>
    <cellStyle name="Output 6 2 2 7" xfId="36507" xr:uid="{C75516BD-E962-4150-9E15-07B862659B0E}"/>
    <cellStyle name="Output 6 2 2 7 2" xfId="36508" xr:uid="{07615583-FE59-4808-8369-8927D32B3571}"/>
    <cellStyle name="Output 6 2 2 7 3" xfId="36509" xr:uid="{4D8D9F54-338C-47AC-9691-F6703890FD80}"/>
    <cellStyle name="Output 6 2 2 8" xfId="36510" xr:uid="{735D6966-6842-4DBF-9CC0-44B5FEA5498E}"/>
    <cellStyle name="Output 6 2 2 8 2" xfId="36511" xr:uid="{99A465FE-A648-4BAE-966B-3579A9459ADB}"/>
    <cellStyle name="Output 6 2 2 8 3" xfId="36512" xr:uid="{621CC8ED-DA08-4BB3-AC81-444BC308668C}"/>
    <cellStyle name="Output 6 2 2 9" xfId="36513" xr:uid="{DF6B1654-6655-478B-BFEC-A0A5D5970B08}"/>
    <cellStyle name="Output 6 2 2 9 2" xfId="36514" xr:uid="{8857BFBF-23E2-43F1-B76A-48A23282B9E0}"/>
    <cellStyle name="Output 6 2 2 9 3" xfId="36515" xr:uid="{AF10CC9F-A1D3-4460-A6FD-E2F5CE44E828}"/>
    <cellStyle name="Output 6 2 3" xfId="3916" xr:uid="{3C81153E-8382-40B5-BD1C-B1B660F03697}"/>
    <cellStyle name="Output 6 2 3 2" xfId="4729" xr:uid="{1E3801C5-DC0F-4FFF-A25F-AEA095629A38}"/>
    <cellStyle name="Output 6 2 3 2 2" xfId="36516" xr:uid="{5BD4896B-7F84-44CB-83C9-E7D5F561CE68}"/>
    <cellStyle name="Output 6 2 3 2 3" xfId="36517" xr:uid="{BBE8E4FD-DD3F-4188-8693-BDD6E67FEA89}"/>
    <cellStyle name="Output 6 2 3 2 4" xfId="36518" xr:uid="{E8BE3229-2459-468F-87D5-2D393D5C3825}"/>
    <cellStyle name="Output 6 2 3 3" xfId="5143" xr:uid="{417849DD-1E83-41B7-878C-BC71028947DC}"/>
    <cellStyle name="Output 6 2 3 3 2" xfId="36519" xr:uid="{3BDE1696-81E0-4C84-9722-7D4599A0FD9C}"/>
    <cellStyle name="Output 6 2 3 4" xfId="36520" xr:uid="{6B9AF2B1-29D8-4576-BB75-AEE9C4BA3D0E}"/>
    <cellStyle name="Output 6 2 3 5" xfId="36521" xr:uid="{FA81E160-D22F-455C-B2CA-D18E5A998672}"/>
    <cellStyle name="Output 6 2 3 6" xfId="36522" xr:uid="{26A55035-5206-443E-86A3-33190C5F1B16}"/>
    <cellStyle name="Output 6 2 4" xfId="36523" xr:uid="{516B021F-216E-458C-ACC5-F41B6DE27ADF}"/>
    <cellStyle name="Output 6 2 4 2" xfId="36524" xr:uid="{543773E4-DF42-41D8-8D37-7AA2564BC830}"/>
    <cellStyle name="Output 6 2 4 2 2" xfId="36525" xr:uid="{17846992-0F73-435F-A24B-04C1DFC37F6C}"/>
    <cellStyle name="Output 6 2 4 2 3" xfId="36526" xr:uid="{C9AF8D7E-5448-4925-8689-89E498F4CF0A}"/>
    <cellStyle name="Output 6 2 4 3" xfId="36527" xr:uid="{99C204F9-136F-4B66-94EC-B4378F8B07C1}"/>
    <cellStyle name="Output 6 2 4 4" xfId="36528" xr:uid="{48DDE5AD-EB7E-4A81-8A3F-86E2F8FBDF1D}"/>
    <cellStyle name="Output 6 2 4 5" xfId="36529" xr:uid="{9C49C5B2-C40D-4AA9-9853-6519D2501EFA}"/>
    <cellStyle name="Output 6 2 5" xfId="36530" xr:uid="{7FE27547-BAA7-4303-8E47-82C88B5700FF}"/>
    <cellStyle name="Output 6 2 5 2" xfId="36531" xr:uid="{C3C17E82-304A-4755-BA72-7114D5394B59}"/>
    <cellStyle name="Output 6 2 5 2 2" xfId="36532" xr:uid="{FB9D96BC-A8F0-4BFA-8CE1-1EAE2AC1293A}"/>
    <cellStyle name="Output 6 2 5 2 3" xfId="36533" xr:uid="{C1283D4A-07E3-46D3-B511-C88E19396590}"/>
    <cellStyle name="Output 6 2 5 3" xfId="36534" xr:uid="{462CD30A-2ECA-43C7-98A6-D0C34C5E3787}"/>
    <cellStyle name="Output 6 2 5 4" xfId="36535" xr:uid="{78CC09E3-8F1B-45B3-93E9-FA6CF1E6DD72}"/>
    <cellStyle name="Output 6 2 6" xfId="36536" xr:uid="{7BBCCDAD-B653-4CCF-9E75-EDE17D440D03}"/>
    <cellStyle name="Output 6 2 6 2" xfId="36537" xr:uid="{D07DBE81-D1DA-4FCE-9FD7-F89C58EADFD8}"/>
    <cellStyle name="Output 6 2 6 3" xfId="36538" xr:uid="{79BA152A-93AF-4DB1-A507-049FD1F379F8}"/>
    <cellStyle name="Output 6 2 7" xfId="36539" xr:uid="{C0F34CB0-5082-4D7E-BB63-EAFDD766495F}"/>
    <cellStyle name="Output 6 2 7 2" xfId="36540" xr:uid="{D368F8B4-71B0-444B-969E-A50A1CD5C1A4}"/>
    <cellStyle name="Output 6 2 7 3" xfId="36541" xr:uid="{ED1E2DDF-468B-486F-BA88-6ECD2002E508}"/>
    <cellStyle name="Output 6 2 8" xfId="36542" xr:uid="{4E8488A5-0D00-4931-93CD-1417178C468F}"/>
    <cellStyle name="Output 6 2 8 2" xfId="36543" xr:uid="{6423FE49-9DE7-4B42-99F3-FF3AA4710671}"/>
    <cellStyle name="Output 6 2 8 3" xfId="36544" xr:uid="{0B91C0F9-1713-4508-979F-D9480305FF13}"/>
    <cellStyle name="Output 6 2 9" xfId="36545" xr:uid="{A2BD9759-F5E2-488E-A668-8704559F59D0}"/>
    <cellStyle name="Output 6 2 9 2" xfId="36546" xr:uid="{230EB61B-B5B9-453B-97D7-2E282503079E}"/>
    <cellStyle name="Output 6 2 9 3" xfId="36547" xr:uid="{03514118-5740-4039-BDCD-701BBF0E9985}"/>
    <cellStyle name="Output 6 20" xfId="36548" xr:uid="{19D88740-7A03-4729-A301-CF4EB4951101}"/>
    <cellStyle name="Output 6 20 2" xfId="36549" xr:uid="{B173E597-E451-40D2-9EDA-73CEFE3CD4E5}"/>
    <cellStyle name="Output 6 20 3" xfId="36550" xr:uid="{BC0242E9-9EB8-4839-8EC4-9B59C451B090}"/>
    <cellStyle name="Output 6 21" xfId="36551" xr:uid="{8B43F496-0665-4B2B-BB63-002B37722E9E}"/>
    <cellStyle name="Output 6 21 2" xfId="36552" xr:uid="{AF29ABF3-FAEE-4254-B24C-73A43D1D3D55}"/>
    <cellStyle name="Output 6 22" xfId="36553" xr:uid="{1D02EB17-205F-48EA-A799-5BFFA3A22E32}"/>
    <cellStyle name="Output 6 23" xfId="36554" xr:uid="{8093CA92-34C2-48B9-BC6C-D80F03CFD59A}"/>
    <cellStyle name="Output 6 3" xfId="3074" xr:uid="{A15F5E40-E51D-493F-ABE3-618B0E6D3319}"/>
    <cellStyle name="Output 6 3 10" xfId="36555" xr:uid="{F09339E1-068B-4790-B8EB-196BB1017922}"/>
    <cellStyle name="Output 6 3 10 2" xfId="36556" xr:uid="{B4E75D3F-27C7-4900-8B1A-1B91EE22B994}"/>
    <cellStyle name="Output 6 3 10 3" xfId="36557" xr:uid="{80D430C8-2BCB-486E-AD87-A3ABE757402C}"/>
    <cellStyle name="Output 6 3 11" xfId="36558" xr:uid="{CE97D5DE-FCE3-4090-A861-3810CA6D70DE}"/>
    <cellStyle name="Output 6 3 11 2" xfId="36559" xr:uid="{A7033462-B8FC-41C7-A791-7B9782BE68D7}"/>
    <cellStyle name="Output 6 3 12" xfId="36560" xr:uid="{F72CFDC5-F6CA-4896-8E01-692493E847F2}"/>
    <cellStyle name="Output 6 3 2" xfId="3582" xr:uid="{9BEF1108-0EE7-4B23-8579-E15B215F59EF}"/>
    <cellStyle name="Output 6 3 2 10" xfId="36561" xr:uid="{11301C12-92AD-4CBA-9827-F909FAD7DE50}"/>
    <cellStyle name="Output 6 3 2 10 2" xfId="36562" xr:uid="{F8D4BDDB-D053-4FF4-AEA5-51E280D64A01}"/>
    <cellStyle name="Output 6 3 2 11" xfId="36563" xr:uid="{4353808F-5E4F-4723-9891-A132334F5D43}"/>
    <cellStyle name="Output 6 3 2 2" xfId="4239" xr:uid="{BEF8A727-8B91-4747-9D36-FD72BEDDB495}"/>
    <cellStyle name="Output 6 3 2 2 2" xfId="4986" xr:uid="{FD415DF9-F8CE-46E8-A1A4-C6FEDFD4EFA3}"/>
    <cellStyle name="Output 6 3 2 2 2 2" xfId="36564" xr:uid="{A96FAFC0-0166-49AB-BEB5-30B6B7493D62}"/>
    <cellStyle name="Output 6 3 2 2 2 3" xfId="36565" xr:uid="{0BAA8329-BA44-494A-9B69-E00470BC5055}"/>
    <cellStyle name="Output 6 3 2 2 3" xfId="5462" xr:uid="{26412DA4-9CB6-43D0-9BA9-71A465035256}"/>
    <cellStyle name="Output 6 3 2 2 3 2" xfId="36566" xr:uid="{CFD3ED7F-630C-480C-BE26-A8ED8F3D2DF4}"/>
    <cellStyle name="Output 6 3 2 2 4" xfId="36567" xr:uid="{E3EBC6AB-55FC-45DA-8F26-A990505FE27D}"/>
    <cellStyle name="Output 6 3 2 2 5" xfId="36568" xr:uid="{07EECD01-5903-4094-959D-ED24A05F2EE7}"/>
    <cellStyle name="Output 6 3 2 2 6" xfId="36569" xr:uid="{6B4F8BC2-04B4-442A-9652-AB6631D9EEE8}"/>
    <cellStyle name="Output 6 3 2 3" xfId="36570" xr:uid="{D8EB988A-4A2C-40D6-A229-EDBAC0F1773F}"/>
    <cellStyle name="Output 6 3 2 3 2" xfId="36571" xr:uid="{B005F912-8698-4D39-A61C-C79F82CA2D95}"/>
    <cellStyle name="Output 6 3 2 3 3" xfId="36572" xr:uid="{A2731725-F56B-4500-AEC4-422898A7E737}"/>
    <cellStyle name="Output 6 3 2 4" xfId="36573" xr:uid="{3B2A768E-8DE7-4D6E-B9FF-4C49864E7AD3}"/>
    <cellStyle name="Output 6 3 2 4 2" xfId="36574" xr:uid="{85090D5B-B7E6-4D3F-9202-E2AC395FFBD3}"/>
    <cellStyle name="Output 6 3 2 4 3" xfId="36575" xr:uid="{16A887AE-B9A0-4CB8-A09F-B6A768E299F5}"/>
    <cellStyle name="Output 6 3 2 5" xfId="36576" xr:uid="{5F15AF16-C084-43AC-81AE-4ECD33309B07}"/>
    <cellStyle name="Output 6 3 2 5 2" xfId="36577" xr:uid="{C368DE33-B87B-4B16-9A2D-267DEAB97D73}"/>
    <cellStyle name="Output 6 3 2 5 3" xfId="36578" xr:uid="{22EB3F8A-7E2C-4B69-B031-0C9AF2741629}"/>
    <cellStyle name="Output 6 3 2 6" xfId="36579" xr:uid="{A9621424-9865-432B-B81C-F26AE37F7BA2}"/>
    <cellStyle name="Output 6 3 2 6 2" xfId="36580" xr:uid="{B4CC7C5E-B6EA-432F-8EDA-25FA3B36F9FA}"/>
    <cellStyle name="Output 6 3 2 6 3" xfId="36581" xr:uid="{11AF55B2-1B8D-49B6-919A-F1105EE84224}"/>
    <cellStyle name="Output 6 3 2 7" xfId="36582" xr:uid="{B8F51244-4A9C-45A5-8838-17A9E45CBA56}"/>
    <cellStyle name="Output 6 3 2 7 2" xfId="36583" xr:uid="{14B613E1-72F6-43E8-A1AC-6727D4492FBA}"/>
    <cellStyle name="Output 6 3 2 7 3" xfId="36584" xr:uid="{1C57EC7F-B4E7-40FE-BF4C-7D880FE9AE69}"/>
    <cellStyle name="Output 6 3 2 8" xfId="36585" xr:uid="{665799B3-868E-44E3-94A5-635E90F981DC}"/>
    <cellStyle name="Output 6 3 2 8 2" xfId="36586" xr:uid="{71910ABC-7266-4345-B34F-5410B8A4799E}"/>
    <cellStyle name="Output 6 3 2 8 3" xfId="36587" xr:uid="{42E59FE9-0064-495F-9AC9-3E0391267614}"/>
    <cellStyle name="Output 6 3 2 9" xfId="36588" xr:uid="{C71A0578-AC65-4C48-9CFB-A6B879F7C1A1}"/>
    <cellStyle name="Output 6 3 2 9 2" xfId="36589" xr:uid="{BA9D39DE-C6A2-4667-BC3C-DA93B251752E}"/>
    <cellStyle name="Output 6 3 2 9 3" xfId="36590" xr:uid="{25C230F1-4CF5-41EF-84EB-776060F65412}"/>
    <cellStyle name="Output 6 3 3" xfId="3917" xr:uid="{FD580DF5-6FB2-411B-8490-DB814104BAB5}"/>
    <cellStyle name="Output 6 3 3 2" xfId="4730" xr:uid="{45034E0C-2375-43A6-A76C-C39DA5765560}"/>
    <cellStyle name="Output 6 3 3 2 2" xfId="36591" xr:uid="{DA616C51-75D2-4B10-8BA6-14F34E6ED6AA}"/>
    <cellStyle name="Output 6 3 3 2 3" xfId="36592" xr:uid="{3BB46C80-DBCA-492B-BD14-92D7C954119A}"/>
    <cellStyle name="Output 6 3 3 2 4" xfId="36593" xr:uid="{D4ECF270-96B8-4383-88C7-427F82B99874}"/>
    <cellStyle name="Output 6 3 3 3" xfId="5144" xr:uid="{947C5A3F-5807-4007-83EA-CC2F0DD04DC2}"/>
    <cellStyle name="Output 6 3 3 3 2" xfId="36594" xr:uid="{C286745D-76A0-4109-AF64-8B526FA0A2BC}"/>
    <cellStyle name="Output 6 3 3 4" xfId="36595" xr:uid="{3D9615ED-D63E-4E40-9BF0-7369B4A76F52}"/>
    <cellStyle name="Output 6 3 3 5" xfId="36596" xr:uid="{469D3224-CB2F-4D61-A1C2-88CC09C57ECE}"/>
    <cellStyle name="Output 6 3 3 6" xfId="36597" xr:uid="{E49593DE-DA90-4AF1-9BA0-59327565DC1A}"/>
    <cellStyle name="Output 6 3 4" xfId="36598" xr:uid="{32795AB6-4F3E-422F-A444-34619662D77E}"/>
    <cellStyle name="Output 6 3 4 2" xfId="36599" xr:uid="{D11465D1-0E64-4B1F-BB59-DB502EBDF74C}"/>
    <cellStyle name="Output 6 3 4 2 2" xfId="36600" xr:uid="{056F4243-35AD-49BC-8651-50CFA9417A9C}"/>
    <cellStyle name="Output 6 3 4 2 3" xfId="36601" xr:uid="{B890E45E-2666-4190-9E9D-3C3E9BF391BC}"/>
    <cellStyle name="Output 6 3 4 3" xfId="36602" xr:uid="{2CAC1974-32DD-42EF-8618-B8AF843B3F96}"/>
    <cellStyle name="Output 6 3 4 4" xfId="36603" xr:uid="{9FCFB6C5-6BA7-4CB6-851A-4438D969168D}"/>
    <cellStyle name="Output 6 3 4 5" xfId="36604" xr:uid="{0CBBCA4B-D70E-4A1A-AEB1-8C5ADE0ECAC7}"/>
    <cellStyle name="Output 6 3 5" xfId="36605" xr:uid="{625C03A2-8A37-4753-823E-BBBF1CF01879}"/>
    <cellStyle name="Output 6 3 5 2" xfId="36606" xr:uid="{BCD1E2D1-276E-4FBE-A76C-E99A8351DEAA}"/>
    <cellStyle name="Output 6 3 5 2 2" xfId="36607" xr:uid="{73E9EF24-1568-4EB4-918F-65294682D308}"/>
    <cellStyle name="Output 6 3 5 2 3" xfId="36608" xr:uid="{6D727A40-63E3-4353-8629-8EFF2C9B2C73}"/>
    <cellStyle name="Output 6 3 5 3" xfId="36609" xr:uid="{33E373B7-DE5D-47EA-B7DB-79B8D59A52E2}"/>
    <cellStyle name="Output 6 3 5 4" xfId="36610" xr:uid="{70D3BBCE-9B5C-42F7-B1DB-98EB78759C1D}"/>
    <cellStyle name="Output 6 3 6" xfId="36611" xr:uid="{86F4A3C8-571F-4D6C-BD2A-EEB097121B79}"/>
    <cellStyle name="Output 6 3 6 2" xfId="36612" xr:uid="{67817885-0E1B-4AB3-AD8F-1ACB3C75E43D}"/>
    <cellStyle name="Output 6 3 6 3" xfId="36613" xr:uid="{17E6DB9D-6857-465C-9E14-1F321E42D371}"/>
    <cellStyle name="Output 6 3 7" xfId="36614" xr:uid="{0222049A-47AE-49E7-BC07-27C6306045A7}"/>
    <cellStyle name="Output 6 3 7 2" xfId="36615" xr:uid="{BD5B7071-69A5-49A2-BABF-A8367BD80E7A}"/>
    <cellStyle name="Output 6 3 7 3" xfId="36616" xr:uid="{87A44AEA-D7A6-4181-9C98-36A0C96267D6}"/>
    <cellStyle name="Output 6 3 8" xfId="36617" xr:uid="{C9617461-5B8B-43F6-9E64-A90D252FA992}"/>
    <cellStyle name="Output 6 3 8 2" xfId="36618" xr:uid="{4C6B07EB-0A07-4DAD-AB33-5A17E48A730C}"/>
    <cellStyle name="Output 6 3 8 3" xfId="36619" xr:uid="{FCD2FC72-C3C6-44FF-B1CF-7FC91A86EC39}"/>
    <cellStyle name="Output 6 3 9" xfId="36620" xr:uid="{DCE494B3-010A-4ED7-BDD7-62430516811A}"/>
    <cellStyle name="Output 6 3 9 2" xfId="36621" xr:uid="{4A6AA367-A238-49C7-AEB0-8194B7829219}"/>
    <cellStyle name="Output 6 3 9 3" xfId="36622" xr:uid="{4E2AE63F-4D76-405E-BC5D-1E9F05BE4D95}"/>
    <cellStyle name="Output 6 4" xfId="3075" xr:uid="{CC07847F-0151-4D49-BCC7-F64E2A657DF1}"/>
    <cellStyle name="Output 6 4 10" xfId="36623" xr:uid="{8005C192-309D-4FFE-8FC9-699559B77A69}"/>
    <cellStyle name="Output 6 4 10 2" xfId="36624" xr:uid="{387F2122-6C81-4639-BE32-1CE6019A087C}"/>
    <cellStyle name="Output 6 4 10 3" xfId="36625" xr:uid="{8943BC13-7A54-4593-9E35-A6929667A4D2}"/>
    <cellStyle name="Output 6 4 11" xfId="36626" xr:uid="{C9323047-ABF6-484F-B949-1D67B5CEF784}"/>
    <cellStyle name="Output 6 4 11 2" xfId="36627" xr:uid="{49446312-DFC3-489E-80D1-02C7CA6061D2}"/>
    <cellStyle name="Output 6 4 12" xfId="36628" xr:uid="{9DEE6B9E-DF84-431F-BF99-9BE10291A1CA}"/>
    <cellStyle name="Output 6 4 2" xfId="3583" xr:uid="{E9466C08-6733-4850-83D5-7F98722A06A2}"/>
    <cellStyle name="Output 6 4 2 10" xfId="36629" xr:uid="{962D801F-8A78-4A25-AD8E-94E9E6971960}"/>
    <cellStyle name="Output 6 4 2 10 2" xfId="36630" xr:uid="{13FBDD07-9582-4066-B2B8-288E2A3FCB5C}"/>
    <cellStyle name="Output 6 4 2 11" xfId="36631" xr:uid="{B13AADF3-0923-4480-A448-1546CBEDFAB7}"/>
    <cellStyle name="Output 6 4 2 2" xfId="4240" xr:uid="{A8F623F8-7D22-4F22-BA72-321D2FC6E73C}"/>
    <cellStyle name="Output 6 4 2 2 2" xfId="4987" xr:uid="{4C0C533C-C944-43B9-9F46-291A2BA858F3}"/>
    <cellStyle name="Output 6 4 2 2 2 2" xfId="36632" xr:uid="{3B173B8D-6DAC-411D-ADDC-5CFB77C36BDF}"/>
    <cellStyle name="Output 6 4 2 2 2 3" xfId="36633" xr:uid="{1C1BA311-1802-4368-9965-A2273D9AD5E3}"/>
    <cellStyle name="Output 6 4 2 2 3" xfId="5463" xr:uid="{962A5C45-1F16-4D5B-AC97-0815D7C9E8BA}"/>
    <cellStyle name="Output 6 4 2 2 3 2" xfId="36634" xr:uid="{2E5A503F-1086-4E85-9A2B-88F7AD60B598}"/>
    <cellStyle name="Output 6 4 2 2 4" xfId="36635" xr:uid="{AF013EAA-F5B2-4E2A-BDBA-A5AF8B6049DE}"/>
    <cellStyle name="Output 6 4 2 2 5" xfId="36636" xr:uid="{B36C1FD4-BF4E-49E7-ADE7-A7AD92E60963}"/>
    <cellStyle name="Output 6 4 2 2 6" xfId="36637" xr:uid="{2614AF8C-6142-464D-B6B4-CE7314D7B21F}"/>
    <cellStyle name="Output 6 4 2 3" xfId="36638" xr:uid="{7B1EB27D-E2C2-4AC8-88E0-6B57B29EC542}"/>
    <cellStyle name="Output 6 4 2 3 2" xfId="36639" xr:uid="{438FB05C-B9B1-4AE1-93E6-B36484656529}"/>
    <cellStyle name="Output 6 4 2 3 3" xfId="36640" xr:uid="{16E1E08F-05AE-41CC-95D9-3156BCFD1D40}"/>
    <cellStyle name="Output 6 4 2 4" xfId="36641" xr:uid="{73348D5E-FCA9-40FA-A854-1170DC698EB3}"/>
    <cellStyle name="Output 6 4 2 4 2" xfId="36642" xr:uid="{ABFA695F-A985-45CB-8916-A6F90FF4A0C4}"/>
    <cellStyle name="Output 6 4 2 4 3" xfId="36643" xr:uid="{15A30C83-A300-4320-86C5-CBF5E86047F9}"/>
    <cellStyle name="Output 6 4 2 5" xfId="36644" xr:uid="{B928E836-DF36-4EA8-B77C-A3DCE8241107}"/>
    <cellStyle name="Output 6 4 2 5 2" xfId="36645" xr:uid="{1161F308-04DD-4436-BD51-1ED80EC3AD75}"/>
    <cellStyle name="Output 6 4 2 5 3" xfId="36646" xr:uid="{79A3C0E0-C30B-432C-8BB8-64E4F3EC5CF2}"/>
    <cellStyle name="Output 6 4 2 6" xfId="36647" xr:uid="{BAAFBAAE-8BCA-49F1-B8A5-A68DAD10819E}"/>
    <cellStyle name="Output 6 4 2 6 2" xfId="36648" xr:uid="{A34A59AA-B863-40F3-A0FC-BA9CF603681A}"/>
    <cellStyle name="Output 6 4 2 6 3" xfId="36649" xr:uid="{73A906A0-0652-4934-AA58-817249C5A467}"/>
    <cellStyle name="Output 6 4 2 7" xfId="36650" xr:uid="{C9AE8CE7-BC87-4230-9612-812D2C88DC9F}"/>
    <cellStyle name="Output 6 4 2 7 2" xfId="36651" xr:uid="{B4BF54E8-67A3-43DE-A43A-8F1F67525AB5}"/>
    <cellStyle name="Output 6 4 2 7 3" xfId="36652" xr:uid="{DDD6143D-2BCB-4DFF-8895-6458BDA9FC43}"/>
    <cellStyle name="Output 6 4 2 8" xfId="36653" xr:uid="{73E9825E-C3DF-4396-B182-6EB20B32B09B}"/>
    <cellStyle name="Output 6 4 2 8 2" xfId="36654" xr:uid="{AB08FC1A-4886-402E-813A-214F989738B9}"/>
    <cellStyle name="Output 6 4 2 8 3" xfId="36655" xr:uid="{4D0A748B-2E97-4426-8752-4551A69E0796}"/>
    <cellStyle name="Output 6 4 2 9" xfId="36656" xr:uid="{DD2D8A41-3543-4722-87E4-9AEA7C0D6A27}"/>
    <cellStyle name="Output 6 4 2 9 2" xfId="36657" xr:uid="{5C098685-943C-46FC-BAC7-ED3708D7B99A}"/>
    <cellStyle name="Output 6 4 2 9 3" xfId="36658" xr:uid="{7ED234C9-3692-4075-8563-0FDBBDDA834E}"/>
    <cellStyle name="Output 6 4 3" xfId="3918" xr:uid="{E47FD7ED-A52B-4453-8CE7-CA71DCBF618E}"/>
    <cellStyle name="Output 6 4 3 2" xfId="4731" xr:uid="{D3E03B4A-6BCB-4ADE-892E-CB7550556FC6}"/>
    <cellStyle name="Output 6 4 3 2 2" xfId="36659" xr:uid="{116458C9-5AAD-40D6-8148-EC9D6A512D04}"/>
    <cellStyle name="Output 6 4 3 2 3" xfId="36660" xr:uid="{D12F1E97-ED3B-4472-927B-25E85BDB0036}"/>
    <cellStyle name="Output 6 4 3 2 4" xfId="36661" xr:uid="{AB209F6C-AA10-42B9-93D3-6915C09039E9}"/>
    <cellStyle name="Output 6 4 3 3" xfId="5145" xr:uid="{6CB0EE61-E76C-4527-B2C7-9A15777C032E}"/>
    <cellStyle name="Output 6 4 3 3 2" xfId="36662" xr:uid="{465DF7D4-FDE0-4344-98A3-6D9A39657265}"/>
    <cellStyle name="Output 6 4 3 4" xfId="36663" xr:uid="{973205C7-080A-4AFA-92C3-402DFF03348D}"/>
    <cellStyle name="Output 6 4 3 5" xfId="36664" xr:uid="{B972DC3E-03AB-4A92-8A2E-FC73DEF8B1B0}"/>
    <cellStyle name="Output 6 4 3 6" xfId="36665" xr:uid="{E6371172-E3C1-44FA-91DB-79CA2EA3B78F}"/>
    <cellStyle name="Output 6 4 4" xfId="36666" xr:uid="{C62250CB-645C-41A7-94DF-F9253C35DBCD}"/>
    <cellStyle name="Output 6 4 4 2" xfId="36667" xr:uid="{41AE89CF-0DC5-4C3D-A857-B0E4134E9A9A}"/>
    <cellStyle name="Output 6 4 4 2 2" xfId="36668" xr:uid="{D2DD418A-2148-4E0F-ADB6-C50DB7D5FD91}"/>
    <cellStyle name="Output 6 4 4 2 3" xfId="36669" xr:uid="{11C3D6F6-176E-42F7-A1F2-A86FD1467616}"/>
    <cellStyle name="Output 6 4 4 3" xfId="36670" xr:uid="{E6295C72-ED05-4133-9877-C7C1A98FA015}"/>
    <cellStyle name="Output 6 4 4 4" xfId="36671" xr:uid="{DAF58575-A0F0-4638-BF7D-9FA416DDD880}"/>
    <cellStyle name="Output 6 4 4 5" xfId="36672" xr:uid="{5AFC84F0-984A-436C-882D-F6F9380C8777}"/>
    <cellStyle name="Output 6 4 5" xfId="36673" xr:uid="{262BFA83-82D0-4FC4-9BA1-0EE79DB7373F}"/>
    <cellStyle name="Output 6 4 5 2" xfId="36674" xr:uid="{044A058C-567C-4F28-9B67-E263B4AFFD82}"/>
    <cellStyle name="Output 6 4 5 2 2" xfId="36675" xr:uid="{ABCD828F-DC8E-426A-8098-A42B06EE561F}"/>
    <cellStyle name="Output 6 4 5 2 3" xfId="36676" xr:uid="{E725F5C1-3A63-4EF0-AC91-1144E373A51F}"/>
    <cellStyle name="Output 6 4 5 3" xfId="36677" xr:uid="{92CAA44A-A53D-46E9-9A9E-B0D750B94682}"/>
    <cellStyle name="Output 6 4 5 4" xfId="36678" xr:uid="{0277EA35-6CC7-4FFD-A4E5-829E8906B8D4}"/>
    <cellStyle name="Output 6 4 6" xfId="36679" xr:uid="{A1B6A8F1-B27B-4883-B506-0F3EF5528083}"/>
    <cellStyle name="Output 6 4 6 2" xfId="36680" xr:uid="{B5D31819-C467-4FF5-B95D-1F243A9E8B67}"/>
    <cellStyle name="Output 6 4 6 3" xfId="36681" xr:uid="{D99B89EA-8F5C-4D11-AF11-7B0E8E064EA0}"/>
    <cellStyle name="Output 6 4 7" xfId="36682" xr:uid="{E2EF0A6D-B77D-4C4D-9D1C-C8615F60AF8B}"/>
    <cellStyle name="Output 6 4 7 2" xfId="36683" xr:uid="{C693F6E2-7484-44C6-9BAA-BC77198B59A2}"/>
    <cellStyle name="Output 6 4 7 3" xfId="36684" xr:uid="{43FA7047-5B93-46EA-8143-D598662F3FF4}"/>
    <cellStyle name="Output 6 4 8" xfId="36685" xr:uid="{83F69B19-1C58-4F2F-9368-830D6B01B275}"/>
    <cellStyle name="Output 6 4 8 2" xfId="36686" xr:uid="{0D643F5D-4016-4FE3-AB0C-DF807D1A5093}"/>
    <cellStyle name="Output 6 4 8 3" xfId="36687" xr:uid="{500BC14E-B5C5-44A8-9962-38B1B460FA2E}"/>
    <cellStyle name="Output 6 4 9" xfId="36688" xr:uid="{307E39C0-CDCA-4E07-B80B-6F61143D209E}"/>
    <cellStyle name="Output 6 4 9 2" xfId="36689" xr:uid="{64B964D3-F954-4C9E-89B4-2FB1B24AF15B}"/>
    <cellStyle name="Output 6 4 9 3" xfId="36690" xr:uid="{76C7FD14-01DA-4AB8-A723-011C3A8A8B23}"/>
    <cellStyle name="Output 6 5" xfId="3076" xr:uid="{A6424CD3-E55D-4942-BCC6-57E7CBA8F9D2}"/>
    <cellStyle name="Output 6 5 10" xfId="36691" xr:uid="{CD8519A4-AE4C-4E12-B25B-BBDFC47C5EF0}"/>
    <cellStyle name="Output 6 5 10 2" xfId="36692" xr:uid="{A16D89F3-8390-4315-AA8F-E34ADD161D20}"/>
    <cellStyle name="Output 6 5 10 3" xfId="36693" xr:uid="{C3C8E17D-2307-4C21-B19F-6FEFA3B7F01F}"/>
    <cellStyle name="Output 6 5 11" xfId="36694" xr:uid="{26DDDFED-5AC7-4FE7-B68C-1229FECDAECB}"/>
    <cellStyle name="Output 6 5 11 2" xfId="36695" xr:uid="{F8701627-32E2-49E9-885C-5BB7C6E46484}"/>
    <cellStyle name="Output 6 5 12" xfId="36696" xr:uid="{4F9061A7-2B68-4D25-AA87-E003B77EFFC1}"/>
    <cellStyle name="Output 6 5 2" xfId="3584" xr:uid="{3D59B352-F79D-4B25-98ED-2255A0A47879}"/>
    <cellStyle name="Output 6 5 2 10" xfId="36697" xr:uid="{3F994F01-8B82-4D80-9140-959C8593355A}"/>
    <cellStyle name="Output 6 5 2 10 2" xfId="36698" xr:uid="{519676F3-9D6F-436C-BDD0-830F05AC2000}"/>
    <cellStyle name="Output 6 5 2 11" xfId="36699" xr:uid="{360B1299-5A8B-47B5-82BC-CC2FC59CD2A9}"/>
    <cellStyle name="Output 6 5 2 2" xfId="4241" xr:uid="{668F6DFB-7419-4C02-AC7C-6355EB27705F}"/>
    <cellStyle name="Output 6 5 2 2 2" xfId="4988" xr:uid="{3493A472-B466-47DA-8746-0E2E888D6C4B}"/>
    <cellStyle name="Output 6 5 2 2 2 2" xfId="36700" xr:uid="{912535AA-08EB-4CD0-B009-59002D8C4048}"/>
    <cellStyle name="Output 6 5 2 2 2 3" xfId="36701" xr:uid="{C38960AD-5D42-4FA9-8815-C6746697AD35}"/>
    <cellStyle name="Output 6 5 2 2 3" xfId="5464" xr:uid="{7B74A31E-250F-4090-9B44-AA054749DB36}"/>
    <cellStyle name="Output 6 5 2 2 3 2" xfId="36702" xr:uid="{6AE98CAD-11FE-429E-9B95-C15EC3D2C058}"/>
    <cellStyle name="Output 6 5 2 2 4" xfId="36703" xr:uid="{6431537C-E33C-474A-BE5F-325091C25ACA}"/>
    <cellStyle name="Output 6 5 2 2 5" xfId="36704" xr:uid="{2DC60D9A-2158-41C1-801D-9434B1DBC3EF}"/>
    <cellStyle name="Output 6 5 2 2 6" xfId="36705" xr:uid="{7DBD7DBF-FD26-4030-AE69-E9D4AEB9D729}"/>
    <cellStyle name="Output 6 5 2 3" xfId="36706" xr:uid="{1824A86A-F1E7-4B96-B8C6-B6A74967B717}"/>
    <cellStyle name="Output 6 5 2 3 2" xfId="36707" xr:uid="{3EA91E74-A7DA-480F-8135-3049385C65E4}"/>
    <cellStyle name="Output 6 5 2 3 3" xfId="36708" xr:uid="{A18FB2F2-18AE-4DFC-AC99-B20E0BF8DCA4}"/>
    <cellStyle name="Output 6 5 2 4" xfId="36709" xr:uid="{FF3664F5-ACF7-4403-B331-016AB066A3E9}"/>
    <cellStyle name="Output 6 5 2 4 2" xfId="36710" xr:uid="{EF358A62-E03E-4EC8-A4F8-914D588182D0}"/>
    <cellStyle name="Output 6 5 2 4 3" xfId="36711" xr:uid="{60E6198E-A5B2-46B4-93C0-702647EE5952}"/>
    <cellStyle name="Output 6 5 2 5" xfId="36712" xr:uid="{1DD9B993-E785-48A6-82DC-A668E55CA49E}"/>
    <cellStyle name="Output 6 5 2 5 2" xfId="36713" xr:uid="{74151712-82A5-429F-8C42-3032B5F22CA3}"/>
    <cellStyle name="Output 6 5 2 5 3" xfId="36714" xr:uid="{5233D020-11D1-4C8A-91FB-DD1AA9085000}"/>
    <cellStyle name="Output 6 5 2 6" xfId="36715" xr:uid="{C81985F9-EF7E-442F-944C-88F6ECDD9E94}"/>
    <cellStyle name="Output 6 5 2 6 2" xfId="36716" xr:uid="{D084712F-90E0-4977-8A97-EA15A6DA31A5}"/>
    <cellStyle name="Output 6 5 2 6 3" xfId="36717" xr:uid="{0BEA9273-000F-4B15-9E99-E4BAEF91E31F}"/>
    <cellStyle name="Output 6 5 2 7" xfId="36718" xr:uid="{E6BDBB54-C48D-412F-9D0E-E9736AF8A212}"/>
    <cellStyle name="Output 6 5 2 7 2" xfId="36719" xr:uid="{84B0C299-933A-4C34-BF4F-C2E6FC23FE0C}"/>
    <cellStyle name="Output 6 5 2 7 3" xfId="36720" xr:uid="{3885F960-5F0D-45E2-9717-E71E7374FFE4}"/>
    <cellStyle name="Output 6 5 2 8" xfId="36721" xr:uid="{9D92EAF6-9C36-4EC7-951C-095141F9A337}"/>
    <cellStyle name="Output 6 5 2 8 2" xfId="36722" xr:uid="{791DF10C-D74A-4A71-A56B-20A56F440687}"/>
    <cellStyle name="Output 6 5 2 8 3" xfId="36723" xr:uid="{E1FAD891-E030-47D1-B8E2-0D5D30AF6937}"/>
    <cellStyle name="Output 6 5 2 9" xfId="36724" xr:uid="{1219A045-A307-47A1-8DD2-BD3FCE2C6BF6}"/>
    <cellStyle name="Output 6 5 2 9 2" xfId="36725" xr:uid="{BBF0C0AB-160B-491C-9EBD-269969297228}"/>
    <cellStyle name="Output 6 5 2 9 3" xfId="36726" xr:uid="{D68699BD-85D6-45C4-96D1-0CA1253A5953}"/>
    <cellStyle name="Output 6 5 3" xfId="3919" xr:uid="{A6C737C0-7F80-4DB9-9D7A-B25B1D4B161B}"/>
    <cellStyle name="Output 6 5 3 2" xfId="4732" xr:uid="{C6D41906-99D2-4767-9586-2C68639BB212}"/>
    <cellStyle name="Output 6 5 3 2 2" xfId="36727" xr:uid="{C39C895B-7925-4444-AC7D-A7151EB29A45}"/>
    <cellStyle name="Output 6 5 3 2 3" xfId="36728" xr:uid="{A62711C1-3472-406E-BF4F-DA1051160F1B}"/>
    <cellStyle name="Output 6 5 3 2 4" xfId="36729" xr:uid="{49639077-B449-42F2-A1C9-0B9DAFC3EF46}"/>
    <cellStyle name="Output 6 5 3 3" xfId="5146" xr:uid="{4F71729A-E11D-46C7-AB35-A58A79FED744}"/>
    <cellStyle name="Output 6 5 3 3 2" xfId="36730" xr:uid="{62F8D554-D52A-45F3-A492-EEE52EDB10C0}"/>
    <cellStyle name="Output 6 5 3 4" xfId="36731" xr:uid="{D4E4B76C-0292-42F7-8550-B4C68330AFDD}"/>
    <cellStyle name="Output 6 5 3 5" xfId="36732" xr:uid="{0D68B6E5-25D7-49FF-BBA6-48DCC8C6AFF1}"/>
    <cellStyle name="Output 6 5 3 6" xfId="36733" xr:uid="{338440D4-D4FD-41A2-89DB-4FFF2CED59C5}"/>
    <cellStyle name="Output 6 5 4" xfId="36734" xr:uid="{6B90FA63-FD95-473C-8BEE-3150DEE35173}"/>
    <cellStyle name="Output 6 5 4 2" xfId="36735" xr:uid="{348D4244-D5B8-4E26-87F5-3DAAF1B334F4}"/>
    <cellStyle name="Output 6 5 4 2 2" xfId="36736" xr:uid="{2596B340-B77C-44A6-AA7F-E940DD970BF5}"/>
    <cellStyle name="Output 6 5 4 2 3" xfId="36737" xr:uid="{6E2B8D66-F2C5-4CF7-A461-0F07DD328033}"/>
    <cellStyle name="Output 6 5 4 3" xfId="36738" xr:uid="{7BE3CA0A-FFB5-45D0-B953-134E05B09391}"/>
    <cellStyle name="Output 6 5 4 4" xfId="36739" xr:uid="{1F525A3F-0F3A-4EEB-9370-B654A2AB5639}"/>
    <cellStyle name="Output 6 5 4 5" xfId="36740" xr:uid="{AAF0B2F5-6B8B-4FCB-9369-B029203FB6B1}"/>
    <cellStyle name="Output 6 5 5" xfId="36741" xr:uid="{9743B404-D0BB-48EC-80E7-2C0014BCCE4F}"/>
    <cellStyle name="Output 6 5 5 2" xfId="36742" xr:uid="{47400704-4A27-406E-912B-0F0A34DE1C05}"/>
    <cellStyle name="Output 6 5 5 2 2" xfId="36743" xr:uid="{5EDD3E0E-F73F-45C8-B612-AA26CA672698}"/>
    <cellStyle name="Output 6 5 5 2 3" xfId="36744" xr:uid="{2DD4F62E-BC90-4B2D-9B90-4C6D356E3C67}"/>
    <cellStyle name="Output 6 5 5 3" xfId="36745" xr:uid="{78BD756C-10D9-4CAA-A4FE-1CE8FEA4CB3E}"/>
    <cellStyle name="Output 6 5 5 4" xfId="36746" xr:uid="{6D3C2218-991B-44AD-883D-E2DC06A996C8}"/>
    <cellStyle name="Output 6 5 6" xfId="36747" xr:uid="{D390D04A-F41E-45F4-98D2-1CADBE4B095E}"/>
    <cellStyle name="Output 6 5 6 2" xfId="36748" xr:uid="{673566E4-BDB3-4D3B-9EF4-1ED321543B75}"/>
    <cellStyle name="Output 6 5 6 3" xfId="36749" xr:uid="{AE938805-5567-4DE2-8603-56863809D106}"/>
    <cellStyle name="Output 6 5 7" xfId="36750" xr:uid="{8ECACA1B-5300-4B9A-866E-D70D4A80E560}"/>
    <cellStyle name="Output 6 5 7 2" xfId="36751" xr:uid="{856793A8-CA8C-41C4-973B-2B1260EE74D2}"/>
    <cellStyle name="Output 6 5 7 3" xfId="36752" xr:uid="{9D4112CD-9030-45CD-87CD-D7D56E52E873}"/>
    <cellStyle name="Output 6 5 8" xfId="36753" xr:uid="{4062D146-B894-4D72-A8C0-B64D3849E287}"/>
    <cellStyle name="Output 6 5 8 2" xfId="36754" xr:uid="{4C7A44CC-6AF8-473F-94ED-36762E52622D}"/>
    <cellStyle name="Output 6 5 8 3" xfId="36755" xr:uid="{26018964-B66C-4999-BC4F-29AD053514F4}"/>
    <cellStyle name="Output 6 5 9" xfId="36756" xr:uid="{0981D5E0-1668-4821-9BFE-6D6AB9F511FF}"/>
    <cellStyle name="Output 6 5 9 2" xfId="36757" xr:uid="{A6CC4EC3-BDC0-44E3-9775-6C30801F47F9}"/>
    <cellStyle name="Output 6 5 9 3" xfId="36758" xr:uid="{1B27F5C4-9FFE-4689-B0B0-650563BB058F}"/>
    <cellStyle name="Output 6 6" xfId="3077" xr:uid="{AE836A4A-5EB9-41E2-9443-0FD5A0A1A532}"/>
    <cellStyle name="Output 6 6 10" xfId="36759" xr:uid="{B2ACFB41-5341-44B7-BF7C-A39F38F2A35A}"/>
    <cellStyle name="Output 6 6 10 2" xfId="36760" xr:uid="{80F7CFA7-86F8-4DBB-B0FD-6CBFFC3119CA}"/>
    <cellStyle name="Output 6 6 10 3" xfId="36761" xr:uid="{B256F42C-42E6-4B9E-B451-AEF3C9EB83CB}"/>
    <cellStyle name="Output 6 6 11" xfId="36762" xr:uid="{7950961F-241A-4A49-B413-5016FFA1641A}"/>
    <cellStyle name="Output 6 6 11 2" xfId="36763" xr:uid="{E226F36B-0CE0-48FC-A0B5-5A23E90CF580}"/>
    <cellStyle name="Output 6 6 12" xfId="36764" xr:uid="{4C391687-C069-4FFF-A155-273471FE2931}"/>
    <cellStyle name="Output 6 6 2" xfId="3585" xr:uid="{FEF8146F-E7EE-4F32-8FD3-B419BF31D5F9}"/>
    <cellStyle name="Output 6 6 2 10" xfId="36765" xr:uid="{0510727B-F034-4EC7-97F8-68CF0A5150EB}"/>
    <cellStyle name="Output 6 6 2 10 2" xfId="36766" xr:uid="{A9F378CA-9EFF-4CED-80BB-3B35D10290F3}"/>
    <cellStyle name="Output 6 6 2 11" xfId="36767" xr:uid="{60B0D750-DE67-4158-864A-68EF5E522F47}"/>
    <cellStyle name="Output 6 6 2 2" xfId="4242" xr:uid="{7B756406-6C1A-4212-AFF2-364955C7E92A}"/>
    <cellStyle name="Output 6 6 2 2 2" xfId="4989" xr:uid="{543E31E7-5E05-4190-BA0E-DDAE4E71E829}"/>
    <cellStyle name="Output 6 6 2 2 2 2" xfId="36768" xr:uid="{AA8903D2-A0A6-4545-A7D1-2D02BCC5734A}"/>
    <cellStyle name="Output 6 6 2 2 2 3" xfId="36769" xr:uid="{14C4BDDE-5160-48C0-BA18-489028A9009B}"/>
    <cellStyle name="Output 6 6 2 2 3" xfId="5465" xr:uid="{D0DD8930-199F-4396-A8F8-780CAF2D2429}"/>
    <cellStyle name="Output 6 6 2 2 3 2" xfId="36770" xr:uid="{CA64C931-8CAE-4B90-87C1-E8B4E2838B57}"/>
    <cellStyle name="Output 6 6 2 2 4" xfId="36771" xr:uid="{9451EA47-A770-4467-89E0-61F9EE6A42C5}"/>
    <cellStyle name="Output 6 6 2 2 5" xfId="36772" xr:uid="{0904353F-B51A-44AE-940E-E00204ABC33F}"/>
    <cellStyle name="Output 6 6 2 2 6" xfId="36773" xr:uid="{18987BC7-43AF-4D1D-87F4-DC0F30F056A5}"/>
    <cellStyle name="Output 6 6 2 3" xfId="36774" xr:uid="{4FAF4F91-F248-4DE5-B33F-192F4D1A9369}"/>
    <cellStyle name="Output 6 6 2 3 2" xfId="36775" xr:uid="{A4BD7F79-99A0-4B33-A813-7D715FC09A83}"/>
    <cellStyle name="Output 6 6 2 3 3" xfId="36776" xr:uid="{0B8D23E1-3387-4BB1-B521-3A0D4DB60BBB}"/>
    <cellStyle name="Output 6 6 2 4" xfId="36777" xr:uid="{6DDDC192-6A0A-4A15-A135-3EF469E26E8C}"/>
    <cellStyle name="Output 6 6 2 4 2" xfId="36778" xr:uid="{F185FBCD-DB5D-484F-953B-D880228338E3}"/>
    <cellStyle name="Output 6 6 2 4 3" xfId="36779" xr:uid="{94976B3A-4619-48E3-980E-AC87C480F1AF}"/>
    <cellStyle name="Output 6 6 2 5" xfId="36780" xr:uid="{24F5730E-D753-4208-90D1-C92766EB2101}"/>
    <cellStyle name="Output 6 6 2 5 2" xfId="36781" xr:uid="{4D73D197-435F-4065-AA82-5A6B01E1C766}"/>
    <cellStyle name="Output 6 6 2 5 3" xfId="36782" xr:uid="{BDC0999D-7AD4-4EC0-AEB3-58ADB8D9A391}"/>
    <cellStyle name="Output 6 6 2 6" xfId="36783" xr:uid="{4DDA29D5-1029-49AA-BA13-BEF55D0500D2}"/>
    <cellStyle name="Output 6 6 2 6 2" xfId="36784" xr:uid="{4164EE2D-2447-4D94-9738-516D324A4BDD}"/>
    <cellStyle name="Output 6 6 2 6 3" xfId="36785" xr:uid="{731BA745-BF29-4420-B2B1-147F931B092F}"/>
    <cellStyle name="Output 6 6 2 7" xfId="36786" xr:uid="{82557EB1-24B9-46D5-BB6A-9712E38C6E8F}"/>
    <cellStyle name="Output 6 6 2 7 2" xfId="36787" xr:uid="{ADED87FA-80AC-4322-B39F-BBFE2778AB44}"/>
    <cellStyle name="Output 6 6 2 7 3" xfId="36788" xr:uid="{D7D1E695-05DC-42FF-B4DD-704D30551DA3}"/>
    <cellStyle name="Output 6 6 2 8" xfId="36789" xr:uid="{0FC68CCF-8455-42E5-A2EA-0D94E8DC19BE}"/>
    <cellStyle name="Output 6 6 2 8 2" xfId="36790" xr:uid="{9D47D0EF-E873-491D-A76B-D011D8553CAE}"/>
    <cellStyle name="Output 6 6 2 8 3" xfId="36791" xr:uid="{5C5B096D-CF27-48A3-88C9-D35A706F1EF3}"/>
    <cellStyle name="Output 6 6 2 9" xfId="36792" xr:uid="{D88C180A-6F08-41FF-AE59-DD7605E2740E}"/>
    <cellStyle name="Output 6 6 2 9 2" xfId="36793" xr:uid="{CB0584E9-DF93-461A-9DC1-6E589F639254}"/>
    <cellStyle name="Output 6 6 2 9 3" xfId="36794" xr:uid="{58803E40-6792-4A23-B689-DC93032D4FE9}"/>
    <cellStyle name="Output 6 6 3" xfId="3920" xr:uid="{167E2271-0779-48A6-9C3D-295D9100E19B}"/>
    <cellStyle name="Output 6 6 3 2" xfId="4733" xr:uid="{9C9BF7BF-2B07-4C09-B4B5-A2FAB2A827AF}"/>
    <cellStyle name="Output 6 6 3 2 2" xfId="36795" xr:uid="{12525E0F-8B8F-473A-A8E3-D8E3137164F2}"/>
    <cellStyle name="Output 6 6 3 2 3" xfId="36796" xr:uid="{9A9059D9-F914-4432-9190-CE85EA045A82}"/>
    <cellStyle name="Output 6 6 3 2 4" xfId="36797" xr:uid="{81AF4D1A-4542-4056-9A19-525D20D8054C}"/>
    <cellStyle name="Output 6 6 3 3" xfId="5147" xr:uid="{6C4CF470-E2F8-4EF5-9C3C-E2D92E4A193F}"/>
    <cellStyle name="Output 6 6 3 3 2" xfId="36798" xr:uid="{F857BFE7-6351-4E21-BE7B-FE79843B4A65}"/>
    <cellStyle name="Output 6 6 3 4" xfId="36799" xr:uid="{E918FF9F-2CBE-4C1D-8B0E-983FCAB583F2}"/>
    <cellStyle name="Output 6 6 3 5" xfId="36800" xr:uid="{7CC2E9CA-0410-4333-A8FB-111A110C2C11}"/>
    <cellStyle name="Output 6 6 3 6" xfId="36801" xr:uid="{68AC601B-33F6-4B2B-A063-97D23C5EB531}"/>
    <cellStyle name="Output 6 6 4" xfId="36802" xr:uid="{311AF93D-4BDA-424A-873A-469DDDE05FC7}"/>
    <cellStyle name="Output 6 6 4 2" xfId="36803" xr:uid="{26892E7E-C95F-4BB6-99DA-8FE47EF3380B}"/>
    <cellStyle name="Output 6 6 4 2 2" xfId="36804" xr:uid="{758A0680-BD76-45A3-9F15-17FA79B38E90}"/>
    <cellStyle name="Output 6 6 4 2 3" xfId="36805" xr:uid="{3ADB8807-AFA4-406B-AD09-2DD1D76CC311}"/>
    <cellStyle name="Output 6 6 4 3" xfId="36806" xr:uid="{694C75F2-F2C4-4EF1-99C6-7393E5DA6C7A}"/>
    <cellStyle name="Output 6 6 4 4" xfId="36807" xr:uid="{F130B00B-9B12-4122-B7AD-A30D38EE9007}"/>
    <cellStyle name="Output 6 6 4 5" xfId="36808" xr:uid="{356E97A4-3988-4193-932D-AB9954BE5B4C}"/>
    <cellStyle name="Output 6 6 5" xfId="36809" xr:uid="{6F59EBB8-3697-45FB-8FF2-E20C898AE65A}"/>
    <cellStyle name="Output 6 6 5 2" xfId="36810" xr:uid="{2EBBAC90-F980-4B6B-AD21-7C9B85467F38}"/>
    <cellStyle name="Output 6 6 5 2 2" xfId="36811" xr:uid="{558FA640-AD68-4865-AFA1-B94CB803A6A1}"/>
    <cellStyle name="Output 6 6 5 2 3" xfId="36812" xr:uid="{84F179DF-E5D0-4F0E-922C-AD4147018FA9}"/>
    <cellStyle name="Output 6 6 5 3" xfId="36813" xr:uid="{DF6ECDB2-BC64-40F6-B4AF-7E3F3A30CAF1}"/>
    <cellStyle name="Output 6 6 5 4" xfId="36814" xr:uid="{F270BE38-07B8-4FB6-9107-DD8EB0B98220}"/>
    <cellStyle name="Output 6 6 6" xfId="36815" xr:uid="{DD9ABFFF-6A0F-4381-9A49-C1E516E28D0A}"/>
    <cellStyle name="Output 6 6 6 2" xfId="36816" xr:uid="{5148508B-61B0-462D-9234-6C575AEE99DF}"/>
    <cellStyle name="Output 6 6 6 3" xfId="36817" xr:uid="{ABACFBCE-F9F8-4668-9A0A-E3FE3FB62FEB}"/>
    <cellStyle name="Output 6 6 7" xfId="36818" xr:uid="{C29B2710-998B-422A-9F21-24C6F8BD17E3}"/>
    <cellStyle name="Output 6 6 7 2" xfId="36819" xr:uid="{BB86D0E9-970A-41AE-B030-969FE0A02E6D}"/>
    <cellStyle name="Output 6 6 7 3" xfId="36820" xr:uid="{90A27C36-752A-44CA-A8A8-D16AA74F2D06}"/>
    <cellStyle name="Output 6 6 8" xfId="36821" xr:uid="{58074F0D-2F05-44CF-8A71-1CC10F9BFB0C}"/>
    <cellStyle name="Output 6 6 8 2" xfId="36822" xr:uid="{741FA787-D1F9-4AEC-B885-7B51FCBF0AEE}"/>
    <cellStyle name="Output 6 6 8 3" xfId="36823" xr:uid="{EA0E49A4-D637-417E-BF62-8715BD1E657B}"/>
    <cellStyle name="Output 6 6 9" xfId="36824" xr:uid="{A4B20C5B-F741-452A-9946-D6A2D34B5E28}"/>
    <cellStyle name="Output 6 6 9 2" xfId="36825" xr:uid="{6DF368B4-CEFC-4A73-A519-3A3E37DBE4FC}"/>
    <cellStyle name="Output 6 6 9 3" xfId="36826" xr:uid="{50CB94E9-749E-4098-8CAB-4C0A91EA16CF}"/>
    <cellStyle name="Output 6 7" xfId="3078" xr:uid="{426F61DA-0390-43D9-8AF4-25D13CE005A1}"/>
    <cellStyle name="Output 6 7 10" xfId="36827" xr:uid="{CF5FC7B0-F5E2-4372-96D1-FCB497038306}"/>
    <cellStyle name="Output 6 7 10 2" xfId="36828" xr:uid="{56AFD5E6-35B9-4B17-8EA1-D7844306D80E}"/>
    <cellStyle name="Output 6 7 10 3" xfId="36829" xr:uid="{562B41AC-AF59-4F89-B7D4-6337BB20A38E}"/>
    <cellStyle name="Output 6 7 11" xfId="36830" xr:uid="{28CA21AF-A8CA-4D26-8459-51A8AA658594}"/>
    <cellStyle name="Output 6 7 11 2" xfId="36831" xr:uid="{B9C2A683-70D0-4051-A72B-FA834DF568F4}"/>
    <cellStyle name="Output 6 7 12" xfId="36832" xr:uid="{8C1D7DFE-A9BF-44AC-B864-6EE8938004CB}"/>
    <cellStyle name="Output 6 7 2" xfId="3586" xr:uid="{24123065-B5D2-4FA7-93B3-64FFF5A689AE}"/>
    <cellStyle name="Output 6 7 2 10" xfId="36833" xr:uid="{2DE864BC-3E94-425D-9CDB-FF69E6C0F77D}"/>
    <cellStyle name="Output 6 7 2 10 2" xfId="36834" xr:uid="{3E220FDA-9C8D-4A41-AF82-F483C01B55C7}"/>
    <cellStyle name="Output 6 7 2 11" xfId="36835" xr:uid="{2CB012C4-A251-4AD5-B5E9-985126E1ED7C}"/>
    <cellStyle name="Output 6 7 2 2" xfId="4243" xr:uid="{FF23E8AB-CE4B-4A4B-AC98-B69718E6FDCB}"/>
    <cellStyle name="Output 6 7 2 2 2" xfId="4990" xr:uid="{8F0722E1-C097-4B8C-B513-9307B834BDCC}"/>
    <cellStyle name="Output 6 7 2 2 2 2" xfId="36836" xr:uid="{7603C3BB-5634-41E1-9751-5196994B6D06}"/>
    <cellStyle name="Output 6 7 2 2 2 3" xfId="36837" xr:uid="{C4159676-3D73-4F79-A0FA-7879CC6EC655}"/>
    <cellStyle name="Output 6 7 2 2 3" xfId="5466" xr:uid="{1E95F304-9206-49EA-81C1-87A301A576D3}"/>
    <cellStyle name="Output 6 7 2 2 3 2" xfId="36838" xr:uid="{DEDE906F-4F5E-4BB3-A137-D56E8BBC31F2}"/>
    <cellStyle name="Output 6 7 2 2 4" xfId="36839" xr:uid="{49B03FA4-4C7D-48BB-BE1A-24654E47F201}"/>
    <cellStyle name="Output 6 7 2 2 5" xfId="36840" xr:uid="{68AA91A7-BAFC-48BF-BD55-56213F8BC1DE}"/>
    <cellStyle name="Output 6 7 2 2 6" xfId="36841" xr:uid="{F66BE9B9-CDC0-4121-972C-C66E9BA1767E}"/>
    <cellStyle name="Output 6 7 2 3" xfId="36842" xr:uid="{55DF1789-ACC9-4BF5-B9DF-98FF8E2D7F53}"/>
    <cellStyle name="Output 6 7 2 3 2" xfId="36843" xr:uid="{D1D8CED8-0E6B-49C8-BD82-9357A589BA10}"/>
    <cellStyle name="Output 6 7 2 3 3" xfId="36844" xr:uid="{334EB417-0FB5-4CD1-98BF-A518CAE7F82A}"/>
    <cellStyle name="Output 6 7 2 4" xfId="36845" xr:uid="{D393462C-2042-4728-B854-50568BFAA207}"/>
    <cellStyle name="Output 6 7 2 4 2" xfId="36846" xr:uid="{D3B2BA11-08EC-4F86-8D75-63B2F6BB2426}"/>
    <cellStyle name="Output 6 7 2 4 3" xfId="36847" xr:uid="{39CEC16B-1427-4868-9F9E-ECC7F816EE8D}"/>
    <cellStyle name="Output 6 7 2 5" xfId="36848" xr:uid="{348D0CED-BA50-493C-9A71-63EE6C1CDDBD}"/>
    <cellStyle name="Output 6 7 2 5 2" xfId="36849" xr:uid="{D4CB211F-7EB1-4FB7-B3AC-5CF458EC98CA}"/>
    <cellStyle name="Output 6 7 2 5 3" xfId="36850" xr:uid="{972ED431-3BC8-45D7-9D30-7A42BB273B22}"/>
    <cellStyle name="Output 6 7 2 6" xfId="36851" xr:uid="{7E46C68B-9B1C-4363-9431-D724682C67AA}"/>
    <cellStyle name="Output 6 7 2 6 2" xfId="36852" xr:uid="{A45466AD-724D-418A-A797-CB1F117C168F}"/>
    <cellStyle name="Output 6 7 2 6 3" xfId="36853" xr:uid="{FDFF77B1-F8D3-4286-A835-72AAF208EA8C}"/>
    <cellStyle name="Output 6 7 2 7" xfId="36854" xr:uid="{D3B8C2C4-59E0-41B2-8633-E57064BD97E8}"/>
    <cellStyle name="Output 6 7 2 7 2" xfId="36855" xr:uid="{12417BBF-9505-4082-9A37-1549DA704123}"/>
    <cellStyle name="Output 6 7 2 7 3" xfId="36856" xr:uid="{AECD7B90-6102-4AAE-8698-C2BB276AA0BF}"/>
    <cellStyle name="Output 6 7 2 8" xfId="36857" xr:uid="{9582E0D6-A512-4F96-92AC-7BE44CBE0EC2}"/>
    <cellStyle name="Output 6 7 2 8 2" xfId="36858" xr:uid="{954FC11B-8E54-4A98-A5B0-76A0485BEF9C}"/>
    <cellStyle name="Output 6 7 2 8 3" xfId="36859" xr:uid="{7C357FF1-3109-4675-BFE8-22E06F1E10DD}"/>
    <cellStyle name="Output 6 7 2 9" xfId="36860" xr:uid="{23DF0A63-D7C1-46F1-BE8C-5F847548B782}"/>
    <cellStyle name="Output 6 7 2 9 2" xfId="36861" xr:uid="{C7DEA785-BD2A-471D-804F-CCE0C8EA89D4}"/>
    <cellStyle name="Output 6 7 2 9 3" xfId="36862" xr:uid="{073FD5CE-A661-4651-A8C8-20DC3B7C0530}"/>
    <cellStyle name="Output 6 7 3" xfId="3921" xr:uid="{8C83E7EB-BCC2-423F-BE98-502AE597E422}"/>
    <cellStyle name="Output 6 7 3 2" xfId="4734" xr:uid="{B9D027DB-9B43-403B-A0C5-0D199FD2344D}"/>
    <cellStyle name="Output 6 7 3 2 2" xfId="36863" xr:uid="{813CD450-5C4E-4592-916C-156A61B41011}"/>
    <cellStyle name="Output 6 7 3 2 3" xfId="36864" xr:uid="{F425AAE9-313D-4D38-AA15-A290AA0789DD}"/>
    <cellStyle name="Output 6 7 3 2 4" xfId="36865" xr:uid="{AA173A98-BE1A-452D-B51B-2E7F8A172BAD}"/>
    <cellStyle name="Output 6 7 3 3" xfId="5148" xr:uid="{275BCE55-2246-42C6-89F2-F474B9FE5075}"/>
    <cellStyle name="Output 6 7 3 3 2" xfId="36866" xr:uid="{3971592E-8930-456F-900B-412ECC6682DA}"/>
    <cellStyle name="Output 6 7 3 4" xfId="36867" xr:uid="{4B2C70EF-5931-4605-A0F6-7CD0F68C58AF}"/>
    <cellStyle name="Output 6 7 3 5" xfId="36868" xr:uid="{C62AD85D-7847-4422-9014-EB22A571E44B}"/>
    <cellStyle name="Output 6 7 3 6" xfId="36869" xr:uid="{7355361C-C047-45C9-8702-D82ECDCB3BC7}"/>
    <cellStyle name="Output 6 7 4" xfId="36870" xr:uid="{32728D08-FF55-4C8D-B62D-53E6EE4FEC3E}"/>
    <cellStyle name="Output 6 7 4 2" xfId="36871" xr:uid="{0B6457A3-4ABE-4023-8F1A-AEFE36B2B570}"/>
    <cellStyle name="Output 6 7 4 2 2" xfId="36872" xr:uid="{CFF0FD2B-53B2-4C20-B0C9-CBFCB1FB1AEC}"/>
    <cellStyle name="Output 6 7 4 2 3" xfId="36873" xr:uid="{BF77B828-FB87-4550-8328-CC64B0AB9901}"/>
    <cellStyle name="Output 6 7 4 3" xfId="36874" xr:uid="{67256C14-2D13-4F84-9C2A-1DCA6A1BD18F}"/>
    <cellStyle name="Output 6 7 4 4" xfId="36875" xr:uid="{21C4CDE0-4E8B-46D2-83CA-C395F0A2987D}"/>
    <cellStyle name="Output 6 7 4 5" xfId="36876" xr:uid="{C62B593A-3B94-4005-9292-90A674DE5365}"/>
    <cellStyle name="Output 6 7 5" xfId="36877" xr:uid="{7D710FAF-439F-4181-A1C6-6651C95A1B99}"/>
    <cellStyle name="Output 6 7 5 2" xfId="36878" xr:uid="{FFE25642-80C7-407D-B76A-2A2DC86F5BE9}"/>
    <cellStyle name="Output 6 7 5 2 2" xfId="36879" xr:uid="{2F65320A-60B9-4BBF-A244-BF1D0765D1B2}"/>
    <cellStyle name="Output 6 7 5 2 3" xfId="36880" xr:uid="{A03DDE75-87A4-405A-98FC-780EBA169CB9}"/>
    <cellStyle name="Output 6 7 5 3" xfId="36881" xr:uid="{DAD0070E-FFCC-4884-B900-0BEDDAF62403}"/>
    <cellStyle name="Output 6 7 5 4" xfId="36882" xr:uid="{B2D19A21-C66F-497A-BB0A-20AB5832CF85}"/>
    <cellStyle name="Output 6 7 6" xfId="36883" xr:uid="{7BF92A34-4FA9-4903-98E2-24EA146D1527}"/>
    <cellStyle name="Output 6 7 6 2" xfId="36884" xr:uid="{596C5793-34C8-4A1E-8255-AC44C4AD05D4}"/>
    <cellStyle name="Output 6 7 6 3" xfId="36885" xr:uid="{7862CDC8-AEF7-416D-9556-E9A53696C68B}"/>
    <cellStyle name="Output 6 7 7" xfId="36886" xr:uid="{8C2B2D30-321E-4378-AB31-691DE2DF84E0}"/>
    <cellStyle name="Output 6 7 7 2" xfId="36887" xr:uid="{D726F0D9-DCA6-4CCE-AFF4-DE10EE7E0E00}"/>
    <cellStyle name="Output 6 7 7 3" xfId="36888" xr:uid="{C00972E1-B1B9-4265-9265-F102FE295594}"/>
    <cellStyle name="Output 6 7 8" xfId="36889" xr:uid="{A767724C-48C1-4B41-B272-E21BD16763B8}"/>
    <cellStyle name="Output 6 7 8 2" xfId="36890" xr:uid="{D07BAD17-7FD4-4A7F-A6A1-E3F5583FD137}"/>
    <cellStyle name="Output 6 7 8 3" xfId="36891" xr:uid="{80DF7912-665D-43F9-ABC1-86B47C782DC1}"/>
    <cellStyle name="Output 6 7 9" xfId="36892" xr:uid="{C7124140-6A2E-4E04-A4F8-8F547E56C91E}"/>
    <cellStyle name="Output 6 7 9 2" xfId="36893" xr:uid="{B7FC0688-CA2C-407A-ADED-B46CCB5C793E}"/>
    <cellStyle name="Output 6 7 9 3" xfId="36894" xr:uid="{2497C7AB-642D-4A5D-8E1A-272ADDB1C946}"/>
    <cellStyle name="Output 6 8" xfId="3079" xr:uid="{EB8E9A29-0716-4476-A37D-D17877974394}"/>
    <cellStyle name="Output 6 8 10" xfId="36895" xr:uid="{97BD19A3-B3B7-4EFF-BC11-7FDECDAB1A01}"/>
    <cellStyle name="Output 6 8 10 2" xfId="36896" xr:uid="{E5C38751-1B80-4B23-B586-A765224555A7}"/>
    <cellStyle name="Output 6 8 10 3" xfId="36897" xr:uid="{33AA03F1-4CF6-4ACD-8BAA-2FD3A4AC0E0B}"/>
    <cellStyle name="Output 6 8 11" xfId="36898" xr:uid="{5BDF1C34-4FB4-4A6C-B65C-187BD8003E7F}"/>
    <cellStyle name="Output 6 8 11 2" xfId="36899" xr:uid="{6F404BB9-4EBD-4760-9F6B-B43781AA2704}"/>
    <cellStyle name="Output 6 8 12" xfId="36900" xr:uid="{34BA20CF-662E-4B56-932F-4557C3DF2ACE}"/>
    <cellStyle name="Output 6 8 2" xfId="3587" xr:uid="{2B5C9816-A95D-4BB2-B812-61A0330334B7}"/>
    <cellStyle name="Output 6 8 2 10" xfId="36901" xr:uid="{E2627EC6-16DE-4751-95C5-72078F38164E}"/>
    <cellStyle name="Output 6 8 2 10 2" xfId="36902" xr:uid="{CC2576B0-B37C-481A-951B-34DF4DD83397}"/>
    <cellStyle name="Output 6 8 2 11" xfId="36903" xr:uid="{A9346721-C7C7-4656-92A7-F0CCF8F88CB3}"/>
    <cellStyle name="Output 6 8 2 2" xfId="4244" xr:uid="{EE91ADD1-1D44-4BA0-BB2C-66AD80AD0770}"/>
    <cellStyle name="Output 6 8 2 2 2" xfId="4991" xr:uid="{56EAEEA8-6A4C-4550-843B-5D6D639938A4}"/>
    <cellStyle name="Output 6 8 2 2 2 2" xfId="36904" xr:uid="{5EE0C4B2-D84D-4328-BF66-B3E114552FC8}"/>
    <cellStyle name="Output 6 8 2 2 2 3" xfId="36905" xr:uid="{FE905E57-764A-44E2-96F8-6FB23E46BD6A}"/>
    <cellStyle name="Output 6 8 2 2 3" xfId="5467" xr:uid="{DA1672D6-9521-4C48-B0E0-1DF15530F176}"/>
    <cellStyle name="Output 6 8 2 2 3 2" xfId="36906" xr:uid="{C455A991-4AEE-4DCA-82F4-54C12BE713B2}"/>
    <cellStyle name="Output 6 8 2 2 4" xfId="36907" xr:uid="{B1EF6E92-B500-4C76-A800-FFCFA24BD596}"/>
    <cellStyle name="Output 6 8 2 2 5" xfId="36908" xr:uid="{F20C69AB-47E7-4FFF-9458-2020496D39D4}"/>
    <cellStyle name="Output 6 8 2 2 6" xfId="36909" xr:uid="{138800AA-51CF-46CC-90A7-FBE207C621B6}"/>
    <cellStyle name="Output 6 8 2 3" xfId="36910" xr:uid="{646F11AB-8621-418C-A74F-C1B221CEE6AD}"/>
    <cellStyle name="Output 6 8 2 3 2" xfId="36911" xr:uid="{4562BF5C-887C-4B2D-9E33-337923C18D1F}"/>
    <cellStyle name="Output 6 8 2 3 3" xfId="36912" xr:uid="{E1C65ADC-0597-4A00-A870-7E9BF62E8E9C}"/>
    <cellStyle name="Output 6 8 2 4" xfId="36913" xr:uid="{672B3820-E945-4607-B3B3-5088B81C0DAF}"/>
    <cellStyle name="Output 6 8 2 4 2" xfId="36914" xr:uid="{E83CD94A-41AD-4EDA-802A-D1AAB977961F}"/>
    <cellStyle name="Output 6 8 2 4 3" xfId="36915" xr:uid="{B0A3BBE1-F604-46E9-B397-8676FE5A63CC}"/>
    <cellStyle name="Output 6 8 2 5" xfId="36916" xr:uid="{FF7FF6C5-A802-488C-A4B7-214A4BF27624}"/>
    <cellStyle name="Output 6 8 2 5 2" xfId="36917" xr:uid="{48FC57EF-DA63-4290-89B1-4F5C552ABD0C}"/>
    <cellStyle name="Output 6 8 2 5 3" xfId="36918" xr:uid="{3895140C-3F33-4B88-993F-EC565165CB07}"/>
    <cellStyle name="Output 6 8 2 6" xfId="36919" xr:uid="{ACD547A9-48AB-42E6-9956-03599C8DE515}"/>
    <cellStyle name="Output 6 8 2 6 2" xfId="36920" xr:uid="{EE5EAA53-AED5-40C9-B579-21A1E3CFE43F}"/>
    <cellStyle name="Output 6 8 2 6 3" xfId="36921" xr:uid="{CB31A978-42D0-4433-AF39-EB1959A1CA3E}"/>
    <cellStyle name="Output 6 8 2 7" xfId="36922" xr:uid="{2581268E-6EE2-4672-8475-6B69393ECFAD}"/>
    <cellStyle name="Output 6 8 2 7 2" xfId="36923" xr:uid="{186193F2-C21D-4D5F-AC60-530C1E799D13}"/>
    <cellStyle name="Output 6 8 2 7 3" xfId="36924" xr:uid="{46D3984B-B8B0-49A6-898A-2099DCF7FFBC}"/>
    <cellStyle name="Output 6 8 2 8" xfId="36925" xr:uid="{E5F23985-923D-40AF-B89E-0AE39A353D23}"/>
    <cellStyle name="Output 6 8 2 8 2" xfId="36926" xr:uid="{AF298FEA-9AA6-4586-A002-F17C5D1D9ED7}"/>
    <cellStyle name="Output 6 8 2 8 3" xfId="36927" xr:uid="{02CEC107-17A9-4334-9B22-99E407D8B71D}"/>
    <cellStyle name="Output 6 8 2 9" xfId="36928" xr:uid="{331859ED-8825-45C6-BABC-5DEA084D90D3}"/>
    <cellStyle name="Output 6 8 2 9 2" xfId="36929" xr:uid="{67EC9B5D-3A40-4E59-B216-26093B996EF4}"/>
    <cellStyle name="Output 6 8 2 9 3" xfId="36930" xr:uid="{65ADDF1A-B233-404E-A9B8-B0A3E17F4998}"/>
    <cellStyle name="Output 6 8 3" xfId="3922" xr:uid="{A65AFF2F-C159-4914-A9CD-D295AF79CBA9}"/>
    <cellStyle name="Output 6 8 3 2" xfId="4735" xr:uid="{E2D79E32-1FEA-4E85-B287-23B3139EBFC8}"/>
    <cellStyle name="Output 6 8 3 2 2" xfId="36931" xr:uid="{AF829729-C449-4DD9-9EFD-F5DC7AA921BD}"/>
    <cellStyle name="Output 6 8 3 2 3" xfId="36932" xr:uid="{210904E4-9515-43D0-808D-B7DCF2902F86}"/>
    <cellStyle name="Output 6 8 3 2 4" xfId="36933" xr:uid="{5B51D6FC-504A-440E-8830-C7303E167F20}"/>
    <cellStyle name="Output 6 8 3 3" xfId="5149" xr:uid="{C2B2C208-15C3-4665-83B4-EB2FFD2EBA0F}"/>
    <cellStyle name="Output 6 8 3 3 2" xfId="36934" xr:uid="{84CF404B-077C-490B-BB89-DD26E05E90B2}"/>
    <cellStyle name="Output 6 8 3 4" xfId="36935" xr:uid="{0602024F-D13B-4D29-911B-74423A524D37}"/>
    <cellStyle name="Output 6 8 3 5" xfId="36936" xr:uid="{57553D16-B816-4663-A8D8-98E79D84BB37}"/>
    <cellStyle name="Output 6 8 3 6" xfId="36937" xr:uid="{71D222C1-179E-477A-9948-990B28518C20}"/>
    <cellStyle name="Output 6 8 4" xfId="36938" xr:uid="{B70EE376-316E-4E80-80F1-44FB6DD7DB5C}"/>
    <cellStyle name="Output 6 8 4 2" xfId="36939" xr:uid="{F3A9DB83-328D-4582-B7B2-CD950B3BB3E2}"/>
    <cellStyle name="Output 6 8 4 2 2" xfId="36940" xr:uid="{EAFFF077-3C83-489A-8DC9-921B648C6A24}"/>
    <cellStyle name="Output 6 8 4 2 3" xfId="36941" xr:uid="{F53E499B-C20E-4233-A458-F541333E7600}"/>
    <cellStyle name="Output 6 8 4 3" xfId="36942" xr:uid="{A2307B8D-72E7-409F-BED9-959BB597CC73}"/>
    <cellStyle name="Output 6 8 4 4" xfId="36943" xr:uid="{EEB566F6-F226-4839-98C3-A1945E643C43}"/>
    <cellStyle name="Output 6 8 4 5" xfId="36944" xr:uid="{D3BE0E61-0EA7-4761-B782-46F3F2BFC5C5}"/>
    <cellStyle name="Output 6 8 5" xfId="36945" xr:uid="{5ECAF935-6C06-4547-B0E1-E4AC3646EF21}"/>
    <cellStyle name="Output 6 8 5 2" xfId="36946" xr:uid="{4280812C-9912-4434-BC76-EDD6A851CD57}"/>
    <cellStyle name="Output 6 8 5 2 2" xfId="36947" xr:uid="{D917F95E-9B54-436E-AC9A-572D9CEFDCC9}"/>
    <cellStyle name="Output 6 8 5 2 3" xfId="36948" xr:uid="{A4456DEE-C5A3-4B01-BC3D-C068FF2EEE5F}"/>
    <cellStyle name="Output 6 8 5 3" xfId="36949" xr:uid="{F890BE6B-49E7-4544-97E2-147DD9532281}"/>
    <cellStyle name="Output 6 8 5 4" xfId="36950" xr:uid="{D3024467-6EC6-498C-A76A-9A5F1BFCDF86}"/>
    <cellStyle name="Output 6 8 6" xfId="36951" xr:uid="{8A5001A8-A075-4D13-8B67-74F93D6F32E2}"/>
    <cellStyle name="Output 6 8 6 2" xfId="36952" xr:uid="{93313DF9-72B5-4B8A-B547-B5A581848A77}"/>
    <cellStyle name="Output 6 8 6 3" xfId="36953" xr:uid="{827A1B60-9947-4853-9F9F-C1BA5CE5965C}"/>
    <cellStyle name="Output 6 8 7" xfId="36954" xr:uid="{A64E62EB-5472-4724-BAA4-9AD612E75CCB}"/>
    <cellStyle name="Output 6 8 7 2" xfId="36955" xr:uid="{60D96849-B3F7-4FA5-8D4F-83B2E1525AAB}"/>
    <cellStyle name="Output 6 8 7 3" xfId="36956" xr:uid="{D94353C9-D922-4CBE-9D26-0E7A2F10E032}"/>
    <cellStyle name="Output 6 8 8" xfId="36957" xr:uid="{F0CCB9AD-F160-49D2-8770-5768E0102B35}"/>
    <cellStyle name="Output 6 8 8 2" xfId="36958" xr:uid="{FAD99D8B-332A-40E6-812E-089B5DA3AD25}"/>
    <cellStyle name="Output 6 8 8 3" xfId="36959" xr:uid="{5D5248AE-7160-4403-9C8E-968319008263}"/>
    <cellStyle name="Output 6 8 9" xfId="36960" xr:uid="{30421595-E9D7-4A08-8D2F-6BE42B55F214}"/>
    <cellStyle name="Output 6 8 9 2" xfId="36961" xr:uid="{DB5D0448-66DE-49AC-9B31-D5D5B83A7B28}"/>
    <cellStyle name="Output 6 8 9 3" xfId="36962" xr:uid="{ECBEDD1F-9029-4035-9202-C95CC9239BC4}"/>
    <cellStyle name="Output 6 9" xfId="3080" xr:uid="{BFEA61FC-2A04-453C-BF35-C8CC73A11E33}"/>
    <cellStyle name="Output 6 9 10" xfId="36963" xr:uid="{64E22A76-F016-41B6-8D00-D40FC5028FF6}"/>
    <cellStyle name="Output 6 9 10 2" xfId="36964" xr:uid="{63803E2A-2B20-432E-8D72-D8968C6BE49D}"/>
    <cellStyle name="Output 6 9 10 3" xfId="36965" xr:uid="{56387254-1370-4160-BB36-1C14239BC7CF}"/>
    <cellStyle name="Output 6 9 11" xfId="36966" xr:uid="{AE4A4F00-6452-47A5-B976-717E7909CBD4}"/>
    <cellStyle name="Output 6 9 11 2" xfId="36967" xr:uid="{3A372A71-A88C-428F-9C18-3DDC2804C3FB}"/>
    <cellStyle name="Output 6 9 12" xfId="36968" xr:uid="{E1BBE686-A4DB-41D2-8B04-E56A383C37DA}"/>
    <cellStyle name="Output 6 9 2" xfId="3588" xr:uid="{B4738453-DD8B-4BEC-BC1C-83751D6B0351}"/>
    <cellStyle name="Output 6 9 2 10" xfId="36969" xr:uid="{B1A3FFB1-0CB1-4C34-82D9-D92EF5B938DC}"/>
    <cellStyle name="Output 6 9 2 10 2" xfId="36970" xr:uid="{E8F586DF-3E51-4A1F-BD37-500B02565BEF}"/>
    <cellStyle name="Output 6 9 2 11" xfId="36971" xr:uid="{AA31A917-47F8-4ED1-9AEE-502987BEA679}"/>
    <cellStyle name="Output 6 9 2 2" xfId="4245" xr:uid="{91D82F77-702D-47AA-B0DE-9F7EF77439B5}"/>
    <cellStyle name="Output 6 9 2 2 2" xfId="4992" xr:uid="{7130FD32-520C-4337-A7F8-C70D78B25AF0}"/>
    <cellStyle name="Output 6 9 2 2 2 2" xfId="36972" xr:uid="{67869144-EE31-400D-8089-4B8D880C2306}"/>
    <cellStyle name="Output 6 9 2 2 2 3" xfId="36973" xr:uid="{A017E7A1-2ACE-4108-BC54-3C811E781233}"/>
    <cellStyle name="Output 6 9 2 2 3" xfId="5468" xr:uid="{0E92D44B-6A34-4489-B68C-547C48EE8DE9}"/>
    <cellStyle name="Output 6 9 2 2 3 2" xfId="36974" xr:uid="{0B46AC52-3704-4606-9A07-812354F9E8D0}"/>
    <cellStyle name="Output 6 9 2 2 4" xfId="36975" xr:uid="{B464471B-1065-4D6E-8E17-9A47D4A70C92}"/>
    <cellStyle name="Output 6 9 2 2 5" xfId="36976" xr:uid="{E2304713-215B-4883-A83A-8D4A5AE37D56}"/>
    <cellStyle name="Output 6 9 2 2 6" xfId="36977" xr:uid="{47D39D91-EE6D-4D1C-88A5-5BF2A54551A6}"/>
    <cellStyle name="Output 6 9 2 3" xfId="36978" xr:uid="{17BDDE34-A2DE-478B-9DD5-4309EC313843}"/>
    <cellStyle name="Output 6 9 2 3 2" xfId="36979" xr:uid="{20A53038-0ED6-4C24-9CF2-4B24A922AA67}"/>
    <cellStyle name="Output 6 9 2 3 3" xfId="36980" xr:uid="{503A37E3-C353-4FC3-B64F-9D92EABFE6AB}"/>
    <cellStyle name="Output 6 9 2 4" xfId="36981" xr:uid="{7CECD297-0C8A-43B4-883C-23DBBE801C28}"/>
    <cellStyle name="Output 6 9 2 4 2" xfId="36982" xr:uid="{0240F2A5-EC6E-4324-BDF8-CA125C3791D2}"/>
    <cellStyle name="Output 6 9 2 4 3" xfId="36983" xr:uid="{ECD288C5-16F4-4F58-9B34-FF715219A47B}"/>
    <cellStyle name="Output 6 9 2 5" xfId="36984" xr:uid="{7DADE2BF-1E69-421D-8079-44177DEA6C3F}"/>
    <cellStyle name="Output 6 9 2 5 2" xfId="36985" xr:uid="{C59DD9B8-8F70-47BF-AFE6-FD4FEA69211C}"/>
    <cellStyle name="Output 6 9 2 5 3" xfId="36986" xr:uid="{9985EAB2-79DC-4842-BE75-CC18A455EEC7}"/>
    <cellStyle name="Output 6 9 2 6" xfId="36987" xr:uid="{AD1CEAF9-A87A-476F-BB79-74395D6ACAD7}"/>
    <cellStyle name="Output 6 9 2 6 2" xfId="36988" xr:uid="{A81A13A3-FA9B-40AB-979F-80E77D853CB1}"/>
    <cellStyle name="Output 6 9 2 6 3" xfId="36989" xr:uid="{5EA43E4A-535D-45F7-97BD-7DF1018E4F94}"/>
    <cellStyle name="Output 6 9 2 7" xfId="36990" xr:uid="{BBDED7B8-9B13-4F86-9A97-1D0A250C6B84}"/>
    <cellStyle name="Output 6 9 2 7 2" xfId="36991" xr:uid="{9E6D22FA-93B4-435A-8955-12E37BB8D8CE}"/>
    <cellStyle name="Output 6 9 2 7 3" xfId="36992" xr:uid="{657C9E2A-1C28-459E-9104-37B7CA16B4C4}"/>
    <cellStyle name="Output 6 9 2 8" xfId="36993" xr:uid="{4571E5AD-4B71-4977-A51D-83F1E6B5FD76}"/>
    <cellStyle name="Output 6 9 2 8 2" xfId="36994" xr:uid="{97D37C2C-07DD-4066-AEE6-75326B359BEC}"/>
    <cellStyle name="Output 6 9 2 8 3" xfId="36995" xr:uid="{A279F821-E78F-4A80-8086-84EE05228FAE}"/>
    <cellStyle name="Output 6 9 2 9" xfId="36996" xr:uid="{78F8B486-1EAC-4AA4-B462-576847D107D5}"/>
    <cellStyle name="Output 6 9 2 9 2" xfId="36997" xr:uid="{784634FD-8983-4F5B-89EA-1DAC96564425}"/>
    <cellStyle name="Output 6 9 2 9 3" xfId="36998" xr:uid="{549B961C-5156-41A2-AD17-5C3158CBCC87}"/>
    <cellStyle name="Output 6 9 3" xfId="3923" xr:uid="{96355AC0-BDA7-4A4D-9F2F-049FF5B39D0B}"/>
    <cellStyle name="Output 6 9 3 2" xfId="4736" xr:uid="{5AACED47-05D6-45F2-8E3E-50BC33B793B2}"/>
    <cellStyle name="Output 6 9 3 2 2" xfId="36999" xr:uid="{7BCEDC1C-B5CA-4B2B-AB1C-971FB8713406}"/>
    <cellStyle name="Output 6 9 3 2 3" xfId="37000" xr:uid="{F3C4E069-FE7B-41C4-8BF0-2FC6047FF0C4}"/>
    <cellStyle name="Output 6 9 3 2 4" xfId="37001" xr:uid="{9B5A9ABC-30F9-4EB7-B7BB-48DD46525794}"/>
    <cellStyle name="Output 6 9 3 3" xfId="5150" xr:uid="{B0DDF2DB-514B-4D40-A85D-7E2797873AB0}"/>
    <cellStyle name="Output 6 9 3 3 2" xfId="37002" xr:uid="{C03C3A24-90C9-498A-8871-3FCCCE39DEAD}"/>
    <cellStyle name="Output 6 9 3 4" xfId="37003" xr:uid="{D4CA826E-B3E6-48F9-9579-5883B1A7ED4E}"/>
    <cellStyle name="Output 6 9 3 5" xfId="37004" xr:uid="{55D6B4FB-8CC4-48A3-9CC5-C73FE81A5917}"/>
    <cellStyle name="Output 6 9 3 6" xfId="37005" xr:uid="{DDF5F72D-A678-4EF9-97E5-C4671CED772F}"/>
    <cellStyle name="Output 6 9 4" xfId="37006" xr:uid="{EBB85CE1-1E74-4542-821A-3029CD9B5176}"/>
    <cellStyle name="Output 6 9 4 2" xfId="37007" xr:uid="{E9E40DEF-4BED-4817-8339-C75753D4DAF1}"/>
    <cellStyle name="Output 6 9 4 2 2" xfId="37008" xr:uid="{B2AC3078-96F9-4C17-80A1-8A76A2F469EC}"/>
    <cellStyle name="Output 6 9 4 2 3" xfId="37009" xr:uid="{8159132D-BA56-4D68-A596-3C30FBD4545D}"/>
    <cellStyle name="Output 6 9 4 3" xfId="37010" xr:uid="{9D444BC9-FD1A-4AF1-A2F8-4E608A510582}"/>
    <cellStyle name="Output 6 9 4 4" xfId="37011" xr:uid="{74ECDC05-C63F-4402-8D54-EE14873C5110}"/>
    <cellStyle name="Output 6 9 4 5" xfId="37012" xr:uid="{F203C6D9-DFC5-4D98-9A96-4545EBF92CC4}"/>
    <cellStyle name="Output 6 9 5" xfId="37013" xr:uid="{1BA00145-640D-4A34-914F-94228188FC10}"/>
    <cellStyle name="Output 6 9 5 2" xfId="37014" xr:uid="{007B66C4-8DD4-4C23-8CA8-4AC8C3BA8194}"/>
    <cellStyle name="Output 6 9 5 2 2" xfId="37015" xr:uid="{DBB005CA-5B04-4F1F-B6A5-0336138A1E78}"/>
    <cellStyle name="Output 6 9 5 2 3" xfId="37016" xr:uid="{F0C49F0D-E6FC-4F66-91F3-BE1DA5AF1E46}"/>
    <cellStyle name="Output 6 9 5 3" xfId="37017" xr:uid="{883D1931-58CA-4554-A3B2-EF969F507845}"/>
    <cellStyle name="Output 6 9 5 4" xfId="37018" xr:uid="{68403DDF-AF14-41EC-947D-6C55B6CF1FB8}"/>
    <cellStyle name="Output 6 9 6" xfId="37019" xr:uid="{B5C95E44-74B9-4FC7-AE41-6AAAF3FB43BA}"/>
    <cellStyle name="Output 6 9 6 2" xfId="37020" xr:uid="{E7553E9E-D40B-4021-AE74-DDCB4E544613}"/>
    <cellStyle name="Output 6 9 6 3" xfId="37021" xr:uid="{37BF24DB-DCE5-4E65-9BB1-E7E0A962205F}"/>
    <cellStyle name="Output 6 9 7" xfId="37022" xr:uid="{FFCA380A-CF2F-4CDD-9D36-33526757FE6B}"/>
    <cellStyle name="Output 6 9 7 2" xfId="37023" xr:uid="{8C0F7CD0-B360-466E-A7C4-B735CE5A89FF}"/>
    <cellStyle name="Output 6 9 7 3" xfId="37024" xr:uid="{166665C4-3225-42FA-9640-17111FD1ABB9}"/>
    <cellStyle name="Output 6 9 8" xfId="37025" xr:uid="{8E4B77A1-D798-4227-9239-E1EC3A175C60}"/>
    <cellStyle name="Output 6 9 8 2" xfId="37026" xr:uid="{026AFD7C-49C6-42C4-AC74-0EF485C2A2F7}"/>
    <cellStyle name="Output 6 9 8 3" xfId="37027" xr:uid="{14ED6963-9EF3-4624-AEE2-428A2A3A0888}"/>
    <cellStyle name="Output 6 9 9" xfId="37028" xr:uid="{57D7A462-2320-42F5-9AE1-96C1F901E72C}"/>
    <cellStyle name="Output 6 9 9 2" xfId="37029" xr:uid="{0F5D9EB4-A757-45A9-ABC1-4A3EE0B01F7F}"/>
    <cellStyle name="Output 6 9 9 3" xfId="37030" xr:uid="{A201F6E6-C11D-44D0-9EDC-08DD89A1DDE9}"/>
    <cellStyle name="Output 7" xfId="3081" xr:uid="{1C2E3C81-BE9F-44F6-B403-1EF7C1D72B42}"/>
    <cellStyle name="Output 7 10" xfId="37031" xr:uid="{05C015EA-71AD-444C-ABF5-659CC933050E}"/>
    <cellStyle name="Output 7 10 2" xfId="37032" xr:uid="{AE4F2348-F93F-400D-9135-6F3973F066C4}"/>
    <cellStyle name="Output 7 10 3" xfId="37033" xr:uid="{3DF9D427-EC28-4F43-911A-880C381609B7}"/>
    <cellStyle name="Output 7 11" xfId="37034" xr:uid="{CE618742-D859-4C38-BB64-1A59A4599002}"/>
    <cellStyle name="Output 7 11 2" xfId="37035" xr:uid="{315763E0-2ED6-4D8B-8793-A1AB7FBE4E37}"/>
    <cellStyle name="Output 7 12" xfId="37036" xr:uid="{2432B09E-D749-47EB-9ECF-BADFBE3C4D11}"/>
    <cellStyle name="Output 7 13" xfId="37037" xr:uid="{7AA6E4D7-ADDD-4373-8FC4-D4FA002F835A}"/>
    <cellStyle name="Output 7 2" xfId="3589" xr:uid="{ECB82926-83EB-4A85-A9DF-D0869CDA56F5}"/>
    <cellStyle name="Output 7 2 10" xfId="37038" xr:uid="{78CC7935-9C23-4E3B-9E3C-159A9BD05B64}"/>
    <cellStyle name="Output 7 2 10 2" xfId="37039" xr:uid="{BA835C7D-61A9-445B-87CE-219DE470C426}"/>
    <cellStyle name="Output 7 2 11" xfId="37040" xr:uid="{B3F2F6E1-F910-476B-876C-4BB13F565381}"/>
    <cellStyle name="Output 7 2 2" xfId="4246" xr:uid="{9D2195EB-37E0-42A4-81EA-6D651EBC55EE}"/>
    <cellStyle name="Output 7 2 2 2" xfId="4993" xr:uid="{3F7AF9C9-347A-44BB-98BD-0296695AD8FA}"/>
    <cellStyle name="Output 7 2 2 2 2" xfId="37041" xr:uid="{DA6248F5-245A-4277-B670-430DE56FE27B}"/>
    <cellStyle name="Output 7 2 2 2 3" xfId="37042" xr:uid="{72B5922D-4705-4EFC-B012-613DBE1A38D7}"/>
    <cellStyle name="Output 7 2 2 3" xfId="5469" xr:uid="{5F0B9A06-DD94-4173-BFC9-E80BAA749E43}"/>
    <cellStyle name="Output 7 2 2 3 2" xfId="37043" xr:uid="{D2CD654C-81CF-41CA-8D2F-A246849E5FF4}"/>
    <cellStyle name="Output 7 2 2 4" xfId="37044" xr:uid="{3DA9F241-ADB0-45D0-9EF3-103B17E8D752}"/>
    <cellStyle name="Output 7 2 2 5" xfId="37045" xr:uid="{C7EE6021-AF34-42AF-A25E-0CE5D9029379}"/>
    <cellStyle name="Output 7 2 2 6" xfId="37046" xr:uid="{7940C858-66D0-4221-BF27-E358D340D694}"/>
    <cellStyle name="Output 7 2 3" xfId="37047" xr:uid="{50B12DCC-54C8-40D3-80E6-5726A5A75E52}"/>
    <cellStyle name="Output 7 2 3 2" xfId="37048" xr:uid="{36E5D971-D4D1-43BF-B600-52C5F33131A7}"/>
    <cellStyle name="Output 7 2 3 3" xfId="37049" xr:uid="{47D8BB11-351D-439E-9C60-1611F1D8D26A}"/>
    <cellStyle name="Output 7 2 4" xfId="37050" xr:uid="{AC0EFE89-9733-43E2-91E5-087EF6715854}"/>
    <cellStyle name="Output 7 2 4 2" xfId="37051" xr:uid="{03F6EC34-1A86-462E-87CB-BC6CF25C7F0D}"/>
    <cellStyle name="Output 7 2 4 3" xfId="37052" xr:uid="{9C267C91-D14C-49CC-B334-27815032BE31}"/>
    <cellStyle name="Output 7 2 5" xfId="37053" xr:uid="{F60F73A8-5D26-48A8-B732-3AF909CC86B3}"/>
    <cellStyle name="Output 7 2 5 2" xfId="37054" xr:uid="{52A0C41D-CC2B-4C1E-BC8F-1BB1A12D28F8}"/>
    <cellStyle name="Output 7 2 5 3" xfId="37055" xr:uid="{F5B499F3-6914-4FFC-87D9-B4D9B82B796D}"/>
    <cellStyle name="Output 7 2 6" xfId="37056" xr:uid="{45C54E71-F5B2-42C1-A8D7-7A1702810DE3}"/>
    <cellStyle name="Output 7 2 6 2" xfId="37057" xr:uid="{3C2D57F9-3003-4C90-B228-3CAC7C1E18F7}"/>
    <cellStyle name="Output 7 2 6 3" xfId="37058" xr:uid="{CF330F86-19A3-4007-93E4-404E146E8DF9}"/>
    <cellStyle name="Output 7 2 7" xfId="37059" xr:uid="{346D5676-ECDD-4283-9AB1-651EB529A8EB}"/>
    <cellStyle name="Output 7 2 7 2" xfId="37060" xr:uid="{58DACECB-4C76-4BB3-B48F-F54A54D203A6}"/>
    <cellStyle name="Output 7 2 7 3" xfId="37061" xr:uid="{DAC57728-1FFB-406C-9C47-1EE94C37152D}"/>
    <cellStyle name="Output 7 2 8" xfId="37062" xr:uid="{542A8994-FF48-461E-B40D-18A8B48F8DD4}"/>
    <cellStyle name="Output 7 2 8 2" xfId="37063" xr:uid="{4B7EB2C2-E26C-47F2-8BA5-6FBAF64ADA22}"/>
    <cellStyle name="Output 7 2 8 3" xfId="37064" xr:uid="{782D3899-1086-4B46-B9F9-76C0C2D16F69}"/>
    <cellStyle name="Output 7 2 9" xfId="37065" xr:uid="{87753B9D-AAAE-4828-95E9-43D447A29876}"/>
    <cellStyle name="Output 7 2 9 2" xfId="37066" xr:uid="{DD742FBB-991D-4446-BB4E-1640C316C8C3}"/>
    <cellStyle name="Output 7 2 9 3" xfId="37067" xr:uid="{535468AB-135E-4A12-AF33-96259F232422}"/>
    <cellStyle name="Output 7 3" xfId="3924" xr:uid="{BFDB34EF-976B-4250-8B87-78A3719CA6E2}"/>
    <cellStyle name="Output 7 3 2" xfId="4737" xr:uid="{68ECC59A-ADBB-46A4-9B85-77A3BF082C79}"/>
    <cellStyle name="Output 7 3 2 2" xfId="37068" xr:uid="{ED8FBDB2-E893-4688-ADA5-2B1C924D9241}"/>
    <cellStyle name="Output 7 3 2 3" xfId="37069" xr:uid="{4C77CB57-F6DC-41BF-8512-CB4E29747B50}"/>
    <cellStyle name="Output 7 3 2 4" xfId="37070" xr:uid="{BE4A98AE-9A5F-4C04-9D04-2B722E95151F}"/>
    <cellStyle name="Output 7 3 3" xfId="5151" xr:uid="{70F3A2C6-B3A0-4A47-B823-C97B129EE466}"/>
    <cellStyle name="Output 7 3 3 2" xfId="37071" xr:uid="{A2263C2B-1548-4A5D-84C6-20C60C5026BD}"/>
    <cellStyle name="Output 7 3 4" xfId="37072" xr:uid="{12A42003-6CEA-4203-958E-DEF8040EE13B}"/>
    <cellStyle name="Output 7 3 5" xfId="37073" xr:uid="{447079DD-1ABF-4586-BA6A-85EFF725B02B}"/>
    <cellStyle name="Output 7 3 6" xfId="37074" xr:uid="{7974095A-EC5A-469F-830B-F1DDBD0ED359}"/>
    <cellStyle name="Output 7 4" xfId="37075" xr:uid="{79ABF365-9339-4918-9B81-EDFF298A5ACC}"/>
    <cellStyle name="Output 7 4 2" xfId="37076" xr:uid="{38838BC1-10F9-4891-B16C-C0560EBE4FFC}"/>
    <cellStyle name="Output 7 4 2 2" xfId="37077" xr:uid="{7CAC1035-F187-4FF8-AF9D-825E6F257A3C}"/>
    <cellStyle name="Output 7 4 2 3" xfId="37078" xr:uid="{B1D9D6E8-34D8-49D1-9B90-73A0CC9ADD09}"/>
    <cellStyle name="Output 7 4 3" xfId="37079" xr:uid="{F979C99E-E248-4D15-9B4B-CAF89E287032}"/>
    <cellStyle name="Output 7 4 4" xfId="37080" xr:uid="{2086019E-8F0F-49C0-904B-273C4D9CAE73}"/>
    <cellStyle name="Output 7 4 5" xfId="37081" xr:uid="{D2468820-F9F1-4A4F-AC23-D13E2D2E477A}"/>
    <cellStyle name="Output 7 5" xfId="37082" xr:uid="{B14AE89C-4A97-4043-8417-B4B193FB486E}"/>
    <cellStyle name="Output 7 5 2" xfId="37083" xr:uid="{41A05908-0A18-4795-A877-CED17490F7E7}"/>
    <cellStyle name="Output 7 5 2 2" xfId="37084" xr:uid="{C417D9EB-2971-4799-B92A-EA8C6BB0E879}"/>
    <cellStyle name="Output 7 5 2 3" xfId="37085" xr:uid="{8B1CF44A-5231-47B6-AEA2-2E84A79E7D73}"/>
    <cellStyle name="Output 7 5 3" xfId="37086" xr:uid="{5B5A3E2D-3B54-4E4B-BB5B-2E7280C6A214}"/>
    <cellStyle name="Output 7 5 4" xfId="37087" xr:uid="{05F9F222-B084-4277-9E6F-98A1DB7790DA}"/>
    <cellStyle name="Output 7 6" xfId="37088" xr:uid="{009CF731-A95F-44EE-9CFD-C1E2235DDF56}"/>
    <cellStyle name="Output 7 6 2" xfId="37089" xr:uid="{736F4520-CC1C-44A5-A6A6-E205C12B1949}"/>
    <cellStyle name="Output 7 6 3" xfId="37090" xr:uid="{09A2AE71-D26C-4443-B8CE-1F3EC6E39842}"/>
    <cellStyle name="Output 7 7" xfId="37091" xr:uid="{C34E9F8C-1A3B-4F18-8D05-A0F7937C39AD}"/>
    <cellStyle name="Output 7 7 2" xfId="37092" xr:uid="{0DFB3807-09C4-4A49-8FA5-26A5EB9D42F6}"/>
    <cellStyle name="Output 7 7 3" xfId="37093" xr:uid="{C92B0DBE-1482-49F7-BC6C-5EA5CE886CFC}"/>
    <cellStyle name="Output 7 8" xfId="37094" xr:uid="{0B90330E-3B17-4217-90F7-C8C7E5C37CE7}"/>
    <cellStyle name="Output 7 8 2" xfId="37095" xr:uid="{8E207822-F2AA-4F8A-B66D-5F5AA0D38A42}"/>
    <cellStyle name="Output 7 8 3" xfId="37096" xr:uid="{5020392D-A067-45CD-9A13-F18E0EDDF3FF}"/>
    <cellStyle name="Output 7 9" xfId="37097" xr:uid="{06E4FF2D-FFAD-485F-AAB5-4B5236636DC5}"/>
    <cellStyle name="Output 7 9 2" xfId="37098" xr:uid="{C1D90981-F7C5-4B1F-9EF3-A5282E159B68}"/>
    <cellStyle name="Output 7 9 3" xfId="37099" xr:uid="{AA9A3F3F-2751-4F20-9044-455A6DEA55BF}"/>
    <cellStyle name="Output 8" xfId="3082" xr:uid="{5A4F44CC-55BD-4710-8B2B-CEF46F62A052}"/>
    <cellStyle name="Output 8 10" xfId="37100" xr:uid="{A74B0D11-95F8-4111-8EB2-B4F7D3AEF7F0}"/>
    <cellStyle name="Output 8 10 2" xfId="37101" xr:uid="{E987D3C2-A4FF-4814-91BE-011732378319}"/>
    <cellStyle name="Output 8 10 3" xfId="37102" xr:uid="{3189A1B1-1E2A-4A3B-BEB3-D63375D1A340}"/>
    <cellStyle name="Output 8 11" xfId="37103" xr:uid="{982F0CBB-9711-43BF-A6EB-F4CB1342E576}"/>
    <cellStyle name="Output 8 11 2" xfId="37104" xr:uid="{98C6CE66-B94A-42F2-918D-72830B564BF8}"/>
    <cellStyle name="Output 8 12" xfId="37105" xr:uid="{FC9BEB54-9835-4170-967D-0EF3B985C42B}"/>
    <cellStyle name="Output 8 13" xfId="37106" xr:uid="{E357D287-583D-4ABB-B29A-5ADCB964DA65}"/>
    <cellStyle name="Output 8 2" xfId="3590" xr:uid="{238A352B-3A0C-4DEA-AC22-8A56B0D80949}"/>
    <cellStyle name="Output 8 2 10" xfId="37107" xr:uid="{C9D4253F-67B5-4BC5-BC8F-0A3B4691190C}"/>
    <cellStyle name="Output 8 2 10 2" xfId="37108" xr:uid="{DD75C407-98F0-4B10-9449-78895D1F4AEE}"/>
    <cellStyle name="Output 8 2 11" xfId="37109" xr:uid="{C6C7EDE7-4778-4576-9AB4-C61BBB45D20A}"/>
    <cellStyle name="Output 8 2 2" xfId="4247" xr:uid="{B23FE834-09EA-42AD-B578-B4A0019E2DBF}"/>
    <cellStyle name="Output 8 2 2 2" xfId="4994" xr:uid="{62182201-0C6B-45B0-B9B0-14ED2624C682}"/>
    <cellStyle name="Output 8 2 2 2 2" xfId="37110" xr:uid="{05B70905-76AE-4F52-9B2A-56EA76466AD0}"/>
    <cellStyle name="Output 8 2 2 2 3" xfId="37111" xr:uid="{E2C820AA-6BC8-49AC-A33E-586F6974B845}"/>
    <cellStyle name="Output 8 2 2 3" xfId="5470" xr:uid="{7F6C22DB-E639-4642-9750-2BDDE0013876}"/>
    <cellStyle name="Output 8 2 2 3 2" xfId="37112" xr:uid="{6A33E255-014C-413E-A002-AB3C981B1A77}"/>
    <cellStyle name="Output 8 2 2 4" xfId="37113" xr:uid="{0C85AC2D-AFD6-4AAA-84DE-48AA64F1931C}"/>
    <cellStyle name="Output 8 2 2 5" xfId="37114" xr:uid="{37650FCB-314C-45D8-B6A9-C8B9ADDAD34B}"/>
    <cellStyle name="Output 8 2 2 6" xfId="37115" xr:uid="{8CD882CD-4773-486B-87A9-5161CAEC68AC}"/>
    <cellStyle name="Output 8 2 3" xfId="37116" xr:uid="{5324875C-0E99-4A03-8848-1812852269A3}"/>
    <cellStyle name="Output 8 2 3 2" xfId="37117" xr:uid="{C0FB5EB2-B367-4B02-8140-ED8C86FDA255}"/>
    <cellStyle name="Output 8 2 3 3" xfId="37118" xr:uid="{B40E3B7A-08B3-4FA2-946D-C23BC2DBBF16}"/>
    <cellStyle name="Output 8 2 4" xfId="37119" xr:uid="{0BD52679-AB3E-4AE0-93D1-7306A5E6F9FD}"/>
    <cellStyle name="Output 8 2 4 2" xfId="37120" xr:uid="{0718F313-B3FA-406E-9BE7-47C36A507166}"/>
    <cellStyle name="Output 8 2 4 3" xfId="37121" xr:uid="{4B9D8BE6-D7E4-404E-9234-F5419AFFC638}"/>
    <cellStyle name="Output 8 2 5" xfId="37122" xr:uid="{B5141E80-376A-47A9-97E9-8446C17AF2AA}"/>
    <cellStyle name="Output 8 2 5 2" xfId="37123" xr:uid="{2F52BF8B-B001-471D-A1E7-1F8B56174F89}"/>
    <cellStyle name="Output 8 2 5 3" xfId="37124" xr:uid="{4DED9EDD-BD98-4EE5-AEF1-DB9908FB72D6}"/>
    <cellStyle name="Output 8 2 6" xfId="37125" xr:uid="{41FF694B-DF66-4217-B888-86F716165CAB}"/>
    <cellStyle name="Output 8 2 6 2" xfId="37126" xr:uid="{66652879-D4EA-4D7D-BD59-09AD881930FF}"/>
    <cellStyle name="Output 8 2 6 3" xfId="37127" xr:uid="{5FD107B2-22C7-479C-931C-BFB5B398E8F6}"/>
    <cellStyle name="Output 8 2 7" xfId="37128" xr:uid="{A529362F-21F5-47BA-8EAE-8066FE84D77F}"/>
    <cellStyle name="Output 8 2 7 2" xfId="37129" xr:uid="{785ED778-5AF8-46AD-A5E6-CA9545FC5284}"/>
    <cellStyle name="Output 8 2 7 3" xfId="37130" xr:uid="{69D05345-27EC-4F98-AE05-7EC553A5192D}"/>
    <cellStyle name="Output 8 2 8" xfId="37131" xr:uid="{1DFCF71D-C6E6-4D38-A665-21854B040870}"/>
    <cellStyle name="Output 8 2 8 2" xfId="37132" xr:uid="{2AF00EF8-27A6-4C7A-A95A-CBD7F3A72816}"/>
    <cellStyle name="Output 8 2 8 3" xfId="37133" xr:uid="{3BAF1F84-C3F3-40FD-94B7-776C46B1942B}"/>
    <cellStyle name="Output 8 2 9" xfId="37134" xr:uid="{8C8C9111-E049-46A2-B17D-7621070EC413}"/>
    <cellStyle name="Output 8 2 9 2" xfId="37135" xr:uid="{6F467FD6-8917-47FE-8222-5D7109D38A9A}"/>
    <cellStyle name="Output 8 2 9 3" xfId="37136" xr:uid="{E1E4FA4F-8CF7-4854-BE89-9222AAE1921B}"/>
    <cellStyle name="Output 8 3" xfId="3925" xr:uid="{99DECF28-E39E-4575-A38D-36041F5875BC}"/>
    <cellStyle name="Output 8 3 2" xfId="4738" xr:uid="{390BA0FC-4A5A-4114-B284-696186677AB9}"/>
    <cellStyle name="Output 8 3 2 2" xfId="37137" xr:uid="{7B8070E3-A6B7-4056-B2E1-C3FB5C22D035}"/>
    <cellStyle name="Output 8 3 2 3" xfId="37138" xr:uid="{9B481644-79BE-4C78-9E7A-30E0603E3B8C}"/>
    <cellStyle name="Output 8 3 2 4" xfId="37139" xr:uid="{1E5F0ACA-C3B1-4A9D-A26E-3EE3B4F1112C}"/>
    <cellStyle name="Output 8 3 3" xfId="5152" xr:uid="{AB4F1DCE-E21B-4C7D-95F3-5046E7FB8523}"/>
    <cellStyle name="Output 8 3 3 2" xfId="37140" xr:uid="{B10E6358-5352-4301-8FA9-373FEB3FD924}"/>
    <cellStyle name="Output 8 3 4" xfId="37141" xr:uid="{2D27A0AF-A8D2-48A9-BCA2-7DDB67619133}"/>
    <cellStyle name="Output 8 3 5" xfId="37142" xr:uid="{100322E8-DF4A-4197-B03A-83A5BE1F5B1B}"/>
    <cellStyle name="Output 8 3 6" xfId="37143" xr:uid="{3C26AE95-1ED2-47FD-8867-742D3FCF8D81}"/>
    <cellStyle name="Output 8 4" xfId="37144" xr:uid="{E77AAF1D-3D6C-440D-A580-6748840EE340}"/>
    <cellStyle name="Output 8 4 2" xfId="37145" xr:uid="{C558B594-5403-4C8C-AD79-A4AC1A1C75BB}"/>
    <cellStyle name="Output 8 4 2 2" xfId="37146" xr:uid="{2F372E1A-1684-46B9-A34A-CF43E7395CC3}"/>
    <cellStyle name="Output 8 4 2 3" xfId="37147" xr:uid="{7F5417F7-6645-4A02-B9B2-517CD64FC67C}"/>
    <cellStyle name="Output 8 4 3" xfId="37148" xr:uid="{F4425F5A-399D-43A9-9835-16D4A584B023}"/>
    <cellStyle name="Output 8 4 4" xfId="37149" xr:uid="{D9A6DD20-B5BD-42E5-A989-EA68F2D4F7EE}"/>
    <cellStyle name="Output 8 4 5" xfId="37150" xr:uid="{D5F0D3F2-F07B-456A-8396-F1CB3514336C}"/>
    <cellStyle name="Output 8 5" xfId="37151" xr:uid="{6F2B0774-259C-4C7D-9949-404D38A7450C}"/>
    <cellStyle name="Output 8 5 2" xfId="37152" xr:uid="{A81B17D3-1E7F-4088-A7FB-C157C9D25A8E}"/>
    <cellStyle name="Output 8 5 2 2" xfId="37153" xr:uid="{EB185D56-6E20-4A7A-A331-AD8FD84718AD}"/>
    <cellStyle name="Output 8 5 2 3" xfId="37154" xr:uid="{DECABB7B-F4F1-41E2-9427-5B5608B0DA5C}"/>
    <cellStyle name="Output 8 5 3" xfId="37155" xr:uid="{41782837-7173-4011-8064-C959354EFB08}"/>
    <cellStyle name="Output 8 5 4" xfId="37156" xr:uid="{3E761F47-A87A-4521-8160-9C4B5CBFD94A}"/>
    <cellStyle name="Output 8 6" xfId="37157" xr:uid="{95ACBCDD-C4A8-455B-9DB1-8FA3E53A6633}"/>
    <cellStyle name="Output 8 6 2" xfId="37158" xr:uid="{CB57960C-15D5-47CF-B155-9023B2C8D773}"/>
    <cellStyle name="Output 8 6 3" xfId="37159" xr:uid="{9747FF54-B5A7-417B-A369-E7D15C27CE8E}"/>
    <cellStyle name="Output 8 7" xfId="37160" xr:uid="{0B2D1284-9ECC-40CE-9FA9-093254BD0205}"/>
    <cellStyle name="Output 8 7 2" xfId="37161" xr:uid="{68778F62-9586-4454-91FA-4A72CCCBB7BB}"/>
    <cellStyle name="Output 8 7 3" xfId="37162" xr:uid="{BDDDF299-6B27-4BE3-A5B9-D33D336762CF}"/>
    <cellStyle name="Output 8 8" xfId="37163" xr:uid="{32EC69AD-36F8-4EC9-881A-F0C940D09EAB}"/>
    <cellStyle name="Output 8 8 2" xfId="37164" xr:uid="{E6874560-761B-4D73-884E-ABC3C146D5F7}"/>
    <cellStyle name="Output 8 8 3" xfId="37165" xr:uid="{F84E7550-C567-4C57-B572-DF2AFE2B3E83}"/>
    <cellStyle name="Output 8 9" xfId="37166" xr:uid="{DE0ED2A0-952E-4088-B44F-ED53CF92E937}"/>
    <cellStyle name="Output 8 9 2" xfId="37167" xr:uid="{705D949A-DBB1-4671-A2C2-4344291B85D5}"/>
    <cellStyle name="Output 8 9 3" xfId="37168" xr:uid="{B08C04C9-8026-44AF-8015-B2A117364EEC}"/>
    <cellStyle name="Output 9" xfId="3083" xr:uid="{F3C254B8-0B98-4D96-8DA1-EE5932F47EAF}"/>
    <cellStyle name="Output 9 10" xfId="37169" xr:uid="{C7BD68D4-E33A-4526-BD44-89D5D2C7D2FE}"/>
    <cellStyle name="Output 9 10 2" xfId="37170" xr:uid="{29089CC6-8E64-44B3-9180-BD8EA283E1AE}"/>
    <cellStyle name="Output 9 10 3" xfId="37171" xr:uid="{9BE35AE4-C5BF-404B-B69D-073C224930C9}"/>
    <cellStyle name="Output 9 11" xfId="37172" xr:uid="{A9396D8E-763C-439A-8160-926C48F02BD3}"/>
    <cellStyle name="Output 9 11 2" xfId="37173" xr:uid="{877E4F68-8406-436E-8B6F-C3F526BCB489}"/>
    <cellStyle name="Output 9 12" xfId="37174" xr:uid="{D0637586-B0A6-4296-B77C-9CCAAA2BF509}"/>
    <cellStyle name="Output 9 13" xfId="37175" xr:uid="{43E98035-560D-4ED6-B3CA-224909540EFD}"/>
    <cellStyle name="Output 9 14" xfId="11136" xr:uid="{E46DF403-C60C-4A51-A954-E9DD7C919954}"/>
    <cellStyle name="Output 9 2" xfId="3591" xr:uid="{B6707B3A-E1FC-4254-9E1C-5391F1866847}"/>
    <cellStyle name="Output 9 2 10" xfId="37176" xr:uid="{BF3E6DC1-D460-4F70-8E9F-CF47C3B3B974}"/>
    <cellStyle name="Output 9 2 10 2" xfId="37177" xr:uid="{350613A0-6B6D-4FA8-B204-6C50587D664D}"/>
    <cellStyle name="Output 9 2 11" xfId="37178" xr:uid="{C14F44A3-F1DF-4448-B5E5-CAA17A93A7C6}"/>
    <cellStyle name="Output 9 2 2" xfId="4248" xr:uid="{50F99578-0EE1-42BB-B3DA-3584D7356212}"/>
    <cellStyle name="Output 9 2 2 2" xfId="4995" xr:uid="{755F37CB-84EF-4B52-863C-32BCE4DD5CE5}"/>
    <cellStyle name="Output 9 2 2 2 2" xfId="37179" xr:uid="{F3303BCC-3A1B-4BEE-A4E4-3F3C09715193}"/>
    <cellStyle name="Output 9 2 2 2 3" xfId="37180" xr:uid="{6FFD3848-845F-45AB-B76B-AF05B997037E}"/>
    <cellStyle name="Output 9 2 2 3" xfId="5471" xr:uid="{8C50753D-232A-481E-8E99-EB70D2790238}"/>
    <cellStyle name="Output 9 2 2 3 2" xfId="37181" xr:uid="{4A95C97E-E29E-4894-A494-760D3287325B}"/>
    <cellStyle name="Output 9 2 2 4" xfId="37182" xr:uid="{A9099C72-1880-45EC-9D87-F8D9AF0D12D5}"/>
    <cellStyle name="Output 9 2 2 5" xfId="37183" xr:uid="{00174687-0E8A-4B77-A8D6-BB6AD02BA7F1}"/>
    <cellStyle name="Output 9 2 2 6" xfId="37184" xr:uid="{8529D0BA-6728-46F8-8418-2438FDE2D979}"/>
    <cellStyle name="Output 9 2 3" xfId="37185" xr:uid="{5515D1E2-E5B8-4BB8-99E5-CB152840A8A4}"/>
    <cellStyle name="Output 9 2 3 2" xfId="37186" xr:uid="{3E03B414-3562-4AC8-A714-A0CB86112AF6}"/>
    <cellStyle name="Output 9 2 3 3" xfId="37187" xr:uid="{CE565132-6B70-4AB6-80CA-CD549D1BE57D}"/>
    <cellStyle name="Output 9 2 4" xfId="37188" xr:uid="{D8E60D32-A923-4051-BAFF-6CA89E53D654}"/>
    <cellStyle name="Output 9 2 4 2" xfId="37189" xr:uid="{4CA97277-C380-4905-8909-D8E87F81C2ED}"/>
    <cellStyle name="Output 9 2 4 3" xfId="37190" xr:uid="{C8C805CA-C740-4363-BB91-14E8E485AE40}"/>
    <cellStyle name="Output 9 2 5" xfId="37191" xr:uid="{FAC8D26A-A1D3-4F95-9948-D163C259D741}"/>
    <cellStyle name="Output 9 2 5 2" xfId="37192" xr:uid="{B10CD1C8-5B1D-4DFB-9F62-B6E55FA0982D}"/>
    <cellStyle name="Output 9 2 5 3" xfId="37193" xr:uid="{B06C2740-A103-4DBC-8683-2B5B704D9EE2}"/>
    <cellStyle name="Output 9 2 6" xfId="37194" xr:uid="{55F98C7A-5EB9-4C89-97DA-5EA8CED78568}"/>
    <cellStyle name="Output 9 2 6 2" xfId="37195" xr:uid="{CD3DEEA5-81CA-4F6D-B2EB-78B5FDC4F399}"/>
    <cellStyle name="Output 9 2 6 3" xfId="37196" xr:uid="{F7B967AB-460B-403B-830B-6CDB1821DA9C}"/>
    <cellStyle name="Output 9 2 7" xfId="37197" xr:uid="{BD1DDD55-D00F-4046-AD02-641F269CAEB4}"/>
    <cellStyle name="Output 9 2 7 2" xfId="37198" xr:uid="{B8D4D4C2-89C7-41E7-A957-3AB0E22F9ADE}"/>
    <cellStyle name="Output 9 2 7 3" xfId="37199" xr:uid="{0F138C35-7293-43EF-B080-3F38FA97FAF4}"/>
    <cellStyle name="Output 9 2 8" xfId="37200" xr:uid="{74EDDC03-A788-4EDE-A535-73854AE1689D}"/>
    <cellStyle name="Output 9 2 8 2" xfId="37201" xr:uid="{0C00B465-36A8-4E8C-9705-E2D8D356CC85}"/>
    <cellStyle name="Output 9 2 8 3" xfId="37202" xr:uid="{3A66D7F2-2248-4FB2-8253-64CCB72CEFC4}"/>
    <cellStyle name="Output 9 2 9" xfId="37203" xr:uid="{2A630017-09B5-4EAC-8A93-754FBB983848}"/>
    <cellStyle name="Output 9 2 9 2" xfId="37204" xr:uid="{544B7E2C-524E-4DE6-A7C5-5C850C3C0FED}"/>
    <cellStyle name="Output 9 2 9 3" xfId="37205" xr:uid="{18ADFFAD-364A-4069-9F57-10593316B3EF}"/>
    <cellStyle name="Output 9 3" xfId="3926" xr:uid="{AD899435-C8E1-4839-A9AE-E400A00A094E}"/>
    <cellStyle name="Output 9 3 2" xfId="4739" xr:uid="{76971006-4276-490C-AC78-5A1A39F3CDCA}"/>
    <cellStyle name="Output 9 3 2 2" xfId="37206" xr:uid="{C1492B4B-D288-4E33-8F82-0DBDBF0A5EDD}"/>
    <cellStyle name="Output 9 3 2 3" xfId="37207" xr:uid="{3AAA694E-EF07-49BE-8EA7-0FAB8E7D112D}"/>
    <cellStyle name="Output 9 3 2 4" xfId="37208" xr:uid="{F6DDC8DF-8098-4285-900C-7542DCCA7F77}"/>
    <cellStyle name="Output 9 3 3" xfId="5153" xr:uid="{FC92C6D2-373C-4550-AE00-24A45337A6AE}"/>
    <cellStyle name="Output 9 3 3 2" xfId="37209" xr:uid="{87EFA18E-976B-4693-B4CB-7DCA4EFAD993}"/>
    <cellStyle name="Output 9 3 4" xfId="37210" xr:uid="{396DCE81-AD7E-47D9-9FAD-B38C964A78E5}"/>
    <cellStyle name="Output 9 3 5" xfId="37211" xr:uid="{92ADCE1E-96A2-4CBC-B945-4353853A0AF2}"/>
    <cellStyle name="Output 9 3 6" xfId="37212" xr:uid="{33AC5A7B-EF41-4D47-8019-1DFE588DFCB8}"/>
    <cellStyle name="Output 9 4" xfId="37213" xr:uid="{F151F354-2EA2-46AB-9A73-85DE7F0F6A08}"/>
    <cellStyle name="Output 9 4 2" xfId="37214" xr:uid="{C748FBA2-31AF-4D7F-8D68-E278832D4252}"/>
    <cellStyle name="Output 9 4 2 2" xfId="37215" xr:uid="{128A9B0C-A175-4E85-8CFA-B4C089194AF0}"/>
    <cellStyle name="Output 9 4 2 3" xfId="37216" xr:uid="{0313D63D-0D3C-4FB7-AFF4-82F635522CFB}"/>
    <cellStyle name="Output 9 4 3" xfId="37217" xr:uid="{2764AC99-8951-4951-9841-AB3F6E266A4F}"/>
    <cellStyle name="Output 9 4 4" xfId="37218" xr:uid="{96880F53-57D2-40FC-84EE-EC8EC85ACCB1}"/>
    <cellStyle name="Output 9 4 5" xfId="37219" xr:uid="{4DA752D7-7745-4A00-859F-F5248DEFC8A2}"/>
    <cellStyle name="Output 9 5" xfId="37220" xr:uid="{073400FB-CDDB-406B-A453-FF09AF30DD0B}"/>
    <cellStyle name="Output 9 5 2" xfId="37221" xr:uid="{2EA81657-ED13-471F-8C4D-0132E619AE78}"/>
    <cellStyle name="Output 9 5 2 2" xfId="37222" xr:uid="{D8A04090-85BA-47DC-8A31-E880DC87E9A0}"/>
    <cellStyle name="Output 9 5 2 3" xfId="37223" xr:uid="{510D1495-031C-4AE4-9B30-04267FB490BB}"/>
    <cellStyle name="Output 9 5 3" xfId="37224" xr:uid="{24B0022B-F089-4FAB-AD2F-EC7FB03AD9E6}"/>
    <cellStyle name="Output 9 5 4" xfId="37225" xr:uid="{F3E4FA79-E976-45C3-B00D-EF3B30135B45}"/>
    <cellStyle name="Output 9 6" xfId="37226" xr:uid="{56754FE4-C81C-450B-AC92-FCE7C53446E8}"/>
    <cellStyle name="Output 9 6 2" xfId="37227" xr:uid="{71E58A06-B57E-4788-9C1C-C41D42F62DEA}"/>
    <cellStyle name="Output 9 6 3" xfId="37228" xr:uid="{219ECF56-88D4-49D0-B5BD-27785942B228}"/>
    <cellStyle name="Output 9 7" xfId="37229" xr:uid="{89EC9E6D-9408-4D36-93AF-6C500E717AC0}"/>
    <cellStyle name="Output 9 7 2" xfId="37230" xr:uid="{7639FCD1-EC75-4B33-8013-E5E36A32A013}"/>
    <cellStyle name="Output 9 7 3" xfId="37231" xr:uid="{232A6D3E-0A3B-4DEB-B689-372059BDBD3F}"/>
    <cellStyle name="Output 9 8" xfId="37232" xr:uid="{3005ABB0-2C43-4513-A9EE-AD274279E6F5}"/>
    <cellStyle name="Output 9 8 2" xfId="37233" xr:uid="{3CCD7CEC-2D34-4645-95B7-9EA16ABBF283}"/>
    <cellStyle name="Output 9 8 3" xfId="37234" xr:uid="{1620F1FB-D001-49EE-809F-A5E3BB636540}"/>
    <cellStyle name="Output 9 9" xfId="37235" xr:uid="{130890DA-D0EA-4FED-B649-2608B647C577}"/>
    <cellStyle name="Output 9 9 2" xfId="37236" xr:uid="{FED98E0C-CA92-4A72-A991-8B470A553A11}"/>
    <cellStyle name="Output 9 9 3" xfId="37237" xr:uid="{E2D2EE0F-0CED-4986-A9F7-868BD0EA4DA2}"/>
    <cellStyle name="Pattern" xfId="8975" xr:uid="{EFBD565D-ADE3-4F1C-82A6-2CC29A1DB698}"/>
    <cellStyle name="Pattern 2" xfId="37238" xr:uid="{FB721DAF-3B4C-455D-BAB7-E2253BC84FF4}"/>
    <cellStyle name="Percent" xfId="1" builtinId="5"/>
    <cellStyle name="Percent 10" xfId="6559" xr:uid="{BF596938-B345-456C-A572-4F53EBB42CB1}"/>
    <cellStyle name="Percent 10 10" xfId="8976" xr:uid="{B9773B70-BAA8-47A2-A21B-A650E2D8C755}"/>
    <cellStyle name="Percent 10 11" xfId="8977" xr:uid="{AC4B98F6-2B89-4300-84A1-8FD9B399A37C}"/>
    <cellStyle name="Percent 10 12" xfId="8978" xr:uid="{3FB44629-51E6-4AA4-94F7-C9A1DD66D69E}"/>
    <cellStyle name="Percent 10 13" xfId="8979" xr:uid="{F8F8A38F-1AF3-4EF3-B88D-C88CAF0BC8B6}"/>
    <cellStyle name="Percent 10 14" xfId="8980" xr:uid="{C4380544-FF4E-4253-98F8-F6B30CAF8D70}"/>
    <cellStyle name="Percent 10 15" xfId="8981" xr:uid="{EF595586-47B4-4BFE-AB22-A861514EE095}"/>
    <cellStyle name="Percent 10 16" xfId="8982" xr:uid="{AD723ADE-63F2-47BD-B86E-471EB9D176D3}"/>
    <cellStyle name="Percent 10 17" xfId="8983" xr:uid="{9964CA1A-59E4-497B-86F0-A3756D0768A7}"/>
    <cellStyle name="Percent 10 18" xfId="8984" xr:uid="{CA8B6CAD-91A1-41BD-A73A-2011FE09FE5A}"/>
    <cellStyle name="Percent 10 19" xfId="8985" xr:uid="{87F84506-FC12-486E-A4F7-CEF1EE198525}"/>
    <cellStyle name="Percent 10 2" xfId="6560" xr:uid="{3CC953F3-D078-40A1-A85C-D55F257C4DFF}"/>
    <cellStyle name="Percent 10 2 2" xfId="8987" xr:uid="{24C46F7C-56E2-4747-8E36-8CDD57921461}"/>
    <cellStyle name="Percent 10 2 3" xfId="8986" xr:uid="{C6CD5C32-27AA-46B2-83C3-328018BC371B}"/>
    <cellStyle name="Percent 10 20" xfId="8988" xr:uid="{69DB4543-92E4-4376-8DEE-B87ACB35A654}"/>
    <cellStyle name="Percent 10 3" xfId="6561" xr:uid="{DE0985C2-A4B8-4F28-8971-AA8EEA687505}"/>
    <cellStyle name="Percent 10 3 2" xfId="8990" xr:uid="{3CB92519-B105-49F4-AA1D-76C9730C8F49}"/>
    <cellStyle name="Percent 10 3 3" xfId="8989" xr:uid="{D78F4ADA-8C66-4B29-8BE3-D839E2442154}"/>
    <cellStyle name="Percent 10 4" xfId="6562" xr:uid="{980771C9-15F2-4674-A39B-1AD1D5727095}"/>
    <cellStyle name="Percent 10 4 2" xfId="8992" xr:uid="{95C77160-C012-47FB-97C2-B69D1DACFE8F}"/>
    <cellStyle name="Percent 10 4 3" xfId="8991" xr:uid="{CC56547E-8EE1-4F44-B5C4-B84715658D2B}"/>
    <cellStyle name="Percent 10 5" xfId="6563" xr:uid="{1384377A-010F-41B7-921F-5CE417669A2A}"/>
    <cellStyle name="Percent 10 5 2" xfId="8994" xr:uid="{4B0FF48C-652D-461E-BD86-357DE0D60343}"/>
    <cellStyle name="Percent 10 5 3" xfId="8993" xr:uid="{B0DDB1B0-CD18-4DFF-B9A2-38A8697180CE}"/>
    <cellStyle name="Percent 10 6" xfId="6564" xr:uid="{8593A01C-EFE7-46AD-8472-F30E73ABD67E}"/>
    <cellStyle name="Percent 10 6 2" xfId="8996" xr:uid="{181ADEC0-95C2-477C-A048-5E46F3258E77}"/>
    <cellStyle name="Percent 10 6 3" xfId="8995" xr:uid="{BAD7B0C1-A8EE-48DA-BE0B-9C27FF615982}"/>
    <cellStyle name="Percent 10 7" xfId="6565" xr:uid="{0897E55F-12B4-4398-97C3-8B4DE661A7DC}"/>
    <cellStyle name="Percent 10 7 2" xfId="8998" xr:uid="{2620E21C-3614-4259-999E-8C56787AFCDA}"/>
    <cellStyle name="Percent 10 7 3" xfId="8999" xr:uid="{E65980EC-A85A-4B06-A2D2-F4CF8A0D49E0}"/>
    <cellStyle name="Percent 10 7 4" xfId="9000" xr:uid="{ADDEA45C-E672-4C8B-94D3-00E2FC6D3484}"/>
    <cellStyle name="Percent 10 7 5" xfId="8997" xr:uid="{FBDF748D-57D8-4D2B-9101-45D8CC65A83C}"/>
    <cellStyle name="Percent 10 8" xfId="6566" xr:uid="{3F002663-9BF9-4BF9-B477-350D1CED9DDA}"/>
    <cellStyle name="Percent 10 8 2" xfId="9002" xr:uid="{00A79116-824C-4AC8-B8AB-8D60ADD739DB}"/>
    <cellStyle name="Percent 10 8 3" xfId="9001" xr:uid="{2DDA84E9-917A-41A4-95E4-AD6BAF8FC070}"/>
    <cellStyle name="Percent 10 9" xfId="9003" xr:uid="{65EA18FB-7FC7-49BE-992D-61AC926B9AB5}"/>
    <cellStyle name="Percent 11" xfId="6567" xr:uid="{B7B2B2DF-CB25-4C77-909A-0AF6D7126020}"/>
    <cellStyle name="Percent 11 10" xfId="9004" xr:uid="{ED50153F-88F1-43D7-87C3-05F9763E6D72}"/>
    <cellStyle name="Percent 11 2" xfId="6568" xr:uid="{6A66F46E-A729-4D21-B00F-67B27BEA0624}"/>
    <cellStyle name="Percent 11 2 2" xfId="9006" xr:uid="{C0DD78D1-037D-4E92-8B84-3CC622FF9C70}"/>
    <cellStyle name="Percent 11 2 3" xfId="9005" xr:uid="{17376615-8C44-4DB8-B216-E4AA786AD6F1}"/>
    <cellStyle name="Percent 11 3" xfId="6569" xr:uid="{6C96E496-FFF7-49DF-BC06-7881ECE662C3}"/>
    <cellStyle name="Percent 11 3 2" xfId="9008" xr:uid="{54063E95-EDF7-41F5-B864-61DAD3D80514}"/>
    <cellStyle name="Percent 11 3 3" xfId="9007" xr:uid="{325B8135-AE4D-43A1-9B30-3A53B744F6CC}"/>
    <cellStyle name="Percent 11 4" xfId="6570" xr:uid="{E0ADE6F2-C38F-4D56-BEF3-E0539DF75528}"/>
    <cellStyle name="Percent 11 4 2" xfId="9010" xr:uid="{AC5A679E-C40D-4003-94AD-6714EE5C14AB}"/>
    <cellStyle name="Percent 11 4 3" xfId="9009" xr:uid="{A1E0AAD9-9697-483E-ACED-E6C6654899F6}"/>
    <cellStyle name="Percent 11 5" xfId="6571" xr:uid="{3854BF62-B00E-406D-8DD2-55BD70EE2AC8}"/>
    <cellStyle name="Percent 11 5 2" xfId="9012" xr:uid="{EA5822F3-5852-4E0F-BE54-B61EDA7A534E}"/>
    <cellStyle name="Percent 11 5 3" xfId="9011" xr:uid="{A4EEA48A-1453-467B-8F57-0B9021032561}"/>
    <cellStyle name="Percent 11 6" xfId="6572" xr:uid="{B342599B-020B-4CD7-A837-B18CEE4C3CA9}"/>
    <cellStyle name="Percent 11 6 2" xfId="9014" xr:uid="{775D6DB4-1FAA-4104-AD81-DBE5706EF343}"/>
    <cellStyle name="Percent 11 6 3" xfId="9013" xr:uid="{47BFE065-C841-4A0A-AB8F-5E66577C635F}"/>
    <cellStyle name="Percent 11 7" xfId="6573" xr:uid="{BE273004-7100-495F-A62F-50915674305F}"/>
    <cellStyle name="Percent 11 7 2" xfId="9016" xr:uid="{9F51D0B4-E067-463D-B591-43DEB4C33F16}"/>
    <cellStyle name="Percent 11 7 3" xfId="9017" xr:uid="{80454CF1-C77B-4989-B6EF-8643992F7977}"/>
    <cellStyle name="Percent 11 7 4" xfId="9018" xr:uid="{B691E9F3-1D37-409A-8043-C46C861CAE90}"/>
    <cellStyle name="Percent 11 7 5" xfId="9015" xr:uid="{370CA03B-6536-4553-B32A-540430932D6F}"/>
    <cellStyle name="Percent 11 8" xfId="6574" xr:uid="{FEF5B646-3265-4388-9FB1-9EE66CE9F6C3}"/>
    <cellStyle name="Percent 11 8 2" xfId="9020" xr:uid="{AA33412F-73DC-45A0-ACF5-C02B8F4C29BA}"/>
    <cellStyle name="Percent 11 8 3" xfId="9019" xr:uid="{FDE04824-C702-46D1-9404-ED1C987726A5}"/>
    <cellStyle name="Percent 11 9" xfId="9021" xr:uid="{BE50DE6D-D679-4AFB-944E-96A1730FB7ED}"/>
    <cellStyle name="Percent 12" xfId="6575" xr:uid="{F09DAC7D-8D3D-43AA-8F6C-78052A9B2EA2}"/>
    <cellStyle name="Percent 12 10" xfId="9022" xr:uid="{FF378F58-4BC0-4196-AD42-E70C93877DAB}"/>
    <cellStyle name="Percent 12 2" xfId="6576" xr:uid="{96B5918C-4401-48E1-B36A-063CDC755107}"/>
    <cellStyle name="Percent 12 2 2" xfId="9024" xr:uid="{A95D2690-65F0-41C7-8B2A-211700932315}"/>
    <cellStyle name="Percent 12 2 3" xfId="9023" xr:uid="{C8E9778F-3F36-4B30-9BAE-CF9DF9D04DF7}"/>
    <cellStyle name="Percent 12 3" xfId="6577" xr:uid="{026F25EC-CF21-44BA-B328-919E11A01B42}"/>
    <cellStyle name="Percent 12 3 2" xfId="9026" xr:uid="{F63297CB-F3E3-491F-ADB0-7C38C861B36E}"/>
    <cellStyle name="Percent 12 3 3" xfId="9025" xr:uid="{412CC470-DA37-4198-85D7-652906116131}"/>
    <cellStyle name="Percent 12 4" xfId="6578" xr:uid="{B228ABE9-9159-4D87-937D-D655EAE10A5D}"/>
    <cellStyle name="Percent 12 4 2" xfId="9028" xr:uid="{D920FCED-5759-4837-A5D4-F8B250BDF69C}"/>
    <cellStyle name="Percent 12 4 3" xfId="9027" xr:uid="{C2AF9F1D-488B-4912-A35B-9285CF1EABAD}"/>
    <cellStyle name="Percent 12 5" xfId="6579" xr:uid="{A9064B5C-D418-4F6B-A4D8-A9A5FB4587D0}"/>
    <cellStyle name="Percent 12 5 2" xfId="9030" xr:uid="{AA3D2B38-09A3-4573-9C2F-C1C5D93A9B40}"/>
    <cellStyle name="Percent 12 5 3" xfId="9029" xr:uid="{1DCE4CE9-B8EE-4B17-943C-DB2110015563}"/>
    <cellStyle name="Percent 12 6" xfId="6580" xr:uid="{F30B0106-E070-46DF-A964-E6DCF26F9379}"/>
    <cellStyle name="Percent 12 6 2" xfId="9032" xr:uid="{9AD7699C-6BC2-4DCE-8E71-EB89E18B6359}"/>
    <cellStyle name="Percent 12 6 3" xfId="9031" xr:uid="{62793FCC-D6B5-41EB-AAE6-8AA484C64932}"/>
    <cellStyle name="Percent 12 7" xfId="6581" xr:uid="{5BA677A3-F2BF-4119-B34F-7A1F38F1978B}"/>
    <cellStyle name="Percent 12 7 2" xfId="9034" xr:uid="{FDB16657-6E3B-458A-BBE2-9EE460E8ED64}"/>
    <cellStyle name="Percent 12 7 3" xfId="9035" xr:uid="{C6639911-A609-493B-85E1-38BEF1DAF6B6}"/>
    <cellStyle name="Percent 12 7 4" xfId="9036" xr:uid="{80BB67E0-F33F-476F-A38C-8445C295002F}"/>
    <cellStyle name="Percent 12 7 5" xfId="9033" xr:uid="{21098E5D-5F52-4930-BCDB-688382C39223}"/>
    <cellStyle name="Percent 12 8" xfId="6582" xr:uid="{895D5BE2-113A-42CC-BC73-0B9FD0403B79}"/>
    <cellStyle name="Percent 12 8 2" xfId="9038" xr:uid="{DBB3CF19-4D23-43AC-9A23-46AFDEF5FDA1}"/>
    <cellStyle name="Percent 12 8 3" xfId="9037" xr:uid="{04A96AA7-D08A-440B-85B8-3F8D24357B21}"/>
    <cellStyle name="Percent 12 9" xfId="9039" xr:uid="{29BB2CA6-CF61-44BF-B9BA-B724DAF51402}"/>
    <cellStyle name="Percent 13" xfId="6583" xr:uid="{B9171825-11F9-4EFC-AC70-E713261C14F8}"/>
    <cellStyle name="Percent 13 10" xfId="9040" xr:uid="{2318F4B4-EC56-4690-8E34-66717DA8A2D7}"/>
    <cellStyle name="Percent 13 2" xfId="6584" xr:uid="{0F02A028-BFE3-4A6A-BF19-0D6D7102F698}"/>
    <cellStyle name="Percent 13 2 2" xfId="9042" xr:uid="{61FEE697-5517-4963-921A-A47A2E023C77}"/>
    <cellStyle name="Percent 13 2 3" xfId="9041" xr:uid="{50828140-53ED-4CF2-A789-9BCE5C5D8BF2}"/>
    <cellStyle name="Percent 13 3" xfId="6585" xr:uid="{E863FDD4-5E96-4B52-B101-8ACBBA8AA6F3}"/>
    <cellStyle name="Percent 13 3 2" xfId="9044" xr:uid="{AE865CF7-7F3E-4C08-B878-F80F4371120B}"/>
    <cellStyle name="Percent 13 3 3" xfId="9043" xr:uid="{E26703E2-DA59-4B73-BB4E-A6FC31649F0C}"/>
    <cellStyle name="Percent 13 4" xfId="6586" xr:uid="{048400C6-3E65-4BD1-A5AB-CEAD225B8B67}"/>
    <cellStyle name="Percent 13 4 2" xfId="9046" xr:uid="{47832C31-902C-4F52-94DC-11B8F77E2EBF}"/>
    <cellStyle name="Percent 13 4 3" xfId="9045" xr:uid="{A73054BC-BAA6-4637-A39E-75EBEF6DB261}"/>
    <cellStyle name="Percent 13 5" xfId="6587" xr:uid="{BAA85304-B154-442A-B840-0F8C772E80A5}"/>
    <cellStyle name="Percent 13 5 2" xfId="9048" xr:uid="{83B1A9A1-9340-4A22-BA80-1B8E18C8EE32}"/>
    <cellStyle name="Percent 13 5 3" xfId="9047" xr:uid="{25093F5A-B5E9-4827-BD02-8A866BE8E4C2}"/>
    <cellStyle name="Percent 13 6" xfId="6588" xr:uid="{44C41261-B14E-46C9-88BC-E2CABAAF9599}"/>
    <cellStyle name="Percent 13 6 2" xfId="9050" xr:uid="{321AB99E-75C5-49E4-852B-7D0BE8E4D9DC}"/>
    <cellStyle name="Percent 13 6 3" xfId="9049" xr:uid="{8E1FFC5E-8252-4B1B-838F-1830B030BFA7}"/>
    <cellStyle name="Percent 13 7" xfId="6589" xr:uid="{B3FC4ACA-DB70-4897-A123-D76B7980562E}"/>
    <cellStyle name="Percent 13 7 2" xfId="9052" xr:uid="{BAB980C8-2560-4496-905E-D09AEF32733E}"/>
    <cellStyle name="Percent 13 7 3" xfId="9053" xr:uid="{2988E91D-32B6-460A-A7A4-4ED1C9C2E759}"/>
    <cellStyle name="Percent 13 7 4" xfId="9054" xr:uid="{28FB8F80-1775-4FC2-85DB-C91D9A8C3B56}"/>
    <cellStyle name="Percent 13 7 5" xfId="9051" xr:uid="{B2DC124A-D46D-43ED-9AB3-BC634B34C769}"/>
    <cellStyle name="Percent 13 8" xfId="6590" xr:uid="{C3213AA4-D6B6-48D5-9C41-2B131B6883E6}"/>
    <cellStyle name="Percent 13 8 2" xfId="9056" xr:uid="{998D816A-7FDF-49AD-BBCE-60D84283C1E1}"/>
    <cellStyle name="Percent 13 8 3" xfId="9055" xr:uid="{A468AD59-91D1-463B-9CE6-61815F9508BC}"/>
    <cellStyle name="Percent 13 9" xfId="9057" xr:uid="{A02E4D46-1065-4A6D-A6A6-E162727B46C6}"/>
    <cellStyle name="Percent 14" xfId="6591" xr:uid="{7CECD049-2C6B-402F-8FBE-F65ACB4D8673}"/>
    <cellStyle name="Percent 14 10" xfId="9058" xr:uid="{FB690B6C-4C95-49C4-BC3F-3B348D70AF34}"/>
    <cellStyle name="Percent 14 2" xfId="6592" xr:uid="{C222D2C8-529A-4F8A-85BA-53D8B96AEA77}"/>
    <cellStyle name="Percent 14 2 2" xfId="9060" xr:uid="{8FA93535-480B-487A-8620-A432599DFE7A}"/>
    <cellStyle name="Percent 14 2 3" xfId="9059" xr:uid="{874F7258-9DDD-44F3-AE00-80A77973B135}"/>
    <cellStyle name="Percent 14 3" xfId="6593" xr:uid="{8570B8DA-0D84-4A30-B2B0-25D8C53AE19F}"/>
    <cellStyle name="Percent 14 3 2" xfId="9062" xr:uid="{F185FA35-960C-42CA-A056-1C1A90FB1758}"/>
    <cellStyle name="Percent 14 3 3" xfId="9061" xr:uid="{982C88AA-55BC-4D91-BBC1-8AA5F0CD6A2B}"/>
    <cellStyle name="Percent 14 4" xfId="6594" xr:uid="{B0CF05F7-251A-488B-A7B2-076152D1AFA6}"/>
    <cellStyle name="Percent 14 4 2" xfId="9064" xr:uid="{C99765F0-D561-40E0-AC7E-34E8A154FA18}"/>
    <cellStyle name="Percent 14 4 3" xfId="9063" xr:uid="{AEB54F91-4661-4488-9FCF-E29BDAB9F8F8}"/>
    <cellStyle name="Percent 14 5" xfId="6595" xr:uid="{A2F29969-2E06-4B4B-A709-1237A27CB925}"/>
    <cellStyle name="Percent 14 5 2" xfId="9066" xr:uid="{FFB4CB93-B4BE-4157-871E-5B87D5CAF923}"/>
    <cellStyle name="Percent 14 5 3" xfId="9065" xr:uid="{28A75911-D26D-43D7-86E5-39B24F522320}"/>
    <cellStyle name="Percent 14 6" xfId="6596" xr:uid="{DADBF160-9160-4D43-9170-9587FC11FF23}"/>
    <cellStyle name="Percent 14 6 2" xfId="9068" xr:uid="{54013254-B33E-4714-83F0-3126C93DF619}"/>
    <cellStyle name="Percent 14 6 3" xfId="9067" xr:uid="{E41EE9DD-9DA7-4D5E-87C6-B08A6C6E4777}"/>
    <cellStyle name="Percent 14 7" xfId="6597" xr:uid="{6A03CAD7-D212-4A12-B68C-8752640DBF8A}"/>
    <cellStyle name="Percent 14 7 2" xfId="9070" xr:uid="{2E2A8B04-97E4-4FA6-A114-145294AF1AB0}"/>
    <cellStyle name="Percent 14 7 3" xfId="9071" xr:uid="{0168E6E2-23C7-459F-AA43-CD6253E88076}"/>
    <cellStyle name="Percent 14 7 4" xfId="9072" xr:uid="{88D41518-20BC-4E7B-8138-F2512E3ECB22}"/>
    <cellStyle name="Percent 14 7 5" xfId="9069" xr:uid="{68526151-998E-471F-BA4C-EBE5A6E80D8C}"/>
    <cellStyle name="Percent 14 8" xfId="6598" xr:uid="{0A232ED1-B4DF-40E0-98BC-EE5D41F76832}"/>
    <cellStyle name="Percent 14 8 2" xfId="9074" xr:uid="{9769B217-9D8C-42D3-97E6-C22E529D6493}"/>
    <cellStyle name="Percent 14 8 3" xfId="9073" xr:uid="{92E7B912-121B-4A29-97BC-46D4CB8239D4}"/>
    <cellStyle name="Percent 14 9" xfId="9075" xr:uid="{420C8B8B-249F-4155-924A-2DCA8F8944A1}"/>
    <cellStyle name="Percent 15" xfId="6599" xr:uid="{4637CE23-DC60-433F-8CB4-A181CC918B37}"/>
    <cellStyle name="Percent 15 10" xfId="6600" xr:uid="{E1B1FF61-5BC7-45CE-95FD-73362B38A934}"/>
    <cellStyle name="Percent 15 11" xfId="6601" xr:uid="{288137F1-8AE6-4821-A0C1-1FDC7EAF690B}"/>
    <cellStyle name="Percent 15 12" xfId="6602" xr:uid="{86348487-526F-49CE-8258-A4DA67D9FA79}"/>
    <cellStyle name="Percent 15 13" xfId="6603" xr:uid="{0E1CC817-5FDC-4876-8D17-D186DD2CAAB9}"/>
    <cellStyle name="Percent 15 14" xfId="6604" xr:uid="{FE9980D6-2A73-46DD-AC31-48BCD4152222}"/>
    <cellStyle name="Percent 15 15" xfId="9077" xr:uid="{E3A6D47A-069E-4C4A-994C-135BC6F53518}"/>
    <cellStyle name="Percent 15 16" xfId="9076" xr:uid="{67471F10-E317-465C-A3AE-6AA1C9424F6B}"/>
    <cellStyle name="Percent 15 2" xfId="6605" xr:uid="{385E2F00-0358-497F-8002-C1E70A7D66B9}"/>
    <cellStyle name="Percent 15 2 2" xfId="6606" xr:uid="{AF79E016-0EE9-4336-B092-BA700C55590B}"/>
    <cellStyle name="Percent 15 2 2 2" xfId="9080" xr:uid="{029B3DA8-4907-481C-9864-8A50193AB2C2}"/>
    <cellStyle name="Percent 15 2 2 2 2" xfId="37240" xr:uid="{BC271173-61A3-4735-9C3E-FC71DF61568C}"/>
    <cellStyle name="Percent 15 2 2 2 3" xfId="37239" xr:uid="{0AD7D32F-887D-4AED-B221-0E18C690AE85}"/>
    <cellStyle name="Percent 15 2 2 3" xfId="9079" xr:uid="{37BACFA8-FC4D-468C-873E-15E34CE80E8D}"/>
    <cellStyle name="Percent 15 2 2 3 2" xfId="37242" xr:uid="{8FF02E05-9E63-46C2-A295-7E019DE81986}"/>
    <cellStyle name="Percent 15 2 2 3 3" xfId="37241" xr:uid="{09682B98-5B95-4780-9D8E-3BA62084FF17}"/>
    <cellStyle name="Percent 15 2 3" xfId="6607" xr:uid="{58B0E549-CFA6-4031-AD83-2219AC79715F}"/>
    <cellStyle name="Percent 15 2 3 2" xfId="9082" xr:uid="{100A8E15-4CAB-44CF-9971-8F046526F19C}"/>
    <cellStyle name="Percent 15 2 3 2 2" xfId="37244" xr:uid="{18DC128D-1ECD-4848-A527-27216D919A4F}"/>
    <cellStyle name="Percent 15 2 3 2 3" xfId="37243" xr:uid="{9EC3560A-6D20-40C6-BB96-9C06F0AA59C0}"/>
    <cellStyle name="Percent 15 2 3 3" xfId="9081" xr:uid="{DEA81057-B12A-4EBA-95F5-5B18A9E356F7}"/>
    <cellStyle name="Percent 15 2 3 3 2" xfId="37246" xr:uid="{A9F40F7A-51B8-485A-A8C7-A0CDECEF590A}"/>
    <cellStyle name="Percent 15 2 3 3 3" xfId="37245" xr:uid="{97394A42-E1F6-41F2-9021-B29AA5EE6C7D}"/>
    <cellStyle name="Percent 15 2 4" xfId="6608" xr:uid="{351DC99C-BE00-4668-B29F-0CA8A9F61201}"/>
    <cellStyle name="Percent 15 2 4 2" xfId="9084" xr:uid="{1A012262-9E4B-4DD1-BF19-40203D445728}"/>
    <cellStyle name="Percent 15 2 4 2 2" xfId="37248" xr:uid="{F10E8D7D-2313-4655-8AB4-05CC436A978E}"/>
    <cellStyle name="Percent 15 2 4 2 3" xfId="37247" xr:uid="{E55452FB-4594-4ECC-8525-D4EA994FA041}"/>
    <cellStyle name="Percent 15 2 4 3" xfId="9083" xr:uid="{DDC6FD9F-74C0-4748-AF6B-1663BA0E6F76}"/>
    <cellStyle name="Percent 15 2 4 3 2" xfId="37250" xr:uid="{DA8DC345-F527-4E74-86A3-18DD0D3C9CC0}"/>
    <cellStyle name="Percent 15 2 4 3 3" xfId="37249" xr:uid="{EB0267CA-0A12-4ACD-8A9C-FD0181324F7F}"/>
    <cellStyle name="Percent 15 2 5" xfId="6609" xr:uid="{29AB9530-1D31-448E-A5DF-1C5D499C597D}"/>
    <cellStyle name="Percent 15 2 5 2" xfId="9086" xr:uid="{145BFB6B-E229-4841-AA1C-5D6562694989}"/>
    <cellStyle name="Percent 15 2 5 2 2" xfId="37252" xr:uid="{14C91C7B-D333-417B-8800-AE970BCD757F}"/>
    <cellStyle name="Percent 15 2 5 2 3" xfId="37251" xr:uid="{59F3B230-D8DD-48A3-ACC3-B07CDE6062D8}"/>
    <cellStyle name="Percent 15 2 5 3" xfId="9085" xr:uid="{D93F771E-F9A9-466C-AD56-3AFE417B5F13}"/>
    <cellStyle name="Percent 15 2 5 3 2" xfId="37254" xr:uid="{4A97EFFE-8DF7-49E6-838B-88D323CA2E66}"/>
    <cellStyle name="Percent 15 2 5 3 3" xfId="37253" xr:uid="{069B570E-72D3-4F46-A043-BBDC14DB3ADA}"/>
    <cellStyle name="Percent 15 2 6" xfId="6610" xr:uid="{73DAFCF6-02BC-4331-BA69-D8EB7D7E12CC}"/>
    <cellStyle name="Percent 15 2 6 2" xfId="9088" xr:uid="{7A01EB6D-8946-4E87-9062-DD8B5C273639}"/>
    <cellStyle name="Percent 15 2 6 2 2" xfId="37256" xr:uid="{32F2C0ED-C91D-48FB-8DAA-F53D491F7156}"/>
    <cellStyle name="Percent 15 2 6 2 3" xfId="37255" xr:uid="{5850BC4D-2968-4B2E-B760-96217B1C428A}"/>
    <cellStyle name="Percent 15 2 6 3" xfId="9087" xr:uid="{938D6EEB-8896-4851-9E2B-2A86206B996B}"/>
    <cellStyle name="Percent 15 2 6 3 2" xfId="37258" xr:uid="{108584ED-76E0-4DD5-A159-CA501034CDA4}"/>
    <cellStyle name="Percent 15 2 6 3 3" xfId="37257" xr:uid="{546082BA-8E7B-47F1-8460-B72794A42806}"/>
    <cellStyle name="Percent 15 2 7" xfId="6611" xr:uid="{D6996EBE-9A2E-4A65-A08C-15B4EBE2B349}"/>
    <cellStyle name="Percent 15 2 7 2" xfId="9090" xr:uid="{B8F8E4C3-6935-4A5D-9649-A457EC93F204}"/>
    <cellStyle name="Percent 15 2 7 2 2" xfId="37260" xr:uid="{6B88ACD3-92CA-4B79-8555-F410BFE33F45}"/>
    <cellStyle name="Percent 15 2 7 2 3" xfId="37259" xr:uid="{381D7A33-B9FE-4614-85E0-15155E66C5FA}"/>
    <cellStyle name="Percent 15 2 7 3" xfId="9089" xr:uid="{22B933A7-E9EC-4F27-A2A3-81DCAFDF8859}"/>
    <cellStyle name="Percent 15 2 7 3 2" xfId="37262" xr:uid="{F665E563-0F88-49E4-A92F-32BFF5BF6BD7}"/>
    <cellStyle name="Percent 15 2 7 3 3" xfId="37261" xr:uid="{0A4FBDC6-F391-4B9C-B265-E5FFB441C82C}"/>
    <cellStyle name="Percent 15 2 8" xfId="9091" xr:uid="{04D4A60B-98F3-4DFA-8FD4-FBE98FFF2328}"/>
    <cellStyle name="Percent 15 2 9" xfId="9078" xr:uid="{92AD42FA-A1D7-4A8F-9963-6D11D62FC253}"/>
    <cellStyle name="Percent 15 3" xfId="6612" xr:uid="{16EECF7E-3474-42A4-8EAA-77836FDCAA8E}"/>
    <cellStyle name="Percent 15 3 2" xfId="9093" xr:uid="{99778F41-2DB6-4187-A3AA-6CABCB97C363}"/>
    <cellStyle name="Percent 15 3 2 2" xfId="37264" xr:uid="{EE2C2B83-F2B9-463E-AC00-D60220CA7BD3}"/>
    <cellStyle name="Percent 15 3 2 3" xfId="37263" xr:uid="{59748EA8-EFDD-4E4D-8693-AF927741BABA}"/>
    <cellStyle name="Percent 15 3 3" xfId="9094" xr:uid="{EF800A07-14B6-43C7-94C7-807DE3E566C5}"/>
    <cellStyle name="Percent 15 3 3 2" xfId="37266" xr:uid="{B5C8E1CE-587C-4809-A534-AFA219A96CEC}"/>
    <cellStyle name="Percent 15 3 3 3" xfId="37265" xr:uid="{37A60038-FCD9-4E74-BB80-85991610B260}"/>
    <cellStyle name="Percent 15 3 4" xfId="9092" xr:uid="{E7E332C6-3F59-4F14-A93B-0D0CD3E7BE22}"/>
    <cellStyle name="Percent 15 4" xfId="6613" xr:uid="{16DCE8A2-B766-4B28-ACA9-9AB4075C08BC}"/>
    <cellStyle name="Percent 15 4 2" xfId="9096" xr:uid="{A948C5CE-B394-495D-A3F8-F014A3A9C56C}"/>
    <cellStyle name="Percent 15 4 3" xfId="9095" xr:uid="{753E384D-8BB5-49ED-9F5E-353B964D03F2}"/>
    <cellStyle name="Percent 15 5" xfId="6614" xr:uid="{FCE1CBA4-B8DD-4A31-80BA-4E62751A808B}"/>
    <cellStyle name="Percent 15 5 2" xfId="9098" xr:uid="{027B0222-3B53-4587-B19F-13267E290EC0}"/>
    <cellStyle name="Percent 15 5 2 2" xfId="37268" xr:uid="{F649C421-E9DF-46CA-8D27-552793A2FE80}"/>
    <cellStyle name="Percent 15 5 2 3" xfId="37267" xr:uid="{E5F852B3-3F18-41C3-8403-ED58B3B137A4}"/>
    <cellStyle name="Percent 15 5 3" xfId="9099" xr:uid="{38914052-307E-4F96-A6E0-65F360987F2A}"/>
    <cellStyle name="Percent 15 5 3 2" xfId="37270" xr:uid="{29E02E70-05A8-458D-948A-2F1F16F21D51}"/>
    <cellStyle name="Percent 15 5 3 3" xfId="37269" xr:uid="{745FF725-16AD-4388-BCF6-59916A8B2367}"/>
    <cellStyle name="Percent 15 5 4" xfId="9097" xr:uid="{A514BB30-DEE1-47C1-8044-5D3BE9EADF0E}"/>
    <cellStyle name="Percent 15 6" xfId="6615" xr:uid="{77468577-DB29-4A15-8CFB-C0F5D4B8D468}"/>
    <cellStyle name="Percent 15 6 2" xfId="9101" xr:uid="{2EA2DE9E-D0AB-4DB9-BE40-D8F22C8D609E}"/>
    <cellStyle name="Percent 15 6 2 2" xfId="37272" xr:uid="{17DCE159-31A0-49C2-AD09-430BFBF3441D}"/>
    <cellStyle name="Percent 15 6 2 3" xfId="37271" xr:uid="{0B15B057-7B9B-414C-8B60-6AB77CF53C6C}"/>
    <cellStyle name="Percent 15 6 3" xfId="9102" xr:uid="{F471751B-A89F-4BDA-85D7-BC7A20AF59E7}"/>
    <cellStyle name="Percent 15 6 3 2" xfId="37274" xr:uid="{40109916-F1C6-433B-AADB-6BDDA2F405DE}"/>
    <cellStyle name="Percent 15 6 3 3" xfId="37273" xr:uid="{FF99B66F-01A8-4D43-8F96-BD0705797F9E}"/>
    <cellStyle name="Percent 15 6 4" xfId="9100" xr:uid="{2BF2C74A-47B1-4BE2-83FE-7EB7CCA06389}"/>
    <cellStyle name="Percent 15 7" xfId="6616" xr:uid="{2182D7D8-94A1-4244-8D20-D1587329E607}"/>
    <cellStyle name="Percent 15 7 2" xfId="9104" xr:uid="{C5FDB848-1541-4961-A7D8-53AD14C9B004}"/>
    <cellStyle name="Percent 15 7 2 2" xfId="37275" xr:uid="{BC10666B-43F8-43D8-B9E0-4524E37AFD9B}"/>
    <cellStyle name="Percent 15 7 3" xfId="9105" xr:uid="{2E18080B-7412-4D8D-8327-B8F08D98DF06}"/>
    <cellStyle name="Percent 15 7 3 2" xfId="37276" xr:uid="{3D0FF542-D2B1-4812-B337-011F2DB0D0E6}"/>
    <cellStyle name="Percent 15 7 4" xfId="9106" xr:uid="{0433BD54-1ED8-41D0-ACA1-441113D84CC4}"/>
    <cellStyle name="Percent 15 7 5" xfId="9103" xr:uid="{4FFDDC7B-8C8A-4BCE-A703-2F3D6FDFA0EF}"/>
    <cellStyle name="Percent 15 8" xfId="6617" xr:uid="{83A39BE3-787E-4DDD-9226-676973E04561}"/>
    <cellStyle name="Percent 15 8 2" xfId="9108" xr:uid="{98B07FA6-2A95-4FCC-84A9-49EB6FC6950F}"/>
    <cellStyle name="Percent 15 8 2 2" xfId="37278" xr:uid="{13D8848B-849B-4B04-9DB2-B7D852E44475}"/>
    <cellStyle name="Percent 15 8 2 3" xfId="37277" xr:uid="{DFD35A8E-7404-4783-8EC5-D4B977E4837C}"/>
    <cellStyle name="Percent 15 8 3" xfId="9107" xr:uid="{D05B9155-3F62-403F-9113-BBEFD1B50996}"/>
    <cellStyle name="Percent 15 8 3 2" xfId="37280" xr:uid="{95EBBB14-6B29-4EA1-9D6D-478E76818CFB}"/>
    <cellStyle name="Percent 15 8 3 3" xfId="37279" xr:uid="{32E6D22C-8BB4-47AE-A9C2-BC52108C6D72}"/>
    <cellStyle name="Percent 15 9" xfId="6618" xr:uid="{500AFA26-B2A1-427E-A8C6-9195F6A3D4FC}"/>
    <cellStyle name="Percent 16" xfId="9109" xr:uid="{65F0F92C-6784-4475-B72B-61E737A9DBD8}"/>
    <cellStyle name="Percent 16 10" xfId="37281" xr:uid="{14B93322-672B-414D-9C83-07CC792DE89D}"/>
    <cellStyle name="Percent 16 2" xfId="6619" xr:uid="{C0D1E495-BF02-4601-A3A6-8EB3D208236B}"/>
    <cellStyle name="Percent 16 2 2" xfId="9111" xr:uid="{CB4E1C41-221F-4519-80B0-80ADEEA63C13}"/>
    <cellStyle name="Percent 16 2 3" xfId="9110" xr:uid="{4D14D4AE-9D0D-491B-AE32-637D4E08FD4E}"/>
    <cellStyle name="Percent 16 3" xfId="6620" xr:uid="{C4C81708-6014-4416-835C-C5F6F098C16B}"/>
    <cellStyle name="Percent 16 3 10" xfId="6621" xr:uid="{9A2EDFE4-B399-4957-8924-CB751C993084}"/>
    <cellStyle name="Percent 16 3 11" xfId="6622" xr:uid="{351B4B5E-CE6C-4466-BFB5-394EE4161442}"/>
    <cellStyle name="Percent 16 3 12" xfId="6623" xr:uid="{56A33FE4-089D-436E-B6AA-8D1A950D1000}"/>
    <cellStyle name="Percent 16 3 13" xfId="6624" xr:uid="{D77CAA4C-0CE8-4C13-972D-FD5C9D5E663E}"/>
    <cellStyle name="Percent 16 3 14" xfId="6625" xr:uid="{EF851B40-31D7-4808-AADE-63D435D7877C}"/>
    <cellStyle name="Percent 16 3 15" xfId="6626" xr:uid="{3B435DC3-D5A4-400B-813F-919E6BA8595B}"/>
    <cellStyle name="Percent 16 3 16" xfId="6627" xr:uid="{63E4599E-FBB9-41F8-A9F2-643CD9BD908F}"/>
    <cellStyle name="Percent 16 3 17" xfId="6628" xr:uid="{FF795E1B-D371-4BDF-A5BB-4953793795FF}"/>
    <cellStyle name="Percent 16 3 18" xfId="9113" xr:uid="{D174CF47-BB0C-4970-B743-2D1CCCEE0226}"/>
    <cellStyle name="Percent 16 3 19" xfId="9112" xr:uid="{46B84FD6-D276-40E5-BE33-B65C9770C272}"/>
    <cellStyle name="Percent 16 3 2" xfId="6629" xr:uid="{93860C1D-6F25-47B1-9963-DAA393941545}"/>
    <cellStyle name="Percent 16 3 3" xfId="6630" xr:uid="{444268BC-9B8E-44BA-AFF7-FDFCF28315E3}"/>
    <cellStyle name="Percent 16 3 4" xfId="6631" xr:uid="{4F6921C1-949A-4A65-B47D-EC0FA41B12DD}"/>
    <cellStyle name="Percent 16 3 5" xfId="6632" xr:uid="{947BC4D3-2C32-4664-AE17-9954FD25849A}"/>
    <cellStyle name="Percent 16 3 6" xfId="6633" xr:uid="{EB0D50A4-CE8C-4AFF-B96E-61F0362B3A41}"/>
    <cellStyle name="Percent 16 3 7" xfId="6634" xr:uid="{84A34302-2AE2-4840-A0CC-079791CAF742}"/>
    <cellStyle name="Percent 16 3 8" xfId="6635" xr:uid="{898D473D-CD20-4227-931C-139BE722AD74}"/>
    <cellStyle name="Percent 16 3 9" xfId="6636" xr:uid="{84DE7CDB-7477-4E19-B149-B0521EBA729E}"/>
    <cellStyle name="Percent 16 4" xfId="6637" xr:uid="{E4502108-8E02-411C-B783-C827751B251A}"/>
    <cellStyle name="Percent 16 4 10" xfId="6638" xr:uid="{B5962833-9720-4829-B30F-BF76F917CA98}"/>
    <cellStyle name="Percent 16 4 11" xfId="6639" xr:uid="{166BEAF2-4B0F-4AD0-80AA-70837875D3A5}"/>
    <cellStyle name="Percent 16 4 12" xfId="6640" xr:uid="{43ED3A02-E35E-4ABB-BFF7-F30F39D9B02B}"/>
    <cellStyle name="Percent 16 4 13" xfId="6641" xr:uid="{A2CD7F24-5825-4A3A-83B7-A529296AB16B}"/>
    <cellStyle name="Percent 16 4 14" xfId="6642" xr:uid="{976FD5E7-23C2-4761-A613-DA71B2CE459D}"/>
    <cellStyle name="Percent 16 4 15" xfId="6643" xr:uid="{CACBA6BA-FBC3-489A-A09E-2F19A3807999}"/>
    <cellStyle name="Percent 16 4 16" xfId="6644" xr:uid="{47679FBA-30E7-48DE-B2BA-C40A855E45DA}"/>
    <cellStyle name="Percent 16 4 17" xfId="6645" xr:uid="{2EC7B494-5FA7-4612-825E-C4EABC7996EB}"/>
    <cellStyle name="Percent 16 4 18" xfId="9115" xr:uid="{0E4BA0E9-5D58-4314-AC29-9AE35F09BEFD}"/>
    <cellStyle name="Percent 16 4 19" xfId="9114" xr:uid="{DABCAFD7-C871-457A-89B7-E459E6D0BF0A}"/>
    <cellStyle name="Percent 16 4 2" xfId="6646" xr:uid="{312DE478-5F4A-4C70-A766-24CD360F7153}"/>
    <cellStyle name="Percent 16 4 3" xfId="6647" xr:uid="{E9E8BF49-3D0A-4730-89C3-0DCCC498F33F}"/>
    <cellStyle name="Percent 16 4 4" xfId="6648" xr:uid="{F66DBC04-6BFA-4FD1-B074-7F60B50EC563}"/>
    <cellStyle name="Percent 16 4 5" xfId="6649" xr:uid="{E5FE6A55-0948-4B3B-A347-DA63574CF3EE}"/>
    <cellStyle name="Percent 16 4 6" xfId="6650" xr:uid="{820F47D4-4CCB-4432-AA0C-ECB7CD7C0BE4}"/>
    <cellStyle name="Percent 16 4 7" xfId="6651" xr:uid="{F429C77C-FB59-41FB-AD6B-4BFF7C71E3EB}"/>
    <cellStyle name="Percent 16 4 8" xfId="6652" xr:uid="{866BBFED-B653-4040-9016-5B024DCA7E53}"/>
    <cellStyle name="Percent 16 4 9" xfId="6653" xr:uid="{9DE0B203-CD53-4D37-934A-49C613914BA0}"/>
    <cellStyle name="Percent 16 5" xfId="6654" xr:uid="{F5583889-CBEA-431A-9225-2656D337C65A}"/>
    <cellStyle name="Percent 16 5 10" xfId="6655" xr:uid="{A3A786CF-8511-40EE-962B-68E970B0E7CF}"/>
    <cellStyle name="Percent 16 5 11" xfId="6656" xr:uid="{7343D53D-9728-4E27-B0E7-32B66F4353B1}"/>
    <cellStyle name="Percent 16 5 12" xfId="6657" xr:uid="{8817D871-B247-409D-B534-1C0C0CB2C227}"/>
    <cellStyle name="Percent 16 5 13" xfId="6658" xr:uid="{7B17C155-2B00-4CAE-A9F7-9BBAF24CFFE1}"/>
    <cellStyle name="Percent 16 5 14" xfId="6659" xr:uid="{E0CB8EF2-8C1A-456E-BE3B-15DCE0A2BB74}"/>
    <cellStyle name="Percent 16 5 15" xfId="6660" xr:uid="{88C6B0E6-0B29-4347-B4F1-F306976D0FFC}"/>
    <cellStyle name="Percent 16 5 16" xfId="6661" xr:uid="{D9BDBC45-54A1-4B1D-81FD-A3D55FC2FFBD}"/>
    <cellStyle name="Percent 16 5 17" xfId="6662" xr:uid="{2FA48D53-747A-489D-9F30-3888DE90D8D9}"/>
    <cellStyle name="Percent 16 5 18" xfId="9117" xr:uid="{1900F9C0-6FD2-49C8-B799-420CD4CB6178}"/>
    <cellStyle name="Percent 16 5 19" xfId="9116" xr:uid="{E2265249-7A3B-475E-AE61-24F6E44DF7F0}"/>
    <cellStyle name="Percent 16 5 2" xfId="6663" xr:uid="{A5CF8081-035E-4829-A5ED-4DADAD37727A}"/>
    <cellStyle name="Percent 16 5 3" xfId="6664" xr:uid="{ABC41C5F-8162-4D19-BF44-9DE664D995E8}"/>
    <cellStyle name="Percent 16 5 4" xfId="6665" xr:uid="{9C3ECED8-0D5F-456E-B22D-921E506D9F6F}"/>
    <cellStyle name="Percent 16 5 5" xfId="6666" xr:uid="{DDA4F1D6-6F4D-4F5D-BDAD-475130515B53}"/>
    <cellStyle name="Percent 16 5 6" xfId="6667" xr:uid="{92B0C0BB-288F-45C3-BDEE-6A5698CA3C88}"/>
    <cellStyle name="Percent 16 5 7" xfId="6668" xr:uid="{C7E72362-B512-4CC6-8AE8-0C76DC617332}"/>
    <cellStyle name="Percent 16 5 8" xfId="6669" xr:uid="{39ADA15A-61AB-45C1-A74E-C17794A886B9}"/>
    <cellStyle name="Percent 16 5 9" xfId="6670" xr:uid="{2A7187ED-33B2-46A3-9743-B0D567F66C30}"/>
    <cellStyle name="Percent 16 6" xfId="6671" xr:uid="{65F13026-9DE3-49D8-BD99-B93C61F6DB16}"/>
    <cellStyle name="Percent 16 6 10" xfId="6672" xr:uid="{FAA5DE27-E16E-4818-8BCB-0CE5FD859B84}"/>
    <cellStyle name="Percent 16 6 11" xfId="6673" xr:uid="{D1944995-BA3B-405F-B969-65A53A75770B}"/>
    <cellStyle name="Percent 16 6 12" xfId="6674" xr:uid="{9D5AAC3C-0672-49A2-996E-21F7546E7EBF}"/>
    <cellStyle name="Percent 16 6 13" xfId="6675" xr:uid="{6550E349-B253-48A7-8CFC-1033217D244E}"/>
    <cellStyle name="Percent 16 6 14" xfId="6676" xr:uid="{DE61C920-AF35-4645-8D2C-9DF24AE2F805}"/>
    <cellStyle name="Percent 16 6 15" xfId="6677" xr:uid="{A2DE5DCD-19F9-4205-A0F1-18BF48BACEDA}"/>
    <cellStyle name="Percent 16 6 16" xfId="6678" xr:uid="{223C88BF-E2D2-490C-8DB9-0BA456B68551}"/>
    <cellStyle name="Percent 16 6 17" xfId="6679" xr:uid="{32C9839D-0829-4552-8F37-10CD89D84DFB}"/>
    <cellStyle name="Percent 16 6 18" xfId="9119" xr:uid="{EAEAE885-2868-48AC-BB5C-A7E917067A99}"/>
    <cellStyle name="Percent 16 6 19" xfId="9118" xr:uid="{A5525CEA-1618-4441-804D-3604459F98E1}"/>
    <cellStyle name="Percent 16 6 2" xfId="6680" xr:uid="{6ACA0882-BA24-4AB7-B26F-59810D567AD8}"/>
    <cellStyle name="Percent 16 6 3" xfId="6681" xr:uid="{A2501FDC-A36E-466D-A35D-4AFD18BDF7BC}"/>
    <cellStyle name="Percent 16 6 4" xfId="6682" xr:uid="{9A1DE44D-4F00-4909-ACF5-A73DCCF081C1}"/>
    <cellStyle name="Percent 16 6 5" xfId="6683" xr:uid="{3B93BA88-C8D8-4668-8AD1-B8540B3C4AF5}"/>
    <cellStyle name="Percent 16 6 6" xfId="6684" xr:uid="{618C1C55-6CC6-41DE-9601-7F061AF468E1}"/>
    <cellStyle name="Percent 16 6 7" xfId="6685" xr:uid="{36643A73-A6A2-44AD-8EF0-1DA60004F60C}"/>
    <cellStyle name="Percent 16 6 8" xfId="6686" xr:uid="{2AAFDD8C-8E0A-424E-9EBB-C2000489CA3D}"/>
    <cellStyle name="Percent 16 6 9" xfId="6687" xr:uid="{E9A7FC7A-CC8C-4ADB-BB25-DD76C8BC7837}"/>
    <cellStyle name="Percent 16 7" xfId="6688" xr:uid="{85B59063-429C-449A-84DE-5FE83A4DDEB6}"/>
    <cellStyle name="Percent 16 7 10" xfId="6689" xr:uid="{F33A3FF1-5D1E-4B67-A3FC-5BFD1C58D33C}"/>
    <cellStyle name="Percent 16 7 11" xfId="6690" xr:uid="{CD273499-40E9-4241-8105-C6214BAC6A47}"/>
    <cellStyle name="Percent 16 7 12" xfId="6691" xr:uid="{677AF82E-C05C-43AA-A116-11A8BCD82235}"/>
    <cellStyle name="Percent 16 7 13" xfId="6692" xr:uid="{847581DF-5B8E-4AAB-8D83-9A30AE18E3D9}"/>
    <cellStyle name="Percent 16 7 14" xfId="6693" xr:uid="{B1258142-14EB-4A8B-BFA8-F263CA476E2F}"/>
    <cellStyle name="Percent 16 7 15" xfId="6694" xr:uid="{7DE83FAD-0E50-4515-8036-DE0E927F0D51}"/>
    <cellStyle name="Percent 16 7 16" xfId="6695" xr:uid="{69B49F4F-8DC7-4EF4-B32C-C25C7C018048}"/>
    <cellStyle name="Percent 16 7 17" xfId="6696" xr:uid="{772B872D-5CC0-4E9F-B82B-E6E60F70AACE}"/>
    <cellStyle name="Percent 16 7 18" xfId="9121" xr:uid="{30642627-9226-48E1-925C-5406FB3F19E4}"/>
    <cellStyle name="Percent 16 7 19" xfId="9120" xr:uid="{FD32FA47-4422-49BA-9A02-52C3077FBA9E}"/>
    <cellStyle name="Percent 16 7 2" xfId="6697" xr:uid="{5A0C61E8-9DF0-4752-A18F-BB3EED034A5A}"/>
    <cellStyle name="Percent 16 7 2 2" xfId="9123" xr:uid="{A37B8F54-744B-45A4-8169-4160509E9BE2}"/>
    <cellStyle name="Percent 16 7 2 3" xfId="9122" xr:uid="{1759BC00-28EF-4C4E-BA81-8E5A295D8800}"/>
    <cellStyle name="Percent 16 7 3" xfId="6698" xr:uid="{07B3F9BC-D4AD-40F6-AF2A-6A691AEEEFAE}"/>
    <cellStyle name="Percent 16 7 3 2" xfId="9125" xr:uid="{084D203E-8525-4DBF-B50E-9242148C317C}"/>
    <cellStyle name="Percent 16 7 3 3" xfId="9124" xr:uid="{74AC8ECB-4461-4D02-91BD-9AFC3AA262D1}"/>
    <cellStyle name="Percent 16 7 4" xfId="6699" xr:uid="{6F53F942-E9AC-48D1-9FCA-BEE035982756}"/>
    <cellStyle name="Percent 16 7 5" xfId="6700" xr:uid="{358C4744-85CE-4931-ABBD-F303713FE97F}"/>
    <cellStyle name="Percent 16 7 6" xfId="6701" xr:uid="{F8F4FA22-794B-44C4-9D5C-F59B2D219A50}"/>
    <cellStyle name="Percent 16 7 7" xfId="6702" xr:uid="{5A7E57C2-7468-4C15-AF7E-0AB2F8A34C3B}"/>
    <cellStyle name="Percent 16 7 8" xfId="6703" xr:uid="{C9319E50-6E90-4F55-87B4-5D6CD61CE3FE}"/>
    <cellStyle name="Percent 16 7 9" xfId="6704" xr:uid="{00B1692B-E9D3-4628-AE2B-D490A7BD3C62}"/>
    <cellStyle name="Percent 16 8" xfId="6705" xr:uid="{90D07E7E-7DE3-43B8-94D0-97671EFAD047}"/>
    <cellStyle name="Percent 16 8 10" xfId="6706" xr:uid="{29B0A1ED-E73F-4A50-AD17-2405BB172175}"/>
    <cellStyle name="Percent 16 8 11" xfId="6707" xr:uid="{11A64BF6-8372-4A08-B5DC-1EDEF7AD07AF}"/>
    <cellStyle name="Percent 16 8 12" xfId="6708" xr:uid="{9260E5CA-8E9C-4EAA-A372-6445AC9640BF}"/>
    <cellStyle name="Percent 16 8 13" xfId="6709" xr:uid="{E2367DEE-268C-408C-A269-D222A0E68679}"/>
    <cellStyle name="Percent 16 8 14" xfId="6710" xr:uid="{47944ECE-3265-43CB-A7D7-06926AC1B478}"/>
    <cellStyle name="Percent 16 8 15" xfId="6711" xr:uid="{F2E1FC48-CBAE-40C6-827B-AB0A3143E0EA}"/>
    <cellStyle name="Percent 16 8 16" xfId="6712" xr:uid="{66E55EA0-689F-4EE5-A425-A728F6A81C7C}"/>
    <cellStyle name="Percent 16 8 17" xfId="6713" xr:uid="{47F17748-25A4-4C65-A94C-2B4BBE58AD01}"/>
    <cellStyle name="Percent 16 8 2" xfId="6714" xr:uid="{02D6EA91-251A-4D1C-BD93-352C44C4251E}"/>
    <cellStyle name="Percent 16 8 3" xfId="6715" xr:uid="{61F358ED-9845-439D-AA69-14733867BEBB}"/>
    <cellStyle name="Percent 16 8 4" xfId="6716" xr:uid="{E48FA05D-9E4A-44FB-BF85-DF780165CEAD}"/>
    <cellStyle name="Percent 16 8 5" xfId="6717" xr:uid="{E32AD830-F1CB-4505-BA97-5C3715E70422}"/>
    <cellStyle name="Percent 16 8 6" xfId="6718" xr:uid="{9F22F635-FECB-43D5-B15B-3694122083AF}"/>
    <cellStyle name="Percent 16 8 7" xfId="6719" xr:uid="{35A86D5B-ADFA-4490-B276-DBC8D320FF41}"/>
    <cellStyle name="Percent 16 8 8" xfId="6720" xr:uid="{536E151A-EE06-4067-AE9B-42745C8727A9}"/>
    <cellStyle name="Percent 16 8 9" xfId="6721" xr:uid="{B5D6A35C-8752-437F-B464-187914A31C45}"/>
    <cellStyle name="Percent 16 9" xfId="6722" xr:uid="{D1C4445E-BDE9-438C-9B88-F18F6B52E7F2}"/>
    <cellStyle name="Percent 16 9 10" xfId="6723" xr:uid="{4E1C5CCC-6735-40E7-9C2A-15816EAA8AFC}"/>
    <cellStyle name="Percent 16 9 11" xfId="6724" xr:uid="{4E62DF6C-BBC1-41FD-8003-0EE0964360C1}"/>
    <cellStyle name="Percent 16 9 12" xfId="6725" xr:uid="{091BE752-5DD9-4AA4-8E28-0D01AD067CA8}"/>
    <cellStyle name="Percent 16 9 13" xfId="6726" xr:uid="{2FF3374C-1349-4B81-815F-B7440B9D78F7}"/>
    <cellStyle name="Percent 16 9 14" xfId="6727" xr:uid="{91057A5F-C8FC-4ED8-A469-F6029A4E782B}"/>
    <cellStyle name="Percent 16 9 15" xfId="6728" xr:uid="{E184AC31-AD0C-42F7-B473-A8E9D72FB9EB}"/>
    <cellStyle name="Percent 16 9 16" xfId="6729" xr:uid="{0A65FE8F-2F01-45B9-9F1D-93E8AF908A62}"/>
    <cellStyle name="Percent 16 9 17" xfId="6730" xr:uid="{85BED7FC-E7C8-4458-8E20-996CF36E3971}"/>
    <cellStyle name="Percent 16 9 2" xfId="6731" xr:uid="{C2094131-ECCC-4B4C-953B-FDA8DC994BDA}"/>
    <cellStyle name="Percent 16 9 3" xfId="6732" xr:uid="{9A825229-430A-4F4B-A785-F8433F291816}"/>
    <cellStyle name="Percent 16 9 4" xfId="6733" xr:uid="{A8812DB1-7A68-4F33-8091-92A1F963F6AF}"/>
    <cellStyle name="Percent 16 9 5" xfId="6734" xr:uid="{BDAD84C5-F481-4120-8F47-60152CB81CD2}"/>
    <cellStyle name="Percent 16 9 6" xfId="6735" xr:uid="{E24DEA8F-0F68-4513-A3E8-09C00F15E9D1}"/>
    <cellStyle name="Percent 16 9 7" xfId="6736" xr:uid="{7E725DCB-9380-420E-91B6-27174BCD9344}"/>
    <cellStyle name="Percent 16 9 8" xfId="6737" xr:uid="{F139BF81-52DD-460D-A4F6-9D5E4BFEC241}"/>
    <cellStyle name="Percent 16 9 9" xfId="6738" xr:uid="{3C977919-CE2F-47E1-9E90-37D2D858046F}"/>
    <cellStyle name="Percent 17" xfId="6739" xr:uid="{B1338D31-8672-4FF9-AFCA-700E841C12E8}"/>
    <cellStyle name="Percent 17 10" xfId="9126" xr:uid="{BF6520A2-1CBD-45B6-A273-52BF0A1B7CD6}"/>
    <cellStyle name="Percent 17 2" xfId="9127" xr:uid="{143588A5-58EC-48D6-A067-D5DF275EEDB6}"/>
    <cellStyle name="Percent 17 2 2" xfId="9128" xr:uid="{171F1D74-0D3F-4020-8F42-15F2F8D697B5}"/>
    <cellStyle name="Percent 17 3" xfId="9129" xr:uid="{45591816-5512-4C8C-9456-4A67BB3AC09E}"/>
    <cellStyle name="Percent 17 4" xfId="9130" xr:uid="{BBA54974-8FB5-4C3A-870E-992707CFE534}"/>
    <cellStyle name="Percent 17 5" xfId="9131" xr:uid="{2E35AFD8-32A8-42ED-A06A-39AB9A081EFF}"/>
    <cellStyle name="Percent 17 6" xfId="9132" xr:uid="{FCF38B71-933E-47AB-BDF9-36A80765431A}"/>
    <cellStyle name="Percent 17 7" xfId="9133" xr:uid="{90A93FEF-F4DD-4969-BAF0-43C7E9E1A9C0}"/>
    <cellStyle name="Percent 17 7 2" xfId="9134" xr:uid="{C8C08F32-89E5-4224-97B5-7CC2B362A122}"/>
    <cellStyle name="Percent 17 7 3" xfId="9135" xr:uid="{9ACCA576-B040-4C3E-8D28-576AFEF95C14}"/>
    <cellStyle name="Percent 17 8" xfId="9136" xr:uid="{911EEA91-0D89-44D1-8C94-7DDFEC02D633}"/>
    <cellStyle name="Percent 17 8 2" xfId="9137" xr:uid="{CFA41720-B42F-42A3-AC7F-BA0EF0A9A9A9}"/>
    <cellStyle name="Percent 17 9" xfId="9138" xr:uid="{C52561B0-F485-4052-B4DC-B3DB3A2650F4}"/>
    <cellStyle name="Percent 17 9 2" xfId="37282" xr:uid="{5CE583CA-A1E1-4B32-A5D0-E8199795706E}"/>
    <cellStyle name="Percent 18" xfId="37283" xr:uid="{D9C9C573-5E32-437C-A9C8-B66ABCE4CDCE}"/>
    <cellStyle name="Percent 18 2" xfId="37284" xr:uid="{8D68B8ED-B785-4BAC-9B7F-3738D08012EB}"/>
    <cellStyle name="Percent 18 3" xfId="37285" xr:uid="{39E83251-DD31-49EC-9151-B3B11D3306FA}"/>
    <cellStyle name="Percent 19" xfId="37286" xr:uid="{EA749ED4-0774-4124-90C0-8111532A17BA}"/>
    <cellStyle name="Percent 19 2" xfId="37287" xr:uid="{A13ACB61-3026-433F-BF89-4CB813DB856D}"/>
    <cellStyle name="Percent 2" xfId="46" xr:uid="{7DEA29FD-EB4D-429C-A146-B956B5163003}"/>
    <cellStyle name="Percent 2 10" xfId="6740" xr:uid="{8FDF42B4-2A93-49C8-8851-D882E668AB66}"/>
    <cellStyle name="Percent 2 10 2" xfId="6741" xr:uid="{AA0B2248-8939-4959-908D-050F4416D9D9}"/>
    <cellStyle name="Percent 2 10 3" xfId="6742" xr:uid="{1DCA32BE-96B6-413F-B523-25A266718EBD}"/>
    <cellStyle name="Percent 2 10 4" xfId="6743" xr:uid="{706EFE47-0876-4F0A-9AEE-5AE1962293C2}"/>
    <cellStyle name="Percent 2 10 5" xfId="6744" xr:uid="{02249CD5-BD8C-47F8-8045-DA15B1AB2560}"/>
    <cellStyle name="Percent 2 10 6" xfId="6745" xr:uid="{4C3E6455-117A-48DD-AFA3-2BA15434BE67}"/>
    <cellStyle name="Percent 2 10 7" xfId="6746" xr:uid="{982F99BA-9767-402C-94E6-F4BBAA5CBCE5}"/>
    <cellStyle name="Percent 2 10 8" xfId="6747" xr:uid="{237F1A01-1A83-41EF-8E27-BFDE15B156AA}"/>
    <cellStyle name="Percent 2 11" xfId="6748" xr:uid="{8C34DA01-D6F5-48E0-9C0B-7B65F93C3B63}"/>
    <cellStyle name="Percent 2 11 2" xfId="6749" xr:uid="{1991FAFE-1B02-4225-843F-65FAC5C95D82}"/>
    <cellStyle name="Percent 2 11 3" xfId="6750" xr:uid="{02EA20AB-148C-4B8A-BF12-2D3E516AAC4C}"/>
    <cellStyle name="Percent 2 11 4" xfId="6751" xr:uid="{E77AAA9F-D723-42A1-B3C5-F49C4B1162CF}"/>
    <cellStyle name="Percent 2 11 5" xfId="6752" xr:uid="{D1B89DB2-CDDE-453F-A206-711374FA0249}"/>
    <cellStyle name="Percent 2 11 6" xfId="6753" xr:uid="{91608D20-0709-4F9C-AD43-BCA42168F3D2}"/>
    <cellStyle name="Percent 2 11 7" xfId="6754" xr:uid="{B50BA111-FCB7-4B01-BF34-D8DD484D498A}"/>
    <cellStyle name="Percent 2 11 8" xfId="6755" xr:uid="{63FA250F-4461-439C-87D7-EC9E39EE97BE}"/>
    <cellStyle name="Percent 2 12" xfId="6756" xr:uid="{A50B23C7-A247-4650-BF9E-65F12A607F26}"/>
    <cellStyle name="Percent 2 13" xfId="6757" xr:uid="{3C79C506-4694-4A2D-BBAB-7B016F9C7425}"/>
    <cellStyle name="Percent 2 14" xfId="6758" xr:uid="{59D796E6-0B6E-424E-85BC-70924DDAF8AE}"/>
    <cellStyle name="Percent 2 15" xfId="6759" xr:uid="{72FAC873-6FAD-4BF4-8A6C-B56C02E57BC8}"/>
    <cellStyle name="Percent 2 16" xfId="6760" xr:uid="{BE0E039A-A0B5-42F3-8941-F462907C7B9D}"/>
    <cellStyle name="Percent 2 17" xfId="6761" xr:uid="{2AC28537-6F26-4559-B81B-6535E42106AD}"/>
    <cellStyle name="Percent 2 18" xfId="6762" xr:uid="{07AB2778-0C31-4BB7-B74D-0C76A2655EE8}"/>
    <cellStyle name="Percent 2 19" xfId="6763" xr:uid="{0E5BBEA6-AF7D-4595-B51E-8F601860CFC9}"/>
    <cellStyle name="Percent 2 19 2" xfId="9139" xr:uid="{DC791B6C-A824-430E-B282-4953A16B8D1E}"/>
    <cellStyle name="Percent 2 19 2 2" xfId="37289" xr:uid="{1729F288-CB35-48AB-8573-455681CAD476}"/>
    <cellStyle name="Percent 2 19 2 3" xfId="37288" xr:uid="{6BEF184B-2591-4F90-A70D-AC3248475E96}"/>
    <cellStyle name="Percent 2 19 3" xfId="37290" xr:uid="{DD053E9A-FC9B-43C7-8349-D0DE04AE636B}"/>
    <cellStyle name="Percent 2 2" xfId="3084" xr:uid="{805F1591-F0A0-42B3-9162-B8F69BA72C2F}"/>
    <cellStyle name="Percent 2 2 10" xfId="37291" xr:uid="{CC40AB3B-11BF-4501-9A5F-8CC64E9F4ECD}"/>
    <cellStyle name="Percent 2 2 11" xfId="37292" xr:uid="{8811DB84-65EF-4743-92AC-BDF4D0D6C505}"/>
    <cellStyle name="Percent 2 2 12" xfId="37293" xr:uid="{7DF110EE-6557-49E4-A13D-70F42BDBF5BD}"/>
    <cellStyle name="Percent 2 2 13" xfId="11138" xr:uid="{F1F1B29E-85AE-47D9-B4CF-4301FEA7B4A1}"/>
    <cellStyle name="Percent 2 2 2" xfId="6764" xr:uid="{9FAB1668-0DDE-484A-899F-99F0EA90267F}"/>
    <cellStyle name="Percent 2 2 2 2" xfId="37294" xr:uid="{8FFB56F2-7193-485A-8D25-628809C0DD5D}"/>
    <cellStyle name="Percent 2 2 2 2 2" xfId="37295" xr:uid="{34E45B68-2112-4387-AE66-6EEB64FC6750}"/>
    <cellStyle name="Percent 2 2 2 2 2 2" xfId="37296" xr:uid="{ADB904CF-BCDD-4D4B-8C19-4521EF051255}"/>
    <cellStyle name="Percent 2 2 2 2 2 3" xfId="37297" xr:uid="{10854083-2C11-42E2-A147-DD54F851312D}"/>
    <cellStyle name="Percent 2 2 2 2 3" xfId="37298" xr:uid="{F0959494-3C70-4A29-913E-2BB8576642CE}"/>
    <cellStyle name="Percent 2 2 2 3" xfId="37299" xr:uid="{D7E813D3-E85E-4FC5-A26E-E7C953194C59}"/>
    <cellStyle name="Percent 2 2 2 4" xfId="37300" xr:uid="{22CD6FC8-B6C6-40F5-AEE0-2C3271351E35}"/>
    <cellStyle name="Percent 2 2 2 5" xfId="37301" xr:uid="{BC8C0203-79DE-4C4F-B4D4-D22BA65BAB86}"/>
    <cellStyle name="Percent 2 2 3" xfId="6765" xr:uid="{5F57A1D9-06C7-41A1-9136-145911B012F9}"/>
    <cellStyle name="Percent 2 2 3 2" xfId="11866" xr:uid="{31E1209A-7E7A-4308-9175-902DE071B07A}"/>
    <cellStyle name="Percent 2 2 3 2 2" xfId="37302" xr:uid="{5B264913-90F5-48CF-961C-EE4554BE4B27}"/>
    <cellStyle name="Percent 2 2 3 2 2 2" xfId="37303" xr:uid="{E975D1AB-17D9-4BBC-88D4-0E036FF34202}"/>
    <cellStyle name="Percent 2 2 3 2 2 3" xfId="37304" xr:uid="{E19DB67D-1BE1-44CB-8025-7E81EDCCE183}"/>
    <cellStyle name="Percent 2 2 3 2 3" xfId="37305" xr:uid="{22D0D3CB-518E-43D5-B3DC-8147436DB1E3}"/>
    <cellStyle name="Percent 2 2 3 2 4" xfId="37306" xr:uid="{DBB478F8-48D9-4691-A634-24DF1FF27979}"/>
    <cellStyle name="Percent 2 2 3 2 5" xfId="37307" xr:uid="{48CB9E53-0CAD-4C1B-8865-1BB1949247A5}"/>
    <cellStyle name="Percent 2 2 3 3" xfId="11867" xr:uid="{B33606B4-7769-4E6F-A1F6-5DE19AC27751}"/>
    <cellStyle name="Percent 2 2 3 3 2" xfId="37308" xr:uid="{79B852D0-740B-4C78-94D7-0643432C1256}"/>
    <cellStyle name="Percent 2 2 3 3 2 2" xfId="37309" xr:uid="{BFFA8FDC-6BB3-46D8-ADCA-E0A87278E228}"/>
    <cellStyle name="Percent 2 2 3 3 2 3" xfId="37310" xr:uid="{962761E0-1A27-4461-B94F-9A38C79B2956}"/>
    <cellStyle name="Percent 2 2 3 3 3" xfId="37311" xr:uid="{C03B7612-391D-46E1-889E-E8FDBCD3A155}"/>
    <cellStyle name="Percent 2 2 3 3 4" xfId="37312" xr:uid="{E808906A-2183-4443-A230-AA4876407890}"/>
    <cellStyle name="Percent 2 2 3 3 5" xfId="37313" xr:uid="{545CA9D2-AB61-41FB-888B-DD54E7FF7CC3}"/>
    <cellStyle name="Percent 2 2 3 4" xfId="37314" xr:uid="{492BF280-BA76-4437-A373-66D43BF85293}"/>
    <cellStyle name="Percent 2 2 3 4 2" xfId="37315" xr:uid="{6C73702B-F6BA-4248-A70A-52BD1EEFDEA3}"/>
    <cellStyle name="Percent 2 2 3 4 3" xfId="37316" xr:uid="{5773FE96-F3E5-4F47-A4B8-96CE249CC2DC}"/>
    <cellStyle name="Percent 2 2 3 5" xfId="37317" xr:uid="{627ECB3C-84CE-43DB-A373-E2085F388C2C}"/>
    <cellStyle name="Percent 2 2 3 6" xfId="37318" xr:uid="{A4DEDB71-68BA-4B0F-92A7-3C8BCCC1B723}"/>
    <cellStyle name="Percent 2 2 3 7" xfId="37319" xr:uid="{98DACFF8-8A7D-4CF5-8AB7-BF9A9059F65A}"/>
    <cellStyle name="Percent 2 2 4" xfId="6766" xr:uid="{4C4D13A1-3E6C-4698-9B27-5DB76945F7F6}"/>
    <cellStyle name="Percent 2 2 4 2" xfId="37320" xr:uid="{409FFA34-50D1-4DDE-907A-202988CA4AC8}"/>
    <cellStyle name="Percent 2 2 4 2 2" xfId="37321" xr:uid="{D48B1E53-4E75-4482-A5A5-C8F987A5175E}"/>
    <cellStyle name="Percent 2 2 4 2 3" xfId="37322" xr:uid="{E57256BC-B51E-49C6-AC5A-B023759F7E39}"/>
    <cellStyle name="Percent 2 2 4 3" xfId="37323" xr:uid="{DD4454CB-26F5-4B31-8466-1C3411743D35}"/>
    <cellStyle name="Percent 2 2 4 4" xfId="37324" xr:uid="{0D30E7C0-FFD9-4E08-B226-36F06A240A07}"/>
    <cellStyle name="Percent 2 2 4 5" xfId="37325" xr:uid="{6A4B2E9D-D694-4733-BA4D-D383ACC360D2}"/>
    <cellStyle name="Percent 2 2 4 6" xfId="37326" xr:uid="{3E093AFB-B5E0-4DCB-8E8E-BA00FDE3F106}"/>
    <cellStyle name="Percent 2 2 4 7" xfId="11868" xr:uid="{1C80EE07-9490-43BE-ACA0-0A349BBBA421}"/>
    <cellStyle name="Percent 2 2 5" xfId="6767" xr:uid="{2E298A66-68A5-4250-90A8-847B032B9798}"/>
    <cellStyle name="Percent 2 2 5 2" xfId="37327" xr:uid="{FF33FE2B-B2C8-4421-A39D-841C6509FFA0}"/>
    <cellStyle name="Percent 2 2 5 3" xfId="37328" xr:uid="{6B0C7F31-F7A0-4DD6-8499-1CF6F2A5A16F}"/>
    <cellStyle name="Percent 2 2 5 4" xfId="37329" xr:uid="{020BEBE4-B179-4F7D-8ABB-45C282DBEF10}"/>
    <cellStyle name="Percent 2 2 6" xfId="6768" xr:uid="{44E7E4D7-1223-4711-8351-55D58AEDD11C}"/>
    <cellStyle name="Percent 2 2 6 2" xfId="37331" xr:uid="{4AFA7644-24F8-4B12-A8F2-778279872FB9}"/>
    <cellStyle name="Percent 2 2 6 3" xfId="37332" xr:uid="{0C4C872C-FBAE-4CBE-8857-64FBF27DD0DC}"/>
    <cellStyle name="Percent 2 2 6 4" xfId="37333" xr:uid="{AE8DFF7E-F918-4BD0-9384-A91AF116B6FE}"/>
    <cellStyle name="Percent 2 2 6 5" xfId="37330" xr:uid="{93960D00-4513-4955-9274-E9CE50ECB007}"/>
    <cellStyle name="Percent 2 2 7" xfId="6769" xr:uid="{CFA560D5-6380-4E1F-8F40-23584F91B9D0}"/>
    <cellStyle name="Percent 2 2 7 2" xfId="37335" xr:uid="{A36F1938-919B-41DB-A139-16DADB7CFA2F}"/>
    <cellStyle name="Percent 2 2 7 3" xfId="37334" xr:uid="{C7C759FF-AC45-43A6-BD1A-60367AC687AB}"/>
    <cellStyle name="Percent 2 2 8" xfId="6770" xr:uid="{281BC428-7E71-4173-82D6-59020D930255}"/>
    <cellStyle name="Percent 2 2 9" xfId="37336" xr:uid="{1AC7CFF8-8586-4EDB-BBDE-2FCFA9DF6F3F}"/>
    <cellStyle name="Percent 2 20" xfId="9140" xr:uid="{E2F3609A-9C18-459D-A89B-79E4E064526E}"/>
    <cellStyle name="Percent 2 20 2" xfId="9141" xr:uid="{1D741737-D98F-495D-BCA3-2B9947F1BDB4}"/>
    <cellStyle name="Percent 2 20 2 2" xfId="37337" xr:uid="{E27CC31E-348D-4565-99F5-4E4BFAA06208}"/>
    <cellStyle name="Percent 2 20 3" xfId="37338" xr:uid="{3A62A9B1-37A2-4BE9-AD8C-61AD4CF9D8A4}"/>
    <cellStyle name="Percent 2 21" xfId="9142" xr:uid="{B2863891-E004-4890-9A3E-E82639B5025F}"/>
    <cellStyle name="Percent 2 21 2" xfId="37339" xr:uid="{906972D1-824F-4B08-A80E-9000E2253BB7}"/>
    <cellStyle name="Percent 2 22" xfId="9143" xr:uid="{6603D842-7DE9-49DB-8E19-FD791258CDF9}"/>
    <cellStyle name="Percent 2 22 2" xfId="37340" xr:uid="{E0474FA1-D8F8-42F5-BBAB-62FB515BD645}"/>
    <cellStyle name="Percent 2 23" xfId="9144" xr:uid="{E6648E6D-E617-4130-A4CE-5865D97B751F}"/>
    <cellStyle name="Percent 2 23 2" xfId="37341" xr:uid="{659B6016-7827-467B-A1AE-F4D35B821AEE}"/>
    <cellStyle name="Percent 2 24" xfId="9145" xr:uid="{ADEFA64D-ACC3-49A4-8A9D-A19003FACE7C}"/>
    <cellStyle name="Percent 2 25" xfId="9146" xr:uid="{1A73DE27-A8D4-460D-B2DA-FA065EC6437F}"/>
    <cellStyle name="Percent 2 26" xfId="9147" xr:uid="{F70DC2A2-6C20-4325-A761-E0008CEC0C01}"/>
    <cellStyle name="Percent 2 27" xfId="9148" xr:uid="{E5698E18-AA5D-4F8F-BCAA-DD47ED705470}"/>
    <cellStyle name="Percent 2 28" xfId="9149" xr:uid="{870C9BA5-1993-4758-9FAB-616AAFFCC6CA}"/>
    <cellStyle name="Percent 2 29" xfId="9150" xr:uid="{9C57196A-FA5D-4BF7-8BDF-1621F2663D62}"/>
    <cellStyle name="Percent 2 3" xfId="3085" xr:uid="{28A08253-C390-4094-AD12-09F746F201C6}"/>
    <cellStyle name="Percent 2 3 10" xfId="9151" xr:uid="{70E5690E-0BC9-4119-9A9F-248D9B523DA7}"/>
    <cellStyle name="Percent 2 3 10 2" xfId="37342" xr:uid="{0EFE0DED-837D-4B55-8917-FCCC75071D24}"/>
    <cellStyle name="Percent 2 3 11" xfId="9152" xr:uid="{70584B23-1364-4073-BCAF-A346FE6810C3}"/>
    <cellStyle name="Percent 2 3 11 2" xfId="37343" xr:uid="{381B267C-E03B-421A-86A3-EEE24EBE2E22}"/>
    <cellStyle name="Percent 2 3 11 3" xfId="37344" xr:uid="{6D9830A2-E812-45AE-81C9-3410F3342B14}"/>
    <cellStyle name="Percent 2 3 11 4" xfId="37345" xr:uid="{CFF4E6D6-D2EF-41ED-B94F-43A3D19CE3E9}"/>
    <cellStyle name="Percent 2 3 12" xfId="9153" xr:uid="{45018EEC-8EDD-482E-AE8D-178CABF00964}"/>
    <cellStyle name="Percent 2 3 12 2" xfId="37346" xr:uid="{25169AF1-659D-4EFF-9F23-F721674C9CE9}"/>
    <cellStyle name="Percent 2 3 13" xfId="9154" xr:uid="{F9CFDC75-2AD7-4D60-AECA-9B8E3D526263}"/>
    <cellStyle name="Percent 2 3 14" xfId="9155" xr:uid="{CDED70D9-D19B-4680-B178-74E8EC6613BF}"/>
    <cellStyle name="Percent 2 3 15" xfId="9156" xr:uid="{9CD0AA71-D1B9-4B52-B82C-FAC2F8B82104}"/>
    <cellStyle name="Percent 2 3 16" xfId="37347" xr:uid="{830D4523-29A8-4450-BE11-584056ABF0FE}"/>
    <cellStyle name="Percent 2 3 17" xfId="11139" xr:uid="{B8D097BF-B1BB-4C8F-A535-44AABD7244FF}"/>
    <cellStyle name="Percent 2 3 18" xfId="6771" xr:uid="{2272BEE9-237E-407C-AB78-66B3664E8488}"/>
    <cellStyle name="Percent 2 3 2" xfId="6772" xr:uid="{040FC15D-8449-47DB-8407-A45C30EA41F0}"/>
    <cellStyle name="Percent 2 3 2 10" xfId="11140" xr:uid="{5719FC2C-256D-4938-B298-920B4B9EE5A9}"/>
    <cellStyle name="Percent 2 3 2 2" xfId="11141" xr:uid="{46CC06FB-489A-47A8-8A9D-862C7A78228F}"/>
    <cellStyle name="Percent 2 3 2 2 2" xfId="11869" xr:uid="{26E72C51-2E22-48B1-A2A1-AB12ADFAA8FC}"/>
    <cellStyle name="Percent 2 3 2 2 2 2" xfId="37348" xr:uid="{20A71B0A-8380-4057-912C-D26D258B913D}"/>
    <cellStyle name="Percent 2 3 2 2 2 3" xfId="37349" xr:uid="{80415FC4-8829-4852-BE58-4B2AC1142D05}"/>
    <cellStyle name="Percent 2 3 2 2 2 4" xfId="37350" xr:uid="{67FA7232-73ED-46C1-AC21-3DFA1E6D6F03}"/>
    <cellStyle name="Percent 2 3 2 2 3" xfId="37351" xr:uid="{70346BD0-5DF5-4A15-A5E8-C11DB7A5E171}"/>
    <cellStyle name="Percent 2 3 2 2 4" xfId="37352" xr:uid="{4EEB39DF-2925-48F3-A0BF-9C9593DCA51B}"/>
    <cellStyle name="Percent 2 3 2 2 5" xfId="37353" xr:uid="{ABA70ABF-AAF6-4F10-B4C0-2C5B84B9A8D5}"/>
    <cellStyle name="Percent 2 3 2 3" xfId="11529" xr:uid="{F7DC1A51-88CD-4CC7-A0D7-8FF8ACE1469B}"/>
    <cellStyle name="Percent 2 3 2 3 2" xfId="37354" xr:uid="{E0F785CF-2A26-482D-BCBA-BE005A7E4222}"/>
    <cellStyle name="Percent 2 3 2 3 2 2" xfId="37355" xr:uid="{A8CD5976-9E67-426D-846A-9F297518692D}"/>
    <cellStyle name="Percent 2 3 2 3 2 3" xfId="37356" xr:uid="{0C48D641-16C8-415D-B448-8F402C2A7270}"/>
    <cellStyle name="Percent 2 3 2 3 3" xfId="37357" xr:uid="{51725741-1482-4DC3-AD45-4C48B9216B61}"/>
    <cellStyle name="Percent 2 3 2 3 4" xfId="37358" xr:uid="{A86B8B63-A561-4CD1-87E1-59BEE66FA5A4}"/>
    <cellStyle name="Percent 2 3 2 3 5" xfId="37359" xr:uid="{BB832D5A-263E-4C28-BA53-F84B6FD51E93}"/>
    <cellStyle name="Percent 2 3 2 4" xfId="37360" xr:uid="{7D228231-66A3-4CFC-BF5A-72DE79F2EE94}"/>
    <cellStyle name="Percent 2 3 2 4 2" xfId="37361" xr:uid="{4430D523-B0A0-42A4-9A2A-F44D20127CBE}"/>
    <cellStyle name="Percent 2 3 2 4 3" xfId="37362" xr:uid="{9F00D176-9714-41E7-8337-DB1F5747303F}"/>
    <cellStyle name="Percent 2 3 2 5" xfId="37363" xr:uid="{DC044E90-B3B7-4A13-B9F1-D5DD285FCF04}"/>
    <cellStyle name="Percent 2 3 2 5 2" xfId="37364" xr:uid="{342DC47D-EABB-4781-AD37-A8E36B7CC9B3}"/>
    <cellStyle name="Percent 2 3 2 5 3" xfId="37365" xr:uid="{62DA26CF-59DD-4BBA-9C8E-95F4750AE6C4}"/>
    <cellStyle name="Percent 2 3 2 6" xfId="37366" xr:uid="{7ADB875C-AE6F-4768-ABC0-4AA5E435858E}"/>
    <cellStyle name="Percent 2 3 2 7" xfId="37367" xr:uid="{A01A5F49-2ED5-43FA-8980-39F10069F06C}"/>
    <cellStyle name="Percent 2 3 2 8" xfId="37368" xr:uid="{F1BA9FE1-417D-4326-97F0-E1DD3346CA87}"/>
    <cellStyle name="Percent 2 3 2 9" xfId="37369" xr:uid="{48484188-B13E-439F-BC10-DED97F8AFD3C}"/>
    <cellStyle name="Percent 2 3 3" xfId="6773" xr:uid="{B0EDDD34-8A44-4C35-AEF3-C40FFE69556B}"/>
    <cellStyle name="Percent 2 3 3 10" xfId="11142" xr:uid="{9F3D6A7F-83B1-4147-AE49-0273AA85628D}"/>
    <cellStyle name="Percent 2 3 3 2" xfId="11530" xr:uid="{9BD63E92-B082-48A4-8D39-473F0B2976DE}"/>
    <cellStyle name="Percent 2 3 3 2 2" xfId="37370" xr:uid="{E0DC8295-FBF6-4190-B82E-7699010A4F43}"/>
    <cellStyle name="Percent 2 3 3 2 2 2" xfId="37371" xr:uid="{1C5E1073-E7A2-4B30-AFF0-31629393090A}"/>
    <cellStyle name="Percent 2 3 3 2 2 3" xfId="37372" xr:uid="{8DC97EE7-7720-460B-9337-26CE85B2484C}"/>
    <cellStyle name="Percent 2 3 3 2 3" xfId="37373" xr:uid="{7998F50F-FA7A-4FE8-AB3F-E7CDB32ECC6D}"/>
    <cellStyle name="Percent 2 3 3 2 4" xfId="37374" xr:uid="{D3C970D8-EDF2-48E6-8CD1-1ED6EE034131}"/>
    <cellStyle name="Percent 2 3 3 2 5" xfId="37375" xr:uid="{1AF0A0B2-C3F0-4CFD-BDB1-14DFEF564D2B}"/>
    <cellStyle name="Percent 2 3 3 3" xfId="11870" xr:uid="{1D98F1A7-43A7-4470-93ED-9A0103CBE3A5}"/>
    <cellStyle name="Percent 2 3 3 3 2" xfId="11871" xr:uid="{6E737334-8B7A-40C1-81EF-9CF6CAD41AD1}"/>
    <cellStyle name="Percent 2 3 3 3 2 2" xfId="37376" xr:uid="{CA6630B4-D2E3-41BE-8819-C2055168AFD6}"/>
    <cellStyle name="Percent 2 3 3 3 2 2 2" xfId="37377" xr:uid="{3EB55168-95C1-4E15-81A5-EC2DDFF25FE1}"/>
    <cellStyle name="Percent 2 3 3 3 2 2 3" xfId="37378" xr:uid="{A69D4D22-0728-4AA5-A4E1-9D332A9CF169}"/>
    <cellStyle name="Percent 2 3 3 3 2 3" xfId="37379" xr:uid="{013BFD9B-9A44-4EFB-B14A-F0C59F522B83}"/>
    <cellStyle name="Percent 2 3 3 3 2 4" xfId="37380" xr:uid="{B4B1C408-991C-4C4C-965D-C01607054099}"/>
    <cellStyle name="Percent 2 3 3 3 2 5" xfId="37381" xr:uid="{B43B36D5-B58B-414E-9F78-78EDFF7F1030}"/>
    <cellStyle name="Percent 2 3 3 3 3" xfId="11872" xr:uid="{06E27A29-9E7A-4640-9CF0-5342924E85B0}"/>
    <cellStyle name="Percent 2 3 3 3 3 2" xfId="37382" xr:uid="{846BA8D8-51E9-447F-9FD6-9F322D41CF69}"/>
    <cellStyle name="Percent 2 3 3 3 3 2 2" xfId="37383" xr:uid="{A5E7E105-7D7C-4F83-982C-65DBE0EAC03C}"/>
    <cellStyle name="Percent 2 3 3 3 3 2 3" xfId="37384" xr:uid="{F084A45F-69B7-4A8A-8949-EDC7CD221D63}"/>
    <cellStyle name="Percent 2 3 3 3 3 3" xfId="37385" xr:uid="{AF2F2C6C-AC88-4DA3-9EF5-7FB647D04B84}"/>
    <cellStyle name="Percent 2 3 3 3 3 4" xfId="37386" xr:uid="{E8E6E1D4-AE6D-4EAC-BC37-A3A7600647D2}"/>
    <cellStyle name="Percent 2 3 3 3 3 5" xfId="37387" xr:uid="{0D9150FC-7361-4763-B1B2-873B6DFB0DF1}"/>
    <cellStyle name="Percent 2 3 3 3 4" xfId="37388" xr:uid="{55185F98-E69A-4E82-B0F1-0E09AE0E7524}"/>
    <cellStyle name="Percent 2 3 3 3 4 2" xfId="37389" xr:uid="{57A48D19-D0EC-41DE-BB93-BBDAB9AFB51C}"/>
    <cellStyle name="Percent 2 3 3 3 4 3" xfId="37390" xr:uid="{9EF87F7D-05A3-46B0-A8A8-27E8CA1AB9C5}"/>
    <cellStyle name="Percent 2 3 3 3 5" xfId="37391" xr:uid="{461CF4B8-CB7E-4B7F-A47C-FCAF96708580}"/>
    <cellStyle name="Percent 2 3 3 3 6" xfId="37392" xr:uid="{6D2261F3-2D35-464E-8BC7-5D0A33294DFE}"/>
    <cellStyle name="Percent 2 3 3 3 7" xfId="37393" xr:uid="{05FAE6F8-9889-4523-8CF5-CB2A84E14060}"/>
    <cellStyle name="Percent 2 3 3 4" xfId="37394" xr:uid="{3FA48DC9-E265-43C2-8EF0-5D0BC17481EA}"/>
    <cellStyle name="Percent 2 3 3 4 2" xfId="37395" xr:uid="{57D93351-4BE4-4D4F-9E28-322205F39111}"/>
    <cellStyle name="Percent 2 3 3 4 3" xfId="37396" xr:uid="{7F2FDE05-0E93-4179-BAFC-C1016CCE45EE}"/>
    <cellStyle name="Percent 2 3 3 5" xfId="37397" xr:uid="{95A82546-F667-4E0D-88D1-43384EF99215}"/>
    <cellStyle name="Percent 2 3 3 5 2" xfId="37398" xr:uid="{0E2BB4CB-817F-4D42-AD07-894BC78FA131}"/>
    <cellStyle name="Percent 2 3 3 5 3" xfId="37399" xr:uid="{F6C1887F-3EB5-4190-BBD3-353392C7D7E7}"/>
    <cellStyle name="Percent 2 3 3 6" xfId="37400" xr:uid="{85ACD1AE-BD6B-4955-BB6E-6A4481F3497D}"/>
    <cellStyle name="Percent 2 3 3 7" xfId="37401" xr:uid="{58D81209-B212-4296-A5AF-DCD95FA24485}"/>
    <cellStyle name="Percent 2 3 3 8" xfId="37402" xr:uid="{04E5B0BF-AFC8-4FD3-A3AE-20984B951A56}"/>
    <cellStyle name="Percent 2 3 3 9" xfId="37403" xr:uid="{AD4B01AB-1550-4936-9569-C0C78F1EF0D0}"/>
    <cellStyle name="Percent 2 3 4" xfId="6774" xr:uid="{048E37F6-364D-44D1-86F5-7A9A61EC6AF9}"/>
    <cellStyle name="Percent 2 3 4 2" xfId="11873" xr:uid="{D85D4648-5288-47B1-AA78-D3583A3B4D2B}"/>
    <cellStyle name="Percent 2 3 4 2 2" xfId="37404" xr:uid="{5D204B66-4BBB-4E0F-81B6-0216CD2E49D5}"/>
    <cellStyle name="Percent 2 3 4 2 3" xfId="37405" xr:uid="{AA10F1F4-43CC-49AF-A811-FFE1B3CCE04B}"/>
    <cellStyle name="Percent 2 3 4 2 4" xfId="37406" xr:uid="{6C6DACE8-6942-416D-A739-E48CAE8C183E}"/>
    <cellStyle name="Percent 2 3 4 3" xfId="37407" xr:uid="{C8DBD932-01BE-490D-81A8-7B311ABE9573}"/>
    <cellStyle name="Percent 2 3 4 4" xfId="37408" xr:uid="{AF1E7AA8-7C12-4A29-B726-C6F7F5E48DCE}"/>
    <cellStyle name="Percent 2 3 4 5" xfId="37409" xr:uid="{FA5C7818-5466-4C0C-816C-38D12243F709}"/>
    <cellStyle name="Percent 2 3 4 6" xfId="37410" xr:uid="{CAD1B215-5D28-4597-8BE7-0C5C54676D67}"/>
    <cellStyle name="Percent 2 3 4 7" xfId="11143" xr:uid="{E703592F-70FF-43A2-B623-80B94E850FCC}"/>
    <cellStyle name="Percent 2 3 5" xfId="6775" xr:uid="{3548AD62-C7EE-4CFA-BFA2-E9373C94C846}"/>
    <cellStyle name="Percent 2 3 5 2" xfId="37411" xr:uid="{26AE6316-9B44-4540-A81E-6C26D3E0017E}"/>
    <cellStyle name="Percent 2 3 5 2 2" xfId="37412" xr:uid="{2E172C6C-7C85-452E-84CC-F86B5FD264CC}"/>
    <cellStyle name="Percent 2 3 5 2 3" xfId="37413" xr:uid="{47026B09-6921-4666-98A5-703526977A33}"/>
    <cellStyle name="Percent 2 3 5 3" xfId="37414" xr:uid="{FA673E7E-D44E-4974-AA24-81C2ACDD0FB9}"/>
    <cellStyle name="Percent 2 3 5 4" xfId="37415" xr:uid="{0245EE5D-AE4B-4BD9-9E49-31226B9D0CF1}"/>
    <cellStyle name="Percent 2 3 5 5" xfId="37416" xr:uid="{5F437C13-A942-471E-8B00-20A06779728B}"/>
    <cellStyle name="Percent 2 3 5 6" xfId="37417" xr:uid="{32ADAB69-98A7-4FDD-8A3E-815C71D7D12D}"/>
    <cellStyle name="Percent 2 3 5 7" xfId="11360" xr:uid="{D90F2626-C7D5-42F8-B1C9-40B57AE970FC}"/>
    <cellStyle name="Percent 2 3 6" xfId="6776" xr:uid="{5AEB3495-9E52-47F8-86A3-6D5D1D8BDA66}"/>
    <cellStyle name="Percent 2 3 6 2" xfId="37418" xr:uid="{FEBC1BBE-F4DA-48D3-97F0-010D25B6B879}"/>
    <cellStyle name="Percent 2 3 6 3" xfId="37419" xr:uid="{99576B5A-8B3B-4386-89CC-E70D29DEA925}"/>
    <cellStyle name="Percent 2 3 6 4" xfId="37420" xr:uid="{ED729587-2D8C-4BF0-963F-E044B30DD722}"/>
    <cellStyle name="Percent 2 3 6 4 2" xfId="37421" xr:uid="{EBB5667F-AFFE-4D0E-AC93-2675DDCE3A24}"/>
    <cellStyle name="Percent 2 3 6 5" xfId="37422" xr:uid="{7A0841AB-A6AC-420A-8558-CFDA8C0A2AB5}"/>
    <cellStyle name="Percent 2 3 7" xfId="6777" xr:uid="{C69141D5-107A-457A-A8A4-570192368E4E}"/>
    <cellStyle name="Percent 2 3 7 2" xfId="37423" xr:uid="{5A9D37A3-1906-4729-889F-79FE24F91CF3}"/>
    <cellStyle name="Percent 2 3 7 3" xfId="37424" xr:uid="{21F6CA62-304B-4823-A788-A6C8080F707A}"/>
    <cellStyle name="Percent 2 3 7 4" xfId="37425" xr:uid="{AC960CF9-DAD2-4735-ABCD-D424446BE50F}"/>
    <cellStyle name="Percent 2 3 8" xfId="6778" xr:uid="{5C070DD7-F687-4176-9B00-47C642C04F83}"/>
    <cellStyle name="Percent 2 3 9" xfId="9157" xr:uid="{8DEFE98F-FF6C-4B5A-BE30-972B53A7E419}"/>
    <cellStyle name="Percent 2 30" xfId="9158" xr:uid="{938295D8-09A2-4637-807B-39F75200CC60}"/>
    <cellStyle name="Percent 2 31" xfId="9159" xr:uid="{82A71686-B416-4303-A8BD-FA8CBB696F6D}"/>
    <cellStyle name="Percent 2 32" xfId="9160" xr:uid="{AA7115A5-B2CB-471D-B61F-F69F11B1AD02}"/>
    <cellStyle name="Percent 2 33" xfId="9161" xr:uid="{97FE9014-22C8-4B52-AAC6-F5CBBFC46321}"/>
    <cellStyle name="Percent 2 34" xfId="9162" xr:uid="{5E244F99-8887-4CAB-A604-BD6E247381AF}"/>
    <cellStyle name="Percent 2 35" xfId="9163" xr:uid="{06658886-9987-45DA-AF96-BE931363628B}"/>
    <cellStyle name="Percent 2 36" xfId="9164" xr:uid="{3E5C6B9F-9851-43A0-9FDA-6CE290FE5FC1}"/>
    <cellStyle name="Percent 2 37" xfId="9165" xr:uid="{9C85B59B-2F58-4082-BA78-A0086AAC46C6}"/>
    <cellStyle name="Percent 2 38" xfId="9166" xr:uid="{98982F16-E69B-4273-AB1D-B73EE86B4C8E}"/>
    <cellStyle name="Percent 2 39" xfId="9167" xr:uid="{CE8E5E03-C165-417E-99E2-7B145430F012}"/>
    <cellStyle name="Percent 2 4" xfId="3086" xr:uid="{DBE0DB6A-1A35-49B1-A222-AEFAF04D7AD3}"/>
    <cellStyle name="Percent 2 4 10" xfId="9168" xr:uid="{2C4FCDCB-0245-4168-85FF-BFC8D1E5176E}"/>
    <cellStyle name="Percent 2 4 10 2" xfId="37426" xr:uid="{2B88FBDB-1A36-482E-A57E-087B9E8BE8B8}"/>
    <cellStyle name="Percent 2 4 11" xfId="9169" xr:uid="{ABD5C40E-0EBD-4D5E-BE43-FBC3344DE954}"/>
    <cellStyle name="Percent 2 4 11 2" xfId="37427" xr:uid="{87627806-7537-48D9-BE91-92AD5FACAC53}"/>
    <cellStyle name="Percent 2 4 11 3" xfId="37428" xr:uid="{7A7AB85F-C2CC-4FA9-8F9E-7A4F8550694C}"/>
    <cellStyle name="Percent 2 4 11 4" xfId="37429" xr:uid="{0796A041-8C21-4B4F-B87C-20A51EB2A478}"/>
    <cellStyle name="Percent 2 4 12" xfId="9170" xr:uid="{680AED27-5A98-40B2-86A3-1D9CC347DE04}"/>
    <cellStyle name="Percent 2 4 12 2" xfId="37430" xr:uid="{C37F0B0D-F455-40CE-AA41-831327212972}"/>
    <cellStyle name="Percent 2 4 13" xfId="9171" xr:uid="{726F523A-9586-4CAB-AB68-FCE14DBFCE37}"/>
    <cellStyle name="Percent 2 4 13 2" xfId="37431" xr:uid="{4AEFB6E5-BB84-4E3E-A97A-1CB571BFC1D5}"/>
    <cellStyle name="Percent 2 4 14" xfId="9172" xr:uid="{37203D94-AB21-4657-886C-340544D58231}"/>
    <cellStyle name="Percent 2 4 15" xfId="9173" xr:uid="{AACE9890-2D9B-4A61-A643-8878075427BF}"/>
    <cellStyle name="Percent 2 4 16" xfId="37432" xr:uid="{2B56BD95-4AAA-4B78-A480-5FBC153B5D14}"/>
    <cellStyle name="Percent 2 4 17" xfId="11144" xr:uid="{1E8EF49C-D73D-4A44-BFBB-1EF280730B99}"/>
    <cellStyle name="Percent 2 4 18" xfId="6779" xr:uid="{C79F4E33-FF4F-4D29-B92D-54CE36D2F7BA}"/>
    <cellStyle name="Percent 2 4 2" xfId="3592" xr:uid="{5731A687-E8F7-4892-989B-85FAFD32073E}"/>
    <cellStyle name="Percent 2 4 2 2" xfId="11946" xr:uid="{F87319BF-29DE-4B47-9B9D-540E7CA516D4}"/>
    <cellStyle name="Percent 2 4 2 2 2" xfId="37433" xr:uid="{86EEEF7D-CE18-42F7-BA46-3E00A43F9810}"/>
    <cellStyle name="Percent 2 4 2 2 3" xfId="37434" xr:uid="{0F9931CF-61FB-4C29-A650-F703C78306E3}"/>
    <cellStyle name="Percent 2 4 2 2 4" xfId="37435" xr:uid="{A08E0C91-3FFD-4142-AD98-58F58C37FA66}"/>
    <cellStyle name="Percent 2 4 2 3" xfId="37436" xr:uid="{096C7BC8-2C51-43A5-A0CA-10C8ADBCCCC4}"/>
    <cellStyle name="Percent 2 4 2 3 2" xfId="37437" xr:uid="{69F0C3A9-B29A-4A08-BD2B-3028CCC30F36}"/>
    <cellStyle name="Percent 2 4 2 3 3" xfId="37438" xr:uid="{75BB7BB4-A814-44FF-BDA0-1451B6D73064}"/>
    <cellStyle name="Percent 2 4 2 4" xfId="37439" xr:uid="{D340B4ED-8050-492E-AB7A-7493032F7E5E}"/>
    <cellStyle name="Percent 2 4 2 5" xfId="37440" xr:uid="{BAD8EA47-8DB3-44E8-90E4-0F536971003D}"/>
    <cellStyle name="Percent 2 4 2 5 2" xfId="37441" xr:uid="{7B4957BC-D534-4E9B-9726-8C8E5C0402C8}"/>
    <cellStyle name="Percent 2 4 2 5 3" xfId="37442" xr:uid="{E1B4430E-5A26-480E-8759-D2BA26C79669}"/>
    <cellStyle name="Percent 2 4 2 6" xfId="37443" xr:uid="{0FCDAB2C-B98F-4984-804D-184CEA454FA5}"/>
    <cellStyle name="Percent 2 4 2 7" xfId="37444" xr:uid="{D68A24E1-54A2-4AC7-9705-D20F24C10C07}"/>
    <cellStyle name="Percent 2 4 2 8" xfId="11145" xr:uid="{6A2E558C-3132-48F5-9ABE-6ECC45F04B02}"/>
    <cellStyle name="Percent 2 4 2 9" xfId="6780" xr:uid="{E2EC8BEB-64FA-456C-9F27-DD2295F5F078}"/>
    <cellStyle name="Percent 2 4 3" xfId="6781" xr:uid="{65B21465-9375-4C38-865F-57EBF498F4C1}"/>
    <cellStyle name="Percent 2 4 3 2" xfId="37445" xr:uid="{47CD516F-436C-414C-8FEB-67E2B3F61199}"/>
    <cellStyle name="Percent 2 4 3 2 2" xfId="37446" xr:uid="{45BC5F49-2616-4CD3-BE65-58497BB904D4}"/>
    <cellStyle name="Percent 2 4 3 2 3" xfId="37447" xr:uid="{25FF6746-DB4B-4269-83F2-35F9DD4C43F5}"/>
    <cellStyle name="Percent 2 4 3 3" xfId="37448" xr:uid="{92A7C114-2231-4358-928D-CD4AC28D711A}"/>
    <cellStyle name="Percent 2 4 3 4" xfId="37449" xr:uid="{0104FC6F-CE1F-41E1-A06F-24EAA6C49CBC}"/>
    <cellStyle name="Percent 2 4 3 5" xfId="37450" xr:uid="{59375236-FEAD-437E-939A-4D5503A7B45C}"/>
    <cellStyle name="Percent 2 4 3 6" xfId="11361" xr:uid="{7738EE31-99E4-4237-8B21-AF0A37714D1B}"/>
    <cellStyle name="Percent 2 4 4" xfId="6782" xr:uid="{6155026A-7137-424B-8768-D42F8B22FF58}"/>
    <cellStyle name="Percent 2 4 4 2" xfId="37451" xr:uid="{F0D5177A-1222-4486-BE42-76605FDB88B7}"/>
    <cellStyle name="Percent 2 4 4 3" xfId="37452" xr:uid="{B9EB2A8F-D709-4950-AE0D-7927D21BE305}"/>
    <cellStyle name="Percent 2 4 4 4" xfId="37453" xr:uid="{4A9FC1CE-6DEA-4EBD-AFE6-B42705B85C60}"/>
    <cellStyle name="Percent 2 4 4 5" xfId="37454" xr:uid="{5AB9E26C-EF06-4B27-8806-0F9C27B705C6}"/>
    <cellStyle name="Percent 2 4 4 6" xfId="11904" xr:uid="{24E30C4B-03A1-4AFB-AB68-C2366BE9924B}"/>
    <cellStyle name="Percent 2 4 5" xfId="6783" xr:uid="{2BC8D66C-2C7B-4957-98CC-4E767E7FE1C9}"/>
    <cellStyle name="Percent 2 4 6" xfId="6784" xr:uid="{596652A1-6A31-4283-AE9C-DAB6157025C1}"/>
    <cellStyle name="Percent 2 4 7" xfId="6785" xr:uid="{862499C6-5449-44C9-82D1-4EB1FEFA1C59}"/>
    <cellStyle name="Percent 2 4 8" xfId="6786" xr:uid="{D6365F52-A156-484B-AB20-5E4086C7C746}"/>
    <cellStyle name="Percent 2 4 9" xfId="9174" xr:uid="{C8C27AC6-A8B5-4567-8DBA-21235283B239}"/>
    <cellStyle name="Percent 2 40" xfId="9175" xr:uid="{61C11AC1-FADD-4A56-84B9-3F1648F703C1}"/>
    <cellStyle name="Percent 2 41" xfId="9176" xr:uid="{2062BA7B-DBD0-41B9-92E2-60D32D85FADA}"/>
    <cellStyle name="Percent 2 42" xfId="9177" xr:uid="{E2A0AD16-B78B-4D18-B016-A2FF6B048601}"/>
    <cellStyle name="Percent 2 43" xfId="9178" xr:uid="{83251598-4A6C-4E8C-B27D-F8760F719371}"/>
    <cellStyle name="Percent 2 44" xfId="9179" xr:uid="{39D38AEA-A606-4C6B-9296-9C0171612ABB}"/>
    <cellStyle name="Percent 2 45" xfId="9180" xr:uid="{3EDE5B84-FA9C-4A2B-8928-525978C495B9}"/>
    <cellStyle name="Percent 2 46" xfId="9181" xr:uid="{184C5D71-2DCF-419B-AA0F-B0ABA699D705}"/>
    <cellStyle name="Percent 2 47" xfId="9182" xr:uid="{CF8CBF56-12E0-4D7E-A5A4-509560954941}"/>
    <cellStyle name="Percent 2 48" xfId="9183" xr:uid="{C9DC8294-579D-4C04-A595-D7FEADD92D1C}"/>
    <cellStyle name="Percent 2 48 2" xfId="9184" xr:uid="{ECD9BBC4-33F1-4C81-86C9-99FCDCD32BCD}"/>
    <cellStyle name="Percent 2 48 3" xfId="9185" xr:uid="{D0D7DB63-1256-44FE-9F4D-54CC1661AA16}"/>
    <cellStyle name="Percent 2 49" xfId="9186" xr:uid="{E9BFECDA-2E28-4827-98A1-9DE7C6BECBB7}"/>
    <cellStyle name="Percent 2 49 2" xfId="37455" xr:uid="{C35C84EE-113E-4DC2-96C6-93F811666E6E}"/>
    <cellStyle name="Percent 2 5" xfId="3301" xr:uid="{CCFF10EB-DC1A-4808-AF30-B07C7F5C0B94}"/>
    <cellStyle name="Percent 2 5 10" xfId="9187" xr:uid="{AD7337CB-B68F-4959-98CF-D06A530B6992}"/>
    <cellStyle name="Percent 2 5 10 2" xfId="37456" xr:uid="{FDC5A63B-A54C-4AA7-AB64-AE4B9BE7EEBB}"/>
    <cellStyle name="Percent 2 5 11" xfId="9188" xr:uid="{E7C05599-7635-4B22-A56B-9B0065DCD70F}"/>
    <cellStyle name="Percent 2 5 11 2" xfId="37457" xr:uid="{CAF102D9-4991-413A-9D7B-9B976D963932}"/>
    <cellStyle name="Percent 2 5 11 3" xfId="37458" xr:uid="{36D8B27B-8BB4-434B-B0EC-5E6965D0179C}"/>
    <cellStyle name="Percent 2 5 11 4" xfId="37459" xr:uid="{72049FC8-FB15-4225-8567-C6E6A713D137}"/>
    <cellStyle name="Percent 2 5 12" xfId="9189" xr:uid="{6F236045-6DBF-4EFC-B039-B56773D8E913}"/>
    <cellStyle name="Percent 2 5 12 2" xfId="37460" xr:uid="{888D6878-4E3A-4A9F-B0E7-E585256FC2E6}"/>
    <cellStyle name="Percent 2 5 13" xfId="9190" xr:uid="{E43CE634-8EEB-455B-9929-202F3E2E65CE}"/>
    <cellStyle name="Percent 2 5 13 2" xfId="37461" xr:uid="{C884FE4F-A590-43EC-A623-35B5E782B1AD}"/>
    <cellStyle name="Percent 2 5 14" xfId="9191" xr:uid="{3447C18E-E566-4FBF-9856-E565A556F186}"/>
    <cellStyle name="Percent 2 5 14 2" xfId="37462" xr:uid="{A161A72C-4071-4AD3-90B1-903110EB8EFE}"/>
    <cellStyle name="Percent 2 5 15" xfId="9192" xr:uid="{EA7273F7-4D08-4F58-AFEE-C70A9CEA3D20}"/>
    <cellStyle name="Percent 2 5 16" xfId="37463" xr:uid="{78515428-959E-48B4-9068-AC2A1CA6B753}"/>
    <cellStyle name="Percent 2 5 17" xfId="11146" xr:uid="{D44A68B3-C66B-4472-8B51-9CACD36F0779}"/>
    <cellStyle name="Percent 2 5 18" xfId="6787" xr:uid="{498DBE18-73C9-4A7B-97FC-D8CAC06246CE}"/>
    <cellStyle name="Percent 2 5 2" xfId="6788" xr:uid="{591AC72F-893A-456F-9571-15E598FFE5F4}"/>
    <cellStyle name="Percent 2 5 2 2" xfId="11874" xr:uid="{929663B8-BA0A-4CF1-97EB-B1C07AC83094}"/>
    <cellStyle name="Percent 2 5 2 2 2" xfId="37464" xr:uid="{12E85380-8915-4A6F-AD1C-1562A5432778}"/>
    <cellStyle name="Percent 2 5 2 2 3" xfId="37465" xr:uid="{77E5FE05-1330-4AAD-AF9A-25BFFFBDAEC3}"/>
    <cellStyle name="Percent 2 5 2 2 4" xfId="37466" xr:uid="{2CF2B9C1-715F-490E-B35B-12239368521C}"/>
    <cellStyle name="Percent 2 5 2 3" xfId="37467" xr:uid="{8ABF83D2-6AFF-40C8-8E14-3598C14541EF}"/>
    <cellStyle name="Percent 2 5 2 3 2" xfId="37468" xr:uid="{54192A2E-61BA-4F6D-9D40-8D895F65F004}"/>
    <cellStyle name="Percent 2 5 2 3 3" xfId="37469" xr:uid="{CEEF0B66-03FA-43EB-A6BA-04C26768194B}"/>
    <cellStyle name="Percent 2 5 2 4" xfId="37470" xr:uid="{F4406D06-D7C3-4182-8343-455DA1E89BB9}"/>
    <cellStyle name="Percent 2 5 2 5" xfId="37471" xr:uid="{382ECF51-DFCD-4D02-A965-08B06D048F1C}"/>
    <cellStyle name="Percent 2 5 2 6" xfId="37472" xr:uid="{ACA2F22F-D589-4DC3-AD49-4702CB9DDFEC}"/>
    <cellStyle name="Percent 2 5 2 7" xfId="37473" xr:uid="{ED9209B2-4D72-4DF5-8DDD-90E554D229CC}"/>
    <cellStyle name="Percent 2 5 2 8" xfId="11147" xr:uid="{AEC63A78-83BD-4AFB-B8AD-42E62B6B2C66}"/>
    <cellStyle name="Percent 2 5 3" xfId="6789" xr:uid="{6EB00428-AB71-42AF-BE13-26868CFDB36D}"/>
    <cellStyle name="Percent 2 5 3 2" xfId="37474" xr:uid="{7589A14E-F6E8-48F6-B9BA-B42AC77AEF82}"/>
    <cellStyle name="Percent 2 5 3 2 2" xfId="37475" xr:uid="{40CB15C7-F671-4201-9494-616B0BEB56A8}"/>
    <cellStyle name="Percent 2 5 3 2 3" xfId="37476" xr:uid="{1957C398-654F-4BFB-8E74-F5E4E96AA327}"/>
    <cellStyle name="Percent 2 5 3 3" xfId="37477" xr:uid="{3583891B-33AD-4BAD-BC33-CF12F34AA7A5}"/>
    <cellStyle name="Percent 2 5 3 4" xfId="37478" xr:uid="{AA8CDF20-0FCD-4543-9928-603D7DD66E50}"/>
    <cellStyle name="Percent 2 5 3 5" xfId="37479" xr:uid="{CFEE2278-07BD-41B7-B149-7FC7A7C7961A}"/>
    <cellStyle name="Percent 2 5 3 6" xfId="37480" xr:uid="{72A05F22-7373-406B-915C-0431A9E68B7B}"/>
    <cellStyle name="Percent 2 5 3 7" xfId="11531" xr:uid="{C3C0A4A3-D6E1-4B42-BD15-B82037665C8F}"/>
    <cellStyle name="Percent 2 5 4" xfId="6790" xr:uid="{CE4D8DF4-7954-4753-8B91-0EA2BCEA1E38}"/>
    <cellStyle name="Percent 2 5 4 2" xfId="37481" xr:uid="{FE00119F-C7A9-4BD0-8E81-9449D8468457}"/>
    <cellStyle name="Percent 2 5 4 3" xfId="37482" xr:uid="{5F01BBF4-DA23-458E-8669-A187331EF15A}"/>
    <cellStyle name="Percent 2 5 4 4" xfId="37483" xr:uid="{CF00EC3A-B941-47BD-9D2D-14952E6A2E6C}"/>
    <cellStyle name="Percent 2 5 4 4 2" xfId="37484" xr:uid="{CDDE5F56-B5EF-4828-BA8F-13BB1C941AC6}"/>
    <cellStyle name="Percent 2 5 4 5" xfId="37485" xr:uid="{985A2D3C-42F0-4926-96A3-1B9E2A62BE07}"/>
    <cellStyle name="Percent 2 5 4 6" xfId="37486" xr:uid="{83EAEC4B-040E-407E-A1CC-4DE4E0C9E5AA}"/>
    <cellStyle name="Percent 2 5 4 7" xfId="11919" xr:uid="{692CEDA2-6589-405A-B90D-CFBD9BD65032}"/>
    <cellStyle name="Percent 2 5 5" xfId="6791" xr:uid="{3350CC4C-8392-47A1-8BA2-090D9539CED4}"/>
    <cellStyle name="Percent 2 5 5 2" xfId="37487" xr:uid="{DB061627-7E55-40D2-8E09-89BD7DB8AE8A}"/>
    <cellStyle name="Percent 2 5 5 3" xfId="37488" xr:uid="{C514643C-B1FB-4FCC-92EE-0CA0F8B6639F}"/>
    <cellStyle name="Percent 2 5 5 4" xfId="37489" xr:uid="{9D65D299-08D4-4656-A315-5E91210A67A5}"/>
    <cellStyle name="Percent 2 5 6" xfId="6792" xr:uid="{0ECD53F7-D01C-4708-9F6B-9B714F9E85C2}"/>
    <cellStyle name="Percent 2 5 7" xfId="6793" xr:uid="{87D1D7E9-1076-463C-820A-41F126511F65}"/>
    <cellStyle name="Percent 2 5 8" xfId="6794" xr:uid="{A7D3E25E-195C-4B29-A012-33FF2CBB6748}"/>
    <cellStyle name="Percent 2 5 9" xfId="9193" xr:uid="{F7483D8B-4B9F-4F59-9ABB-E2ED083B7CDA}"/>
    <cellStyle name="Percent 2 50" xfId="37490" xr:uid="{EF7719AD-8465-45FC-B97B-1E323E65BF48}"/>
    <cellStyle name="Percent 2 51" xfId="11137" xr:uid="{D93C875B-F4D7-47E7-8EEA-F30EFF9E670E}"/>
    <cellStyle name="Percent 2 6" xfId="6795" xr:uid="{27556A2C-B4B6-41C3-BC35-2D45C4E7585E}"/>
    <cellStyle name="Percent 2 6 10" xfId="9194" xr:uid="{45626CA1-66AD-4F5E-9E08-0A41A0B6A7E7}"/>
    <cellStyle name="Percent 2 6 10 2" xfId="37491" xr:uid="{DBD05CE4-9497-4ED5-8DDE-2486C32B58AA}"/>
    <cellStyle name="Percent 2 6 11" xfId="9195" xr:uid="{023D9F97-2AAA-4BDE-A22B-5751F55B8105}"/>
    <cellStyle name="Percent 2 6 11 2" xfId="37492" xr:uid="{3C7B8F79-F053-4137-A0F4-0F05D2D0380C}"/>
    <cellStyle name="Percent 2 6 12" xfId="9196" xr:uid="{B09A039F-08E3-4567-9B2B-AA3BEC8F1A7F}"/>
    <cellStyle name="Percent 2 6 12 2" xfId="37493" xr:uid="{1AE6364E-963E-47EF-A8FE-33A1175C3BEE}"/>
    <cellStyle name="Percent 2 6 13" xfId="9197" xr:uid="{3DDABC76-29DA-4A3E-B3CC-2F56BE37489F}"/>
    <cellStyle name="Percent 2 6 14" xfId="9198" xr:uid="{39F7DC1C-736C-4C1F-A1AC-9B1E6EC4A3C3}"/>
    <cellStyle name="Percent 2 6 15" xfId="9199" xr:uid="{92B8723C-7C7B-4DB3-877A-7E3F17105F38}"/>
    <cellStyle name="Percent 2 6 16" xfId="11148" xr:uid="{530A855F-CA62-4D5B-8DD4-A038906ACC97}"/>
    <cellStyle name="Percent 2 6 2" xfId="6796" xr:uid="{AB184975-C848-4222-8421-331454AB76BD}"/>
    <cellStyle name="Percent 2 6 2 2" xfId="37494" xr:uid="{7B4CD7E6-C2AF-45FB-85AC-F4C77D23DF07}"/>
    <cellStyle name="Percent 2 6 2 3" xfId="37495" xr:uid="{962471EA-7393-4EB7-94D1-F95A2B3BDDF4}"/>
    <cellStyle name="Percent 2 6 2 4" xfId="37496" xr:uid="{19FB8942-AA1F-494F-94B9-0275516DE79A}"/>
    <cellStyle name="Percent 2 6 2 5" xfId="37497" xr:uid="{24B55CA5-D861-49A6-AB64-85BB4611FA8D}"/>
    <cellStyle name="Percent 2 6 2 6" xfId="11532" xr:uid="{EEBA2D8C-3CDE-4074-91E6-48740CC006C0}"/>
    <cellStyle name="Percent 2 6 3" xfId="6797" xr:uid="{5DEE7869-5E9C-4CED-BD73-EF8A78E90A23}"/>
    <cellStyle name="Percent 2 6 3 2" xfId="37498" xr:uid="{6FB54332-EA7B-4B17-90B4-239064D18612}"/>
    <cellStyle name="Percent 2 6 3 3" xfId="37499" xr:uid="{2B002634-57C2-4146-B14D-AD96A8F34A0F}"/>
    <cellStyle name="Percent 2 6 3 4" xfId="37500" xr:uid="{89C514B1-8887-40AB-91B5-3C4C5910F3D4}"/>
    <cellStyle name="Percent 2 6 3 5" xfId="37501" xr:uid="{044EFEC4-0EB4-4385-8878-A8B18B7AD3FE}"/>
    <cellStyle name="Percent 2 6 3 6" xfId="11892" xr:uid="{5079748E-BE76-48BA-8948-7CB1CF86C4CC}"/>
    <cellStyle name="Percent 2 6 4" xfId="6798" xr:uid="{751A989B-9077-41CB-8718-0D75768C8871}"/>
    <cellStyle name="Percent 2 6 5" xfId="6799" xr:uid="{90754FA4-48BD-4458-9431-BE71A90EDC05}"/>
    <cellStyle name="Percent 2 6 6" xfId="6800" xr:uid="{3C4E43F4-4259-4D20-B7EE-489B390F6B2D}"/>
    <cellStyle name="Percent 2 6 6 2" xfId="37502" xr:uid="{6B014DAD-252C-4D12-AC14-1CB0CBB08C20}"/>
    <cellStyle name="Percent 2 6 7" xfId="6801" xr:uid="{F6CE7D0C-0995-4782-80EC-B8CE168DE519}"/>
    <cellStyle name="Percent 2 6 7 2" xfId="37503" xr:uid="{06F60D4D-BC44-4949-A1F9-232B9BB18316}"/>
    <cellStyle name="Percent 2 6 8" xfId="6802" xr:uid="{4005AF01-726A-48DE-89C6-6DE1FB680F23}"/>
    <cellStyle name="Percent 2 6 8 2" xfId="37504" xr:uid="{808B5136-87D6-46C2-8767-D41F6B8410A3}"/>
    <cellStyle name="Percent 2 6 9" xfId="9200" xr:uid="{860EA7AA-4EB7-4F97-9199-B31E0D472136}"/>
    <cellStyle name="Percent 2 6 9 2" xfId="37505" xr:uid="{4D57E9DB-8D4A-4493-891C-619C1DDE53CB}"/>
    <cellStyle name="Percent 2 7" xfId="6803" xr:uid="{0F782116-4B54-41E9-BD4E-1DB3FBE707DB}"/>
    <cellStyle name="Percent 2 7 10" xfId="37506" xr:uid="{3D6914B4-5C9A-441F-BA12-5EFB118A1C4C}"/>
    <cellStyle name="Percent 2 7 2" xfId="6804" xr:uid="{7EB6335A-99DD-420A-9707-794977730911}"/>
    <cellStyle name="Percent 2 7 2 2" xfId="37507" xr:uid="{BB15C3B8-3E28-4094-A3D8-84235154397A}"/>
    <cellStyle name="Percent 2 7 3" xfId="6805" xr:uid="{D5B01E1E-6FD2-4332-A9C9-AE18E0BD72A7}"/>
    <cellStyle name="Percent 2 7 3 2" xfId="37508" xr:uid="{107119D5-7F88-445D-AA21-4009844AF2F1}"/>
    <cellStyle name="Percent 2 7 4" xfId="6806" xr:uid="{54BCE89A-AD5E-4F8D-909B-5E232DA5DBAA}"/>
    <cellStyle name="Percent 2 7 4 2" xfId="37509" xr:uid="{BB731BDE-80DD-46B0-B519-2152B68B19F0}"/>
    <cellStyle name="Percent 2 7 5" xfId="6807" xr:uid="{F7F7C35C-0CAA-46E0-9D26-23D1A5B8C581}"/>
    <cellStyle name="Percent 2 7 5 2" xfId="37510" xr:uid="{2165AF93-66CD-4C5C-AF2B-FEB1ACDC21B6}"/>
    <cellStyle name="Percent 2 7 6" xfId="6808" xr:uid="{9E147B28-D11F-4397-A74D-210561EAD69F}"/>
    <cellStyle name="Percent 2 7 6 2" xfId="37511" xr:uid="{D9D0C73A-AB33-4C49-B3C0-4AB1E0B72223}"/>
    <cellStyle name="Percent 2 7 7" xfId="6809" xr:uid="{B636DB93-7FE7-4896-ACE2-228B3CEEBB4D}"/>
    <cellStyle name="Percent 2 7 7 2" xfId="37512" xr:uid="{01FFB257-E7CF-454A-9DF4-C089760D0012}"/>
    <cellStyle name="Percent 2 7 8" xfId="6810" xr:uid="{C3899587-2A9D-4517-998D-34C665C8E144}"/>
    <cellStyle name="Percent 2 7 8 2" xfId="37513" xr:uid="{743572DE-4973-4785-952F-098BA439F08A}"/>
    <cellStyle name="Percent 2 7 9" xfId="37514" xr:uid="{54D31DCD-2D7F-4D7B-AD17-3F13ED0923EF}"/>
    <cellStyle name="Percent 2 8" xfId="6811" xr:uid="{4DE6943F-60F7-443C-A8FB-BC1C3E901459}"/>
    <cellStyle name="Percent 2 8 10" xfId="37516" xr:uid="{AA51DC74-777C-40B1-B1C3-116645BDB97A}"/>
    <cellStyle name="Percent 2 8 11" xfId="37517" xr:uid="{EA6EC014-5AC6-4F08-905E-289D877A5582}"/>
    <cellStyle name="Percent 2 8 12" xfId="37515" xr:uid="{EEF5DDFF-0DE3-4643-B03D-2B03DD429385}"/>
    <cellStyle name="Percent 2 8 2" xfId="6812" xr:uid="{BF7B6506-616C-4D08-836C-B35C26F9DD27}"/>
    <cellStyle name="Percent 2 8 2 2" xfId="37518" xr:uid="{1954F14A-8FB7-4AD2-900B-9A545E3DEEB3}"/>
    <cellStyle name="Percent 2 8 3" xfId="6813" xr:uid="{56F91913-7B70-4D1F-B1A3-98100B7C3335}"/>
    <cellStyle name="Percent 2 8 3 2" xfId="37519" xr:uid="{F8062466-9F54-4F9F-9EDC-F22E337F165A}"/>
    <cellStyle name="Percent 2 8 4" xfId="6814" xr:uid="{9C4A05BB-2F63-4E27-B550-F6DF4385394D}"/>
    <cellStyle name="Percent 2 8 4 2" xfId="37520" xr:uid="{FCF3A5F9-3C31-49F9-B5B4-F8B659FEBE3A}"/>
    <cellStyle name="Percent 2 8 5" xfId="6815" xr:uid="{6799C85E-BE0C-4896-871C-7C1A1DD7FEBB}"/>
    <cellStyle name="Percent 2 8 5 2" xfId="37521" xr:uid="{B88AA5A5-F2C1-43F0-B4FC-11AA9488EF9C}"/>
    <cellStyle name="Percent 2 8 6" xfId="6816" xr:uid="{D66E95FA-35E3-4448-9D89-0A0D51EEBE36}"/>
    <cellStyle name="Percent 2 8 6 2" xfId="37522" xr:uid="{D8B3744C-4282-43CC-BDDE-63FC0F0659C9}"/>
    <cellStyle name="Percent 2 8 7" xfId="6817" xr:uid="{E0A03196-1C85-430B-9738-A9E1262B2474}"/>
    <cellStyle name="Percent 2 8 7 2" xfId="37523" xr:uid="{A3651E6D-0D12-460E-AD27-F24C4A5EEFF7}"/>
    <cellStyle name="Percent 2 8 8" xfId="6818" xr:uid="{9A5BFF7C-4CC9-4044-9637-A668B3CDDA81}"/>
    <cellStyle name="Percent 2 8 8 2" xfId="37524" xr:uid="{5009098A-8ADF-4D74-BF5E-77357F72B0B1}"/>
    <cellStyle name="Percent 2 8 9" xfId="37525" xr:uid="{E7F74D4E-A8A3-4CAB-B77D-AC198E05143F}"/>
    <cellStyle name="Percent 2 9" xfId="6819" xr:uid="{88566B4A-4779-49AB-A03A-4FE811B562D6}"/>
    <cellStyle name="Percent 2 9 2" xfId="6820" xr:uid="{C42D06DD-6774-4F5B-B7FC-B7214832DEAC}"/>
    <cellStyle name="Percent 2 9 2 2" xfId="37527" xr:uid="{439BD636-34EE-4204-85D9-68C5A804E129}"/>
    <cellStyle name="Percent 2 9 3" xfId="6821" xr:uid="{DE134768-97CF-4F78-9709-8B102EF6F673}"/>
    <cellStyle name="Percent 2 9 3 2" xfId="37528" xr:uid="{75C16CD2-00E9-4BEA-8C5B-F9D9694402CD}"/>
    <cellStyle name="Percent 2 9 4" xfId="6822" xr:uid="{B50D59C1-0EEF-40F0-A145-FA04FC1BDB2F}"/>
    <cellStyle name="Percent 2 9 4 2" xfId="37529" xr:uid="{6FED1CE4-5EB2-4BAC-B7F6-F3054759D6A0}"/>
    <cellStyle name="Percent 2 9 5" xfId="6823" xr:uid="{71CA71FB-0A49-44C0-AE12-9ED83A8FCEBC}"/>
    <cellStyle name="Percent 2 9 5 2" xfId="37530" xr:uid="{DED9106C-8E6A-4A37-B2D9-3B6939754DF3}"/>
    <cellStyle name="Percent 2 9 6" xfId="6824" xr:uid="{00EB1D2E-E3BF-4F0C-9A0B-4292E3927702}"/>
    <cellStyle name="Percent 2 9 6 2" xfId="37531" xr:uid="{6339772F-2F43-4C8E-B0A5-047B83D48F1E}"/>
    <cellStyle name="Percent 2 9 7" xfId="6825" xr:uid="{A5C22264-874C-45DD-B71F-4AE07A6E9D3C}"/>
    <cellStyle name="Percent 2 9 7 2" xfId="37532" xr:uid="{1F28251F-47A9-45ED-BF8B-6CE394D7EDB7}"/>
    <cellStyle name="Percent 2 9 8" xfId="6826" xr:uid="{942E7DB6-FF48-4FE6-8E49-960EC1A734A2}"/>
    <cellStyle name="Percent 2 9 8 2" xfId="37533" xr:uid="{5741F0C3-9CF2-4907-B458-26EC507AAEB4}"/>
    <cellStyle name="Percent 2 9 9" xfId="37526" xr:uid="{38704A17-652C-43FF-8FF1-C8362996E7E1}"/>
    <cellStyle name="Percent 20" xfId="9201" xr:uid="{DFE1954B-61C3-4C8E-9A86-B1859F529881}"/>
    <cellStyle name="Percent 20 10" xfId="37534" xr:uid="{A0265622-1750-46A5-A2F5-48D34DDF39A4}"/>
    <cellStyle name="Percent 20 2" xfId="9202" xr:uid="{823018C1-7D9E-4970-9AF3-8D96B39C990F}"/>
    <cellStyle name="Percent 20 2 2" xfId="9203" xr:uid="{3B3F5C8E-C6FD-4B2E-A8C1-B4EFD1815AF6}"/>
    <cellStyle name="Percent 20 2 3" xfId="37535" xr:uid="{4D74A5FD-2FF4-441A-80DE-911015C86D58}"/>
    <cellStyle name="Percent 20 3" xfId="9204" xr:uid="{5B07FDFD-A8EE-40A4-8589-77E1234DD85B}"/>
    <cellStyle name="Percent 20 3 2" xfId="37536" xr:uid="{5B8271B3-6D1A-42A7-A5F3-3DBCA4A83E34}"/>
    <cellStyle name="Percent 20 4" xfId="9205" xr:uid="{F1F940E7-8CF9-423C-94F8-A92152EE4723}"/>
    <cellStyle name="Percent 20 4 2" xfId="37537" xr:uid="{00BBD457-DD60-4F02-94E2-596A92475CFB}"/>
    <cellStyle name="Percent 20 5" xfId="9206" xr:uid="{41ABAE93-0B7F-4435-9FA0-C6FA2FC33F2F}"/>
    <cellStyle name="Percent 20 5 2" xfId="37538" xr:uid="{B223C735-BF0C-403F-8952-E4549C5C39B7}"/>
    <cellStyle name="Percent 20 6" xfId="9207" xr:uid="{E9DC4639-35A3-401C-A3B4-7C4F393DD682}"/>
    <cellStyle name="Percent 20 6 2" xfId="37539" xr:uid="{0AC758B5-A55F-42A3-A8E8-442B86FDCA7F}"/>
    <cellStyle name="Percent 20 7" xfId="9208" xr:uid="{F5491A75-E9EE-454D-8BA9-D2120BB36E5B}"/>
    <cellStyle name="Percent 20 7 2" xfId="9209" xr:uid="{1990F965-023D-42B4-ABF3-58E526BBBFD1}"/>
    <cellStyle name="Percent 20 7 2 2" xfId="37541" xr:uid="{3EF5A65C-612C-4183-9C16-7B53A92FD200}"/>
    <cellStyle name="Percent 20 7 3" xfId="9210" xr:uid="{9C21C92C-0B6A-4B57-9EAC-158760332BBD}"/>
    <cellStyle name="Percent 20 7 3 2" xfId="37542" xr:uid="{9A144EF6-BAC8-4034-B9B0-0F5BBB4ED233}"/>
    <cellStyle name="Percent 20 7 4" xfId="37540" xr:uid="{78640CAC-EDC5-4435-A730-F070ED37557C}"/>
    <cellStyle name="Percent 20 8" xfId="9211" xr:uid="{7C04E126-C219-48F8-B00A-3E4F36842F74}"/>
    <cellStyle name="Percent 20 9" xfId="37543" xr:uid="{C703E6E3-DC1B-4878-B29B-095571B9B62C}"/>
    <cellStyle name="Percent 21" xfId="9212" xr:uid="{232BBC59-8F16-4663-B427-D77FB8AAAE2C}"/>
    <cellStyle name="Percent 21 2" xfId="9213" xr:uid="{00483E65-7ED2-4F8A-8198-517B7DCE3A37}"/>
    <cellStyle name="Percent 21 2 2" xfId="37545" xr:uid="{759B671D-2436-40A5-B207-59BDDBD2E05E}"/>
    <cellStyle name="Percent 21 3" xfId="9214" xr:uid="{65163810-8438-4AEB-9496-C0336BD33675}"/>
    <cellStyle name="Percent 21 3 2" xfId="37546" xr:uid="{0BDD92F8-7B1B-48B7-AB29-592F153E63D7}"/>
    <cellStyle name="Percent 21 4" xfId="9215" xr:uid="{959A4B17-97A6-469E-AB67-A62F8D294E13}"/>
    <cellStyle name="Percent 21 4 2" xfId="37547" xr:uid="{43AB1F64-1042-493C-A90B-8CCCB7AE7B37}"/>
    <cellStyle name="Percent 21 5" xfId="9216" xr:uid="{F6FCEA2D-7548-4D77-83C7-8BCEAA801FAC}"/>
    <cellStyle name="Percent 21 5 2" xfId="37548" xr:uid="{50170F91-AD7A-42EB-8899-703ADADAA5E8}"/>
    <cellStyle name="Percent 21 6" xfId="9217" xr:uid="{4177226A-7A46-43EF-B2D8-0BA70E8ABD66}"/>
    <cellStyle name="Percent 21 6 2" xfId="37549" xr:uid="{90D7760A-37BB-4C97-8939-B7F2C8B71624}"/>
    <cellStyle name="Percent 21 7" xfId="9218" xr:uid="{4AD06A11-AFC2-4D0C-A5DC-04A9D1B33C4A}"/>
    <cellStyle name="Percent 21 7 2" xfId="9219" xr:uid="{B5F79DA9-0272-406A-B90A-6FC48B027FCA}"/>
    <cellStyle name="Percent 21 7 2 2" xfId="37551" xr:uid="{31D011CB-DA44-4856-B91F-0E77E113E859}"/>
    <cellStyle name="Percent 21 7 3" xfId="9220" xr:uid="{FCA85EEA-DDFD-45E8-957B-9231A23F7149}"/>
    <cellStyle name="Percent 21 7 3 2" xfId="37552" xr:uid="{20777B24-AB5E-473B-AF3C-7C248E3642F4}"/>
    <cellStyle name="Percent 21 7 4" xfId="37550" xr:uid="{2B7575B3-83B2-4203-B628-901E4D535C8C}"/>
    <cellStyle name="Percent 21 8" xfId="37553" xr:uid="{89DB5FA2-3880-4A61-95B8-F2B50DA47A44}"/>
    <cellStyle name="Percent 21 9" xfId="37544" xr:uid="{784B46B0-FA6D-4617-94FD-E643EB59C8E9}"/>
    <cellStyle name="Percent 22" xfId="9221" xr:uid="{69F7FADB-E814-4C49-A441-DA041C051E62}"/>
    <cellStyle name="Percent 22 2" xfId="9222" xr:uid="{D5E27857-6CBC-4C68-8CE2-1472505E0956}"/>
    <cellStyle name="Percent 22 2 2" xfId="37555" xr:uid="{D6FC57B7-08F7-4DDE-87AE-66B1B77F33D8}"/>
    <cellStyle name="Percent 22 3" xfId="9223" xr:uid="{5FAF9F0B-C64D-48A7-B4C4-AEDC8F697730}"/>
    <cellStyle name="Percent 22 3 2" xfId="37556" xr:uid="{05259D4F-24E4-40C5-8A6B-5D803E8A406F}"/>
    <cellStyle name="Percent 22 4" xfId="9224" xr:uid="{0502DF02-0370-4B15-890D-4DDE35434664}"/>
    <cellStyle name="Percent 22 4 2" xfId="37557" xr:uid="{3BF5AFB4-61D1-4B42-8EEC-51F512FCEA52}"/>
    <cellStyle name="Percent 22 5" xfId="9225" xr:uid="{347B7352-C03B-4E99-AFD4-0328DC9E1F8E}"/>
    <cellStyle name="Percent 22 5 2" xfId="37558" xr:uid="{01721E64-2B26-4274-9BC7-A9502868E74F}"/>
    <cellStyle name="Percent 22 6" xfId="9226" xr:uid="{C72F213A-96DA-4A35-8275-D480030251A6}"/>
    <cellStyle name="Percent 22 6 2" xfId="37559" xr:uid="{40A5CE36-3294-448D-800D-AD6CC6ADF5F4}"/>
    <cellStyle name="Percent 22 7" xfId="9227" xr:uid="{BAB73977-4FB0-4320-BFFE-3557A6A596F6}"/>
    <cellStyle name="Percent 22 7 2" xfId="9228" xr:uid="{C87E5253-84CA-46C4-8AF7-D9EFF099FC97}"/>
    <cellStyle name="Percent 22 7 2 2" xfId="37561" xr:uid="{B735CEAE-412E-47EA-8BB7-3D2EA0474ADE}"/>
    <cellStyle name="Percent 22 7 3" xfId="9229" xr:uid="{2010F2A0-8D3D-40DA-B61B-AD61C94CF7EC}"/>
    <cellStyle name="Percent 22 7 3 2" xfId="37562" xr:uid="{C23324D2-585A-4072-AF7B-8146117E54DA}"/>
    <cellStyle name="Percent 22 7 4" xfId="37560" xr:uid="{5D4D97E4-97BE-44E8-A1B2-5E438CFCD06D}"/>
    <cellStyle name="Percent 22 8" xfId="37554" xr:uid="{00AB9FAA-61D9-4CED-BB79-DE7CC912C69B}"/>
    <cellStyle name="Percent 23" xfId="9230" xr:uid="{007B4046-397D-495E-8C42-7A12333D9E95}"/>
    <cellStyle name="Percent 23 2" xfId="9231" xr:uid="{261719E9-DE31-4646-8E8B-A073F47D3563}"/>
    <cellStyle name="Percent 23 2 2" xfId="37564" xr:uid="{D52115D4-A716-49B7-824E-1BCD94D66522}"/>
    <cellStyle name="Percent 23 3" xfId="9232" xr:uid="{AA18F505-794B-4C50-AFE7-A52695B32B3B}"/>
    <cellStyle name="Percent 23 3 2" xfId="37565" xr:uid="{D12AEA35-773E-437B-82A9-0414F02C1E2C}"/>
    <cellStyle name="Percent 23 4" xfId="9233" xr:uid="{AE7805C7-3161-46F6-8B43-0E520963B671}"/>
    <cellStyle name="Percent 23 4 2" xfId="37566" xr:uid="{BFE7845E-073B-40ED-BEE6-15E281E0BE14}"/>
    <cellStyle name="Percent 23 5" xfId="9234" xr:uid="{8B503509-C562-4DB1-AAA3-481A9907E3E9}"/>
    <cellStyle name="Percent 23 5 2" xfId="37567" xr:uid="{46400962-333D-4FE6-905A-9B5943DFD6A5}"/>
    <cellStyle name="Percent 23 6" xfId="9235" xr:uid="{938BD3E9-1918-4FD4-A4A4-BB39ED011C16}"/>
    <cellStyle name="Percent 23 6 2" xfId="37568" xr:uid="{5EE94A65-355F-4ACF-B3CF-9F8D11B44CBC}"/>
    <cellStyle name="Percent 23 7" xfId="9236" xr:uid="{0A66640A-A122-499B-9309-986B64655534}"/>
    <cellStyle name="Percent 23 7 2" xfId="9237" xr:uid="{C9F03B2B-C668-464B-8C03-8B8973609C8C}"/>
    <cellStyle name="Percent 23 7 2 2" xfId="37570" xr:uid="{493E0C42-FB41-4184-BC20-1B7010B350F1}"/>
    <cellStyle name="Percent 23 7 3" xfId="9238" xr:uid="{1401BFD8-EA70-4714-A134-157CE6424D5D}"/>
    <cellStyle name="Percent 23 7 3 2" xfId="37571" xr:uid="{D4836677-B9D5-4972-A966-342AC107615D}"/>
    <cellStyle name="Percent 23 7 4" xfId="37569" xr:uid="{37D73865-5F11-43B6-91A5-9792AA5D5704}"/>
    <cellStyle name="Percent 23 8" xfId="37563" xr:uid="{ED9EF00D-6A67-4730-B856-DE19DC51C072}"/>
    <cellStyle name="Percent 24" xfId="37572" xr:uid="{838EBEB3-2CEA-44D5-BE8E-77CB32734353}"/>
    <cellStyle name="Percent 24 2" xfId="9239" xr:uid="{40DB7600-1C89-49CB-B8EC-642981053CC1}"/>
    <cellStyle name="Percent 24 2 2" xfId="37573" xr:uid="{5C030582-6BFC-47C9-B8D1-7A7141F9CC7E}"/>
    <cellStyle name="Percent 24 3" xfId="9240" xr:uid="{C8E3BCA0-C5D6-4220-A531-747240EE6F99}"/>
    <cellStyle name="Percent 24 3 2" xfId="37574" xr:uid="{8421B395-7CCA-47F1-B346-3156AADC1843}"/>
    <cellStyle name="Percent 24 4" xfId="9241" xr:uid="{42E42855-BEEA-4F15-8C1A-A7DF64B7ED6E}"/>
    <cellStyle name="Percent 24 4 2" xfId="37575" xr:uid="{8B5EDFCF-FD08-4F3C-9F13-A491FBF16390}"/>
    <cellStyle name="Percent 24 5" xfId="9242" xr:uid="{68A8E2C9-AF00-4221-AB1D-776F5C4A8410}"/>
    <cellStyle name="Percent 24 5 2" xfId="37576" xr:uid="{A0B54154-DF19-46E3-9485-3EA806C20DF7}"/>
    <cellStyle name="Percent 24 6" xfId="9243" xr:uid="{6288094E-5EBE-4F41-936D-0C2D49EDD96E}"/>
    <cellStyle name="Percent 24 6 2" xfId="37577" xr:uid="{06EC1446-5022-49B7-A478-8C50442EA7FA}"/>
    <cellStyle name="Percent 24 7" xfId="9244" xr:uid="{3E10EF99-6E32-4D4B-813F-1DEE8F4D11ED}"/>
    <cellStyle name="Percent 24 7 2" xfId="9245" xr:uid="{A8D1DCE2-D26F-4820-8132-32E6CF3890FD}"/>
    <cellStyle name="Percent 24 7 2 2" xfId="37579" xr:uid="{013E1240-5499-4DAA-96C6-0BAE748DABDF}"/>
    <cellStyle name="Percent 24 7 3" xfId="9246" xr:uid="{1248393A-E133-426E-A5B6-C3216634355F}"/>
    <cellStyle name="Percent 24 7 3 2" xfId="37580" xr:uid="{08B51210-D902-404F-912E-74740070CB74}"/>
    <cellStyle name="Percent 24 7 4" xfId="37578" xr:uid="{1B0395DD-9B5F-4F9A-96F0-499ADBCAAD17}"/>
    <cellStyle name="Percent 25" xfId="9247" xr:uid="{50CADA91-7AEE-41E5-8E31-0DC5C7B44CC0}"/>
    <cellStyle name="Percent 25 2" xfId="9248" xr:uid="{CD5727A3-492E-46E5-B360-65D0F9BAE37C}"/>
    <cellStyle name="Percent 25 2 2" xfId="37582" xr:uid="{BCA89E7A-BFB1-403E-9AE2-A68C2A930B11}"/>
    <cellStyle name="Percent 25 3" xfId="9249" xr:uid="{EF61862F-76FF-47D9-B3FF-1706AC79FA6E}"/>
    <cellStyle name="Percent 25 3 2" xfId="37583" xr:uid="{8D121D74-44CC-40AD-8363-9C8E048D8330}"/>
    <cellStyle name="Percent 25 4" xfId="9250" xr:uid="{29BE50B0-2B8E-4669-80CB-155E1BBF3DBB}"/>
    <cellStyle name="Percent 25 4 2" xfId="37584" xr:uid="{F7A00C06-D538-4CA8-BB5D-0505964ABE6F}"/>
    <cellStyle name="Percent 25 5" xfId="9251" xr:uid="{1CFA21D4-EEC6-4D04-A5E7-6B6ED5E98512}"/>
    <cellStyle name="Percent 25 5 2" xfId="37585" xr:uid="{A0CACAF0-D353-4A75-ACE3-3578938DDB67}"/>
    <cellStyle name="Percent 25 6" xfId="9252" xr:uid="{112AB872-B1C4-4EEF-9044-3C5C4030698F}"/>
    <cellStyle name="Percent 25 6 2" xfId="37586" xr:uid="{01948F1E-46DA-4553-87A0-4A540C02EAD9}"/>
    <cellStyle name="Percent 25 7" xfId="9253" xr:uid="{D022A4C9-7CFF-4F23-8537-19B7E5ED06C2}"/>
    <cellStyle name="Percent 25 7 2" xfId="9254" xr:uid="{DAFFE02F-C7E6-46BC-9F4D-0C725F66C292}"/>
    <cellStyle name="Percent 25 7 2 2" xfId="37588" xr:uid="{F0CF4683-33AA-431C-9B1B-7B44297BD023}"/>
    <cellStyle name="Percent 25 7 3" xfId="9255" xr:uid="{C6A8556A-E2AB-4DD0-A8B3-CA5718AEFC01}"/>
    <cellStyle name="Percent 25 7 3 2" xfId="37589" xr:uid="{279F50E4-DA2A-4961-BDDD-81F3EC8A4AF0}"/>
    <cellStyle name="Percent 25 7 4" xfId="37587" xr:uid="{9E2A2888-00F2-4F67-BC0D-F0D7DC97BF1A}"/>
    <cellStyle name="Percent 25 8" xfId="37581" xr:uid="{7289297B-DA99-41ED-B4C5-803D04995FCE}"/>
    <cellStyle name="Percent 26" xfId="9256" xr:uid="{C7FE20F0-7016-4305-A12C-EDA38734BCA8}"/>
    <cellStyle name="Percent 26 2" xfId="9257" xr:uid="{9BB151BA-7ED3-403F-8A14-9A489F0CD2A6}"/>
    <cellStyle name="Percent 26 2 2" xfId="37591" xr:uid="{1738BB9B-57DD-4C15-A560-9B059624E9BF}"/>
    <cellStyle name="Percent 26 3" xfId="9258" xr:uid="{64410DC3-84C7-49D7-8756-A7DD9011C514}"/>
    <cellStyle name="Percent 26 3 2" xfId="37592" xr:uid="{0C168ABF-1AA6-4574-A765-0A23EF20F0F6}"/>
    <cellStyle name="Percent 26 4" xfId="9259" xr:uid="{434F6BBE-A147-4223-8EDB-04A5DB0CACF6}"/>
    <cellStyle name="Percent 26 4 2" xfId="37593" xr:uid="{06C4EC0D-99AE-425A-ABD7-56505AFEB7D2}"/>
    <cellStyle name="Percent 26 5" xfId="9260" xr:uid="{8D37125C-1171-4920-8471-436ADFF01E4E}"/>
    <cellStyle name="Percent 26 5 2" xfId="37594" xr:uid="{99456BF0-4659-4AD4-B709-8F744B25B02B}"/>
    <cellStyle name="Percent 26 6" xfId="9261" xr:uid="{EEFF5FD7-9098-4021-97E9-F93F793AD2B4}"/>
    <cellStyle name="Percent 26 6 2" xfId="37595" xr:uid="{306B601A-4695-4C10-A8C2-B773C45CACD8}"/>
    <cellStyle name="Percent 26 7" xfId="9262" xr:uid="{B8B6C343-028A-4E91-922C-0AF63EE0FF80}"/>
    <cellStyle name="Percent 26 7 2" xfId="9263" xr:uid="{8CC5948E-F4E7-455B-A637-6CDA4937A1A6}"/>
    <cellStyle name="Percent 26 7 2 2" xfId="37597" xr:uid="{028F6512-D3C9-4C02-8A88-2A110C2CBAEC}"/>
    <cellStyle name="Percent 26 7 3" xfId="9264" xr:uid="{36D0E0B8-C717-4665-B5F5-DF0F1A848D70}"/>
    <cellStyle name="Percent 26 7 3 2" xfId="37598" xr:uid="{8D7B2EC3-58B0-4A22-832D-47B1D55233EF}"/>
    <cellStyle name="Percent 26 7 4" xfId="37596" xr:uid="{D22826F7-F01A-4C0D-A558-1A9CFC941D7E}"/>
    <cellStyle name="Percent 26 8" xfId="37590" xr:uid="{748331E5-6550-4EA1-9CA5-24756C820E0A}"/>
    <cellStyle name="Percent 27" xfId="9265" xr:uid="{90DFFB0A-A8E6-482F-917C-85E28A82CADA}"/>
    <cellStyle name="Percent 27 2" xfId="37599" xr:uid="{925DF494-4B52-4AC4-B9A0-AD61832EF56E}"/>
    <cellStyle name="Percent 3" xfId="3087" xr:uid="{6BD6C854-E186-4C6E-9B88-7A37614AEB17}"/>
    <cellStyle name="Percent 3 10" xfId="9266" xr:uid="{FD7E2323-7C02-4F4F-B5B1-6844B3A7B064}"/>
    <cellStyle name="Percent 3 10 10" xfId="9267" xr:uid="{13363AD3-E514-4105-A9E9-C6266B37D3FD}"/>
    <cellStyle name="Percent 3 10 10 2" xfId="37601" xr:uid="{3F7BDEE0-9D1F-4AC6-AC2B-12E8DD9BF7ED}"/>
    <cellStyle name="Percent 3 10 11" xfId="9268" xr:uid="{8C90F2FB-A814-431F-8BA0-83E15F2C76AA}"/>
    <cellStyle name="Percent 3 10 11 2" xfId="37602" xr:uid="{C00B56ED-7AD2-4906-A5E5-FCEA7671510A}"/>
    <cellStyle name="Percent 3 10 12" xfId="9269" xr:uid="{CDEC4FFF-87DA-49F9-9E35-E87E15D153A8}"/>
    <cellStyle name="Percent 3 10 12 2" xfId="37603" xr:uid="{9D455E4E-A5AE-404A-91BB-20979F40F240}"/>
    <cellStyle name="Percent 3 10 13" xfId="9270" xr:uid="{CADB6C16-237D-4FF6-B42D-11D4B3861F87}"/>
    <cellStyle name="Percent 3 10 13 2" xfId="37604" xr:uid="{A5A3D8C6-9441-4CDC-87CB-61EE5B930F56}"/>
    <cellStyle name="Percent 3 10 14" xfId="9271" xr:uid="{721C3B83-0E01-4121-90FA-21E0B1C1E245}"/>
    <cellStyle name="Percent 3 10 14 2" xfId="37605" xr:uid="{F8C0F0CC-2776-4DE3-900A-594ADC95A9E1}"/>
    <cellStyle name="Percent 3 10 15" xfId="9272" xr:uid="{84779DFA-5193-43B7-B184-1922608728F7}"/>
    <cellStyle name="Percent 3 10 15 2" xfId="37606" xr:uid="{6694EBEA-A12A-4AC9-8F70-B82CCB1136DB}"/>
    <cellStyle name="Percent 3 10 16" xfId="37607" xr:uid="{53CF2336-A892-474B-A817-5EF7548295F9}"/>
    <cellStyle name="Percent 3 10 17" xfId="37600" xr:uid="{201740B6-FE40-477B-B8F5-9CC622232EA3}"/>
    <cellStyle name="Percent 3 10 2" xfId="9273" xr:uid="{019C39C4-E8A0-4769-88BC-20891225BA8B}"/>
    <cellStyle name="Percent 3 10 2 2" xfId="37609" xr:uid="{3E430C51-435B-4E0B-B0E0-0D46489F9D63}"/>
    <cellStyle name="Percent 3 10 2 3" xfId="37608" xr:uid="{D0C50B06-7010-4245-B456-3DF71EE0D9BC}"/>
    <cellStyle name="Percent 3 10 3" xfId="9274" xr:uid="{10469B38-7C84-41C0-A92F-28304F324DB6}"/>
    <cellStyle name="Percent 3 10 3 2" xfId="37611" xr:uid="{90C0A453-9BEB-45E7-A5B9-E8273B5F34D7}"/>
    <cellStyle name="Percent 3 10 3 3" xfId="37610" xr:uid="{EF700D5F-4DCF-498C-B8DF-2380EA5AB81C}"/>
    <cellStyle name="Percent 3 10 4" xfId="9275" xr:uid="{F96BEEEC-8ABF-4AA5-AB8C-AEAF31BD736F}"/>
    <cellStyle name="Percent 3 10 4 2" xfId="37612" xr:uid="{2572DF09-7954-4BB2-980A-3D479DA6E1E0}"/>
    <cellStyle name="Percent 3 10 5" xfId="9276" xr:uid="{AEBF0C78-567C-41C9-AD0C-0B103F982635}"/>
    <cellStyle name="Percent 3 10 5 2" xfId="37613" xr:uid="{C5C987A7-21FB-4A84-ACB3-899249550861}"/>
    <cellStyle name="Percent 3 10 6" xfId="9277" xr:uid="{32CC664F-F87E-4D39-889F-1107F7B10E9C}"/>
    <cellStyle name="Percent 3 10 6 2" xfId="37614" xr:uid="{F4264E3D-9CF9-4D54-98CE-7E68FF4D01FC}"/>
    <cellStyle name="Percent 3 10 7" xfId="9278" xr:uid="{61DCF878-44FE-4278-9A7E-46FCDCB4B1C8}"/>
    <cellStyle name="Percent 3 10 7 2" xfId="37615" xr:uid="{827214C7-EC3A-4FC5-BB06-5EFC9ADD5CDC}"/>
    <cellStyle name="Percent 3 10 8" xfId="9279" xr:uid="{A66CCEB0-1201-405A-894C-F5810E3B97DA}"/>
    <cellStyle name="Percent 3 10 8 2" xfId="37616" xr:uid="{80AC5863-E06A-4351-A803-2BC423A50F87}"/>
    <cellStyle name="Percent 3 10 9" xfId="9280" xr:uid="{48C9DC84-C5EF-4AE1-AC2E-4C660CA11FE1}"/>
    <cellStyle name="Percent 3 10 9 2" xfId="37617" xr:uid="{3B79D1ED-9249-4674-B000-1075CD641CAB}"/>
    <cellStyle name="Percent 3 11" xfId="9281" xr:uid="{C8CB9791-8C39-437E-B9AE-52C928389A92}"/>
    <cellStyle name="Percent 3 11 2" xfId="37619" xr:uid="{EEE80E85-D148-4766-9688-2095FC6B0F16}"/>
    <cellStyle name="Percent 3 11 3" xfId="37620" xr:uid="{B1305F82-C45B-4965-9CFD-510B2A39F8A1}"/>
    <cellStyle name="Percent 3 11 4" xfId="37621" xr:uid="{EE904B2A-9E56-4854-B819-A4F5D8CF5521}"/>
    <cellStyle name="Percent 3 11 5" xfId="37618" xr:uid="{C2795A83-CDC7-4FA7-879D-5C433412B33E}"/>
    <cellStyle name="Percent 3 12" xfId="9282" xr:uid="{0B358238-D44B-4711-8F3B-5F86BF07B204}"/>
    <cellStyle name="Percent 3 12 2" xfId="37623" xr:uid="{CE3D45DB-E655-4B0A-96FF-F2397AC8C351}"/>
    <cellStyle name="Percent 3 12 3" xfId="37624" xr:uid="{A4AB01A7-74E1-4D33-AE14-7203D0646D19}"/>
    <cellStyle name="Percent 3 12 4" xfId="37625" xr:uid="{6D3289FB-1B1C-46B9-A996-AF969C221835}"/>
    <cellStyle name="Percent 3 12 5" xfId="37622" xr:uid="{8352C085-BA80-4AD7-80DC-D66BF311B1B3}"/>
    <cellStyle name="Percent 3 13" xfId="9283" xr:uid="{26C0D258-AA7D-4B86-B3DF-2CC4F01E8468}"/>
    <cellStyle name="Percent 3 13 2" xfId="37627" xr:uid="{B21763DF-436A-4ED0-9454-35CD0E9E9E45}"/>
    <cellStyle name="Percent 3 13 3" xfId="37628" xr:uid="{A6BF7069-6F35-4523-8A16-E3E05A2D9E50}"/>
    <cellStyle name="Percent 3 13 4" xfId="37629" xr:uid="{662592EE-E724-4FDA-BDAE-ACF65CDCC0E2}"/>
    <cellStyle name="Percent 3 13 5" xfId="37626" xr:uid="{BF5F6C0B-D0D3-4D5F-B1E5-E8CA02A262A3}"/>
    <cellStyle name="Percent 3 14" xfId="9284" xr:uid="{6FDB8293-E4F0-4C84-8917-050525C0DC33}"/>
    <cellStyle name="Percent 3 14 2" xfId="37631" xr:uid="{A5E0CC3E-545F-483C-A239-38CEF84CC073}"/>
    <cellStyle name="Percent 3 14 3" xfId="37632" xr:uid="{C669DA41-9746-4C62-BB33-FBBE4F0BEE6E}"/>
    <cellStyle name="Percent 3 14 4" xfId="37633" xr:uid="{B9C57006-EC89-47FC-8D7D-B833BA1EC270}"/>
    <cellStyle name="Percent 3 14 5" xfId="37630" xr:uid="{C0F6B126-08E2-4166-859C-B279C25C0A11}"/>
    <cellStyle name="Percent 3 15" xfId="9285" xr:uid="{426FDFC4-9959-423E-86CF-1008B9A5F510}"/>
    <cellStyle name="Percent 3 15 2" xfId="37635" xr:uid="{F021B10D-FA06-41C9-95DA-42E735BDC8EA}"/>
    <cellStyle name="Percent 3 15 3" xfId="37636" xr:uid="{F2743B7A-701B-4C18-A479-C3354B66AF06}"/>
    <cellStyle name="Percent 3 15 4" xfId="37637" xr:uid="{92F39E10-F900-4761-8C95-FA3E6522C1E4}"/>
    <cellStyle name="Percent 3 15 5" xfId="37634" xr:uid="{A6D5E3D8-4146-49AE-90D1-BA6F0AC015C5}"/>
    <cellStyle name="Percent 3 16" xfId="9286" xr:uid="{ED99A881-BE03-469C-BEB3-93B86290A489}"/>
    <cellStyle name="Percent 3 16 2" xfId="37639" xr:uid="{82AE4A20-3ADA-489C-9945-F989473A0BD8}"/>
    <cellStyle name="Percent 3 16 3" xfId="37640" xr:uid="{CC33C83D-1929-4BCD-AF9D-BDECA91597A9}"/>
    <cellStyle name="Percent 3 16 4" xfId="37641" xr:uid="{26DA2E29-5B13-4650-8F6C-3AFC222CEC60}"/>
    <cellStyle name="Percent 3 16 5" xfId="37638" xr:uid="{10E2CF17-F143-44B8-B93A-6783AB20EB01}"/>
    <cellStyle name="Percent 3 17" xfId="9287" xr:uid="{55154AF3-DED0-4FD6-A06A-6779D4210B61}"/>
    <cellStyle name="Percent 3 17 2" xfId="37643" xr:uid="{BEDB7CE1-56A5-4B31-9797-0EE23B5AD7D0}"/>
    <cellStyle name="Percent 3 17 3" xfId="37644" xr:uid="{89332E9C-A128-4356-8DEA-6FB3FEBEB9E9}"/>
    <cellStyle name="Percent 3 17 4" xfId="37645" xr:uid="{1E5277DB-53D7-4638-8750-A66DFC801615}"/>
    <cellStyle name="Percent 3 17 5" xfId="37642" xr:uid="{C6495FE8-DD45-4470-BCBF-64EDA0828FE5}"/>
    <cellStyle name="Percent 3 18" xfId="9288" xr:uid="{53EEE9C3-79D3-4768-9392-D8FF87FBDB35}"/>
    <cellStyle name="Percent 3 18 2" xfId="37647" xr:uid="{45EDE635-CFA7-4549-BE27-DEDB95EB1620}"/>
    <cellStyle name="Percent 3 18 3" xfId="37648" xr:uid="{908D181E-B264-486F-A597-DB32273E0AA5}"/>
    <cellStyle name="Percent 3 18 4" xfId="37649" xr:uid="{F95D9D98-FFAC-41E5-A60B-A4837BF61A22}"/>
    <cellStyle name="Percent 3 18 5" xfId="37646" xr:uid="{42C8B1F4-FB89-4A72-A94C-661BDC0D21E7}"/>
    <cellStyle name="Percent 3 19" xfId="9289" xr:uid="{ADE97244-BE62-42A9-852E-C6DB2F9F1046}"/>
    <cellStyle name="Percent 3 19 2" xfId="37651" xr:uid="{E0C597C9-A423-409B-8A3F-F5C48AD200E4}"/>
    <cellStyle name="Percent 3 19 3" xfId="37650" xr:uid="{FA4A399E-D815-4878-AE66-3377607ECEE2}"/>
    <cellStyle name="Percent 3 2" xfId="3088" xr:uid="{CC1AEBE3-1DB6-4F8F-B48A-DA5339F64FFC}"/>
    <cellStyle name="Percent 3 2 10" xfId="9290" xr:uid="{FBB3C617-D33A-4DE0-8438-7F1E9E2741AC}"/>
    <cellStyle name="Percent 3 2 10 2" xfId="37653" xr:uid="{7786548D-5280-4D5F-8141-494A6E8E38CD}"/>
    <cellStyle name="Percent 3 2 10 3" xfId="37652" xr:uid="{0843840C-9257-4773-85F3-28C7BF1841FF}"/>
    <cellStyle name="Percent 3 2 11" xfId="9291" xr:uid="{173A3B90-4D56-48BD-84BB-5A52D4408F5B}"/>
    <cellStyle name="Percent 3 2 11 2" xfId="37655" xr:uid="{AD95A3AE-100A-4BFB-BB98-329D61BF2E5B}"/>
    <cellStyle name="Percent 3 2 11 3" xfId="37654" xr:uid="{D9312135-ED32-4D44-8560-DE4817A9EA3B}"/>
    <cellStyle name="Percent 3 2 12" xfId="9292" xr:uid="{B881628E-7B94-4B48-A695-8DD507A9F28D}"/>
    <cellStyle name="Percent 3 2 12 2" xfId="37657" xr:uid="{938B6E6F-9AC6-4958-9610-C0C14E84027C}"/>
    <cellStyle name="Percent 3 2 12 3" xfId="37656" xr:uid="{A8DB7C93-3BC9-447F-81C0-22E097C74A61}"/>
    <cellStyle name="Percent 3 2 13" xfId="9293" xr:uid="{D5DCBC2A-64D9-47B2-8EF5-193730D77449}"/>
    <cellStyle name="Percent 3 2 13 2" xfId="37658" xr:uid="{40983203-1BF1-4A43-B388-D0C0099535FB}"/>
    <cellStyle name="Percent 3 2 14" xfId="9294" xr:uid="{6F078559-C36B-4A20-9AC5-9B2A88D00787}"/>
    <cellStyle name="Percent 3 2 14 2" xfId="37659" xr:uid="{2E23FE95-D518-4566-A259-9663E6DE2E0E}"/>
    <cellStyle name="Percent 3 2 15" xfId="9295" xr:uid="{A6BA3D4C-8358-440C-B2AD-8F967EAD5A53}"/>
    <cellStyle name="Percent 3 2 15 2" xfId="37660" xr:uid="{E40E6552-3145-4FBE-BE6C-DC0075ACCEF6}"/>
    <cellStyle name="Percent 3 2 16" xfId="9296" xr:uid="{A170451B-FD5B-4DD6-8D8E-A48F40BCB010}"/>
    <cellStyle name="Percent 3 2 16 2" xfId="37661" xr:uid="{3D37844A-C805-482C-BDBE-AD895D07074E}"/>
    <cellStyle name="Percent 3 2 17" xfId="37662" xr:uid="{FC3AAEB6-EBAB-4800-A72D-AB5C0EB1C4FF}"/>
    <cellStyle name="Percent 3 2 18" xfId="37663" xr:uid="{5E66A64E-F8E7-4AAD-84C4-1752DA2C692C}"/>
    <cellStyle name="Percent 3 2 19" xfId="11150" xr:uid="{FC4C9073-606D-4407-BF10-2FB3A183E625}"/>
    <cellStyle name="Percent 3 2 2" xfId="9297" xr:uid="{6C0106F0-96A8-4377-B211-702EAE9680A0}"/>
    <cellStyle name="Percent 3 2 2 2" xfId="9298" xr:uid="{6C4F64CE-DD69-4CB1-881F-7A420375AAA0}"/>
    <cellStyle name="Percent 3 2 2 2 2" xfId="37664" xr:uid="{7255C6AF-2871-429A-A6FA-CD5081EB6652}"/>
    <cellStyle name="Percent 3 2 2 2 2 2" xfId="37665" xr:uid="{BBC646D5-ED24-438C-B261-EDD54D028D73}"/>
    <cellStyle name="Percent 3 2 2 2 2 3" xfId="37666" xr:uid="{5ABAA6AB-CA3C-43EE-8777-8E0C38F34D4A}"/>
    <cellStyle name="Percent 3 2 2 2 3" xfId="37667" xr:uid="{673A5E90-0FEA-4478-8838-306E9A9BB696}"/>
    <cellStyle name="Percent 3 2 2 2 4" xfId="37668" xr:uid="{47FDBE59-4CF0-49A9-85FC-7D1A723058A3}"/>
    <cellStyle name="Percent 3 2 2 3" xfId="11875" xr:uid="{F3E256C3-1580-4082-B70A-441E395F9865}"/>
    <cellStyle name="Percent 3 2 2 4" xfId="37669" xr:uid="{95CD35DD-35F0-4E91-B2D0-57ACA7B818C5}"/>
    <cellStyle name="Percent 3 2 2 5" xfId="37670" xr:uid="{CC5C3DDA-E489-4061-8F0E-E7E356D21982}"/>
    <cellStyle name="Percent 3 2 2 5 2" xfId="37671" xr:uid="{4E11F6B6-99F1-4E76-809E-E9E38B12483F}"/>
    <cellStyle name="Percent 3 2 2 5 3" xfId="37672" xr:uid="{9BE0BDC5-9F3D-4AFE-812B-77676DD4CCC1}"/>
    <cellStyle name="Percent 3 2 2 6" xfId="37673" xr:uid="{537437D8-5AF5-45E4-8457-3348EB44575E}"/>
    <cellStyle name="Percent 3 2 2 7" xfId="11151" xr:uid="{DDB63557-ACBB-4D02-8175-FD6E57EA0B1C}"/>
    <cellStyle name="Percent 3 2 20" xfId="6827" xr:uid="{FB58D99B-69EF-408E-88D3-A9A1A26F0FF4}"/>
    <cellStyle name="Percent 3 2 3" xfId="9299" xr:uid="{78A663C1-CF6C-4F91-967E-1DFF0B657630}"/>
    <cellStyle name="Percent 3 2 3 2" xfId="37674" xr:uid="{7414EB9F-B86D-4B88-97A0-9E755391BFE9}"/>
    <cellStyle name="Percent 3 2 3 2 2" xfId="37675" xr:uid="{F3AA326B-958E-4295-9988-3D3FE5753D13}"/>
    <cellStyle name="Percent 3 2 3 2 3" xfId="37676" xr:uid="{66B939CC-EF7E-4D4D-A95C-5EA83AD47132}"/>
    <cellStyle name="Percent 3 2 3 3" xfId="37677" xr:uid="{F74706DB-CC59-4CC9-99EE-C52DA91B6AD8}"/>
    <cellStyle name="Percent 3 2 3 4" xfId="37678" xr:uid="{974BDF18-2E57-41A5-AF9A-7BC27995FF6A}"/>
    <cellStyle name="Percent 3 2 3 5" xfId="37679" xr:uid="{A6173C11-C8EE-4BC7-8F11-C2E46C1E67FC}"/>
    <cellStyle name="Percent 3 2 3 6" xfId="37680" xr:uid="{B7CB99E5-089F-4517-BB1A-DD358A2FBE2D}"/>
    <cellStyle name="Percent 3 2 3 7" xfId="11362" xr:uid="{1E08BE19-B40C-4EDB-A099-055362D9AEA7}"/>
    <cellStyle name="Percent 3 2 4" xfId="9300" xr:uid="{50DA6C75-40C4-4524-B6A5-A1850610C4FE}"/>
    <cellStyle name="Percent 3 2 4 2" xfId="37681" xr:uid="{F5EBB2FF-62C9-4BF7-8D36-338AF8CC233A}"/>
    <cellStyle name="Percent 3 2 4 2 2" xfId="37682" xr:uid="{87418AAD-F0F5-4B0D-A89C-ECCBBA01514C}"/>
    <cellStyle name="Percent 3 2 4 2 3" xfId="37683" xr:uid="{7C07C188-F90E-4E74-AA94-454355F3E928}"/>
    <cellStyle name="Percent 3 2 4 3" xfId="37684" xr:uid="{557BC137-120D-4CDA-906F-F0AA89B3A02A}"/>
    <cellStyle name="Percent 3 2 4 4" xfId="37685" xr:uid="{87904066-EA39-4E91-91C2-E150C772598C}"/>
    <cellStyle name="Percent 3 2 4 5" xfId="37686" xr:uid="{DA74692D-9BBC-4FBC-B768-3D3530F89033}"/>
    <cellStyle name="Percent 3 2 5" xfId="9301" xr:uid="{DD7F8F3A-F81F-4E47-98FC-B856082DA2AE}"/>
    <cellStyle name="Percent 3 2 5 2" xfId="37688" xr:uid="{4F78FC2E-C7F5-491C-BA9D-93376E38F53C}"/>
    <cellStyle name="Percent 3 2 5 2 2" xfId="37689" xr:uid="{3EEEE65F-3066-460F-9205-A4220C2F7E10}"/>
    <cellStyle name="Percent 3 2 5 2 3" xfId="37690" xr:uid="{811D3C85-498F-4C02-B090-70EA90C5D6F5}"/>
    <cellStyle name="Percent 3 2 5 3" xfId="37691" xr:uid="{7537E3C2-CDC4-4614-B944-1747ECB340C3}"/>
    <cellStyle name="Percent 3 2 5 4" xfId="37692" xr:uid="{074A17EA-2B8E-48E1-844E-17CC745E2F48}"/>
    <cellStyle name="Percent 3 2 5 5" xfId="37693" xr:uid="{6F9F9542-5BA5-44AC-BBBF-938962487E23}"/>
    <cellStyle name="Percent 3 2 5 6" xfId="37694" xr:uid="{E086BAD7-9B31-42E7-8E70-D357D2009549}"/>
    <cellStyle name="Percent 3 2 5 7" xfId="37687" xr:uid="{80FD3BEE-A09A-43AA-A0CD-9DB8CBCD1C16}"/>
    <cellStyle name="Percent 3 2 6" xfId="9302" xr:uid="{8EEEC375-0CB8-4D2A-A3AC-DE6A87570B13}"/>
    <cellStyle name="Percent 3 2 6 2" xfId="37696" xr:uid="{F396F847-2EAE-489D-B1BD-4897DD7B8F19}"/>
    <cellStyle name="Percent 3 2 6 3" xfId="37697" xr:uid="{107EAC38-63F8-48B3-8EF3-6CFE312C688A}"/>
    <cellStyle name="Percent 3 2 6 4" xfId="37698" xr:uid="{9415DA39-0479-4A64-8661-DF409C6F4CE3}"/>
    <cellStyle name="Percent 3 2 6 5" xfId="37695" xr:uid="{13139B33-C4B9-41CB-98BF-91512BC74216}"/>
    <cellStyle name="Percent 3 2 7" xfId="9303" xr:uid="{02EF7519-CC59-43BB-B0D3-7C1DCBA917BA}"/>
    <cellStyle name="Percent 3 2 7 2" xfId="37700" xr:uid="{5A4BBBAE-108B-4B87-A024-19560AB1F53B}"/>
    <cellStyle name="Percent 3 2 7 3" xfId="37701" xr:uid="{025408F5-0660-4F03-A93F-F1EE36D2472D}"/>
    <cellStyle name="Percent 3 2 7 4" xfId="37702" xr:uid="{D5CD2BA8-00E5-4F55-8CCA-1E7D3713B2B2}"/>
    <cellStyle name="Percent 3 2 7 5" xfId="37699" xr:uid="{BD7FAD90-7E9D-4F68-B4BE-A1ED32EEE4AA}"/>
    <cellStyle name="Percent 3 2 8" xfId="9304" xr:uid="{BD0F888A-8955-423A-8AE1-38DB569A0DD9}"/>
    <cellStyle name="Percent 3 2 8 2" xfId="37703" xr:uid="{7E514991-5DA7-4E60-9721-78F4169CE5C1}"/>
    <cellStyle name="Percent 3 2 9" xfId="9305" xr:uid="{397EB588-EE3E-41AE-B647-64F7C749C358}"/>
    <cellStyle name="Percent 3 2 9 2" xfId="37705" xr:uid="{6CFB7CEF-7E47-4C23-8164-0D3056C92EDB}"/>
    <cellStyle name="Percent 3 2 9 3" xfId="37704" xr:uid="{F02AE45A-9827-4336-89F0-77F758B87516}"/>
    <cellStyle name="Percent 3 20" xfId="9306" xr:uid="{2CAD1106-B6C6-4A38-81B6-316D64E62DFF}"/>
    <cellStyle name="Percent 3 20 2" xfId="37707" xr:uid="{7DB53295-4E22-4C71-8F01-B474AA823734}"/>
    <cellStyle name="Percent 3 20 3" xfId="37706" xr:uid="{446EA25F-5E54-460C-A5C2-07E39D994C03}"/>
    <cellStyle name="Percent 3 21" xfId="9307" xr:uid="{3E063513-01A3-4140-9892-0FEE155DB11B}"/>
    <cellStyle name="Percent 3 21 2" xfId="37709" xr:uid="{F2629F45-A600-4D8F-B432-399F8C9DD13E}"/>
    <cellStyle name="Percent 3 21 3" xfId="37708" xr:uid="{652BC7DD-D82E-4F39-BBB0-6EA5C3E73AFC}"/>
    <cellStyle name="Percent 3 22" xfId="9308" xr:uid="{D43B8834-3560-48A0-9A44-D9CECE8B5255}"/>
    <cellStyle name="Percent 3 22 2" xfId="37710" xr:uid="{CC88653C-9FFF-4B1D-A8A0-0CB720CA4AEB}"/>
    <cellStyle name="Percent 3 23" xfId="9309" xr:uid="{4FA912C4-70DE-413A-9078-094C147A44AA}"/>
    <cellStyle name="Percent 3 23 2" xfId="37711" xr:uid="{4DA3F382-4739-46F9-AC65-9CE12E356EEA}"/>
    <cellStyle name="Percent 3 24" xfId="9310" xr:uid="{AB81671F-32D6-416C-B59D-92F37900BAA4}"/>
    <cellStyle name="Percent 3 24 2" xfId="37712" xr:uid="{A7F92FB0-4248-47A7-ABE8-352819DCFBFC}"/>
    <cellStyle name="Percent 3 25" xfId="9311" xr:uid="{67536999-2EE7-4AAE-8A38-7E85772982C4}"/>
    <cellStyle name="Percent 3 25 2" xfId="37713" xr:uid="{60430AEA-B0E1-410B-8063-F943892D2E7A}"/>
    <cellStyle name="Percent 3 26" xfId="9312" xr:uid="{4229E8A7-57E2-452A-AE42-F43A20CDBDA3}"/>
    <cellStyle name="Percent 3 26 2" xfId="37714" xr:uid="{529F0053-BB31-4A93-B8C1-65F9DAC4C9A4}"/>
    <cellStyle name="Percent 3 27" xfId="9313" xr:uid="{A0AD6BC8-46A1-4644-AB1E-A1EBF7024BEB}"/>
    <cellStyle name="Percent 3 27 2" xfId="37715" xr:uid="{3D2CCAE4-AA2C-414D-A19F-483273889D8F}"/>
    <cellStyle name="Percent 3 28" xfId="9314" xr:uid="{FAA16D5B-B7B2-4D7F-B405-138D18117A19}"/>
    <cellStyle name="Percent 3 28 2" xfId="37716" xr:uid="{536EBE4B-4BDA-4292-A161-81ABC9792A56}"/>
    <cellStyle name="Percent 3 29" xfId="37717" xr:uid="{3E8E044A-56C8-437F-B7EA-A0BD9D3584F8}"/>
    <cellStyle name="Percent 3 3" xfId="6828" xr:uid="{45D703C2-92F6-4F05-BC8C-E998240AFB01}"/>
    <cellStyle name="Percent 3 3 10" xfId="9315" xr:uid="{EE14F02A-97C5-45C4-9EE3-967A1BA3AACA}"/>
    <cellStyle name="Percent 3 3 10 2" xfId="37719" xr:uid="{37FB6633-BC3E-4EF2-83D0-FEDEB351D586}"/>
    <cellStyle name="Percent 3 3 10 3" xfId="37718" xr:uid="{D3CAC829-F170-4A6D-8826-909B3112D5F2}"/>
    <cellStyle name="Percent 3 3 11" xfId="9316" xr:uid="{F4C4378D-AC75-4A18-9AD6-625E524B2A9C}"/>
    <cellStyle name="Percent 3 3 11 2" xfId="37720" xr:uid="{628D4B9C-4DC9-4475-AC17-7C35B1F77238}"/>
    <cellStyle name="Percent 3 3 12" xfId="9317" xr:uid="{C1379D11-6EC1-4C1E-923F-225B58259593}"/>
    <cellStyle name="Percent 3 3 12 2" xfId="37721" xr:uid="{A3C86F37-48E0-4FCB-B2CE-51B8EBB6B195}"/>
    <cellStyle name="Percent 3 3 13" xfId="9318" xr:uid="{C167B3E0-DB10-404D-A07F-7A1CDA79F8B8}"/>
    <cellStyle name="Percent 3 3 13 2" xfId="37722" xr:uid="{8273F6D2-725D-4B6C-8770-277D9B632016}"/>
    <cellStyle name="Percent 3 3 14" xfId="9319" xr:uid="{70B11414-D915-4ABD-BE45-25F2A8C23A91}"/>
    <cellStyle name="Percent 3 3 14 2" xfId="37723" xr:uid="{08144E77-AE20-4557-BD51-627F18EAAE62}"/>
    <cellStyle name="Percent 3 3 15" xfId="9320" xr:uid="{2ADA4EEE-7FE9-4C27-98A2-F1C2FB04ACE6}"/>
    <cellStyle name="Percent 3 3 15 2" xfId="37724" xr:uid="{152BCF40-6F78-442E-A02D-415FB772D850}"/>
    <cellStyle name="Percent 3 3 16" xfId="37725" xr:uid="{31B829C5-CC8E-49AF-A888-DBB49BF5E3F9}"/>
    <cellStyle name="Percent 3 3 2" xfId="9321" xr:uid="{AFBD96B2-AF8D-4F2C-9913-286BE5F103C2}"/>
    <cellStyle name="Percent 3 3 2 2" xfId="37726" xr:uid="{0F4B28C6-F3C3-4864-895E-FA767848F369}"/>
    <cellStyle name="Percent 3 3 2 2 2" xfId="37727" xr:uid="{982E4E46-736C-47CF-99D3-F534591EC298}"/>
    <cellStyle name="Percent 3 3 2 2 3" xfId="37728" xr:uid="{B5A8EE2D-0C78-4D12-ACE2-79847855E1A4}"/>
    <cellStyle name="Percent 3 3 2 3" xfId="37729" xr:uid="{85388F83-93D4-42FA-BB82-8365AFDB3CB5}"/>
    <cellStyle name="Percent 3 3 2 4" xfId="37730" xr:uid="{B0C10CB4-2C26-44AB-8005-E7A2B1BD3E51}"/>
    <cellStyle name="Percent 3 3 2 5" xfId="37731" xr:uid="{08D7F85C-F192-4682-AB33-79318F5C55F5}"/>
    <cellStyle name="Percent 3 3 3" xfId="9322" xr:uid="{3D108BFD-BE7B-4AAA-91F2-F598461DD261}"/>
    <cellStyle name="Percent 3 3 3 2" xfId="11876" xr:uid="{D2DE2559-2359-4CC6-B687-39449925E7D0}"/>
    <cellStyle name="Percent 3 3 3 2 2" xfId="37732" xr:uid="{B3A5E7FC-2357-4C77-A0A5-B978CA57C53B}"/>
    <cellStyle name="Percent 3 3 3 2 2 2" xfId="37733" xr:uid="{7181DE05-7A16-4FE6-A12F-29CC1992B8FA}"/>
    <cellStyle name="Percent 3 3 3 2 2 3" xfId="37734" xr:uid="{E223E9BF-34F0-427B-8F9B-802A9AEC0EE7}"/>
    <cellStyle name="Percent 3 3 3 2 3" xfId="37735" xr:uid="{3B552DC1-014C-4F5C-9B5F-1091E1FAF8B1}"/>
    <cellStyle name="Percent 3 3 3 2 4" xfId="37736" xr:uid="{E7081A15-D33C-4035-80C5-AA76111844FB}"/>
    <cellStyle name="Percent 3 3 3 2 5" xfId="37737" xr:uid="{81974ADC-ED9D-4507-A10E-62C54F421F6D}"/>
    <cellStyle name="Percent 3 3 3 3" xfId="11877" xr:uid="{3B6A0404-148F-4B9D-8BF9-A0314E4C530B}"/>
    <cellStyle name="Percent 3 3 3 3 2" xfId="11878" xr:uid="{8A19AF57-DE21-4FE8-9D9F-4B9C3B02AF90}"/>
    <cellStyle name="Percent 3 3 3 3 2 2" xfId="37738" xr:uid="{8E506F6E-35DD-49AE-9110-497FBC7C3FDB}"/>
    <cellStyle name="Percent 3 3 3 3 2 2 2" xfId="37739" xr:uid="{CF0E9B99-2F9D-481D-89A4-D7B4847180A7}"/>
    <cellStyle name="Percent 3 3 3 3 2 2 3" xfId="37740" xr:uid="{85B25308-F1F6-477D-82D6-A05345B8776B}"/>
    <cellStyle name="Percent 3 3 3 3 2 3" xfId="37741" xr:uid="{07484D2C-B5A3-42BC-821D-0AE946D81419}"/>
    <cellStyle name="Percent 3 3 3 3 2 4" xfId="37742" xr:uid="{7823B4F7-D95A-4EA4-8C31-A36C0DA749E6}"/>
    <cellStyle name="Percent 3 3 3 3 2 5" xfId="37743" xr:uid="{D53EEE44-4FAF-4E4C-91C2-62631F9DB747}"/>
    <cellStyle name="Percent 3 3 3 3 3" xfId="11879" xr:uid="{16478630-4050-4577-8835-E1B6924EEC99}"/>
    <cellStyle name="Percent 3 3 3 3 3 2" xfId="37744" xr:uid="{264A747A-C995-4781-A595-82336C053D2B}"/>
    <cellStyle name="Percent 3 3 3 3 3 2 2" xfId="37745" xr:uid="{23793897-FDDE-4A87-B6EA-AB23DC68DA69}"/>
    <cellStyle name="Percent 3 3 3 3 3 2 3" xfId="37746" xr:uid="{54A5D574-1B7F-470B-947D-CA4188A7695D}"/>
    <cellStyle name="Percent 3 3 3 3 3 3" xfId="37747" xr:uid="{10C5C0D1-A352-4D38-B02C-3A1F3F8C0030}"/>
    <cellStyle name="Percent 3 3 3 3 3 4" xfId="37748" xr:uid="{3C41F205-DB64-47E5-9076-00C6D1B09C07}"/>
    <cellStyle name="Percent 3 3 3 3 3 5" xfId="37749" xr:uid="{BACEDD22-989D-4C08-AFB7-8C599919CFB9}"/>
    <cellStyle name="Percent 3 3 3 3 4" xfId="37750" xr:uid="{D3C678FE-D78C-4798-BDD4-B69444900285}"/>
    <cellStyle name="Percent 3 3 3 3 4 2" xfId="37751" xr:uid="{49C722F8-0E17-44BF-9E22-E81F4955F073}"/>
    <cellStyle name="Percent 3 3 3 3 4 3" xfId="37752" xr:uid="{9A6AD4FD-3B71-4268-B79C-00C07E26B9E3}"/>
    <cellStyle name="Percent 3 3 3 3 5" xfId="37753" xr:uid="{DB7D1AF9-EAA0-49ED-BA07-E93E34FB3909}"/>
    <cellStyle name="Percent 3 3 3 3 6" xfId="37754" xr:uid="{DF187D67-2B97-4696-BCEA-A0BE0F751782}"/>
    <cellStyle name="Percent 3 3 3 3 7" xfId="37755" xr:uid="{3BFB81E3-DB1E-4EA7-A81D-8C4F28A61500}"/>
    <cellStyle name="Percent 3 3 3 4" xfId="37756" xr:uid="{2C6E0C1C-289B-491F-8994-D7A7D3CD5D67}"/>
    <cellStyle name="Percent 3 3 3 4 2" xfId="37757" xr:uid="{E22FAA69-18C9-4AE8-BED6-31A656CFE7BD}"/>
    <cellStyle name="Percent 3 3 3 4 3" xfId="37758" xr:uid="{70ADB170-B6FC-4A0C-97F7-42650BE67B2D}"/>
    <cellStyle name="Percent 3 3 3 5" xfId="37759" xr:uid="{46AC9103-2547-4D97-BF51-A333A13F6189}"/>
    <cellStyle name="Percent 3 3 3 6" xfId="37760" xr:uid="{69686C08-CE21-4337-B5D5-E95A93EDDE7F}"/>
    <cellStyle name="Percent 3 3 3 7" xfId="37761" xr:uid="{25260A8D-270E-4551-984A-683BE5A5D16D}"/>
    <cellStyle name="Percent 3 3 4" xfId="9323" xr:uid="{AA093D95-4F3A-4060-9F2B-467F872DB1AD}"/>
    <cellStyle name="Percent 3 3 4 2" xfId="37762" xr:uid="{791BC756-0550-4826-918D-537AAD18CD1B}"/>
    <cellStyle name="Percent 3 3 4 2 2" xfId="37763" xr:uid="{7412F077-7B1D-4A2D-B7EB-FDB7D6FB0557}"/>
    <cellStyle name="Percent 3 3 4 2 3" xfId="37764" xr:uid="{5F1C93F5-72E8-4A67-9656-CE509C670E78}"/>
    <cellStyle name="Percent 3 3 4 3" xfId="37765" xr:uid="{31DA3FF5-051D-4073-864F-0E1BD2DD2DBC}"/>
    <cellStyle name="Percent 3 3 4 4" xfId="37766" xr:uid="{1C5B8342-E7FB-49E8-892D-1ABAB622111A}"/>
    <cellStyle name="Percent 3 3 4 5" xfId="37767" xr:uid="{AE0E12AD-307B-4177-B00E-8CF21EDFB008}"/>
    <cellStyle name="Percent 3 3 4 6" xfId="37768" xr:uid="{53425580-4450-4E20-BBB4-C93C14E42028}"/>
    <cellStyle name="Percent 3 3 4 7" xfId="11880" xr:uid="{3D40C28B-4BAA-4D02-A18C-61CFDA7C5A27}"/>
    <cellStyle name="Percent 3 3 5" xfId="9324" xr:uid="{BFC1DBB9-9CE5-47D1-9E57-721481850A5D}"/>
    <cellStyle name="Percent 3 3 5 2" xfId="37769" xr:uid="{2EE4901C-D2E3-41CA-B6CC-103CAC080FDF}"/>
    <cellStyle name="Percent 3 3 5 2 2" xfId="37770" xr:uid="{4F3EACD4-B171-4909-BE56-532B821AAE78}"/>
    <cellStyle name="Percent 3 3 5 2 3" xfId="37771" xr:uid="{1608D4EA-E0BD-4111-8369-33DF01A3221A}"/>
    <cellStyle name="Percent 3 3 5 3" xfId="37772" xr:uid="{FE8B6117-A4F7-4F78-977A-16D6F59B18BE}"/>
    <cellStyle name="Percent 3 3 5 4" xfId="37773" xr:uid="{D6ABBB2E-C01F-4B66-9776-732B65EF8DB5}"/>
    <cellStyle name="Percent 3 3 5 5" xfId="37774" xr:uid="{98BC59C9-570A-4AE6-9B23-181DE442075C}"/>
    <cellStyle name="Percent 3 3 6" xfId="9325" xr:uid="{32FA7BFE-499C-4090-84CD-43783F4609ED}"/>
    <cellStyle name="Percent 3 3 6 2" xfId="37776" xr:uid="{A78372D8-82B8-4337-BDC3-992D9CC0F7C2}"/>
    <cellStyle name="Percent 3 3 6 3" xfId="37777" xr:uid="{78B3F53A-9A97-427F-B626-9FE3A47F2875}"/>
    <cellStyle name="Percent 3 3 6 4" xfId="37778" xr:uid="{ECD48CC6-9DBA-4E4A-AE4D-340D07C9DCC7}"/>
    <cellStyle name="Percent 3 3 6 5" xfId="37775" xr:uid="{0CBB0B00-6B83-4E1F-97FC-0C67BE422EC5}"/>
    <cellStyle name="Percent 3 3 7" xfId="9326" xr:uid="{EA27FCD6-212B-411F-AD25-DDFD449B2EE6}"/>
    <cellStyle name="Percent 3 3 7 2" xfId="37779" xr:uid="{BE84E4E4-34DE-47B1-9163-BF9462515965}"/>
    <cellStyle name="Percent 3 3 8" xfId="9327" xr:uid="{37F2B4F9-D0B4-4186-A30C-CD6EA616C87C}"/>
    <cellStyle name="Percent 3 3 8 2" xfId="37781" xr:uid="{50166165-1784-4EE1-8781-78DBFF1BB608}"/>
    <cellStyle name="Percent 3 3 8 3" xfId="37780" xr:uid="{214D1005-C0BB-48A2-B0BF-65771F9C2C7D}"/>
    <cellStyle name="Percent 3 3 9" xfId="9328" xr:uid="{10321BC7-F34D-496E-9C39-4C10162E0195}"/>
    <cellStyle name="Percent 3 3 9 2" xfId="37783" xr:uid="{5D5051C0-EA0C-486E-9BE4-5EE4A178EC74}"/>
    <cellStyle name="Percent 3 3 9 3" xfId="37782" xr:uid="{CD54F597-4618-4A67-9551-E41147DFCCAC}"/>
    <cellStyle name="Percent 3 30" xfId="37784" xr:uid="{38A9EDCF-146E-48C9-85FF-CFBFCB5CAD59}"/>
    <cellStyle name="Percent 3 31" xfId="37785" xr:uid="{AE362533-6571-47EB-986F-0FBC520B5A5D}"/>
    <cellStyle name="Percent 3 32" xfId="11149" xr:uid="{B2DBDE22-C9E1-41B9-BEE8-BAC90F5AEDAE}"/>
    <cellStyle name="Percent 3 4" xfId="6829" xr:uid="{07FD775D-4F78-4808-ACA7-B86322ADC282}"/>
    <cellStyle name="Percent 3 4 10" xfId="9329" xr:uid="{F41484CF-3876-4DB4-8085-9BA8B23D51E7}"/>
    <cellStyle name="Percent 3 4 10 2" xfId="37786" xr:uid="{43740C97-1847-4898-93F9-738E14C4586C}"/>
    <cellStyle name="Percent 3 4 11" xfId="9330" xr:uid="{B50B53FE-0229-48CF-A6E5-ABD2D88C9B5B}"/>
    <cellStyle name="Percent 3 4 11 2" xfId="37787" xr:uid="{285A3162-AD56-423D-BD36-4E93B6C605A4}"/>
    <cellStyle name="Percent 3 4 12" xfId="9331" xr:uid="{32E7E0C7-0A0E-48AD-8203-4EC129444DD1}"/>
    <cellStyle name="Percent 3 4 12 2" xfId="37788" xr:uid="{B4DD0652-129D-4CD7-9204-A18AD3E6B377}"/>
    <cellStyle name="Percent 3 4 13" xfId="9332" xr:uid="{9589188E-568E-45A7-BD2B-EE3A261C8019}"/>
    <cellStyle name="Percent 3 4 13 2" xfId="37789" xr:uid="{EECF33C4-A050-4AAC-A511-F983233C053A}"/>
    <cellStyle name="Percent 3 4 14" xfId="9333" xr:uid="{E4DF2DCA-AA8A-40B2-99ED-A39A8CEC355D}"/>
    <cellStyle name="Percent 3 4 14 2" xfId="37790" xr:uid="{D3CE6029-34AE-4430-8359-23B2EE8389B3}"/>
    <cellStyle name="Percent 3 4 15" xfId="9334" xr:uid="{FC82B681-3711-4910-932F-433F682014B7}"/>
    <cellStyle name="Percent 3 4 15 2" xfId="37791" xr:uid="{1CF36BE7-D858-4033-95E7-B66224A830F3}"/>
    <cellStyle name="Percent 3 4 16" xfId="37792" xr:uid="{3BC04F82-2BA6-49F3-8AC3-0F7F93D0B6BD}"/>
    <cellStyle name="Percent 3 4 2" xfId="9335" xr:uid="{733B1F00-162E-4C8F-BEEC-58EAECC6FAD6}"/>
    <cellStyle name="Percent 3 4 2 2" xfId="37793" xr:uid="{D297E4E0-9AB1-461B-B95C-E2B43613D132}"/>
    <cellStyle name="Percent 3 4 2 2 2" xfId="37794" xr:uid="{86DFBC03-933D-4BB3-89C0-27D09C4264C8}"/>
    <cellStyle name="Percent 3 4 2 2 3" xfId="37795" xr:uid="{30A0F65F-B268-44AC-AA8B-7A8383991065}"/>
    <cellStyle name="Percent 3 4 2 3" xfId="37796" xr:uid="{3719C961-2417-4744-AABA-3430ED7F4D5E}"/>
    <cellStyle name="Percent 3 4 2 4" xfId="37797" xr:uid="{0B17ACE0-26D5-4604-9DE9-54CD017F17D6}"/>
    <cellStyle name="Percent 3 4 2 5" xfId="37798" xr:uid="{A66B7823-73AD-4BB4-933F-B6CF66D69D84}"/>
    <cellStyle name="Percent 3 4 2 6" xfId="11881" xr:uid="{BD990A62-90DD-428B-ADBC-8CBFAE0219EF}"/>
    <cellStyle name="Percent 3 4 3" xfId="9336" xr:uid="{0B05EB21-97FE-4C09-BDB8-476800583AC7}"/>
    <cellStyle name="Percent 3 4 3 2" xfId="37799" xr:uid="{85A282E9-85AE-41BB-AC38-23188F37AD41}"/>
    <cellStyle name="Percent 3 4 3 2 2" xfId="37800" xr:uid="{7473A1B7-DE5A-4468-9216-4FE697889260}"/>
    <cellStyle name="Percent 3 4 3 2 3" xfId="37801" xr:uid="{CF753300-C27E-4655-A8C3-057AF3D9F68E}"/>
    <cellStyle name="Percent 3 4 3 3" xfId="37802" xr:uid="{1C1B23D6-4974-4214-A5BA-605BA575DC48}"/>
    <cellStyle name="Percent 3 4 3 4" xfId="37803" xr:uid="{5BD749F2-5B59-4868-94A3-6210E886DFD8}"/>
    <cellStyle name="Percent 3 4 3 5" xfId="37804" xr:uid="{4917E270-8D19-49BE-8C6E-158070354313}"/>
    <cellStyle name="Percent 3 4 3 6" xfId="11882" xr:uid="{7AF9FD77-B6C1-48EA-B91C-3EAC9B2D58C3}"/>
    <cellStyle name="Percent 3 4 4" xfId="9337" xr:uid="{20F1C609-DD38-484C-AB53-922C7C4E9AC8}"/>
    <cellStyle name="Percent 3 4 4 2" xfId="37806" xr:uid="{8679AF61-A949-45F1-A04B-4DE9D3280BCB}"/>
    <cellStyle name="Percent 3 4 4 3" xfId="37807" xr:uid="{B68A12C3-06D6-4420-A067-DA2232E46D5F}"/>
    <cellStyle name="Percent 3 4 4 4" xfId="37808" xr:uid="{CD021E21-7F93-46EB-A397-C75C5CF1755D}"/>
    <cellStyle name="Percent 3 4 4 5" xfId="37805" xr:uid="{F69744F9-C58F-4584-A6BA-8E378A672828}"/>
    <cellStyle name="Percent 3 4 5" xfId="9338" xr:uid="{7B4DC6FD-E8C0-4EA3-9881-8432D8F28023}"/>
    <cellStyle name="Percent 3 4 5 2" xfId="37810" xr:uid="{EBCC603C-1B55-46D6-915D-DB43C66A0FAF}"/>
    <cellStyle name="Percent 3 4 5 3" xfId="37809" xr:uid="{139129A1-6689-4312-8886-42D3E5585556}"/>
    <cellStyle name="Percent 3 4 6" xfId="9339" xr:uid="{D078D378-39CA-4C69-8163-D07A2DE83D62}"/>
    <cellStyle name="Percent 3 4 6 2" xfId="37811" xr:uid="{A78F745C-6A7E-41E6-9131-7E127BACDC7B}"/>
    <cellStyle name="Percent 3 4 7" xfId="9340" xr:uid="{CD1F9E40-33F2-4E1E-8198-8F5103391378}"/>
    <cellStyle name="Percent 3 4 7 2" xfId="37813" xr:uid="{79939208-856E-4960-ACB4-0DB405DA2E0D}"/>
    <cellStyle name="Percent 3 4 7 3" xfId="37812" xr:uid="{07E6975E-DF1F-45B3-AAE8-C8B9ACA9A1CE}"/>
    <cellStyle name="Percent 3 4 8" xfId="9341" xr:uid="{4235A1E2-66AB-4B9C-B097-57858C40B0E1}"/>
    <cellStyle name="Percent 3 4 8 2" xfId="37814" xr:uid="{3CEA3701-452B-4D94-821C-076D077D8BAD}"/>
    <cellStyle name="Percent 3 4 9" xfId="9342" xr:uid="{E80D07FE-0856-4DA3-BD78-DBCF8C8A926C}"/>
    <cellStyle name="Percent 3 4 9 2" xfId="37815" xr:uid="{E1F84572-DB13-48DE-BA2D-8367FD34BB29}"/>
    <cellStyle name="Percent 3 5" xfId="6830" xr:uid="{5DDF5B03-F98B-4A6F-A93E-E3D841ADD87A}"/>
    <cellStyle name="Percent 3 5 10" xfId="9344" xr:uid="{5273F2BA-AF8D-4226-B7F0-9DCE433CBDF9}"/>
    <cellStyle name="Percent 3 5 10 2" xfId="37816" xr:uid="{59982FD4-FF5D-41EE-ADA3-E53C2C0CDF0C}"/>
    <cellStyle name="Percent 3 5 11" xfId="9345" xr:uid="{66D83E08-F2A3-4914-88AB-879A056C39B0}"/>
    <cellStyle name="Percent 3 5 11 2" xfId="37817" xr:uid="{DC53EDAB-D2CA-4317-977F-66F404B2D3B5}"/>
    <cellStyle name="Percent 3 5 12" xfId="9346" xr:uid="{47EA9356-7202-4FF6-B4C3-950925DA7B40}"/>
    <cellStyle name="Percent 3 5 12 2" xfId="37818" xr:uid="{C6A03F13-38F1-4CAA-B5F5-C12763A8D836}"/>
    <cellStyle name="Percent 3 5 13" xfId="9347" xr:uid="{5E86298F-B803-4A4D-885B-C5D908D5DD52}"/>
    <cellStyle name="Percent 3 5 13 2" xfId="37819" xr:uid="{A0672E38-C42D-4009-8723-4DB524B78B4F}"/>
    <cellStyle name="Percent 3 5 14" xfId="9348" xr:uid="{9104EA63-657C-44CD-AD86-A8E6749B597A}"/>
    <cellStyle name="Percent 3 5 14 2" xfId="37820" xr:uid="{D2BA4EB4-BBD0-4547-BDB1-3B08597DCCA3}"/>
    <cellStyle name="Percent 3 5 15" xfId="9349" xr:uid="{76F5147B-22FA-4CAB-8FBB-E439776B5321}"/>
    <cellStyle name="Percent 3 5 15 2" xfId="37821" xr:uid="{0D9FAD79-A454-415F-A489-944B5414FD49}"/>
    <cellStyle name="Percent 3 5 16" xfId="9343" xr:uid="{87B1C4B4-CF42-402B-BA62-7C605CEADA9E}"/>
    <cellStyle name="Percent 3 5 16 2" xfId="37822" xr:uid="{8D6B789E-E30E-4464-A8AE-D5A8BC8084BC}"/>
    <cellStyle name="Percent 3 5 17" xfId="37823" xr:uid="{BD683099-A02E-41B8-82F7-062FC5EE8475}"/>
    <cellStyle name="Percent 3 5 18" xfId="11883" xr:uid="{41CE52BE-E324-4E17-9E44-A5DED42268CB}"/>
    <cellStyle name="Percent 3 5 2" xfId="9350" xr:uid="{DFE93182-7ED8-495D-BAAA-BB8A4C20B838}"/>
    <cellStyle name="Percent 3 5 2 2" xfId="37825" xr:uid="{4481B9E1-07CA-47C5-B0E2-54A9A6400C8F}"/>
    <cellStyle name="Percent 3 5 2 3" xfId="37826" xr:uid="{0407F662-6285-4C0B-8D6E-7390CE333DC0}"/>
    <cellStyle name="Percent 3 5 2 4" xfId="37827" xr:uid="{80D826C7-37FB-417E-B307-05C3320033F7}"/>
    <cellStyle name="Percent 3 5 2 5" xfId="37824" xr:uid="{0A5ED4A8-38D4-4909-8D48-D97905466D55}"/>
    <cellStyle name="Percent 3 5 3" xfId="9351" xr:uid="{3E64DEFE-5F95-4F35-B88D-7DA13D9AD577}"/>
    <cellStyle name="Percent 3 5 3 2" xfId="37829" xr:uid="{4E06E47E-485E-4C78-8C42-3A9490866B5A}"/>
    <cellStyle name="Percent 3 5 3 3" xfId="37828" xr:uid="{181C26E4-54EC-4464-957E-888966456625}"/>
    <cellStyle name="Percent 3 5 4" xfId="9352" xr:uid="{46C5AB05-308D-4341-9CF0-6F52E7E23A72}"/>
    <cellStyle name="Percent 3 5 4 2" xfId="37830" xr:uid="{27FFB173-8AB0-4CBB-904F-424262192229}"/>
    <cellStyle name="Percent 3 5 5" xfId="9353" xr:uid="{D0A8108F-5FA3-4D38-A3AD-96C4FEDC315C}"/>
    <cellStyle name="Percent 3 5 5 2" xfId="37832" xr:uid="{748B0351-387B-4A11-857F-5E1733F918DD}"/>
    <cellStyle name="Percent 3 5 5 3" xfId="37831" xr:uid="{4C82DA95-C238-41DE-9C29-A1E2CDEA5FC9}"/>
    <cellStyle name="Percent 3 5 6" xfId="9354" xr:uid="{E950BAA4-28E6-4E07-A1B6-EB238B086C32}"/>
    <cellStyle name="Percent 3 5 6 2" xfId="37834" xr:uid="{D56F3228-51DC-4368-9625-2CBAF2C33A0F}"/>
    <cellStyle name="Percent 3 5 6 3" xfId="37833" xr:uid="{35D28EFD-81E0-416E-8F7E-3EF2429049E9}"/>
    <cellStyle name="Percent 3 5 7" xfId="9355" xr:uid="{614932DF-6814-4060-AA70-EE36E6988F03}"/>
    <cellStyle name="Percent 3 5 7 2" xfId="37835" xr:uid="{48F89E88-4441-48A3-A4DA-FA9CDB02A803}"/>
    <cellStyle name="Percent 3 5 8" xfId="9356" xr:uid="{116DD615-1D3D-4C80-A25B-F2F70E2866E4}"/>
    <cellStyle name="Percent 3 5 8 2" xfId="37836" xr:uid="{8AE47007-C06A-46BD-AF88-F08EB0A74063}"/>
    <cellStyle name="Percent 3 5 9" xfId="9357" xr:uid="{89719228-9450-42D6-BC97-A03AAA1AAEB9}"/>
    <cellStyle name="Percent 3 5 9 2" xfId="37837" xr:uid="{ADD98ABC-F4EF-4130-827E-C05B861898DC}"/>
    <cellStyle name="Percent 3 6" xfId="6831" xr:uid="{318C4DB3-6D45-413D-986C-9A7A565AEB58}"/>
    <cellStyle name="Percent 3 6 10" xfId="9359" xr:uid="{D2EC495D-2498-4A12-A9EF-3EDAF1340702}"/>
    <cellStyle name="Percent 3 6 10 2" xfId="37838" xr:uid="{A0C72F97-DBFE-4C2B-B930-6B187542D4A6}"/>
    <cellStyle name="Percent 3 6 11" xfId="9360" xr:uid="{A2FA131E-B113-4296-94C0-C7B365D1CD24}"/>
    <cellStyle name="Percent 3 6 11 2" xfId="37839" xr:uid="{02E72094-AAA4-4358-9A39-4F014232C8A2}"/>
    <cellStyle name="Percent 3 6 12" xfId="9361" xr:uid="{5B0AB6F4-556B-4A56-80D6-A40084763BAB}"/>
    <cellStyle name="Percent 3 6 12 2" xfId="37840" xr:uid="{6A56663F-D252-4CD8-AF9C-12094BF3F16A}"/>
    <cellStyle name="Percent 3 6 13" xfId="9362" xr:uid="{3158996A-FCC7-4101-A476-C14B436924CE}"/>
    <cellStyle name="Percent 3 6 13 2" xfId="37841" xr:uid="{0F51D51B-18AD-4D5E-930A-98C020C6E94A}"/>
    <cellStyle name="Percent 3 6 14" xfId="9363" xr:uid="{426401BD-7FCF-40C8-AD0E-A476247BB854}"/>
    <cellStyle name="Percent 3 6 14 2" xfId="37842" xr:uid="{A04FF650-4EA6-4A3F-8D74-D2742FC73FCA}"/>
    <cellStyle name="Percent 3 6 15" xfId="9364" xr:uid="{59B5F809-FFD9-4E37-914C-39F1443C3A51}"/>
    <cellStyle name="Percent 3 6 15 2" xfId="37843" xr:uid="{C2703AA7-F594-42ED-8C17-10DEDD579393}"/>
    <cellStyle name="Percent 3 6 16" xfId="9358" xr:uid="{6DAE2BE6-57BB-4F7C-9BCF-36FF24FD965D}"/>
    <cellStyle name="Percent 3 6 16 2" xfId="37844" xr:uid="{C10E93EE-0735-4033-9E26-F69C1D1AB0A0}"/>
    <cellStyle name="Percent 3 6 2" xfId="9365" xr:uid="{F6AF6D95-0FC1-4165-9489-BEA96CDB62E3}"/>
    <cellStyle name="Percent 3 6 2 2" xfId="37846" xr:uid="{94EC885D-1BB5-4524-9F0C-25FD55EEE347}"/>
    <cellStyle name="Percent 3 6 2 3" xfId="37847" xr:uid="{C6418E74-E008-4AAB-B642-25459BA07515}"/>
    <cellStyle name="Percent 3 6 2 4" xfId="37848" xr:uid="{0BD4FA2C-72C9-47CC-B78C-F5CE46DAC290}"/>
    <cellStyle name="Percent 3 6 2 5" xfId="37845" xr:uid="{B4C7F75B-1F7C-4E90-B774-756BA2E64265}"/>
    <cellStyle name="Percent 3 6 3" xfId="9366" xr:uid="{1D6120E6-5998-4C55-BF4F-BAE237C199A7}"/>
    <cellStyle name="Percent 3 6 3 2" xfId="37850" xr:uid="{A721682F-145B-4E96-9B72-A44B67346EB8}"/>
    <cellStyle name="Percent 3 6 3 3" xfId="37849" xr:uid="{36B92E4B-5355-4470-BF5B-C4059E640C15}"/>
    <cellStyle name="Percent 3 6 4" xfId="9367" xr:uid="{74C3A349-3EBD-4179-842F-2B05AAF843B9}"/>
    <cellStyle name="Percent 3 6 4 2" xfId="37851" xr:uid="{52783F28-399B-4B22-989B-705341417CB9}"/>
    <cellStyle name="Percent 3 6 5" xfId="9368" xr:uid="{F84CB916-073F-418B-9993-5A06BF1AF589}"/>
    <cellStyle name="Percent 3 6 5 2" xfId="37853" xr:uid="{BC5B0B0B-D0C4-4299-94AB-90FCEE982C60}"/>
    <cellStyle name="Percent 3 6 5 3" xfId="37852" xr:uid="{D9B5BF1D-44A5-48F2-8D7C-9BAD312F9E66}"/>
    <cellStyle name="Percent 3 6 6" xfId="9369" xr:uid="{FF4BD968-0951-4481-A693-10694A97B3C2}"/>
    <cellStyle name="Percent 3 6 6 2" xfId="37854" xr:uid="{F7CDE1B8-6C95-4E68-9392-F1B07A7B44B7}"/>
    <cellStyle name="Percent 3 6 7" xfId="9370" xr:uid="{4EC20D5B-384F-4245-AA8F-7545B4760882}"/>
    <cellStyle name="Percent 3 6 7 2" xfId="37855" xr:uid="{C8D5F725-2825-4CDB-802A-61DDFF00F817}"/>
    <cellStyle name="Percent 3 6 8" xfId="9371" xr:uid="{DF00B061-0047-4B57-A571-DD07E7E8AAB4}"/>
    <cellStyle name="Percent 3 6 8 2" xfId="37856" xr:uid="{ED516733-77B5-4420-9309-E3CCAB24B9CB}"/>
    <cellStyle name="Percent 3 6 9" xfId="9372" xr:uid="{A661EEDE-BF53-44A2-8374-A1CD19886469}"/>
    <cellStyle name="Percent 3 6 9 2" xfId="37857" xr:uid="{8D7F2099-C830-4F71-83D3-B10DED0D219C}"/>
    <cellStyle name="Percent 3 7" xfId="6832" xr:uid="{689878D6-F3BE-432D-87D3-26ABA7CEF601}"/>
    <cellStyle name="Percent 3 7 10" xfId="9374" xr:uid="{538CA698-F0AB-4E5A-914E-98DB9D0268E6}"/>
    <cellStyle name="Percent 3 7 10 2" xfId="37858" xr:uid="{64F87906-36E8-4C68-B104-408B5018B022}"/>
    <cellStyle name="Percent 3 7 11" xfId="9375" xr:uid="{28BB41CB-9124-4B4B-962C-873ECAC0D1CD}"/>
    <cellStyle name="Percent 3 7 11 2" xfId="37859" xr:uid="{63D81115-10C8-411A-A2B9-F878E0892DA4}"/>
    <cellStyle name="Percent 3 7 12" xfId="9376" xr:uid="{E492063E-6509-4FB2-9AAE-C81A0AF6E20F}"/>
    <cellStyle name="Percent 3 7 12 2" xfId="37860" xr:uid="{EE7965B1-5165-4FD8-B0F6-A16F0E3403AD}"/>
    <cellStyle name="Percent 3 7 13" xfId="9377" xr:uid="{9C05E8E7-32A2-4E93-B249-0E372192AA0C}"/>
    <cellStyle name="Percent 3 7 13 2" xfId="37861" xr:uid="{189AAF79-8F5E-41D2-8CF0-266A94178BF3}"/>
    <cellStyle name="Percent 3 7 14" xfId="9378" xr:uid="{EE49E72C-A438-40B8-83AA-26D8503A1BDA}"/>
    <cellStyle name="Percent 3 7 14 2" xfId="37862" xr:uid="{AF52CB12-85CF-4285-9CAB-7EDC14EB03F5}"/>
    <cellStyle name="Percent 3 7 15" xfId="9379" xr:uid="{7876E148-F4E2-4E58-9139-EB96F0E3CF37}"/>
    <cellStyle name="Percent 3 7 15 2" xfId="37863" xr:uid="{E82BA3D7-5B26-4818-B125-6A4D554EAF19}"/>
    <cellStyle name="Percent 3 7 16" xfId="9373" xr:uid="{8F775A48-63BB-43A7-9A89-1EE6C0932DD0}"/>
    <cellStyle name="Percent 3 7 16 2" xfId="37864" xr:uid="{B2C5A3CB-DC18-4CCF-AB49-29A39740DD1B}"/>
    <cellStyle name="Percent 3 7 2" xfId="9380" xr:uid="{8F23921F-1C0D-4D42-936F-FF69DD4CA5AC}"/>
    <cellStyle name="Percent 3 7 2 2" xfId="37866" xr:uid="{8AF3045D-99E6-4B29-84B5-A25F6D09BEFE}"/>
    <cellStyle name="Percent 3 7 2 3" xfId="37867" xr:uid="{17664331-FA3F-49CC-BB6C-7004AA7AAC79}"/>
    <cellStyle name="Percent 3 7 2 4" xfId="37868" xr:uid="{8681AE30-0F9D-4303-8455-9985181BEC13}"/>
    <cellStyle name="Percent 3 7 2 5" xfId="37865" xr:uid="{A757741E-9313-4CE4-81A5-E7F2D251FE3D}"/>
    <cellStyle name="Percent 3 7 3" xfId="9381" xr:uid="{186BA88F-ED84-4837-99EA-52370A9B8644}"/>
    <cellStyle name="Percent 3 7 3 2" xfId="37870" xr:uid="{3F0DDA05-BCB8-4767-99B1-25A08F395A4E}"/>
    <cellStyle name="Percent 3 7 3 3" xfId="37869" xr:uid="{F58C4876-F9A4-458A-BCFE-07300F8A7B3C}"/>
    <cellStyle name="Percent 3 7 4" xfId="9382" xr:uid="{78A12D4E-4F0A-4727-9DB1-2CD1E28575DF}"/>
    <cellStyle name="Percent 3 7 4 2" xfId="37871" xr:uid="{D833F865-9555-4D77-9133-9BE549A4E3B0}"/>
    <cellStyle name="Percent 3 7 5" xfId="9383" xr:uid="{4BFBB165-ADB0-444F-8ECE-9C6B32BDCDA8}"/>
    <cellStyle name="Percent 3 7 5 2" xfId="37873" xr:uid="{82027F19-04D5-490E-AEB6-20576DCA8F3C}"/>
    <cellStyle name="Percent 3 7 5 3" xfId="37872" xr:uid="{A37C2589-B18C-4566-BA21-25DA58A4D874}"/>
    <cellStyle name="Percent 3 7 6" xfId="9384" xr:uid="{0DE9BF0A-AE49-4E85-9E73-C6521A8E7200}"/>
    <cellStyle name="Percent 3 7 6 2" xfId="37874" xr:uid="{A0BB99AF-19D7-448C-A244-92700EA6AE72}"/>
    <cellStyle name="Percent 3 7 7" xfId="9385" xr:uid="{3E465115-9E02-4056-8ACD-9E555BF126DB}"/>
    <cellStyle name="Percent 3 7 7 2" xfId="37875" xr:uid="{70B145CD-9DA6-4759-BFAA-0F529FC86006}"/>
    <cellStyle name="Percent 3 7 8" xfId="9386" xr:uid="{14AA3F5E-CF32-41A9-A14F-7D87A8DBD118}"/>
    <cellStyle name="Percent 3 7 8 2" xfId="37876" xr:uid="{52F2D567-D0C4-4528-9E3A-BC719679FAD2}"/>
    <cellStyle name="Percent 3 7 9" xfId="9387" xr:uid="{273E1D37-5040-4CF1-93E6-0F4C1797E0AF}"/>
    <cellStyle name="Percent 3 7 9 2" xfId="37877" xr:uid="{95CA1EA0-A762-49A2-B338-DC8DE44EB858}"/>
    <cellStyle name="Percent 3 8" xfId="6833" xr:uid="{920C9727-49CA-45A3-BCBF-7220D446EA9A}"/>
    <cellStyle name="Percent 3 8 10" xfId="9389" xr:uid="{47A9F601-5A75-460D-9519-87C4FCF52CD5}"/>
    <cellStyle name="Percent 3 8 10 2" xfId="37879" xr:uid="{A2FFE243-1A08-44DB-AAA1-EF9652782E0D}"/>
    <cellStyle name="Percent 3 8 11" xfId="9390" xr:uid="{8F4B4B09-43B0-49F3-B4D5-654ADD050E01}"/>
    <cellStyle name="Percent 3 8 11 2" xfId="37880" xr:uid="{ECDBAB08-EE4C-4386-99BD-4403350B0BF0}"/>
    <cellStyle name="Percent 3 8 12" xfId="9391" xr:uid="{76D9555E-B330-4E4C-9EDF-6099E652F9A3}"/>
    <cellStyle name="Percent 3 8 12 2" xfId="37881" xr:uid="{8F5EA99B-24BF-42FD-8321-09DAF6CF4D08}"/>
    <cellStyle name="Percent 3 8 13" xfId="9392" xr:uid="{78D3BD0A-3FDB-425B-9453-B7DA9A8EF832}"/>
    <cellStyle name="Percent 3 8 13 2" xfId="37882" xr:uid="{5C0E9FB4-828F-4366-A25F-0B619B1D084B}"/>
    <cellStyle name="Percent 3 8 14" xfId="9393" xr:uid="{9CFCDC4C-A23A-46C0-8275-BCEB772A2EBE}"/>
    <cellStyle name="Percent 3 8 14 2" xfId="37883" xr:uid="{192D1B53-4C01-4E93-936B-F059197BBA5F}"/>
    <cellStyle name="Percent 3 8 15" xfId="9394" xr:uid="{8C20DF0E-0F27-40E4-870C-A5F30C9CFB2A}"/>
    <cellStyle name="Percent 3 8 15 2" xfId="37884" xr:uid="{30C722D0-3E6D-4EFA-A3FD-781252D3A71B}"/>
    <cellStyle name="Percent 3 8 16" xfId="9388" xr:uid="{8DDD0C0A-BA04-442D-8DE2-B85034FFD28E}"/>
    <cellStyle name="Percent 3 8 16 2" xfId="37885" xr:uid="{32557D91-3114-4271-A822-65A34608D0D6}"/>
    <cellStyle name="Percent 3 8 17" xfId="37878" xr:uid="{8A53BD9C-C63A-45CB-A5A0-2A067F22CA07}"/>
    <cellStyle name="Percent 3 8 2" xfId="9395" xr:uid="{2EDEF6C1-F1D5-4EA9-AB8F-A47E2D6FB239}"/>
    <cellStyle name="Percent 3 8 2 2" xfId="37887" xr:uid="{22239122-B7C4-4338-9D84-C7E37F314CEF}"/>
    <cellStyle name="Percent 3 8 2 3" xfId="37886" xr:uid="{B93E27B8-780E-43C5-B110-E71E47EBFEBB}"/>
    <cellStyle name="Percent 3 8 3" xfId="9396" xr:uid="{EC9FD1DF-F568-4134-AC0C-76EB96623C20}"/>
    <cellStyle name="Percent 3 8 3 2" xfId="37888" xr:uid="{ABB0B140-1611-4BE0-971D-79A00ED27532}"/>
    <cellStyle name="Percent 3 8 4" xfId="9397" xr:uid="{1B75D461-63D3-4F2E-B98D-C5B64CA706A9}"/>
    <cellStyle name="Percent 3 8 4 2" xfId="37890" xr:uid="{B687FDDA-F02B-455C-B1A7-0F9ED7CFEEE4}"/>
    <cellStyle name="Percent 3 8 4 3" xfId="37889" xr:uid="{D1A656F7-66C1-4457-AFBB-3F633B59230D}"/>
    <cellStyle name="Percent 3 8 5" xfId="9398" xr:uid="{266857E1-C1B9-48B4-9CF6-21E8C30131F8}"/>
    <cellStyle name="Percent 3 8 5 2" xfId="37891" xr:uid="{2B466C29-A8D7-4276-8C7C-C0EC34A23AE8}"/>
    <cellStyle name="Percent 3 8 6" xfId="9399" xr:uid="{62C23D3C-BB8C-476B-966A-1A45607B715A}"/>
    <cellStyle name="Percent 3 8 6 2" xfId="37892" xr:uid="{2985D72F-0B5A-41A7-93D8-2F428D9EEF98}"/>
    <cellStyle name="Percent 3 8 7" xfId="9400" xr:uid="{7BB71293-2044-4DE1-B2AA-7B5EF57D55EE}"/>
    <cellStyle name="Percent 3 8 7 2" xfId="37893" xr:uid="{0C316565-DD2A-4F89-8726-DAE1F3AB66B4}"/>
    <cellStyle name="Percent 3 8 8" xfId="9401" xr:uid="{CD65CAA6-776E-4941-A88F-087775874D6E}"/>
    <cellStyle name="Percent 3 8 8 2" xfId="37894" xr:uid="{1D368207-7C93-4E36-A6B0-17B31B15D630}"/>
    <cellStyle name="Percent 3 8 9" xfId="9402" xr:uid="{42DD6A90-68DA-4CFE-91DE-D00F847552BD}"/>
    <cellStyle name="Percent 3 8 9 2" xfId="37895" xr:uid="{B88EA0EB-4EE2-4BFB-8EB3-BB5BCEB70DE0}"/>
    <cellStyle name="Percent 3 9" xfId="9403" xr:uid="{4B602B96-C367-4749-AC27-9F2F6594770A}"/>
    <cellStyle name="Percent 3 9 10" xfId="9404" xr:uid="{AD38E448-8967-4F04-8646-736907E7219B}"/>
    <cellStyle name="Percent 3 9 10 2" xfId="37897" xr:uid="{7DB3F97E-9793-4E08-BCAF-8BDFAE9AC912}"/>
    <cellStyle name="Percent 3 9 11" xfId="9405" xr:uid="{D04F0417-FC16-4FB2-B387-6098BCF14415}"/>
    <cellStyle name="Percent 3 9 11 2" xfId="37898" xr:uid="{6F8BBB81-EEDF-4A3D-ACB6-3E1060DB4557}"/>
    <cellStyle name="Percent 3 9 12" xfId="9406" xr:uid="{E374A751-5C7D-4CCD-93A7-35D8618DAC29}"/>
    <cellStyle name="Percent 3 9 12 2" xfId="37899" xr:uid="{351748F7-6F75-4AB6-B449-FB22B9F9F314}"/>
    <cellStyle name="Percent 3 9 13" xfId="9407" xr:uid="{FC59BBE9-5C5D-45CE-84BD-1A76262A71FA}"/>
    <cellStyle name="Percent 3 9 13 2" xfId="37900" xr:uid="{D617E4F5-82EC-4696-A5AC-2CFDE38AEB0C}"/>
    <cellStyle name="Percent 3 9 14" xfId="9408" xr:uid="{DA59DF54-DD43-45ED-A7DB-0F7F02603724}"/>
    <cellStyle name="Percent 3 9 14 2" xfId="37901" xr:uid="{311260DD-C8FA-4831-AFB6-F7A8C73AD84F}"/>
    <cellStyle name="Percent 3 9 15" xfId="9409" xr:uid="{F7CFBF80-9D8F-41CF-8EDA-F825B3BBA724}"/>
    <cellStyle name="Percent 3 9 15 2" xfId="37902" xr:uid="{0B0872D5-91AD-460E-A92E-C59065AA3B7B}"/>
    <cellStyle name="Percent 3 9 16" xfId="37903" xr:uid="{93131FD7-9714-4014-BA52-E0B141B9D33E}"/>
    <cellStyle name="Percent 3 9 17" xfId="37896" xr:uid="{11CC1B65-1F14-469C-BA38-A095F7BEC8F9}"/>
    <cellStyle name="Percent 3 9 2" xfId="9410" xr:uid="{BCC2ABDD-B114-407C-84A5-4ADE797402A0}"/>
    <cellStyle name="Percent 3 9 2 2" xfId="37905" xr:uid="{A3959FBD-1361-4195-B750-CD30E9C7E5E9}"/>
    <cellStyle name="Percent 3 9 2 3" xfId="37904" xr:uid="{E1D74D6C-DD86-4809-9BCB-CC8F566E085C}"/>
    <cellStyle name="Percent 3 9 3" xfId="9411" xr:uid="{AF732094-3B1A-4E27-9765-802142C2FB45}"/>
    <cellStyle name="Percent 3 9 3 2" xfId="37907" xr:uid="{BE19FDB4-7C03-4853-98E7-0A2E62EBF5C6}"/>
    <cellStyle name="Percent 3 9 3 3" xfId="37906" xr:uid="{9AAD304B-2565-4653-AFB9-8A848865A0DF}"/>
    <cellStyle name="Percent 3 9 4" xfId="9412" xr:uid="{609B6CA6-A97A-4C9A-9FFF-C86395D85CE1}"/>
    <cellStyle name="Percent 3 9 4 2" xfId="37908" xr:uid="{611D5494-51F0-4A7C-8E67-44076F904384}"/>
    <cellStyle name="Percent 3 9 5" xfId="9413" xr:uid="{85AA735C-BEC5-4A64-8CC3-D08B3209E8F2}"/>
    <cellStyle name="Percent 3 9 5 2" xfId="37909" xr:uid="{C2FD3C39-DAA6-406D-9E1B-C13A87F9B5DB}"/>
    <cellStyle name="Percent 3 9 6" xfId="9414" xr:uid="{B30326C7-6597-4C37-8CA2-0E85B5F7F644}"/>
    <cellStyle name="Percent 3 9 6 2" xfId="37910" xr:uid="{3359A577-62E6-4311-BD08-626A77D81731}"/>
    <cellStyle name="Percent 3 9 7" xfId="9415" xr:uid="{87BE9371-F484-4374-B838-26CAC9D3C6B9}"/>
    <cellStyle name="Percent 3 9 7 2" xfId="37911" xr:uid="{6789C6F3-A728-46B1-9856-A90341DE0C26}"/>
    <cellStyle name="Percent 3 9 8" xfId="9416" xr:uid="{2ADD7B85-1066-4F52-8B77-5D4E34CC5E5F}"/>
    <cellStyle name="Percent 3 9 8 2" xfId="37912" xr:uid="{740B0EB6-CC38-42BF-BBE2-E0312778C4C3}"/>
    <cellStyle name="Percent 3 9 9" xfId="9417" xr:uid="{194CFAAF-D867-4C51-92D9-A1A82FAD9BD7}"/>
    <cellStyle name="Percent 3 9 9 2" xfId="37913" xr:uid="{9040F418-98B8-4E4C-9525-E839C5F93D32}"/>
    <cellStyle name="Percent 31" xfId="9418" xr:uid="{B89963EB-5B10-4B5B-A9A5-0D9650582596}"/>
    <cellStyle name="Percent 31 2" xfId="37914" xr:uid="{01B9C711-652B-4EAA-BBA5-3034EC41131F}"/>
    <cellStyle name="Percent 4" xfId="3089" xr:uid="{6526ADA4-071A-4919-BB3A-7CA4F04312CC}"/>
    <cellStyle name="Percent 4 10" xfId="6835" xr:uid="{5107E3D8-1B2F-4403-BC25-35C2B6CA8352}"/>
    <cellStyle name="Percent 4 10 2" xfId="9420" xr:uid="{3832FADD-67C4-4B38-BA42-98EE69C52AF6}"/>
    <cellStyle name="Percent 4 10 2 2" xfId="37917" xr:uid="{A68EB6B6-1E22-4AFF-A071-C94E3F4372B8}"/>
    <cellStyle name="Percent 4 10 2 3" xfId="37916" xr:uid="{70FD3F88-CC80-4DE7-8842-DF8BCA170656}"/>
    <cellStyle name="Percent 4 10 3" xfId="37918" xr:uid="{EBCAF7F9-40E9-4B56-B433-A60F853A3B35}"/>
    <cellStyle name="Percent 4 10 4" xfId="37919" xr:uid="{83C0D6AD-7F87-45DE-A54C-BAFB36EBB733}"/>
    <cellStyle name="Percent 4 10 5" xfId="37915" xr:uid="{B56C65C9-27C7-4015-9B66-838992D4F869}"/>
    <cellStyle name="Percent 4 11" xfId="6836" xr:uid="{1DFC08F9-B70B-4A16-BB2C-B869138EEACA}"/>
    <cellStyle name="Percent 4 11 2" xfId="9421" xr:uid="{043E814C-AF1B-408B-A549-65F24C55E8E9}"/>
    <cellStyle name="Percent 4 11 2 2" xfId="37922" xr:uid="{F1561800-58D3-423E-AD3A-EFABC070124B}"/>
    <cellStyle name="Percent 4 11 2 3" xfId="37921" xr:uid="{8442697B-E3EC-4B8A-B98C-93C37BB136A8}"/>
    <cellStyle name="Percent 4 11 3" xfId="37923" xr:uid="{1BAADCE4-B1F8-4E63-9E19-024C82442DF7}"/>
    <cellStyle name="Percent 4 11 4" xfId="37924" xr:uid="{5F09B187-DD9E-4896-BF22-EAEA8FE5C105}"/>
    <cellStyle name="Percent 4 11 5" xfId="37920" xr:uid="{78FD3564-0BA5-42C2-A09E-AD4BE3808996}"/>
    <cellStyle name="Percent 4 12" xfId="6837" xr:uid="{82821490-7779-4E5D-A298-0ED7683A5D00}"/>
    <cellStyle name="Percent 4 12 2" xfId="9422" xr:uid="{38A79531-4F90-43D2-854A-1A5E78C79594}"/>
    <cellStyle name="Percent 4 12 2 2" xfId="37926" xr:uid="{C9DDFAC5-F88B-4054-B7A7-FD6818E6495D}"/>
    <cellStyle name="Percent 4 12 3" xfId="37925" xr:uid="{01AE5AEC-B907-4AE3-80EC-E667F7B160B1}"/>
    <cellStyle name="Percent 4 13" xfId="6838" xr:uid="{4289CD0B-D622-403D-A2BD-E6D7A4819D80}"/>
    <cellStyle name="Percent 4 13 2" xfId="9423" xr:uid="{0E875A7E-2334-4171-9B6F-3EFADBA18362}"/>
    <cellStyle name="Percent 4 13 2 2" xfId="37928" xr:uid="{956FCA21-8497-4B58-9E41-E447217FE4C0}"/>
    <cellStyle name="Percent 4 13 3" xfId="37927" xr:uid="{CC7F7E85-A923-45D0-83EC-13E72637653C}"/>
    <cellStyle name="Percent 4 14" xfId="9424" xr:uid="{85CB4DEC-44E2-43FF-8A32-ED62EF1D9A2D}"/>
    <cellStyle name="Percent 4 14 2" xfId="9425" xr:uid="{32331613-3C0A-4101-9490-E00BA5CF1259}"/>
    <cellStyle name="Percent 4 14 2 2" xfId="37930" xr:uid="{5A908183-C90D-4D7B-A6E1-CDC843C66717}"/>
    <cellStyle name="Percent 4 14 3" xfId="37931" xr:uid="{67620C15-3871-45BE-A7AA-151DD6251EE3}"/>
    <cellStyle name="Percent 4 14 4" xfId="37929" xr:uid="{59557F7A-3E97-420E-9BCC-D9B0DF42D794}"/>
    <cellStyle name="Percent 4 15" xfId="9426" xr:uid="{31D9E1B2-022D-458F-941D-2F21DEB8CBC2}"/>
    <cellStyle name="Percent 4 15 2" xfId="37933" xr:uid="{128F395B-3B4E-4371-9193-A6EBCCA0A2AE}"/>
    <cellStyle name="Percent 4 15 3" xfId="37934" xr:uid="{74AC5EA0-7FB5-4B15-9E3A-F4F83E247672}"/>
    <cellStyle name="Percent 4 15 4" xfId="37935" xr:uid="{EB7D6336-5DAC-4F80-B208-AA90F1E47395}"/>
    <cellStyle name="Percent 4 15 5" xfId="37932" xr:uid="{43C7FEF2-C85C-4295-907A-580310F0B630}"/>
    <cellStyle name="Percent 4 16" xfId="9427" xr:uid="{6919D49E-384A-418A-8A26-3539ABC26D04}"/>
    <cellStyle name="Percent 4 16 2" xfId="37937" xr:uid="{C85834F5-76AA-4470-9D81-BAC8F5D32D1E}"/>
    <cellStyle name="Percent 4 16 3" xfId="37938" xr:uid="{95053E99-394E-492A-A78F-0C94FEDD48BD}"/>
    <cellStyle name="Percent 4 16 4" xfId="37939" xr:uid="{394BE428-3F3C-4EB3-8A53-7B0A1BF8FC8A}"/>
    <cellStyle name="Percent 4 16 5" xfId="37936" xr:uid="{7E5A26DA-02BE-46AF-B3FB-ACFB3B6B1D4F}"/>
    <cellStyle name="Percent 4 17" xfId="9428" xr:uid="{153722D6-E0AD-4AC4-AE80-E3B47336CD92}"/>
    <cellStyle name="Percent 4 17 2" xfId="37941" xr:uid="{597F5BD2-C5F9-40D0-B3E2-C57C5BA14433}"/>
    <cellStyle name="Percent 4 17 3" xfId="37942" xr:uid="{CCB4FDD2-2830-4749-87D7-CFB10D3CA195}"/>
    <cellStyle name="Percent 4 17 4" xfId="37943" xr:uid="{0D0EF5D2-AF00-4DE9-8823-26C08D7A1149}"/>
    <cellStyle name="Percent 4 17 5" xfId="37940" xr:uid="{6474A700-E4EB-4834-A572-1479EAF8ED8D}"/>
    <cellStyle name="Percent 4 18" xfId="9429" xr:uid="{95B37D69-9C98-42F3-AA7B-D900B85DA6F6}"/>
    <cellStyle name="Percent 4 18 2" xfId="37945" xr:uid="{07499046-605D-40E1-B96A-7C5476B16EEF}"/>
    <cellStyle name="Percent 4 18 3" xfId="37946" xr:uid="{408B56EC-F693-4766-BA0B-80F64B822E9B}"/>
    <cellStyle name="Percent 4 18 4" xfId="37947" xr:uid="{0C96BA29-8822-4590-9B71-925349BB2004}"/>
    <cellStyle name="Percent 4 18 5" xfId="37944" xr:uid="{52AA697A-A0F8-4553-8B5E-CEA14152BEB7}"/>
    <cellStyle name="Percent 4 19" xfId="9430" xr:uid="{605CBB7D-399E-4D1B-B1E9-5D3737342F3E}"/>
    <cellStyle name="Percent 4 19 2" xfId="37949" xr:uid="{827C0ADD-2AB2-4704-84FD-5B9C64BF2D9B}"/>
    <cellStyle name="Percent 4 19 3" xfId="37950" xr:uid="{3FC14D48-5D7B-4B74-834F-7577A9BE0967}"/>
    <cellStyle name="Percent 4 19 4" xfId="37951" xr:uid="{BED50689-AD38-4F70-B874-7B89444B7E76}"/>
    <cellStyle name="Percent 4 19 5" xfId="37948" xr:uid="{41FC4A5E-DB67-42B4-A79B-6B78965F741B}"/>
    <cellStyle name="Percent 4 2" xfId="6839" xr:uid="{8EBD8C3D-B2B1-4A26-AD3F-681AEB019C20}"/>
    <cellStyle name="Percent 4 2 10" xfId="37952" xr:uid="{4A01C5EC-0E04-4CD8-B084-42CE0097A51A}"/>
    <cellStyle name="Percent 4 2 11" xfId="37953" xr:uid="{0935EB61-8873-4917-B1F4-9F203E0A0DAB}"/>
    <cellStyle name="Percent 4 2 12" xfId="37954" xr:uid="{355FE4C8-44F2-4E24-9CA6-28461BA6B801}"/>
    <cellStyle name="Percent 4 2 13" xfId="11153" xr:uid="{483E2CC1-CDAF-4564-9B51-B4AEDA0908AB}"/>
    <cellStyle name="Percent 4 2 2" xfId="6840" xr:uid="{37FB1FDE-7857-41E4-A850-D5A17633F90C}"/>
    <cellStyle name="Percent 4 2 2 2" xfId="9432" xr:uid="{3E74214D-3469-4827-87AD-FF30AA4FBE1A}"/>
    <cellStyle name="Percent 4 2 2 2 2" xfId="37956" xr:uid="{1747DCCE-7FB0-442A-AC76-0B8671C3ABC0}"/>
    <cellStyle name="Percent 4 2 2 2 3" xfId="37957" xr:uid="{A7C128E0-C48A-4C0C-92D7-D53785115C5F}"/>
    <cellStyle name="Percent 4 2 2 2 4" xfId="37958" xr:uid="{88095B47-A44E-4B9F-938B-FB80920DB292}"/>
    <cellStyle name="Percent 4 2 2 2 5" xfId="37955" xr:uid="{BDC5DA64-3764-4961-899F-28B835762431}"/>
    <cellStyle name="Percent 4 2 2 3" xfId="37959" xr:uid="{B25D563D-D770-48D6-B5CD-467F60672D85}"/>
    <cellStyle name="Percent 4 2 2 4" xfId="37960" xr:uid="{8CD77C15-F36C-498E-A2FD-A67630105028}"/>
    <cellStyle name="Percent 4 2 2 5" xfId="37961" xr:uid="{D7F00DED-51EF-43B8-89DF-C3A1F8337842}"/>
    <cellStyle name="Percent 4 2 3" xfId="6841" xr:uid="{F38EA547-61AE-44F8-AA70-55C1C4430AEB}"/>
    <cellStyle name="Percent 4 2 3 2" xfId="9433" xr:uid="{9AC0CD47-BE64-4578-8869-ADEB72DE5CE6}"/>
    <cellStyle name="Percent 4 2 3 2 2" xfId="37963" xr:uid="{FAB6C4DB-440B-411E-B8FD-15D56064BE74}"/>
    <cellStyle name="Percent 4 2 3 2 3" xfId="37964" xr:uid="{0C35B65C-9897-48CB-8953-B0B78F4B3044}"/>
    <cellStyle name="Percent 4 2 3 2 4" xfId="37965" xr:uid="{16A78078-B49D-49DC-A6E7-60E384987E7B}"/>
    <cellStyle name="Percent 4 2 3 2 5" xfId="37962" xr:uid="{97E94992-2A0D-43B9-8ED7-4201B70938ED}"/>
    <cellStyle name="Percent 4 2 3 3" xfId="37966" xr:uid="{EE539B6B-61A8-491F-8359-826F96E0435B}"/>
    <cellStyle name="Percent 4 2 3 4" xfId="37967" xr:uid="{249B7CBE-0DA9-40C8-ADCB-C0473E6998A0}"/>
    <cellStyle name="Percent 4 2 3 5" xfId="37968" xr:uid="{1B4A456F-7F08-472C-90E1-7EA2CE9A8D59}"/>
    <cellStyle name="Percent 4 2 4" xfId="6842" xr:uid="{033978AE-7546-4948-86B6-DC06F1F76E05}"/>
    <cellStyle name="Percent 4 2 4 2" xfId="9434" xr:uid="{B1AD41A2-9F2F-49C1-926F-5500183FD26C}"/>
    <cellStyle name="Percent 4 2 4 2 2" xfId="37970" xr:uid="{446B347C-6A2A-4CB7-AE91-12791682ECCB}"/>
    <cellStyle name="Percent 4 2 4 2 3" xfId="37969" xr:uid="{EBD52FFD-E6EC-4256-8CDB-7661E16E058D}"/>
    <cellStyle name="Percent 4 2 4 3" xfId="37971" xr:uid="{692C36E8-4EC6-4280-91E1-2BA587CFE36C}"/>
    <cellStyle name="Percent 4 2 4 4" xfId="37972" xr:uid="{75065529-5166-420F-8A03-DF10489B0F2C}"/>
    <cellStyle name="Percent 4 2 5" xfId="6843" xr:uid="{A8778EBF-90C7-489E-9177-3E7B47652DD4}"/>
    <cellStyle name="Percent 4 2 5 2" xfId="9435" xr:uid="{9CD55E7D-4D7E-4F41-AD81-428F1B206BB7}"/>
    <cellStyle name="Percent 4 2 5 2 2" xfId="37974" xr:uid="{12C3300A-0DE9-4826-B835-0A1369DD5700}"/>
    <cellStyle name="Percent 4 2 5 3" xfId="37973" xr:uid="{81EB9EE4-3F6A-46CA-8DB8-3CC7D807C6C3}"/>
    <cellStyle name="Percent 4 2 6" xfId="6844" xr:uid="{8D994BC6-E2ED-4FB5-8E8B-B3E8EB9901DF}"/>
    <cellStyle name="Percent 4 2 6 2" xfId="9436" xr:uid="{B9BF81AE-C0A1-4A47-814C-CBB842AC4390}"/>
    <cellStyle name="Percent 4 2 6 2 2" xfId="37976" xr:uid="{501C18B1-EBBD-4BB5-99E1-1BACCE6F181C}"/>
    <cellStyle name="Percent 4 2 6 3" xfId="37975" xr:uid="{5B23E695-9AD2-49F1-B90B-7ADFA7B8B491}"/>
    <cellStyle name="Percent 4 2 7" xfId="6845" xr:uid="{27FC2688-AB37-4A5C-84AD-0A4A4B108630}"/>
    <cellStyle name="Percent 4 2 7 2" xfId="9437" xr:uid="{BC7788A4-276F-49E6-BB9A-8F7155A108D8}"/>
    <cellStyle name="Percent 4 2 7 2 2" xfId="37978" xr:uid="{1573A2F4-B97C-4193-B99D-A490BCC98F98}"/>
    <cellStyle name="Percent 4 2 7 3" xfId="37977" xr:uid="{2C4D8A1E-83CD-4E33-8411-F62113ADC8D5}"/>
    <cellStyle name="Percent 4 2 8" xfId="6846" xr:uid="{C967E0CB-7781-44E7-99AC-CC7CD3A0A64C}"/>
    <cellStyle name="Percent 4 2 8 2" xfId="9438" xr:uid="{DCAFE1B5-E622-4FBE-8322-F3AF8A96F9F3}"/>
    <cellStyle name="Percent 4 2 8 2 2" xfId="37980" xr:uid="{FADFB6D0-0B45-494D-BA98-C3FE95337B91}"/>
    <cellStyle name="Percent 4 2 8 3" xfId="37979" xr:uid="{4A227B90-0A97-4B75-A8C2-4C67DEA01A12}"/>
    <cellStyle name="Percent 4 2 9" xfId="9431" xr:uid="{0A4B4B09-53C5-45D7-97F9-F57B10E09D51}"/>
    <cellStyle name="Percent 4 2 9 2" xfId="37982" xr:uid="{DB37ADAE-25ED-41C1-AB18-E231947278AE}"/>
    <cellStyle name="Percent 4 2 9 3" xfId="37981" xr:uid="{B5139C26-DBD0-41B4-8D7A-13E59F7AF4B7}"/>
    <cellStyle name="Percent 4 20" xfId="9439" xr:uid="{8F4DCE3F-3E61-4798-A60B-5C76E4603A29}"/>
    <cellStyle name="Percent 4 20 2" xfId="37983" xr:uid="{85668166-E820-4A8C-ACB3-E02FDA15020B}"/>
    <cellStyle name="Percent 4 21" xfId="9440" xr:uid="{EA4ECFEE-F199-4596-8361-DCEE364EA510}"/>
    <cellStyle name="Percent 4 21 2" xfId="37985" xr:uid="{01422E18-FDBB-462C-B3EF-96749E821356}"/>
    <cellStyle name="Percent 4 21 3" xfId="37986" xr:uid="{1BFB3655-E7E5-49E6-A3E2-E87938EDBEF5}"/>
    <cellStyle name="Percent 4 21 4" xfId="37987" xr:uid="{A0BE66C4-950D-49F3-AE91-44016A3E8D79}"/>
    <cellStyle name="Percent 4 21 5" xfId="37984" xr:uid="{0809A3BC-3AD4-43C6-9C27-1E686C365E09}"/>
    <cellStyle name="Percent 4 22" xfId="9441" xr:uid="{620F99B1-89A3-4B30-86B7-0CBA2292F305}"/>
    <cellStyle name="Percent 4 22 2" xfId="37988" xr:uid="{E708714E-2C76-47D7-9911-3867EF194F83}"/>
    <cellStyle name="Percent 4 23" xfId="9442" xr:uid="{FD49BC9E-B099-46F9-8B0F-6FEDDCC02FD3}"/>
    <cellStyle name="Percent 4 23 2" xfId="37989" xr:uid="{18440713-565C-4693-A73F-443AC4A63C42}"/>
    <cellStyle name="Percent 4 24" xfId="9443" xr:uid="{69EC48F9-28FD-4B0B-A922-B83CDA67C1BA}"/>
    <cellStyle name="Percent 4 24 2" xfId="37990" xr:uid="{6467A123-0A5F-42F4-85DE-F434189F917F}"/>
    <cellStyle name="Percent 4 25" xfId="9444" xr:uid="{A2FCF48A-AEC8-4CFE-8713-A0EA747D22F5}"/>
    <cellStyle name="Percent 4 25 2" xfId="37991" xr:uid="{ABC89A9A-29D5-49EF-A630-B69C0FD2821F}"/>
    <cellStyle name="Percent 4 26" xfId="9445" xr:uid="{661268D4-BD82-4112-8694-D1D751A0EEF9}"/>
    <cellStyle name="Percent 4 26 2" xfId="37992" xr:uid="{776F7421-6CF4-4F11-8A79-FB30810F5955}"/>
    <cellStyle name="Percent 4 27" xfId="9446" xr:uid="{C6037DEC-B993-42C0-A1AA-7685954468D0}"/>
    <cellStyle name="Percent 4 27 2" xfId="37993" xr:uid="{E393ECB0-4322-4DBC-9615-3E9A57AE8CDB}"/>
    <cellStyle name="Percent 4 28" xfId="9447" xr:uid="{3EA0EBA4-81CB-4817-8491-50EE995C6A81}"/>
    <cellStyle name="Percent 4 28 2" xfId="37994" xr:uid="{DA1CADA0-C27D-4953-805D-2C0216A1BD53}"/>
    <cellStyle name="Percent 4 29" xfId="9448" xr:uid="{B62131E3-9DC1-4D2F-B4CA-401F96F57272}"/>
    <cellStyle name="Percent 4 29 2" xfId="9449" xr:uid="{E5502E4D-6193-4916-AF84-85C0696D0FFE}"/>
    <cellStyle name="Percent 4 29 2 2" xfId="37996" xr:uid="{ADD1A3B3-489F-44A4-9474-841249D47894}"/>
    <cellStyle name="Percent 4 29 3" xfId="37995" xr:uid="{8E983F9F-2786-4AF8-840D-EFBD89F757F0}"/>
    <cellStyle name="Percent 4 3" xfId="6847" xr:uid="{B56F1A12-C3CD-49EF-A299-DDD512898BE1}"/>
    <cellStyle name="Percent 4 3 10" xfId="37997" xr:uid="{8B530AB2-75FD-4D05-A366-2AC7F7272EA0}"/>
    <cellStyle name="Percent 4 3 11" xfId="37998" xr:uid="{BDF76AB4-2220-494E-A134-0F79AE684EFE}"/>
    <cellStyle name="Percent 4 3 2" xfId="6848" xr:uid="{5AF58328-61C3-493D-944F-07BCCC4AA567}"/>
    <cellStyle name="Percent 4 3 2 2" xfId="9451" xr:uid="{932D69A6-2D6A-4F79-81A9-F807A0F31429}"/>
    <cellStyle name="Percent 4 3 2 2 2" xfId="38001" xr:uid="{5FDCE866-0C57-4D4E-B380-B365AD07F2FB}"/>
    <cellStyle name="Percent 4 3 2 2 3" xfId="38000" xr:uid="{7B3AF79D-F6EA-47E3-A24E-0C8652BD4077}"/>
    <cellStyle name="Percent 4 3 2 3" xfId="38002" xr:uid="{52BFB9D4-A618-499D-8136-36DAB24D267C}"/>
    <cellStyle name="Percent 4 3 2 4" xfId="38003" xr:uid="{E9B56278-6A1D-442E-96F5-506C1F62E771}"/>
    <cellStyle name="Percent 4 3 2 5" xfId="37999" xr:uid="{2820841A-1376-4852-9C64-DCB80EB27256}"/>
    <cellStyle name="Percent 4 3 3" xfId="6849" xr:uid="{11841C71-FD5B-4ADE-A214-24588E506B5E}"/>
    <cellStyle name="Percent 4 3 3 2" xfId="9452" xr:uid="{D91D361F-80C5-4CCF-B288-6B9B31394690}"/>
    <cellStyle name="Percent 4 3 3 2 2" xfId="38005" xr:uid="{CA867310-FF7E-4493-9BCC-BFBA14E563E6}"/>
    <cellStyle name="Percent 4 3 3 3" xfId="38004" xr:uid="{76DB910C-6F13-48C5-AA70-38DDDB43A7C1}"/>
    <cellStyle name="Percent 4 3 4" xfId="6850" xr:uid="{885E5054-CB8D-483D-9B68-897FE77425CD}"/>
    <cellStyle name="Percent 4 3 4 2" xfId="9453" xr:uid="{47BAF872-5A3D-4CB9-A15C-67276DDFFE75}"/>
    <cellStyle name="Percent 4 3 4 2 2" xfId="38007" xr:uid="{55E14B6B-6916-412D-B342-53AC94501EC9}"/>
    <cellStyle name="Percent 4 3 4 3" xfId="38006" xr:uid="{FCDC6429-405F-4DA1-8814-0C826F882F75}"/>
    <cellStyle name="Percent 4 3 5" xfId="6851" xr:uid="{6BD0AF71-1F1F-48D9-9CE8-31CA9041D79A}"/>
    <cellStyle name="Percent 4 3 5 2" xfId="9454" xr:uid="{F16834BC-8F70-4EA6-9167-D339D68A0709}"/>
    <cellStyle name="Percent 4 3 5 2 2" xfId="38009" xr:uid="{58CE035A-130A-4E0F-8B36-2B3CBA73CE35}"/>
    <cellStyle name="Percent 4 3 5 3" xfId="38008" xr:uid="{6B60062C-5D14-4461-9530-B5C78CC3DA75}"/>
    <cellStyle name="Percent 4 3 6" xfId="6852" xr:uid="{20799DE0-C70D-4899-A9C5-BB5C885425B0}"/>
    <cellStyle name="Percent 4 3 6 2" xfId="9455" xr:uid="{6EFE78F2-2BA9-4DAD-B263-42951E5F89C3}"/>
    <cellStyle name="Percent 4 3 6 2 2" xfId="38011" xr:uid="{1E2FAEF8-9FC6-4AF8-8BB9-86DEC08E0327}"/>
    <cellStyle name="Percent 4 3 6 3" xfId="38010" xr:uid="{E0B16380-942C-43C3-8E48-1F6CA55D53C7}"/>
    <cellStyle name="Percent 4 3 7" xfId="6853" xr:uid="{00018C7C-F425-4174-A612-EFA64BB6567B}"/>
    <cellStyle name="Percent 4 3 7 2" xfId="9456" xr:uid="{7B852EE4-D2AE-4A94-B118-0567CEFD3D24}"/>
    <cellStyle name="Percent 4 3 7 2 2" xfId="38013" xr:uid="{A1F91EBD-2372-4A07-AE67-E9AE220D7D1C}"/>
    <cellStyle name="Percent 4 3 7 3" xfId="38012" xr:uid="{DAD80C17-FF13-4608-A256-2DCC74E0A862}"/>
    <cellStyle name="Percent 4 3 8" xfId="6854" xr:uid="{76BF1FE7-C3B2-4749-8B90-3468B95CA761}"/>
    <cellStyle name="Percent 4 3 8 2" xfId="9457" xr:uid="{C76D8F9E-0136-4ECC-A281-007B4C659477}"/>
    <cellStyle name="Percent 4 3 8 2 2" xfId="38015" xr:uid="{00726DE4-3899-4AF0-8E44-1AC84D931D70}"/>
    <cellStyle name="Percent 4 3 8 3" xfId="38014" xr:uid="{0945A482-4EF8-4E08-9D74-17BC76248FF0}"/>
    <cellStyle name="Percent 4 3 9" xfId="9450" xr:uid="{2DDC4500-48EA-4D32-B604-693D7B0A8DB1}"/>
    <cellStyle name="Percent 4 3 9 2" xfId="38017" xr:uid="{8C86F43C-BF39-4CC2-8FAB-36DF8BCD41B6}"/>
    <cellStyle name="Percent 4 3 9 3" xfId="38016" xr:uid="{2A160890-715A-43D2-B62E-5593E4090FAE}"/>
    <cellStyle name="Percent 4 30" xfId="9458" xr:uid="{137EE028-603D-461B-9DAE-B12C70CC1CEE}"/>
    <cellStyle name="Percent 4 30 2" xfId="38018" xr:uid="{50927AD7-26EB-43DC-8125-C7E837A432CA}"/>
    <cellStyle name="Percent 4 31" xfId="9419" xr:uid="{EA96C466-A0A9-408B-AC15-A2DE357DF08D}"/>
    <cellStyle name="Percent 4 31 2" xfId="38019" xr:uid="{E44B9B1F-4B2B-46AA-AFC4-FDD8D0B4367A}"/>
    <cellStyle name="Percent 4 32" xfId="11152" xr:uid="{A6554317-ED34-41D4-9C67-A9A38BC10872}"/>
    <cellStyle name="Percent 4 33" xfId="6834" xr:uid="{5D67F0BB-87E0-4ACC-BF79-48C30185C1A8}"/>
    <cellStyle name="Percent 4 4" xfId="6855" xr:uid="{EC533BD6-E909-4310-B9D2-DD22385844E2}"/>
    <cellStyle name="Percent 4 4 10" xfId="38020" xr:uid="{EA43BB6D-8447-4FCB-B26E-81432759DA31}"/>
    <cellStyle name="Percent 4 4 11" xfId="38021" xr:uid="{2E32CB68-F4FC-40B0-B1FC-22E2EA5C0E79}"/>
    <cellStyle name="Percent 4 4 12" xfId="38022" xr:uid="{B0F39591-DBD7-4460-946D-886E13CFB11A}"/>
    <cellStyle name="Percent 4 4 13" xfId="11884" xr:uid="{CC139DD5-9DDA-42C2-B2AE-401FC695C913}"/>
    <cellStyle name="Percent 4 4 2" xfId="6856" xr:uid="{0CEB954C-0D6B-4595-8B50-3DDEE662A637}"/>
    <cellStyle name="Percent 4 4 2 2" xfId="9460" xr:uid="{D18B4C44-A941-4E4C-B652-D993DF7859FD}"/>
    <cellStyle name="Percent 4 4 2 2 2" xfId="38025" xr:uid="{F98DF1B2-3C93-42D5-86F1-2592F9427185}"/>
    <cellStyle name="Percent 4 4 2 2 3" xfId="38024" xr:uid="{7A590ABD-A29C-4EF5-AE78-486AAC7CB8CD}"/>
    <cellStyle name="Percent 4 4 2 3" xfId="38026" xr:uid="{FF16BAF5-12E1-4293-B93F-6D27E0445EB5}"/>
    <cellStyle name="Percent 4 4 2 4" xfId="38027" xr:uid="{26807BA9-E213-4E5E-8917-4174074DE9C8}"/>
    <cellStyle name="Percent 4 4 2 5" xfId="38023" xr:uid="{628DDA7B-4750-4BFD-B5F0-B83F7E594D61}"/>
    <cellStyle name="Percent 4 4 3" xfId="6857" xr:uid="{15DA1896-1FC9-499F-9BE3-9CC5F52DAC1F}"/>
    <cellStyle name="Percent 4 4 3 2" xfId="9461" xr:uid="{BB372047-5DCC-46A0-8323-D50D7DB8AE30}"/>
    <cellStyle name="Percent 4 4 3 2 2" xfId="38029" xr:uid="{F707B266-78DD-4E54-AD47-EA50659E54C4}"/>
    <cellStyle name="Percent 4 4 3 3" xfId="38028" xr:uid="{B95FBE7C-F467-4F15-9A70-829B6CA43746}"/>
    <cellStyle name="Percent 4 4 4" xfId="6858" xr:uid="{5305482E-15A6-4505-A70E-7EA9BCACAB76}"/>
    <cellStyle name="Percent 4 4 4 2" xfId="9462" xr:uid="{6ACE7ED4-1A16-409C-ADE7-A4714E8EECB6}"/>
    <cellStyle name="Percent 4 4 4 2 2" xfId="38031" xr:uid="{57F31325-FE7B-40A8-B92C-10CCB5BB3156}"/>
    <cellStyle name="Percent 4 4 4 3" xfId="38030" xr:uid="{4D0E1D16-1E3D-4618-9D04-BE6BB9CCE0EA}"/>
    <cellStyle name="Percent 4 4 5" xfId="6859" xr:uid="{45074B1B-0DF2-4B18-91FB-31316742CEC7}"/>
    <cellStyle name="Percent 4 4 5 2" xfId="9463" xr:uid="{75EF3453-D392-4BC8-884A-19320F99B77E}"/>
    <cellStyle name="Percent 4 4 5 2 2" xfId="38033" xr:uid="{A877CA3B-D381-4C2E-9DBE-4F74794ABB75}"/>
    <cellStyle name="Percent 4 4 5 3" xfId="38032" xr:uid="{F83AFC83-5F9D-497F-A814-55143E979CE8}"/>
    <cellStyle name="Percent 4 4 6" xfId="6860" xr:uid="{669AC467-BC93-4239-9DD7-9C649EDD3C31}"/>
    <cellStyle name="Percent 4 4 6 2" xfId="9464" xr:uid="{65FD85EE-BD0D-48C4-AB6A-61B91B5A5CC3}"/>
    <cellStyle name="Percent 4 4 6 2 2" xfId="38035" xr:uid="{4739F049-188A-4A50-B80B-B3C7DF272A78}"/>
    <cellStyle name="Percent 4 4 6 3" xfId="38034" xr:uid="{7423000D-88D4-4C47-81AD-428279F7AF87}"/>
    <cellStyle name="Percent 4 4 7" xfId="6861" xr:uid="{65B7905D-23AD-4757-9922-48815B7B252C}"/>
    <cellStyle name="Percent 4 4 7 2" xfId="9465" xr:uid="{33512105-65F9-42D3-BF8A-7B2F7CF6D80A}"/>
    <cellStyle name="Percent 4 4 7 2 2" xfId="38037" xr:uid="{D899640C-66C4-4701-A01B-35683D89B380}"/>
    <cellStyle name="Percent 4 4 7 3" xfId="38036" xr:uid="{ACA2B648-73B0-4409-A5C7-49FDCF793AF8}"/>
    <cellStyle name="Percent 4 4 8" xfId="6862" xr:uid="{8EA7AE8A-BA95-4D07-AC4F-46ABB9439A7F}"/>
    <cellStyle name="Percent 4 4 8 2" xfId="9466" xr:uid="{025BD49A-0AEF-44A8-8AED-3F2B9D2FF548}"/>
    <cellStyle name="Percent 4 4 8 2 2" xfId="38039" xr:uid="{6841F656-2715-4C49-A028-61723004E951}"/>
    <cellStyle name="Percent 4 4 8 3" xfId="38038" xr:uid="{8B7F03C6-254B-4B8E-AD66-A2934F5D2E88}"/>
    <cellStyle name="Percent 4 4 9" xfId="9459" xr:uid="{E286B57C-F1EC-4F02-9000-101C764AA535}"/>
    <cellStyle name="Percent 4 4 9 2" xfId="38041" xr:uid="{5FC1655C-2F50-4C43-A42C-44360C1ADABE}"/>
    <cellStyle name="Percent 4 4 9 3" xfId="38040" xr:uid="{D85A5575-0B45-4620-9810-55B9D5964EB2}"/>
    <cellStyle name="Percent 4 5" xfId="6863" xr:uid="{C95DC5BD-E1B5-4D16-BC5E-1B8A74575EE1}"/>
    <cellStyle name="Percent 4 5 10" xfId="38042" xr:uid="{ABC50F66-47BA-486D-804C-BCBC43963744}"/>
    <cellStyle name="Percent 4 5 11" xfId="38043" xr:uid="{4B82E653-64F9-4A65-86F3-749790B3F19C}"/>
    <cellStyle name="Percent 4 5 12" xfId="38044" xr:uid="{0578E945-93A6-43B9-9C1E-5D1528164365}"/>
    <cellStyle name="Percent 4 5 13" xfId="11885" xr:uid="{AFE170E8-6A0F-4ED9-B230-2684DDC1E047}"/>
    <cellStyle name="Percent 4 5 2" xfId="6864" xr:uid="{3EA08706-57B2-4124-A26C-92A3E9E47DD5}"/>
    <cellStyle name="Percent 4 5 2 2" xfId="9468" xr:uid="{A1D87360-6323-4F6D-B116-FBEB3551DD23}"/>
    <cellStyle name="Percent 4 5 2 2 2" xfId="38047" xr:uid="{E4A6A2CE-8AA7-4D09-83E7-F9489386B14C}"/>
    <cellStyle name="Percent 4 5 2 2 3" xfId="38046" xr:uid="{06BFC771-7CB0-4A08-87A9-6D9A9EAAB59A}"/>
    <cellStyle name="Percent 4 5 2 3" xfId="38048" xr:uid="{3A3C76A5-7B99-42A8-B45D-66359D64F995}"/>
    <cellStyle name="Percent 4 5 2 4" xfId="38049" xr:uid="{4528EAE6-A7DB-44DD-A6CD-F3D595173410}"/>
    <cellStyle name="Percent 4 5 2 5" xfId="38045" xr:uid="{8029061C-D31B-45BB-B618-65CF588C327C}"/>
    <cellStyle name="Percent 4 5 3" xfId="6865" xr:uid="{7D27DC16-3F84-454C-B308-030C56CEE8E1}"/>
    <cellStyle name="Percent 4 5 3 2" xfId="9469" xr:uid="{5F3C5602-2AB1-4F06-A530-3F671DE07938}"/>
    <cellStyle name="Percent 4 5 3 2 2" xfId="38051" xr:uid="{11078394-24B0-402B-A891-9890D445C9A2}"/>
    <cellStyle name="Percent 4 5 3 3" xfId="38050" xr:uid="{FB9BA9D1-022A-4263-A441-7ADC2C45E584}"/>
    <cellStyle name="Percent 4 5 4" xfId="6866" xr:uid="{A91E6F80-C1C2-4D61-A03E-CF26D23F6475}"/>
    <cellStyle name="Percent 4 5 4 2" xfId="9470" xr:uid="{7948786F-89EF-457F-9C33-2319D91285C0}"/>
    <cellStyle name="Percent 4 5 4 2 2" xfId="38053" xr:uid="{3898DDCD-4ADF-428A-B3A4-BA7643D4CB4B}"/>
    <cellStyle name="Percent 4 5 4 3" xfId="38052" xr:uid="{A3ED6B56-C132-4D27-AD7E-4F930F2CBCD2}"/>
    <cellStyle name="Percent 4 5 5" xfId="6867" xr:uid="{ACF2A630-C89A-4BF2-B6F2-2D6A51DC165E}"/>
    <cellStyle name="Percent 4 5 5 2" xfId="9471" xr:uid="{89B82BEF-3B51-4659-A81C-3D09521A763D}"/>
    <cellStyle name="Percent 4 5 5 2 2" xfId="38055" xr:uid="{88392FDC-C018-43D9-9F82-FF843CE4AB68}"/>
    <cellStyle name="Percent 4 5 5 3" xfId="38054" xr:uid="{7BD9FC6F-C06C-47C0-ADCA-B93D91AC7848}"/>
    <cellStyle name="Percent 4 5 6" xfId="6868" xr:uid="{C85FA963-B9F1-4ACE-8537-22B9D750B291}"/>
    <cellStyle name="Percent 4 5 6 2" xfId="9472" xr:uid="{6EF2E1B2-4203-49A9-AA93-BC1D8BFBE634}"/>
    <cellStyle name="Percent 4 5 6 2 2" xfId="38057" xr:uid="{84426218-1B34-4F8A-A0FA-08325BA290B6}"/>
    <cellStyle name="Percent 4 5 6 3" xfId="38056" xr:uid="{54899532-166C-443E-9302-B5D1AE80E582}"/>
    <cellStyle name="Percent 4 5 7" xfId="6869" xr:uid="{251AB632-7EDC-4E2F-B829-C181FB873B74}"/>
    <cellStyle name="Percent 4 5 7 2" xfId="9473" xr:uid="{3185C07E-15F2-47F2-BC56-78A1B79CC7E6}"/>
    <cellStyle name="Percent 4 5 7 2 2" xfId="38059" xr:uid="{AD8A8C35-147E-4E34-8E52-EBA952CD39E4}"/>
    <cellStyle name="Percent 4 5 7 3" xfId="38058" xr:uid="{8D5EFC88-F8E3-4537-A8DE-F09BBCAC793F}"/>
    <cellStyle name="Percent 4 5 8" xfId="6870" xr:uid="{780C37CC-1146-4879-8D5F-C7975A9304D5}"/>
    <cellStyle name="Percent 4 5 8 2" xfId="9474" xr:uid="{DB3B3249-2530-470E-B4B9-E5479BC55BF9}"/>
    <cellStyle name="Percent 4 5 8 2 2" xfId="38061" xr:uid="{7D86C4DE-31F4-482A-8290-4D57A620689B}"/>
    <cellStyle name="Percent 4 5 8 3" xfId="38060" xr:uid="{029FA087-EA7E-4FCA-A98E-28725A258AE6}"/>
    <cellStyle name="Percent 4 5 9" xfId="9467" xr:uid="{B681D8DD-6B54-42BC-AAC0-F5C1D576D3F8}"/>
    <cellStyle name="Percent 4 5 9 2" xfId="38063" xr:uid="{1C35B6EE-EB77-4ECD-A6DA-EA4B829381D7}"/>
    <cellStyle name="Percent 4 5 9 3" xfId="38062" xr:uid="{79C5B017-5E80-4D42-BF8B-0BB4322754ED}"/>
    <cellStyle name="Percent 4 6" xfId="6871" xr:uid="{8ECE3AD4-84C6-4850-89D7-CA19FC5774E5}"/>
    <cellStyle name="Percent 4 6 10" xfId="38064" xr:uid="{7F2F981D-EEDD-46C4-A834-033519212F2E}"/>
    <cellStyle name="Percent 4 6 11" xfId="38065" xr:uid="{4AAF9EC1-555C-4529-B078-4EB7D877CF84}"/>
    <cellStyle name="Percent 4 6 12" xfId="38066" xr:uid="{D3608806-40B8-4950-ABD2-370B1F221E23}"/>
    <cellStyle name="Percent 4 6 13" xfId="11905" xr:uid="{51D0276B-53AE-4BDC-96D5-D22A5604D6A3}"/>
    <cellStyle name="Percent 4 6 2" xfId="6872" xr:uid="{5D238668-6BD6-4E51-BA18-5C1EFCB5AC80}"/>
    <cellStyle name="Percent 4 6 2 2" xfId="9476" xr:uid="{C43FB120-75E1-4B06-9BF7-120F609FC01E}"/>
    <cellStyle name="Percent 4 6 2 2 2" xfId="38068" xr:uid="{BDC9F3AB-4F5E-4036-9431-11462DE62578}"/>
    <cellStyle name="Percent 4 6 2 3" xfId="38067" xr:uid="{BED496FA-C39F-4D43-971D-6A27051D8147}"/>
    <cellStyle name="Percent 4 6 3" xfId="6873" xr:uid="{620B47E9-38D0-4713-8FB2-10D76EFEBC9F}"/>
    <cellStyle name="Percent 4 6 3 2" xfId="9477" xr:uid="{B13C16D5-B2A4-4811-A1F6-4D632E0D296D}"/>
    <cellStyle name="Percent 4 6 3 2 2" xfId="38070" xr:uid="{C3FB14E9-F11C-4AAA-84BA-0D8401CCDC11}"/>
    <cellStyle name="Percent 4 6 3 3" xfId="38069" xr:uid="{1DA5EF88-C290-45C3-9377-4233EC768924}"/>
    <cellStyle name="Percent 4 6 4" xfId="6874" xr:uid="{2910E502-41C5-4A85-94F1-00FDF53C3F92}"/>
    <cellStyle name="Percent 4 6 4 2" xfId="9478" xr:uid="{93C4578E-0637-4302-97C1-EA41F0CCDCA7}"/>
    <cellStyle name="Percent 4 6 4 2 2" xfId="38072" xr:uid="{8EE4CBE7-011E-4A76-B837-8DAE98D486DF}"/>
    <cellStyle name="Percent 4 6 4 3" xfId="38071" xr:uid="{32F903CF-3FF3-41C6-8EA7-1EF1B6C3CB06}"/>
    <cellStyle name="Percent 4 6 5" xfId="6875" xr:uid="{1828091B-6960-48E6-81D4-6E6F67A490BD}"/>
    <cellStyle name="Percent 4 6 5 2" xfId="9479" xr:uid="{0E8402FE-2484-4B25-8D43-B7CF03DBFB1C}"/>
    <cellStyle name="Percent 4 6 5 2 2" xfId="38074" xr:uid="{4D66D7EA-BBA4-4E0D-BC93-3D4A496A414F}"/>
    <cellStyle name="Percent 4 6 5 3" xfId="38073" xr:uid="{BE2B3013-B638-45A2-B41F-D1CDD50F96D7}"/>
    <cellStyle name="Percent 4 6 6" xfId="6876" xr:uid="{D262D778-87F2-4F94-9E89-F7851B4F2179}"/>
    <cellStyle name="Percent 4 6 6 2" xfId="9480" xr:uid="{84CA000D-F975-449C-A63F-56F133BF692F}"/>
    <cellStyle name="Percent 4 6 6 2 2" xfId="38076" xr:uid="{B4546305-5FDD-404F-987B-EABD31B1E0E0}"/>
    <cellStyle name="Percent 4 6 6 3" xfId="38075" xr:uid="{72CD6EB8-11A7-425F-8067-1E8FF800F803}"/>
    <cellStyle name="Percent 4 6 7" xfId="6877" xr:uid="{F37621A1-7A57-465C-9939-F6A394252B17}"/>
    <cellStyle name="Percent 4 6 7 2" xfId="9481" xr:uid="{BEC1B809-681C-431A-9554-40F7E6CBD8E0}"/>
    <cellStyle name="Percent 4 6 7 2 2" xfId="38078" xr:uid="{8BA55674-EB35-4184-B1A3-AEC8B5579CEA}"/>
    <cellStyle name="Percent 4 6 7 3" xfId="38077" xr:uid="{B6F7936F-48E4-4094-9B67-E4E1C32256D0}"/>
    <cellStyle name="Percent 4 6 8" xfId="6878" xr:uid="{A8FD63A0-B9E8-4385-8310-D457B052358A}"/>
    <cellStyle name="Percent 4 6 8 2" xfId="9482" xr:uid="{C53D1C4E-1480-41C8-BC55-DAE8206CB195}"/>
    <cellStyle name="Percent 4 6 8 2 2" xfId="38080" xr:uid="{4F4A9D19-3B8A-4B33-93F7-88EA09B62C5D}"/>
    <cellStyle name="Percent 4 6 8 3" xfId="38079" xr:uid="{3D46E815-CE90-4D32-8739-71AF03CAB86B}"/>
    <cellStyle name="Percent 4 6 9" xfId="9475" xr:uid="{DC1CD623-BF91-4313-88BC-8C6249C4E74C}"/>
    <cellStyle name="Percent 4 6 9 2" xfId="38082" xr:uid="{DFE10E72-96F2-40E1-B83E-E173F0963AA3}"/>
    <cellStyle name="Percent 4 6 9 3" xfId="38081" xr:uid="{C46802F2-438E-4D7E-8A6E-DD84D171C010}"/>
    <cellStyle name="Percent 4 7" xfId="6879" xr:uid="{29211CCA-9CF5-476F-A6E3-8B70438315A0}"/>
    <cellStyle name="Percent 4 7 2" xfId="9483" xr:uid="{6CB9513C-97C9-41A7-91CF-5D5B84C707E2}"/>
    <cellStyle name="Percent 4 7 2 2" xfId="38085" xr:uid="{E5A68B67-08EB-40CC-B98E-D9231E511E1D}"/>
    <cellStyle name="Percent 4 7 2 3" xfId="38084" xr:uid="{CDB5B78D-A23A-46F4-AFF6-F492D0667899}"/>
    <cellStyle name="Percent 4 7 3" xfId="38086" xr:uid="{F9DD5325-0AA1-4FF7-B9F0-9F1124C27C05}"/>
    <cellStyle name="Percent 4 7 4" xfId="38087" xr:uid="{39F6BFB2-6009-4622-9E1A-886BC4733389}"/>
    <cellStyle name="Percent 4 7 5" xfId="38083" xr:uid="{E9F048D8-3115-43EE-A237-2DA4E20773BC}"/>
    <cellStyle name="Percent 4 8" xfId="6880" xr:uid="{3CAC5EA1-D919-4A72-BE52-2929140462D7}"/>
    <cellStyle name="Percent 4 8 2" xfId="9484" xr:uid="{C18B23EC-191B-448F-BDE8-D34C8C599793}"/>
    <cellStyle name="Percent 4 8 2 2" xfId="38090" xr:uid="{9711447A-EC00-4CF7-ADE1-7ABCED25B7AE}"/>
    <cellStyle name="Percent 4 8 2 3" xfId="38089" xr:uid="{08CE74DA-C962-4D30-9429-187EA6127FD2}"/>
    <cellStyle name="Percent 4 8 3" xfId="38091" xr:uid="{D805B5A1-E47A-4637-BBA9-280EB0C5DD12}"/>
    <cellStyle name="Percent 4 8 4" xfId="38092" xr:uid="{570A2E6C-8CA5-48D6-B014-8E723D8E59CD}"/>
    <cellStyle name="Percent 4 8 5" xfId="38088" xr:uid="{89BAE893-800D-4B1E-8E5D-C70BFA4131FD}"/>
    <cellStyle name="Percent 4 9" xfId="6881" xr:uid="{84A9E9FF-CBD2-413B-A39F-5376F8F74B76}"/>
    <cellStyle name="Percent 4 9 2" xfId="9485" xr:uid="{48F05508-388F-458B-9930-E8ECF13037BE}"/>
    <cellStyle name="Percent 4 9 2 2" xfId="38095" xr:uid="{AAC7DF2A-6938-484A-9C63-BB72C2FFCFF8}"/>
    <cellStyle name="Percent 4 9 2 3" xfId="38094" xr:uid="{AC0EEC22-7B21-4B22-8DB7-147F24F812CB}"/>
    <cellStyle name="Percent 4 9 3" xfId="38096" xr:uid="{4AD005E7-663D-4579-8933-C77EFA86EC3E}"/>
    <cellStyle name="Percent 4 9 4" xfId="38097" xr:uid="{97002AC1-846E-4FF7-98F9-92CFA2B47FBA}"/>
    <cellStyle name="Percent 4 9 5" xfId="38093" xr:uid="{78D07CEB-BABE-4582-8C00-033CC92D0B06}"/>
    <cellStyle name="Percent 5" xfId="3305" xr:uid="{03FDA6EC-0B3F-4D2B-81CB-21E4EED24E6D}"/>
    <cellStyle name="Percent 5 10" xfId="9487" xr:uid="{74B770F1-D050-47AC-A35B-9A60F6BF7E30}"/>
    <cellStyle name="Percent 5 10 2" xfId="38098" xr:uid="{EEE4C948-6EB3-4D44-9181-015D44E6B297}"/>
    <cellStyle name="Percent 5 11" xfId="9486" xr:uid="{7E0BD99C-55DE-423E-AC48-71F418CAED9C}"/>
    <cellStyle name="Percent 5 11 2" xfId="38100" xr:uid="{8C2FC5F1-6922-426E-9167-76CC9FB5AB91}"/>
    <cellStyle name="Percent 5 11 3" xfId="38101" xr:uid="{9E02C3CD-9ED2-47D2-8F6D-A3494210F8ED}"/>
    <cellStyle name="Percent 5 11 4" xfId="38102" xr:uid="{5EC90929-6CD8-42F2-B58B-B2656CCF8A26}"/>
    <cellStyle name="Percent 5 11 5" xfId="38099" xr:uid="{566C0B88-E0AB-4EBD-813E-6EC50BDCFB22}"/>
    <cellStyle name="Percent 5 12" xfId="38103" xr:uid="{C141DA6B-DBD2-4E1D-A76C-8143C6CB6AF8}"/>
    <cellStyle name="Percent 5 13" xfId="38104" xr:uid="{7A1C16F0-9D57-48A8-A1D0-2D48875EF04E}"/>
    <cellStyle name="Percent 5 14" xfId="11154" xr:uid="{37A15B6C-100F-46C3-88E0-616FF9C93226}"/>
    <cellStyle name="Percent 5 15" xfId="6882" xr:uid="{8166AF4A-E8DF-441B-9273-BE2E8307573F}"/>
    <cellStyle name="Percent 5 2" xfId="6883" xr:uid="{F6588929-36D1-4EAC-B9BA-7DEFA0F862EA}"/>
    <cellStyle name="Percent 5 2 2" xfId="9488" xr:uid="{A841065D-1C55-4EC3-8658-C097D0E144D1}"/>
    <cellStyle name="Percent 5 2 2 2" xfId="38105" xr:uid="{8E4573A2-BBA4-42DC-9D1C-19FDFF12A63D}"/>
    <cellStyle name="Percent 5 2 2 3" xfId="38106" xr:uid="{71146A71-517D-428E-9D58-E697CD175620}"/>
    <cellStyle name="Percent 5 2 2 4" xfId="38107" xr:uid="{50A8792E-929A-4B85-A528-B118950B24E0}"/>
    <cellStyle name="Percent 5 2 2 5" xfId="38108" xr:uid="{0BD645C5-DF3E-42D3-AADC-4B893F554367}"/>
    <cellStyle name="Percent 5 2 2 6" xfId="11886" xr:uid="{4F66EC43-0AFF-48CD-9EC3-4D2915620503}"/>
    <cellStyle name="Percent 5 2 3" xfId="38109" xr:uid="{3DAE9491-B086-4D09-B07E-0041472D520E}"/>
    <cellStyle name="Percent 5 2 3 2" xfId="38110" xr:uid="{27B33111-E271-48ED-914E-047B250A36C6}"/>
    <cellStyle name="Percent 5 2 3 3" xfId="38111" xr:uid="{B3C53FBF-2981-4968-9E37-34C61663DAD6}"/>
    <cellStyle name="Percent 5 2 4" xfId="38112" xr:uid="{6A283925-EDE4-401E-B6FC-EB74ECD577B2}"/>
    <cellStyle name="Percent 5 2 5" xfId="38113" xr:uid="{A09F4708-5F69-4346-8192-EA612CA7C5A3}"/>
    <cellStyle name="Percent 5 2 6" xfId="38114" xr:uid="{B0710E33-3CD2-4A0B-A24A-BE98EE5A1920}"/>
    <cellStyle name="Percent 5 2 7" xfId="38115" xr:uid="{E58D0ADA-0869-47B6-B43A-BE77DDCD3CA5}"/>
    <cellStyle name="Percent 5 2 8" xfId="11155" xr:uid="{5FC72426-6C92-40CA-9E29-3237BCCE7505}"/>
    <cellStyle name="Percent 5 3" xfId="6884" xr:uid="{4EDD42E4-8FA8-4896-A202-18CAE74A103C}"/>
    <cellStyle name="Percent 5 3 2" xfId="9490" xr:uid="{8DF88880-EC0E-4C0F-929B-60D93322ECA0}"/>
    <cellStyle name="Percent 5 3 2 2" xfId="38117" xr:uid="{0FF4BF24-0B7E-4F80-97FA-AE76DDA508B2}"/>
    <cellStyle name="Percent 5 3 2 3" xfId="38118" xr:uid="{D7379077-D166-418E-8BE7-3F4FD326A494}"/>
    <cellStyle name="Percent 5 3 2 4" xfId="38119" xr:uid="{82940794-EBA4-4E01-854D-97B16720E78E}"/>
    <cellStyle name="Percent 5 3 2 5" xfId="38116" xr:uid="{DE7C0A84-9C0E-481F-8AD6-D05F95653A8D}"/>
    <cellStyle name="Percent 5 3 3" xfId="9489" xr:uid="{B1C9DD08-C2A2-4AE0-8C2B-0645EB11A2FC}"/>
    <cellStyle name="Percent 5 3 3 2" xfId="38121" xr:uid="{6514A455-403D-4626-B41D-6B13B4965522}"/>
    <cellStyle name="Percent 5 3 3 3" xfId="38120" xr:uid="{9D08DFDA-1EAE-4DE9-AE3F-F34EB58E2825}"/>
    <cellStyle name="Percent 5 3 4" xfId="38122" xr:uid="{305A06FA-08AD-41C1-9ECB-F319E179B160}"/>
    <cellStyle name="Percent 5 3 5" xfId="38123" xr:uid="{29C7B5CC-52AC-4B33-B1D3-E6690815A40C}"/>
    <cellStyle name="Percent 5 3 6" xfId="38124" xr:uid="{FD19D1D2-4F11-4EF0-87D4-4E386602BBB0}"/>
    <cellStyle name="Percent 5 4" xfId="6885" xr:uid="{460BBE93-F656-4FDA-9C01-4ED36BA60A6C}"/>
    <cellStyle name="Percent 5 4 2" xfId="9491" xr:uid="{034C009C-049C-4241-AECD-0955FB5C3077}"/>
    <cellStyle name="Percent 5 4 2 2" xfId="38126" xr:uid="{2D3583C3-994A-4F8B-9A19-D1DE4D15C12E}"/>
    <cellStyle name="Percent 5 4 2 3" xfId="38125" xr:uid="{B2484590-C051-4877-81C0-9B574ADB01B5}"/>
    <cellStyle name="Percent 5 4 3" xfId="38127" xr:uid="{FCD34E37-F705-468F-ADBD-181EE9281E20}"/>
    <cellStyle name="Percent 5 4 4" xfId="38128" xr:uid="{8DCFABD6-5DCF-4500-8FB3-864C6C10B57A}"/>
    <cellStyle name="Percent 5 4 5" xfId="38129" xr:uid="{AD6BA541-29FC-4E71-A133-7D9D62C8137C}"/>
    <cellStyle name="Percent 5 4 6" xfId="11923" xr:uid="{7DDE76BB-0E46-4264-8BEB-724FAFA80048}"/>
    <cellStyle name="Percent 5 5" xfId="6886" xr:uid="{CC15F6FC-EDCF-4A37-865C-D8032458ABBF}"/>
    <cellStyle name="Percent 5 5 2" xfId="9492" xr:uid="{3C84BFB4-0BFB-4A50-97B4-E30359654D89}"/>
    <cellStyle name="Percent 5 5 2 2" xfId="38132" xr:uid="{9158B6EF-3559-4013-93F4-7DD0A89F660E}"/>
    <cellStyle name="Percent 5 5 2 3" xfId="38131" xr:uid="{84D8AAA3-7EED-4F59-A077-D9360ED42E4F}"/>
    <cellStyle name="Percent 5 5 3" xfId="38133" xr:uid="{5DEFD0D2-FEC9-4D24-9EF2-B3B299C2B1A9}"/>
    <cellStyle name="Percent 5 5 4" xfId="38134" xr:uid="{B57E23D8-5ACC-4378-A553-46B596C139A7}"/>
    <cellStyle name="Percent 5 5 5" xfId="38130" xr:uid="{43F7469C-C48A-4B90-B69C-FBB67C7F549B}"/>
    <cellStyle name="Percent 5 6" xfId="6887" xr:uid="{F0E4F37C-F638-4891-9C6E-F8C82C459CAD}"/>
    <cellStyle name="Percent 5 6 2" xfId="9493" xr:uid="{1A07C081-0141-46AA-8507-48D748910F65}"/>
    <cellStyle name="Percent 5 6 2 2" xfId="38136" xr:uid="{6E714E8C-64D2-4E18-8B0C-6BFE7306AE3C}"/>
    <cellStyle name="Percent 5 6 3" xfId="38135" xr:uid="{27F7D98C-EB42-496F-8A58-CE9D2E471AC9}"/>
    <cellStyle name="Percent 5 7" xfId="6888" xr:uid="{8BD93EDA-3592-4DBE-A525-85CAF2DCE922}"/>
    <cellStyle name="Percent 5 7 2" xfId="9494" xr:uid="{8320ECAE-58DC-41C3-8675-085C48D4A5AE}"/>
    <cellStyle name="Percent 5 7 2 2" xfId="38138" xr:uid="{3CA273B8-C21C-440E-937A-25C785378663}"/>
    <cellStyle name="Percent 5 7 3" xfId="38137" xr:uid="{1BBA5AF2-EC2C-4EDD-8068-0D57E927708C}"/>
    <cellStyle name="Percent 5 8" xfId="6889" xr:uid="{1C99954B-AF99-4839-BFCE-EB4B18F48FB6}"/>
    <cellStyle name="Percent 5 8 2" xfId="9495" xr:uid="{D6E90739-D3F8-440D-B023-BBEAE90ADAAD}"/>
    <cellStyle name="Percent 5 8 2 2" xfId="38140" xr:uid="{65D9061B-4917-49FA-94D8-0BC2CB0F2B79}"/>
    <cellStyle name="Percent 5 8 3" xfId="38139" xr:uid="{DF4358F0-9BA6-4A37-9EF8-CC9AEB74D8EC}"/>
    <cellStyle name="Percent 5 9" xfId="9496" xr:uid="{C3FBD557-4B13-4D3F-8222-46C2F9179316}"/>
    <cellStyle name="Percent 5 9 2" xfId="38142" xr:uid="{08032BA2-C89F-42D8-8FF2-A0AFC01D6C7F}"/>
    <cellStyle name="Percent 5 9 3" xfId="38141" xr:uid="{80B284A5-89B2-42ED-903C-B77276054150}"/>
    <cellStyle name="Percent 6" xfId="3315" xr:uid="{7250B0F3-15EC-4ABD-9EC8-1591084BEFE0}"/>
    <cellStyle name="Percent 6 10" xfId="9498" xr:uid="{BF4C0136-64C8-440C-8C13-DFC8BFC21928}"/>
    <cellStyle name="Percent 6 10 2" xfId="38144" xr:uid="{D8BC7F74-45DD-4E44-BFE1-591A8C9F2AE2}"/>
    <cellStyle name="Percent 6 10 3" xfId="38145" xr:uid="{7DD66F4C-9140-4F58-8F17-1C6663FCEE3C}"/>
    <cellStyle name="Percent 6 10 4" xfId="38143" xr:uid="{9F02B118-11CD-4942-895A-9EABF8C1D293}"/>
    <cellStyle name="Percent 6 11" xfId="9497" xr:uid="{EA60CC21-4568-42D7-956A-7F41C852E001}"/>
    <cellStyle name="Percent 6 11 2" xfId="38146" xr:uid="{C566ECE9-4C0C-45C2-8DA8-F36B4BEF0962}"/>
    <cellStyle name="Percent 6 12" xfId="38147" xr:uid="{F23AB288-5ED4-4A76-B706-03447658A54C}"/>
    <cellStyle name="Percent 6 2" xfId="6890" xr:uid="{A30078EE-16B7-4A70-9F70-69ACC7EEE33A}"/>
    <cellStyle name="Percent 6 2 2" xfId="9499" xr:uid="{92D3981F-2563-4CFE-8388-6F08FB886DFD}"/>
    <cellStyle name="Percent 6 2 2 2" xfId="38149" xr:uid="{A0508EE5-327B-4B2F-9C7B-DF3F744FBD97}"/>
    <cellStyle name="Percent 6 2 3" xfId="38148" xr:uid="{1268A93B-91B2-4A27-B52B-04BB7E8BFBD0}"/>
    <cellStyle name="Percent 6 3" xfId="6891" xr:uid="{5A659487-B412-4E38-8C4B-8D918AB0D96C}"/>
    <cellStyle name="Percent 6 3 2" xfId="9500" xr:uid="{870D36CB-9192-48B2-B3A1-37CDD48E4F45}"/>
    <cellStyle name="Percent 6 3 2 2" xfId="38151" xr:uid="{2CB777C3-8C13-4AE2-9362-625E7FBEE202}"/>
    <cellStyle name="Percent 6 3 3" xfId="38150" xr:uid="{ED2DE9B9-6E3F-4B3D-A7B9-AE40B0964A7B}"/>
    <cellStyle name="Percent 6 4" xfId="6892" xr:uid="{369F641E-D80C-478E-AD79-C423A1BD3AE7}"/>
    <cellStyle name="Percent 6 4 2" xfId="9501" xr:uid="{3B85A5B7-43CD-458D-8AE5-71B298F8A29E}"/>
    <cellStyle name="Percent 6 4 2 2" xfId="38153" xr:uid="{F0D9D8AA-05E9-4FC6-986E-1F3F34B38A80}"/>
    <cellStyle name="Percent 6 4 3" xfId="38152" xr:uid="{0E65853C-C2DD-4C85-BEE2-61933F96F1A3}"/>
    <cellStyle name="Percent 6 5" xfId="6893" xr:uid="{A843ABC7-5D94-4F75-803D-C6D2A134E026}"/>
    <cellStyle name="Percent 6 5 2" xfId="9502" xr:uid="{658C347B-533F-41E3-A776-9E4FA9F7549B}"/>
    <cellStyle name="Percent 6 5 2 2" xfId="38155" xr:uid="{16AB381F-5884-4E7F-A163-62261C89086F}"/>
    <cellStyle name="Percent 6 5 3" xfId="38154" xr:uid="{D9828058-CE45-46F0-8131-65F768A18A17}"/>
    <cellStyle name="Percent 6 6" xfId="6894" xr:uid="{32259E75-750F-4DC3-8ECD-3789C5934E05}"/>
    <cellStyle name="Percent 6 6 2" xfId="9503" xr:uid="{2CFA15D1-5019-4FED-A36A-13FA77BE3933}"/>
    <cellStyle name="Percent 6 6 2 2" xfId="38157" xr:uid="{4B07CD9C-C113-4092-8B9F-8DAC874FFB50}"/>
    <cellStyle name="Percent 6 6 3" xfId="38156" xr:uid="{CB13FBD9-8710-49A3-9826-13760827E502}"/>
    <cellStyle name="Percent 6 7" xfId="6895" xr:uid="{B34B587B-429E-409A-9870-A84DE5BCF7F3}"/>
    <cellStyle name="Percent 6 7 2" xfId="9504" xr:uid="{4BD33381-93FB-4255-9DA2-13857E3E14FA}"/>
    <cellStyle name="Percent 6 7 2 2" xfId="38159" xr:uid="{9F59B055-E92D-4882-B58E-73E90D4AA4AC}"/>
    <cellStyle name="Percent 6 7 3" xfId="38158" xr:uid="{B113D1D4-775C-4E75-8CBD-9FAD0E111C5D}"/>
    <cellStyle name="Percent 6 8" xfId="6896" xr:uid="{26999812-50A9-4AF3-8539-A9D0A8F3CC95}"/>
    <cellStyle name="Percent 6 8 2" xfId="9505" xr:uid="{4D92B869-A669-4498-82A7-0FF83BC816A1}"/>
    <cellStyle name="Percent 6 8 2 2" xfId="38161" xr:uid="{02EBF202-8CBE-4796-9833-2864DEB835C3}"/>
    <cellStyle name="Percent 6 8 3" xfId="38160" xr:uid="{FF4FB0E4-3997-46DC-8714-1824F295ED0C}"/>
    <cellStyle name="Percent 6 9" xfId="9506" xr:uid="{56028316-6225-42BF-8D62-EE5D29B793F0}"/>
    <cellStyle name="Percent 6 9 2" xfId="38163" xr:uid="{9BE1287D-79F7-478D-AD80-87AF31C2A52B}"/>
    <cellStyle name="Percent 6 9 3" xfId="38162" xr:uid="{08E1A645-32C3-40EA-96E9-52BFDAA88F8A}"/>
    <cellStyle name="Percent 7" xfId="6897" xr:uid="{C9787363-EEFC-4FC7-9F6A-8BA919A10BA3}"/>
    <cellStyle name="Percent 7 10" xfId="9507" xr:uid="{0F8875B3-BD69-4FF4-AEC0-31A74F6AE661}"/>
    <cellStyle name="Percent 7 10 2" xfId="38165" xr:uid="{F3D59330-ABDF-4608-A41E-D24AE7BA6648}"/>
    <cellStyle name="Percent 7 11" xfId="38166" xr:uid="{E7EE135E-5009-4B35-B4DD-AC9C434A5B6C}"/>
    <cellStyle name="Percent 7 12" xfId="38164" xr:uid="{8012C809-1747-421E-A49D-EE5517534EE9}"/>
    <cellStyle name="Percent 7 2" xfId="6898" xr:uid="{9A20FADD-D138-44BB-9F8D-07C6DA71CE50}"/>
    <cellStyle name="Percent 7 2 2" xfId="9508" xr:uid="{D7574C43-6BFD-473A-BF1A-B316BFC468A3}"/>
    <cellStyle name="Percent 7 2 2 2" xfId="38168" xr:uid="{1900B5E5-8A79-43A1-87E9-11B4DAD65718}"/>
    <cellStyle name="Percent 7 2 3" xfId="38167" xr:uid="{4E1EC2E5-CABB-402E-A10F-21BB0D490A88}"/>
    <cellStyle name="Percent 7 3" xfId="6899" xr:uid="{03DB5EE8-3FA8-4D83-A73F-E870FED52275}"/>
    <cellStyle name="Percent 7 3 2" xfId="9509" xr:uid="{A59A5171-27BE-440F-81B4-88A5553FF3B3}"/>
    <cellStyle name="Percent 7 3 2 2" xfId="38170" xr:uid="{2E451238-F463-4A76-B825-3FFEFB10B1E9}"/>
    <cellStyle name="Percent 7 3 3" xfId="38169" xr:uid="{32A21409-E60A-4940-A9E5-1DD041FA235C}"/>
    <cellStyle name="Percent 7 4" xfId="6900" xr:uid="{8FC121D5-6947-44DB-B57C-DE15A3D38B5F}"/>
    <cellStyle name="Percent 7 4 2" xfId="9510" xr:uid="{7053882B-1758-4402-B369-46DF6CD8F328}"/>
    <cellStyle name="Percent 7 4 2 2" xfId="38172" xr:uid="{6C723199-B9C9-4EEE-9B5F-9CEBF679F3A3}"/>
    <cellStyle name="Percent 7 4 3" xfId="38171" xr:uid="{AE5274A5-913E-4C04-9F0D-636F06B3884F}"/>
    <cellStyle name="Percent 7 5" xfId="6901" xr:uid="{12A206C0-CDC8-4327-A691-B05B50AAFBD8}"/>
    <cellStyle name="Percent 7 5 2" xfId="9511" xr:uid="{CD6CE4C9-31B9-4072-97E4-B40FF6212399}"/>
    <cellStyle name="Percent 7 5 2 2" xfId="38174" xr:uid="{B7C0EEB6-0C99-4030-A96B-515FA3699D5A}"/>
    <cellStyle name="Percent 7 5 3" xfId="38173" xr:uid="{A8F860CE-B581-4733-891E-F9652CA4E79E}"/>
    <cellStyle name="Percent 7 6" xfId="6902" xr:uid="{E81E7A55-5EAF-4C8C-966B-136BBF6DBC47}"/>
    <cellStyle name="Percent 7 6 2" xfId="9512" xr:uid="{45DEF330-A800-4F59-A14B-D82E9009E313}"/>
    <cellStyle name="Percent 7 6 2 2" xfId="38176" xr:uid="{0BBA7720-C7F3-469B-B97B-777CBE3BCA20}"/>
    <cellStyle name="Percent 7 6 3" xfId="38175" xr:uid="{A116E0CB-93E6-4288-BCF8-49DE9EC0E0E2}"/>
    <cellStyle name="Percent 7 7" xfId="6903" xr:uid="{2944B046-1474-49B9-8F84-6177DB50E64F}"/>
    <cellStyle name="Percent 7 7 2" xfId="9513" xr:uid="{B5CC3E00-4CC6-41B2-A54F-2071BB0FB107}"/>
    <cellStyle name="Percent 7 7 2 2" xfId="38178" xr:uid="{61E4E7F1-547E-441B-9503-C8CD568E43FD}"/>
    <cellStyle name="Percent 7 7 3" xfId="38177" xr:uid="{69D9440A-DB3E-489D-8BBC-BB9171FF6B46}"/>
    <cellStyle name="Percent 7 8" xfId="6904" xr:uid="{685449C2-9A5E-46C0-A6F3-01E18F586D78}"/>
    <cellStyle name="Percent 7 8 2" xfId="9514" xr:uid="{08AA5346-26CA-46E3-B89B-3756DC0425D5}"/>
    <cellStyle name="Percent 7 8 2 2" xfId="38180" xr:uid="{334E96EB-50D8-4BDA-B868-2EE4CD896DB7}"/>
    <cellStyle name="Percent 7 8 3" xfId="38179" xr:uid="{C1462B89-5C9F-4917-BA9B-0C565551ED6F}"/>
    <cellStyle name="Percent 7 9" xfId="9515" xr:uid="{2A878875-A5BE-4DD5-87E4-76B2D3BB443C}"/>
    <cellStyle name="Percent 7 9 2" xfId="38182" xr:uid="{FA27641B-998B-4314-A855-9F7368C6C89B}"/>
    <cellStyle name="Percent 7 9 3" xfId="38181" xr:uid="{C7BDDB4B-3740-49A4-B704-D5AE36DE4B05}"/>
    <cellStyle name="Percent 8" xfId="6905" xr:uid="{DCB51BD5-A5A9-4B80-8154-BECAAFBAC724}"/>
    <cellStyle name="Percent 8 10" xfId="38184" xr:uid="{AE69019E-DCC7-4170-9741-AB18FE644305}"/>
    <cellStyle name="Percent 8 11" xfId="38185" xr:uid="{D3DA5B3F-C3AD-4FE4-B3DC-48F212C11859}"/>
    <cellStyle name="Percent 8 12" xfId="38183" xr:uid="{F4FF6EDC-1ABB-4153-ACC2-7745FE8D95AD}"/>
    <cellStyle name="Percent 8 2" xfId="6906" xr:uid="{FA55B84F-E6E9-49B3-8675-778D212FD6D8}"/>
    <cellStyle name="Percent 8 2 2" xfId="9517" xr:uid="{D9EB9E45-83F0-42E9-92EA-3A44E96365CA}"/>
    <cellStyle name="Percent 8 2 2 2" xfId="38187" xr:uid="{C276BB1D-B39B-40A5-A7DE-A0F1C9187713}"/>
    <cellStyle name="Percent 8 2 3" xfId="38186" xr:uid="{5CC1543D-8689-417A-A92C-1B4A940400D5}"/>
    <cellStyle name="Percent 8 3" xfId="6907" xr:uid="{5CD11B21-0277-4881-9093-6EB91FBA7B1A}"/>
    <cellStyle name="Percent 8 3 2" xfId="9518" xr:uid="{07D8B128-B293-421A-910A-69CFC56114B3}"/>
    <cellStyle name="Percent 8 3 2 2" xfId="38189" xr:uid="{FAA0909A-C950-4EC0-B789-CCD49086DC2A}"/>
    <cellStyle name="Percent 8 3 3" xfId="38188" xr:uid="{C5E11A0D-6F3E-4C2E-B319-4EDD9184AB13}"/>
    <cellStyle name="Percent 8 4" xfId="6908" xr:uid="{B6F195B0-71BD-4E56-8C7C-A1CF78D24696}"/>
    <cellStyle name="Percent 8 4 2" xfId="9519" xr:uid="{C93C3F2F-71DD-4002-8171-DBB5D56098F1}"/>
    <cellStyle name="Percent 8 4 2 2" xfId="38191" xr:uid="{B67BD8B4-07B4-44CB-B715-DD8EFF3FFFCC}"/>
    <cellStyle name="Percent 8 4 3" xfId="38190" xr:uid="{6273CBD2-0C0E-4BCC-BD24-73A66DB51732}"/>
    <cellStyle name="Percent 8 5" xfId="6909" xr:uid="{A5278270-655E-4E52-AA1E-8B3F4F852F22}"/>
    <cellStyle name="Percent 8 5 2" xfId="9520" xr:uid="{011CF0B4-AE90-4E46-ABE6-22D8DAF85FA1}"/>
    <cellStyle name="Percent 8 5 2 2" xfId="38193" xr:uid="{4B3C34C6-9008-415C-BE86-7CAEE0F9E593}"/>
    <cellStyle name="Percent 8 5 3" xfId="38192" xr:uid="{B211E56D-7A43-46FE-8F84-57F872430339}"/>
    <cellStyle name="Percent 8 6" xfId="6910" xr:uid="{D6F3117E-2133-4472-973F-C402577F425F}"/>
    <cellStyle name="Percent 8 6 2" xfId="9521" xr:uid="{6B909952-FE56-43A0-9E0D-DD0631819FB1}"/>
    <cellStyle name="Percent 8 6 2 2" xfId="38195" xr:uid="{380E6651-A2F1-4329-9336-16B0903A1851}"/>
    <cellStyle name="Percent 8 6 3" xfId="38194" xr:uid="{EEE05D11-470F-40C6-AEE5-F92D7681FEFE}"/>
    <cellStyle name="Percent 8 7" xfId="6911" xr:uid="{42AD80A6-F24A-4E15-B374-E71504922AC3}"/>
    <cellStyle name="Percent 8 7 2" xfId="9522" xr:uid="{49F926D9-52F9-4280-9F3C-6568CE14F9F7}"/>
    <cellStyle name="Percent 8 7 2 2" xfId="38197" xr:uid="{5B412DA1-1F97-4236-A34C-02E8CB70875E}"/>
    <cellStyle name="Percent 8 7 3" xfId="38196" xr:uid="{2BDA03EA-38EE-442E-9E44-D7238DE1A4F8}"/>
    <cellStyle name="Percent 8 8" xfId="6912" xr:uid="{B2E741D9-E0D2-4128-9F4F-066996CC4C1B}"/>
    <cellStyle name="Percent 8 8 2" xfId="9523" xr:uid="{527F21D1-6862-4378-BB42-41EBEE67D5A7}"/>
    <cellStyle name="Percent 8 8 2 2" xfId="38199" xr:uid="{D859DFE0-6B21-4443-8655-98BF7987090D}"/>
    <cellStyle name="Percent 8 8 3" xfId="38198" xr:uid="{F4033F33-029F-4AC9-A5F0-9A1DDAFE982D}"/>
    <cellStyle name="Percent 8 9" xfId="9516" xr:uid="{77DE1AFC-5E7B-4F73-B4AC-D959FFAC4A47}"/>
    <cellStyle name="Percent 8 9 2" xfId="38201" xr:uid="{1978EA77-52C5-415A-9DA6-D1B669CB343E}"/>
    <cellStyle name="Percent 8 9 3" xfId="38200" xr:uid="{73720495-11E1-427B-B7A9-711736624516}"/>
    <cellStyle name="Percent 9" xfId="6913" xr:uid="{6A5134FB-A45C-4F36-99BC-2E96E7521113}"/>
    <cellStyle name="Percent 9 10" xfId="9525" xr:uid="{751179AF-B64F-4183-9EDF-6CBE56F73F54}"/>
    <cellStyle name="Percent 9 10 2" xfId="38203" xr:uid="{AF6716DF-46BF-4A4F-9D93-F94AF6E941F4}"/>
    <cellStyle name="Percent 9 11" xfId="9526" xr:uid="{E9B976C2-CA10-4F11-82D3-64955CB66A40}"/>
    <cellStyle name="Percent 9 11 2" xfId="38204" xr:uid="{B45D2479-D5A8-4CC6-A2F6-447C504F8A45}"/>
    <cellStyle name="Percent 9 12" xfId="9527" xr:uid="{E31054B7-AA18-43F5-BB9D-FCFE90C00DE7}"/>
    <cellStyle name="Percent 9 12 2" xfId="38205" xr:uid="{6566957A-DC44-450F-9A13-2357A9F11DCA}"/>
    <cellStyle name="Percent 9 13" xfId="9528" xr:uid="{8F9ACFDA-8C91-4A8A-AFA3-D37C0E3B6908}"/>
    <cellStyle name="Percent 9 13 2" xfId="38206" xr:uid="{13E9F230-7C69-4F5D-933B-5829148BC4B8}"/>
    <cellStyle name="Percent 9 14" xfId="9529" xr:uid="{F89B5D58-8B39-4C3E-91B2-FA57CB0C702E}"/>
    <cellStyle name="Percent 9 14 2" xfId="38207" xr:uid="{24FC7171-4038-4354-B863-87554B49ED7D}"/>
    <cellStyle name="Percent 9 15" xfId="9530" xr:uid="{62C14F15-3CE5-4F87-99E1-E34F9C93C2EB}"/>
    <cellStyle name="Percent 9 15 2" xfId="38208" xr:uid="{EF1274EC-A28F-434B-BC17-D12109BB8891}"/>
    <cellStyle name="Percent 9 16" xfId="9531" xr:uid="{1481F37B-2090-4375-8290-232717A33D36}"/>
    <cellStyle name="Percent 9 16 2" xfId="38209" xr:uid="{821EC0B8-9699-4418-94CC-1C8C02B87F78}"/>
    <cellStyle name="Percent 9 17" xfId="9532" xr:uid="{B3799AB7-8EC6-41B2-9168-44CC94BAED3C}"/>
    <cellStyle name="Percent 9 17 2" xfId="38210" xr:uid="{6BDBFF35-93F1-4560-94E6-066D7BC6D62C}"/>
    <cellStyle name="Percent 9 18" xfId="9533" xr:uid="{35932ABF-42BE-4F96-8E8F-36F07A45687F}"/>
    <cellStyle name="Percent 9 18 2" xfId="38211" xr:uid="{B1B33BC6-1C65-4DDC-9893-ED46F4A41D7D}"/>
    <cellStyle name="Percent 9 19" xfId="9534" xr:uid="{769C3100-90D6-4FC5-A5D5-68B1DA15C033}"/>
    <cellStyle name="Percent 9 19 2" xfId="38212" xr:uid="{48664EE4-8BDA-4207-B8AC-3B5DBE713170}"/>
    <cellStyle name="Percent 9 2" xfId="6914" xr:uid="{5EED32B7-45DC-45D1-BA4C-7BFFABFCC690}"/>
    <cellStyle name="Percent 9 2 2" xfId="9536" xr:uid="{FA2DE2E6-B9E5-4F40-A233-89479A8A6E06}"/>
    <cellStyle name="Percent 9 2 2 2" xfId="38214" xr:uid="{0B8497CB-94F4-459F-B2F5-EDF1184D0826}"/>
    <cellStyle name="Percent 9 2 3" xfId="9535" xr:uid="{8F6A030B-CEBA-4ACC-A1DF-484A21543B66}"/>
    <cellStyle name="Percent 9 2 3 2" xfId="38215" xr:uid="{2907C900-583C-4C69-8DD5-D933BC226045}"/>
    <cellStyle name="Percent 9 2 4" xfId="38213" xr:uid="{B4750D20-0F3D-4332-BD3D-04EF81B67085}"/>
    <cellStyle name="Percent 9 20" xfId="9537" xr:uid="{DFCC433F-17FB-4972-9ED0-ED826403AC59}"/>
    <cellStyle name="Percent 9 20 2" xfId="38216" xr:uid="{4E5F6996-F764-4DF2-BAF3-1BC443CBFC27}"/>
    <cellStyle name="Percent 9 21" xfId="9524" xr:uid="{98BFABAD-763E-4B5A-BD90-8D1625281693}"/>
    <cellStyle name="Percent 9 21 2" xfId="38217" xr:uid="{60324589-A405-47B1-AF86-900350C6477E}"/>
    <cellStyle name="Percent 9 22" xfId="38202" xr:uid="{B662D76C-C188-491B-9F12-51B8475231E3}"/>
    <cellStyle name="Percent 9 3" xfId="6915" xr:uid="{A3854622-0340-49FE-BBA1-CB37D6B294A9}"/>
    <cellStyle name="Percent 9 3 2" xfId="9539" xr:uid="{511FA15F-02AC-4401-86CE-093A76FFE3AA}"/>
    <cellStyle name="Percent 9 3 2 2" xfId="38219" xr:uid="{99E0397E-1CB9-40BC-8A16-0CFFB3744B24}"/>
    <cellStyle name="Percent 9 3 3" xfId="9538" xr:uid="{79D7BB0D-5608-4185-AF10-5402012275AE}"/>
    <cellStyle name="Percent 9 3 3 2" xfId="38220" xr:uid="{C67195F6-5B35-4519-81E7-F51DBFAA7A62}"/>
    <cellStyle name="Percent 9 3 4" xfId="38218" xr:uid="{4380E2C4-2185-4112-A7C7-4A05EF42005D}"/>
    <cellStyle name="Percent 9 4" xfId="6916" xr:uid="{74555BD4-6BF1-40ED-9803-4A8347AEDE67}"/>
    <cellStyle name="Percent 9 4 2" xfId="9541" xr:uid="{2116750D-902D-4CA9-B37E-38DEBCE84CB3}"/>
    <cellStyle name="Percent 9 4 2 2" xfId="38222" xr:uid="{D5E948F1-BED4-42BC-9268-BDF1F9A2D9A2}"/>
    <cellStyle name="Percent 9 4 3" xfId="9540" xr:uid="{DAA830B0-5475-456A-AC42-ED2F402CC95A}"/>
    <cellStyle name="Percent 9 4 3 2" xfId="38223" xr:uid="{85F74DB1-205D-4B19-B8BC-DE5ED3F3C8A2}"/>
    <cellStyle name="Percent 9 4 4" xfId="38221" xr:uid="{4C8B0274-B49A-4281-B0E5-5DE93CDEE7AA}"/>
    <cellStyle name="Percent 9 5" xfId="6917" xr:uid="{7005518E-FDC9-4D53-9FD4-E3CDCEF1D968}"/>
    <cellStyle name="Percent 9 5 2" xfId="9543" xr:uid="{0FCDDF69-A1F6-4969-A199-31BF7F96D42D}"/>
    <cellStyle name="Percent 9 5 2 2" xfId="38225" xr:uid="{66641D6C-AC64-45F0-93D5-BF32DC1AA49E}"/>
    <cellStyle name="Percent 9 5 3" xfId="9542" xr:uid="{4C73F0F3-F57C-44B3-906A-AD63646A35B4}"/>
    <cellStyle name="Percent 9 5 3 2" xfId="38226" xr:uid="{BB3EDB84-C630-4998-9E65-7F1E5115D57F}"/>
    <cellStyle name="Percent 9 5 4" xfId="38224" xr:uid="{4C8C8282-9DD7-4393-8932-822984F7A727}"/>
    <cellStyle name="Percent 9 6" xfId="6918" xr:uid="{5995CB48-E0D5-43EF-B871-963159D5C9F3}"/>
    <cellStyle name="Percent 9 6 2" xfId="9545" xr:uid="{90B72B52-383E-408A-94E2-19493DE3AC88}"/>
    <cellStyle name="Percent 9 6 2 2" xfId="38228" xr:uid="{DAA2CA7F-F20D-4992-BD53-7E071964B13D}"/>
    <cellStyle name="Percent 9 6 3" xfId="9544" xr:uid="{D6DB7AD3-A1A1-44A7-8AB4-57A0E56BBD48}"/>
    <cellStyle name="Percent 9 6 3 2" xfId="38229" xr:uid="{F62E1EE8-680C-4779-930A-28830EE18B43}"/>
    <cellStyle name="Percent 9 6 4" xfId="38227" xr:uid="{841B6243-6C14-44A7-A196-34D1D090BE04}"/>
    <cellStyle name="Percent 9 7" xfId="6919" xr:uid="{2FD50BF5-0C6E-4C8A-A34D-766981C3838E}"/>
    <cellStyle name="Percent 9 7 2" xfId="9547" xr:uid="{6E2B8A2C-CA64-45D5-9657-DB79574AFB26}"/>
    <cellStyle name="Percent 9 7 2 2" xfId="38231" xr:uid="{CA4A522E-7ECE-405E-BA48-7417AADF45A4}"/>
    <cellStyle name="Percent 9 7 3" xfId="9548" xr:uid="{D3015D77-E3F1-4C74-AC0B-5D6297E1CBDF}"/>
    <cellStyle name="Percent 9 7 3 2" xfId="38232" xr:uid="{CADDDF6B-0088-4B7B-9DF5-ECFA6E9E7E62}"/>
    <cellStyle name="Percent 9 7 4" xfId="9549" xr:uid="{D28421C9-2E44-41E7-9B51-B578C33AB9CA}"/>
    <cellStyle name="Percent 9 7 4 2" xfId="38233" xr:uid="{AE6665FE-FD96-4C39-A86D-AB59D471E6AA}"/>
    <cellStyle name="Percent 9 7 5" xfId="9546" xr:uid="{110EA977-D04B-40F3-82E9-4824E37CD513}"/>
    <cellStyle name="Percent 9 7 5 2" xfId="38234" xr:uid="{2E08C243-DC20-454D-AA82-114F2D579BC5}"/>
    <cellStyle name="Percent 9 7 6" xfId="38230" xr:uid="{5F298B42-0A30-4AB7-BD16-07D488361550}"/>
    <cellStyle name="Percent 9 8" xfId="6920" xr:uid="{6DE05317-280B-48C1-9C57-1F5302D9B817}"/>
    <cellStyle name="Percent 9 8 2" xfId="9551" xr:uid="{EBDA010B-A981-4713-9B30-5689572256ED}"/>
    <cellStyle name="Percent 9 8 2 2" xfId="38236" xr:uid="{B8FBEF7B-082A-448D-9A6F-CEEFAA91EE22}"/>
    <cellStyle name="Percent 9 8 3" xfId="9550" xr:uid="{2E7B3481-3A8A-4503-A743-00BFE997D9FE}"/>
    <cellStyle name="Percent 9 8 3 2" xfId="38237" xr:uid="{B8E7CB9F-52BE-42F3-9CE7-389F6127F701}"/>
    <cellStyle name="Percent 9 8 4" xfId="38235" xr:uid="{53A952B8-B5C8-4B5E-A6C2-779AA8D7B7F4}"/>
    <cellStyle name="Percent 9 9" xfId="9552" xr:uid="{9E760DA5-714C-4776-996B-8B68F86B903B}"/>
    <cellStyle name="Percent 9 9 2" xfId="38238" xr:uid="{0EE3B866-17E3-47E9-B42B-7A3AEC0C78B8}"/>
    <cellStyle name="Percentagem 2 2" xfId="9553" xr:uid="{5D6AC055-7345-4BBF-96E3-88DFC0F37C84}"/>
    <cellStyle name="Percentagem 2 2 2" xfId="38239" xr:uid="{3C56DEE5-91B1-4813-8950-DDC185D7A5C0}"/>
    <cellStyle name="Percentagem 2 3" xfId="9554" xr:uid="{8A9D9A5D-A5E1-43D3-B160-086C5158B0CE}"/>
    <cellStyle name="Percentagem 2 3 2" xfId="38240" xr:uid="{B62ECA92-FBC1-4F85-BA9D-AA62398F92DF}"/>
    <cellStyle name="Percentuale 2" xfId="6921" xr:uid="{898C230E-5D81-4C91-B26B-06A0DAF0A0CB}"/>
    <cellStyle name="Percentuale 2 2" xfId="11157" xr:uid="{935A9AC6-ABE5-4299-AEC0-B4BF7D11F471}"/>
    <cellStyle name="Percentuale 2 2 2" xfId="38241" xr:uid="{A1E51EAD-A64C-49B5-97F0-FCA7453BCF02}"/>
    <cellStyle name="Percentuale 2 2 3" xfId="38242" xr:uid="{EEBB00DC-735F-43DC-B5B4-E71C07832D6E}"/>
    <cellStyle name="Percentuale 2 2 3 2" xfId="38243" xr:uid="{4A526135-D2DD-4A95-A95E-F5A190280F94}"/>
    <cellStyle name="Percentuale 2 2 4" xfId="38244" xr:uid="{F009309E-25DC-4DBB-B350-76E1D8D1F7EF}"/>
    <cellStyle name="Percentuale 2 3" xfId="11363" xr:uid="{4BE0C9CE-9C3D-45E7-BF16-6C74B5C8923A}"/>
    <cellStyle name="Percentuale 2 3 2" xfId="38245" xr:uid="{3698E7F3-F1B2-434F-8E5D-38546B0414C5}"/>
    <cellStyle name="Percentuale 2 3 3" xfId="38246" xr:uid="{E124EBB3-1FEB-42D3-827F-CB6CDC27FC71}"/>
    <cellStyle name="Percentuale 2 3 4" xfId="38247" xr:uid="{C2F2C7D0-8D88-4CAF-9300-E2EEB9D3B643}"/>
    <cellStyle name="Percentuale 2 4" xfId="38248" xr:uid="{A2C1AF5D-1781-40A8-817B-7F257BD74A8F}"/>
    <cellStyle name="Percentuale 2 5" xfId="38249" xr:uid="{7A05AF99-0E80-439A-9B04-A153BE251E63}"/>
    <cellStyle name="Percentuale 2 6" xfId="38250" xr:uid="{5AF4C924-13F3-49D0-A891-BC5552D84BF8}"/>
    <cellStyle name="Percentuale 2 7" xfId="38251" xr:uid="{F87BE7BD-4A8B-4AFB-8E67-8FB403468F97}"/>
    <cellStyle name="Percentuale 2 8" xfId="11156" xr:uid="{73F86E72-3CFF-4A77-A860-6CF9CEE5608D}"/>
    <cellStyle name="Percentuale 3" xfId="6922" xr:uid="{F4319202-65A8-4B2E-B1CC-51460DA7141E}"/>
    <cellStyle name="Pilkku_Layo9704" xfId="3090" xr:uid="{C3B87428-913E-4EC6-9A6E-16617129E5CA}"/>
    <cellStyle name="Publication_style" xfId="38252" xr:uid="{F5235D9D-155A-4630-B5FB-9567459DFC82}"/>
    <cellStyle name="Pyör. luku_Layo9704" xfId="3091" xr:uid="{D0E26151-9FC1-4728-8C94-D35D89BDA02E}"/>
    <cellStyle name="Pyör. valuutta_Layo9704" xfId="3092" xr:uid="{C69CE9A7-77F4-44CA-B03D-083E8FC85AF8}"/>
    <cellStyle name="Refdb standard" xfId="38253" xr:uid="{42EF736B-C83D-42BC-B648-4DEB08B1C3CB}"/>
    <cellStyle name="Refdb standard 2" xfId="38254" xr:uid="{757ED84B-3BD7-42D4-B12E-17D95DC0B130}"/>
    <cellStyle name="Rossz" xfId="91" xr:uid="{2E556519-0783-4887-A7F2-3827FE5B52EF}"/>
    <cellStyle name="Satisfaisant" xfId="38255" xr:uid="{5C9592DF-A3AD-4624-A077-6BEE2307AE8B}"/>
    <cellStyle name="Schlecht" xfId="9555" xr:uid="{553EB03C-E47F-41DE-BCF4-6ED41EDC1A10}"/>
    <cellStyle name="Schlecht 2" xfId="38257" xr:uid="{14A3671F-BB94-4500-BEB1-02352692771C}"/>
    <cellStyle name="Schlecht 3" xfId="38256" xr:uid="{7B582A2B-D4F6-47CB-99A4-E5B0F960EAB8}"/>
    <cellStyle name="Semleges" xfId="92" xr:uid="{62CBED70-4BC4-48CF-982F-2B124763C169}"/>
    <cellStyle name="Shade" xfId="9556" xr:uid="{3C48CB56-3DE2-45D3-888A-647BCE8532FD}"/>
    <cellStyle name="Shade 2" xfId="38259" xr:uid="{D36E1A6A-E6C3-4122-8078-85A528D6A86A}"/>
    <cellStyle name="Shade 2 2" xfId="38260" xr:uid="{FB01466C-9485-42FD-B879-ADA70CB6F758}"/>
    <cellStyle name="Shade 2 2 2" xfId="38261" xr:uid="{523FDE43-7794-4F6D-A76F-6125E5CEC47F}"/>
    <cellStyle name="Shade 2 3" xfId="38262" xr:uid="{F46A855D-B533-4154-AA23-9E68F94D3652}"/>
    <cellStyle name="Shade 3" xfId="38263" xr:uid="{67AB1E92-7ECC-44F1-9971-27DEDF17B517}"/>
    <cellStyle name="Shade 3 2" xfId="38264" xr:uid="{23925A9D-E786-46E7-BA5D-31072D428C88}"/>
    <cellStyle name="Shade 3 2 2" xfId="38265" xr:uid="{545BC84A-BCA6-4F7D-A9CF-FEE45BC27DE8}"/>
    <cellStyle name="Shade 3 3" xfId="38266" xr:uid="{74639686-CE71-45EE-BCD4-0899B319AC97}"/>
    <cellStyle name="Shade 4" xfId="38267" xr:uid="{079FF7CF-CF8E-4D78-BA92-24B3D47AFB22}"/>
    <cellStyle name="Shade 4 2" xfId="38268" xr:uid="{2E1FD796-AA55-4665-A3F8-7704375C0A93}"/>
    <cellStyle name="Shade 5" xfId="38269" xr:uid="{EE3C59E9-DD7B-4031-B31D-FF2BD3FB4736}"/>
    <cellStyle name="Shade 5 2" xfId="38270" xr:uid="{F4E9837A-D20B-4925-B67F-07AEDB9CAAF8}"/>
    <cellStyle name="Shade 6" xfId="38271" xr:uid="{10883E3D-6AB2-489B-A41F-355B60A9B78C}"/>
    <cellStyle name="Shade 7" xfId="38272" xr:uid="{FECCF487-92C9-4936-9680-EE1A983E4BFE}"/>
    <cellStyle name="Shade 8" xfId="38258" xr:uid="{B00F75E9-E4D0-4A7D-82E9-EC14E1B9C762}"/>
    <cellStyle name="Sheet Title" xfId="3673" xr:uid="{5C97D135-6AD8-41DD-81E8-9A61315B3813}"/>
    <cellStyle name="Sortie" xfId="38273" xr:uid="{5A3C41FA-673D-4657-B4CA-F087C9AC5E31}"/>
    <cellStyle name="Sortie 10" xfId="38274" xr:uid="{6C1F920E-57FD-4295-850A-96433BFFA69B}"/>
    <cellStyle name="Sortie 10 2" xfId="38275" xr:uid="{1DDB3541-BC35-4ECC-9893-84CA4E05F485}"/>
    <cellStyle name="Sortie 10 3" xfId="38276" xr:uid="{DF17694A-6662-43F5-9B69-8962274E9DD1}"/>
    <cellStyle name="Sortie 11" xfId="38277" xr:uid="{7DF4B1C6-8278-47A4-AF5D-294A0E9BC2D0}"/>
    <cellStyle name="Sortie 12" xfId="38278" xr:uid="{03350235-3D00-4897-B54C-106268F92703}"/>
    <cellStyle name="Sortie 2" xfId="38279" xr:uid="{88AB9706-2C97-4E12-A669-C759589B055E}"/>
    <cellStyle name="Sortie 2 10" xfId="38280" xr:uid="{D097462B-F6BA-4562-A69B-27B2166EA1D9}"/>
    <cellStyle name="Sortie 2 11" xfId="38281" xr:uid="{8FE6E75B-9630-4871-9978-074428B0FF7E}"/>
    <cellStyle name="Sortie 2 2" xfId="38282" xr:uid="{5C2E9FFD-AABF-4941-A3E8-BC9CC4E98AFD}"/>
    <cellStyle name="Sortie 2 2 2" xfId="38283" xr:uid="{5C61FB9A-438D-4CC3-8A99-4C7119B118CF}"/>
    <cellStyle name="Sortie 2 2 3" xfId="38284" xr:uid="{CCBF4017-87CF-4758-A7C6-11A6A2CFD7D9}"/>
    <cellStyle name="Sortie 2 3" xfId="38285" xr:uid="{05EF839E-3A76-4667-9E35-9EF39925DEF5}"/>
    <cellStyle name="Sortie 2 3 2" xfId="38286" xr:uid="{4A384ABD-B902-4DD3-A24D-12AD0852809F}"/>
    <cellStyle name="Sortie 2 3 3" xfId="38287" xr:uid="{901A5712-C53F-4A28-8908-8568DAD33D30}"/>
    <cellStyle name="Sortie 2 4" xfId="38288" xr:uid="{BAE23689-DA64-4EA8-8042-6E2390AEE306}"/>
    <cellStyle name="Sortie 2 4 2" xfId="38289" xr:uid="{8286BDC3-C8A4-4045-A16D-81166F27FBCE}"/>
    <cellStyle name="Sortie 2 4 3" xfId="38290" xr:uid="{509AC99C-2DFD-4C91-915A-35462E17AA74}"/>
    <cellStyle name="Sortie 2 5" xfId="38291" xr:uid="{B8982FEF-36CB-438E-938C-8AD44EC55CA7}"/>
    <cellStyle name="Sortie 2 5 2" xfId="38292" xr:uid="{D0DC26AE-7E59-4ACA-B745-215BA310936F}"/>
    <cellStyle name="Sortie 2 5 3" xfId="38293" xr:uid="{E4D7253A-C747-453D-8B63-FF508C69ECAA}"/>
    <cellStyle name="Sortie 2 6" xfId="38294" xr:uid="{E1504B33-92EC-4711-AA17-8D7608358A04}"/>
    <cellStyle name="Sortie 2 6 2" xfId="38295" xr:uid="{A52A59FD-2603-465C-8265-A9C52C6F5477}"/>
    <cellStyle name="Sortie 2 6 3" xfId="38296" xr:uid="{C8FC6B7E-F084-4BFE-97E1-7B7D42E449EF}"/>
    <cellStyle name="Sortie 2 7" xfId="38297" xr:uid="{CACE5554-4820-4CAB-A669-FA28F1B00E13}"/>
    <cellStyle name="Sortie 2 7 2" xfId="38298" xr:uid="{35B3703E-C114-4C4B-ABC4-EEF617A2E133}"/>
    <cellStyle name="Sortie 2 7 3" xfId="38299" xr:uid="{75569C16-2C9B-4D6E-B23E-199575438585}"/>
    <cellStyle name="Sortie 2 8" xfId="38300" xr:uid="{61526503-9763-4B75-BA06-14E5D1E50891}"/>
    <cellStyle name="Sortie 2 8 2" xfId="38301" xr:uid="{B7FB8429-8969-47BC-A04F-9710CD264B79}"/>
    <cellStyle name="Sortie 2 8 3" xfId="38302" xr:uid="{E5BEEAF5-7598-4E98-AE1E-ED83FCCCDB4E}"/>
    <cellStyle name="Sortie 2 9" xfId="38303" xr:uid="{2C51DA23-412E-4ACB-8523-FEC9CFC2E399}"/>
    <cellStyle name="Sortie 2 9 2" xfId="38304" xr:uid="{E6C6333C-F590-4713-ACEF-89B566C653D2}"/>
    <cellStyle name="Sortie 2 9 3" xfId="38305" xr:uid="{0F6ACC2F-583C-4633-A183-C865DE06BFEA}"/>
    <cellStyle name="Sortie 3" xfId="38306" xr:uid="{EEFB093C-80D1-4368-AE84-4B3966C24009}"/>
    <cellStyle name="Sortie 3 2" xfId="38307" xr:uid="{CF8790AE-2CC2-445F-B4DE-D85127462A49}"/>
    <cellStyle name="Sortie 3 3" xfId="38308" xr:uid="{41CA4FA6-7953-4052-8CBF-CD5D839C6184}"/>
    <cellStyle name="Sortie 4" xfId="38309" xr:uid="{A32CF99C-D611-46AF-B492-77658FD658CD}"/>
    <cellStyle name="Sortie 4 2" xfId="38310" xr:uid="{0F720A4B-B8CA-4D3E-B4C0-8CB992F6EE53}"/>
    <cellStyle name="Sortie 4 3" xfId="38311" xr:uid="{5173AA89-26E5-4BA5-9FFB-808D2BAC0FFF}"/>
    <cellStyle name="Sortie 5" xfId="38312" xr:uid="{D8E34959-B7B2-4263-8D92-5C903DF9A4B4}"/>
    <cellStyle name="Sortie 5 2" xfId="38313" xr:uid="{6F4A4A41-CB2C-450A-A7A9-8101A4B85F1D}"/>
    <cellStyle name="Sortie 5 3" xfId="38314" xr:uid="{E33642ED-AB5C-4D96-92DE-CA4E9BDF2955}"/>
    <cellStyle name="Sortie 6" xfId="38315" xr:uid="{EE4B6445-76EB-464E-8393-414A46CAC9A6}"/>
    <cellStyle name="Sortie 6 2" xfId="38316" xr:uid="{C293F8BC-A290-426E-AE92-F543DF98DB4B}"/>
    <cellStyle name="Sortie 6 3" xfId="38317" xr:uid="{9245C0D0-C9DF-4730-AE94-C443E03A29A5}"/>
    <cellStyle name="Sortie 7" xfId="38318" xr:uid="{AE8793E5-F209-4068-BFD0-6E91D86E97B5}"/>
    <cellStyle name="Sortie 7 2" xfId="38319" xr:uid="{7AD76899-416D-4F7C-884C-94878DF07331}"/>
    <cellStyle name="Sortie 7 3" xfId="38320" xr:uid="{002E00E3-99A9-43C5-A02F-56B463E8A023}"/>
    <cellStyle name="Sortie 8" xfId="38321" xr:uid="{456A3749-36A0-4AF8-B5D4-F4AEB435C030}"/>
    <cellStyle name="Sortie 8 2" xfId="38322" xr:uid="{3EBF033F-81CA-42A8-84C0-3EA87EC8CBDD}"/>
    <cellStyle name="Sortie 8 3" xfId="38323" xr:uid="{870D17F0-B525-4DB8-8E81-C84279E90F83}"/>
    <cellStyle name="Sortie 9" xfId="38324" xr:uid="{0E5C802D-0327-4A3C-A62F-6A35E27C214F}"/>
    <cellStyle name="Sortie 9 2" xfId="38325" xr:uid="{5152D3CE-80A4-42E7-AEE9-78409831345E}"/>
    <cellStyle name="Sortie 9 3" xfId="38326" xr:uid="{533D3070-C736-439E-B3F8-9D80EA207D49}"/>
    <cellStyle name="source" xfId="3291" xr:uid="{D91BCC79-EEAA-466D-A159-A91673C66BDA}"/>
    <cellStyle name="source 2" xfId="38327" xr:uid="{228BFA7D-88A0-4B5C-9E6C-26D16DBDB289}"/>
    <cellStyle name="source 2 2" xfId="38328" xr:uid="{C7DAEACF-67AE-41F6-BA6C-95E9D86396B2}"/>
    <cellStyle name="source 2 3" xfId="38329" xr:uid="{0855EE5B-CD4E-4025-856F-C569E34E3A17}"/>
    <cellStyle name="source 3" xfId="38330" xr:uid="{A7710961-337E-43F1-89D7-D1B473618A2F}"/>
    <cellStyle name="source 4" xfId="38331" xr:uid="{BF9065D5-85C1-4E7A-B744-04452AD50211}"/>
    <cellStyle name="source 5" xfId="38332" xr:uid="{720CC6D6-8BAF-4A92-BA78-D5AE93C9C6DB}"/>
    <cellStyle name="source 6" xfId="11909" xr:uid="{377F401D-CA72-4967-9842-86BCADB98A01}"/>
    <cellStyle name="source 7" xfId="9557" xr:uid="{C742F597-5A09-4910-95E2-F6AAC3737D07}"/>
    <cellStyle name="Standaard_Blad1" xfId="9558" xr:uid="{14C4631C-BCF4-4827-A5D5-A7E5D3771CFB}"/>
    <cellStyle name="Standard 2" xfId="9559" xr:uid="{9C910E8C-042B-4840-86CF-7FF6D41D40E3}"/>
    <cellStyle name="Standard 2 2" xfId="38333" xr:uid="{D1D1DA3C-240A-48C1-BF68-43FE751466E5}"/>
    <cellStyle name="Standard 3" xfId="9560" xr:uid="{80CFA7BD-931C-4EB8-8F57-20FFE1F6A5BD}"/>
    <cellStyle name="Standard 3 2" xfId="38334" xr:uid="{CBF147AE-68DF-4DB5-9468-80A5C1C18BE1}"/>
    <cellStyle name="Standard_ENR_REF" xfId="38335" xr:uid="{C5F1CC7E-9234-4A9F-8B4A-019668B1C630}"/>
    <cellStyle name="Style 1" xfId="9561" xr:uid="{BDEB1F41-A548-4CF5-8B60-AF718DEF0B00}"/>
    <cellStyle name="Style 1 2" xfId="38337" xr:uid="{0D462581-D83A-4891-BD1E-35AA6A360399}"/>
    <cellStyle name="Style 1 3" xfId="38336" xr:uid="{BD10CD20-9762-45DF-ADFA-8B525BAE222C}"/>
    <cellStyle name="Style 103" xfId="38338" xr:uid="{57CF3CFA-687B-425F-B00B-54466C1C2457}"/>
    <cellStyle name="Style 103 2" xfId="38339" xr:uid="{CA4653B1-DE0D-42DF-8DF1-6EF3B944985C}"/>
    <cellStyle name="Style 103 3" xfId="38340" xr:uid="{38D49E82-6211-44BA-9621-3A20A3557A94}"/>
    <cellStyle name="Style 104" xfId="38341" xr:uid="{BDE310D4-16E9-466A-81DF-DC81D0805530}"/>
    <cellStyle name="Style 104 2" xfId="38342" xr:uid="{BE10EA8D-A27D-4E51-A267-99BFC5A25399}"/>
    <cellStyle name="Style 104 3" xfId="38343" xr:uid="{94CFCD61-BBE2-4A78-8341-75D6A402C2E0}"/>
    <cellStyle name="Style 105" xfId="38344" xr:uid="{3AF040B8-F8C9-4F5F-B3DE-621AA4D335D6}"/>
    <cellStyle name="Style 105 2" xfId="38345" xr:uid="{53E70FE8-253C-487D-A623-AE643F763633}"/>
    <cellStyle name="Style 106" xfId="38346" xr:uid="{11BE86D4-9ADF-44D9-845A-F9E1C51E2B0F}"/>
    <cellStyle name="Style 106 2" xfId="38347" xr:uid="{9EA06201-9270-4E99-8274-AEEA38B1E521}"/>
    <cellStyle name="Style 107" xfId="38348" xr:uid="{B389880D-7E85-4E7A-ADD1-09FCC5951D08}"/>
    <cellStyle name="Style 107 2" xfId="38349" xr:uid="{0B64C20A-3AC1-425B-AD55-2668D581864A}"/>
    <cellStyle name="Style 108" xfId="38350" xr:uid="{A7DECA2D-BB0E-40D5-A18A-AA195A5838F1}"/>
    <cellStyle name="Style 108 2" xfId="38351" xr:uid="{76CB1028-DFFC-405F-893B-B53C632CEF85}"/>
    <cellStyle name="Style 108 3" xfId="38352" xr:uid="{16AA4452-C188-4C4F-80D3-B5A6C90AEBBC}"/>
    <cellStyle name="Style 109" xfId="38353" xr:uid="{2A7864E9-4CB3-4A46-A96A-8B0F71EB6D79}"/>
    <cellStyle name="Style 109 2" xfId="38354" xr:uid="{745981E9-083C-4E0F-A5F0-574C39A74202}"/>
    <cellStyle name="Style 110" xfId="38355" xr:uid="{8DA5A30D-A8E8-4C0C-83DA-9D894FACF657}"/>
    <cellStyle name="Style 110 2" xfId="38356" xr:uid="{229DC11A-7266-4419-975F-6ECF9E536D28}"/>
    <cellStyle name="Style 114" xfId="38357" xr:uid="{04FA77DA-0201-4F10-8858-EB3E00DF3149}"/>
    <cellStyle name="Style 114 2" xfId="38358" xr:uid="{64275262-9AE5-4543-8260-975EECC3103F}"/>
    <cellStyle name="Style 114 3" xfId="38359" xr:uid="{92D2DA13-94DD-49D7-BA37-C8A236057C9F}"/>
    <cellStyle name="Style 115" xfId="38360" xr:uid="{BCEBE0F6-81FF-49E9-A548-DF574EDA82DA}"/>
    <cellStyle name="Style 115 2" xfId="38361" xr:uid="{919B20F3-C18A-4A01-9E64-FD9D97217FD1}"/>
    <cellStyle name="Style 115 3" xfId="38362" xr:uid="{57D08311-1ADC-4D41-AC23-7E9F89F07746}"/>
    <cellStyle name="Style 116" xfId="38363" xr:uid="{61ADC603-B652-4614-A384-0947A1571749}"/>
    <cellStyle name="Style 116 2" xfId="38364" xr:uid="{82F39FB0-F314-491F-A4F6-CD7F177A02C3}"/>
    <cellStyle name="Style 117" xfId="38365" xr:uid="{C24C8040-1830-463F-8A0C-1B44DC0F69FA}"/>
    <cellStyle name="Style 117 2" xfId="38366" xr:uid="{D482641F-A004-450D-8ECE-6EE7FF35F521}"/>
    <cellStyle name="Style 118" xfId="38367" xr:uid="{04747C0F-6E98-44F2-92F8-C186C6020B78}"/>
    <cellStyle name="Style 118 2" xfId="38368" xr:uid="{B4E3DA90-D771-4135-B5B3-A5856D1B3987}"/>
    <cellStyle name="Style 119" xfId="38369" xr:uid="{C54C7A4C-2164-4BE5-B82A-27A727E869EE}"/>
    <cellStyle name="Style 119 2" xfId="38370" xr:uid="{F96F2DC9-E002-472C-A6F1-F507B388DE33}"/>
    <cellStyle name="Style 119 3" xfId="38371" xr:uid="{C85571B0-E9B2-465D-8990-9E604E0E6128}"/>
    <cellStyle name="Style 120" xfId="38372" xr:uid="{B6891D72-1B75-43F4-8D62-5DC2C01AC2F8}"/>
    <cellStyle name="Style 120 2" xfId="38373" xr:uid="{617E86CA-DD8B-4183-8389-CA78DE682E49}"/>
    <cellStyle name="Style 121" xfId="38374" xr:uid="{98332071-5229-4C01-8C80-6B73FBCA4D3E}"/>
    <cellStyle name="Style 121 2" xfId="38375" xr:uid="{D9FE8373-6AF7-4DD7-842E-627500525BDF}"/>
    <cellStyle name="Style 126" xfId="38376" xr:uid="{5BAE87C7-4CE4-4FC8-9449-AF3A215BAF0E}"/>
    <cellStyle name="Style 126 2" xfId="38377" xr:uid="{538F7C46-1869-4A43-B9CA-A80E2D29DE7C}"/>
    <cellStyle name="Style 126 3" xfId="38378" xr:uid="{BA2497BE-F95B-4EEB-B9AD-6084206ABE42}"/>
    <cellStyle name="Style 127" xfId="38379" xr:uid="{6A76A35B-0D6E-495D-A4BD-6FAA5CF395BD}"/>
    <cellStyle name="Style 127 2" xfId="38380" xr:uid="{D702227C-4C1B-41F7-AADF-8D0127AE90A7}"/>
    <cellStyle name="Style 128" xfId="38381" xr:uid="{7C1D30CD-2A70-452D-9A8E-F3A4D3ABC14F}"/>
    <cellStyle name="Style 128 2" xfId="38382" xr:uid="{9E98462B-F9B3-4763-8F10-13951200EE8B}"/>
    <cellStyle name="Style 129" xfId="38383" xr:uid="{109EBD0B-8DFB-46AF-872D-8606712B1EBF}"/>
    <cellStyle name="Style 129 2" xfId="38384" xr:uid="{2BB27962-C44F-4A1C-9BB1-D92A57F2DAE7}"/>
    <cellStyle name="Style 130" xfId="38385" xr:uid="{E657C2B1-66DF-486F-9F49-E0C7C7AB140F}"/>
    <cellStyle name="Style 130 2" xfId="38386" xr:uid="{DDF84107-8921-4EF5-8047-790448B19EC0}"/>
    <cellStyle name="Style 130 3" xfId="38387" xr:uid="{B9ADAD11-22D0-4E29-B3AC-180A6B264592}"/>
    <cellStyle name="Style 131" xfId="38388" xr:uid="{9CED9144-ADB2-45AD-AAAE-BF454E8E422E}"/>
    <cellStyle name="Style 131 2" xfId="38389" xr:uid="{9611286E-6AC0-4362-B3EC-592A2C2E967B}"/>
    <cellStyle name="Style 132" xfId="38390" xr:uid="{CD5F83FB-6D6B-4E89-A4B1-C8B4B0F38965}"/>
    <cellStyle name="Style 132 2" xfId="38391" xr:uid="{3B39E7F6-FD40-48C6-8E39-5FD39CA70E77}"/>
    <cellStyle name="Style 137" xfId="38392" xr:uid="{2272BC3F-F61B-466E-B7A6-ABCD8672A9CC}"/>
    <cellStyle name="Style 137 2" xfId="38393" xr:uid="{7EDCDF2D-6A40-4426-8414-5B3580B4733E}"/>
    <cellStyle name="Style 137 3" xfId="38394" xr:uid="{CCA595F1-01A4-48DF-B242-2B06CD019A54}"/>
    <cellStyle name="Style 138" xfId="38395" xr:uid="{939F2DAD-D485-43A4-9974-00EDDEA0FF56}"/>
    <cellStyle name="Style 138 2" xfId="38396" xr:uid="{6291FA5D-D3BF-436C-B444-5FE98B66A6F3}"/>
    <cellStyle name="Style 139" xfId="38397" xr:uid="{317D4453-040A-4397-B233-E95A3D5D2891}"/>
    <cellStyle name="Style 139 2" xfId="38398" xr:uid="{D277C789-4F06-4168-829A-51C531E32443}"/>
    <cellStyle name="Style 140" xfId="38399" xr:uid="{3811F2A3-2684-400D-8407-B6029E80D904}"/>
    <cellStyle name="Style 140 2" xfId="38400" xr:uid="{7B61B1C5-D8CD-40A3-93D4-EDD44E395807}"/>
    <cellStyle name="Style 141" xfId="38401" xr:uid="{928BD906-348C-4870-B806-1E79DCC8DAC8}"/>
    <cellStyle name="Style 141 2" xfId="38402" xr:uid="{E4323850-E894-4970-9456-1E655C859B07}"/>
    <cellStyle name="Style 141 3" xfId="38403" xr:uid="{EF98441F-8BAF-4DB9-9794-5A5155A9B89B}"/>
    <cellStyle name="Style 142" xfId="38404" xr:uid="{E8AD8D16-BE81-4048-98A9-16E3B3810F90}"/>
    <cellStyle name="Style 142 2" xfId="38405" xr:uid="{D775EF27-3811-403A-B335-6A76E67AAF3A}"/>
    <cellStyle name="Style 143" xfId="38406" xr:uid="{1E309320-F6BA-4581-99D3-973838BC17BA}"/>
    <cellStyle name="Style 143 2" xfId="38407" xr:uid="{E5976D8A-D29E-46AC-8AD1-2FAC635B9F7A}"/>
    <cellStyle name="Style 148" xfId="38408" xr:uid="{06DB5D52-37E5-444F-8869-243EA5134AD1}"/>
    <cellStyle name="Style 148 2" xfId="38409" xr:uid="{F7B07467-1444-4D27-BEFB-50740E2045E4}"/>
    <cellStyle name="Style 148 3" xfId="38410" xr:uid="{21FB00CC-130A-4DA8-B850-FF7523CA431C}"/>
    <cellStyle name="Style 149" xfId="38411" xr:uid="{65DE081B-4059-4D1F-ADF2-A4AAE1A34C98}"/>
    <cellStyle name="Style 149 2" xfId="38412" xr:uid="{BF3D9E14-DDD8-468F-9D14-5B95F619A786}"/>
    <cellStyle name="Style 150" xfId="38413" xr:uid="{FFF74706-85C7-433F-959D-09FFDC4E121E}"/>
    <cellStyle name="Style 150 2" xfId="38414" xr:uid="{21759CBA-4732-483F-AEAB-F4C3CEE7672E}"/>
    <cellStyle name="Style 151" xfId="38415" xr:uid="{A9D115C7-491D-40EB-A1DC-8286FF3BF575}"/>
    <cellStyle name="Style 151 2" xfId="38416" xr:uid="{CFA0F854-A704-42F4-AA40-E295A6C3B729}"/>
    <cellStyle name="Style 152" xfId="38417" xr:uid="{483BA5E3-8216-4131-BE77-E1B4E691FB52}"/>
    <cellStyle name="Style 152 2" xfId="38418" xr:uid="{1C01BD13-1755-4DB2-BFC3-81F3605CD3F3}"/>
    <cellStyle name="Style 152 3" xfId="38419" xr:uid="{10F07D08-93ED-46FA-9C4F-BCC12B8E2391}"/>
    <cellStyle name="Style 153" xfId="38420" xr:uid="{F0AF8072-777C-45FE-890A-B49220250113}"/>
    <cellStyle name="Style 153 2" xfId="38421" xr:uid="{E2A54A9B-5CD6-4E59-BC64-96ACCA00AA7E}"/>
    <cellStyle name="Style 154" xfId="38422" xr:uid="{14770A8F-BC98-4C44-AB9B-DB0B6C2FC959}"/>
    <cellStyle name="Style 154 2" xfId="38423" xr:uid="{77AE6697-6069-43A1-9C35-A68621F96A5C}"/>
    <cellStyle name="Style 159" xfId="38424" xr:uid="{24164754-AFAE-4A47-BD08-618DBA7D0A1C}"/>
    <cellStyle name="Style 159 2" xfId="38425" xr:uid="{3E6EC104-13A1-4854-983C-233D5F1A0E17}"/>
    <cellStyle name="Style 159 3" xfId="38426" xr:uid="{63B1FF1F-32F4-418A-BBE0-A14D25FAB962}"/>
    <cellStyle name="Style 160" xfId="38427" xr:uid="{215CA735-71B7-4248-B0B0-9EB10A7F4F00}"/>
    <cellStyle name="Style 160 2" xfId="38428" xr:uid="{33FA1B12-AE5F-4A62-B0F2-707842F180C6}"/>
    <cellStyle name="Style 161" xfId="38429" xr:uid="{9B3A34A1-6ADD-4513-9E4F-D909A5061B07}"/>
    <cellStyle name="Style 161 2" xfId="38430" xr:uid="{A6B17B05-4CE1-4682-8B9E-20302C51F1C3}"/>
    <cellStyle name="Style 162" xfId="38431" xr:uid="{AF29904F-F596-45C0-9F72-A565DA52C107}"/>
    <cellStyle name="Style 162 2" xfId="38432" xr:uid="{70D27461-A05F-4F29-B4B3-3A2BB3683911}"/>
    <cellStyle name="Style 163" xfId="38433" xr:uid="{65590044-C4A7-4C99-BEB3-34328865758E}"/>
    <cellStyle name="Style 163 2" xfId="38434" xr:uid="{E1C809F5-4F49-44A6-BC3A-B85E81AEE09F}"/>
    <cellStyle name="Style 163 3" xfId="38435" xr:uid="{7DDB9E99-4C2E-475E-98FE-05BD1C3D338C}"/>
    <cellStyle name="Style 164" xfId="38436" xr:uid="{13816330-876D-4BF3-9E57-56899B98E1EE}"/>
    <cellStyle name="Style 164 2" xfId="38437" xr:uid="{3C453169-D814-4368-9200-3EC5C7792433}"/>
    <cellStyle name="Style 165" xfId="38438" xr:uid="{2DA35709-1430-42EF-8F2E-E8ABBD6B4FDE}"/>
    <cellStyle name="Style 165 2" xfId="38439" xr:uid="{0FFC24C3-DFE2-47A3-9A21-034099DA81BA}"/>
    <cellStyle name="Style 21" xfId="3093" xr:uid="{6688207A-6A9A-4B87-A4FB-5EE8C0479880}"/>
    <cellStyle name="Style 21 10" xfId="38440" xr:uid="{292DB927-1D46-47DF-8745-E493D83564B0}"/>
    <cellStyle name="Style 21 10 2" xfId="38441" xr:uid="{2ECD56CF-7994-4838-9CFA-6E4D791A89B2}"/>
    <cellStyle name="Style 21 10 3" xfId="38442" xr:uid="{BC234EF5-B2C6-4985-8C98-F4E7EFD40D06}"/>
    <cellStyle name="Style 21 10 4" xfId="38443" xr:uid="{ECA61D21-526F-4EB8-8BD5-9C712749F523}"/>
    <cellStyle name="Style 21 11" xfId="38444" xr:uid="{6BAE852C-EAE3-47FA-BFF6-8161FB9E2999}"/>
    <cellStyle name="Style 21 11 2" xfId="38445" xr:uid="{4960A4EF-51A1-4519-B7E4-AD255DDECCE8}"/>
    <cellStyle name="Style 21 11 3" xfId="38446" xr:uid="{54A2348A-700C-47B2-8C74-493A83089054}"/>
    <cellStyle name="Style 21 11 4" xfId="38447" xr:uid="{66D452F3-A95E-423B-B232-0961BC452280}"/>
    <cellStyle name="Style 21 12" xfId="38448" xr:uid="{0FEB3DF8-B9F5-405F-B335-AC259EFDFC4A}"/>
    <cellStyle name="Style 21 12 2" xfId="38449" xr:uid="{885E59E0-378E-429F-A21C-A0D99D9D3960}"/>
    <cellStyle name="Style 21 12 3" xfId="38450" xr:uid="{51B8AA88-7C55-4C0E-946A-AA14BED2701F}"/>
    <cellStyle name="Style 21 13" xfId="38451" xr:uid="{66A71F35-6E66-4BC3-B1C6-9F2D93C8D99B}"/>
    <cellStyle name="Style 21 13 2" xfId="38452" xr:uid="{ECC8FBED-7910-47F8-9EA8-40C317AADDB3}"/>
    <cellStyle name="Style 21 14" xfId="38453" xr:uid="{B2CEFD38-1AAD-4E09-A6F3-CFD7A5A1A958}"/>
    <cellStyle name="Style 21 15" xfId="38454" xr:uid="{CE96AEFC-17D3-41AD-BD8B-0591FB906C95}"/>
    <cellStyle name="Style 21 16" xfId="11158" xr:uid="{9D180F90-670B-4BAC-B3F6-371D77759872}"/>
    <cellStyle name="Style 21 17" xfId="9562" xr:uid="{77A37683-3AA8-48B2-8134-01A94254676C}"/>
    <cellStyle name="Style 21 2" xfId="3094" xr:uid="{C8B5E09C-01E0-42A3-B6F9-13A5158C982A}"/>
    <cellStyle name="Style 21 2 10" xfId="38455" xr:uid="{7682AC44-1101-4490-A009-3E9EE39A01E6}"/>
    <cellStyle name="Style 21 2 10 2" xfId="38456" xr:uid="{AD49B8EA-F081-4024-AAB6-324EB9AEBC64}"/>
    <cellStyle name="Style 21 2 10 3" xfId="38457" xr:uid="{509180FB-FBDA-4FD8-864D-F93A55F2A9A6}"/>
    <cellStyle name="Style 21 2 10 4" xfId="38458" xr:uid="{F1A94973-2518-454F-BE90-8EC464262078}"/>
    <cellStyle name="Style 21 2 11" xfId="38459" xr:uid="{7FB36E7B-280A-4FD6-9001-F5EEE3481322}"/>
    <cellStyle name="Style 21 2 11 2" xfId="38460" xr:uid="{603BC025-7280-48CC-8D06-AD6939F47320}"/>
    <cellStyle name="Style 21 2 11 3" xfId="38461" xr:uid="{72BFEFFD-8F6B-41F3-B5B7-6584DFD2EC27}"/>
    <cellStyle name="Style 21 2 12" xfId="38462" xr:uid="{F0D3EC76-DE82-42F6-B696-20B6DC84B969}"/>
    <cellStyle name="Style 21 2 12 2" xfId="38463" xr:uid="{8109AB7D-7BC4-4B34-A6BE-A5C86F7A222E}"/>
    <cellStyle name="Style 21 2 13" xfId="38464" xr:uid="{1A3B4899-EFF0-4BEE-9FCD-C67702AF4AB5}"/>
    <cellStyle name="Style 21 2 14" xfId="38465" xr:uid="{26D4BC20-D906-4BBB-A7DF-A95922B15027}"/>
    <cellStyle name="Style 21 2 15" xfId="11159" xr:uid="{86C3C081-9EA4-4929-8177-E7ED5B3EA151}"/>
    <cellStyle name="Style 21 2 16" xfId="9563" xr:uid="{92FFC3C4-2873-47C0-8552-73B68E011070}"/>
    <cellStyle name="Style 21 2 2" xfId="3594" xr:uid="{DE2C067B-9B60-4E24-BDD6-7170596E6DF8}"/>
    <cellStyle name="Style 21 2 2 10" xfId="38466" xr:uid="{89E3DE73-D624-4193-925E-69701F95FBC7}"/>
    <cellStyle name="Style 21 2 2 10 2" xfId="38467" xr:uid="{053AFA5E-4266-4D57-AF81-8EFB362C4C7D}"/>
    <cellStyle name="Style 21 2 2 11" xfId="38468" xr:uid="{11D8EABC-0F86-4D9C-AB3F-E3891E75408E}"/>
    <cellStyle name="Style 21 2 2 12" xfId="38469" xr:uid="{FA1E7090-2D27-41DA-BBF1-53FD23EB44FA}"/>
    <cellStyle name="Style 21 2 2 2" xfId="4250" xr:uid="{168839A6-37C3-4E33-B8CE-74883256D985}"/>
    <cellStyle name="Style 21 2 2 2 2" xfId="4997" xr:uid="{43AB581D-288A-48E5-9CC6-8D97DF7D5314}"/>
    <cellStyle name="Style 21 2 2 2 2 2" xfId="38470" xr:uid="{236A65B3-4BC4-4EEC-856B-4428CE4908F5}"/>
    <cellStyle name="Style 21 2 2 2 2 2 2" xfId="38471" xr:uid="{DE3DFB8F-4796-420F-94E7-3D9E6F80D756}"/>
    <cellStyle name="Style 21 2 2 2 2 3" xfId="38472" xr:uid="{B92B6BDE-2C35-4C71-9C80-35EC22134B90}"/>
    <cellStyle name="Style 21 2 2 2 2 4" xfId="38473" xr:uid="{45CDFDF9-2E04-4055-AE49-B1491452ED41}"/>
    <cellStyle name="Style 21 2 2 2 3" xfId="5473" xr:uid="{B1303536-EB16-448F-852C-C5F95EBB6C57}"/>
    <cellStyle name="Style 21 2 2 2 4" xfId="38474" xr:uid="{9B42427C-170C-418B-891A-56FA3F88898F}"/>
    <cellStyle name="Style 21 2 2 2 5" xfId="38475" xr:uid="{3408E416-7027-4923-A3E2-AAFF0D000E0A}"/>
    <cellStyle name="Style 21 2 2 2 6" xfId="38476" xr:uid="{E8EBC49A-B097-48FE-B5DF-27B9EE1C308A}"/>
    <cellStyle name="Style 21 2 2 3" xfId="38477" xr:uid="{1541F691-9138-41A5-A2A6-2EAF01DB81AA}"/>
    <cellStyle name="Style 21 2 2 3 2" xfId="38478" xr:uid="{75ACE909-B58F-4A10-9439-700B8745E0F7}"/>
    <cellStyle name="Style 21 2 2 3 2 2" xfId="38479" xr:uid="{ED02DA0D-4D63-432A-A225-6B1DCCB45915}"/>
    <cellStyle name="Style 21 2 2 3 2 3" xfId="38480" xr:uid="{00FB2BA1-F4D3-479A-BEEF-034D1E72E884}"/>
    <cellStyle name="Style 21 2 2 3 3" xfId="38481" xr:uid="{F39D3EC6-D450-4562-8140-9DE7C6F08D67}"/>
    <cellStyle name="Style 21 2 2 3 3 2" xfId="38482" xr:uid="{144D115D-4206-49BF-87EF-393E9A63748B}"/>
    <cellStyle name="Style 21 2 2 3 4" xfId="38483" xr:uid="{483F1070-AFF4-4E14-ACEB-D74BCCA538A3}"/>
    <cellStyle name="Style 21 2 2 3 4 2" xfId="38484" xr:uid="{AA64DE60-6E6D-4F63-81C0-4A8BE91623F5}"/>
    <cellStyle name="Style 21 2 2 3 5" xfId="38485" xr:uid="{E444A69F-9813-414B-9655-B3F47277C4E2}"/>
    <cellStyle name="Style 21 2 2 3 6" xfId="38486" xr:uid="{1B4A2C2B-B2EC-4C6A-9776-E768546BF7ED}"/>
    <cellStyle name="Style 21 2 2 4" xfId="38487" xr:uid="{7E8AA527-8930-4BE8-8D73-868A7132AC5B}"/>
    <cellStyle name="Style 21 2 2 4 2" xfId="38488" xr:uid="{B4C4FAB9-F413-47AB-A315-E8E9E47EDFC2}"/>
    <cellStyle name="Style 21 2 2 4 2 2" xfId="38489" xr:uid="{864D84FB-8CEE-424C-8ABE-69484D2FF522}"/>
    <cellStyle name="Style 21 2 2 4 2 3" xfId="38490" xr:uid="{A8E21582-1525-4705-8CC8-A3ECF360EDFB}"/>
    <cellStyle name="Style 21 2 2 4 3" xfId="38491" xr:uid="{78321904-59CE-437A-A8AE-53DD90D68C5F}"/>
    <cellStyle name="Style 21 2 2 4 4" xfId="38492" xr:uid="{3D51BB8B-3D7D-4588-9B51-B6F19D89168E}"/>
    <cellStyle name="Style 21 2 2 5" xfId="38493" xr:uid="{B527DD7A-23D9-4F5A-B8C7-8963CC3833D4}"/>
    <cellStyle name="Style 21 2 2 5 2" xfId="38494" xr:uid="{66F03EA8-849C-4675-ACA9-4FEF940A86C5}"/>
    <cellStyle name="Style 21 2 2 5 3" xfId="38495" xr:uid="{AB8351D5-242B-4EF9-BF6A-E7649C52DBFF}"/>
    <cellStyle name="Style 21 2 2 5 4" xfId="38496" xr:uid="{70F1C44E-B2F4-4F98-A872-762DDC5A5DCB}"/>
    <cellStyle name="Style 21 2 2 6" xfId="38497" xr:uid="{88BBC7EC-DFA1-4DF3-826B-2C832BB575E8}"/>
    <cellStyle name="Style 21 2 2 6 2" xfId="38498" xr:uid="{0C96C7DA-CB9F-495B-81D0-EF8034508A00}"/>
    <cellStyle name="Style 21 2 2 6 3" xfId="38499" xr:uid="{BF79F16D-B3A5-4FD9-8695-8C8EF65FBF55}"/>
    <cellStyle name="Style 21 2 2 6 4" xfId="38500" xr:uid="{1162D8C3-C972-4693-974D-01DBE5CEE3DF}"/>
    <cellStyle name="Style 21 2 2 7" xfId="38501" xr:uid="{E6FD9157-A472-4009-ABDF-AC02D8AF109D}"/>
    <cellStyle name="Style 21 2 2 7 2" xfId="38502" xr:uid="{D032007D-69BA-40AE-A513-FD738B188193}"/>
    <cellStyle name="Style 21 2 2 7 3" xfId="38503" xr:uid="{7C41969D-93CC-48BA-B6F6-D59BCD167C90}"/>
    <cellStyle name="Style 21 2 2 7 4" xfId="38504" xr:uid="{EC45E552-7EAB-4F0D-8068-6FA8B30835BA}"/>
    <cellStyle name="Style 21 2 2 8" xfId="38505" xr:uid="{0D0F31F2-8F54-477A-BB62-8CC1CEE6ED01}"/>
    <cellStyle name="Style 21 2 2 8 2" xfId="38506" xr:uid="{BA8539D4-CFD2-4261-A9CB-72E37CD89C88}"/>
    <cellStyle name="Style 21 2 2 8 3" xfId="38507" xr:uid="{8ECFC1FD-8988-4399-A633-4B952C19CE01}"/>
    <cellStyle name="Style 21 2 2 8 4" xfId="38508" xr:uid="{87BDB8EF-CD2C-4832-BB05-41D18F7AD921}"/>
    <cellStyle name="Style 21 2 2 9" xfId="38509" xr:uid="{1422FD47-A660-429B-8361-84105DDC0BC4}"/>
    <cellStyle name="Style 21 2 2 9 2" xfId="38510" xr:uid="{12C37818-C933-4C67-BDF8-E63D58BC54BF}"/>
    <cellStyle name="Style 21 2 2 9 3" xfId="38511" xr:uid="{08D22A32-4DF0-498F-80CD-DFA69307B638}"/>
    <cellStyle name="Style 21 2 3" xfId="3660" xr:uid="{36EE835F-4BD3-4027-8B9D-5BBDBF4B3E2A}"/>
    <cellStyle name="Style 21 2 3 10" xfId="38512" xr:uid="{EC84F836-8C27-49D3-A7D2-EEFAFE6A6702}"/>
    <cellStyle name="Style 21 2 3 10 2" xfId="38513" xr:uid="{54AD97C9-DBA4-4DDE-BA72-E5724C94BC99}"/>
    <cellStyle name="Style 21 2 3 11" xfId="38514" xr:uid="{562FC822-0517-4F91-8DDB-D6967CDEBD75}"/>
    <cellStyle name="Style 21 2 3 12" xfId="38515" xr:uid="{5F17FA15-E419-4D58-927A-0816BC470240}"/>
    <cellStyle name="Style 21 2 3 2" xfId="4316" xr:uid="{CDE3953A-0D12-4B43-9935-6ACAAA83F105}"/>
    <cellStyle name="Style 21 2 3 2 2" xfId="5063" xr:uid="{E0416C4C-8EDB-4FEA-978B-F344D201A615}"/>
    <cellStyle name="Style 21 2 3 2 2 2" xfId="38516" xr:uid="{2F08870D-9808-4C62-A2F7-FB3AE7C9E52D}"/>
    <cellStyle name="Style 21 2 3 2 2 3" xfId="38517" xr:uid="{5CD1837C-7C86-4DC0-AB30-C6302F948BC4}"/>
    <cellStyle name="Style 21 2 3 2 3" xfId="5539" xr:uid="{98824B50-5EC6-4372-AE81-3D0626F54C05}"/>
    <cellStyle name="Style 21 2 3 2 4" xfId="38518" xr:uid="{A6D64B9B-4E38-4474-A55E-92669637A861}"/>
    <cellStyle name="Style 21 2 3 2 5" xfId="38519" xr:uid="{B2B42A73-DE79-4482-8B97-1A0CA5028775}"/>
    <cellStyle name="Style 21 2 3 2 6" xfId="38520" xr:uid="{8E76CECE-0EEB-41CB-AAA3-83A852F12E76}"/>
    <cellStyle name="Style 21 2 3 3" xfId="38521" xr:uid="{10F0F063-78B5-4A7D-B61B-5C8C758C9A59}"/>
    <cellStyle name="Style 21 2 3 3 2" xfId="38522" xr:uid="{682D0EDA-7174-4377-8B71-2F950A3B3859}"/>
    <cellStyle name="Style 21 2 3 3 3" xfId="38523" xr:uid="{4332F836-2004-474E-AECF-FFB78575C93C}"/>
    <cellStyle name="Style 21 2 3 3 4" xfId="38524" xr:uid="{D21FE1CB-ACF9-4609-B94B-BB82439C66C6}"/>
    <cellStyle name="Style 21 2 3 4" xfId="38525" xr:uid="{91960FAA-5767-40E8-98C6-7C4AF559B02E}"/>
    <cellStyle name="Style 21 2 3 4 2" xfId="38526" xr:uid="{8632A003-F9E4-4610-8E4E-0A106727702B}"/>
    <cellStyle name="Style 21 2 3 4 3" xfId="38527" xr:uid="{BA73AEF8-9A54-4E5B-AB56-18EA4E788C17}"/>
    <cellStyle name="Style 21 2 3 4 4" xfId="38528" xr:uid="{09142EA9-D9F1-465F-B245-776884EE2278}"/>
    <cellStyle name="Style 21 2 3 5" xfId="38529" xr:uid="{D875881D-4E6D-48A7-880C-51464FBEE2B2}"/>
    <cellStyle name="Style 21 2 3 5 2" xfId="38530" xr:uid="{51242F31-EED6-4727-8D21-B9EF62EB1EDD}"/>
    <cellStyle name="Style 21 2 3 5 3" xfId="38531" xr:uid="{A8CE791A-26C9-4672-9764-4918EFBB148D}"/>
    <cellStyle name="Style 21 2 3 5 4" xfId="38532" xr:uid="{89024759-1D9C-45C9-A2FB-359DF640184E}"/>
    <cellStyle name="Style 21 2 3 6" xfId="38533" xr:uid="{A3C96AB8-1F7D-48ED-8D4B-4A1DC059AF19}"/>
    <cellStyle name="Style 21 2 3 6 2" xfId="38534" xr:uid="{278A7931-C3EE-4A57-B87C-BE89B29B1493}"/>
    <cellStyle name="Style 21 2 3 6 3" xfId="38535" xr:uid="{94A408FD-7D55-4A6B-BF2E-CE15F7F6E298}"/>
    <cellStyle name="Style 21 2 3 6 4" xfId="38536" xr:uid="{4C96B6BB-DEBA-4642-ACD3-2DC30DEE3D3C}"/>
    <cellStyle name="Style 21 2 3 7" xfId="38537" xr:uid="{164E0EAF-772E-472E-9E7C-9FE9FD7218F8}"/>
    <cellStyle name="Style 21 2 3 7 2" xfId="38538" xr:uid="{EEDDB0A9-7C40-41B3-AD18-3970F91DDDF0}"/>
    <cellStyle name="Style 21 2 3 7 3" xfId="38539" xr:uid="{D450CB24-EE15-442B-816D-49BBBC59F28D}"/>
    <cellStyle name="Style 21 2 3 7 4" xfId="38540" xr:uid="{0013961B-5A9F-4D2F-8156-B3B7C061AC1A}"/>
    <cellStyle name="Style 21 2 3 8" xfId="38541" xr:uid="{820E8984-927E-4DDC-91C9-BD911E84B4C6}"/>
    <cellStyle name="Style 21 2 3 8 2" xfId="38542" xr:uid="{35FC6F25-1C20-496C-B5F7-58773D406CC2}"/>
    <cellStyle name="Style 21 2 3 8 3" xfId="38543" xr:uid="{DC344183-C07F-411E-97C7-C1F163DB7779}"/>
    <cellStyle name="Style 21 2 3 8 4" xfId="38544" xr:uid="{DFF6020E-9CC6-45D0-878F-148EEE5F84C7}"/>
    <cellStyle name="Style 21 2 3 9" xfId="38545" xr:uid="{51999CE9-B825-42FF-96C7-4E4C2E41688C}"/>
    <cellStyle name="Style 21 2 3 9 2" xfId="38546" xr:uid="{7BCF4287-0A71-4EA1-B8BE-EFC48DAF02FD}"/>
    <cellStyle name="Style 21 2 3 9 3" xfId="38547" xr:uid="{6B49B9E6-2259-4603-A7E9-36BDB7A2BF1F}"/>
    <cellStyle name="Style 21 2 4" xfId="3928" xr:uid="{4D91B976-FBA7-4CD3-9299-B12653F8FFF5}"/>
    <cellStyle name="Style 21 2 4 2" xfId="4741" xr:uid="{A1D79FF5-08EC-49EF-B07A-8D283D7DED73}"/>
    <cellStyle name="Style 21 2 4 2 2" xfId="38548" xr:uid="{6217C2D0-1FE7-4FB4-A57D-CF26DC91C156}"/>
    <cellStyle name="Style 21 2 4 2 2 2" xfId="38549" xr:uid="{080E552D-BE3A-4317-BE91-BB2F344CCC7B}"/>
    <cellStyle name="Style 21 2 4 2 3" xfId="38550" xr:uid="{7950FF35-747D-45BA-9B2A-CADE63734B8A}"/>
    <cellStyle name="Style 21 2 4 2 4" xfId="38551" xr:uid="{36424D89-0BFA-4806-9C98-5C908931974B}"/>
    <cellStyle name="Style 21 2 4 3" xfId="5155" xr:uid="{88BF69B7-83CC-4F98-8F48-5C8C36103DF5}"/>
    <cellStyle name="Style 21 2 4 3 2" xfId="38552" xr:uid="{96CB0CD8-38E7-45A2-8359-68AE4612C939}"/>
    <cellStyle name="Style 21 2 4 3 3" xfId="38553" xr:uid="{46016CFB-E1F3-4FC8-A04B-69E942B40E46}"/>
    <cellStyle name="Style 21 2 4 3 4" xfId="38554" xr:uid="{006A35D1-598B-49AB-9BBB-E24BF0BE72A7}"/>
    <cellStyle name="Style 21 2 4 4" xfId="38555" xr:uid="{1B9FE3A6-6210-401F-8221-4042760673A8}"/>
    <cellStyle name="Style 21 2 4 4 2" xfId="38556" xr:uid="{312046CF-E2B7-4125-B02F-BB57B22F61C3}"/>
    <cellStyle name="Style 21 2 4 5" xfId="38557" xr:uid="{6C687018-7F2B-4823-9EAA-0FB6D64E7F9C}"/>
    <cellStyle name="Style 21 2 4 5 2" xfId="38558" xr:uid="{D2C8BFF6-9B03-49F5-AB34-50F92B23D821}"/>
    <cellStyle name="Style 21 2 4 6" xfId="38559" xr:uid="{3D6D9B4E-CF7A-4BAB-ACC2-980E61EA94B6}"/>
    <cellStyle name="Style 21 2 4 7" xfId="38560" xr:uid="{4D239BFA-70F8-410D-81F9-1B96E2A8FAC4}"/>
    <cellStyle name="Style 21 2 5" xfId="38561" xr:uid="{0BFF8B20-00B3-4CC3-9679-A57EFE0923C0}"/>
    <cellStyle name="Style 21 2 5 2" xfId="38562" xr:uid="{9494A926-B7D0-481D-BDA6-EEBE80A71FE3}"/>
    <cellStyle name="Style 21 2 5 2 2" xfId="38563" xr:uid="{2C507BBB-DD90-45A5-8A55-E3DC0AC644DE}"/>
    <cellStyle name="Style 21 2 5 2 3" xfId="38564" xr:uid="{BBE0237F-21F8-4A47-9396-12A7E27A161F}"/>
    <cellStyle name="Style 21 2 5 3" xfId="38565" xr:uid="{934D73C2-469A-4246-A8F4-55853D9AD80E}"/>
    <cellStyle name="Style 21 2 5 4" xfId="38566" xr:uid="{3A9BD01C-77BE-4488-82C5-248690E6A840}"/>
    <cellStyle name="Style 21 2 5 5" xfId="38567" xr:uid="{E7CF55AA-C152-4C69-BE13-C1AE71F9B278}"/>
    <cellStyle name="Style 21 2 6" xfId="38568" xr:uid="{A81A2593-CB52-4E71-9353-5EA9028BBABC}"/>
    <cellStyle name="Style 21 2 6 2" xfId="38569" xr:uid="{DA72AC1D-BFEB-4F5D-BFA3-77C70E3326BB}"/>
    <cellStyle name="Style 21 2 6 2 2" xfId="38570" xr:uid="{57FDF7ED-77C7-4102-BEE1-490731BC02FF}"/>
    <cellStyle name="Style 21 2 6 2 3" xfId="38571" xr:uid="{5DEBC706-34A8-46B3-803F-226295D91CB2}"/>
    <cellStyle name="Style 21 2 6 3" xfId="38572" xr:uid="{7827B030-02ED-4998-9FD1-5EEAA0784EBB}"/>
    <cellStyle name="Style 21 2 6 4" xfId="38573" xr:uid="{4D165B1A-3D9D-43CB-9C4F-A1B8DA92D6AA}"/>
    <cellStyle name="Style 21 2 7" xfId="38574" xr:uid="{221F26F9-C2F2-4C33-8CA1-46C91C5965A4}"/>
    <cellStyle name="Style 21 2 7 2" xfId="38575" xr:uid="{FE41363E-20D9-4D2F-B284-A27F94A42E4F}"/>
    <cellStyle name="Style 21 2 7 2 2" xfId="38576" xr:uid="{A68927D4-F610-48D3-8AD9-4D98EC56D414}"/>
    <cellStyle name="Style 21 2 7 2 3" xfId="38577" xr:uid="{6D28AEE9-B86F-4DD9-A53C-AFA9E82472DE}"/>
    <cellStyle name="Style 21 2 7 3" xfId="38578" xr:uid="{8AF002A9-3B01-4CFB-8232-11B72C6BF9CE}"/>
    <cellStyle name="Style 21 2 7 4" xfId="38579" xr:uid="{99214619-6B7D-4797-97BB-6EA67A9492A5}"/>
    <cellStyle name="Style 21 2 8" xfId="38580" xr:uid="{820A180A-809A-4A09-8CEB-295A2346FBC7}"/>
    <cellStyle name="Style 21 2 8 2" xfId="38581" xr:uid="{B7E375A2-ED62-4C10-BF5D-8EB95F498D5C}"/>
    <cellStyle name="Style 21 2 8 3" xfId="38582" xr:uid="{FFE9A1D6-02F2-4EF2-AB7D-FBC4E4CED475}"/>
    <cellStyle name="Style 21 2 8 4" xfId="38583" xr:uid="{41E0D5A4-AC44-4CA8-BB9B-809E7A26882A}"/>
    <cellStyle name="Style 21 2 9" xfId="38584" xr:uid="{58800496-6352-4D71-8426-8B4BEBD9851E}"/>
    <cellStyle name="Style 21 2 9 2" xfId="38585" xr:uid="{AE2BAEC6-E1CD-414A-A9B4-99C4AE4B3E7A}"/>
    <cellStyle name="Style 21 2 9 3" xfId="38586" xr:uid="{9AA36B01-B306-4373-8A76-397B949582E3}"/>
    <cellStyle name="Style 21 2 9 4" xfId="38587" xr:uid="{F4C7FA0B-03D5-4735-B545-2918CCD57E9D}"/>
    <cellStyle name="Style 21 3" xfId="3593" xr:uid="{B36BBF23-60E3-40F1-ACDE-B76589F8839B}"/>
    <cellStyle name="Style 21 3 10" xfId="38588" xr:uid="{4A6C44CA-52AD-45AB-9AE3-D3653033D91D}"/>
    <cellStyle name="Style 21 3 10 2" xfId="38589" xr:uid="{C7F07C86-5B17-46CF-83F0-2CC4FF8E0652}"/>
    <cellStyle name="Style 21 3 11" xfId="38590" xr:uid="{874C66FC-0057-428C-A875-3168EAE79C5B}"/>
    <cellStyle name="Style 21 3 12" xfId="38591" xr:uid="{99EC2DAF-5CA6-4910-8F92-91F7FC4A0D38}"/>
    <cellStyle name="Style 21 3 2" xfId="4249" xr:uid="{3FE797B3-C237-450D-A075-2CD68B10CF09}"/>
    <cellStyle name="Style 21 3 2 2" xfId="4996" xr:uid="{A703906F-6B66-4607-8422-23C1DD8009E8}"/>
    <cellStyle name="Style 21 3 2 2 2" xfId="38592" xr:uid="{CE28D010-47D3-4A73-8B19-DBBFE09022AB}"/>
    <cellStyle name="Style 21 3 2 2 2 2" xfId="38593" xr:uid="{4EFC85B3-0991-442F-8945-41177BE3C547}"/>
    <cellStyle name="Style 21 3 2 2 3" xfId="38594" xr:uid="{AE5D8976-E75F-44BA-8561-08E75C29B90C}"/>
    <cellStyle name="Style 21 3 2 2 4" xfId="38595" xr:uid="{B78029C5-2F40-47F3-B39D-C1641305B2A9}"/>
    <cellStyle name="Style 21 3 2 3" xfId="5472" xr:uid="{CE7B80AE-54AC-4708-89F9-22B4FA1FA861}"/>
    <cellStyle name="Style 21 3 2 4" xfId="38596" xr:uid="{3ED6A985-D9C8-4228-9EA6-8D34938909FE}"/>
    <cellStyle name="Style 21 3 2 5" xfId="38597" xr:uid="{0DB87D22-D416-44EE-9DE7-F486C2501CBA}"/>
    <cellStyle name="Style 21 3 2 6" xfId="38598" xr:uid="{5E4550A1-D530-47AB-AC4F-ED28A07606BF}"/>
    <cellStyle name="Style 21 3 3" xfId="38599" xr:uid="{2C2F2419-41CD-4657-B0D6-831FD8FC6F13}"/>
    <cellStyle name="Style 21 3 3 2" xfId="38600" xr:uid="{D354C595-6670-410F-A55B-AA73B77E1E76}"/>
    <cellStyle name="Style 21 3 3 2 2" xfId="38601" xr:uid="{BAE39BCA-C8BF-44EB-85C2-B29F44053F9F}"/>
    <cellStyle name="Style 21 3 3 2 3" xfId="38602" xr:uid="{F433C7A9-2668-4031-8A50-922020277BB4}"/>
    <cellStyle name="Style 21 3 3 3" xfId="38603" xr:uid="{BB1EF9C9-36A8-4995-B548-087A09DAFABC}"/>
    <cellStyle name="Style 21 3 3 3 2" xfId="38604" xr:uid="{62A0007D-6526-44A7-95D3-D5294D4C83CA}"/>
    <cellStyle name="Style 21 3 3 4" xfId="38605" xr:uid="{F2D06D97-8548-497A-BC6A-ABB02CA4571A}"/>
    <cellStyle name="Style 21 3 3 4 2" xfId="38606" xr:uid="{503FF68E-61BC-4457-AE11-89E6CE5E6D46}"/>
    <cellStyle name="Style 21 3 3 5" xfId="38607" xr:uid="{BD283650-D49A-4B37-AB71-A4C644ED8C3B}"/>
    <cellStyle name="Style 21 3 3 6" xfId="38608" xr:uid="{81B5F8C9-C56A-4F54-86D0-290D5B93FEB9}"/>
    <cellStyle name="Style 21 3 4" xfId="38609" xr:uid="{7AAFF3F5-3D28-425F-87FB-A193E646E8E6}"/>
    <cellStyle name="Style 21 3 4 2" xfId="38610" xr:uid="{048DAB2B-7656-4C08-9B76-AA2ADE0E94D8}"/>
    <cellStyle name="Style 21 3 4 2 2" xfId="38611" xr:uid="{8C36D502-E16F-4BCB-9F56-FA2CFDF54F33}"/>
    <cellStyle name="Style 21 3 4 2 3" xfId="38612" xr:uid="{9208129C-F6B6-4946-BCAE-FC9D3B3C8FEC}"/>
    <cellStyle name="Style 21 3 4 3" xfId="38613" xr:uid="{E883F2B1-E597-4839-8A75-7AB05C5EA60F}"/>
    <cellStyle name="Style 21 3 4 4" xfId="38614" xr:uid="{EF67B9B7-AA70-42F6-8078-4E3AF68C74B7}"/>
    <cellStyle name="Style 21 3 5" xfId="38615" xr:uid="{CBDCB4FF-0DD4-48C9-B9C9-7DD0E86E759B}"/>
    <cellStyle name="Style 21 3 5 2" xfId="38616" xr:uid="{BFC5F6F6-FFAD-4E20-86AC-F72A9A2D5B04}"/>
    <cellStyle name="Style 21 3 5 3" xfId="38617" xr:uid="{110CA86B-1212-4CB5-B5B2-D0648F716965}"/>
    <cellStyle name="Style 21 3 5 4" xfId="38618" xr:uid="{54500C39-D76C-4DD8-A01B-05DA42773E1C}"/>
    <cellStyle name="Style 21 3 6" xfId="38619" xr:uid="{0BC2EA77-FE51-48FC-8581-F6C4A92E01D8}"/>
    <cellStyle name="Style 21 3 6 2" xfId="38620" xr:uid="{E563A662-ABC2-4D7C-BAA9-EE910CEA5CE6}"/>
    <cellStyle name="Style 21 3 6 3" xfId="38621" xr:uid="{015E2833-1AC9-43A2-BC69-579CC9CC34BC}"/>
    <cellStyle name="Style 21 3 6 4" xfId="38622" xr:uid="{898E6B9A-FEF5-4BD8-9555-15581DBBF008}"/>
    <cellStyle name="Style 21 3 7" xfId="38623" xr:uid="{D766C0C8-BC5C-403A-AF6F-7A21D3B75570}"/>
    <cellStyle name="Style 21 3 7 2" xfId="38624" xr:uid="{E3A97AE0-3537-4C0B-946D-DAF9A95375CC}"/>
    <cellStyle name="Style 21 3 7 3" xfId="38625" xr:uid="{1389DE0E-73FF-47A1-864A-4C909D8FB051}"/>
    <cellStyle name="Style 21 3 7 4" xfId="38626" xr:uid="{F74237D4-3B9E-45FD-A9BE-570CA27CEC44}"/>
    <cellStyle name="Style 21 3 8" xfId="38627" xr:uid="{8A70B45E-619D-47F6-8710-619BA9DAD7E7}"/>
    <cellStyle name="Style 21 3 8 2" xfId="38628" xr:uid="{33C71351-4AE0-4581-9D37-C867832D9633}"/>
    <cellStyle name="Style 21 3 8 3" xfId="38629" xr:uid="{DF6A0F1B-1747-4EC6-92CB-ECAB840FFABD}"/>
    <cellStyle name="Style 21 3 8 4" xfId="38630" xr:uid="{B5F9930D-E00D-49B8-9F8B-4755A73F480B}"/>
    <cellStyle name="Style 21 3 9" xfId="38631" xr:uid="{10C32C04-83C9-4BD4-AE90-E29A062C8978}"/>
    <cellStyle name="Style 21 3 9 2" xfId="38632" xr:uid="{ECC8E2D1-FEB1-4315-B3C1-9122E2CEBEA1}"/>
    <cellStyle name="Style 21 3 9 3" xfId="38633" xr:uid="{F4D7C138-11AD-431A-90AA-6AB976AFD1E1}"/>
    <cellStyle name="Style 21 4" xfId="3659" xr:uid="{983E4B2C-4F70-4FFA-A51B-EFA4877AB038}"/>
    <cellStyle name="Style 21 4 10" xfId="38634" xr:uid="{8E2319AF-E8F4-4466-9A97-9A6A3076E0B9}"/>
    <cellStyle name="Style 21 4 10 2" xfId="38635" xr:uid="{685F0E70-1445-46B8-82E7-A2EE174BF835}"/>
    <cellStyle name="Style 21 4 11" xfId="38636" xr:uid="{B766B5DC-B2CC-493D-9903-378F9F44C90A}"/>
    <cellStyle name="Style 21 4 12" xfId="38637" xr:uid="{51DC1884-3A6C-41B0-9BE4-C6532F5CA503}"/>
    <cellStyle name="Style 21 4 2" xfId="4315" xr:uid="{A04002AE-153A-4592-B558-3D456DCBAC91}"/>
    <cellStyle name="Style 21 4 2 2" xfId="5062" xr:uid="{19F3D3F8-2D4E-4FB2-AB56-11939B6DADEB}"/>
    <cellStyle name="Style 21 4 2 2 2" xfId="38638" xr:uid="{8AA993AD-0343-4842-AD63-DDE7CB0999A0}"/>
    <cellStyle name="Style 21 4 2 2 3" xfId="38639" xr:uid="{080A8E4B-B860-4108-8233-88BDE42BE1C0}"/>
    <cellStyle name="Style 21 4 2 3" xfId="5538" xr:uid="{0D57A842-C6D7-4397-8098-3B1D7B73FEC8}"/>
    <cellStyle name="Style 21 4 2 4" xfId="38640" xr:uid="{8BCAB336-1D73-4196-843B-CE508B49C4F9}"/>
    <cellStyle name="Style 21 4 2 5" xfId="38641" xr:uid="{C3333DB7-057A-434D-BA6F-80A1AD285EEF}"/>
    <cellStyle name="Style 21 4 2 6" xfId="38642" xr:uid="{AE1A4FDD-0374-4507-858C-656A67092F28}"/>
    <cellStyle name="Style 21 4 3" xfId="38643" xr:uid="{164D6C5F-C025-46B1-A449-47B4B4EA6617}"/>
    <cellStyle name="Style 21 4 3 2" xfId="38644" xr:uid="{B2E72E32-B953-4CF2-B561-4A249B5499A0}"/>
    <cellStyle name="Style 21 4 3 3" xfId="38645" xr:uid="{26314235-469A-4895-9140-ACCC632A15C4}"/>
    <cellStyle name="Style 21 4 3 4" xfId="38646" xr:uid="{3A7EEF19-225D-44C5-821F-A36BEF6C82C6}"/>
    <cellStyle name="Style 21 4 4" xfId="38647" xr:uid="{D112E003-CF71-4830-AEA3-526DD13DD073}"/>
    <cellStyle name="Style 21 4 4 2" xfId="38648" xr:uid="{29237ECD-356A-40CA-A324-A04BA2FC7087}"/>
    <cellStyle name="Style 21 4 4 3" xfId="38649" xr:uid="{33D09A3E-04E9-4683-8C41-1E05CD80E2F2}"/>
    <cellStyle name="Style 21 4 4 4" xfId="38650" xr:uid="{7FF5A6A2-E797-4482-9535-36D2661D399C}"/>
    <cellStyle name="Style 21 4 5" xfId="38651" xr:uid="{F8F5A74A-17C1-4EDF-BE3A-F688A31DDE56}"/>
    <cellStyle name="Style 21 4 5 2" xfId="38652" xr:uid="{83FC007C-A923-4D42-982E-ECB9AFAA6B94}"/>
    <cellStyle name="Style 21 4 5 3" xfId="38653" xr:uid="{8216CB3B-55AA-42A8-9F35-0B0402AD01E0}"/>
    <cellStyle name="Style 21 4 5 4" xfId="38654" xr:uid="{F96ABB96-EF15-41CC-AA7E-6E9381E147D9}"/>
    <cellStyle name="Style 21 4 6" xfId="38655" xr:uid="{ED72B22A-F5A8-4628-8150-36ECBABD2358}"/>
    <cellStyle name="Style 21 4 6 2" xfId="38656" xr:uid="{F9C6C2F2-D00A-49B1-B4B8-FBE9D34EBC3D}"/>
    <cellStyle name="Style 21 4 6 3" xfId="38657" xr:uid="{CA105C60-54EB-46F0-8B6A-215BDF229511}"/>
    <cellStyle name="Style 21 4 6 4" xfId="38658" xr:uid="{55D0A00F-57B4-4E69-85A2-6AEA6EFC4EC8}"/>
    <cellStyle name="Style 21 4 7" xfId="38659" xr:uid="{4111D741-C994-44C1-BB29-930D7DDCF20B}"/>
    <cellStyle name="Style 21 4 7 2" xfId="38660" xr:uid="{1A2BF830-1E4E-44FD-80DC-48BA54306EFC}"/>
    <cellStyle name="Style 21 4 7 3" xfId="38661" xr:uid="{9E204673-CE63-46CA-BC06-9FC27711D410}"/>
    <cellStyle name="Style 21 4 7 4" xfId="38662" xr:uid="{0A25364C-57EF-4BE2-8D58-655D1D076603}"/>
    <cellStyle name="Style 21 4 8" xfId="38663" xr:uid="{A032F639-2839-4410-BB45-48B76D98C3A2}"/>
    <cellStyle name="Style 21 4 8 2" xfId="38664" xr:uid="{3CBE7E4B-99E0-4741-8DE3-8FE67B400E76}"/>
    <cellStyle name="Style 21 4 8 3" xfId="38665" xr:uid="{6EAEA08A-9E47-4D87-BDB4-01DC080A3221}"/>
    <cellStyle name="Style 21 4 8 4" xfId="38666" xr:uid="{9A13904F-AFFD-473A-A7A4-D68FD5ADD5C5}"/>
    <cellStyle name="Style 21 4 9" xfId="38667" xr:uid="{924814B2-1605-422F-B90F-77B61A4F93C0}"/>
    <cellStyle name="Style 21 4 9 2" xfId="38668" xr:uid="{E74A1780-4547-48D8-9E2E-C80D32FBE93B}"/>
    <cellStyle name="Style 21 4 9 3" xfId="38669" xr:uid="{DC1614FB-4CCC-4C36-872D-8F71BFD7586E}"/>
    <cellStyle name="Style 21 5" xfId="3927" xr:uid="{113DB92F-931B-4F50-B6E0-F6467A19747A}"/>
    <cellStyle name="Style 21 5 2" xfId="4740" xr:uid="{AAFA741A-121E-4ACC-A4C9-EE9BB126A7F6}"/>
    <cellStyle name="Style 21 5 2 2" xfId="38670" xr:uid="{9049C582-A167-4A42-BA91-EDD3CF53942E}"/>
    <cellStyle name="Style 21 5 2 2 2" xfId="38671" xr:uid="{40BFC825-9EAD-4C34-916D-315B7C6A6FC8}"/>
    <cellStyle name="Style 21 5 2 3" xfId="38672" xr:uid="{B1F41A9D-7EE5-4DA8-98D6-E3929D3BE1CF}"/>
    <cellStyle name="Style 21 5 2 4" xfId="38673" xr:uid="{CC25D501-4FDE-43A8-A3CD-4FDBA961A009}"/>
    <cellStyle name="Style 21 5 3" xfId="5154" xr:uid="{73A2DE5B-77B6-4FC5-970D-74B6E1374F8E}"/>
    <cellStyle name="Style 21 5 3 2" xfId="38674" xr:uid="{9D07BF47-1D4D-4D05-B636-D38C0F5D0CCE}"/>
    <cellStyle name="Style 21 5 3 3" xfId="38675" xr:uid="{040A8E0C-4C3B-4290-A6B9-C36AB2B2636E}"/>
    <cellStyle name="Style 21 5 3 4" xfId="38676" xr:uid="{03EA5D70-17DA-414A-9C4A-7CDAEA821C96}"/>
    <cellStyle name="Style 21 5 4" xfId="38677" xr:uid="{65FC0966-283E-48C2-96F9-6123D4441C70}"/>
    <cellStyle name="Style 21 5 4 2" xfId="38678" xr:uid="{6C4D4B06-1E03-483F-9B39-85220B845DAA}"/>
    <cellStyle name="Style 21 5 5" xfId="38679" xr:uid="{7A0B7697-F237-4052-B6C2-48DF73BCF988}"/>
    <cellStyle name="Style 21 5 5 2" xfId="38680" xr:uid="{847F2827-521E-4778-99C6-1622D06AD6C1}"/>
    <cellStyle name="Style 21 5 6" xfId="38681" xr:uid="{CAE0C5AE-EC23-4BD6-96C5-3234D9772B29}"/>
    <cellStyle name="Style 21 5 7" xfId="38682" xr:uid="{80115120-658C-4F90-9705-D37F227347F8}"/>
    <cellStyle name="Style 21 6" xfId="38683" xr:uid="{6E7FBB21-B130-41CF-9671-38E908805CD1}"/>
    <cellStyle name="Style 21 6 2" xfId="38684" xr:uid="{BD16281A-62BE-43ED-A74F-F0D312E8BE7E}"/>
    <cellStyle name="Style 21 6 2 2" xfId="38685" xr:uid="{424E9DBF-3373-40EE-991C-DA12F02E2C9D}"/>
    <cellStyle name="Style 21 6 2 3" xfId="38686" xr:uid="{362B668B-45DF-4F2E-AB53-660AB3979B45}"/>
    <cellStyle name="Style 21 6 3" xfId="38687" xr:uid="{D520EC50-9B53-4A12-B961-B880D808F385}"/>
    <cellStyle name="Style 21 6 4" xfId="38688" xr:uid="{664AFAC2-8406-44F7-AF4F-D60F0FC51506}"/>
    <cellStyle name="Style 21 6 5" xfId="38689" xr:uid="{5216F18C-A402-4CAA-B24E-97D608794C3E}"/>
    <cellStyle name="Style 21 7" xfId="38690" xr:uid="{CA8FEB3E-0A55-44E9-87F9-C53C020533C4}"/>
    <cellStyle name="Style 21 7 2" xfId="38691" xr:uid="{7A145AAA-3221-42C9-A2E8-30BA7D8A8765}"/>
    <cellStyle name="Style 21 7 2 2" xfId="38692" xr:uid="{5EFD6BEE-7162-4E03-9EEE-8FD254A5A5BA}"/>
    <cellStyle name="Style 21 7 2 3" xfId="38693" xr:uid="{679C0CC7-7AA5-4F26-AFF6-A500AD784AEC}"/>
    <cellStyle name="Style 21 7 3" xfId="38694" xr:uid="{9AB9A479-F4AF-42D7-B191-FFC39C991D46}"/>
    <cellStyle name="Style 21 7 4" xfId="38695" xr:uid="{AA4158A0-76E8-4393-9CEC-340E23C0BC00}"/>
    <cellStyle name="Style 21 8" xfId="38696" xr:uid="{8CF564B8-862B-4F52-AD96-0547F88720E6}"/>
    <cellStyle name="Style 21 8 2" xfId="38697" xr:uid="{1042DF3A-136E-4732-8E3A-23E970D2CD2F}"/>
    <cellStyle name="Style 21 8 2 2" xfId="38698" xr:uid="{D2955E74-5D76-4EF1-BBC3-2046E9292F09}"/>
    <cellStyle name="Style 21 8 2 3" xfId="38699" xr:uid="{81CA2E67-328E-47F2-940F-A02354738477}"/>
    <cellStyle name="Style 21 8 3" xfId="38700" xr:uid="{FF6BC7A9-A900-45A8-8B35-ADC320958CAF}"/>
    <cellStyle name="Style 21 8 4" xfId="38701" xr:uid="{B084D662-4CD3-47B1-80F3-FFC77BDE638E}"/>
    <cellStyle name="Style 21 9" xfId="38702" xr:uid="{3FBF966B-74EB-4331-9EE0-EFA1E58D54B0}"/>
    <cellStyle name="Style 21 9 2" xfId="38703" xr:uid="{E4137374-1BB4-4F1A-829E-78CF6FB03DCE}"/>
    <cellStyle name="Style 21 9 3" xfId="38704" xr:uid="{8E6D4C0F-C723-41EB-8362-E346CE6F2988}"/>
    <cellStyle name="Style 21 9 4" xfId="38705" xr:uid="{234AE182-4299-4568-9607-9243EBC25B08}"/>
    <cellStyle name="Style 22" xfId="3095" xr:uid="{ED8321CE-04AE-4283-98FB-1C61F4CA5BB3}"/>
    <cellStyle name="Style 22 10" xfId="38706" xr:uid="{69760787-4686-4D59-B389-07CFDF601345}"/>
    <cellStyle name="Style 22 10 2" xfId="38707" xr:uid="{FA3F3445-6CC8-43BA-88B1-3F571CD5AD96}"/>
    <cellStyle name="Style 22 10 3" xfId="38708" xr:uid="{C195B0D1-A2F8-4EC4-A362-1D5479E00520}"/>
    <cellStyle name="Style 22 10 4" xfId="38709" xr:uid="{DE782DD5-9CB7-4A47-B354-F10A5B4D16C1}"/>
    <cellStyle name="Style 22 11" xfId="38710" xr:uid="{7C295D2A-BD1E-4A0B-B64F-F5EF62A760BC}"/>
    <cellStyle name="Style 22 11 2" xfId="38711" xr:uid="{76D1A881-6120-4491-9E94-B21B459987B6}"/>
    <cellStyle name="Style 22 11 3" xfId="38712" xr:uid="{9E21C2B1-C930-4D2F-9545-666A19C34427}"/>
    <cellStyle name="Style 22 12" xfId="38713" xr:uid="{6407AA30-C8DC-455E-8084-EB314EDB209B}"/>
    <cellStyle name="Style 22 12 2" xfId="38714" xr:uid="{086FB6E3-E663-4888-8EC3-A7D22DA19EAF}"/>
    <cellStyle name="Style 22 13" xfId="38715" xr:uid="{D5CC9EA5-ACBE-47AF-AF70-9E79E1E8F510}"/>
    <cellStyle name="Style 22 14" xfId="38716" xr:uid="{40B5EC9E-5112-4709-ADAD-B8D4C9689471}"/>
    <cellStyle name="Style 22 15" xfId="11160" xr:uid="{0AD8FDC1-0864-4699-BF4B-B8433E8C9E6F}"/>
    <cellStyle name="Style 22 16" xfId="9564" xr:uid="{53BE9BD5-057F-4298-833C-8DE35F804A74}"/>
    <cellStyle name="Style 22 2" xfId="3595" xr:uid="{5CE13164-BB64-465B-B97F-25826A774D1C}"/>
    <cellStyle name="Style 22 2 10" xfId="38717" xr:uid="{094EB126-2A95-4C4A-977D-5E42864B71AA}"/>
    <cellStyle name="Style 22 2 10 2" xfId="38718" xr:uid="{38111587-BCEB-4ACA-91DD-AEA13186F09F}"/>
    <cellStyle name="Style 22 2 11" xfId="38719" xr:uid="{5F3205AA-8C71-4130-98CB-F227CEEAFA46}"/>
    <cellStyle name="Style 22 2 12" xfId="38720" xr:uid="{C2BFF84B-8AFB-4D11-BCF9-0F891CA34A9B}"/>
    <cellStyle name="Style 22 2 2" xfId="4251" xr:uid="{6FF1D565-9CBF-4183-97F2-9AEB96FAFB1C}"/>
    <cellStyle name="Style 22 2 2 2" xfId="4998" xr:uid="{ADACE962-C084-4845-AB9B-B74438880BD4}"/>
    <cellStyle name="Style 22 2 2 2 2" xfId="38721" xr:uid="{EE3C8465-4EE4-4312-92AB-3AB27D86BA8A}"/>
    <cellStyle name="Style 22 2 2 2 2 2" xfId="38722" xr:uid="{B21A067D-7C6C-4D2F-B83E-823DE96653E8}"/>
    <cellStyle name="Style 22 2 2 2 3" xfId="38723" xr:uid="{49AA6AF8-5146-4E0E-8B2B-A40F14AC66D9}"/>
    <cellStyle name="Style 22 2 2 2 4" xfId="38724" xr:uid="{9AA02779-2809-4E03-A542-1BF9F7AF3556}"/>
    <cellStyle name="Style 22 2 2 3" xfId="5474" xr:uid="{A9BC12A9-7833-4CC7-8B65-FB579A8F1AA0}"/>
    <cellStyle name="Style 22 2 2 4" xfId="38725" xr:uid="{52FFF2D0-FDBD-4988-9C5A-3BFC8C3ACDDA}"/>
    <cellStyle name="Style 22 2 2 5" xfId="38726" xr:uid="{17C86D27-662F-4334-B2DF-F230F9A979EA}"/>
    <cellStyle name="Style 22 2 2 6" xfId="38727" xr:uid="{8EBA7F6B-5E57-410A-878B-CAB6C9818A41}"/>
    <cellStyle name="Style 22 2 3" xfId="38728" xr:uid="{B5228C81-52F8-45E3-83FE-CF2B941DB33C}"/>
    <cellStyle name="Style 22 2 3 2" xfId="38729" xr:uid="{1FC164B2-BC3F-4501-A219-2B7F9F82AC07}"/>
    <cellStyle name="Style 22 2 3 2 2" xfId="38730" xr:uid="{36C62D78-76D0-4C03-A9F7-5E2FD4E71E26}"/>
    <cellStyle name="Style 22 2 3 2 3" xfId="38731" xr:uid="{D0DAE97B-92EF-4610-816B-4328297D8AAF}"/>
    <cellStyle name="Style 22 2 3 3" xfId="38732" xr:uid="{01F7E939-904A-4D73-A45B-D757C42EB8D7}"/>
    <cellStyle name="Style 22 2 3 3 2" xfId="38733" xr:uid="{546CFE14-7229-4ACB-9581-CF376B2A25CE}"/>
    <cellStyle name="Style 22 2 3 4" xfId="38734" xr:uid="{0CD71AD2-C93F-4E90-97BB-F3415BFC6CA0}"/>
    <cellStyle name="Style 22 2 3 4 2" xfId="38735" xr:uid="{C569AEF1-4A42-43C0-9ACF-3A8CBD14DE40}"/>
    <cellStyle name="Style 22 2 3 5" xfId="38736" xr:uid="{259B8C13-FAD2-4A49-912D-E5B26451AF32}"/>
    <cellStyle name="Style 22 2 3 6" xfId="38737" xr:uid="{BF365925-5FCE-4430-93BA-1D3965085CEE}"/>
    <cellStyle name="Style 22 2 4" xfId="38738" xr:uid="{A91239E8-43EE-4996-A9A4-1F3FD7376605}"/>
    <cellStyle name="Style 22 2 4 2" xfId="38739" xr:uid="{EFA0B8AB-945A-4957-A147-C9463EA6293F}"/>
    <cellStyle name="Style 22 2 4 2 2" xfId="38740" xr:uid="{AEEEBEB9-C7D3-48BE-830C-A0A1A34B0631}"/>
    <cellStyle name="Style 22 2 4 2 3" xfId="38741" xr:uid="{B1F68506-F551-4ADC-819A-9D7448D5A87C}"/>
    <cellStyle name="Style 22 2 4 3" xfId="38742" xr:uid="{A5E29D02-5B81-4041-A1E2-C7D3DED90E35}"/>
    <cellStyle name="Style 22 2 4 4" xfId="38743" xr:uid="{7973D435-139B-4DB1-9C3F-7B5C47D7C6A7}"/>
    <cellStyle name="Style 22 2 5" xfId="38744" xr:uid="{FE406C6F-C9D5-40D1-881B-AC48DAF7BA6F}"/>
    <cellStyle name="Style 22 2 5 2" xfId="38745" xr:uid="{8AF93A24-1065-4B95-A68C-72897A349557}"/>
    <cellStyle name="Style 22 2 5 3" xfId="38746" xr:uid="{998F58D9-DEF6-44E2-AD9B-717EE243143D}"/>
    <cellStyle name="Style 22 2 5 4" xfId="38747" xr:uid="{B7D1B5CE-7D3A-4743-B0F5-05CE37C5B4B4}"/>
    <cellStyle name="Style 22 2 6" xfId="38748" xr:uid="{BDAA3120-5E19-426F-A2B2-80E39C3B7D81}"/>
    <cellStyle name="Style 22 2 6 2" xfId="38749" xr:uid="{EF39EE40-81B0-4B29-9A00-4D4355DFF5ED}"/>
    <cellStyle name="Style 22 2 6 3" xfId="38750" xr:uid="{3223AD07-F2EC-44C5-AE93-A48A750BC45E}"/>
    <cellStyle name="Style 22 2 6 4" xfId="38751" xr:uid="{85CDBF3E-BD97-4494-8387-4076EA3573AC}"/>
    <cellStyle name="Style 22 2 7" xfId="38752" xr:uid="{83DBC06A-724D-4D06-A6A8-200B4054B7C7}"/>
    <cellStyle name="Style 22 2 7 2" xfId="38753" xr:uid="{BD3304FD-5974-4815-AE57-8E20C8B9D87F}"/>
    <cellStyle name="Style 22 2 7 3" xfId="38754" xr:uid="{9085E1A4-DCB5-4F90-94D1-0E8C4C5F9160}"/>
    <cellStyle name="Style 22 2 7 4" xfId="38755" xr:uid="{4CE4605C-7BEB-4190-B9F2-BEE5C04A41C6}"/>
    <cellStyle name="Style 22 2 8" xfId="38756" xr:uid="{27C55725-8ED8-4B40-A833-BCE0DA1933E4}"/>
    <cellStyle name="Style 22 2 8 2" xfId="38757" xr:uid="{1EA18578-C768-4620-8867-AE3B0F238631}"/>
    <cellStyle name="Style 22 2 8 3" xfId="38758" xr:uid="{B9995AE8-AF8F-43DB-A8E9-2074AFFA6009}"/>
    <cellStyle name="Style 22 2 8 4" xfId="38759" xr:uid="{9FCC9443-2ADC-4348-B7AA-5E234B882E85}"/>
    <cellStyle name="Style 22 2 9" xfId="38760" xr:uid="{DEF3C4A2-354D-4EBD-B78A-9F766ECE83DA}"/>
    <cellStyle name="Style 22 2 9 2" xfId="38761" xr:uid="{E0F5AD36-65B8-444D-B2E6-B930802992F7}"/>
    <cellStyle name="Style 22 2 9 3" xfId="38762" xr:uid="{FEB36F2B-5F04-45E7-92BE-1A4ED673E6ED}"/>
    <cellStyle name="Style 22 3" xfId="3661" xr:uid="{D172580B-0B5A-4072-AA27-7F0FA6FA7BDE}"/>
    <cellStyle name="Style 22 3 10" xfId="38763" xr:uid="{A40EDF31-B8C0-481E-9256-B144FD2D8E22}"/>
    <cellStyle name="Style 22 3 10 2" xfId="38764" xr:uid="{637E486D-00FF-4326-87D7-C289E865780A}"/>
    <cellStyle name="Style 22 3 11" xfId="38765" xr:uid="{D8B3F10C-F79D-43A2-A849-1E2FF95D1BD3}"/>
    <cellStyle name="Style 22 3 12" xfId="38766" xr:uid="{71860C07-D45D-426B-BA0A-A61F5E9A85B0}"/>
    <cellStyle name="Style 22 3 2" xfId="4317" xr:uid="{1D952383-CBE4-4001-8570-306189C258F9}"/>
    <cellStyle name="Style 22 3 2 2" xfId="5064" xr:uid="{07C766CD-02DF-4E63-BA7A-C1A2CF784638}"/>
    <cellStyle name="Style 22 3 2 2 2" xfId="38767" xr:uid="{8975ADB0-FC66-4C61-8703-C2F2EEA0CA3C}"/>
    <cellStyle name="Style 22 3 2 2 3" xfId="38768" xr:uid="{F8A88ADE-C67F-4020-BD61-E6D7025FB29E}"/>
    <cellStyle name="Style 22 3 2 3" xfId="5540" xr:uid="{BE95A882-8061-4559-839F-A14798512522}"/>
    <cellStyle name="Style 22 3 2 4" xfId="38769" xr:uid="{632AC8B2-5483-4A8D-9EC6-3812D32959FB}"/>
    <cellStyle name="Style 22 3 2 5" xfId="38770" xr:uid="{FBD7672E-4EF7-4E18-A9C5-B89D035795C4}"/>
    <cellStyle name="Style 22 3 2 6" xfId="38771" xr:uid="{AAE6DAB9-A4C7-4934-A90D-E98635C66FA2}"/>
    <cellStyle name="Style 22 3 3" xfId="38772" xr:uid="{77F32A07-FD96-4384-87D3-EEAA59BBD5B0}"/>
    <cellStyle name="Style 22 3 3 2" xfId="38773" xr:uid="{CF5DB75C-3E65-483E-AFF2-A1D017CB660E}"/>
    <cellStyle name="Style 22 3 3 2 2" xfId="38774" xr:uid="{D9C18D9A-4DA3-45C5-928C-D9968EE501EF}"/>
    <cellStyle name="Style 22 3 3 2 3" xfId="38775" xr:uid="{7972D421-ECF1-4687-BCEC-39D7934AEA46}"/>
    <cellStyle name="Style 22 3 3 3" xfId="38776" xr:uid="{AD85100C-3F99-4EB5-A268-E0D63203F06D}"/>
    <cellStyle name="Style 22 3 3 4" xfId="38777" xr:uid="{394469D2-9EEF-4E65-BF3F-5C44940FF647}"/>
    <cellStyle name="Style 22 3 4" xfId="38778" xr:uid="{1790288D-F6A0-4F95-8728-531D0F6ED519}"/>
    <cellStyle name="Style 22 3 4 2" xfId="38779" xr:uid="{FA5DE923-6138-4244-AEB3-B312981B42B3}"/>
    <cellStyle name="Style 22 3 4 3" xfId="38780" xr:uid="{7CE97E9F-5403-45D9-A996-6AD4489EF559}"/>
    <cellStyle name="Style 22 3 4 4" xfId="38781" xr:uid="{367D41B8-3571-461F-B751-5B723F646F13}"/>
    <cellStyle name="Style 22 3 5" xfId="38782" xr:uid="{F93B6C6A-A9DD-4DEC-9922-1AB1958E5713}"/>
    <cellStyle name="Style 22 3 5 2" xfId="38783" xr:uid="{D0D55089-6735-4593-A23C-9299CA817C59}"/>
    <cellStyle name="Style 22 3 5 3" xfId="38784" xr:uid="{F9FF2203-F8D1-4AE4-A5F9-E917179FF747}"/>
    <cellStyle name="Style 22 3 5 4" xfId="38785" xr:uid="{F9B5C453-6BBC-423E-AF3E-EDF14AF4EBA8}"/>
    <cellStyle name="Style 22 3 6" xfId="38786" xr:uid="{335F1073-E440-479D-9968-997F911469D7}"/>
    <cellStyle name="Style 22 3 6 2" xfId="38787" xr:uid="{75049D2B-EB9D-4765-9A0C-9530D29D2FC0}"/>
    <cellStyle name="Style 22 3 6 3" xfId="38788" xr:uid="{E4BE9D52-0289-4A55-A71B-FDD9D87EFFD4}"/>
    <cellStyle name="Style 22 3 6 4" xfId="38789" xr:uid="{5099F12B-D4A5-4201-BA2B-CCD6AA536BBA}"/>
    <cellStyle name="Style 22 3 7" xfId="38790" xr:uid="{08C2EFE5-58BB-4C9D-91D6-8887587D7362}"/>
    <cellStyle name="Style 22 3 7 2" xfId="38791" xr:uid="{8AF88996-5231-4DDA-A7B3-07D52F92BDC2}"/>
    <cellStyle name="Style 22 3 7 3" xfId="38792" xr:uid="{4A67CFE3-C50E-4894-9EA9-721C1D856999}"/>
    <cellStyle name="Style 22 3 7 4" xfId="38793" xr:uid="{5D1D4C0E-B857-4D1E-911C-E0DAC483AC5A}"/>
    <cellStyle name="Style 22 3 8" xfId="38794" xr:uid="{5E2069E3-6B38-4948-8C62-2B5E2984CFED}"/>
    <cellStyle name="Style 22 3 8 2" xfId="38795" xr:uid="{DAAAF323-8AB5-44A3-87BC-B3F88E66EA32}"/>
    <cellStyle name="Style 22 3 8 3" xfId="38796" xr:uid="{4114AEAA-2F7E-4D6A-9ABC-4E27764F125C}"/>
    <cellStyle name="Style 22 3 8 4" xfId="38797" xr:uid="{50667F8D-C1B7-45B1-8E47-E664047208D3}"/>
    <cellStyle name="Style 22 3 9" xfId="38798" xr:uid="{3EDE68BF-3C36-405E-9E94-5DDB38779050}"/>
    <cellStyle name="Style 22 3 9 2" xfId="38799" xr:uid="{749CF9BE-8CA5-48B4-83FF-B8B30335E101}"/>
    <cellStyle name="Style 22 3 9 3" xfId="38800" xr:uid="{D6A7C76B-EA22-423B-B99E-07F63CA78714}"/>
    <cellStyle name="Style 22 4" xfId="3929" xr:uid="{1BA1F900-4315-4141-9E8E-83A1E070DB22}"/>
    <cellStyle name="Style 22 4 2" xfId="4742" xr:uid="{D3CFE8D2-2F20-48CB-9495-34D20541C8AB}"/>
    <cellStyle name="Style 22 4 2 2" xfId="38801" xr:uid="{3EE02175-D9E7-4E6B-A2FF-8AEDC1868450}"/>
    <cellStyle name="Style 22 4 2 2 2" xfId="38802" xr:uid="{7142370B-C5C0-4052-975D-B4696EDB6B2E}"/>
    <cellStyle name="Style 22 4 2 3" xfId="38803" xr:uid="{D6BE8CB5-A44B-44DC-BE1B-75D46A1B7FB5}"/>
    <cellStyle name="Style 22 4 2 4" xfId="38804" xr:uid="{D3B11555-902A-427D-9D59-34FC87B10FA2}"/>
    <cellStyle name="Style 22 4 3" xfId="5156" xr:uid="{C79D486C-4E64-47D1-9C06-2A608642D8A1}"/>
    <cellStyle name="Style 22 4 3 2" xfId="38805" xr:uid="{599E06CB-6BD2-4655-9F0D-1187D6EB845E}"/>
    <cellStyle name="Style 22 4 3 3" xfId="38806" xr:uid="{29ED0747-6720-4503-939C-5D7F39DAE15D}"/>
    <cellStyle name="Style 22 4 3 4" xfId="38807" xr:uid="{E6F960EA-74AA-4497-BEAA-EEF6391D3E17}"/>
    <cellStyle name="Style 22 4 4" xfId="38808" xr:uid="{FE04C794-498A-4A65-9FAE-1116B8F406F4}"/>
    <cellStyle name="Style 22 4 4 2" xfId="38809" xr:uid="{100B428C-B006-4CDE-A5E6-EF7E7AD08F30}"/>
    <cellStyle name="Style 22 4 5" xfId="38810" xr:uid="{9359A5F7-FE76-42BD-B84B-B53FDDBFCEF5}"/>
    <cellStyle name="Style 22 4 5 2" xfId="38811" xr:uid="{D14F484B-E7E1-44D0-929F-E028CA87FAEE}"/>
    <cellStyle name="Style 22 4 6" xfId="38812" xr:uid="{25E6EC72-C028-4D14-B436-B68AF1070355}"/>
    <cellStyle name="Style 22 4 7" xfId="38813" xr:uid="{FE48370F-D363-44ED-8BDC-0AA235B59E27}"/>
    <cellStyle name="Style 22 5" xfId="38814" xr:uid="{448005E1-922E-4C02-931D-307410F3BE65}"/>
    <cellStyle name="Style 22 5 2" xfId="38815" xr:uid="{0551C1D9-9063-4FBA-95A7-961A6357A9F1}"/>
    <cellStyle name="Style 22 5 2 2" xfId="38816" xr:uid="{84A48E51-66D0-450E-AAA6-0B5E36B1DAE4}"/>
    <cellStyle name="Style 22 5 2 3" xfId="38817" xr:uid="{6CBCDA42-DF59-44AF-80C2-943EF60B1C3E}"/>
    <cellStyle name="Style 22 5 3" xfId="38818" xr:uid="{FFA362C0-9B5B-4BE2-A64A-6F80C70784D0}"/>
    <cellStyle name="Style 22 5 4" xfId="38819" xr:uid="{A324FEC3-34FD-4BCD-B381-892FF7CA0D5C}"/>
    <cellStyle name="Style 22 5 5" xfId="38820" xr:uid="{61BB25F7-8D3E-4DA3-8FD3-4795DF9B32EF}"/>
    <cellStyle name="Style 22 6" xfId="38821" xr:uid="{EE59C7AE-714B-4F43-A5FA-0CAAC8D9A30C}"/>
    <cellStyle name="Style 22 6 2" xfId="38822" xr:uid="{E3C0B40E-751C-47D1-843D-F029AC6FC8BB}"/>
    <cellStyle name="Style 22 6 2 2" xfId="38823" xr:uid="{074B69EF-C119-4ED9-85D2-15AC9492388F}"/>
    <cellStyle name="Style 22 6 2 3" xfId="38824" xr:uid="{1DE188A0-9D76-4BFB-9789-354DC5E12261}"/>
    <cellStyle name="Style 22 6 3" xfId="38825" xr:uid="{3E659DE9-1A26-414F-88F6-CC6209D963BD}"/>
    <cellStyle name="Style 22 6 4" xfId="38826" xr:uid="{A192798E-EED7-447C-B335-2234CF6B335A}"/>
    <cellStyle name="Style 22 7" xfId="38827" xr:uid="{D9B8AFC6-7225-4663-9481-1D86C6AA0FA1}"/>
    <cellStyle name="Style 22 7 2" xfId="38828" xr:uid="{2A0D4682-CC1B-4C19-A776-A0EC5F0DC297}"/>
    <cellStyle name="Style 22 7 2 2" xfId="38829" xr:uid="{9E5A2816-4DC0-4E2C-AB46-161A48EE48CD}"/>
    <cellStyle name="Style 22 7 2 3" xfId="38830" xr:uid="{6FDFB7DC-F619-4235-982C-712D91FA0698}"/>
    <cellStyle name="Style 22 7 3" xfId="38831" xr:uid="{E8954FF0-D39A-418A-9228-55330D4772A3}"/>
    <cellStyle name="Style 22 7 4" xfId="38832" xr:uid="{14868615-4240-4A63-9E7D-BCA2F31F93DD}"/>
    <cellStyle name="Style 22 8" xfId="38833" xr:uid="{8F25310A-6FF3-490C-BC00-76E10107E5D5}"/>
    <cellStyle name="Style 22 8 2" xfId="38834" xr:uid="{678A5A9D-003A-4663-BDDF-D4254C07C3B0}"/>
    <cellStyle name="Style 22 8 3" xfId="38835" xr:uid="{44EF023C-6CB7-45F0-8905-2E4F1744C5C6}"/>
    <cellStyle name="Style 22 8 4" xfId="38836" xr:uid="{2769E989-2B5A-4498-BF20-6F85CA109F8A}"/>
    <cellStyle name="Style 22 9" xfId="38837" xr:uid="{2F4F3530-1A12-45AB-B573-DCBCE9B952D0}"/>
    <cellStyle name="Style 22 9 2" xfId="38838" xr:uid="{60887C45-580B-43B9-A89D-E6FE1819E69C}"/>
    <cellStyle name="Style 22 9 3" xfId="38839" xr:uid="{E5703F9A-D8C2-42C2-8ED7-4FA4C9635DE0}"/>
    <cellStyle name="Style 22 9 4" xfId="38840" xr:uid="{5B303A9C-097C-4F5B-A100-4743AF925BE0}"/>
    <cellStyle name="Style 23" xfId="3096" xr:uid="{D8A16350-4FA4-4374-A440-E3D90D5E869B}"/>
    <cellStyle name="Style 23 2" xfId="11364" xr:uid="{4928E26C-DADD-4256-BC0B-ECA75006E96F}"/>
    <cellStyle name="Style 23 2 2" xfId="38841" xr:uid="{2DCBCC1F-9866-4968-866A-938BFE62D91D}"/>
    <cellStyle name="Style 23 2 3" xfId="38842" xr:uid="{CB73D9E3-200F-40D7-B643-8328C153E38E}"/>
    <cellStyle name="Style 23 3" xfId="38843" xr:uid="{0DEF90EA-00D9-43EB-B3AC-9937022E8126}"/>
    <cellStyle name="Style 23 3 2" xfId="38844" xr:uid="{ED94F958-606E-49EA-898E-5792A1A49BD6}"/>
    <cellStyle name="Style 23 3 3" xfId="38845" xr:uid="{4B211778-C187-4D68-A2CE-40E5296560A5}"/>
    <cellStyle name="Style 23 4" xfId="38846" xr:uid="{702B4ABD-DF03-4FAE-A33F-D7CE1B8936EA}"/>
    <cellStyle name="Style 23 5" xfId="38847" xr:uid="{00C43D4C-8E70-4F1D-855F-4E412B01D72E}"/>
    <cellStyle name="Style 23 6" xfId="38848" xr:uid="{0F2FF6B8-BF03-4CB1-803C-1EF05B4000D2}"/>
    <cellStyle name="Style 23 7" xfId="38849" xr:uid="{F6F9D416-A754-4BFE-84B6-F7A6689C7379}"/>
    <cellStyle name="Style 23 8" xfId="11161" xr:uid="{9765F6C3-D007-44AF-A751-4E367A0E370E}"/>
    <cellStyle name="Style 23 9" xfId="9565" xr:uid="{5ED79644-73A1-4252-8ABA-7EEB24DD41A8}"/>
    <cellStyle name="Style 24" xfId="3097" xr:uid="{70946C4C-F649-4F8F-BBC8-B9C1C066FEEA}"/>
    <cellStyle name="Style 24 10" xfId="38850" xr:uid="{5BAEAD16-353C-4E48-8E30-3AAC91A655E5}"/>
    <cellStyle name="Style 24 10 2" xfId="38851" xr:uid="{F72B5999-3098-4D20-9254-E73D9481DB95}"/>
    <cellStyle name="Style 24 10 3" xfId="38852" xr:uid="{6D7BC478-0C5F-47C8-8358-8625A948222E}"/>
    <cellStyle name="Style 24 10 4" xfId="38853" xr:uid="{CD81731B-D5B5-4ECB-A745-EF90A33FA9A1}"/>
    <cellStyle name="Style 24 11" xfId="38854" xr:uid="{5803B7AE-B0C3-43DE-9ECD-1AE770432066}"/>
    <cellStyle name="Style 24 11 2" xfId="38855" xr:uid="{E75CDBC4-9926-40AE-B467-53BE7FB7A67E}"/>
    <cellStyle name="Style 24 11 3" xfId="38856" xr:uid="{D2330266-9BF7-425F-9CE0-14DBD9F4B590}"/>
    <cellStyle name="Style 24 12" xfId="38857" xr:uid="{53AD4265-FCF7-4D6D-AAB2-1A69196B2682}"/>
    <cellStyle name="Style 24 12 2" xfId="38858" xr:uid="{E805D77B-1262-4EE9-B376-C8309F0A31C6}"/>
    <cellStyle name="Style 24 13" xfId="38859" xr:uid="{17582B89-29F3-4696-875A-3AF7EDDD25EA}"/>
    <cellStyle name="Style 24 14" xfId="38860" xr:uid="{0AE1A856-44C9-45AB-A745-C8396EB33223}"/>
    <cellStyle name="Style 24 15" xfId="11162" xr:uid="{26796599-1B5E-4D2E-B6CB-331AA8C6E261}"/>
    <cellStyle name="Style 24 16" xfId="9566" xr:uid="{3DDC55CB-402B-4D43-AADC-493F7DD1DE0F}"/>
    <cellStyle name="Style 24 2" xfId="3596" xr:uid="{08604923-D714-4C00-B5DA-F0A713632B9E}"/>
    <cellStyle name="Style 24 2 10" xfId="38861" xr:uid="{5EF6F3A4-6C67-4C8A-9791-079A91F46125}"/>
    <cellStyle name="Style 24 2 10 2" xfId="38862" xr:uid="{06DD2124-BEEB-4659-BBBC-CEF0A070FD72}"/>
    <cellStyle name="Style 24 2 11" xfId="38863" xr:uid="{D62D55AE-3524-42B4-9FDE-630BCF3B737B}"/>
    <cellStyle name="Style 24 2 12" xfId="38864" xr:uid="{73CD4454-5A93-412D-B4DF-CB68969C3735}"/>
    <cellStyle name="Style 24 2 2" xfId="4252" xr:uid="{A7E73B0C-2C0D-469D-A247-D7B4F5821C1C}"/>
    <cellStyle name="Style 24 2 2 2" xfId="4999" xr:uid="{25F701E2-8786-4818-A1A3-E2DEA021A2C6}"/>
    <cellStyle name="Style 24 2 2 2 2" xfId="38865" xr:uid="{CCB853BF-121B-42DA-9626-D79096D1C4EA}"/>
    <cellStyle name="Style 24 2 2 2 2 2" xfId="38866" xr:uid="{9989B066-23EC-40EC-BD9C-66A9EC65D824}"/>
    <cellStyle name="Style 24 2 2 2 3" xfId="38867" xr:uid="{75DCC33C-620A-487B-8B35-C355AA2680F9}"/>
    <cellStyle name="Style 24 2 2 2 4" xfId="38868" xr:uid="{58481264-5B6B-4F1D-B0F1-11875CFE7C49}"/>
    <cellStyle name="Style 24 2 2 3" xfId="5475" xr:uid="{CDA9816B-0667-4C13-8A1F-4B1AD48A63C3}"/>
    <cellStyle name="Style 24 2 2 4" xfId="38869" xr:uid="{B1B314D9-EE7E-432D-BA32-8F96475CD369}"/>
    <cellStyle name="Style 24 2 2 5" xfId="38870" xr:uid="{316B1AE2-E11B-4456-96C9-8B37BC0DE74A}"/>
    <cellStyle name="Style 24 2 2 6" xfId="38871" xr:uid="{F329DB56-1E2D-4F6D-9DC5-914D5887D0A4}"/>
    <cellStyle name="Style 24 2 3" xfId="38872" xr:uid="{5473FF49-2927-45BD-90FF-3BCE90168BF6}"/>
    <cellStyle name="Style 24 2 3 2" xfId="38873" xr:uid="{F7D1C64D-EF3F-41A7-A5B2-027250E5386C}"/>
    <cellStyle name="Style 24 2 3 2 2" xfId="38874" xr:uid="{51E7F548-C79B-47DB-AA95-E851C988A359}"/>
    <cellStyle name="Style 24 2 3 2 3" xfId="38875" xr:uid="{024AF402-D7C7-461E-82E0-822228CA453A}"/>
    <cellStyle name="Style 24 2 3 3" xfId="38876" xr:uid="{6808A2DB-9961-4804-9752-A744DE762882}"/>
    <cellStyle name="Style 24 2 3 3 2" xfId="38877" xr:uid="{E5280D1C-9006-4389-88AB-9A6FBDF859AB}"/>
    <cellStyle name="Style 24 2 3 4" xfId="38878" xr:uid="{5C810695-8127-460E-9608-AA9222403DEE}"/>
    <cellStyle name="Style 24 2 3 4 2" xfId="38879" xr:uid="{9C20161D-1529-488C-B87B-3293FEB0CF1D}"/>
    <cellStyle name="Style 24 2 3 5" xfId="38880" xr:uid="{0554A340-CA89-4B39-9C3A-3CC62CDE3EF9}"/>
    <cellStyle name="Style 24 2 3 6" xfId="38881" xr:uid="{929CD169-1C16-4456-A225-D94760030843}"/>
    <cellStyle name="Style 24 2 4" xfId="38882" xr:uid="{D0255C58-BB7C-4118-9130-1EBC1851C971}"/>
    <cellStyle name="Style 24 2 4 2" xfId="38883" xr:uid="{FC2B998F-2219-4D66-9FC8-FEFC7FF3E839}"/>
    <cellStyle name="Style 24 2 4 2 2" xfId="38884" xr:uid="{732FBA2D-087C-4E59-A945-412C3BC474EE}"/>
    <cellStyle name="Style 24 2 4 2 3" xfId="38885" xr:uid="{76F0730D-FD81-44C8-8F84-4FC9FFB2FAA6}"/>
    <cellStyle name="Style 24 2 4 3" xfId="38886" xr:uid="{5805C717-FBED-4D34-AF12-444B5E8B15FF}"/>
    <cellStyle name="Style 24 2 4 4" xfId="38887" xr:uid="{B942B163-7FD0-48B2-88D1-7E08D643852F}"/>
    <cellStyle name="Style 24 2 5" xfId="38888" xr:uid="{DA739ABA-2405-4A73-8794-11AAFEFA08B8}"/>
    <cellStyle name="Style 24 2 5 2" xfId="38889" xr:uid="{8882C954-667A-4662-ADDC-D354BAFF3876}"/>
    <cellStyle name="Style 24 2 5 3" xfId="38890" xr:uid="{9EA0FBDB-ACF0-4FA4-A8CE-4D5088B5090E}"/>
    <cellStyle name="Style 24 2 5 4" xfId="38891" xr:uid="{42D70063-6BA7-437D-BA7B-AAF2A41374E2}"/>
    <cellStyle name="Style 24 2 6" xfId="38892" xr:uid="{CDA03790-BE10-4AE3-9FB5-1FA598AEC7FF}"/>
    <cellStyle name="Style 24 2 6 2" xfId="38893" xr:uid="{D842706C-A0AF-4F0F-8B7D-48DEB7D41D11}"/>
    <cellStyle name="Style 24 2 6 3" xfId="38894" xr:uid="{868F99C8-C5F2-4702-BE29-3EADAD4D313A}"/>
    <cellStyle name="Style 24 2 6 4" xfId="38895" xr:uid="{134415E0-214D-4BC2-BAE5-3EA89BF7FFAC}"/>
    <cellStyle name="Style 24 2 7" xfId="38896" xr:uid="{BD73C6DA-06DD-4E1E-92A9-DA0A397DD6CE}"/>
    <cellStyle name="Style 24 2 7 2" xfId="38897" xr:uid="{A0C0B686-14B7-4C4E-B361-CB5B4BCDC571}"/>
    <cellStyle name="Style 24 2 7 3" xfId="38898" xr:uid="{3A74738F-2ED4-427F-A7A9-F631F887E654}"/>
    <cellStyle name="Style 24 2 7 4" xfId="38899" xr:uid="{3EE49E8C-2EEF-410D-90DF-AFB58A9CCB5E}"/>
    <cellStyle name="Style 24 2 8" xfId="38900" xr:uid="{A615C916-E7BB-43DF-A802-2B9C346BBAEF}"/>
    <cellStyle name="Style 24 2 8 2" xfId="38901" xr:uid="{1260148E-F5FE-413B-938E-DBB72F284896}"/>
    <cellStyle name="Style 24 2 8 3" xfId="38902" xr:uid="{4EA589DC-F75E-4745-90AC-3B72495CA727}"/>
    <cellStyle name="Style 24 2 8 4" xfId="38903" xr:uid="{E6D749F7-9FFB-4B4A-8F10-195311681C03}"/>
    <cellStyle name="Style 24 2 9" xfId="38904" xr:uid="{64FAF4C1-ACBB-4CB4-BE89-7CB3D709CCD8}"/>
    <cellStyle name="Style 24 2 9 2" xfId="38905" xr:uid="{C8F6B202-EE4F-4056-9ACD-A20A7D861679}"/>
    <cellStyle name="Style 24 2 9 3" xfId="38906" xr:uid="{C629B533-65B9-4AF1-9316-EE0363F8D6C4}"/>
    <cellStyle name="Style 24 3" xfId="3662" xr:uid="{582319A9-55B2-4DF9-9569-2D11ECBFC66D}"/>
    <cellStyle name="Style 24 3 10" xfId="38907" xr:uid="{620C2183-7062-492A-9628-015C44F6D283}"/>
    <cellStyle name="Style 24 3 10 2" xfId="38908" xr:uid="{4D6DC6D1-01E2-4535-8FE0-7FF4DBD9826F}"/>
    <cellStyle name="Style 24 3 11" xfId="38909" xr:uid="{A824E03F-B652-48FE-8AE6-70AFBBEFBAF3}"/>
    <cellStyle name="Style 24 3 12" xfId="38910" xr:uid="{900E5422-503D-48C2-BA7F-A09E9399176F}"/>
    <cellStyle name="Style 24 3 2" xfId="4318" xr:uid="{7F380E10-ED1F-4926-BD35-B7D05B0C3B28}"/>
    <cellStyle name="Style 24 3 2 2" xfId="5065" xr:uid="{40BC378B-E5FB-47A8-8E0E-34C6476865AF}"/>
    <cellStyle name="Style 24 3 2 2 2" xfId="38911" xr:uid="{41A89F96-9FD5-4EAC-BB9E-7396E121C049}"/>
    <cellStyle name="Style 24 3 2 2 3" xfId="38912" xr:uid="{239DE4D5-CDD2-4751-9A32-A9209924D2BF}"/>
    <cellStyle name="Style 24 3 2 3" xfId="5541" xr:uid="{F01B3B88-7984-4E5E-A2B6-EDD1615D088B}"/>
    <cellStyle name="Style 24 3 2 4" xfId="38913" xr:uid="{0D1256E2-9C21-40D3-A686-80EDA733EFCC}"/>
    <cellStyle name="Style 24 3 2 5" xfId="38914" xr:uid="{3B10ACB6-B6A3-4704-A377-84B33AE4B7DD}"/>
    <cellStyle name="Style 24 3 2 6" xfId="38915" xr:uid="{5FEEC65A-15BE-439D-B101-B04F99680A29}"/>
    <cellStyle name="Style 24 3 3" xfId="38916" xr:uid="{67FC9047-B98A-4C1A-B1C6-0FDD37D8311A}"/>
    <cellStyle name="Style 24 3 3 2" xfId="38917" xr:uid="{1D97A8F3-CCF5-4759-8ED2-EFA0BA7A8874}"/>
    <cellStyle name="Style 24 3 3 2 2" xfId="38918" xr:uid="{6485E03C-80D9-4B69-ABFA-D373250EA9F3}"/>
    <cellStyle name="Style 24 3 3 2 3" xfId="38919" xr:uid="{2C7DB48A-B9F7-4478-B992-E73432899F17}"/>
    <cellStyle name="Style 24 3 3 3" xfId="38920" xr:uid="{B4425055-32AD-4F98-A299-289EA16BBBAA}"/>
    <cellStyle name="Style 24 3 3 4" xfId="38921" xr:uid="{C88A13EA-01F7-4533-9530-554419917B03}"/>
    <cellStyle name="Style 24 3 4" xfId="38922" xr:uid="{F7A34368-B5B9-446D-B225-B939CAE302FF}"/>
    <cellStyle name="Style 24 3 4 2" xfId="38923" xr:uid="{75B697E9-8AE7-4F6F-B19F-4A8515930054}"/>
    <cellStyle name="Style 24 3 4 3" xfId="38924" xr:uid="{A7D00A55-3BBC-4A73-8F4B-AF264987AD6E}"/>
    <cellStyle name="Style 24 3 4 4" xfId="38925" xr:uid="{F5C7F277-28B1-4A6F-9180-BB3F308869C0}"/>
    <cellStyle name="Style 24 3 5" xfId="38926" xr:uid="{C1C841BB-E43B-4843-BDCF-8E1F0DD2CF46}"/>
    <cellStyle name="Style 24 3 5 2" xfId="38927" xr:uid="{4BC0491D-646D-4AB2-9079-7E8D5F1F36BB}"/>
    <cellStyle name="Style 24 3 5 3" xfId="38928" xr:uid="{064B3121-9706-4982-B604-E6725044E37A}"/>
    <cellStyle name="Style 24 3 5 4" xfId="38929" xr:uid="{84E80A15-641B-49BB-B5A0-7DE7A491D841}"/>
    <cellStyle name="Style 24 3 6" xfId="38930" xr:uid="{BCB4DF08-B6BC-4D11-8D78-DD61D42291D7}"/>
    <cellStyle name="Style 24 3 6 2" xfId="38931" xr:uid="{0924578C-B591-45B9-93E0-B6F212C159DB}"/>
    <cellStyle name="Style 24 3 6 3" xfId="38932" xr:uid="{4C21D9AD-D30E-461C-B4C2-8ED58F2F32B8}"/>
    <cellStyle name="Style 24 3 6 4" xfId="38933" xr:uid="{88AE6281-1AC4-4F34-AB44-6789D5ED3AA1}"/>
    <cellStyle name="Style 24 3 7" xfId="38934" xr:uid="{3532E1B2-6298-4140-8D6A-632C74E2ED41}"/>
    <cellStyle name="Style 24 3 7 2" xfId="38935" xr:uid="{0859A01D-F774-44B1-8D9E-0AE6ECC4E5EE}"/>
    <cellStyle name="Style 24 3 7 3" xfId="38936" xr:uid="{96FAD11A-DB19-4F55-9385-52673516DB2F}"/>
    <cellStyle name="Style 24 3 7 4" xfId="38937" xr:uid="{7E223374-0CAD-4648-8F5E-78590ACF1A55}"/>
    <cellStyle name="Style 24 3 8" xfId="38938" xr:uid="{D0522C74-93C1-4E3B-8D10-21D0BDDA35CB}"/>
    <cellStyle name="Style 24 3 8 2" xfId="38939" xr:uid="{95BDA901-517C-4715-BA63-7D18485F92FD}"/>
    <cellStyle name="Style 24 3 8 3" xfId="38940" xr:uid="{24A7CFB5-613C-44CD-9270-A7835E39397A}"/>
    <cellStyle name="Style 24 3 8 4" xfId="38941" xr:uid="{13A09718-906F-4A03-9347-334FC58AFFAC}"/>
    <cellStyle name="Style 24 3 9" xfId="38942" xr:uid="{96D4E4F2-FA61-4AEC-87F2-BFD19EA2E770}"/>
    <cellStyle name="Style 24 3 9 2" xfId="38943" xr:uid="{F760A54B-83E8-4500-B4A4-01FB6A544513}"/>
    <cellStyle name="Style 24 3 9 3" xfId="38944" xr:uid="{4D1E19E1-3A5A-43E3-A20F-EC2A092BD96C}"/>
    <cellStyle name="Style 24 4" xfId="3930" xr:uid="{43DF86B4-A108-4B06-B1E1-E08DAD8BFE3F}"/>
    <cellStyle name="Style 24 4 2" xfId="4743" xr:uid="{ED4EA49B-B93E-419A-8F38-7D0CEFB7E7F0}"/>
    <cellStyle name="Style 24 4 2 2" xfId="38945" xr:uid="{92907885-FCA7-49CB-8C00-C79A2F9FA063}"/>
    <cellStyle name="Style 24 4 2 2 2" xfId="38946" xr:uid="{F8AD99BD-016A-48BC-97F8-EB7F899938B0}"/>
    <cellStyle name="Style 24 4 2 3" xfId="38947" xr:uid="{4DA979A2-A6B8-428C-9C5B-1C768010607E}"/>
    <cellStyle name="Style 24 4 2 4" xfId="38948" xr:uid="{AB0D8B5E-FEA4-481B-B9BE-4314AA952567}"/>
    <cellStyle name="Style 24 4 3" xfId="5157" xr:uid="{F973A2FA-9342-4048-B41D-D8ACD858982B}"/>
    <cellStyle name="Style 24 4 3 2" xfId="38949" xr:uid="{62321860-830A-4043-B93F-7B0FA7395534}"/>
    <cellStyle name="Style 24 4 3 3" xfId="38950" xr:uid="{4408C781-6BCA-4C8A-82FE-6D44E1BCC81B}"/>
    <cellStyle name="Style 24 4 3 4" xfId="38951" xr:uid="{80D991F6-0497-4C5E-846C-12B2510A48D6}"/>
    <cellStyle name="Style 24 4 4" xfId="38952" xr:uid="{148571E4-B10A-4768-9B28-559F1C751E09}"/>
    <cellStyle name="Style 24 4 4 2" xfId="38953" xr:uid="{E73F2ED4-E9B3-42AD-8125-78C788BF42EC}"/>
    <cellStyle name="Style 24 4 5" xfId="38954" xr:uid="{4350FAE2-0168-4A53-BAD0-70DD16025E21}"/>
    <cellStyle name="Style 24 4 5 2" xfId="38955" xr:uid="{B6E1240B-66EF-4E87-889C-07904BDA81C1}"/>
    <cellStyle name="Style 24 4 6" xfId="38956" xr:uid="{3E6FB3AC-4226-4C2D-9B1A-63BB4411FA4C}"/>
    <cellStyle name="Style 24 4 7" xfId="38957" xr:uid="{3C997BD4-3E7C-4EFE-AFBE-F3C234EAB30C}"/>
    <cellStyle name="Style 24 5" xfId="38958" xr:uid="{F981EB26-A312-4300-B151-9243A83A3CA1}"/>
    <cellStyle name="Style 24 5 2" xfId="38959" xr:uid="{A135771F-BB11-4C8B-BA73-A9C54E76752D}"/>
    <cellStyle name="Style 24 5 2 2" xfId="38960" xr:uid="{B52CE6DD-193C-4344-87A7-A5A60B2B33CA}"/>
    <cellStyle name="Style 24 5 2 3" xfId="38961" xr:uid="{0F1669DA-53FD-42BD-9AD9-9C05FD73B59A}"/>
    <cellStyle name="Style 24 5 3" xfId="38962" xr:uid="{5FD8D22F-BDDB-46D1-B008-399A8C0BAB1F}"/>
    <cellStyle name="Style 24 5 4" xfId="38963" xr:uid="{3049CDEB-3776-4198-BEE0-C98921C70F15}"/>
    <cellStyle name="Style 24 5 5" xfId="38964" xr:uid="{6A58FCD4-6CC4-449E-8082-2D505F321D51}"/>
    <cellStyle name="Style 24 6" xfId="38965" xr:uid="{C47ECB6F-2E6B-4585-AFDB-F8294E5FA441}"/>
    <cellStyle name="Style 24 6 2" xfId="38966" xr:uid="{A69DDD2E-E741-4BDB-8BCE-348DB9A49A05}"/>
    <cellStyle name="Style 24 6 2 2" xfId="38967" xr:uid="{5C804AB2-189B-4512-8FD6-0BEAF9BE993B}"/>
    <cellStyle name="Style 24 6 2 3" xfId="38968" xr:uid="{7A19A22A-B28B-4CB3-89F9-8846C0D54CE0}"/>
    <cellStyle name="Style 24 6 3" xfId="38969" xr:uid="{C1E0E1A1-5BDE-496D-9BF8-3D97D676E9CC}"/>
    <cellStyle name="Style 24 6 4" xfId="38970" xr:uid="{9B76A33A-B34C-4C06-9E4B-7500DDC9E58E}"/>
    <cellStyle name="Style 24 7" xfId="38971" xr:uid="{E147D70E-2A1E-418C-9AEE-AC09AD359392}"/>
    <cellStyle name="Style 24 7 2" xfId="38972" xr:uid="{B8ED1D77-F5B6-473F-9D56-2DE92FFD0FF3}"/>
    <cellStyle name="Style 24 7 2 2" xfId="38973" xr:uid="{D8B419A9-9D2D-492C-B167-480503CF7F02}"/>
    <cellStyle name="Style 24 7 2 3" xfId="38974" xr:uid="{56EA7C66-7F9C-4D77-95D6-B7CC98196293}"/>
    <cellStyle name="Style 24 7 3" xfId="38975" xr:uid="{F49565C3-DF5D-4D16-BAAF-F66D6192BF67}"/>
    <cellStyle name="Style 24 7 4" xfId="38976" xr:uid="{5E66CC4F-C938-49AC-B7A4-5CB7D183FB3F}"/>
    <cellStyle name="Style 24 8" xfId="38977" xr:uid="{647122F5-1E33-48B1-AD16-BE3611B95C8F}"/>
    <cellStyle name="Style 24 8 2" xfId="38978" xr:uid="{C0E6CCD0-8F92-47AF-9A7F-57E9949EFA86}"/>
    <cellStyle name="Style 24 8 3" xfId="38979" xr:uid="{0F534EEF-58E4-4D3F-A90C-68E0CD2B1617}"/>
    <cellStyle name="Style 24 8 4" xfId="38980" xr:uid="{5FF3028A-894F-49B3-A1A9-56D068E8068D}"/>
    <cellStyle name="Style 24 9" xfId="38981" xr:uid="{CCCC6FBA-771F-411A-B94E-2350FCBA424A}"/>
    <cellStyle name="Style 24 9 2" xfId="38982" xr:uid="{3B4A95D1-76D5-4305-8BD0-479E71BC8D19}"/>
    <cellStyle name="Style 24 9 3" xfId="38983" xr:uid="{DE710883-76EB-495D-A9A8-C00A8BCB401F}"/>
    <cellStyle name="Style 24 9 4" xfId="38984" xr:uid="{28C881B6-4CB6-43DA-82A8-520D6FA44408}"/>
    <cellStyle name="Style 25" xfId="3098" xr:uid="{7E5B2652-7214-46F8-A7E2-31AC2C1E3DB7}"/>
    <cellStyle name="Style 25 10" xfId="38985" xr:uid="{79C4385D-5100-4D12-AAFE-60EC573F9ADC}"/>
    <cellStyle name="Style 25 10 2" xfId="38986" xr:uid="{D1841D9C-A6A9-4A41-8368-C843273D9ECC}"/>
    <cellStyle name="Style 25 10 3" xfId="38987" xr:uid="{7E8DDF21-A527-4580-9884-43721DF4AB2C}"/>
    <cellStyle name="Style 25 10 4" xfId="38988" xr:uid="{6EF8FDB4-A5FA-44E6-A7E8-B5C6AF5479C6}"/>
    <cellStyle name="Style 25 11" xfId="38989" xr:uid="{7BDF19B7-5470-4A46-A74B-BCF1CC467F21}"/>
    <cellStyle name="Style 25 11 2" xfId="38990" xr:uid="{2A49D5FE-162D-4974-880E-A0A8AB05D4CD}"/>
    <cellStyle name="Style 25 11 3" xfId="38991" xr:uid="{DA2A1414-154A-4226-81F8-5BD164ED2EA6}"/>
    <cellStyle name="Style 25 11 4" xfId="38992" xr:uid="{AAB44E41-8BB8-4F53-8EDB-0436A2F06D05}"/>
    <cellStyle name="Style 25 12" xfId="38993" xr:uid="{1A57E400-AA4F-430E-B03A-41EDA89C1E2A}"/>
    <cellStyle name="Style 25 12 2" xfId="38994" xr:uid="{17F05C4A-EBFD-4DEF-B053-43AC9F8A4FF6}"/>
    <cellStyle name="Style 25 12 3" xfId="38995" xr:uid="{3F265015-6E70-4254-BA57-6ACBA48492A7}"/>
    <cellStyle name="Style 25 13" xfId="38996" xr:uid="{02B9567A-54A9-4345-853A-F93EDC7D8EC5}"/>
    <cellStyle name="Style 25 13 2" xfId="38997" xr:uid="{E6A9C712-81EE-40DD-B069-56F82ED42E32}"/>
    <cellStyle name="Style 25 14" xfId="38998" xr:uid="{9B9CBCD1-A16B-4102-8DEC-FD2F5BB1B19F}"/>
    <cellStyle name="Style 25 15" xfId="38999" xr:uid="{6B6215A8-F105-43BA-9C93-9504D0A85446}"/>
    <cellStyle name="Style 25 16" xfId="11163" xr:uid="{141AF5FC-9037-4164-88FA-81F0B88F37B3}"/>
    <cellStyle name="Style 25 17" xfId="9567" xr:uid="{C0ACDB32-23CF-4827-9A8D-CBA10EDE5A1B}"/>
    <cellStyle name="Style 25 2" xfId="3099" xr:uid="{B873ECD0-602B-42E8-83F6-FB35FBEADF38}"/>
    <cellStyle name="Style 25 2 10" xfId="39000" xr:uid="{6F96E74C-BF39-4FC4-9FA8-4940C6382237}"/>
    <cellStyle name="Style 25 2 10 2" xfId="39001" xr:uid="{1949A9E9-D496-45D1-A91D-B73E1D435519}"/>
    <cellStyle name="Style 25 2 10 3" xfId="39002" xr:uid="{ABAD9BF8-753C-4210-A339-2ED5AECD9E77}"/>
    <cellStyle name="Style 25 2 10 4" xfId="39003" xr:uid="{3485AFC1-A8A7-490E-9164-3E897C7091CE}"/>
    <cellStyle name="Style 25 2 11" xfId="39004" xr:uid="{70313E02-3D3D-433C-95B7-649169D28E45}"/>
    <cellStyle name="Style 25 2 11 2" xfId="39005" xr:uid="{E6651D16-0FDA-4CBF-853A-3B26B32BA5E8}"/>
    <cellStyle name="Style 25 2 11 3" xfId="39006" xr:uid="{3BEC180C-4882-4D5D-96F4-8592D19F775B}"/>
    <cellStyle name="Style 25 2 12" xfId="39007" xr:uid="{DD7C931C-3A5A-481E-902E-E4D1C837D838}"/>
    <cellStyle name="Style 25 2 12 2" xfId="39008" xr:uid="{28074C3D-8719-4338-8E04-CBBFD096078A}"/>
    <cellStyle name="Style 25 2 13" xfId="39009" xr:uid="{F6FA7E1D-652A-4456-B93A-31F3CC7AB286}"/>
    <cellStyle name="Style 25 2 14" xfId="39010" xr:uid="{51493C76-4653-4198-A3BD-E5A9AE3BD889}"/>
    <cellStyle name="Style 25 2 15" xfId="11164" xr:uid="{9F8184FF-919B-4357-AB64-D15F1E2B3AB0}"/>
    <cellStyle name="Style 25 2 16" xfId="9568" xr:uid="{AEF832A1-7DBC-4CE9-A847-428E5C8B10BE}"/>
    <cellStyle name="Style 25 2 2" xfId="3598" xr:uid="{9B417A3F-F6F5-4676-AAB8-D390CE7FC4BC}"/>
    <cellStyle name="Style 25 2 2 10" xfId="39011" xr:uid="{259067A1-81B8-4368-9D98-6BC605E29CA1}"/>
    <cellStyle name="Style 25 2 2 10 2" xfId="39012" xr:uid="{F6375E3B-41D3-4026-897E-3C34C6C62B8D}"/>
    <cellStyle name="Style 25 2 2 11" xfId="39013" xr:uid="{97082AC3-7FDD-4A3B-832F-2FC43C62336F}"/>
    <cellStyle name="Style 25 2 2 12" xfId="39014" xr:uid="{E67DF631-98BE-4F62-87F7-20E1B96D23B0}"/>
    <cellStyle name="Style 25 2 2 2" xfId="4254" xr:uid="{2BDB0890-0FF4-463B-B38C-1309CA2080E0}"/>
    <cellStyle name="Style 25 2 2 2 2" xfId="5001" xr:uid="{D809621A-150F-4BAA-B150-24A2C360C326}"/>
    <cellStyle name="Style 25 2 2 2 2 2" xfId="39015" xr:uid="{4B18AA84-3A8D-4F08-B02D-5AD28AD3EC29}"/>
    <cellStyle name="Style 25 2 2 2 2 2 2" xfId="39016" xr:uid="{19EB91EA-5724-404B-9973-8154010C65BF}"/>
    <cellStyle name="Style 25 2 2 2 2 3" xfId="39017" xr:uid="{02D9F0E5-526D-4652-B690-7ED325FB5C76}"/>
    <cellStyle name="Style 25 2 2 2 2 4" xfId="39018" xr:uid="{362397F0-5D01-44C6-8A5C-7A7950FCC3C1}"/>
    <cellStyle name="Style 25 2 2 2 3" xfId="5477" xr:uid="{B1520B00-DBC2-4AEA-8799-34AF7D9FA70E}"/>
    <cellStyle name="Style 25 2 2 2 4" xfId="39019" xr:uid="{BEBDF6F7-CE2A-4A33-BDD0-6B6D840BE05A}"/>
    <cellStyle name="Style 25 2 2 2 5" xfId="39020" xr:uid="{BD068BEB-4DAB-4F4D-A799-F3978D45441A}"/>
    <cellStyle name="Style 25 2 2 2 6" xfId="39021" xr:uid="{09EC2AE5-8FFF-4ADD-9AA1-DD5AC81D72E0}"/>
    <cellStyle name="Style 25 2 2 3" xfId="39022" xr:uid="{AEF04C43-6722-4136-A434-E715A3D6A1E3}"/>
    <cellStyle name="Style 25 2 2 3 2" xfId="39023" xr:uid="{A7DB55A5-28B6-4D82-B389-EBFA50066FAD}"/>
    <cellStyle name="Style 25 2 2 3 2 2" xfId="39024" xr:uid="{2E8D2C91-538E-4EC8-B02A-B2798315FD7A}"/>
    <cellStyle name="Style 25 2 2 3 2 3" xfId="39025" xr:uid="{1D6A9AAF-342F-4F1B-8106-2F23B14E7739}"/>
    <cellStyle name="Style 25 2 2 3 3" xfId="39026" xr:uid="{3A4398DB-9D5A-46D5-8E11-A9442D6DEAE0}"/>
    <cellStyle name="Style 25 2 2 3 3 2" xfId="39027" xr:uid="{465E7EAC-7BF6-4523-8980-ECBCD5540C01}"/>
    <cellStyle name="Style 25 2 2 3 4" xfId="39028" xr:uid="{F3CD1CD3-3B64-4DDC-96C8-042C7ADC51D6}"/>
    <cellStyle name="Style 25 2 2 3 4 2" xfId="39029" xr:uid="{40BE4258-3833-407C-BE7D-8E25F3E2DF15}"/>
    <cellStyle name="Style 25 2 2 3 5" xfId="39030" xr:uid="{283678BD-442C-4135-B31A-DF6C7D45D0C7}"/>
    <cellStyle name="Style 25 2 2 3 6" xfId="39031" xr:uid="{149C7396-BD37-4824-AA30-CAF5C29DBEBE}"/>
    <cellStyle name="Style 25 2 2 4" xfId="39032" xr:uid="{D5FD92A0-9C54-4B52-BA6C-C65222F90F10}"/>
    <cellStyle name="Style 25 2 2 4 2" xfId="39033" xr:uid="{B800E42E-C195-4822-80DD-ADE16A759EA8}"/>
    <cellStyle name="Style 25 2 2 4 2 2" xfId="39034" xr:uid="{D2D1A7D1-1BDC-4F16-8B93-0AD05F3EF216}"/>
    <cellStyle name="Style 25 2 2 4 2 3" xfId="39035" xr:uid="{059D2687-6A75-4D8A-B5DB-A47CF016088B}"/>
    <cellStyle name="Style 25 2 2 4 3" xfId="39036" xr:uid="{0A279D54-A6A2-4703-A557-32E7A2D2C4D9}"/>
    <cellStyle name="Style 25 2 2 4 4" xfId="39037" xr:uid="{57A18D51-025D-4898-B6DD-A055CF87FDD0}"/>
    <cellStyle name="Style 25 2 2 5" xfId="39038" xr:uid="{48F0C167-3982-411A-8828-85DCCBEB642E}"/>
    <cellStyle name="Style 25 2 2 5 2" xfId="39039" xr:uid="{A529583D-DC65-428F-90F6-93BB02A99229}"/>
    <cellStyle name="Style 25 2 2 5 3" xfId="39040" xr:uid="{182FBF5F-E878-4118-95BB-A9754A17E272}"/>
    <cellStyle name="Style 25 2 2 5 4" xfId="39041" xr:uid="{888D09D9-A27C-420D-AAB8-E210B7ED1819}"/>
    <cellStyle name="Style 25 2 2 6" xfId="39042" xr:uid="{2FFCBD1F-9E38-4698-B974-B43796932C3C}"/>
    <cellStyle name="Style 25 2 2 6 2" xfId="39043" xr:uid="{B550DE20-265E-49AB-8F93-1EF5B60F3CA5}"/>
    <cellStyle name="Style 25 2 2 6 3" xfId="39044" xr:uid="{A11EF2C4-AAE5-4253-B627-7AA209237A35}"/>
    <cellStyle name="Style 25 2 2 6 4" xfId="39045" xr:uid="{15FC212A-F9E2-4756-8D5A-04AD935CECC5}"/>
    <cellStyle name="Style 25 2 2 7" xfId="39046" xr:uid="{159C5A0B-8313-486C-B4F5-4F0197DEC8A3}"/>
    <cellStyle name="Style 25 2 2 7 2" xfId="39047" xr:uid="{44356C9A-D458-4C46-A105-58A1E57BB02C}"/>
    <cellStyle name="Style 25 2 2 7 3" xfId="39048" xr:uid="{55D9AFC1-A7FE-49E4-A54F-2B23143784DE}"/>
    <cellStyle name="Style 25 2 2 7 4" xfId="39049" xr:uid="{155920A1-E772-46A4-A8C7-2F688FBF1E9F}"/>
    <cellStyle name="Style 25 2 2 8" xfId="39050" xr:uid="{5F42AB64-6E3D-4386-AE03-755CC60617B6}"/>
    <cellStyle name="Style 25 2 2 8 2" xfId="39051" xr:uid="{A9BDF6CC-DB1D-41CE-9B4F-C5036E0036F9}"/>
    <cellStyle name="Style 25 2 2 8 3" xfId="39052" xr:uid="{4557F8FA-E63E-450B-A5BB-85831A55AF8E}"/>
    <cellStyle name="Style 25 2 2 8 4" xfId="39053" xr:uid="{2A1B05B2-2BA1-42B6-9DFF-50C3FD5DA145}"/>
    <cellStyle name="Style 25 2 2 9" xfId="39054" xr:uid="{D4C57F33-E6E6-4502-B714-50348D049E90}"/>
    <cellStyle name="Style 25 2 2 9 2" xfId="39055" xr:uid="{1769255A-9B08-46AD-927C-814C88C701D8}"/>
    <cellStyle name="Style 25 2 2 9 3" xfId="39056" xr:uid="{6E4210D7-7DD4-45D9-A72D-F075C50DC55B}"/>
    <cellStyle name="Style 25 2 3" xfId="3664" xr:uid="{81643DE7-8149-4ABA-997B-0374DC859237}"/>
    <cellStyle name="Style 25 2 3 10" xfId="39057" xr:uid="{B43558C1-06E0-462A-AE45-D5AEBDE3FC4A}"/>
    <cellStyle name="Style 25 2 3 10 2" xfId="39058" xr:uid="{4F15DCCB-4414-4875-88B9-157759433441}"/>
    <cellStyle name="Style 25 2 3 11" xfId="39059" xr:uid="{04923E70-E8B8-4182-A0D8-B7BDA1B50FAF}"/>
    <cellStyle name="Style 25 2 3 12" xfId="39060" xr:uid="{CA7F94A0-0492-4C05-92B6-C78C9E1DABD7}"/>
    <cellStyle name="Style 25 2 3 2" xfId="4320" xr:uid="{EF2EEAAA-A610-46BE-9E9D-6B486392B563}"/>
    <cellStyle name="Style 25 2 3 2 2" xfId="5067" xr:uid="{650689B3-4C44-4FA5-BF15-405A9D71DC82}"/>
    <cellStyle name="Style 25 2 3 2 2 2" xfId="39061" xr:uid="{32F3EE0A-B3A9-4BE4-9ECD-5D19A5916FEC}"/>
    <cellStyle name="Style 25 2 3 2 2 3" xfId="39062" xr:uid="{1365FE16-6038-4434-877C-6FCC57912845}"/>
    <cellStyle name="Style 25 2 3 2 3" xfId="5543" xr:uid="{D3BBBF36-DD93-4713-BCD9-38148DF01586}"/>
    <cellStyle name="Style 25 2 3 2 4" xfId="39063" xr:uid="{B76F3F82-D632-49B9-B618-2A868F43950B}"/>
    <cellStyle name="Style 25 2 3 2 5" xfId="39064" xr:uid="{49CB68C8-9DEF-4557-B945-9945A6955A19}"/>
    <cellStyle name="Style 25 2 3 2 6" xfId="39065" xr:uid="{28EAD096-25FC-4AD0-AB20-FE518375D066}"/>
    <cellStyle name="Style 25 2 3 3" xfId="39066" xr:uid="{684551B9-FDEB-4BD6-9077-F2AF53EF9890}"/>
    <cellStyle name="Style 25 2 3 3 2" xfId="39067" xr:uid="{AD491852-5A42-4B3F-B8B5-3B7CE8A0CB8D}"/>
    <cellStyle name="Style 25 2 3 3 3" xfId="39068" xr:uid="{BAAE63A3-8B89-4F4C-9D53-C1FF5C15E201}"/>
    <cellStyle name="Style 25 2 3 3 4" xfId="39069" xr:uid="{C3CF7B3D-8426-4A16-9537-0B12B944B448}"/>
    <cellStyle name="Style 25 2 3 4" xfId="39070" xr:uid="{5730E416-CE81-4BFF-AA4C-C8FCCE608327}"/>
    <cellStyle name="Style 25 2 3 4 2" xfId="39071" xr:uid="{DB8F8A92-6F12-45E4-8139-4E68C6DE0F50}"/>
    <cellStyle name="Style 25 2 3 4 3" xfId="39072" xr:uid="{735B3F42-C501-461D-8764-E00BCCFA70EC}"/>
    <cellStyle name="Style 25 2 3 4 4" xfId="39073" xr:uid="{02D716D4-2698-4A0C-8B8E-55D6FA2ACF7F}"/>
    <cellStyle name="Style 25 2 3 5" xfId="39074" xr:uid="{4D05EEBF-8F8E-49ED-A7D2-1399B8B3D653}"/>
    <cellStyle name="Style 25 2 3 5 2" xfId="39075" xr:uid="{054B9BD9-6EFC-4877-96D1-0A1923755F51}"/>
    <cellStyle name="Style 25 2 3 5 3" xfId="39076" xr:uid="{1D0F01BF-FFF1-4EFC-BBB1-7F79DDDE141B}"/>
    <cellStyle name="Style 25 2 3 5 4" xfId="39077" xr:uid="{4532B565-4C43-45CD-A1DA-5AE330AD7223}"/>
    <cellStyle name="Style 25 2 3 6" xfId="39078" xr:uid="{4C8F8532-F986-4CBB-A7EB-FEAE0B03383F}"/>
    <cellStyle name="Style 25 2 3 6 2" xfId="39079" xr:uid="{8C9B93B1-A84B-484E-A3E5-DC24B3C716CF}"/>
    <cellStyle name="Style 25 2 3 6 3" xfId="39080" xr:uid="{6423FD06-1907-41BB-8D1E-704D49B7841A}"/>
    <cellStyle name="Style 25 2 3 6 4" xfId="39081" xr:uid="{3B24BD68-DCA0-451F-9726-7A59A1C6FC8F}"/>
    <cellStyle name="Style 25 2 3 7" xfId="39082" xr:uid="{45E80B3A-04DD-4EEE-B7F6-20571AE06B53}"/>
    <cellStyle name="Style 25 2 3 7 2" xfId="39083" xr:uid="{9E8AFFA3-3F38-4118-9AFC-5FBD53AAB1C5}"/>
    <cellStyle name="Style 25 2 3 7 3" xfId="39084" xr:uid="{E885E272-3FD3-4245-8F47-A256774B097E}"/>
    <cellStyle name="Style 25 2 3 7 4" xfId="39085" xr:uid="{8EC97782-6BF8-435B-808B-8FC77ADF1BCB}"/>
    <cellStyle name="Style 25 2 3 8" xfId="39086" xr:uid="{C4FBF2FB-1839-4223-8ECC-0091268A6ADE}"/>
    <cellStyle name="Style 25 2 3 8 2" xfId="39087" xr:uid="{91EA25A2-C18C-4768-8D0C-57AB0F8CCD6A}"/>
    <cellStyle name="Style 25 2 3 8 3" xfId="39088" xr:uid="{1D63D43B-B477-46FB-8BED-28EE3271C78D}"/>
    <cellStyle name="Style 25 2 3 8 4" xfId="39089" xr:uid="{979AA117-82B3-43E9-86BB-49D5ACEEFACA}"/>
    <cellStyle name="Style 25 2 3 9" xfId="39090" xr:uid="{07693193-DA71-4FF7-AD9C-8C6C35D58C8A}"/>
    <cellStyle name="Style 25 2 3 9 2" xfId="39091" xr:uid="{25B0FE86-0223-4BBB-917F-B19A5752495B}"/>
    <cellStyle name="Style 25 2 3 9 3" xfId="39092" xr:uid="{F4B29A88-1D18-449A-8724-38368AD8F80F}"/>
    <cellStyle name="Style 25 2 4" xfId="3932" xr:uid="{B8AA4A2A-E847-405D-8676-F023E58814C8}"/>
    <cellStyle name="Style 25 2 4 2" xfId="4745" xr:uid="{B69A07A6-A8E0-429B-A4E5-9E60132FAAE8}"/>
    <cellStyle name="Style 25 2 4 2 2" xfId="39093" xr:uid="{FD9AA111-9BF0-439A-A995-54275F441967}"/>
    <cellStyle name="Style 25 2 4 2 2 2" xfId="39094" xr:uid="{D56A89D6-1F78-4725-A8C4-36395F14160D}"/>
    <cellStyle name="Style 25 2 4 2 3" xfId="39095" xr:uid="{2334769D-90D4-429B-B095-705161A2CE40}"/>
    <cellStyle name="Style 25 2 4 2 4" xfId="39096" xr:uid="{4AEDDD2F-9EA3-402C-8717-3AC8A83EC817}"/>
    <cellStyle name="Style 25 2 4 3" xfId="5159" xr:uid="{C69ED302-F80B-440D-8B50-9FFC3677D49A}"/>
    <cellStyle name="Style 25 2 4 3 2" xfId="39097" xr:uid="{511EA6E6-5664-4BF7-8AE4-EE64CECC2937}"/>
    <cellStyle name="Style 25 2 4 3 3" xfId="39098" xr:uid="{318338C0-63FA-43CE-8477-B362F26DE272}"/>
    <cellStyle name="Style 25 2 4 3 4" xfId="39099" xr:uid="{2B31203E-6B1A-4F13-B85B-58664F3999CD}"/>
    <cellStyle name="Style 25 2 4 4" xfId="39100" xr:uid="{C00FF83F-5CD2-40B6-9A5B-46E1108601F0}"/>
    <cellStyle name="Style 25 2 4 4 2" xfId="39101" xr:uid="{44EB6C4A-43F8-4EFB-A80D-D54B144222DA}"/>
    <cellStyle name="Style 25 2 4 5" xfId="39102" xr:uid="{F03B0419-D258-4888-ADEA-BBA873808F4A}"/>
    <cellStyle name="Style 25 2 4 5 2" xfId="39103" xr:uid="{38CC7862-3696-49F6-8175-C0A5932912A6}"/>
    <cellStyle name="Style 25 2 4 6" xfId="39104" xr:uid="{6206327E-9AB4-47C3-B9B9-E328AC9AEBBE}"/>
    <cellStyle name="Style 25 2 4 7" xfId="39105" xr:uid="{C6C98AC2-4B2A-4314-B533-DC356690CDBD}"/>
    <cellStyle name="Style 25 2 5" xfId="39106" xr:uid="{3D66CDF6-3095-40C7-88C2-C40E43896889}"/>
    <cellStyle name="Style 25 2 5 2" xfId="39107" xr:uid="{2D6A7F99-0E80-4659-8D40-D1D1289B92A2}"/>
    <cellStyle name="Style 25 2 5 2 2" xfId="39108" xr:uid="{EA6E17AB-5A3D-4731-9999-063FA329D558}"/>
    <cellStyle name="Style 25 2 5 2 3" xfId="39109" xr:uid="{E3F3457D-C0A8-48D0-A7FE-A45C0B857134}"/>
    <cellStyle name="Style 25 2 5 3" xfId="39110" xr:uid="{D8FF9FBF-ABA9-40D4-A4D4-85C0CDE7ECDF}"/>
    <cellStyle name="Style 25 2 5 4" xfId="39111" xr:uid="{B6B69D62-6825-4A49-95E4-7FB2BC344E3F}"/>
    <cellStyle name="Style 25 2 5 5" xfId="39112" xr:uid="{804B0BB7-0FEB-46A0-8782-7B1D4C3E38AB}"/>
    <cellStyle name="Style 25 2 6" xfId="39113" xr:uid="{05410EAF-585B-4D2D-84EE-DD45B662AE0F}"/>
    <cellStyle name="Style 25 2 6 2" xfId="39114" xr:uid="{333CEDBF-BC4D-481B-9FFA-20784F062393}"/>
    <cellStyle name="Style 25 2 6 2 2" xfId="39115" xr:uid="{E7FEBED4-9BED-4CD9-BA50-A39300DF724D}"/>
    <cellStyle name="Style 25 2 6 2 3" xfId="39116" xr:uid="{3FF50999-B634-46E0-AE36-47F43CB7BD2B}"/>
    <cellStyle name="Style 25 2 6 3" xfId="39117" xr:uid="{F0B10893-DAE3-426F-98B6-38AAA6C7DC17}"/>
    <cellStyle name="Style 25 2 6 4" xfId="39118" xr:uid="{8B7EA669-B08A-4AF6-B428-1AECE193469A}"/>
    <cellStyle name="Style 25 2 7" xfId="39119" xr:uid="{A968D2BE-AB27-43E0-9FD1-650E26AE6243}"/>
    <cellStyle name="Style 25 2 7 2" xfId="39120" xr:uid="{94EE0FCC-5F7F-4C28-AD3D-BD8C5A674971}"/>
    <cellStyle name="Style 25 2 7 2 2" xfId="39121" xr:uid="{D0185B23-865B-4CE3-B2E2-B549838524B0}"/>
    <cellStyle name="Style 25 2 7 2 3" xfId="39122" xr:uid="{6652ACC4-A214-4BED-8A98-97F127D5CA0E}"/>
    <cellStyle name="Style 25 2 7 3" xfId="39123" xr:uid="{9D9C9FFC-6714-4062-BF9C-C4F133CF2AEA}"/>
    <cellStyle name="Style 25 2 7 4" xfId="39124" xr:uid="{61384A13-744A-403B-B52E-9D4FE931F06C}"/>
    <cellStyle name="Style 25 2 8" xfId="39125" xr:uid="{F1551822-21AD-4C46-87A8-5769B12BD8A3}"/>
    <cellStyle name="Style 25 2 8 2" xfId="39126" xr:uid="{545A387A-A14B-410D-B326-58F8AFB79E89}"/>
    <cellStyle name="Style 25 2 8 3" xfId="39127" xr:uid="{D1050C41-DCA7-4C22-95A8-8697FD3674E4}"/>
    <cellStyle name="Style 25 2 8 4" xfId="39128" xr:uid="{7E05FC1C-914C-4A97-A5B3-DF2D234FC87E}"/>
    <cellStyle name="Style 25 2 9" xfId="39129" xr:uid="{489C58BE-84B8-4BEA-9A27-2241B389274B}"/>
    <cellStyle name="Style 25 2 9 2" xfId="39130" xr:uid="{194155D0-2FD3-4F6E-BEC1-997FFC729DF5}"/>
    <cellStyle name="Style 25 2 9 3" xfId="39131" xr:uid="{E694990D-11DB-4756-A292-97FFB391CF27}"/>
    <cellStyle name="Style 25 2 9 4" xfId="39132" xr:uid="{5FCFFAE3-A632-4835-908F-DFDD33FD277A}"/>
    <cellStyle name="Style 25 3" xfId="3597" xr:uid="{183617DE-8F93-48E5-B979-3A1D11E93D7F}"/>
    <cellStyle name="Style 25 3 10" xfId="39133" xr:uid="{5FD311DA-9015-4871-BEE6-2A25C575F227}"/>
    <cellStyle name="Style 25 3 10 2" xfId="39134" xr:uid="{80C09644-3ABE-4C45-8E4E-0CD39A82584C}"/>
    <cellStyle name="Style 25 3 11" xfId="39135" xr:uid="{23EF6A01-4BA8-45D5-8282-2E3754DD5363}"/>
    <cellStyle name="Style 25 3 12" xfId="39136" xr:uid="{CFCB136E-63D6-4EBB-BEDB-B92A202753EA}"/>
    <cellStyle name="Style 25 3 2" xfId="4253" xr:uid="{C63F4984-E3F4-4D8F-A9A9-1FE3DF441270}"/>
    <cellStyle name="Style 25 3 2 2" xfId="5000" xr:uid="{744A5F8D-8E2A-4090-957F-04C375672177}"/>
    <cellStyle name="Style 25 3 2 2 2" xfId="39137" xr:uid="{50C728FF-65A1-46CE-A54E-7C74DA3D0220}"/>
    <cellStyle name="Style 25 3 2 2 2 2" xfId="39138" xr:uid="{60375750-46E3-41A6-8EAB-EA17F566959E}"/>
    <cellStyle name="Style 25 3 2 2 3" xfId="39139" xr:uid="{CCB5F746-FFFE-4AE0-94C7-8D043E01E1F6}"/>
    <cellStyle name="Style 25 3 2 2 4" xfId="39140" xr:uid="{DB7F5B38-103E-4E21-8644-12B0930F6582}"/>
    <cellStyle name="Style 25 3 2 3" xfId="5476" xr:uid="{2A2C5B6D-283D-46B5-AEBB-8A2EF0FE71E9}"/>
    <cellStyle name="Style 25 3 2 4" xfId="39141" xr:uid="{A6D27BE3-E2B3-44DD-9C29-7498A4E72176}"/>
    <cellStyle name="Style 25 3 2 5" xfId="39142" xr:uid="{0B80DDF2-2699-4752-8203-507AEAB197EF}"/>
    <cellStyle name="Style 25 3 2 6" xfId="39143" xr:uid="{5AAB36E9-0F52-423A-98AA-4CAB14CC4499}"/>
    <cellStyle name="Style 25 3 3" xfId="39144" xr:uid="{37908C0F-8292-45CA-A387-D39322621BFD}"/>
    <cellStyle name="Style 25 3 3 2" xfId="39145" xr:uid="{3F929F64-0D75-4AC4-A5B4-B0AAB44DEF57}"/>
    <cellStyle name="Style 25 3 3 2 2" xfId="39146" xr:uid="{874BB64D-1969-4D8B-8D7E-76279B7DD55F}"/>
    <cellStyle name="Style 25 3 3 2 3" xfId="39147" xr:uid="{CD826AA8-67B6-4FC7-95F6-247C214ED9C4}"/>
    <cellStyle name="Style 25 3 3 3" xfId="39148" xr:uid="{1DFB543F-BE49-4341-8F40-EF0F23B5BB7C}"/>
    <cellStyle name="Style 25 3 3 3 2" xfId="39149" xr:uid="{2143CD58-8658-4E5E-8339-66A6D384B9F2}"/>
    <cellStyle name="Style 25 3 3 4" xfId="39150" xr:uid="{5E31DEDA-C2B5-482F-BC7F-1B11F88717CE}"/>
    <cellStyle name="Style 25 3 3 4 2" xfId="39151" xr:uid="{6EBA91DE-FE9E-4A3C-A061-A23A4D6B4D02}"/>
    <cellStyle name="Style 25 3 3 5" xfId="39152" xr:uid="{2E52CD7C-945B-43D8-AC6C-004FF47DB748}"/>
    <cellStyle name="Style 25 3 3 6" xfId="39153" xr:uid="{34C86F63-4280-413E-96FB-C158A4D5B539}"/>
    <cellStyle name="Style 25 3 4" xfId="39154" xr:uid="{7D65D92B-A5BF-4AF7-B4C8-8C175258264B}"/>
    <cellStyle name="Style 25 3 4 2" xfId="39155" xr:uid="{0E31703A-A76F-46B8-BE8D-47F3FA551354}"/>
    <cellStyle name="Style 25 3 4 2 2" xfId="39156" xr:uid="{192E1132-A4A3-4E72-A46D-6EC9647A6106}"/>
    <cellStyle name="Style 25 3 4 2 3" xfId="39157" xr:uid="{A7E0F929-BD73-464F-86EC-82E9AC785DAD}"/>
    <cellStyle name="Style 25 3 4 3" xfId="39158" xr:uid="{BD5013A2-DF13-436A-A819-9F9C5DB25357}"/>
    <cellStyle name="Style 25 3 4 4" xfId="39159" xr:uid="{CB998A7C-872B-431B-979A-0ECE866107DA}"/>
    <cellStyle name="Style 25 3 5" xfId="39160" xr:uid="{EF6757B7-E1C2-4C6A-9BAB-8EB30FEE13B6}"/>
    <cellStyle name="Style 25 3 5 2" xfId="39161" xr:uid="{CE852BE2-8AF8-4377-8A5D-228476EE3601}"/>
    <cellStyle name="Style 25 3 5 3" xfId="39162" xr:uid="{1776C957-7B4C-439B-89D4-92D7D7257C53}"/>
    <cellStyle name="Style 25 3 5 4" xfId="39163" xr:uid="{C41B5710-D19E-4A5F-95F5-4EFCFCADE54C}"/>
    <cellStyle name="Style 25 3 6" xfId="39164" xr:uid="{205864D3-4C04-4951-8737-FF22220F594A}"/>
    <cellStyle name="Style 25 3 6 2" xfId="39165" xr:uid="{72F435AB-CDCC-49C2-9F0D-8D918648370C}"/>
    <cellStyle name="Style 25 3 6 3" xfId="39166" xr:uid="{E9F4E2AD-8069-44F4-B846-F4AE4AF295C8}"/>
    <cellStyle name="Style 25 3 6 4" xfId="39167" xr:uid="{C1E8001E-BE60-44B1-BB24-BEDBE2AFD409}"/>
    <cellStyle name="Style 25 3 7" xfId="39168" xr:uid="{6F7B47B1-EDAE-4F95-8033-C9E731970049}"/>
    <cellStyle name="Style 25 3 7 2" xfId="39169" xr:uid="{21D0635E-3053-4E08-8E5D-1B9109908963}"/>
    <cellStyle name="Style 25 3 7 3" xfId="39170" xr:uid="{888AEEDA-6675-4BE2-8035-45D85CC0FEB6}"/>
    <cellStyle name="Style 25 3 7 4" xfId="39171" xr:uid="{809CE71D-CBBE-412E-9283-FFC56CEA1399}"/>
    <cellStyle name="Style 25 3 8" xfId="39172" xr:uid="{3AB4C145-E6BB-45BC-81FF-33758BF30A13}"/>
    <cellStyle name="Style 25 3 8 2" xfId="39173" xr:uid="{1826098A-9969-4F1A-B62C-9E0C51606B4A}"/>
    <cellStyle name="Style 25 3 8 3" xfId="39174" xr:uid="{7E668E84-07E3-453A-B96D-2FF61BF97CEF}"/>
    <cellStyle name="Style 25 3 8 4" xfId="39175" xr:uid="{02EF008D-B91A-465C-86B3-125D8706910D}"/>
    <cellStyle name="Style 25 3 9" xfId="39176" xr:uid="{A7560286-B2D5-4EA8-A9B3-494C08842E9B}"/>
    <cellStyle name="Style 25 3 9 2" xfId="39177" xr:uid="{408E4460-EA99-4107-9D5B-23E920ABB01F}"/>
    <cellStyle name="Style 25 3 9 3" xfId="39178" xr:uid="{ADE0560F-35B0-4B64-A8FF-41CC9080AFD3}"/>
    <cellStyle name="Style 25 4" xfId="3663" xr:uid="{7D1FDDB8-C6FB-438A-85C8-36ED059CB703}"/>
    <cellStyle name="Style 25 4 10" xfId="39179" xr:uid="{7BD9CB36-E556-472C-803C-FE3B35FD38F1}"/>
    <cellStyle name="Style 25 4 10 2" xfId="39180" xr:uid="{01F4F7D3-FA6E-4706-A41E-F034754D849D}"/>
    <cellStyle name="Style 25 4 11" xfId="39181" xr:uid="{2D7C3097-3C61-4F4C-BAC3-AFB3256A67C0}"/>
    <cellStyle name="Style 25 4 12" xfId="39182" xr:uid="{EE51BA6A-7BF4-4CC0-8E59-E2D5D6357A96}"/>
    <cellStyle name="Style 25 4 2" xfId="4319" xr:uid="{178577A4-FB12-4BD2-91CB-202D5F40DEB1}"/>
    <cellStyle name="Style 25 4 2 2" xfId="5066" xr:uid="{E54C42F5-85C6-4FBA-9D5F-9E38B41B73A3}"/>
    <cellStyle name="Style 25 4 2 2 2" xfId="39183" xr:uid="{E08FF163-6C63-44D1-BBF4-37D39E958B1B}"/>
    <cellStyle name="Style 25 4 2 2 3" xfId="39184" xr:uid="{8A192C64-85C1-4C69-BDA8-7FB46FE9FEA9}"/>
    <cellStyle name="Style 25 4 2 3" xfId="5542" xr:uid="{13170B45-7EA1-4BCF-89C9-BA56D233D50D}"/>
    <cellStyle name="Style 25 4 2 4" xfId="39185" xr:uid="{0BAF243E-8002-4968-B059-7B8624399A14}"/>
    <cellStyle name="Style 25 4 2 5" xfId="39186" xr:uid="{E418C7A6-56C5-49F2-A8F4-DA7477AD7AFC}"/>
    <cellStyle name="Style 25 4 2 6" xfId="39187" xr:uid="{03FF81F0-70C9-4071-9E44-AE7BE17CFBB9}"/>
    <cellStyle name="Style 25 4 3" xfId="39188" xr:uid="{A9A2330D-AFCD-45F8-B846-FB596D15DD35}"/>
    <cellStyle name="Style 25 4 3 2" xfId="39189" xr:uid="{40DE1C21-432D-4DA4-AE13-2725C34EBD99}"/>
    <cellStyle name="Style 25 4 3 3" xfId="39190" xr:uid="{A81F0A76-D4A2-4A08-9AA5-E7365BB9A691}"/>
    <cellStyle name="Style 25 4 3 4" xfId="39191" xr:uid="{52BCE248-12D4-4834-AAB7-B3606E3B2D1A}"/>
    <cellStyle name="Style 25 4 4" xfId="39192" xr:uid="{808A0F21-8C86-4299-A9FA-3AE96ED86067}"/>
    <cellStyle name="Style 25 4 4 2" xfId="39193" xr:uid="{C4990C98-BC52-442D-9B19-900DA4DA16F6}"/>
    <cellStyle name="Style 25 4 4 3" xfId="39194" xr:uid="{6DBC57EC-5EC7-474E-A30C-6802576B5053}"/>
    <cellStyle name="Style 25 4 4 4" xfId="39195" xr:uid="{9FCDD233-E8E6-4CA2-B641-DEA07288E37A}"/>
    <cellStyle name="Style 25 4 5" xfId="39196" xr:uid="{DD3FB8BB-64F3-4DC7-9959-DE43241803A4}"/>
    <cellStyle name="Style 25 4 5 2" xfId="39197" xr:uid="{5CAD93F5-FE99-4867-AF18-49BE1A7C8172}"/>
    <cellStyle name="Style 25 4 5 3" xfId="39198" xr:uid="{0E638291-A9C4-45E1-AB72-1B3AB66617F4}"/>
    <cellStyle name="Style 25 4 5 4" xfId="39199" xr:uid="{81B4A32D-1683-44AF-9C24-4177928AEF4A}"/>
    <cellStyle name="Style 25 4 6" xfId="39200" xr:uid="{17937B93-4497-4241-B74B-3CCED040ABA1}"/>
    <cellStyle name="Style 25 4 6 2" xfId="39201" xr:uid="{782512CC-7E92-48F8-8AD5-F26CC1D86AC3}"/>
    <cellStyle name="Style 25 4 6 3" xfId="39202" xr:uid="{6FB5D6A0-1F35-4939-9598-234504A6B594}"/>
    <cellStyle name="Style 25 4 6 4" xfId="39203" xr:uid="{E42DE4C1-A1EA-4A6D-B6B7-57E38A0288B7}"/>
    <cellStyle name="Style 25 4 7" xfId="39204" xr:uid="{E6F25981-6891-47DE-B1CC-6722008A6E48}"/>
    <cellStyle name="Style 25 4 7 2" xfId="39205" xr:uid="{63050FE5-4685-4C32-BA64-4F1C64DC8BDB}"/>
    <cellStyle name="Style 25 4 7 3" xfId="39206" xr:uid="{3C8DD7FD-7AF9-4056-8BA7-B34553AFD6D8}"/>
    <cellStyle name="Style 25 4 7 4" xfId="39207" xr:uid="{C4993CF2-62F6-4921-A3B7-8F975C294F51}"/>
    <cellStyle name="Style 25 4 8" xfId="39208" xr:uid="{3F706910-4B16-4231-9CAF-039129651B70}"/>
    <cellStyle name="Style 25 4 8 2" xfId="39209" xr:uid="{211B0C97-EBBA-40CA-9688-F22FE9B64E21}"/>
    <cellStyle name="Style 25 4 8 3" xfId="39210" xr:uid="{21D53131-DEC2-4B75-8C20-A36BD06A4E2F}"/>
    <cellStyle name="Style 25 4 8 4" xfId="39211" xr:uid="{4262622B-67C5-4410-98B0-C4A1C4F52D82}"/>
    <cellStyle name="Style 25 4 9" xfId="39212" xr:uid="{6A44C67D-23DC-4D87-93A2-6B9EDF437A0C}"/>
    <cellStyle name="Style 25 4 9 2" xfId="39213" xr:uid="{191D7663-A6EC-4983-A054-27A4F5772AE2}"/>
    <cellStyle name="Style 25 4 9 3" xfId="39214" xr:uid="{BAD23082-8FA2-473C-AC9A-24D70B791EE2}"/>
    <cellStyle name="Style 25 5" xfId="3931" xr:uid="{CDCAF20D-C9F1-4443-A911-F375C015C012}"/>
    <cellStyle name="Style 25 5 2" xfId="4744" xr:uid="{97D8B52C-04CD-4C3A-87FA-0D29D3908428}"/>
    <cellStyle name="Style 25 5 2 2" xfId="39215" xr:uid="{021DC8DB-15B7-48CA-9A19-2C4B7D2DDA5D}"/>
    <cellStyle name="Style 25 5 2 2 2" xfId="39216" xr:uid="{2E0720FF-D37C-4E59-90F3-11C3179329FB}"/>
    <cellStyle name="Style 25 5 2 3" xfId="39217" xr:uid="{7F6423DC-89B9-4172-9048-6EFE745BBB70}"/>
    <cellStyle name="Style 25 5 2 4" xfId="39218" xr:uid="{53ECDAC0-D7BC-44EC-964D-23E02940F178}"/>
    <cellStyle name="Style 25 5 3" xfId="5158" xr:uid="{69BA241C-1D7B-442A-8716-F0DE2C39321E}"/>
    <cellStyle name="Style 25 5 3 2" xfId="39219" xr:uid="{38E39DD4-13C7-41CE-AE32-E10B600C98C7}"/>
    <cellStyle name="Style 25 5 3 3" xfId="39220" xr:uid="{49BFFA05-28A8-4812-BD06-E3782918AD91}"/>
    <cellStyle name="Style 25 5 3 4" xfId="39221" xr:uid="{7C384260-59B8-4732-BA23-DFD1E18523A9}"/>
    <cellStyle name="Style 25 5 4" xfId="39222" xr:uid="{C65C166D-1E34-4BFD-BEF7-38D6762ED905}"/>
    <cellStyle name="Style 25 5 4 2" xfId="39223" xr:uid="{4C70D1C0-4241-46D8-9EC9-FF229C870F36}"/>
    <cellStyle name="Style 25 5 5" xfId="39224" xr:uid="{A061293F-8FE1-4971-9D27-C8B44935867D}"/>
    <cellStyle name="Style 25 5 5 2" xfId="39225" xr:uid="{228CD279-7AFD-4A76-AD58-CC382BAF4595}"/>
    <cellStyle name="Style 25 5 6" xfId="39226" xr:uid="{23B0178E-ECD7-4299-9685-BEBBF0AA8D16}"/>
    <cellStyle name="Style 25 5 7" xfId="39227" xr:uid="{6293B7F5-6B40-45C0-8E4D-765BA1807224}"/>
    <cellStyle name="Style 25 6" xfId="39228" xr:uid="{8C05F519-D264-4014-B1AE-7337A060146E}"/>
    <cellStyle name="Style 25 6 2" xfId="39229" xr:uid="{75FF9F52-815D-47EF-B0B6-535EEFBC5C10}"/>
    <cellStyle name="Style 25 6 2 2" xfId="39230" xr:uid="{2438BE5E-7BBB-41BD-A067-1F6D5FD72D76}"/>
    <cellStyle name="Style 25 6 2 3" xfId="39231" xr:uid="{A95771C7-8C66-4C56-822D-D4CEAA09E011}"/>
    <cellStyle name="Style 25 6 3" xfId="39232" xr:uid="{02046A9A-06C2-411C-8AD2-DDD2FD200285}"/>
    <cellStyle name="Style 25 6 4" xfId="39233" xr:uid="{DD38ADD2-8915-44DD-A364-56CF07DA0958}"/>
    <cellStyle name="Style 25 6 5" xfId="39234" xr:uid="{EEC7B360-4549-4A20-9988-7AA20A120633}"/>
    <cellStyle name="Style 25 7" xfId="39235" xr:uid="{CDAF7BE4-C1BA-42CE-A0E2-05B286394CAE}"/>
    <cellStyle name="Style 25 7 2" xfId="39236" xr:uid="{D78E9BD1-22A0-4ABA-A72F-EA3F9E7251FA}"/>
    <cellStyle name="Style 25 7 2 2" xfId="39237" xr:uid="{3D6E1E07-7869-42A9-9334-7CC8BAA12EB9}"/>
    <cellStyle name="Style 25 7 2 3" xfId="39238" xr:uid="{89F4F5B8-3E45-4122-856D-0682A12103A6}"/>
    <cellStyle name="Style 25 7 3" xfId="39239" xr:uid="{819F8EF6-6CEA-4D92-BAB1-AFB0A17F85BD}"/>
    <cellStyle name="Style 25 7 4" xfId="39240" xr:uid="{BE389FA8-97C4-4088-940E-94C1D3DFF478}"/>
    <cellStyle name="Style 25 8" xfId="39241" xr:uid="{7FF12A9A-8E11-4FFD-97AA-9A63AE5B35C0}"/>
    <cellStyle name="Style 25 8 2" xfId="39242" xr:uid="{24C4FF32-548B-4098-9F4C-2A0673FDF5B7}"/>
    <cellStyle name="Style 25 8 2 2" xfId="39243" xr:uid="{03501CF4-1DC0-48DA-83FD-B242AD3C3286}"/>
    <cellStyle name="Style 25 8 2 3" xfId="39244" xr:uid="{446D871B-36A3-4915-B3F6-EA2B4D52A935}"/>
    <cellStyle name="Style 25 8 3" xfId="39245" xr:uid="{F080A1B7-FB10-4B6A-A72B-23F9823ABB9A}"/>
    <cellStyle name="Style 25 8 4" xfId="39246" xr:uid="{5F294123-C071-4F90-8617-5ED6C9BBD888}"/>
    <cellStyle name="Style 25 9" xfId="39247" xr:uid="{B4D42A83-55A6-4699-AD07-65774C9DBC8B}"/>
    <cellStyle name="Style 25 9 2" xfId="39248" xr:uid="{D9128CFA-6057-4B76-80B0-DEF077BA8B91}"/>
    <cellStyle name="Style 25 9 3" xfId="39249" xr:uid="{C2876B25-319D-43A3-B860-7E2AC882BDBB}"/>
    <cellStyle name="Style 25 9 4" xfId="39250" xr:uid="{7AC329E7-9D53-4D45-A5E9-3C7A703B957B}"/>
    <cellStyle name="Style 26" xfId="3100" xr:uid="{F07A9F47-A2CC-4D14-A5C2-41E78EF578C4}"/>
    <cellStyle name="Style 26 2" xfId="11365" xr:uid="{9E33D3E6-BB25-4DD4-84FC-12C06EAD08B1}"/>
    <cellStyle name="Style 26 2 2" xfId="39251" xr:uid="{C75B9640-EF6C-460E-864D-AB1DFBBFCEC7}"/>
    <cellStyle name="Style 26 2 3" xfId="39252" xr:uid="{160CE70B-C731-4CA8-83E5-F00E56D08332}"/>
    <cellStyle name="Style 26 3" xfId="39253" xr:uid="{B85273C4-B86D-4290-99CD-70C7862D496A}"/>
    <cellStyle name="Style 26 3 2" xfId="39254" xr:uid="{6B1A3BCB-3E64-4303-954F-C6037290360D}"/>
    <cellStyle name="Style 26 3 3" xfId="39255" xr:uid="{8BBA66C8-39DA-4C23-BE92-35D7FADECE25}"/>
    <cellStyle name="Style 26 4" xfId="39256" xr:uid="{C923A427-E14F-42E8-A11A-B0C16CFFBF06}"/>
    <cellStyle name="Style 26 5" xfId="39257" xr:uid="{8BCDD9D5-774F-4E7E-B4B3-F20CE970CE26}"/>
    <cellStyle name="Style 26 6" xfId="39258" xr:uid="{97AD6303-C660-4D1F-8250-B8AEA57F3E56}"/>
    <cellStyle name="Style 26 7" xfId="39259" xr:uid="{552CC81A-268A-4A7B-8161-84C3C235F0BA}"/>
    <cellStyle name="Style 26 8" xfId="11165" xr:uid="{B3135C80-543E-43EB-BCD8-1B74F64CC174}"/>
    <cellStyle name="Style 26 9" xfId="9569" xr:uid="{C603DD24-242C-41A2-8378-84F19AB5214E}"/>
    <cellStyle name="Style 27" xfId="39260" xr:uid="{69C8C98B-431B-458F-8F74-D1CA3FF48099}"/>
    <cellStyle name="Style 27 2" xfId="39261" xr:uid="{9DB3DC28-A012-4D47-94C4-3C0AB08FFD08}"/>
    <cellStyle name="Style 35" xfId="39262" xr:uid="{40E08E8D-5540-42E1-9961-239E8C5755A7}"/>
    <cellStyle name="Style 35 2" xfId="39263" xr:uid="{E6EEB4EB-D8F0-409B-B9C9-B25D5CA0F0C9}"/>
    <cellStyle name="Style 35 3" xfId="39264" xr:uid="{73FC4277-FABB-47EF-947A-D166CDDD8B74}"/>
    <cellStyle name="Style 36" xfId="39265" xr:uid="{1940AD88-460F-4850-B8BA-42780494FBB8}"/>
    <cellStyle name="Style 36 2" xfId="39266" xr:uid="{1B763CEA-FCD0-4049-AC0F-CCB3F0CC3A7C}"/>
    <cellStyle name="Style 37" xfId="39267" xr:uid="{C6A6069A-6AE1-43A3-A6F7-A42B3B36D9F2}"/>
    <cellStyle name="Style 37 2" xfId="39268" xr:uid="{26C4461F-6427-40E7-B315-0E0E4EBA47C3}"/>
    <cellStyle name="Style 38" xfId="39269" xr:uid="{2AF70D57-26D3-4DC1-87B1-D11C87A38122}"/>
    <cellStyle name="Style 38 2" xfId="39270" xr:uid="{A12506E9-E5A7-427E-886C-38BF2B6D9410}"/>
    <cellStyle name="Style 39" xfId="39271" xr:uid="{3A2A1160-6D8C-4A62-A9B8-34243AFB8077}"/>
    <cellStyle name="Style 39 2" xfId="39272" xr:uid="{3AC5B7F4-ADD0-40BA-976E-FF3EB1A481AF}"/>
    <cellStyle name="Style 39 3" xfId="39273" xr:uid="{35A5D18F-1E9E-4588-A501-FFDD95202345}"/>
    <cellStyle name="Style 40" xfId="39274" xr:uid="{E5742B4F-E1E6-4029-AFA1-281C2D969BF9}"/>
    <cellStyle name="Style 40 2" xfId="39275" xr:uid="{A46DDC41-A266-4E80-8F5D-59E47F38729D}"/>
    <cellStyle name="Style 41" xfId="39276" xr:uid="{B52B6119-1002-459B-B36B-2CC2041D1640}"/>
    <cellStyle name="Style 41 2" xfId="39277" xr:uid="{56A96DA3-B58A-4B35-9995-9D2D0A88F9B2}"/>
    <cellStyle name="Style 46" xfId="39278" xr:uid="{A98B0EE3-4A2B-4B7B-9C47-2A75233D8622}"/>
    <cellStyle name="Style 46 2" xfId="39279" xr:uid="{5363955C-F5D7-4EF5-BE50-54B5D5C66F7D}"/>
    <cellStyle name="Style 46 3" xfId="39280" xr:uid="{5CE0CCE0-E8B6-418B-A288-E9AE8D559FE1}"/>
    <cellStyle name="Style 47" xfId="39281" xr:uid="{1A8FBCBF-2ED8-4BF3-B80B-E4AB28FDB35A}"/>
    <cellStyle name="Style 47 2" xfId="39282" xr:uid="{AD4C5B7D-2E86-481F-822F-5485FEA6F94A}"/>
    <cellStyle name="Style 48" xfId="39283" xr:uid="{7724E1B5-A03F-49C4-B2F4-1B51FAA0B72A}"/>
    <cellStyle name="Style 48 2" xfId="39284" xr:uid="{9BCE2019-A1EA-4ED7-A58D-63F42103097B}"/>
    <cellStyle name="Style 49" xfId="39285" xr:uid="{C720DFDC-A84C-4FCC-926C-905744294591}"/>
    <cellStyle name="Style 49 2" xfId="39286" xr:uid="{1F2BBC6E-6413-443F-AE22-C040A33D6C8B}"/>
    <cellStyle name="Style 50" xfId="39287" xr:uid="{699972E4-4815-4164-8DD1-77EE9688A0EF}"/>
    <cellStyle name="Style 50 2" xfId="39288" xr:uid="{A0D496A7-7F6C-4AE9-9AC8-DB24475A528B}"/>
    <cellStyle name="Style 50 3" xfId="39289" xr:uid="{E0643876-1D2A-45AD-95D6-EE365BF174EA}"/>
    <cellStyle name="Style 51" xfId="39290" xr:uid="{623A89CB-327A-4997-87A2-C2732C8B7A6D}"/>
    <cellStyle name="Style 51 2" xfId="39291" xr:uid="{024A90F0-DA24-4C12-9D7A-47717502EE84}"/>
    <cellStyle name="Style 52" xfId="39292" xr:uid="{40186280-37D4-4BA4-8A3D-A676FE37C098}"/>
    <cellStyle name="Style 52 2" xfId="39293" xr:uid="{6EE6741D-68DA-4393-A330-D4C58CE59807}"/>
    <cellStyle name="Style 58" xfId="39294" xr:uid="{E1FAFC37-22C8-4B8A-AD7F-1157CC432E35}"/>
    <cellStyle name="Style 58 2" xfId="39295" xr:uid="{4FCEFBF3-A323-4427-B49C-82924709D6A5}"/>
    <cellStyle name="Style 58 3" xfId="39296" xr:uid="{85E3C9CA-D3E2-4240-BF93-6969C848E472}"/>
    <cellStyle name="Style 59" xfId="39297" xr:uid="{EF78B2EF-60FD-4588-892D-22D9690C67AD}"/>
    <cellStyle name="Style 59 2" xfId="39298" xr:uid="{8E2EDFDB-FC92-4752-97F7-D422A73F41DB}"/>
    <cellStyle name="Style 60" xfId="39299" xr:uid="{617370E0-DD7E-42F9-AE37-8B31804F1A67}"/>
    <cellStyle name="Style 60 2" xfId="39300" xr:uid="{BCE2B677-CEC2-4F7A-9412-7202383E2EA4}"/>
    <cellStyle name="Style 61" xfId="39301" xr:uid="{E6C79C66-C598-4784-8661-741EE3DB3D48}"/>
    <cellStyle name="Style 61 2" xfId="39302" xr:uid="{234B4963-B6B2-40DD-9F08-F24F9803C2A0}"/>
    <cellStyle name="Style 62" xfId="39303" xr:uid="{F6249440-B1CE-4D62-9C5B-3DCB4E0A08A6}"/>
    <cellStyle name="Style 62 2" xfId="39304" xr:uid="{A92F74E0-B324-4948-BC97-B336EEEDC4EF}"/>
    <cellStyle name="Style 62 3" xfId="39305" xr:uid="{3810093E-CA51-4FB9-A671-6F840EA5A8F5}"/>
    <cellStyle name="Style 63" xfId="39306" xr:uid="{6F1C229D-CC54-48FD-AEBD-06E66D559158}"/>
    <cellStyle name="Style 63 2" xfId="39307" xr:uid="{8BC55B40-254E-4B03-B329-37909505F47A}"/>
    <cellStyle name="Style 64" xfId="39308" xr:uid="{A9FF2073-4AB7-4F0B-ABE4-B1864E0C8D9F}"/>
    <cellStyle name="Style 64 2" xfId="39309" xr:uid="{12774399-6568-48C7-9F66-80675854D249}"/>
    <cellStyle name="Style 69" xfId="39310" xr:uid="{B30154A8-13FB-4BD7-A85F-55920742E5D0}"/>
    <cellStyle name="Style 69 2" xfId="39311" xr:uid="{EC53BFF0-EBB8-4AE0-A543-27E847AADEC4}"/>
    <cellStyle name="Style 69 3" xfId="39312" xr:uid="{6A3B484A-C695-4B27-A7ED-B9A88CC862DB}"/>
    <cellStyle name="Style 70" xfId="39313" xr:uid="{F9DBAA92-38AC-40FE-99C1-761C4ADFEBAE}"/>
    <cellStyle name="Style 70 2" xfId="39314" xr:uid="{5332BBA6-CE16-4E67-AE6F-B5CF9B0C694A}"/>
    <cellStyle name="Style 71" xfId="39315" xr:uid="{CE287D7B-9DB3-4C57-9512-CE6AFCC90410}"/>
    <cellStyle name="Style 71 2" xfId="39316" xr:uid="{0C74B63D-D50D-4E54-AE91-EE90497CB181}"/>
    <cellStyle name="Style 72" xfId="39317" xr:uid="{0E9E3DDD-BA8F-4774-8944-A2826C045639}"/>
    <cellStyle name="Style 72 2" xfId="39318" xr:uid="{D532A1FF-080C-4907-A02D-E06E97D7FEDF}"/>
    <cellStyle name="Style 73" xfId="39319" xr:uid="{5811FEF2-30CE-4BAA-A335-F90033FE4CFD}"/>
    <cellStyle name="Style 73 2" xfId="39320" xr:uid="{E115FC82-704E-4701-9A49-4C0985590937}"/>
    <cellStyle name="Style 73 3" xfId="39321" xr:uid="{7C8077AA-1272-46B1-9C02-37FD6624667A}"/>
    <cellStyle name="Style 74" xfId="39322" xr:uid="{AABAAC8B-414E-4B3A-81EF-67EE8E57F878}"/>
    <cellStyle name="Style 74 2" xfId="39323" xr:uid="{020CAE47-2D96-4ABD-81B7-5EC8DF2D2FDA}"/>
    <cellStyle name="Style 75" xfId="39324" xr:uid="{3DC14479-9FE7-4D52-AF25-B0D0488263ED}"/>
    <cellStyle name="Style 75 2" xfId="39325" xr:uid="{51CFAB48-10C5-4DEA-B40D-A441ABD1FDA3}"/>
    <cellStyle name="Style 80" xfId="39326" xr:uid="{CEB23815-3306-4582-8AD8-711C0DCD3170}"/>
    <cellStyle name="Style 80 2" xfId="39327" xr:uid="{D83CE025-E87B-4E84-8782-157CC8ECB216}"/>
    <cellStyle name="Style 80 3" xfId="39328" xr:uid="{2238044A-929D-407A-9F07-E4DF131FC35E}"/>
    <cellStyle name="Style 81" xfId="39329" xr:uid="{1DF3B4A6-47AC-449D-ADF0-2A291A09E174}"/>
    <cellStyle name="Style 81 2" xfId="39330" xr:uid="{226E0461-161F-46C9-B395-84823C6FC299}"/>
    <cellStyle name="Style 81 3" xfId="39331" xr:uid="{E23C57C2-8CD0-481C-BD59-1C5E121E3231}"/>
    <cellStyle name="Style 82" xfId="39332" xr:uid="{E139F92B-03E8-4EC1-9CD6-C314E90953B2}"/>
    <cellStyle name="Style 82 2" xfId="39333" xr:uid="{8CA2BC65-79AB-4C20-B376-FCA71E2E565F}"/>
    <cellStyle name="Style 83" xfId="39334" xr:uid="{24D42312-FCC1-4819-8232-D66784DD20C9}"/>
    <cellStyle name="Style 83 2" xfId="39335" xr:uid="{C0CBA251-9B92-4F79-81C2-20F229402BCC}"/>
    <cellStyle name="Style 84" xfId="39336" xr:uid="{FAFDB0A3-A1D2-473C-AD10-9E45E84088A5}"/>
    <cellStyle name="Style 84 2" xfId="39337" xr:uid="{90B21C8C-71A3-4FE5-807C-506FF1C53CD0}"/>
    <cellStyle name="Style 85" xfId="39338" xr:uid="{F2DEEB60-5C05-44F6-8321-429F67F36057}"/>
    <cellStyle name="Style 85 2" xfId="39339" xr:uid="{399CFB47-B517-41C4-8984-1F65190F08AD}"/>
    <cellStyle name="Style 85 3" xfId="39340" xr:uid="{AF3BE1CB-74E7-4314-948C-9850C18152A5}"/>
    <cellStyle name="Style 86" xfId="39341" xr:uid="{9B442FEB-60D3-45AA-B6AB-1600008A16E3}"/>
    <cellStyle name="Style 86 2" xfId="39342" xr:uid="{EE64587B-CBB8-42FA-8561-A46A71C9E0E8}"/>
    <cellStyle name="Style 87" xfId="39343" xr:uid="{F6B68B18-A513-499E-B860-56FBD6B183C8}"/>
    <cellStyle name="Style 87 2" xfId="39344" xr:uid="{9262D4E5-6262-4ABD-A772-A7F6404B4D77}"/>
    <cellStyle name="Style 93" xfId="39345" xr:uid="{42896099-058B-419A-9400-74399C6286AE}"/>
    <cellStyle name="Style 93 2" xfId="39346" xr:uid="{629220F9-4BD1-458B-AB21-F3E416579F51}"/>
    <cellStyle name="Style 93 3" xfId="39347" xr:uid="{88E2E1C9-4872-4635-914E-F44C09DED2B5}"/>
    <cellStyle name="Style 94" xfId="39348" xr:uid="{2200E152-D200-4351-A6EC-02C7BBFA6627}"/>
    <cellStyle name="Style 94 2" xfId="39349" xr:uid="{6D4E3766-CEF1-4350-9FD6-697DC327D099}"/>
    <cellStyle name="Style 95" xfId="39350" xr:uid="{5462E270-A6F2-48BF-97F5-151E57FAC458}"/>
    <cellStyle name="Style 95 2" xfId="39351" xr:uid="{614F5D47-CADB-4288-9295-0A29030F8D2D}"/>
    <cellStyle name="Style 96" xfId="39352" xr:uid="{45F53AAE-132B-4458-A1B4-3187088D1367}"/>
    <cellStyle name="Style 96 2" xfId="39353" xr:uid="{0442C336-D5DF-48B1-9C72-66F718F19FCC}"/>
    <cellStyle name="Style 97" xfId="39354" xr:uid="{71D62DBD-D668-459F-8D97-C64373D76F42}"/>
    <cellStyle name="Style 97 2" xfId="39355" xr:uid="{E6EC77FD-4E46-4F06-B7F6-1BF3F79D538B}"/>
    <cellStyle name="Style 97 3" xfId="39356" xr:uid="{A00B2A76-2C97-472F-8F4B-F242679C2F39}"/>
    <cellStyle name="Style 98" xfId="39357" xr:uid="{4F1C83BB-F6DE-456F-AE66-6228935B5871}"/>
    <cellStyle name="Style 98 2" xfId="39358" xr:uid="{01643518-89B9-4B27-B9EB-19B72AD16F56}"/>
    <cellStyle name="Style 99" xfId="39359" xr:uid="{0C300CF3-F23A-4C52-A95B-557568CF66B0}"/>
    <cellStyle name="Style 99 2" xfId="39360" xr:uid="{39192BA5-3714-460F-979F-924A8F43F2DA}"/>
    <cellStyle name="Sub heading - 1" xfId="3674" xr:uid="{2DDD8273-626B-41C6-8FED-5363107BE404}"/>
    <cellStyle name="Számítás" xfId="93" xr:uid="{747D1B7D-BBE3-47F3-B48B-A1BCDD15DCCC}"/>
    <cellStyle name="Számítás 10" xfId="39361" xr:uid="{86450E16-F555-4640-96DE-B0F5E4F6E430}"/>
    <cellStyle name="Számítás 10 2" xfId="39362" xr:uid="{5FA94EC9-C217-415F-9CB8-6F4D3BBD009D}"/>
    <cellStyle name="Számítás 11" xfId="39363" xr:uid="{72A086D6-0408-4CAA-B6FC-DCFF71122F68}"/>
    <cellStyle name="Számítás 2" xfId="3681" xr:uid="{75E4CA7B-B940-4276-9F37-326ED9BAE6B1}"/>
    <cellStyle name="Számítás 2 2" xfId="4558" xr:uid="{C64C4A54-D788-4A04-B90D-D19ACB700E43}"/>
    <cellStyle name="Számítás 2 3" xfId="4544" xr:uid="{84D787A5-9B31-482F-9EE8-EB1A6FCAC6EF}"/>
    <cellStyle name="Számítás 2 4" xfId="39364" xr:uid="{B711CFB5-F7DD-4704-B499-2573A2ED00C2}"/>
    <cellStyle name="Számítás 3" xfId="39365" xr:uid="{81988017-0773-4F3E-9DAD-0294642680F2}"/>
    <cellStyle name="Számítás 3 2" xfId="39366" xr:uid="{1567B857-5E4B-480B-AD2A-B5D2719EC8C9}"/>
    <cellStyle name="Számítás 3 3" xfId="39367" xr:uid="{7FDB816F-1803-43F8-9EB7-7A0156667DFD}"/>
    <cellStyle name="Számítás 4" xfId="39368" xr:uid="{DEEF20AB-19E4-460C-9720-C715F05CB973}"/>
    <cellStyle name="Számítás 4 2" xfId="39369" xr:uid="{68AF03D0-45BA-4E05-A044-4E230C4AFC6E}"/>
    <cellStyle name="Számítás 4 3" xfId="39370" xr:uid="{BF23EB4A-143F-477F-A813-B4AF4FA1BD22}"/>
    <cellStyle name="Számítás 5" xfId="39371" xr:uid="{008EF211-0C23-4538-B558-F67E506744C9}"/>
    <cellStyle name="Számítás 5 2" xfId="39372" xr:uid="{E7E7E172-93A1-4A58-A4C6-49AF4F87E76D}"/>
    <cellStyle name="Számítás 5 3" xfId="39373" xr:uid="{A2E1F090-8354-4227-8C86-048F3815AC38}"/>
    <cellStyle name="Számítás 6" xfId="39374" xr:uid="{9A991601-C4FB-4E67-91F6-DC30F5E6C756}"/>
    <cellStyle name="Számítás 6 2" xfId="39375" xr:uid="{EBE067A7-0C7A-48F6-8A85-059F7D28B9CB}"/>
    <cellStyle name="Számítás 6 3" xfId="39376" xr:uid="{2C85A63D-5F65-48A6-886C-C29F208820AC}"/>
    <cellStyle name="Számítás 7" xfId="39377" xr:uid="{EF854E17-0828-4B45-B470-16F018E0C2BB}"/>
    <cellStyle name="Számítás 7 2" xfId="39378" xr:uid="{DBFBE919-62E3-4C37-BF4E-7C4FA414B794}"/>
    <cellStyle name="Számítás 7 3" xfId="39379" xr:uid="{45ADF2A4-17B2-49CC-B340-1A25F3168B61}"/>
    <cellStyle name="Számítás 8" xfId="39380" xr:uid="{7199448F-CB64-46E3-B381-6AB4A53B2864}"/>
    <cellStyle name="Számítás 8 2" xfId="39381" xr:uid="{B22CC468-B4AC-4CDA-B0D6-CF79564B6F80}"/>
    <cellStyle name="Számítás 8 3" xfId="39382" xr:uid="{36DEAC54-F04F-4A79-BB31-F211A230E0C8}"/>
    <cellStyle name="Számítás 9" xfId="39383" xr:uid="{A1E02F4F-EF22-49A3-9C86-3C0B045F26C3}"/>
    <cellStyle name="Számítás 9 2" xfId="39384" xr:uid="{43DABF24-7FE0-4FB7-A9B1-2F39768B3C29}"/>
    <cellStyle name="Számítás 9 3" xfId="39385" xr:uid="{DA859E07-30A0-4873-B63B-FEB6D2A54A6D}"/>
    <cellStyle name="Table" xfId="95" xr:uid="{05E248F4-FB7F-42B7-B3D4-DAB85EBA1656}"/>
    <cellStyle name="Table Header" xfId="39386" xr:uid="{D0AD401F-3F71-44A8-911B-88449380495C}"/>
    <cellStyle name="Table heading" xfId="39387" xr:uid="{7090883A-E2B2-42E8-94B3-F8DE6A8D00AF}"/>
    <cellStyle name="tableau | cellule | normal | decimal 1" xfId="3292" xr:uid="{676B0C49-0380-40BD-B9BD-1040D7725420}"/>
    <cellStyle name="tableau | cellule | normal | decimal 1 10" xfId="39388" xr:uid="{C12F92F3-F059-40A6-B7F6-0DA54593A146}"/>
    <cellStyle name="tableau | cellule | normal | decimal 1 10 2" xfId="39389" xr:uid="{86B0B807-70D5-47BF-BCCA-49A0D5D58312}"/>
    <cellStyle name="tableau | cellule | normal | decimal 1 11" xfId="39390" xr:uid="{76A724DA-21E7-4B9A-8D33-D86B5EAABD36}"/>
    <cellStyle name="tableau | cellule | normal | decimal 1 12" xfId="11910" xr:uid="{F9493418-58B5-4745-9CBF-7DF2132101EE}"/>
    <cellStyle name="tableau | cellule | normal | decimal 1 13" xfId="9570" xr:uid="{A43141B3-A92A-4B21-8913-E1C5CB2FE569}"/>
    <cellStyle name="tableau | cellule | normal | decimal 1 2" xfId="3995" xr:uid="{4293B9C7-07FE-4FC5-AEDF-7B7AE51FCC7F}"/>
    <cellStyle name="tableau | cellule | normal | decimal 1 2 2" xfId="4806" xr:uid="{51889D5B-6551-45CF-9822-23CE4AC60417}"/>
    <cellStyle name="tableau | cellule | normal | decimal 1 2 2 2" xfId="39391" xr:uid="{E2134ADE-D746-4AB0-8904-BCEBED643E9F}"/>
    <cellStyle name="tableau | cellule | normal | decimal 1 2 3" xfId="5221" xr:uid="{11463F56-0B02-489B-9081-5E6F6116DBC2}"/>
    <cellStyle name="tableau | cellule | normal | decimal 1 2 4" xfId="39392" xr:uid="{2575830C-A98E-4357-9C69-5272E1B854B4}"/>
    <cellStyle name="tableau | cellule | normal | decimal 1 3" xfId="39393" xr:uid="{5EED9E7F-73F9-4E89-8890-DF0BAAC71CA1}"/>
    <cellStyle name="tableau | cellule | normal | decimal 1 3 2" xfId="39394" xr:uid="{A865D601-E0F8-41E5-92C8-5FBC44F49A9B}"/>
    <cellStyle name="tableau | cellule | normal | decimal 1 3 3" xfId="39395" xr:uid="{98EA919B-49F9-4D24-A026-CD09037395B8}"/>
    <cellStyle name="tableau | cellule | normal | decimal 1 4" xfId="39396" xr:uid="{D88BC91C-EFF5-4904-8690-3794BF595653}"/>
    <cellStyle name="tableau | cellule | normal | decimal 1 4 2" xfId="39397" xr:uid="{0DDFB4F6-2069-4178-8E28-74CA482CB3D5}"/>
    <cellStyle name="tableau | cellule | normal | decimal 1 4 3" xfId="39398" xr:uid="{B3CFAF26-D8DD-4AA6-B368-0974A3F4C13F}"/>
    <cellStyle name="tableau | cellule | normal | decimal 1 5" xfId="39399" xr:uid="{57546DF4-AA45-4A28-BDAC-DEB578744CAC}"/>
    <cellStyle name="tableau | cellule | normal | decimal 1 5 2" xfId="39400" xr:uid="{A4A9EBF5-1264-4141-AE28-A8307FBE289B}"/>
    <cellStyle name="tableau | cellule | normal | decimal 1 5 3" xfId="39401" xr:uid="{BBC6D43B-E191-4B4D-AB03-39131488BF69}"/>
    <cellStyle name="tableau | cellule | normal | decimal 1 6" xfId="39402" xr:uid="{92814E9D-64F5-438A-9E43-B3C8624FD769}"/>
    <cellStyle name="tableau | cellule | normal | decimal 1 6 2" xfId="39403" xr:uid="{384B53B6-47CC-472E-A63C-4F7BB9B34DB8}"/>
    <cellStyle name="tableau | cellule | normal | decimal 1 6 3" xfId="39404" xr:uid="{2E8E7F1A-20B0-4B70-8BA1-880ABA1FFF60}"/>
    <cellStyle name="tableau | cellule | normal | decimal 1 7" xfId="39405" xr:uid="{B914BD90-1706-4BBE-9587-698D9E120A02}"/>
    <cellStyle name="tableau | cellule | normal | decimal 1 7 2" xfId="39406" xr:uid="{12AF3F54-B84E-49ED-819C-A90252C365E9}"/>
    <cellStyle name="tableau | cellule | normal | decimal 1 7 3" xfId="39407" xr:uid="{63AB094A-B26B-4690-8B8C-8ED011EBC099}"/>
    <cellStyle name="tableau | cellule | normal | decimal 1 8" xfId="39408" xr:uid="{817599FE-A912-420D-832F-C0C7173DFB53}"/>
    <cellStyle name="tableau | cellule | normal | decimal 1 8 2" xfId="39409" xr:uid="{64624F11-785A-48CF-8698-59E3E245BB64}"/>
    <cellStyle name="tableau | cellule | normal | decimal 1 8 3" xfId="39410" xr:uid="{DAA801F7-14EF-4C6F-A942-12E67A29406C}"/>
    <cellStyle name="tableau | cellule | normal | decimal 1 9" xfId="39411" xr:uid="{DF86A520-2470-4DD6-8037-732A4D767269}"/>
    <cellStyle name="tableau | cellule | normal | decimal 1 9 2" xfId="39412" xr:uid="{62778EEF-A681-4CC6-8DDA-8A5E5900CB34}"/>
    <cellStyle name="tableau | cellule | normal | decimal 1 9 3" xfId="39413" xr:uid="{B23DECED-01BF-4672-8AF2-FDFA2C572140}"/>
    <cellStyle name="tableau | cellule | normal | pourcentage | decimal 1" xfId="3293" xr:uid="{02F681EB-6493-4710-9CF1-22B0FD3CED31}"/>
    <cellStyle name="tableau | cellule | normal | pourcentage | decimal 1 10" xfId="39414" xr:uid="{3B1A2E9E-D40C-4F58-BA1F-D5C061E530A0}"/>
    <cellStyle name="tableau | cellule | normal | pourcentage | decimal 1 10 2" xfId="39415" xr:uid="{210C35FB-C3E2-4EB0-892D-DD5BB3475254}"/>
    <cellStyle name="tableau | cellule | normal | pourcentage | decimal 1 11" xfId="39416" xr:uid="{7499FAD2-1B66-4988-BA61-BFB7F08DB4EB}"/>
    <cellStyle name="tableau | cellule | normal | pourcentage | decimal 1 12" xfId="11911" xr:uid="{CDC815E5-E076-4D71-826D-861C90123233}"/>
    <cellStyle name="tableau | cellule | normal | pourcentage | decimal 1 13" xfId="9571" xr:uid="{D0755D38-8BA9-4095-A9D0-B338F3209170}"/>
    <cellStyle name="tableau | cellule | normal | pourcentage | decimal 1 2" xfId="3996" xr:uid="{E6203FE5-9F48-4855-B4CF-575E019D3CED}"/>
    <cellStyle name="tableau | cellule | normal | pourcentage | decimal 1 2 2" xfId="4807" xr:uid="{B89D36E5-8764-47E3-8A6F-4BD68AE4372F}"/>
    <cellStyle name="tableau | cellule | normal | pourcentage | decimal 1 2 2 2" xfId="39417" xr:uid="{1FAB8926-C71F-4B63-99AD-6D5F16E94ABF}"/>
    <cellStyle name="tableau | cellule | normal | pourcentage | decimal 1 2 3" xfId="5222" xr:uid="{170968E6-B606-4BF1-A63E-4DBFF28B3B3A}"/>
    <cellStyle name="tableau | cellule | normal | pourcentage | decimal 1 2 4" xfId="39418" xr:uid="{6D78AFB0-A2A8-4796-8575-AA1B07A9B528}"/>
    <cellStyle name="tableau | cellule | normal | pourcentage | decimal 1 3" xfId="39419" xr:uid="{DB32F2A3-3858-4AAF-88FB-6D16C70619A9}"/>
    <cellStyle name="tableau | cellule | normal | pourcentage | decimal 1 3 2" xfId="39420" xr:uid="{666A085F-C646-4C21-A7F6-0877D72F6F2E}"/>
    <cellStyle name="tableau | cellule | normal | pourcentage | decimal 1 3 3" xfId="39421" xr:uid="{8875FD16-D802-4E89-B71C-880477B101B0}"/>
    <cellStyle name="tableau | cellule | normal | pourcentage | decimal 1 4" xfId="39422" xr:uid="{36FB8473-5E3E-477F-A0FD-683B92333209}"/>
    <cellStyle name="tableau | cellule | normal | pourcentage | decimal 1 4 2" xfId="39423" xr:uid="{0F9C5071-CAE3-4C16-B114-CBA9E9EAE7D7}"/>
    <cellStyle name="tableau | cellule | normal | pourcentage | decimal 1 4 3" xfId="39424" xr:uid="{3E647408-24F2-41BA-8F98-0E76CCC3134E}"/>
    <cellStyle name="tableau | cellule | normal | pourcentage | decimal 1 5" xfId="39425" xr:uid="{FAC08CA3-937D-442D-9D3B-697CAB6D395C}"/>
    <cellStyle name="tableau | cellule | normal | pourcentage | decimal 1 5 2" xfId="39426" xr:uid="{5C1FF35C-FD75-408B-B717-E68896BE54B3}"/>
    <cellStyle name="tableau | cellule | normal | pourcentage | decimal 1 5 3" xfId="39427" xr:uid="{D333D235-693A-41D1-B7EA-4F66EA3392AE}"/>
    <cellStyle name="tableau | cellule | normal | pourcentage | decimal 1 6" xfId="39428" xr:uid="{740DCC69-04C5-475C-9AB9-503EA1094D75}"/>
    <cellStyle name="tableau | cellule | normal | pourcentage | decimal 1 6 2" xfId="39429" xr:uid="{45AC2E08-EAD2-4B80-8684-C13B148840E6}"/>
    <cellStyle name="tableau | cellule | normal | pourcentage | decimal 1 6 3" xfId="39430" xr:uid="{42F98FAE-58CF-4AED-880B-5ED2921E4286}"/>
    <cellStyle name="tableau | cellule | normal | pourcentage | decimal 1 7" xfId="39431" xr:uid="{9C47FDDC-5569-48F3-91E0-5EE21F68AE81}"/>
    <cellStyle name="tableau | cellule | normal | pourcentage | decimal 1 7 2" xfId="39432" xr:uid="{A831D4FB-0457-40FA-A992-7CC2D3E1AEAD}"/>
    <cellStyle name="tableau | cellule | normal | pourcentage | decimal 1 7 3" xfId="39433" xr:uid="{C475FF58-B9C5-433D-96A9-70F9116EB25E}"/>
    <cellStyle name="tableau | cellule | normal | pourcentage | decimal 1 8" xfId="39434" xr:uid="{6F910380-CFEC-49BC-ADA1-78CC62D74B04}"/>
    <cellStyle name="tableau | cellule | normal | pourcentage | decimal 1 8 2" xfId="39435" xr:uid="{8A1CB7C2-6872-4913-943F-689563CBCAC5}"/>
    <cellStyle name="tableau | cellule | normal | pourcentage | decimal 1 8 3" xfId="39436" xr:uid="{BA8D7791-2A07-459E-9D25-1E9008E82B5A}"/>
    <cellStyle name="tableau | cellule | normal | pourcentage | decimal 1 9" xfId="39437" xr:uid="{F4F0D3CE-F737-4889-A684-FCBD423FC651}"/>
    <cellStyle name="tableau | cellule | normal | pourcentage | decimal 1 9 2" xfId="39438" xr:uid="{6E2811F7-5879-4080-9AC9-3FECA74B3726}"/>
    <cellStyle name="tableau | cellule | normal | pourcentage | decimal 1 9 3" xfId="39439" xr:uid="{EEBA5B1A-CD7F-417F-92C7-1435F8D038D3}"/>
    <cellStyle name="tableau | cellule | total | decimal 1" xfId="3294" xr:uid="{7FC30D10-9B46-47F3-81C1-9D96FDCB09CF}"/>
    <cellStyle name="tableau | cellule | total | decimal 1 10" xfId="39440" xr:uid="{6C036108-C062-43F3-964F-AA5D9B7549EC}"/>
    <cellStyle name="tableau | cellule | total | decimal 1 10 2" xfId="39441" xr:uid="{37991455-EAE1-4B11-B908-B214D7B0D5D4}"/>
    <cellStyle name="tableau | cellule | total | decimal 1 11" xfId="39442" xr:uid="{F1009D02-1E02-41C9-BA61-880584B73B54}"/>
    <cellStyle name="tableau | cellule | total | decimal 1 12" xfId="11912" xr:uid="{26B8ADFF-EF1A-4C75-826E-5AB86BCB7337}"/>
    <cellStyle name="tableau | cellule | total | decimal 1 13" xfId="9572" xr:uid="{1C1D9334-06EE-4EA3-88D3-A9D616C83073}"/>
    <cellStyle name="tableau | cellule | total | decimal 1 2" xfId="3997" xr:uid="{879164B5-37BB-4B16-8B90-8DFB3940E601}"/>
    <cellStyle name="tableau | cellule | total | decimal 1 2 2" xfId="4808" xr:uid="{8BD34AD7-E0D8-431A-8FF8-23CC4F20485E}"/>
    <cellStyle name="tableau | cellule | total | decimal 1 2 2 2" xfId="39443" xr:uid="{FAB998F4-8FE6-40D2-8119-64DCA02694D1}"/>
    <cellStyle name="tableau | cellule | total | decimal 1 2 3" xfId="5223" xr:uid="{74712035-887B-4863-9016-A77094D6660F}"/>
    <cellStyle name="tableau | cellule | total | decimal 1 2 4" xfId="39444" xr:uid="{A68D04FD-3E56-4523-86D0-89B57F61E0CA}"/>
    <cellStyle name="tableau | cellule | total | decimal 1 3" xfId="39445" xr:uid="{B387DA6B-7E01-454D-A031-5DD80FA00BB2}"/>
    <cellStyle name="tableau | cellule | total | decimal 1 3 2" xfId="39446" xr:uid="{1E45DAE7-20B9-4551-B635-09689C8176A3}"/>
    <cellStyle name="tableau | cellule | total | decimal 1 3 3" xfId="39447" xr:uid="{EF46EFA7-9E94-48DF-A89C-A6DEFBC6AF4B}"/>
    <cellStyle name="tableau | cellule | total | decimal 1 4" xfId="39448" xr:uid="{7D865E20-590E-43B4-B2F2-BD544CBA9072}"/>
    <cellStyle name="tableau | cellule | total | decimal 1 4 2" xfId="39449" xr:uid="{88A0D079-FA08-4C9B-8377-10ED750FCD72}"/>
    <cellStyle name="tableau | cellule | total | decimal 1 4 3" xfId="39450" xr:uid="{34073F33-F330-4AC2-8D94-29F3A56960DF}"/>
    <cellStyle name="tableau | cellule | total | decimal 1 5" xfId="39451" xr:uid="{8490579B-8BA4-4A82-BC1D-693E3AC678F3}"/>
    <cellStyle name="tableau | cellule | total | decimal 1 5 2" xfId="39452" xr:uid="{E7D5D5F5-93A6-4966-B414-E04727DBE7BC}"/>
    <cellStyle name="tableau | cellule | total | decimal 1 5 3" xfId="39453" xr:uid="{66AB2D7A-CC80-446D-8B30-715B3D87E272}"/>
    <cellStyle name="tableau | cellule | total | decimal 1 6" xfId="39454" xr:uid="{0C67B25A-BDB5-4D93-B7F0-81AA37BEE155}"/>
    <cellStyle name="tableau | cellule | total | decimal 1 6 2" xfId="39455" xr:uid="{E49E9A90-0B69-495D-B250-2AEAD1E16527}"/>
    <cellStyle name="tableau | cellule | total | decimal 1 6 3" xfId="39456" xr:uid="{84627637-5639-4FC8-BF77-46B5041DFCB0}"/>
    <cellStyle name="tableau | cellule | total | decimal 1 7" xfId="39457" xr:uid="{D3720396-1E21-4EBE-96B7-69FEDA508789}"/>
    <cellStyle name="tableau | cellule | total | decimal 1 7 2" xfId="39458" xr:uid="{E8A4ECB2-68C3-45F1-8FC0-844F291ED379}"/>
    <cellStyle name="tableau | cellule | total | decimal 1 7 3" xfId="39459" xr:uid="{DF30CCCC-E69F-4F95-B5D0-D25496EA91B7}"/>
    <cellStyle name="tableau | cellule | total | decimal 1 8" xfId="39460" xr:uid="{83D5A6D7-BCE2-429E-AF41-D06A1112BF6B}"/>
    <cellStyle name="tableau | cellule | total | decimal 1 8 2" xfId="39461" xr:uid="{4287FDF5-A2E3-4DD9-9A6F-688B798E39D0}"/>
    <cellStyle name="tableau | cellule | total | decimal 1 8 3" xfId="39462" xr:uid="{B3975105-4690-4C4F-A424-2739F724658E}"/>
    <cellStyle name="tableau | cellule | total | decimal 1 9" xfId="39463" xr:uid="{2271E28E-59E5-49AD-8739-F96F6D0E88D3}"/>
    <cellStyle name="tableau | cellule | total | decimal 1 9 2" xfId="39464" xr:uid="{CFE12853-9A6F-4B5B-913C-B09C418C5763}"/>
    <cellStyle name="tableau | cellule | total | decimal 1 9 3" xfId="39465" xr:uid="{19405EA8-8663-4D09-B8FE-E5ED8FA4CD2E}"/>
    <cellStyle name="tableau | coin superieur gauche" xfId="3295" xr:uid="{3F3B56A5-5BA5-4F89-B588-D7A92EBEB838}"/>
    <cellStyle name="tableau | coin superieur gauche 10" xfId="39466" xr:uid="{2F6A0C2F-6FDC-40A7-8BB4-7122123AEB0B}"/>
    <cellStyle name="tableau | coin superieur gauche 10 2" xfId="39467" xr:uid="{5477F3C7-6EC1-450A-B1D7-764C12085F5E}"/>
    <cellStyle name="tableau | coin superieur gauche 10 3" xfId="39468" xr:uid="{1CC365C3-2CED-4752-864B-96A7B950119D}"/>
    <cellStyle name="tableau | coin superieur gauche 11" xfId="39469" xr:uid="{2F4666C3-810A-4FD5-B358-4DFE2E21CC4C}"/>
    <cellStyle name="tableau | coin superieur gauche 12" xfId="39470" xr:uid="{7D50B883-04E5-478A-9DD1-A888586AE429}"/>
    <cellStyle name="tableau | coin superieur gauche 13" xfId="11913" xr:uid="{2B6471D1-1AF5-4C4A-B81A-028473CF55F8}"/>
    <cellStyle name="tableau | coin superieur gauche 14" xfId="9573" xr:uid="{88548ADA-AF1B-4C83-8B39-A9AFFFB92E71}"/>
    <cellStyle name="tableau | coin superieur gauche 2" xfId="3998" xr:uid="{5DCE549A-48B9-45FC-BDE6-FD170187C3E2}"/>
    <cellStyle name="tableau | coin superieur gauche 2 2" xfId="4809" xr:uid="{7CAF9E66-DE56-4FD8-8456-A6155245EEBB}"/>
    <cellStyle name="tableau | coin superieur gauche 2 2 2" xfId="39471" xr:uid="{DCD28E80-4EDB-4F9C-9058-1C8CD0EB7B13}"/>
    <cellStyle name="tableau | coin superieur gauche 2 3" xfId="5224" xr:uid="{793E8BFB-E0C6-4290-B389-ADF1443F1061}"/>
    <cellStyle name="tableau | coin superieur gauche 2 3 2" xfId="39472" xr:uid="{2666CCB9-61E3-4FE5-AFE1-3DF53414BD60}"/>
    <cellStyle name="tableau | coin superieur gauche 2 4" xfId="39473" xr:uid="{7A9A7B14-7FD5-4473-8F01-EB5107D37143}"/>
    <cellStyle name="tableau | coin superieur gauche 2 4 2" xfId="39474" xr:uid="{EF4E8649-5EA5-49BD-B4B0-FD68B277CFFC}"/>
    <cellStyle name="tableau | coin superieur gauche 2 5" xfId="39475" xr:uid="{BA8B4FAA-B590-4579-A53F-2353E8FE2D69}"/>
    <cellStyle name="tableau | coin superieur gauche 3" xfId="39476" xr:uid="{B8EB5BD2-21A7-43C2-8FA3-09F9C022773F}"/>
    <cellStyle name="tableau | coin superieur gauche 3 2" xfId="39477" xr:uid="{A466A9CD-A295-42DC-BE9E-FC7B4B7D7D05}"/>
    <cellStyle name="tableau | coin superieur gauche 3 3" xfId="39478" xr:uid="{A0421245-60A9-4A6E-B182-05F52AC70AE2}"/>
    <cellStyle name="tableau | coin superieur gauche 4" xfId="39479" xr:uid="{C9DAE489-29A6-4A13-8180-03B70BF23F52}"/>
    <cellStyle name="tableau | coin superieur gauche 4 2" xfId="39480" xr:uid="{10D90F48-A7AA-4725-9376-3CC81C71B51C}"/>
    <cellStyle name="tableau | coin superieur gauche 4 3" xfId="39481" xr:uid="{29FCE808-8F54-495E-A1D1-E00115173266}"/>
    <cellStyle name="tableau | coin superieur gauche 5" xfId="39482" xr:uid="{A513087D-CF59-46C4-829E-B2ED6C0ED2DB}"/>
    <cellStyle name="tableau | coin superieur gauche 5 2" xfId="39483" xr:uid="{8858060A-2494-4B0A-A51F-181E420D79D2}"/>
    <cellStyle name="tableau | coin superieur gauche 5 3" xfId="39484" xr:uid="{3A12130F-36A0-446B-9AF7-25219E0B54F7}"/>
    <cellStyle name="tableau | coin superieur gauche 6" xfId="39485" xr:uid="{FE0B1E74-8723-4CA0-A6AE-F89DA8DA9996}"/>
    <cellStyle name="tableau | coin superieur gauche 6 2" xfId="39486" xr:uid="{FDABEFE1-B8C3-4B04-B3A6-600F375F0C4E}"/>
    <cellStyle name="tableau | coin superieur gauche 6 3" xfId="39487" xr:uid="{B856185A-DEF8-417A-AA95-A20A2F6FAFCC}"/>
    <cellStyle name="tableau | coin superieur gauche 7" xfId="39488" xr:uid="{CB3C95B7-058F-4B4D-B113-295B03378C27}"/>
    <cellStyle name="tableau | coin superieur gauche 7 2" xfId="39489" xr:uid="{71110E4F-44CE-47D3-A772-5BC7A8DE141B}"/>
    <cellStyle name="tableau | coin superieur gauche 7 3" xfId="39490" xr:uid="{2C91FC58-6E9A-4971-B746-0912D86EEAA7}"/>
    <cellStyle name="tableau | coin superieur gauche 8" xfId="39491" xr:uid="{66EF8E33-C06B-40BE-8EB2-7FB10A5BA3BA}"/>
    <cellStyle name="tableau | coin superieur gauche 8 2" xfId="39492" xr:uid="{0E1FEC38-B21B-42A5-8BDC-6789B26AE98E}"/>
    <cellStyle name="tableau | coin superieur gauche 8 3" xfId="39493" xr:uid="{AAB0D832-ED38-4F83-AE41-388733CF223B}"/>
    <cellStyle name="tableau | coin superieur gauche 9" xfId="39494" xr:uid="{B9AE5B7A-E811-4339-B43B-EB3BC93FDDF4}"/>
    <cellStyle name="tableau | coin superieur gauche 9 2" xfId="39495" xr:uid="{EA7444A0-0BFD-4D69-82DD-69569F4C2D62}"/>
    <cellStyle name="tableau | coin superieur gauche 9 3" xfId="39496" xr:uid="{381ED5FC-E484-4AFB-A9CF-8A6A85F6EDCD}"/>
    <cellStyle name="tableau | entete-colonne | series" xfId="3296" xr:uid="{4AF0A919-EC3A-4915-9CA0-AC2DE0764C7A}"/>
    <cellStyle name="tableau | entete-colonne | series 10" xfId="39497" xr:uid="{8CA6F0DC-6DCB-464F-B6D2-745FA6B8C33C}"/>
    <cellStyle name="tableau | entete-colonne | series 10 2" xfId="39498" xr:uid="{7C1606FF-7569-4711-9AA1-E2E9A00B6BDE}"/>
    <cellStyle name="tableau | entete-colonne | series 11" xfId="39499" xr:uid="{F0910D8A-E5D5-46FD-A9FA-DBD33C82953F}"/>
    <cellStyle name="tableau | entete-colonne | series 12" xfId="39500" xr:uid="{121A432E-ED12-499F-8AC3-AECFEF8C0E7E}"/>
    <cellStyle name="tableau | entete-colonne | series 13" xfId="39501" xr:uid="{8A825011-FD37-49DB-990C-5411AD007BB5}"/>
    <cellStyle name="tableau | entete-colonne | series 14" xfId="11914" xr:uid="{B252B743-48EE-4F75-BED9-A997A265A493}"/>
    <cellStyle name="tableau | entete-colonne | series 15" xfId="9574" xr:uid="{3E5BC258-8730-4745-AA95-D3C4DAE7FD93}"/>
    <cellStyle name="tableau | entete-colonne | series 2" xfId="3999" xr:uid="{BCACA982-0250-4296-8AAB-58871C3D7D0C}"/>
    <cellStyle name="tableau | entete-colonne | series 2 2" xfId="4810" xr:uid="{A7AB2A9F-BF20-4978-BA2D-A0F6E026C0DF}"/>
    <cellStyle name="tableau | entete-colonne | series 2 2 2" xfId="39502" xr:uid="{6B859A45-C8B0-4D0C-8F10-319F40DBAB2B}"/>
    <cellStyle name="tableau | entete-colonne | series 2 2 3" xfId="39503" xr:uid="{C69A370A-46BA-4BCC-A1E8-A4BFFDB47393}"/>
    <cellStyle name="tableau | entete-colonne | series 2 3" xfId="5225" xr:uid="{E1ABFFF1-4244-4A36-843F-87DD7E2D6E88}"/>
    <cellStyle name="tableau | entete-colonne | series 2 4" xfId="39504" xr:uid="{08878946-0B6A-41A4-BBE5-B93A165BDF78}"/>
    <cellStyle name="tableau | entete-colonne | series 3" xfId="39505" xr:uid="{2B4ECBF1-336C-4674-87A0-0B0D39AFED5E}"/>
    <cellStyle name="tableau | entete-colonne | series 3 2" xfId="39506" xr:uid="{2BB906C9-A9BA-4638-B71F-B8DEAE0A9CDE}"/>
    <cellStyle name="tableau | entete-colonne | series 3 3" xfId="39507" xr:uid="{FCFA1691-F4AA-4FDE-BC9D-674D0704AB2B}"/>
    <cellStyle name="tableau | entete-colonne | series 3 4" xfId="39508" xr:uid="{44B14B6E-0F82-4BEF-9726-50D14921CCAB}"/>
    <cellStyle name="tableau | entete-colonne | series 4" xfId="39509" xr:uid="{072C9BB1-5B79-4BDA-B4EA-D53F1C43C4C7}"/>
    <cellStyle name="tableau | entete-colonne | series 4 2" xfId="39510" xr:uid="{CD0FA9ED-C2C5-4CF0-A366-6519A1E74D2C}"/>
    <cellStyle name="tableau | entete-colonne | series 4 3" xfId="39511" xr:uid="{4C567332-AEF5-437A-AEBC-06B5EFAB1DF9}"/>
    <cellStyle name="tableau | entete-colonne | series 4 4" xfId="39512" xr:uid="{B7ADD00C-0F79-4D21-B9E4-13CA79BAEC06}"/>
    <cellStyle name="tableau | entete-colonne | series 5" xfId="39513" xr:uid="{7C5ACD9C-6B0E-481E-BB7D-774FC7AF7833}"/>
    <cellStyle name="tableau | entete-colonne | series 5 2" xfId="39514" xr:uid="{224F4240-F363-4234-A144-D56B4054AFA5}"/>
    <cellStyle name="tableau | entete-colonne | series 5 3" xfId="39515" xr:uid="{D7BE7DF3-BD2B-470A-817F-21BC545ABC3D}"/>
    <cellStyle name="tableau | entete-colonne | series 5 4" xfId="39516" xr:uid="{1A960381-450D-43F1-B8C5-FFE6ABD7153A}"/>
    <cellStyle name="tableau | entete-colonne | series 6" xfId="39517" xr:uid="{42473BBB-B07A-47A8-879D-FF5EB8EEABAA}"/>
    <cellStyle name="tableau | entete-colonne | series 6 2" xfId="39518" xr:uid="{4D399CAB-BE8C-4D01-B5FA-C12788664778}"/>
    <cellStyle name="tableau | entete-colonne | series 6 3" xfId="39519" xr:uid="{7C507B20-8B21-463A-B9DA-003F40BF3582}"/>
    <cellStyle name="tableau | entete-colonne | series 6 4" xfId="39520" xr:uid="{1DF5551C-2710-4CA6-9AD8-A07F2ED93DB1}"/>
    <cellStyle name="tableau | entete-colonne | series 7" xfId="39521" xr:uid="{314E8911-EA4A-4180-B24D-688FEF6F021F}"/>
    <cellStyle name="tableau | entete-colonne | series 7 2" xfId="39522" xr:uid="{1823066B-0A12-47FA-B786-E904C1DC9492}"/>
    <cellStyle name="tableau | entete-colonne | series 7 3" xfId="39523" xr:uid="{034C721D-0972-467B-8624-BF1AD4AC2CA0}"/>
    <cellStyle name="tableau | entete-colonne | series 7 4" xfId="39524" xr:uid="{8BEB7E99-67A3-4478-BDB3-4607267F5130}"/>
    <cellStyle name="tableau | entete-colonne | series 8" xfId="39525" xr:uid="{A4F99E94-9239-4AEA-AD99-6C452A412299}"/>
    <cellStyle name="tableau | entete-colonne | series 8 2" xfId="39526" xr:uid="{2C03B82B-55B6-4294-9954-59A58B1E0712}"/>
    <cellStyle name="tableau | entete-colonne | series 8 3" xfId="39527" xr:uid="{8FC6E852-F18E-4E43-B6D4-7EE915E9CED7}"/>
    <cellStyle name="tableau | entete-colonne | series 8 4" xfId="39528" xr:uid="{57093C44-B719-4572-87C0-2CD354A6190A}"/>
    <cellStyle name="tableau | entete-colonne | series 9" xfId="39529" xr:uid="{334FEA78-1640-44B8-89DE-DD15F79D43B3}"/>
    <cellStyle name="tableau | entete-colonne | series 9 2" xfId="39530" xr:uid="{A401EACF-E2BE-47E1-995A-95791D08938C}"/>
    <cellStyle name="tableau | entete-colonne | series 9 3" xfId="39531" xr:uid="{47D8D273-10E4-4371-8DBF-5CC9FA4BD46F}"/>
    <cellStyle name="tableau | entete-ligne | normal" xfId="3297" xr:uid="{B75338BB-B0BE-42ED-A086-2A4AB7B2E809}"/>
    <cellStyle name="tableau | entete-ligne | normal 10" xfId="39532" xr:uid="{79544105-5DBC-4B42-896D-F461AD8399B7}"/>
    <cellStyle name="tableau | entete-ligne | normal 10 2" xfId="39533" xr:uid="{2B28F87D-A96A-4B46-AE54-992E8F39F49A}"/>
    <cellStyle name="tableau | entete-ligne | normal 10 3" xfId="39534" xr:uid="{121F1631-0874-4F2B-BF03-DE6C90766259}"/>
    <cellStyle name="tableau | entete-ligne | normal 11" xfId="39535" xr:uid="{742222B5-6C9A-4888-8C75-221EF65123AA}"/>
    <cellStyle name="tableau | entete-ligne | normal 12" xfId="39536" xr:uid="{AF7E0264-A131-48D5-B35C-DDFD3F6BC4BF}"/>
    <cellStyle name="tableau | entete-ligne | normal 13" xfId="39537" xr:uid="{D2DBDA37-1B42-4C92-969F-DA65EBDB4C98}"/>
    <cellStyle name="tableau | entete-ligne | normal 14" xfId="11915" xr:uid="{12F92FBC-4563-493D-8E5D-9B72DE2E2035}"/>
    <cellStyle name="tableau | entete-ligne | normal 15" xfId="9575" xr:uid="{543185E4-22FB-474B-8420-9F50518A2B03}"/>
    <cellStyle name="tableau | entete-ligne | normal 2" xfId="4000" xr:uid="{C8613D8E-0197-467D-8F8C-C8A9F5AC327C}"/>
    <cellStyle name="tableau | entete-ligne | normal 2 2" xfId="4811" xr:uid="{BAA71C11-662D-42DA-A6B7-12748845D7FA}"/>
    <cellStyle name="tableau | entete-ligne | normal 2 2 2" xfId="39538" xr:uid="{13473C8B-1E71-4582-BBA2-BE15379BBD73}"/>
    <cellStyle name="tableau | entete-ligne | normal 2 2 3" xfId="39539" xr:uid="{B0002F75-1696-47D1-AF07-37A2E1A63E5E}"/>
    <cellStyle name="tableau | entete-ligne | normal 2 3" xfId="5226" xr:uid="{C225E6A6-90BD-4020-A1E1-E8D0CE9409D3}"/>
    <cellStyle name="tableau | entete-ligne | normal 2 3 2" xfId="39540" xr:uid="{408CD2BC-BF7E-4D60-8113-0364524A32F5}"/>
    <cellStyle name="tableau | entete-ligne | normal 2 4" xfId="39541" xr:uid="{A6B730A4-F831-46E0-A75C-88887BCBA4C3}"/>
    <cellStyle name="tableau | entete-ligne | normal 2 5" xfId="39542" xr:uid="{8A7894AA-F09B-437F-8172-39B5AEBA13D1}"/>
    <cellStyle name="tableau | entete-ligne | normal 3" xfId="39543" xr:uid="{34021F6E-7713-4226-8988-7E3C32940B24}"/>
    <cellStyle name="tableau | entete-ligne | normal 3 2" xfId="39544" xr:uid="{DB72DA11-29BF-41B7-9404-3FE4E21ABF3D}"/>
    <cellStyle name="tableau | entete-ligne | normal 3 3" xfId="39545" xr:uid="{AFEBD2EC-9890-45E4-85FF-CB813BDAADAB}"/>
    <cellStyle name="tableau | entete-ligne | normal 3 4" xfId="39546" xr:uid="{D50CEA52-8E79-46EB-B8B7-76AEE36AED20}"/>
    <cellStyle name="tableau | entete-ligne | normal 4" xfId="39547" xr:uid="{1255E89F-0E7D-4882-99E1-B0D8E6C206D2}"/>
    <cellStyle name="tableau | entete-ligne | normal 4 2" xfId="39548" xr:uid="{4896E6F6-A36B-41E6-9EFA-40BC7178B24E}"/>
    <cellStyle name="tableau | entete-ligne | normal 4 3" xfId="39549" xr:uid="{DAE083B1-E0F7-4643-8CE4-1AB46811E7B3}"/>
    <cellStyle name="tableau | entete-ligne | normal 4 4" xfId="39550" xr:uid="{F532FE7E-ACB1-4A76-90AD-04636DA8C995}"/>
    <cellStyle name="tableau | entete-ligne | normal 5" xfId="39551" xr:uid="{99E05D47-D46B-4923-924A-AE75F48EEE65}"/>
    <cellStyle name="tableau | entete-ligne | normal 5 2" xfId="39552" xr:uid="{481D7743-4384-4A23-A1CC-519D8ABB6AA1}"/>
    <cellStyle name="tableau | entete-ligne | normal 5 3" xfId="39553" xr:uid="{F1604A03-D7D3-431D-A5B6-E81F60BC59B9}"/>
    <cellStyle name="tableau | entete-ligne | normal 5 4" xfId="39554" xr:uid="{9199ED43-A56E-4427-B2CA-16415A779DD3}"/>
    <cellStyle name="tableau | entete-ligne | normal 6" xfId="39555" xr:uid="{6052712C-CD8B-47F7-8DF5-653CE4071ABD}"/>
    <cellStyle name="tableau | entete-ligne | normal 6 2" xfId="39556" xr:uid="{7C262FBE-F186-4F2D-943C-EF4C978D3EA8}"/>
    <cellStyle name="tableau | entete-ligne | normal 6 3" xfId="39557" xr:uid="{EAA5F3D3-6DB9-47EE-BA15-AACB6C9011D9}"/>
    <cellStyle name="tableau | entete-ligne | normal 6 4" xfId="39558" xr:uid="{D4C0D365-5CB1-48CE-8EDD-5C905112FFE4}"/>
    <cellStyle name="tableau | entete-ligne | normal 7" xfId="39559" xr:uid="{AFB7021A-9046-4EC5-985B-B6A420DD24A9}"/>
    <cellStyle name="tableau | entete-ligne | normal 7 2" xfId="39560" xr:uid="{F198697D-2536-42D2-905F-7700BA90766D}"/>
    <cellStyle name="tableau | entete-ligne | normal 7 3" xfId="39561" xr:uid="{93FC4872-59A8-448F-90B8-E483D473BF2D}"/>
    <cellStyle name="tableau | entete-ligne | normal 7 4" xfId="39562" xr:uid="{2D9CBE3A-2107-4DFC-97C7-81FE155C6999}"/>
    <cellStyle name="tableau | entete-ligne | normal 8" xfId="39563" xr:uid="{BF490AAE-0F83-48C0-AFA6-D441BAE164B7}"/>
    <cellStyle name="tableau | entete-ligne | normal 8 2" xfId="39564" xr:uid="{79DBB7CC-70CA-4AD8-9AF7-FE7FBEA21D27}"/>
    <cellStyle name="tableau | entete-ligne | normal 8 3" xfId="39565" xr:uid="{6FDF35C5-CF9E-45CB-9D87-BFCBED33112C}"/>
    <cellStyle name="tableau | entete-ligne | normal 8 4" xfId="39566" xr:uid="{00307599-EBD0-4B2A-9DEB-9EB38D3203E5}"/>
    <cellStyle name="tableau | entete-ligne | normal 9" xfId="39567" xr:uid="{0C16A047-9D69-4DB7-89DE-AE3DB48ED184}"/>
    <cellStyle name="tableau | entete-ligne | normal 9 2" xfId="39568" xr:uid="{4C91ED60-ED02-46BF-AEA7-48C04B5E0485}"/>
    <cellStyle name="tableau | entete-ligne | normal 9 3" xfId="39569" xr:uid="{A9A71BF2-318D-4784-80D0-CD96C99EC77E}"/>
    <cellStyle name="tableau | entete-ligne | total" xfId="3298" xr:uid="{44B2BBB2-EBF6-452C-A5C0-255466744794}"/>
    <cellStyle name="tableau | entete-ligne | total 10" xfId="39570" xr:uid="{B58B51EC-37CE-4CE6-92C4-1A65774D4208}"/>
    <cellStyle name="tableau | entete-ligne | total 10 2" xfId="39571" xr:uid="{4BB44575-0F35-4008-BF97-ABF801A7157A}"/>
    <cellStyle name="tableau | entete-ligne | total 11" xfId="39572" xr:uid="{CDDB7225-2672-4421-8992-113F1D220E76}"/>
    <cellStyle name="tableau | entete-ligne | total 12" xfId="39573" xr:uid="{E2843127-F9DC-4BD6-9184-B32654EDC38F}"/>
    <cellStyle name="tableau | entete-ligne | total 13" xfId="39574" xr:uid="{457847D0-34E2-446E-9D59-882363DD4094}"/>
    <cellStyle name="tableau | entete-ligne | total 14" xfId="11916" xr:uid="{9D05E08D-8628-486E-8F7F-301C8DB6F86A}"/>
    <cellStyle name="tableau | entete-ligne | total 15" xfId="9576" xr:uid="{3C59BBFB-CF48-40A1-8EE6-646C66C6D69B}"/>
    <cellStyle name="tableau | entete-ligne | total 2" xfId="4001" xr:uid="{0712B048-89EE-4F9A-8760-55E2134B6438}"/>
    <cellStyle name="tableau | entete-ligne | total 2 2" xfId="4812" xr:uid="{9A6F1076-921D-4509-A4B0-2815C39B9108}"/>
    <cellStyle name="tableau | entete-ligne | total 2 2 2" xfId="39575" xr:uid="{662DE0FE-D89A-4BF8-9CB0-3C1192C2FA9F}"/>
    <cellStyle name="tableau | entete-ligne | total 2 2 3" xfId="39576" xr:uid="{182E1D30-431E-4C73-A28C-94C5237A4A71}"/>
    <cellStyle name="tableau | entete-ligne | total 2 3" xfId="5227" xr:uid="{B89E67CB-2BA1-49F9-A9CC-5550F764F809}"/>
    <cellStyle name="tableau | entete-ligne | total 2 4" xfId="39577" xr:uid="{3680682E-D90E-44D2-B74F-B8C830CD5826}"/>
    <cellStyle name="tableau | entete-ligne | total 3" xfId="39578" xr:uid="{66453E21-FEFD-4BEA-9836-6E25FFBD542D}"/>
    <cellStyle name="tableau | entete-ligne | total 3 2" xfId="39579" xr:uid="{286ED883-1CCC-4CA0-AE28-264B0F1FCA4D}"/>
    <cellStyle name="tableau | entete-ligne | total 3 3" xfId="39580" xr:uid="{8F15A7A1-14E5-49E6-86E9-9781A538609A}"/>
    <cellStyle name="tableau | entete-ligne | total 3 4" xfId="39581" xr:uid="{5F475FC8-D704-4370-B079-B698D01A5518}"/>
    <cellStyle name="tableau | entete-ligne | total 4" xfId="39582" xr:uid="{BE198352-C49C-4E56-96F6-4E24362DD46A}"/>
    <cellStyle name="tableau | entete-ligne | total 4 2" xfId="39583" xr:uid="{7C9866C9-51EE-4B27-8D4C-F1F3E44FD7AF}"/>
    <cellStyle name="tableau | entete-ligne | total 4 3" xfId="39584" xr:uid="{1D946870-A8CE-43A7-802C-00099C196B27}"/>
    <cellStyle name="tableau | entete-ligne | total 4 4" xfId="39585" xr:uid="{70F34200-EAC9-4A88-A343-32DB7990BD94}"/>
    <cellStyle name="tableau | entete-ligne | total 5" xfId="39586" xr:uid="{467870D6-DDE1-4E75-A5AA-C2C0A522FB2B}"/>
    <cellStyle name="tableau | entete-ligne | total 5 2" xfId="39587" xr:uid="{FD460C96-4163-4252-A2D1-4CDFE820C5B5}"/>
    <cellStyle name="tableau | entete-ligne | total 5 3" xfId="39588" xr:uid="{137C3821-AB5F-47A6-A369-DF4D7DC6B8DC}"/>
    <cellStyle name="tableau | entete-ligne | total 5 4" xfId="39589" xr:uid="{FBAE29C6-4931-44C8-8823-EA0F98177FB1}"/>
    <cellStyle name="tableau | entete-ligne | total 6" xfId="39590" xr:uid="{97EF2451-8CE7-49E8-9953-76EA7F12D516}"/>
    <cellStyle name="tableau | entete-ligne | total 6 2" xfId="39591" xr:uid="{9ACEACC6-A195-419C-8910-F35E2AD17142}"/>
    <cellStyle name="tableau | entete-ligne | total 6 3" xfId="39592" xr:uid="{818DD6A0-E81D-4558-A550-27B425A02B6F}"/>
    <cellStyle name="tableau | entete-ligne | total 6 4" xfId="39593" xr:uid="{6FA067A9-B609-47EE-A36E-D1E0468AE94F}"/>
    <cellStyle name="tableau | entete-ligne | total 7" xfId="39594" xr:uid="{954634BF-744A-4EEE-A675-8D337479B30B}"/>
    <cellStyle name="tableau | entete-ligne | total 7 2" xfId="39595" xr:uid="{CFD44721-9A4C-4CDF-A232-DD9A4A1A1BCE}"/>
    <cellStyle name="tableau | entete-ligne | total 7 3" xfId="39596" xr:uid="{796FBC2B-A532-4158-B02D-2EE3746EC35E}"/>
    <cellStyle name="tableau | entete-ligne | total 7 4" xfId="39597" xr:uid="{C089E49D-3BED-44D5-9AF4-472C44604196}"/>
    <cellStyle name="tableau | entete-ligne | total 8" xfId="39598" xr:uid="{B315B200-ED82-4704-A151-DDBFE9381F87}"/>
    <cellStyle name="tableau | entete-ligne | total 8 2" xfId="39599" xr:uid="{4D8740B5-3C74-4891-92A7-1DB7A75010E1}"/>
    <cellStyle name="tableau | entete-ligne | total 8 3" xfId="39600" xr:uid="{37CF867B-A8C4-4125-A5BB-CA3761EAD12E}"/>
    <cellStyle name="tableau | entete-ligne | total 8 4" xfId="39601" xr:uid="{D1E3D376-B293-4663-B4E2-43E8ED2292E0}"/>
    <cellStyle name="tableau | entete-ligne | total 9" xfId="39602" xr:uid="{A1E3F569-5755-4229-B9D8-644BE469A836}"/>
    <cellStyle name="tableau | entete-ligne | total 9 2" xfId="39603" xr:uid="{741CC690-E184-4B65-A7AB-C778034FFD2A}"/>
    <cellStyle name="tableau | entete-ligne | total 9 3" xfId="39604" xr:uid="{20636D57-1F77-4C9A-8D83-836E9A9B08D8}"/>
    <cellStyle name="tableau | ligne-titre | niveau1" xfId="3299" xr:uid="{184F5F15-73D2-414E-8FFA-A4BA2CEFCF3B}"/>
    <cellStyle name="tableau | ligne-titre | niveau1 10" xfId="39605" xr:uid="{290CABB5-606C-4049-BE6B-1C83105D2987}"/>
    <cellStyle name="tableau | ligne-titre | niveau1 10 2" xfId="39606" xr:uid="{ACA5DF9D-93DF-45AC-9EB1-0F6E1FE05045}"/>
    <cellStyle name="tableau | ligne-titre | niveau1 11" xfId="39607" xr:uid="{C14C1A5A-7CC4-4D68-B314-B9FFE2217871}"/>
    <cellStyle name="tableau | ligne-titre | niveau1 12" xfId="39608" xr:uid="{3A7C7471-5D2B-434B-9F18-48ACAF6D3207}"/>
    <cellStyle name="tableau | ligne-titre | niveau1 13" xfId="39609" xr:uid="{A7B24F5E-EF06-4BDA-97FE-AB709903FCE0}"/>
    <cellStyle name="tableau | ligne-titre | niveau1 14" xfId="11917" xr:uid="{80584AB8-CCBD-4F86-A5A6-DE35451BEEA8}"/>
    <cellStyle name="tableau | ligne-titre | niveau1 15" xfId="9577" xr:uid="{DA137427-09FB-4F5B-A602-CB1B760EE8B5}"/>
    <cellStyle name="tableau | ligne-titre | niveau1 2" xfId="4002" xr:uid="{FAB9C7DF-90ED-4DCB-ACED-B99DB5FA0B68}"/>
    <cellStyle name="tableau | ligne-titre | niveau1 2 2" xfId="4813" xr:uid="{84F4F150-A816-4B85-8E22-AE4861E993D9}"/>
    <cellStyle name="tableau | ligne-titre | niveau1 2 2 2" xfId="39610" xr:uid="{017D517B-0DC4-4E2D-A1A7-7DB064DF86B4}"/>
    <cellStyle name="tableau | ligne-titre | niveau1 2 2 3" xfId="39611" xr:uid="{9B643BF1-E4BD-4352-8B2D-C012AACD3A85}"/>
    <cellStyle name="tableau | ligne-titre | niveau1 2 3" xfId="5228" xr:uid="{A08039CF-7614-45D0-8B4A-08458145EA6B}"/>
    <cellStyle name="tableau | ligne-titre | niveau1 2 4" xfId="39612" xr:uid="{391C95F7-1A00-4480-A2B1-55652E52454C}"/>
    <cellStyle name="tableau | ligne-titre | niveau1 3" xfId="39613" xr:uid="{B62E3C8B-DB6C-44D8-963F-4AF66D175DD0}"/>
    <cellStyle name="tableau | ligne-titre | niveau1 3 2" xfId="39614" xr:uid="{DAD1CE9D-62CB-453B-B6B2-58BDF0661C54}"/>
    <cellStyle name="tableau | ligne-titre | niveau1 3 3" xfId="39615" xr:uid="{9299F3D7-F6B4-4BD9-A868-9E7BB82C86B4}"/>
    <cellStyle name="tableau | ligne-titre | niveau1 3 4" xfId="39616" xr:uid="{BAB755A0-ED3F-485E-900E-CE99B8AC87EB}"/>
    <cellStyle name="tableau | ligne-titre | niveau1 4" xfId="39617" xr:uid="{5BF9A200-D55D-4124-BA31-2A202DBEE7FE}"/>
    <cellStyle name="tableau | ligne-titre | niveau1 4 2" xfId="39618" xr:uid="{41B888F6-BD4E-44CE-8228-D60BDB3135F6}"/>
    <cellStyle name="tableau | ligne-titre | niveau1 4 3" xfId="39619" xr:uid="{7EF58B9F-DF71-4FFE-AB65-0A58E10FEA75}"/>
    <cellStyle name="tableau | ligne-titre | niveau1 4 4" xfId="39620" xr:uid="{4055FF70-8C5C-4F6B-82EB-52E03590691F}"/>
    <cellStyle name="tableau | ligne-titre | niveau1 5" xfId="39621" xr:uid="{0081D33F-D0B4-4ED9-8745-B8194778ADA4}"/>
    <cellStyle name="tableau | ligne-titre | niveau1 5 2" xfId="39622" xr:uid="{F4320BF4-5F46-4392-86EF-15184F35502B}"/>
    <cellStyle name="tableau | ligne-titre | niveau1 5 3" xfId="39623" xr:uid="{BC2782DB-A860-43AD-855C-FE7C3F5DC2E6}"/>
    <cellStyle name="tableau | ligne-titre | niveau1 5 4" xfId="39624" xr:uid="{08EABCE7-0A70-412F-89B5-F17F6D953FFE}"/>
    <cellStyle name="tableau | ligne-titre | niveau1 6" xfId="39625" xr:uid="{120CD3AA-85DA-443A-8925-304C767B20EA}"/>
    <cellStyle name="tableau | ligne-titre | niveau1 6 2" xfId="39626" xr:uid="{624A61C0-6253-493C-BFEC-B283EC9B5C1C}"/>
    <cellStyle name="tableau | ligne-titre | niveau1 6 3" xfId="39627" xr:uid="{3E76FD2E-6974-4832-95B6-8102071B74CB}"/>
    <cellStyle name="tableau | ligne-titre | niveau1 6 4" xfId="39628" xr:uid="{5E672C7D-C458-4A4B-8BCF-0A2653FDEBD6}"/>
    <cellStyle name="tableau | ligne-titre | niveau1 7" xfId="39629" xr:uid="{E92B74F9-0DA3-42BC-97B6-F2DD35F86EB0}"/>
    <cellStyle name="tableau | ligne-titre | niveau1 7 2" xfId="39630" xr:uid="{D282B5D1-8C80-4C5C-8638-0D56C23D03EE}"/>
    <cellStyle name="tableau | ligne-titre | niveau1 7 3" xfId="39631" xr:uid="{6C78ABB7-99EB-494E-A9FB-FF94DFDEC639}"/>
    <cellStyle name="tableau | ligne-titre | niveau1 7 4" xfId="39632" xr:uid="{07DB6149-3F56-4180-AD15-1C71A7393BD7}"/>
    <cellStyle name="tableau | ligne-titre | niveau1 8" xfId="39633" xr:uid="{6943C849-8832-4698-97C4-15ADA3B5BBBA}"/>
    <cellStyle name="tableau | ligne-titre | niveau1 8 2" xfId="39634" xr:uid="{17D5443F-1520-4D9F-A1C3-4B08C7687C0C}"/>
    <cellStyle name="tableau | ligne-titre | niveau1 8 3" xfId="39635" xr:uid="{A8E6E64B-2FB0-4716-A8FA-332A2459B60F}"/>
    <cellStyle name="tableau | ligne-titre | niveau1 8 4" xfId="39636" xr:uid="{1497C076-F79B-4123-A3C2-0F3875A2DD58}"/>
    <cellStyle name="tableau | ligne-titre | niveau1 9" xfId="39637" xr:uid="{18190571-6ABE-49E2-BFAF-06E531E51C39}"/>
    <cellStyle name="tableau | ligne-titre | niveau1 9 2" xfId="39638" xr:uid="{13004D8F-8E42-4C26-A4F4-8223FEABBEFA}"/>
    <cellStyle name="tableau | ligne-titre | niveau1 9 3" xfId="39639" xr:uid="{E778681A-58AC-4DE5-9483-62027BF7D8BD}"/>
    <cellStyle name="tableau | ligne-titre | niveau2" xfId="3300" xr:uid="{996C4CA7-D636-4C46-9168-94CBD09AD79D}"/>
    <cellStyle name="tableau | ligne-titre | niveau2 10" xfId="39640" xr:uid="{58DC6DCE-2123-48FF-B809-05E6AC561B02}"/>
    <cellStyle name="tableau | ligne-titre | niveau2 10 2" xfId="39641" xr:uid="{BCEFAA36-0A48-452B-9C54-FB7D12526AE6}"/>
    <cellStyle name="tableau | ligne-titre | niveau2 11" xfId="39642" xr:uid="{630D0F88-1E67-4955-A882-D5482DE1A18D}"/>
    <cellStyle name="tableau | ligne-titre | niveau2 12" xfId="39643" xr:uid="{DD1903EE-5D6F-4123-A23E-89F0B4F3D48C}"/>
    <cellStyle name="tableau | ligne-titre | niveau2 13" xfId="39644" xr:uid="{A1B62199-D434-416B-A691-EE19BD020EB9}"/>
    <cellStyle name="tableau | ligne-titre | niveau2 14" xfId="11918" xr:uid="{82703435-1D32-49CB-809A-0E2C042DB74A}"/>
    <cellStyle name="tableau | ligne-titre | niveau2 15" xfId="9578" xr:uid="{60B4EA8C-4E42-47D3-AD47-CD5032CD63C1}"/>
    <cellStyle name="tableau | ligne-titre | niveau2 2" xfId="4003" xr:uid="{A5026F21-663D-49CB-8C15-639D2DA8BD15}"/>
    <cellStyle name="tableau | ligne-titre | niveau2 2 2" xfId="4814" xr:uid="{3ABB8B6B-72D7-4E9E-BB7C-7D337A52CBDC}"/>
    <cellStyle name="tableau | ligne-titre | niveau2 2 2 2" xfId="39645" xr:uid="{2A5E3042-DE12-4EB4-8450-2173064BD4CF}"/>
    <cellStyle name="tableau | ligne-titre | niveau2 2 2 3" xfId="39646" xr:uid="{4AE981AB-ADF3-4727-8E00-0B72F225280A}"/>
    <cellStyle name="tableau | ligne-titre | niveau2 2 3" xfId="5229" xr:uid="{7FBCE7AF-19A6-4214-BDEF-50AC5DA68578}"/>
    <cellStyle name="tableau | ligne-titre | niveau2 2 4" xfId="39647" xr:uid="{511D1233-6825-493F-8EDE-767517CF7048}"/>
    <cellStyle name="tableau | ligne-titre | niveau2 3" xfId="39648" xr:uid="{61CDE152-CC9D-4C07-B5F1-8B079FB6D3F9}"/>
    <cellStyle name="tableau | ligne-titre | niveau2 3 2" xfId="39649" xr:uid="{BF692047-DE69-4F23-B17F-FEAC712C1D04}"/>
    <cellStyle name="tableau | ligne-titre | niveau2 3 3" xfId="39650" xr:uid="{A01551FE-1A9A-48B3-87D6-9F9BC2C611C9}"/>
    <cellStyle name="tableau | ligne-titre | niveau2 3 4" xfId="39651" xr:uid="{769EFFA2-BAE6-41E0-9227-DA2D9C4DA9D6}"/>
    <cellStyle name="tableau | ligne-titre | niveau2 4" xfId="39652" xr:uid="{58EC0861-DDBF-4571-BF92-B4A6F2819600}"/>
    <cellStyle name="tableau | ligne-titre | niveau2 4 2" xfId="39653" xr:uid="{CC11B6B9-CACC-4421-BECA-B05C81BDB625}"/>
    <cellStyle name="tableau | ligne-titre | niveau2 4 3" xfId="39654" xr:uid="{87D37A67-DC27-4BFA-B898-765EC46D084B}"/>
    <cellStyle name="tableau | ligne-titre | niveau2 4 4" xfId="39655" xr:uid="{043D734B-C399-4022-A13D-AC3EDC665B60}"/>
    <cellStyle name="tableau | ligne-titre | niveau2 5" xfId="39656" xr:uid="{56ADDB00-1F7D-4CF9-8696-1E541DA3ADFD}"/>
    <cellStyle name="tableau | ligne-titre | niveau2 5 2" xfId="39657" xr:uid="{38BF3831-FD1A-4EB2-92EF-4920CE8CEBEB}"/>
    <cellStyle name="tableau | ligne-titre | niveau2 5 3" xfId="39658" xr:uid="{639C678A-A51D-4B4D-A91A-7B23D0C8AAB8}"/>
    <cellStyle name="tableau | ligne-titre | niveau2 5 4" xfId="39659" xr:uid="{FF01F3EC-E9F0-4392-BB23-AD5836A29620}"/>
    <cellStyle name="tableau | ligne-titre | niveau2 6" xfId="39660" xr:uid="{A2D3B3B1-397D-470A-9E5A-BDB2076CCB6E}"/>
    <cellStyle name="tableau | ligne-titre | niveau2 6 2" xfId="39661" xr:uid="{D4DCC9F0-83FA-45DF-95F7-A2384CB9FE5E}"/>
    <cellStyle name="tableau | ligne-titre | niveau2 6 3" xfId="39662" xr:uid="{F51C62CE-33E1-424B-8185-F7F64AA0BCFD}"/>
    <cellStyle name="tableau | ligne-titre | niveau2 6 4" xfId="39663" xr:uid="{5EECDA87-A9CA-4D73-95BC-C45DF7CCB9A8}"/>
    <cellStyle name="tableau | ligne-titre | niveau2 7" xfId="39664" xr:uid="{EE9D7DA4-49FA-43A9-8B73-F725686CE223}"/>
    <cellStyle name="tableau | ligne-titre | niveau2 7 2" xfId="39665" xr:uid="{8151ABA5-A07C-40CC-8478-E8E606865765}"/>
    <cellStyle name="tableau | ligne-titre | niveau2 7 3" xfId="39666" xr:uid="{E69DDB18-47C1-499B-9CFF-FBC684D9B184}"/>
    <cellStyle name="tableau | ligne-titre | niveau2 7 4" xfId="39667" xr:uid="{954FFBB7-E051-43A8-B730-38EDF90DDB40}"/>
    <cellStyle name="tableau | ligne-titre | niveau2 8" xfId="39668" xr:uid="{0D1669AE-220A-433B-8CD8-D75B316541F7}"/>
    <cellStyle name="tableau | ligne-titre | niveau2 8 2" xfId="39669" xr:uid="{E1FD936D-E591-4F30-AFE5-FFB4F5A7BC72}"/>
    <cellStyle name="tableau | ligne-titre | niveau2 8 3" xfId="39670" xr:uid="{F792D35C-CFDC-4639-AD45-0DAF793C2CCA}"/>
    <cellStyle name="tableau | ligne-titre | niveau2 8 4" xfId="39671" xr:uid="{98DA904F-4104-4378-8DD0-0D18A55B5DAA}"/>
    <cellStyle name="tableau | ligne-titre | niveau2 9" xfId="39672" xr:uid="{3D8077EB-09DB-44CC-BBE0-6A25414573F3}"/>
    <cellStyle name="tableau | ligne-titre | niveau2 9 2" xfId="39673" xr:uid="{DD25EB11-E32E-4B56-A4D9-D87EB67E7C24}"/>
    <cellStyle name="tableau | ligne-titre | niveau2 9 3" xfId="39674" xr:uid="{4F40684A-BED1-4ED5-8E68-75B0181D5DDC}"/>
    <cellStyle name="Tabref" xfId="39675" xr:uid="{01204CFE-82B0-4CF7-BB7B-227F4BC75BC7}"/>
    <cellStyle name="Testo avviso" xfId="4365" xr:uid="{71153063-B6A7-4BEF-AF1C-2EC142872F6A}"/>
    <cellStyle name="Testo descrittivo" xfId="4366" xr:uid="{7FA786E2-1761-420B-A39B-81BC553B8BC3}"/>
    <cellStyle name="Texte explicatif" xfId="39676" xr:uid="{39C93D54-E9C6-4D5E-9F03-7F6F544B0F69}"/>
    <cellStyle name="Title" xfId="3" builtinId="15" customBuiltin="1"/>
    <cellStyle name="Title 10" xfId="3101" xr:uid="{0257E1B4-A9FD-4909-B564-50097EE047CC}"/>
    <cellStyle name="Title 10 2" xfId="11366" xr:uid="{F78F711D-B30E-477A-9C3F-763DC8736B07}"/>
    <cellStyle name="Title 10 2 2" xfId="39677" xr:uid="{55F92D57-144A-4B6D-8483-2E47B0B2FEC5}"/>
    <cellStyle name="Title 10 2 3" xfId="39678" xr:uid="{DA3314E7-C827-460D-965B-847B6794AFEA}"/>
    <cellStyle name="Title 10 3" xfId="39679" xr:uid="{4513A316-A85B-4090-B274-A06904110329}"/>
    <cellStyle name="Title 10 3 2" xfId="39680" xr:uid="{89E32BB7-8200-44B4-9A5F-FBF9618E17A5}"/>
    <cellStyle name="Title 10 3 3" xfId="39681" xr:uid="{F2FAA453-531B-4522-AF56-C154DC600777}"/>
    <cellStyle name="Title 10 4" xfId="39682" xr:uid="{4E7D9D9F-5D17-4379-907F-6B987846552B}"/>
    <cellStyle name="Title 10 5" xfId="39683" xr:uid="{8F15BC3C-940C-4202-9232-8CD97DA1FBE7}"/>
    <cellStyle name="Title 10 5 2" xfId="39684" xr:uid="{F51E7808-60AB-4865-8BF1-D4061AE76E25}"/>
    <cellStyle name="Title 10 5 3" xfId="39685" xr:uid="{59316D9D-5E55-4AFA-A470-7B943AD22D1A}"/>
    <cellStyle name="Title 10 6" xfId="39686" xr:uid="{1D988CE9-292D-47AC-A7F6-3AAAF7B71906}"/>
    <cellStyle name="Title 10 7" xfId="11166" xr:uid="{CEE16B1B-9D59-4385-994A-F0AB460FCE68}"/>
    <cellStyle name="Title 10 8" xfId="9579" xr:uid="{FF9ADEEE-C8EA-4508-9834-A93493B11468}"/>
    <cellStyle name="Title 11" xfId="9580" xr:uid="{0935C0B8-78AD-4D62-A6A8-E5E89977E45D}"/>
    <cellStyle name="Title 11 2" xfId="39687" xr:uid="{6B59034E-281F-41A0-AD31-5CB559D41B51}"/>
    <cellStyle name="Title 12" xfId="9581" xr:uid="{5FE91CE3-5487-40A3-9B61-F862156C7071}"/>
    <cellStyle name="Title 12 2" xfId="39688" xr:uid="{632A6699-1B86-45EE-8BD9-688B3914373D}"/>
    <cellStyle name="Title 13" xfId="9582" xr:uid="{F3ACF2AC-30E4-465E-8C55-F757207E58C7}"/>
    <cellStyle name="Title 13 2" xfId="39689" xr:uid="{C94E1A5D-23DB-41B6-BEAD-27D29AF4ED19}"/>
    <cellStyle name="Title 14" xfId="9583" xr:uid="{BBD28078-3CA4-477A-884A-DDF5F43C7845}"/>
    <cellStyle name="Title 14 2" xfId="39690" xr:uid="{E37B2358-3645-41A9-8BAE-162742C34EEC}"/>
    <cellStyle name="Title 15" xfId="9584" xr:uid="{B68FBF56-DB8A-4462-AF3C-92AD3C3FD4C9}"/>
    <cellStyle name="Title 15 2" xfId="39691" xr:uid="{1345CF3B-7BDE-4F5F-AD1C-1A7A07240494}"/>
    <cellStyle name="Title 16" xfId="9585" xr:uid="{37B54508-7CD4-4824-AC65-3048F9437A16}"/>
    <cellStyle name="Title 16 2" xfId="39692" xr:uid="{0B12FC82-039A-4222-9185-403D1939F807}"/>
    <cellStyle name="Title 17" xfId="9586" xr:uid="{0C66552C-19F0-46E8-9FEA-C81383AB4E73}"/>
    <cellStyle name="Title 17 2" xfId="39693" xr:uid="{E4FC736D-A140-4F5F-BEC9-A864B578839B}"/>
    <cellStyle name="Title 18" xfId="9587" xr:uid="{5C831DDE-4982-4E34-A948-7F074E65CBBE}"/>
    <cellStyle name="Title 18 2" xfId="39694" xr:uid="{D99DF67A-E5FA-4AD3-A42B-CFBDE4695125}"/>
    <cellStyle name="Title 19" xfId="9588" xr:uid="{3838618C-58FF-4E65-8684-34D8FC67CF39}"/>
    <cellStyle name="Title 19 2" xfId="39695" xr:uid="{494ED4DB-94B0-4576-8419-062BF831C34F}"/>
    <cellStyle name="Title 2" xfId="3102" xr:uid="{09CFF843-BAED-438F-805C-F8D5DA5034BA}"/>
    <cellStyle name="Title 2 10" xfId="3103" xr:uid="{257F1482-6346-41D6-B712-7F57677AAEAB}"/>
    <cellStyle name="Title 2 10 2" xfId="9590" xr:uid="{E7BC30FC-FB96-47E6-A07F-CC52997D9703}"/>
    <cellStyle name="Title 2 10 2 2" xfId="39696" xr:uid="{72A5EC33-EABD-4BA0-A872-70AE813A83B7}"/>
    <cellStyle name="Title 2 10 2 3" xfId="39697" xr:uid="{40472DB6-9E5D-40EC-9F6E-006D46841815}"/>
    <cellStyle name="Title 2 10 2 4" xfId="11368" xr:uid="{D34ACF4B-BB9A-4B59-8BA8-15AD7F94E5C5}"/>
    <cellStyle name="Title 2 10 3" xfId="39698" xr:uid="{68AAF198-1A7D-4B15-887D-B0D1B5A4076D}"/>
    <cellStyle name="Title 2 10 3 2" xfId="39699" xr:uid="{A5F6215E-49A8-475F-8094-E64C3151C086}"/>
    <cellStyle name="Title 2 10 3 3" xfId="39700" xr:uid="{9937F1CF-2DAD-4FA5-9A71-0AFAD9B09970}"/>
    <cellStyle name="Title 2 10 4" xfId="39701" xr:uid="{88240854-83B1-4DE5-B880-7F2382CC75B3}"/>
    <cellStyle name="Title 2 10 5" xfId="39702" xr:uid="{787F48F5-2DE0-46DA-8297-490D57EE69D2}"/>
    <cellStyle name="Title 2 10 6" xfId="39703" xr:uid="{13C21091-FCC9-4C68-8CD6-63CE9813204B}"/>
    <cellStyle name="Title 2 10 6 2" xfId="39704" xr:uid="{B8994C85-BD35-42D9-B9E9-DCD328EB3F6A}"/>
    <cellStyle name="Title 2 10 6 3" xfId="39705" xr:uid="{DE907622-1ADA-4E66-A290-00A7A5291383}"/>
    <cellStyle name="Title 2 10 7" xfId="39706" xr:uid="{98960D15-EB9D-4B66-8AF5-D811378E01A1}"/>
    <cellStyle name="Title 2 10 8" xfId="11168" xr:uid="{FBE1899B-E6A3-4DB4-B302-1AE3292BF0C5}"/>
    <cellStyle name="Title 2 10 9" xfId="6923" xr:uid="{80B193C5-0CD4-43AC-8899-2653FAEBC8BD}"/>
    <cellStyle name="Title 2 11" xfId="3104" xr:uid="{D035AACF-BF4D-46C3-8A21-F738448B703A}"/>
    <cellStyle name="Title 2 11 2" xfId="11369" xr:uid="{E642D654-74B3-4866-9E67-38BB4F0559D7}"/>
    <cellStyle name="Title 2 11 2 2" xfId="39707" xr:uid="{68D3BF09-7077-4069-8430-C5A349309325}"/>
    <cellStyle name="Title 2 11 2 3" xfId="39708" xr:uid="{A8882270-DD2E-4E6A-A1A6-D9A78E7CD9E5}"/>
    <cellStyle name="Title 2 11 3" xfId="39709" xr:uid="{13433B6B-69A4-41B9-99A3-51CE30745D29}"/>
    <cellStyle name="Title 2 11 3 2" xfId="39710" xr:uid="{FFCBC4FC-CE22-49BD-819F-6CF5CB7C7486}"/>
    <cellStyle name="Title 2 11 3 3" xfId="39711" xr:uid="{8DB2DD5C-36D9-4FD8-A648-B3BA04140E52}"/>
    <cellStyle name="Title 2 11 4" xfId="39712" xr:uid="{E1B89949-8F4F-46FC-B4CA-9F7A4498E357}"/>
    <cellStyle name="Title 2 11 5" xfId="39713" xr:uid="{F2B084C9-24E6-46C4-B5D7-4ADBDB9A54C8}"/>
    <cellStyle name="Title 2 11 5 2" xfId="39714" xr:uid="{EEC9D5A5-99EF-4C11-B9C9-2D03CE311815}"/>
    <cellStyle name="Title 2 11 5 3" xfId="39715" xr:uid="{54378C1D-B6A8-40B9-B73B-D8C7DD73B42A}"/>
    <cellStyle name="Title 2 11 6" xfId="39716" xr:uid="{C5446BAE-494B-4067-9C27-2B16571C9C40}"/>
    <cellStyle name="Title 2 11 7" xfId="11169" xr:uid="{623E35DE-EEAB-457C-9301-0FE51B8C4560}"/>
    <cellStyle name="Title 2 11 8" xfId="9591" xr:uid="{A13DBE39-BF66-417A-822B-64E9E491F8AC}"/>
    <cellStyle name="Title 2 12" xfId="11367" xr:uid="{5609D5EC-569B-4BC2-9100-7E7BD7530C60}"/>
    <cellStyle name="Title 2 12 2" xfId="39717" xr:uid="{645A28F2-BF90-493F-B5D2-C3088C632E64}"/>
    <cellStyle name="Title 2 12 3" xfId="39718" xr:uid="{0B73AC95-80A6-49F2-8232-9EFE546A9D12}"/>
    <cellStyle name="Title 2 13" xfId="39719" xr:uid="{9FE5EC27-BB94-4ABF-B539-75A1177027F5}"/>
    <cellStyle name="Title 2 13 2" xfId="39720" xr:uid="{72B509E9-C637-4265-8A6C-934730165BA3}"/>
    <cellStyle name="Title 2 13 3" xfId="39721" xr:uid="{CA668430-0F1C-438D-B44A-FA27138AD1BA}"/>
    <cellStyle name="Title 2 14" xfId="39722" xr:uid="{118B8AD2-0568-4D37-AC6B-220F2CA64034}"/>
    <cellStyle name="Title 2 15" xfId="39723" xr:uid="{DA713459-F164-44FD-B978-51469C786B6C}"/>
    <cellStyle name="Title 2 16" xfId="39724" xr:uid="{EBE9D751-CB58-452D-A58F-C4F1BC43DCEE}"/>
    <cellStyle name="Title 2 17" xfId="39725" xr:uid="{F81EF2A1-3D03-49B8-88C2-85A4ABDE0959}"/>
    <cellStyle name="Title 2 18" xfId="39726" xr:uid="{DD159C0B-D8B0-4EC2-AA5C-B814D3B4589A}"/>
    <cellStyle name="Title 2 19" xfId="11167" xr:uid="{87E6CF64-3E2F-4380-9F9B-98B9FEC00D4C}"/>
    <cellStyle name="Title 2 2" xfId="3105" xr:uid="{C87308E8-CFE6-43F2-A4B4-4BABC168C1D8}"/>
    <cellStyle name="Title 2 2 2" xfId="9592" xr:uid="{21C4DFBE-DFA1-457A-8023-F3723C99652A}"/>
    <cellStyle name="Title 2 2 2 2" xfId="39727" xr:uid="{FBB1C6E3-7CA9-4825-A32A-AFDED29A1A88}"/>
    <cellStyle name="Title 2 2 2 3" xfId="39728" xr:uid="{B27BAA98-91AB-4FFB-95F9-5E12B7B1838D}"/>
    <cellStyle name="Title 2 2 2 4" xfId="11370" xr:uid="{8061F52E-2A74-4423-9E0D-CDB59D52B3CE}"/>
    <cellStyle name="Title 2 2 3" xfId="39729" xr:uid="{1E1A7F5C-CC06-48EF-910E-A9BB6E9936C5}"/>
    <cellStyle name="Title 2 2 3 2" xfId="39730" xr:uid="{4B4F56A7-3785-4664-8A3D-B15205FB61A0}"/>
    <cellStyle name="Title 2 2 3 3" xfId="39731" xr:uid="{0DE75C48-00C7-4134-A3B5-F72279BB562E}"/>
    <cellStyle name="Title 2 2 4" xfId="39732" xr:uid="{6AAD9771-E5E4-44D8-B6A1-A76DC77178E2}"/>
    <cellStyle name="Title 2 2 5" xfId="39733" xr:uid="{8E7CBBD6-74E9-454D-807E-91595D36CC0A}"/>
    <cellStyle name="Title 2 2 6" xfId="39734" xr:uid="{1259CAA6-F75F-4613-8C5B-979D06C8D6D9}"/>
    <cellStyle name="Title 2 2 6 2" xfId="39735" xr:uid="{56FAB395-7483-48A2-ADF2-A51220396344}"/>
    <cellStyle name="Title 2 2 6 3" xfId="39736" xr:uid="{3ECAB71D-30D6-439F-AD2E-09B9B5D80F6F}"/>
    <cellStyle name="Title 2 2 7" xfId="39737" xr:uid="{4DCDAA0C-D3D7-465E-BE2F-9E5EF5B90447}"/>
    <cellStyle name="Title 2 2 8" xfId="11170" xr:uid="{090D81B3-D32E-4A91-862A-193874591FA2}"/>
    <cellStyle name="Title 2 2 9" xfId="6924" xr:uid="{F681374B-8ADA-4B73-A710-8ABCED892C32}"/>
    <cellStyle name="Title 2 20" xfId="9589" xr:uid="{019F58BC-3E14-4E7C-8CE5-ADB462CFEB9E}"/>
    <cellStyle name="Title 2 3" xfId="3106" xr:uid="{63522595-0531-4A65-AD27-4BCBDFCD06DC}"/>
    <cellStyle name="Title 2 3 2" xfId="9593" xr:uid="{8A544331-D55C-41F3-ACAE-AEC1F52EB863}"/>
    <cellStyle name="Title 2 3 2 2" xfId="39738" xr:uid="{931588EC-A499-45A0-9899-FFAA79CF2B06}"/>
    <cellStyle name="Title 2 3 2 3" xfId="39739" xr:uid="{05FB90C2-DF08-4852-931D-C088D293A971}"/>
    <cellStyle name="Title 2 3 2 4" xfId="11371" xr:uid="{63A461B5-AFAF-4987-BEA7-827E7BC59744}"/>
    <cellStyle name="Title 2 3 3" xfId="39740" xr:uid="{A2FCBE7E-7232-4F5E-BFD1-DE81DD7F205C}"/>
    <cellStyle name="Title 2 3 3 2" xfId="39741" xr:uid="{BBAE0D75-4AF2-4BBB-A447-4385987BB921}"/>
    <cellStyle name="Title 2 3 3 3" xfId="39742" xr:uid="{03AF68E1-25C8-4A7F-98E5-54A7051A6706}"/>
    <cellStyle name="Title 2 3 4" xfId="39743" xr:uid="{1A673A1C-EEDF-40D2-A2C2-9B48975A4060}"/>
    <cellStyle name="Title 2 3 5" xfId="39744" xr:uid="{0A594CB7-2254-46E0-A14F-39BFC4F173C0}"/>
    <cellStyle name="Title 2 3 6" xfId="39745" xr:uid="{525C6613-0163-4924-93E2-D435CE0B0478}"/>
    <cellStyle name="Title 2 3 6 2" xfId="39746" xr:uid="{58DABB45-9950-4E68-ABFC-F70F1A60C30D}"/>
    <cellStyle name="Title 2 3 6 3" xfId="39747" xr:uid="{F905EDD3-D9D4-48A6-B378-CA5B3D600ACE}"/>
    <cellStyle name="Title 2 3 7" xfId="39748" xr:uid="{3B1F7418-40B5-4B7B-B518-2871B9FBDCA7}"/>
    <cellStyle name="Title 2 3 8" xfId="11171" xr:uid="{D861508B-36D2-4596-902F-FB3B9C881F34}"/>
    <cellStyle name="Title 2 3 9" xfId="6925" xr:uid="{14530CF1-9E15-4117-9DF2-05D7240BCB1E}"/>
    <cellStyle name="Title 2 4" xfId="3107" xr:uid="{5E249AEE-5BDE-415E-91A2-E7CC490861C4}"/>
    <cellStyle name="Title 2 4 2" xfId="9594" xr:uid="{F259B056-C766-4F54-A3E3-3A3A3F3E5852}"/>
    <cellStyle name="Title 2 4 2 2" xfId="39749" xr:uid="{02773155-2162-4A19-8FD7-8305CDA2179F}"/>
    <cellStyle name="Title 2 4 2 3" xfId="39750" xr:uid="{52AE7D79-A44D-4741-86DC-3AF2146D63C5}"/>
    <cellStyle name="Title 2 4 2 4" xfId="11372" xr:uid="{35E145CD-813D-4991-85BB-8320EAF99FE0}"/>
    <cellStyle name="Title 2 4 3" xfId="39751" xr:uid="{A5BFE569-6AEC-4246-AD8A-AC166C4E8593}"/>
    <cellStyle name="Title 2 4 3 2" xfId="39752" xr:uid="{920EC385-9ACE-4776-91D6-0A702223CF9C}"/>
    <cellStyle name="Title 2 4 3 3" xfId="39753" xr:uid="{9EE2C2D3-9B55-4D3A-BD8E-C8D570720035}"/>
    <cellStyle name="Title 2 4 4" xfId="39754" xr:uid="{C0FFE034-0CA9-42F3-8EC6-A6F3AC882A34}"/>
    <cellStyle name="Title 2 4 5" xfId="39755" xr:uid="{A4757E79-FCAB-4625-AA2D-F6AEF74FB3E5}"/>
    <cellStyle name="Title 2 4 6" xfId="39756" xr:uid="{72B6771A-DC90-420A-8080-2E892014ECCE}"/>
    <cellStyle name="Title 2 4 6 2" xfId="39757" xr:uid="{4E6E0704-9BAE-4BCA-8014-E1796AA5CE03}"/>
    <cellStyle name="Title 2 4 6 3" xfId="39758" xr:uid="{22321C70-6F1F-4944-9B8C-82CAAAC48305}"/>
    <cellStyle name="Title 2 4 7" xfId="39759" xr:uid="{1F727A59-64A0-4D5E-8BFF-B3D12192F8AD}"/>
    <cellStyle name="Title 2 4 8" xfId="11172" xr:uid="{CEAE0B2F-1A7C-4B8D-AB20-5FB136241316}"/>
    <cellStyle name="Title 2 4 9" xfId="6926" xr:uid="{3DF97C1C-1B11-43B6-B3A0-AB0981DA8916}"/>
    <cellStyle name="Title 2 5" xfId="3108" xr:uid="{CD29FB5C-F0F6-4BE7-AA41-5087C8A5DEBF}"/>
    <cellStyle name="Title 2 5 2" xfId="9595" xr:uid="{5F8DB99B-042F-4D9D-888F-074A98101D85}"/>
    <cellStyle name="Title 2 5 2 2" xfId="39760" xr:uid="{AF7C508A-D61D-4411-8DEE-30A5A9ED88A7}"/>
    <cellStyle name="Title 2 5 2 3" xfId="39761" xr:uid="{E75B94E2-88BA-4EEB-B79F-6F6C04D80778}"/>
    <cellStyle name="Title 2 5 2 4" xfId="11373" xr:uid="{12FD2E9B-8A10-4CE7-A635-9AF69B865B6E}"/>
    <cellStyle name="Title 2 5 3" xfId="39762" xr:uid="{86016C77-FEDB-4A82-9ED5-26850BFD8EE9}"/>
    <cellStyle name="Title 2 5 3 2" xfId="39763" xr:uid="{0ED6786F-22EC-4542-9303-4EA6DDBA1ACB}"/>
    <cellStyle name="Title 2 5 3 3" xfId="39764" xr:uid="{5F4CC149-904F-48DD-93AD-6B5993BFBE33}"/>
    <cellStyle name="Title 2 5 4" xfId="39765" xr:uid="{59B61C41-6CA1-424A-8C25-EC4C838CCD03}"/>
    <cellStyle name="Title 2 5 5" xfId="39766" xr:uid="{4E71A706-68FF-4FAC-8E98-3CE241D966F5}"/>
    <cellStyle name="Title 2 5 6" xfId="39767" xr:uid="{CF8AE93B-6EB9-4510-8199-F137D719AC0A}"/>
    <cellStyle name="Title 2 5 6 2" xfId="39768" xr:uid="{3BBE7462-A897-4592-8A9E-96793C15AAF1}"/>
    <cellStyle name="Title 2 5 6 3" xfId="39769" xr:uid="{0BC69EF3-84AC-4C38-B3FE-69CC940EF7D8}"/>
    <cellStyle name="Title 2 5 7" xfId="39770" xr:uid="{278E2BCE-93C3-42B4-9D36-DFDAE2474D96}"/>
    <cellStyle name="Title 2 5 8" xfId="11173" xr:uid="{65465354-DDAD-441A-A766-D99205C6A2E7}"/>
    <cellStyle name="Title 2 5 9" xfId="6927" xr:uid="{4E90597F-0A4E-41A1-BDFB-5ABE479F8A79}"/>
    <cellStyle name="Title 2 6" xfId="3109" xr:uid="{F0FE5D7A-2437-41A2-B3F4-D274F8D0186E}"/>
    <cellStyle name="Title 2 6 2" xfId="9596" xr:uid="{5024875B-5D22-4687-B57C-161169B40543}"/>
    <cellStyle name="Title 2 6 2 2" xfId="39771" xr:uid="{05433359-B7D3-4FA4-A0B5-A4AF34F24419}"/>
    <cellStyle name="Title 2 6 2 3" xfId="39772" xr:uid="{E410A8BA-70EE-4577-B579-BCB04E160E70}"/>
    <cellStyle name="Title 2 6 2 4" xfId="11374" xr:uid="{CB8CE22C-8097-4FFD-9D80-84B8E27943E5}"/>
    <cellStyle name="Title 2 6 3" xfId="39773" xr:uid="{C689E0CB-77E4-486F-AE11-8AD5614ACEE1}"/>
    <cellStyle name="Title 2 6 3 2" xfId="39774" xr:uid="{B53054DB-14F8-4142-B60A-97977FB5252C}"/>
    <cellStyle name="Title 2 6 3 3" xfId="39775" xr:uid="{0BDCBCE3-F8FA-4729-BD7C-648F8807CDC1}"/>
    <cellStyle name="Title 2 6 4" xfId="39776" xr:uid="{02AA2B6B-1C1E-49BB-9497-023CB1C21535}"/>
    <cellStyle name="Title 2 6 5" xfId="39777" xr:uid="{F44AAD8D-5906-4DF4-BF78-2CAECF33AADE}"/>
    <cellStyle name="Title 2 6 6" xfId="39778" xr:uid="{118FD33C-319B-4035-AAA5-06CD6E6C85E7}"/>
    <cellStyle name="Title 2 6 6 2" xfId="39779" xr:uid="{89FF0EF7-3938-4C3F-85D1-78893B196D39}"/>
    <cellStyle name="Title 2 6 6 3" xfId="39780" xr:uid="{456C2715-DE81-45F6-ABFE-8498B0BE308C}"/>
    <cellStyle name="Title 2 6 7" xfId="39781" xr:uid="{AC6F789A-6353-475E-A1AE-4DE591AEE91F}"/>
    <cellStyle name="Title 2 6 8" xfId="11174" xr:uid="{73992205-9AB0-429E-B375-C492C540192B}"/>
    <cellStyle name="Title 2 6 9" xfId="6928" xr:uid="{BD32CF3F-C724-417A-9FE5-8673C93A2434}"/>
    <cellStyle name="Title 2 7" xfId="3110" xr:uid="{CFD950FB-9596-4598-8EA8-E7C0794DE1C1}"/>
    <cellStyle name="Title 2 7 2" xfId="9597" xr:uid="{84499518-54D4-4437-900D-928D5503DD8D}"/>
    <cellStyle name="Title 2 7 2 2" xfId="39782" xr:uid="{46F2AE83-1F2C-4FBE-B438-D6B48501176A}"/>
    <cellStyle name="Title 2 7 2 3" xfId="39783" xr:uid="{05507B70-EE79-4BB9-9FC5-11CC4EC93459}"/>
    <cellStyle name="Title 2 7 2 4" xfId="11375" xr:uid="{BF921C06-AE48-49ED-9D2F-0300CC505505}"/>
    <cellStyle name="Title 2 7 3" xfId="39784" xr:uid="{812F87D6-DE42-4A07-839D-F39F7FCFF369}"/>
    <cellStyle name="Title 2 7 3 2" xfId="39785" xr:uid="{36B30369-5E66-440E-BB87-530340A2C485}"/>
    <cellStyle name="Title 2 7 3 3" xfId="39786" xr:uid="{C9A6FC5E-020B-4F6E-B180-48DCFE7F0B87}"/>
    <cellStyle name="Title 2 7 4" xfId="39787" xr:uid="{9FBFB021-6202-4030-8173-FBB4520E114A}"/>
    <cellStyle name="Title 2 7 5" xfId="39788" xr:uid="{5EB11476-18E6-4725-9EA3-54F573AB69D6}"/>
    <cellStyle name="Title 2 7 6" xfId="39789" xr:uid="{41D1CEA2-A77F-4CCF-9011-0AE32D49C284}"/>
    <cellStyle name="Title 2 7 6 2" xfId="39790" xr:uid="{7CE17973-57EF-4E29-9040-859E88268DF7}"/>
    <cellStyle name="Title 2 7 6 3" xfId="39791" xr:uid="{05CD6B22-D671-492B-A5C5-0DC1EC14D669}"/>
    <cellStyle name="Title 2 7 7" xfId="39792" xr:uid="{6EA0EB05-3F45-4D8F-B8D1-4FFAFBDB12B6}"/>
    <cellStyle name="Title 2 7 8" xfId="11175" xr:uid="{01B5F079-5617-4F72-85B4-64FB25A6A2B9}"/>
    <cellStyle name="Title 2 7 9" xfId="6929" xr:uid="{614D9135-A52F-48CA-BBDD-1298CE3408C2}"/>
    <cellStyle name="Title 2 8" xfId="3111" xr:uid="{123922C2-BC49-41A9-AC16-D49A46E4D46F}"/>
    <cellStyle name="Title 2 8 2" xfId="9598" xr:uid="{40B2F498-CB3F-4597-BA75-87600AE069B7}"/>
    <cellStyle name="Title 2 8 2 2" xfId="39793" xr:uid="{6146E6C7-7F9F-4364-AE24-364BE2A42FFE}"/>
    <cellStyle name="Title 2 8 2 3" xfId="39794" xr:uid="{5C9EC77B-8174-4348-8BF1-05275F187CBF}"/>
    <cellStyle name="Title 2 8 2 4" xfId="11376" xr:uid="{7254F3AB-0DFF-4AEF-8F5E-75EF1B6504F0}"/>
    <cellStyle name="Title 2 8 3" xfId="39795" xr:uid="{DF8A7857-5F2F-4A1C-A5D1-8BAB7EF3C7D7}"/>
    <cellStyle name="Title 2 8 3 2" xfId="39796" xr:uid="{583BCBF2-69AF-4FBD-88F3-3C15C0B73AB5}"/>
    <cellStyle name="Title 2 8 3 3" xfId="39797" xr:uid="{1473DC00-CBCB-465A-9728-D0C95AB0F6E8}"/>
    <cellStyle name="Title 2 8 4" xfId="39798" xr:uid="{0552EE1D-CB8C-4F4C-8992-3892C3EE683A}"/>
    <cellStyle name="Title 2 8 5" xfId="39799" xr:uid="{806DF69E-091A-4647-9A5D-9CCF0E15ABA8}"/>
    <cellStyle name="Title 2 8 6" xfId="39800" xr:uid="{309031ED-9078-4168-A06A-5D0F1D61CD13}"/>
    <cellStyle name="Title 2 8 6 2" xfId="39801" xr:uid="{E25518D1-E042-4658-8DB3-F45A840341D3}"/>
    <cellStyle name="Title 2 8 6 3" xfId="39802" xr:uid="{D3341AA8-BE0C-406D-A24B-0506BD8D49BE}"/>
    <cellStyle name="Title 2 8 7" xfId="39803" xr:uid="{2B7EBCD2-F4E4-419B-9529-DF23BE6CB2EC}"/>
    <cellStyle name="Title 2 8 8" xfId="11176" xr:uid="{2F64239D-E79C-4EAE-90F7-0674B0380DB6}"/>
    <cellStyle name="Title 2 8 9" xfId="6930" xr:uid="{3CFAE7C2-AC8C-443B-89FC-B7C61A52D597}"/>
    <cellStyle name="Title 2 9" xfId="3112" xr:uid="{31FA3C52-8924-452F-82F3-B79E90952131}"/>
    <cellStyle name="Title 2 9 2" xfId="9599" xr:uid="{B23891A3-93D3-44CD-9673-E7B021CE402A}"/>
    <cellStyle name="Title 2 9 2 2" xfId="39804" xr:uid="{568075A3-96BE-4B9C-8896-0F59B303C0F1}"/>
    <cellStyle name="Title 2 9 2 3" xfId="39805" xr:uid="{C2A103B5-1930-41D8-9383-74A853ECC922}"/>
    <cellStyle name="Title 2 9 2 4" xfId="11377" xr:uid="{066F59F4-158D-4D39-A177-C75A397FD2B0}"/>
    <cellStyle name="Title 2 9 3" xfId="39806" xr:uid="{E5FBA5BD-F56C-4DDD-89BD-2E446B2700D7}"/>
    <cellStyle name="Title 2 9 3 2" xfId="39807" xr:uid="{506360A7-E750-440B-849E-9E6EA26D3640}"/>
    <cellStyle name="Title 2 9 3 3" xfId="39808" xr:uid="{94CF13AA-5095-4C38-9563-C3B06212D902}"/>
    <cellStyle name="Title 2 9 4" xfId="39809" xr:uid="{238792B1-7164-4619-B7BD-25FE4F27C35C}"/>
    <cellStyle name="Title 2 9 5" xfId="39810" xr:uid="{61F79C76-E0D7-43E0-A80C-4972E6A8A27E}"/>
    <cellStyle name="Title 2 9 6" xfId="39811" xr:uid="{43420297-BC69-45D1-9714-FB992C534C7E}"/>
    <cellStyle name="Title 2 9 6 2" xfId="39812" xr:uid="{1BAC2570-681A-4BA0-AE11-E172A17939F1}"/>
    <cellStyle name="Title 2 9 6 3" xfId="39813" xr:uid="{7FEC8A58-7842-4253-8DAE-98EE05C5E978}"/>
    <cellStyle name="Title 2 9 7" xfId="39814" xr:uid="{A9CD4BD3-D36C-4D37-8315-21A189972652}"/>
    <cellStyle name="Title 2 9 8" xfId="11177" xr:uid="{6A447DF7-E158-4247-919C-C62B21DE0C22}"/>
    <cellStyle name="Title 2 9 9" xfId="6931" xr:uid="{49C30653-EEBD-4A1E-87DE-81C6BFA34619}"/>
    <cellStyle name="Title 20" xfId="9600" xr:uid="{880E91EB-1E52-45A1-A989-69E81AEC2360}"/>
    <cellStyle name="Title 20 2" xfId="39815" xr:uid="{F91BC7D5-3B8F-4168-AC82-7578140739F3}"/>
    <cellStyle name="Title 21" xfId="9601" xr:uid="{19667AFE-C93C-4E3D-BCB8-D9D6BE16B411}"/>
    <cellStyle name="Title 21 2" xfId="39816" xr:uid="{25432148-BBD4-484C-ACAD-792A6120B93D}"/>
    <cellStyle name="Title 22" xfId="9602" xr:uid="{3A0332D1-9EAA-4374-9FE0-2A804C7A17B0}"/>
    <cellStyle name="Title 22 2" xfId="39817" xr:uid="{C0A83070-3F05-4205-9787-3FE8C1AFD344}"/>
    <cellStyle name="Title 23" xfId="9603" xr:uid="{C13C1202-66D2-493B-828F-A3A46A01B65B}"/>
    <cellStyle name="Title 23 2" xfId="39818" xr:uid="{3BD035BE-99C6-4A94-984B-A6FE33EE530C}"/>
    <cellStyle name="Title 24" xfId="9604" xr:uid="{2A138EE7-83EB-4548-8E6E-90595F270B78}"/>
    <cellStyle name="Title 24 2" xfId="39819" xr:uid="{FA5B129A-A485-4783-8589-D800023100E3}"/>
    <cellStyle name="Title 25" xfId="9605" xr:uid="{7EC39081-F7A0-41BC-BD1D-BF572C667378}"/>
    <cellStyle name="Title 25 2" xfId="39820" xr:uid="{28EB2F12-9351-42C6-A584-1E6CFD9CCD66}"/>
    <cellStyle name="Title 26" xfId="9606" xr:uid="{9B99C21F-07A4-470F-B311-E48F859292E6}"/>
    <cellStyle name="Title 26 2" xfId="39821" xr:uid="{8C40BEBB-0F66-4091-A3DE-457A381BB1CC}"/>
    <cellStyle name="Title 27" xfId="9607" xr:uid="{17F406F5-4F85-448C-A81F-E198C2C39D11}"/>
    <cellStyle name="Title 27 2" xfId="39822" xr:uid="{359A897B-F294-4E8B-B030-5B5899B05728}"/>
    <cellStyle name="Title 28" xfId="9608" xr:uid="{7BB94695-A6AA-4DEB-9247-D2F20378CF54}"/>
    <cellStyle name="Title 28 2" xfId="39823" xr:uid="{1C7B9866-D6A2-4543-8086-1AAE51CA068B}"/>
    <cellStyle name="Title 29" xfId="9609" xr:uid="{ABF0E9CA-6248-4E91-9ACE-C47202B0B457}"/>
    <cellStyle name="Title 29 2" xfId="39824" xr:uid="{57E75B1A-0A87-4BD0-A0BA-18C79AE17813}"/>
    <cellStyle name="Title 3" xfId="3113" xr:uid="{B0D8F683-5715-4BD3-B712-A51B5C637F6A}"/>
    <cellStyle name="Title 3 10" xfId="3114" xr:uid="{C528993B-0107-4CA0-91F0-1559F743B755}"/>
    <cellStyle name="Title 3 10 2" xfId="11379" xr:uid="{17BAD19B-9063-41A7-9F21-CCC81DCE7566}"/>
    <cellStyle name="Title 3 10 2 2" xfId="39825" xr:uid="{85CBEBAA-72A4-4F9B-8B65-CE00856ADE8C}"/>
    <cellStyle name="Title 3 10 2 3" xfId="39826" xr:uid="{5D7EACBF-AACA-4BAB-9E62-DBE75C0E3EE6}"/>
    <cellStyle name="Title 3 10 3" xfId="39827" xr:uid="{7FC7E555-2629-4594-BBF9-92D2FA5F9885}"/>
    <cellStyle name="Title 3 10 3 2" xfId="39828" xr:uid="{C469EF6D-9C6A-4CCF-87C0-87FA9CD7BEDD}"/>
    <cellStyle name="Title 3 10 3 3" xfId="39829" xr:uid="{1C3EC200-B8FB-4FF0-B602-63F17BE7837F}"/>
    <cellStyle name="Title 3 10 4" xfId="39830" xr:uid="{9E655FE7-0086-465D-8708-EE9C692AE033}"/>
    <cellStyle name="Title 3 10 5" xfId="39831" xr:uid="{8976F590-4537-4CF9-9F3D-55B0BF1B3B93}"/>
    <cellStyle name="Title 3 10 5 2" xfId="39832" xr:uid="{0567D3DF-5D7B-4B7D-8328-EC83406707D1}"/>
    <cellStyle name="Title 3 10 5 3" xfId="39833" xr:uid="{1B32A7EA-3640-45BC-A820-17E9837F92FB}"/>
    <cellStyle name="Title 3 10 6" xfId="39834" xr:uid="{5918B608-4A87-422F-BAD0-D8DCB2D86CF4}"/>
    <cellStyle name="Title 3 10 7" xfId="11179" xr:uid="{87867F60-EFCA-4724-926B-549E0AFB296A}"/>
    <cellStyle name="Title 3 11" xfId="3115" xr:uid="{86362C08-076B-4420-ADBE-265B5051579D}"/>
    <cellStyle name="Title 3 11 2" xfId="11380" xr:uid="{19180B12-DF7F-49BE-AB6C-8C6361A3A810}"/>
    <cellStyle name="Title 3 11 2 2" xfId="39835" xr:uid="{F20D29C5-C9B5-4788-9582-EF6715CD1FE5}"/>
    <cellStyle name="Title 3 11 2 3" xfId="39836" xr:uid="{E56C0DD9-297B-494C-9CFD-D601C85DEC6D}"/>
    <cellStyle name="Title 3 11 3" xfId="39837" xr:uid="{2BDDDAEA-F0A9-4739-810E-1F89E88EDBCC}"/>
    <cellStyle name="Title 3 11 3 2" xfId="39838" xr:uid="{6CE6504F-990E-4C94-A854-89896D0937E0}"/>
    <cellStyle name="Title 3 11 3 3" xfId="39839" xr:uid="{BFC9903D-81E4-43EA-B61E-BCD960AD885D}"/>
    <cellStyle name="Title 3 11 4" xfId="39840" xr:uid="{86FCC6AC-D480-43CE-A78F-24FB7BC9C93C}"/>
    <cellStyle name="Title 3 11 5" xfId="39841" xr:uid="{1DDCE54B-0E24-4D27-9C8A-177164101152}"/>
    <cellStyle name="Title 3 11 5 2" xfId="39842" xr:uid="{0BB689C3-01DA-4A52-8586-A9A09B3A63A8}"/>
    <cellStyle name="Title 3 11 5 3" xfId="39843" xr:uid="{21DE241D-F489-4F79-A1A4-C47EDDE0D165}"/>
    <cellStyle name="Title 3 11 6" xfId="39844" xr:uid="{2F039F71-7AB1-4A79-B550-3BCAB17FBA30}"/>
    <cellStyle name="Title 3 11 7" xfId="11180" xr:uid="{CC02BC19-FFA8-4F97-A550-5DF26962B1B5}"/>
    <cellStyle name="Title 3 12" xfId="11378" xr:uid="{96A9181F-8AA7-47C3-8D3D-E34F8ABF71DD}"/>
    <cellStyle name="Title 3 12 2" xfId="39845" xr:uid="{6C4DB104-3114-4DBA-8C53-BF39D9B20E63}"/>
    <cellStyle name="Title 3 12 3" xfId="39846" xr:uid="{4B732830-3F37-4436-B7AC-AB2365D76802}"/>
    <cellStyle name="Title 3 13" xfId="39847" xr:uid="{1E45D741-7376-47A8-9E53-A4CE691EF25D}"/>
    <cellStyle name="Title 3 13 2" xfId="39848" xr:uid="{32EB3463-012C-4D08-88DC-14374B8A2137}"/>
    <cellStyle name="Title 3 13 3" xfId="39849" xr:uid="{7EE09BA7-E17D-4EB0-B3AE-990158DE5894}"/>
    <cellStyle name="Title 3 14" xfId="39850" xr:uid="{4C41DE48-5D55-4983-A225-CF921CD68F73}"/>
    <cellStyle name="Title 3 15" xfId="39851" xr:uid="{C8E3C3B5-1F04-4534-929B-849E1DCD687D}"/>
    <cellStyle name="Title 3 16" xfId="39852" xr:uid="{A37F43FA-2689-4953-B4B8-BE347C08C0ED}"/>
    <cellStyle name="Title 3 16 2" xfId="39853" xr:uid="{C1E261ED-CF44-42D4-AE39-926DBA870599}"/>
    <cellStyle name="Title 3 16 3" xfId="39854" xr:uid="{AE427C17-3CCE-40B2-83E7-58D75DA6D813}"/>
    <cellStyle name="Title 3 17" xfId="39855" xr:uid="{659CD101-D740-495A-86AD-BF3B2CE92A00}"/>
    <cellStyle name="Title 3 18" xfId="11178" xr:uid="{25A3DC6C-4037-41F3-B1FC-453D6E304FCB}"/>
    <cellStyle name="Title 3 19" xfId="6932" xr:uid="{19A43C46-5076-42A6-BD5D-252CC091EAA2}"/>
    <cellStyle name="Title 3 2" xfId="3116" xr:uid="{C12C722A-30C4-4E73-915B-E565122C10E9}"/>
    <cellStyle name="Title 3 2 2" xfId="11381" xr:uid="{E7F80AF2-6F30-4CE5-A2B2-9C98B334E990}"/>
    <cellStyle name="Title 3 2 2 2" xfId="39856" xr:uid="{F9BFBE19-293C-4930-A7E2-54FD7BF1C8A4}"/>
    <cellStyle name="Title 3 2 2 3" xfId="39857" xr:uid="{8BE8C041-887A-4AE5-B7BB-B17497E2C2C4}"/>
    <cellStyle name="Title 3 2 3" xfId="39858" xr:uid="{2CBEA695-CD32-4417-A49F-2382B9E94BC0}"/>
    <cellStyle name="Title 3 2 3 2" xfId="39859" xr:uid="{36BC307A-8BCD-419A-AEC6-6B8ED0E5621B}"/>
    <cellStyle name="Title 3 2 3 3" xfId="39860" xr:uid="{E6D9762E-E474-4321-A981-9FC42D0544D9}"/>
    <cellStyle name="Title 3 2 4" xfId="39861" xr:uid="{A0712789-2B68-4410-ADBC-BFE5BF15231A}"/>
    <cellStyle name="Title 3 2 5" xfId="39862" xr:uid="{FC79055F-2B57-40FA-9288-1C15E289A5CB}"/>
    <cellStyle name="Title 3 2 5 2" xfId="39863" xr:uid="{BEDC7BA1-9DA1-49C5-969D-A04965B963E8}"/>
    <cellStyle name="Title 3 2 5 3" xfId="39864" xr:uid="{C6C8716E-E444-4DE0-A0D3-4CE8CA902CED}"/>
    <cellStyle name="Title 3 2 6" xfId="39865" xr:uid="{A4704E11-3615-4FEB-9381-2CBBA4E7F5E0}"/>
    <cellStyle name="Title 3 2 7" xfId="11181" xr:uid="{E4BB2DBE-A4D5-42B2-BC95-559AE86843A9}"/>
    <cellStyle name="Title 3 2 8" xfId="9611" xr:uid="{5CB460D0-BC50-410E-8322-1C222C1FEA7A}"/>
    <cellStyle name="Title 3 3" xfId="3117" xr:uid="{8C3A1872-7403-4B6B-8E6F-BF0753AF2C93}"/>
    <cellStyle name="Title 3 3 2" xfId="11382" xr:uid="{A70A607C-956C-4974-A6CA-2BFC674861B2}"/>
    <cellStyle name="Title 3 3 2 2" xfId="39866" xr:uid="{9D668045-F6D8-44CF-B2A6-41EA35B5D046}"/>
    <cellStyle name="Title 3 3 2 3" xfId="39867" xr:uid="{C88A5F5E-CB23-41F6-BE6F-723ABAA226A4}"/>
    <cellStyle name="Title 3 3 3" xfId="39868" xr:uid="{40CFE6B9-44EB-4287-9B09-BE3801D3C5A4}"/>
    <cellStyle name="Title 3 3 3 2" xfId="39869" xr:uid="{BBCDD565-50DE-48D1-8970-4A8F7E866004}"/>
    <cellStyle name="Title 3 3 3 3" xfId="39870" xr:uid="{0C4B3DDE-2C2A-462C-AABF-E847E2249C9F}"/>
    <cellStyle name="Title 3 3 4" xfId="39871" xr:uid="{ED2E5D3A-7997-499D-859C-AF0CED0B5ED8}"/>
    <cellStyle name="Title 3 3 5" xfId="39872" xr:uid="{BFE56FB9-0515-4B3C-B382-6157948EFF66}"/>
    <cellStyle name="Title 3 3 5 2" xfId="39873" xr:uid="{5365DB0E-8813-4011-AD94-94726E2C9FC2}"/>
    <cellStyle name="Title 3 3 5 3" xfId="39874" xr:uid="{9415919A-ACA3-4886-9D3B-60C9E11C7904}"/>
    <cellStyle name="Title 3 3 6" xfId="39875" xr:uid="{BF4D1C4C-9FBE-4341-B9EA-424C1320DB2B}"/>
    <cellStyle name="Title 3 3 7" xfId="11182" xr:uid="{55A53326-5392-4E1E-8ED3-FA9C286FCCA5}"/>
    <cellStyle name="Title 3 3 8" xfId="9610" xr:uid="{2507F5EB-58F0-4BE0-9434-FED404F66E35}"/>
    <cellStyle name="Title 3 4" xfId="3118" xr:uid="{339818B6-6599-48A9-98BB-1581EDB3273B}"/>
    <cellStyle name="Title 3 4 2" xfId="11383" xr:uid="{9DBB695C-7BC0-4860-AD6E-960E00EC7C45}"/>
    <cellStyle name="Title 3 4 2 2" xfId="39876" xr:uid="{543BE17D-12B4-46C4-899E-A6AA02707CC0}"/>
    <cellStyle name="Title 3 4 2 3" xfId="39877" xr:uid="{2B411AE2-85F0-4511-8E4C-25108C63AB74}"/>
    <cellStyle name="Title 3 4 3" xfId="39878" xr:uid="{E492B9AB-C5AC-460F-ABFB-44FA10DB73FB}"/>
    <cellStyle name="Title 3 4 3 2" xfId="39879" xr:uid="{7806EC00-4FFA-451D-8A47-1CD57C7F9AFF}"/>
    <cellStyle name="Title 3 4 3 3" xfId="39880" xr:uid="{D1863DB2-EB82-49BE-A209-0D1AF7C2CC75}"/>
    <cellStyle name="Title 3 4 4" xfId="39881" xr:uid="{5C73AA9D-0577-4E9F-AC14-2E71DF33607F}"/>
    <cellStyle name="Title 3 4 5" xfId="39882" xr:uid="{26599D7D-FFD7-485C-AAE6-2D9CC43E9812}"/>
    <cellStyle name="Title 3 4 5 2" xfId="39883" xr:uid="{428FBA97-E344-48D3-85F7-65EF9E1DB875}"/>
    <cellStyle name="Title 3 4 5 3" xfId="39884" xr:uid="{2B0982F2-113D-4F6F-A1AE-9165368D56BC}"/>
    <cellStyle name="Title 3 4 6" xfId="39885" xr:uid="{5DF4F3A8-9417-4F96-BE78-AA2C3EAA45A5}"/>
    <cellStyle name="Title 3 4 7" xfId="11183" xr:uid="{CAC6812A-98BE-444B-8322-FBD8CBC686FE}"/>
    <cellStyle name="Title 3 5" xfId="3119" xr:uid="{71412B67-0405-4D3A-AD63-58032E094531}"/>
    <cellStyle name="Title 3 5 2" xfId="11384" xr:uid="{B953CC0B-C99B-43DD-8E4C-A5A5B7043DBB}"/>
    <cellStyle name="Title 3 5 2 2" xfId="39886" xr:uid="{FA4013F1-7855-4C76-B41D-F85BEF5EBFC2}"/>
    <cellStyle name="Title 3 5 2 3" xfId="39887" xr:uid="{790C504A-930D-47A3-B612-7A18E8FA6748}"/>
    <cellStyle name="Title 3 5 3" xfId="39888" xr:uid="{3C8AD0B6-CCA8-4598-9EC5-197CDD2A2162}"/>
    <cellStyle name="Title 3 5 3 2" xfId="39889" xr:uid="{E6BCDBBA-C2BC-41DF-90D2-E8F4E05FD58B}"/>
    <cellStyle name="Title 3 5 3 3" xfId="39890" xr:uid="{32EA858A-44F4-4BEF-A112-C11C7C9CA726}"/>
    <cellStyle name="Title 3 5 4" xfId="39891" xr:uid="{4AA95BAD-140E-4F47-ABFB-7619537283FA}"/>
    <cellStyle name="Title 3 5 5" xfId="39892" xr:uid="{4E5FAFA7-43CD-4091-96BD-464182B09ECC}"/>
    <cellStyle name="Title 3 5 5 2" xfId="39893" xr:uid="{21BC691F-2319-453A-AFB8-D2958718DA05}"/>
    <cellStyle name="Title 3 5 5 3" xfId="39894" xr:uid="{A86D7222-2D68-4B55-9021-64BAA5EE8E63}"/>
    <cellStyle name="Title 3 5 6" xfId="39895" xr:uid="{AC3DF517-4343-49AF-ADE0-4B16D7C3129A}"/>
    <cellStyle name="Title 3 5 7" xfId="11184" xr:uid="{C6698674-6E27-49EA-B1B0-6282B8C84E85}"/>
    <cellStyle name="Title 3 6" xfId="3120" xr:uid="{3EB5A6BB-A11A-437C-9056-149456F24AE5}"/>
    <cellStyle name="Title 3 6 2" xfId="11385" xr:uid="{5D585F3D-59E7-4135-B586-49EA0D043963}"/>
    <cellStyle name="Title 3 6 2 2" xfId="39896" xr:uid="{0F68A760-4D13-473F-BAB6-DB69A6F37869}"/>
    <cellStyle name="Title 3 6 2 3" xfId="39897" xr:uid="{03751962-A00C-4666-A0C4-E661891CC493}"/>
    <cellStyle name="Title 3 6 3" xfId="39898" xr:uid="{99CB880D-1276-46B4-B7DD-5274822A0872}"/>
    <cellStyle name="Title 3 6 3 2" xfId="39899" xr:uid="{1B967A5F-1948-4504-BAE2-C1F7D1B132A8}"/>
    <cellStyle name="Title 3 6 3 3" xfId="39900" xr:uid="{D814658A-FD24-4F4B-88C2-516364A2758F}"/>
    <cellStyle name="Title 3 6 4" xfId="39901" xr:uid="{C5F7BE83-6F30-4D70-97B1-F26ED5460C51}"/>
    <cellStyle name="Title 3 6 5" xfId="39902" xr:uid="{668E8074-B005-407D-8323-4504B0E28E3E}"/>
    <cellStyle name="Title 3 6 5 2" xfId="39903" xr:uid="{8B8E60FC-69B0-484A-B0BB-7D1267749D44}"/>
    <cellStyle name="Title 3 6 5 3" xfId="39904" xr:uid="{BF687CC4-6F58-4A82-8AC2-E7B3713DF90F}"/>
    <cellStyle name="Title 3 6 6" xfId="39905" xr:uid="{8F7F0770-66E7-4CC8-95AD-7A5C669E06A5}"/>
    <cellStyle name="Title 3 6 7" xfId="11185" xr:uid="{B5764DED-4BF0-440A-A02D-E5A0F25F96FC}"/>
    <cellStyle name="Title 3 7" xfId="3121" xr:uid="{EB1EA8D3-D2E5-4EBB-A238-83D540B1CE90}"/>
    <cellStyle name="Title 3 7 2" xfId="11386" xr:uid="{4AAEE4EE-2169-411D-A72B-63569F2FC036}"/>
    <cellStyle name="Title 3 7 2 2" xfId="39906" xr:uid="{FC11DC03-EE0C-4B98-A910-4A243C7AA584}"/>
    <cellStyle name="Title 3 7 2 3" xfId="39907" xr:uid="{F5331061-461F-4604-9715-4BEDF410DEAF}"/>
    <cellStyle name="Title 3 7 3" xfId="39908" xr:uid="{5634E72D-07C3-48C7-831E-BDB92D80CA96}"/>
    <cellStyle name="Title 3 7 3 2" xfId="39909" xr:uid="{A2086A51-98E8-4097-AFC3-90170A60EE8A}"/>
    <cellStyle name="Title 3 7 3 3" xfId="39910" xr:uid="{90004885-C2D2-456A-9EF7-0CABFE5F7E87}"/>
    <cellStyle name="Title 3 7 4" xfId="39911" xr:uid="{AD0C1B89-15E9-43A2-BA51-F55CF81EEDAA}"/>
    <cellStyle name="Title 3 7 5" xfId="39912" xr:uid="{C9F769E0-59C9-489D-8312-6DB5603900F7}"/>
    <cellStyle name="Title 3 7 5 2" xfId="39913" xr:uid="{7401914E-D4DA-4D10-A5B8-01FE5A2399C7}"/>
    <cellStyle name="Title 3 7 5 3" xfId="39914" xr:uid="{04F0B0B3-F685-4C49-92A1-929ADA91B4AA}"/>
    <cellStyle name="Title 3 7 6" xfId="39915" xr:uid="{6BE4F526-9198-4589-8E27-2F4D3151FA92}"/>
    <cellStyle name="Title 3 7 7" xfId="11186" xr:uid="{9AF253E4-2AA4-4AD7-B514-72A97BD29F27}"/>
    <cellStyle name="Title 3 8" xfId="3122" xr:uid="{724818D7-9A17-4E05-93DA-B41610ACB8C4}"/>
    <cellStyle name="Title 3 8 2" xfId="11387" xr:uid="{95D2EB76-835B-4F2A-B710-7F262B34A4EC}"/>
    <cellStyle name="Title 3 8 2 2" xfId="39916" xr:uid="{634C4E7F-345D-4C14-B234-0A2E4B485023}"/>
    <cellStyle name="Title 3 8 2 3" xfId="39917" xr:uid="{47A325F2-FE75-4254-9CC2-72AD42CECC71}"/>
    <cellStyle name="Title 3 8 3" xfId="39918" xr:uid="{6EBB6EA0-07E9-4E19-989A-1A548221077E}"/>
    <cellStyle name="Title 3 8 3 2" xfId="39919" xr:uid="{FA252202-ABC4-4120-87BC-DB35D480E73B}"/>
    <cellStyle name="Title 3 8 3 3" xfId="39920" xr:uid="{92680B73-8533-408F-9695-E760C2AE7443}"/>
    <cellStyle name="Title 3 8 4" xfId="39921" xr:uid="{2020210C-6453-498C-A9BF-8D28E8A80D44}"/>
    <cellStyle name="Title 3 8 5" xfId="39922" xr:uid="{1CA7201A-8722-4C41-924C-623013D637F6}"/>
    <cellStyle name="Title 3 8 5 2" xfId="39923" xr:uid="{3C419046-9A75-43AE-9C66-9B4092422508}"/>
    <cellStyle name="Title 3 8 5 3" xfId="39924" xr:uid="{1CF97388-A9DF-4A40-83E5-A7409064A31B}"/>
    <cellStyle name="Title 3 8 6" xfId="39925" xr:uid="{5B531D35-97F3-4402-BD03-F3025C27345E}"/>
    <cellStyle name="Title 3 8 7" xfId="11187" xr:uid="{65F814FF-5F74-4845-98E4-F1F98ED2342B}"/>
    <cellStyle name="Title 3 9" xfId="3123" xr:uid="{80A8402D-F240-4A39-9684-027B5E10D4D8}"/>
    <cellStyle name="Title 3 9 2" xfId="11388" xr:uid="{A150D264-D547-441C-B469-872C593A863B}"/>
    <cellStyle name="Title 3 9 2 2" xfId="39926" xr:uid="{1D37645D-0F79-4779-87F8-51908712ED4E}"/>
    <cellStyle name="Title 3 9 2 3" xfId="39927" xr:uid="{35806BFB-2F4C-41BC-845E-78D3A3A5CCE9}"/>
    <cellStyle name="Title 3 9 3" xfId="39928" xr:uid="{23422E4B-6700-4444-A3A7-FFF5F3A06E31}"/>
    <cellStyle name="Title 3 9 3 2" xfId="39929" xr:uid="{F2AC93C0-4887-4D74-9146-403E2415567F}"/>
    <cellStyle name="Title 3 9 3 3" xfId="39930" xr:uid="{7E4CFC6A-5391-459C-AB9D-6B3160194EA5}"/>
    <cellStyle name="Title 3 9 4" xfId="39931" xr:uid="{1EAB7C77-BDE3-48BE-A4D5-0957FC0E70D6}"/>
    <cellStyle name="Title 3 9 5" xfId="39932" xr:uid="{E04FD543-E058-4279-AB25-4EC215384FB4}"/>
    <cellStyle name="Title 3 9 5 2" xfId="39933" xr:uid="{C83D4816-CE7D-4DD3-B72D-C70BC59F0D35}"/>
    <cellStyle name="Title 3 9 5 3" xfId="39934" xr:uid="{986940BB-7BED-4C5B-8D69-73C66125D233}"/>
    <cellStyle name="Title 3 9 6" xfId="39935" xr:uid="{C2CA9A2B-6480-47A0-944C-C86A5DE74220}"/>
    <cellStyle name="Title 3 9 7" xfId="11188" xr:uid="{CF75D664-2F76-4AEE-A391-D0252F57840A}"/>
    <cellStyle name="Title 30" xfId="9612" xr:uid="{18125E92-B38E-43D1-8410-47C2B08FA4E6}"/>
    <cellStyle name="Title 30 2" xfId="39936" xr:uid="{F7CBA6C2-F5EB-4667-B756-A4221FFA094F}"/>
    <cellStyle name="Title 31" xfId="9613" xr:uid="{99419098-FCE1-4213-8C1E-B91A2FC59719}"/>
    <cellStyle name="Title 31 2" xfId="39937" xr:uid="{D40AB91B-7065-4319-B353-F876C23FF9E2}"/>
    <cellStyle name="Title 32" xfId="9614" xr:uid="{FB2DE0EE-EB66-4049-BD11-E1E80FD049F1}"/>
    <cellStyle name="Title 32 2" xfId="39938" xr:uid="{4CE4FFE7-ACFE-4DCB-8881-78AA1886297C}"/>
    <cellStyle name="Title 33" xfId="9615" xr:uid="{CD2A92D9-81CE-41F7-82CD-CF9D04089A10}"/>
    <cellStyle name="Title 33 2" xfId="39939" xr:uid="{C98D6A60-EA12-4342-B2B9-9A51EA885986}"/>
    <cellStyle name="Title 34" xfId="9616" xr:uid="{BD89EC5C-8EA3-43F7-B6B6-CF120A947438}"/>
    <cellStyle name="Title 34 2" xfId="39940" xr:uid="{DB10B74A-FD0A-423B-BE2E-6CCB6E3AF581}"/>
    <cellStyle name="Title 35" xfId="9617" xr:uid="{66AF0FFD-81F0-45DC-9051-B617DABD9F00}"/>
    <cellStyle name="Title 35 2" xfId="39941" xr:uid="{4FD1A15A-E67E-48BE-92EF-50CF911BFC55}"/>
    <cellStyle name="Title 36" xfId="9618" xr:uid="{18249C6E-4526-48AF-9E6A-4E7FC67A207F}"/>
    <cellStyle name="Title 36 2" xfId="39942" xr:uid="{F56A6A50-C25E-4CD5-AE12-2E5279DD3B2C}"/>
    <cellStyle name="Title 37" xfId="9619" xr:uid="{C0C73102-F90F-4514-8F71-72174E2A5B6C}"/>
    <cellStyle name="Title 37 2" xfId="39943" xr:uid="{E25FC2D5-2AF3-4344-BF5C-66443EF47B8E}"/>
    <cellStyle name="Title 38" xfId="9620" xr:uid="{24A75E8F-0347-4432-BC25-652C84DA13FC}"/>
    <cellStyle name="Title 38 2" xfId="39944" xr:uid="{0BB71DB5-55E4-49B7-A21B-1050D225B6BE}"/>
    <cellStyle name="Title 39" xfId="9621" xr:uid="{7B0698E3-48CC-4DE7-B72A-814F6A381BE5}"/>
    <cellStyle name="Title 39 2" xfId="39945" xr:uid="{389C39C4-4A71-4AF0-A615-2E2BDD31516D}"/>
    <cellStyle name="Title 4" xfId="3124" xr:uid="{617A34D5-D6A2-4BC8-BF86-DA3ABE439D8A}"/>
    <cellStyle name="Title 4 10" xfId="3125" xr:uid="{82C29015-8B42-4365-AA6D-988A891798F9}"/>
    <cellStyle name="Title 4 10 2" xfId="11390" xr:uid="{F6D4D783-F0BA-472D-867F-639155B01C9C}"/>
    <cellStyle name="Title 4 10 2 2" xfId="39946" xr:uid="{ED7FE010-ECDD-42B1-92CA-582534C012E9}"/>
    <cellStyle name="Title 4 10 2 3" xfId="39947" xr:uid="{AFD3B66D-9F6D-46FB-B13F-6396D6CED1AC}"/>
    <cellStyle name="Title 4 10 3" xfId="39948" xr:uid="{FB4F4968-D4D2-46DB-9A52-33C40D3BB15D}"/>
    <cellStyle name="Title 4 10 3 2" xfId="39949" xr:uid="{32E93884-6D87-466F-9528-F883D13C2A64}"/>
    <cellStyle name="Title 4 10 3 3" xfId="39950" xr:uid="{EE5CF620-025D-49F3-A66C-1E05BCA31DE4}"/>
    <cellStyle name="Title 4 10 4" xfId="39951" xr:uid="{B083B7CA-61C5-470C-B7A0-0583BC6C905B}"/>
    <cellStyle name="Title 4 10 5" xfId="39952" xr:uid="{A810E6EB-C2A8-4B4D-84AA-B14CF599A947}"/>
    <cellStyle name="Title 4 10 5 2" xfId="39953" xr:uid="{E77D76A6-6A5E-464C-84DC-9BB04F851AB6}"/>
    <cellStyle name="Title 4 10 5 3" xfId="39954" xr:uid="{1732C242-49BC-4FDC-B0AF-F6599286B0DA}"/>
    <cellStyle name="Title 4 10 6" xfId="39955" xr:uid="{119892D3-40D6-4AE3-952D-B6A0FAA0457C}"/>
    <cellStyle name="Title 4 10 7" xfId="11190" xr:uid="{70793E9B-FC54-4C35-BFFD-A3D3BDF70734}"/>
    <cellStyle name="Title 4 11" xfId="3126" xr:uid="{34755F01-A284-47BB-9024-2BF773ECF7A2}"/>
    <cellStyle name="Title 4 11 2" xfId="11391" xr:uid="{023982D5-BAA7-4967-9C4E-3FCF65F70C24}"/>
    <cellStyle name="Title 4 11 2 2" xfId="39956" xr:uid="{597EC303-F89D-4BF8-BB83-2F1347F26CAA}"/>
    <cellStyle name="Title 4 11 2 3" xfId="39957" xr:uid="{16FB01FA-F5DD-4C28-8448-B6137544FFA6}"/>
    <cellStyle name="Title 4 11 3" xfId="39958" xr:uid="{AC4811B8-66B6-4B0C-AD85-0AF1508CAD4C}"/>
    <cellStyle name="Title 4 11 3 2" xfId="39959" xr:uid="{74953B1E-9E99-4AED-91C1-CBE02098694B}"/>
    <cellStyle name="Title 4 11 3 3" xfId="39960" xr:uid="{FA9C7867-398E-43DE-9765-A1D0C15987E7}"/>
    <cellStyle name="Title 4 11 4" xfId="39961" xr:uid="{08B5ADE5-E113-48B7-98EF-A74D5C87410C}"/>
    <cellStyle name="Title 4 11 5" xfId="39962" xr:uid="{42C4CD6F-49B1-4B6F-ABF7-7D98BB3ED189}"/>
    <cellStyle name="Title 4 11 5 2" xfId="39963" xr:uid="{8C6477DB-29AF-42B1-B73F-A381DADF0394}"/>
    <cellStyle name="Title 4 11 5 3" xfId="39964" xr:uid="{B414DBB1-0D91-43B4-958A-F2326BAD5004}"/>
    <cellStyle name="Title 4 11 6" xfId="39965" xr:uid="{A88A31BE-45C1-473B-AB3E-F20BC6DF038A}"/>
    <cellStyle name="Title 4 11 7" xfId="11191" xr:uid="{7B10181F-7140-4710-8608-B840C6252565}"/>
    <cellStyle name="Title 4 12" xfId="11389" xr:uid="{02B6D93C-0985-479B-B59B-B53398FC3D15}"/>
    <cellStyle name="Title 4 12 2" xfId="39966" xr:uid="{2FED9644-2B83-4175-8A7A-1D7E21048365}"/>
    <cellStyle name="Title 4 12 3" xfId="39967" xr:uid="{7ED11842-A026-45A9-A744-551FA5DBAFD6}"/>
    <cellStyle name="Title 4 13" xfId="39968" xr:uid="{A5EBB016-98B9-49C1-8418-4157119F16DA}"/>
    <cellStyle name="Title 4 13 2" xfId="39969" xr:uid="{4CE6B0CC-87F6-4AB8-B53B-93A887395780}"/>
    <cellStyle name="Title 4 13 3" xfId="39970" xr:uid="{7594A191-0013-402D-BCB3-98787DA41091}"/>
    <cellStyle name="Title 4 14" xfId="39971" xr:uid="{8F324754-1D81-4265-A9DA-A8368A872350}"/>
    <cellStyle name="Title 4 15" xfId="39972" xr:uid="{E92FB0EB-2CC9-42E6-90C0-BC7451CC3C7E}"/>
    <cellStyle name="Title 4 15 2" xfId="39973" xr:uid="{01806583-5A90-4678-AE9D-D67E9E842C6E}"/>
    <cellStyle name="Title 4 15 3" xfId="39974" xr:uid="{D6CCABC1-138B-4604-8A2B-F94CE9F5AC3C}"/>
    <cellStyle name="Title 4 16" xfId="39975" xr:uid="{529AB3A6-6CF2-4124-9184-6684B7D46882}"/>
    <cellStyle name="Title 4 17" xfId="11189" xr:uid="{9346C285-4533-48E9-AFF7-97970C50C924}"/>
    <cellStyle name="Title 4 18" xfId="9622" xr:uid="{2683D8C7-4724-44FE-B7B3-0E3D0B045EB3}"/>
    <cellStyle name="Title 4 2" xfId="3127" xr:uid="{542A7A40-75F2-4EB0-BBA1-7BB6A1733E72}"/>
    <cellStyle name="Title 4 2 2" xfId="11392" xr:uid="{A40006CC-7298-4459-9BDA-D85A4391DDCF}"/>
    <cellStyle name="Title 4 2 2 2" xfId="39976" xr:uid="{F5498068-CFC0-468D-8EF7-3AA0D0632477}"/>
    <cellStyle name="Title 4 2 2 3" xfId="39977" xr:uid="{E28E6FA5-7360-4E54-9EAD-923390914688}"/>
    <cellStyle name="Title 4 2 3" xfId="39978" xr:uid="{B04CBD77-7AEA-440D-AF8A-79C77AFFF678}"/>
    <cellStyle name="Title 4 2 3 2" xfId="39979" xr:uid="{F19ABF5F-B32C-4085-8298-ED77B1DD6BD1}"/>
    <cellStyle name="Title 4 2 3 3" xfId="39980" xr:uid="{86B1A3BB-8F76-483B-B60E-895A595ABBE3}"/>
    <cellStyle name="Title 4 2 4" xfId="39981" xr:uid="{6623FC30-B072-4B14-B8D7-08007CA6E9DA}"/>
    <cellStyle name="Title 4 2 5" xfId="39982" xr:uid="{98A694EE-D393-408A-A62E-70415C533AAE}"/>
    <cellStyle name="Title 4 2 5 2" xfId="39983" xr:uid="{5C1DC3A0-8989-4856-B454-83EFB0643C13}"/>
    <cellStyle name="Title 4 2 5 3" xfId="39984" xr:uid="{B53C9358-519E-4175-8978-7F49EF6BA38A}"/>
    <cellStyle name="Title 4 2 6" xfId="39985" xr:uid="{4B5C8E77-5BED-4F35-B0AD-F368BEB76BCC}"/>
    <cellStyle name="Title 4 2 7" xfId="11192" xr:uid="{C9E3AA7A-2B41-436A-A7BF-6141768A5DA0}"/>
    <cellStyle name="Title 4 2 8" xfId="9623" xr:uid="{479CCD16-142F-4E1C-B4C6-434803058663}"/>
    <cellStyle name="Title 4 3" xfId="3128" xr:uid="{E81D04E6-8100-457D-BCC6-BA111132F491}"/>
    <cellStyle name="Title 4 3 2" xfId="11393" xr:uid="{F94094E5-A9E3-458B-A073-AAACEA24EFE8}"/>
    <cellStyle name="Title 4 3 2 2" xfId="39986" xr:uid="{F13908A5-AD0D-42A2-BBC5-FBCDCB950976}"/>
    <cellStyle name="Title 4 3 2 3" xfId="39987" xr:uid="{C81779DD-823D-4F40-879A-8EAEAE7ABA95}"/>
    <cellStyle name="Title 4 3 3" xfId="39988" xr:uid="{4B6D5569-C385-4A5A-A9FA-0E014BCD145F}"/>
    <cellStyle name="Title 4 3 3 2" xfId="39989" xr:uid="{64AD8E53-D314-419D-862D-2B259BF04581}"/>
    <cellStyle name="Title 4 3 3 3" xfId="39990" xr:uid="{7473B5E7-0C13-4EE6-BA49-82ACBA11503F}"/>
    <cellStyle name="Title 4 3 4" xfId="39991" xr:uid="{74082ADD-F0E2-495B-9C4A-235A087666A4}"/>
    <cellStyle name="Title 4 3 5" xfId="39992" xr:uid="{95C0D4DA-64B6-4226-8700-7064256D932E}"/>
    <cellStyle name="Title 4 3 5 2" xfId="39993" xr:uid="{D2380D51-96A1-48BB-870F-4980B8BB7CA3}"/>
    <cellStyle name="Title 4 3 5 3" xfId="39994" xr:uid="{7CBDDA0E-423C-4DA6-BF4B-31E97551626A}"/>
    <cellStyle name="Title 4 3 6" xfId="39995" xr:uid="{3E16F900-EE35-4FB1-B43C-49C7E742D16A}"/>
    <cellStyle name="Title 4 3 7" xfId="11193" xr:uid="{805F0448-52D3-4623-9C6C-21CBA51F1B91}"/>
    <cellStyle name="Title 4 4" xfId="3129" xr:uid="{36102107-DDC9-48A4-BD29-E599528EC44E}"/>
    <cellStyle name="Title 4 4 2" xfId="11394" xr:uid="{DC8970E2-6376-4C18-AA62-F765A8A85AD3}"/>
    <cellStyle name="Title 4 4 2 2" xfId="39996" xr:uid="{5D216466-713C-4F4A-A557-162E0F07247E}"/>
    <cellStyle name="Title 4 4 2 3" xfId="39997" xr:uid="{D90CA457-BF72-48E0-9969-E411D3F0223E}"/>
    <cellStyle name="Title 4 4 3" xfId="39998" xr:uid="{A0BA5309-9D14-40AB-9511-1FBF201B8FBB}"/>
    <cellStyle name="Title 4 4 3 2" xfId="39999" xr:uid="{1D2A42A8-DB6A-42E0-A2B4-199EAE0E440F}"/>
    <cellStyle name="Title 4 4 3 3" xfId="40000" xr:uid="{43D406D1-BD1E-4D06-847E-E07082AED2DA}"/>
    <cellStyle name="Title 4 4 4" xfId="40001" xr:uid="{14256F6B-358F-4742-AD31-ED96481234BF}"/>
    <cellStyle name="Title 4 4 5" xfId="40002" xr:uid="{9163521F-60F8-4E14-9C0C-98328E321070}"/>
    <cellStyle name="Title 4 4 5 2" xfId="40003" xr:uid="{6FB666B9-15C2-4FC7-B5E4-3E9873BA8AE7}"/>
    <cellStyle name="Title 4 4 5 3" xfId="40004" xr:uid="{ACD97F80-8715-4C64-8D72-8A9347A57D16}"/>
    <cellStyle name="Title 4 4 6" xfId="40005" xr:uid="{35CB1547-8DEB-4A60-9EA1-1D228455D1BE}"/>
    <cellStyle name="Title 4 4 7" xfId="11194" xr:uid="{FCAD1C43-8E51-471E-9DD0-9C96D954D5A1}"/>
    <cellStyle name="Title 4 5" xfId="3130" xr:uid="{9DE5D1A7-182F-491A-AAEF-2004156FEAC3}"/>
    <cellStyle name="Title 4 5 2" xfId="11395" xr:uid="{4D9F8579-41A9-4EF4-8EF4-A99C73022483}"/>
    <cellStyle name="Title 4 5 2 2" xfId="40006" xr:uid="{EEEEBD6F-ADC2-45C2-92D0-AE2970DB162E}"/>
    <cellStyle name="Title 4 5 2 3" xfId="40007" xr:uid="{AE57C587-8CEC-460B-A887-861C9AF86780}"/>
    <cellStyle name="Title 4 5 3" xfId="40008" xr:uid="{917799A5-C6C9-41E1-92D9-CA8A80B4EFC0}"/>
    <cellStyle name="Title 4 5 3 2" xfId="40009" xr:uid="{4A86415B-E1AD-4123-96C7-5DACD1754264}"/>
    <cellStyle name="Title 4 5 3 3" xfId="40010" xr:uid="{12A4C841-9BE9-4498-979A-8622660F2CB9}"/>
    <cellStyle name="Title 4 5 4" xfId="40011" xr:uid="{AA6F7CEB-A8B0-4DEC-82A5-8103FE266ADD}"/>
    <cellStyle name="Title 4 5 5" xfId="40012" xr:uid="{8ADE3439-B299-4C4E-9E99-516B6AC1A1A7}"/>
    <cellStyle name="Title 4 5 5 2" xfId="40013" xr:uid="{B93A2B3B-B780-4414-B376-27A58A87A2C3}"/>
    <cellStyle name="Title 4 5 5 3" xfId="40014" xr:uid="{803332C7-D210-474F-A1E3-E299A60444B2}"/>
    <cellStyle name="Title 4 5 6" xfId="40015" xr:uid="{E625966F-73AD-46C5-B49A-6E9B4DAA46CD}"/>
    <cellStyle name="Title 4 5 7" xfId="11195" xr:uid="{983FC30C-2F87-412F-8299-D89DAA2C19DB}"/>
    <cellStyle name="Title 4 6" xfId="3131" xr:uid="{2167B004-1CF5-4C7C-BCF5-134C0215E64B}"/>
    <cellStyle name="Title 4 6 2" xfId="11396" xr:uid="{E56E818D-7142-4F10-AE93-AC27620D2C6C}"/>
    <cellStyle name="Title 4 6 2 2" xfId="40016" xr:uid="{A5634DF1-B790-4EA0-908B-A48EC9E17FDB}"/>
    <cellStyle name="Title 4 6 2 3" xfId="40017" xr:uid="{BD40D574-628F-492D-A5AF-708E8BA5BAB8}"/>
    <cellStyle name="Title 4 6 3" xfId="40018" xr:uid="{2A9C37B1-9D4B-4FA6-8A19-5AD73B4276C6}"/>
    <cellStyle name="Title 4 6 3 2" xfId="40019" xr:uid="{DDD47490-38FB-4B73-8299-600F96B653A1}"/>
    <cellStyle name="Title 4 6 3 3" xfId="40020" xr:uid="{7ABCC2E2-D67A-4C92-A9A7-6967EF5ADB65}"/>
    <cellStyle name="Title 4 6 4" xfId="40021" xr:uid="{D0D5A5E2-317B-4011-A6B4-84325E1C3573}"/>
    <cellStyle name="Title 4 6 5" xfId="40022" xr:uid="{7474AD51-7D1F-43CD-BF97-76FB5F2DDB98}"/>
    <cellStyle name="Title 4 6 5 2" xfId="40023" xr:uid="{64D39A2F-E08A-4E11-9CF1-7ED2481B3214}"/>
    <cellStyle name="Title 4 6 5 3" xfId="40024" xr:uid="{E4B51A6B-55F7-4930-9F18-757353C57643}"/>
    <cellStyle name="Title 4 6 6" xfId="40025" xr:uid="{A18A493F-D514-4876-A64E-25E5D79B59F4}"/>
    <cellStyle name="Title 4 6 7" xfId="11196" xr:uid="{6A6FA1A9-6FF7-461F-8153-F95FAA2743F6}"/>
    <cellStyle name="Title 4 7" xfId="3132" xr:uid="{B82A6659-213D-4E3F-9F86-A3698301A042}"/>
    <cellStyle name="Title 4 7 2" xfId="11397" xr:uid="{F1ABB8EA-0B8E-4BBC-A140-0C455C995DE8}"/>
    <cellStyle name="Title 4 7 2 2" xfId="40026" xr:uid="{EBCFD2EC-0765-4399-B3CE-23ADCAABC23C}"/>
    <cellStyle name="Title 4 7 2 3" xfId="40027" xr:uid="{92257EEA-CC55-41F7-8224-C389433E017C}"/>
    <cellStyle name="Title 4 7 3" xfId="40028" xr:uid="{C6E884D4-5635-4B7C-9BCE-BD8335DFD7DA}"/>
    <cellStyle name="Title 4 7 3 2" xfId="40029" xr:uid="{D0275A39-2FCB-405B-9845-D9939AE6BA09}"/>
    <cellStyle name="Title 4 7 3 3" xfId="40030" xr:uid="{5C5F9F70-4F18-4D62-8304-2D31E57769AC}"/>
    <cellStyle name="Title 4 7 4" xfId="40031" xr:uid="{A7896059-3187-47BF-BC00-1D82BA444A2B}"/>
    <cellStyle name="Title 4 7 5" xfId="40032" xr:uid="{17BB1BB9-DFF6-4218-BD02-3AB4EAC38752}"/>
    <cellStyle name="Title 4 7 5 2" xfId="40033" xr:uid="{5D401F88-5DF3-4DC3-ABB5-654759370F69}"/>
    <cellStyle name="Title 4 7 5 3" xfId="40034" xr:uid="{E26AAD3B-D97F-4014-AB79-85D56BAFDBE6}"/>
    <cellStyle name="Title 4 7 6" xfId="40035" xr:uid="{E7B5AE7E-7D80-4F2F-BE07-F5D4023EEC02}"/>
    <cellStyle name="Title 4 7 7" xfId="11197" xr:uid="{21B5530E-BD43-49AE-AD47-84BB4F34A451}"/>
    <cellStyle name="Title 4 8" xfId="3133" xr:uid="{E2BFF7CA-42BE-4451-92E0-070AD734BB2D}"/>
    <cellStyle name="Title 4 8 2" xfId="11398" xr:uid="{88399953-FD52-4FA9-A14A-54B4E05EA7A0}"/>
    <cellStyle name="Title 4 8 2 2" xfId="40036" xr:uid="{BCAD68C4-0311-4330-A7B8-AD5B7DD5FFF1}"/>
    <cellStyle name="Title 4 8 2 3" xfId="40037" xr:uid="{F0896465-C66A-4B6C-A300-5C8A2EFBB3D6}"/>
    <cellStyle name="Title 4 8 3" xfId="40038" xr:uid="{0CB37293-24A7-4B98-A041-CE70EA4F9830}"/>
    <cellStyle name="Title 4 8 3 2" xfId="40039" xr:uid="{BF7F665C-F07E-4DEE-BE75-1F93F406B88A}"/>
    <cellStyle name="Title 4 8 3 3" xfId="40040" xr:uid="{D1CA85AD-EFEA-4284-9260-2AFF06617DB8}"/>
    <cellStyle name="Title 4 8 4" xfId="40041" xr:uid="{94C47178-701C-428D-9AEA-F1487CDC153F}"/>
    <cellStyle name="Title 4 8 5" xfId="40042" xr:uid="{A4E26D31-6144-4E24-909F-3C79E0180FE5}"/>
    <cellStyle name="Title 4 8 5 2" xfId="40043" xr:uid="{3702FE4B-49CB-4A16-9FF8-BE1124E7F23B}"/>
    <cellStyle name="Title 4 8 5 3" xfId="40044" xr:uid="{C1EED4D1-0A56-421B-92C4-17173E320D4E}"/>
    <cellStyle name="Title 4 8 6" xfId="40045" xr:uid="{4A02FB45-E865-4B9D-AFBF-D7CB0D6DC216}"/>
    <cellStyle name="Title 4 8 7" xfId="11198" xr:uid="{BACE2D8F-CAFD-4A5B-8B5E-B802789A4992}"/>
    <cellStyle name="Title 4 9" xfId="3134" xr:uid="{07D13E7B-EFA4-41C5-8934-9EA4BCFDBD54}"/>
    <cellStyle name="Title 4 9 2" xfId="11399" xr:uid="{7D31BC7A-9AF6-4EEC-B2BC-D38ABD0084C3}"/>
    <cellStyle name="Title 4 9 2 2" xfId="40046" xr:uid="{CE9F4B26-C848-40D7-8C3B-9457D04C1A01}"/>
    <cellStyle name="Title 4 9 2 3" xfId="40047" xr:uid="{8091E0E0-B070-4DDD-98BC-545CEC94B4A5}"/>
    <cellStyle name="Title 4 9 3" xfId="40048" xr:uid="{F543A89B-3CC0-4CDA-AAB6-77496A202F86}"/>
    <cellStyle name="Title 4 9 3 2" xfId="40049" xr:uid="{1E9CF794-E02C-4654-9BC4-18ECF4B05557}"/>
    <cellStyle name="Title 4 9 3 3" xfId="40050" xr:uid="{7BD326D3-0D2A-4DA6-AEFE-6C26AFE8D10D}"/>
    <cellStyle name="Title 4 9 4" xfId="40051" xr:uid="{E320F53E-F158-43E2-A6AC-2DAE0404A6DF}"/>
    <cellStyle name="Title 4 9 5" xfId="40052" xr:uid="{46FA99E1-0435-46DC-8F68-66B0A4309523}"/>
    <cellStyle name="Title 4 9 5 2" xfId="40053" xr:uid="{57220507-0076-4574-8711-C9E5FF2A562B}"/>
    <cellStyle name="Title 4 9 5 3" xfId="40054" xr:uid="{52B30234-2DB4-47A2-80C7-0EA2E6ABF12F}"/>
    <cellStyle name="Title 4 9 6" xfId="40055" xr:uid="{886E0442-CA64-47D0-8036-92663103785E}"/>
    <cellStyle name="Title 4 9 7" xfId="11199" xr:uid="{5992B64F-FFC1-45C3-912F-5578AE9331BD}"/>
    <cellStyle name="Title 40" xfId="9624" xr:uid="{367798FA-D474-4100-B12E-B2FC8D518FDC}"/>
    <cellStyle name="Title 40 2" xfId="40056" xr:uid="{C354946E-53BB-427A-84A1-81A1D6127F22}"/>
    <cellStyle name="Title 41" xfId="9625" xr:uid="{76812847-9751-4A0D-A21C-A456D9180347}"/>
    <cellStyle name="Title 41 2" xfId="40057" xr:uid="{E6DDCBCD-4FAD-40F6-AB66-ED1AAB9A97AA}"/>
    <cellStyle name="Title 42" xfId="9626" xr:uid="{4893CEAA-FEC8-46B7-A33B-440734932A77}"/>
    <cellStyle name="Title 42 2" xfId="40058" xr:uid="{2E09E025-48DA-4EF6-AFAB-072C67395E85}"/>
    <cellStyle name="Title 43" xfId="9627" xr:uid="{B300E182-773C-4E4F-AC55-A7E757928F35}"/>
    <cellStyle name="Title 43 2" xfId="40059" xr:uid="{30D27FEA-2FFD-4573-A467-8D283F8940CF}"/>
    <cellStyle name="Title 44" xfId="40060" xr:uid="{56B9C099-8AE4-4F68-B6FD-B9ED6271A6BA}"/>
    <cellStyle name="Title 5" xfId="3135" xr:uid="{AF2D1F90-442D-4B34-8A2A-FB1DBC5C78CB}"/>
    <cellStyle name="Title 5 10" xfId="3136" xr:uid="{AC8641A8-E7A7-4B13-93BD-BFC8F42A61FF}"/>
    <cellStyle name="Title 5 10 2" xfId="11401" xr:uid="{BDA852E0-D2F4-4DA3-B886-B5522245956D}"/>
    <cellStyle name="Title 5 10 2 2" xfId="40061" xr:uid="{0BE935DD-84DF-4B1C-ABAB-75A7073CB72A}"/>
    <cellStyle name="Title 5 10 2 3" xfId="40062" xr:uid="{00D5E7C1-6DCE-4347-8F92-D61A7F33DA41}"/>
    <cellStyle name="Title 5 10 3" xfId="40063" xr:uid="{82283101-D15C-44D3-886E-9FEC43FEDA34}"/>
    <cellStyle name="Title 5 10 3 2" xfId="40064" xr:uid="{D25EF989-16B1-4939-BD39-107ED7503309}"/>
    <cellStyle name="Title 5 10 3 3" xfId="40065" xr:uid="{DB28DADD-2626-4D55-B4EA-3BAA84921AA9}"/>
    <cellStyle name="Title 5 10 4" xfId="40066" xr:uid="{F9BE7FC0-DA2F-4352-9BDC-AFBAD30DE6A8}"/>
    <cellStyle name="Title 5 10 5" xfId="40067" xr:uid="{54100441-071A-4F59-823C-E9273DFBF681}"/>
    <cellStyle name="Title 5 10 5 2" xfId="40068" xr:uid="{178A12AD-BECF-4A11-AF09-B7601D08478D}"/>
    <cellStyle name="Title 5 10 5 3" xfId="40069" xr:uid="{44A23884-3FB6-400E-BD78-ACC481134A55}"/>
    <cellStyle name="Title 5 10 6" xfId="40070" xr:uid="{56146236-2CFF-4B20-B561-253E151A08DD}"/>
    <cellStyle name="Title 5 10 7" xfId="11201" xr:uid="{6CE5673F-7B0C-4183-84C2-56958771194A}"/>
    <cellStyle name="Title 5 11" xfId="3137" xr:uid="{5285512A-50C5-4561-9301-8C231FFE21B0}"/>
    <cellStyle name="Title 5 11 2" xfId="11402" xr:uid="{E3CD3705-CA06-45F6-BC1C-A2E042F4A3FE}"/>
    <cellStyle name="Title 5 11 2 2" xfId="40071" xr:uid="{14359FF7-6D70-40E1-8E15-59C80B1C1481}"/>
    <cellStyle name="Title 5 11 2 3" xfId="40072" xr:uid="{BDD3E2E0-D101-4BB2-A1C8-BF9AFE816143}"/>
    <cellStyle name="Title 5 11 3" xfId="40073" xr:uid="{4D377297-793B-4714-819D-510A13160773}"/>
    <cellStyle name="Title 5 11 3 2" xfId="40074" xr:uid="{A41F4042-A666-4CF4-95B4-DEC75DD9882D}"/>
    <cellStyle name="Title 5 11 3 3" xfId="40075" xr:uid="{FBB19037-1EE7-4C12-A808-FDE8F294238B}"/>
    <cellStyle name="Title 5 11 4" xfId="40076" xr:uid="{641AE12E-1B6B-4C97-AE6E-DE9CCC407837}"/>
    <cellStyle name="Title 5 11 5" xfId="40077" xr:uid="{CF3028CC-43F7-4A1E-81F3-EDE03C2C955D}"/>
    <cellStyle name="Title 5 11 5 2" xfId="40078" xr:uid="{78225CB5-4496-4441-87B0-CD2F462364AC}"/>
    <cellStyle name="Title 5 11 5 3" xfId="40079" xr:uid="{5B435F41-01B1-4585-B70D-C86C3FA172E8}"/>
    <cellStyle name="Title 5 11 6" xfId="40080" xr:uid="{004F42A4-00A6-433F-B2A7-9512EF7E161E}"/>
    <cellStyle name="Title 5 11 7" xfId="11202" xr:uid="{167C7157-A1A0-4A76-B693-F45E8E758175}"/>
    <cellStyle name="Title 5 12" xfId="11400" xr:uid="{32D81D1C-AC7D-49E5-8F47-32BF56B3A198}"/>
    <cellStyle name="Title 5 12 2" xfId="40081" xr:uid="{10E2C3A4-32FF-41B6-8C05-68A5121B1A01}"/>
    <cellStyle name="Title 5 12 3" xfId="40082" xr:uid="{F929632F-3AFE-4C59-95A5-21A4C3414318}"/>
    <cellStyle name="Title 5 13" xfId="40083" xr:uid="{0CE416A7-2DC6-466B-95ED-FA1F4637117D}"/>
    <cellStyle name="Title 5 13 2" xfId="40084" xr:uid="{C8DC6A8E-DD25-4719-944E-3FF54A8A9351}"/>
    <cellStyle name="Title 5 13 3" xfId="40085" xr:uid="{A12A7503-08B1-4DF2-865D-2D827BA9CDD3}"/>
    <cellStyle name="Title 5 14" xfId="40086" xr:uid="{D20F06A4-139F-4C5F-B0EE-B94F06BA93C2}"/>
    <cellStyle name="Title 5 15" xfId="40087" xr:uid="{C8C8F44B-9D71-4B36-B6B7-4A64454ABE03}"/>
    <cellStyle name="Title 5 15 2" xfId="40088" xr:uid="{7011F031-BE69-47EF-B166-845E8CB8205E}"/>
    <cellStyle name="Title 5 15 3" xfId="40089" xr:uid="{997FC64A-D398-412E-897E-48A18127D733}"/>
    <cellStyle name="Title 5 16" xfId="40090" xr:uid="{54E1C3A4-43A8-4549-87D2-47AEEACFC8F9}"/>
    <cellStyle name="Title 5 17" xfId="11200" xr:uid="{E4B44DB6-D2D7-442C-B8A7-C2035AA52948}"/>
    <cellStyle name="Title 5 18" xfId="9628" xr:uid="{21D13E84-0187-44C3-A885-B93BF9B24909}"/>
    <cellStyle name="Title 5 2" xfId="3138" xr:uid="{62E6D948-043D-405B-8BC3-DE331994CAC1}"/>
    <cellStyle name="Title 5 2 2" xfId="11403" xr:uid="{5F2187A3-7756-44E3-9086-73773C95FCBD}"/>
    <cellStyle name="Title 5 2 2 2" xfId="40091" xr:uid="{7256FF5B-D514-4D52-B209-71E00E61A6F6}"/>
    <cellStyle name="Title 5 2 2 3" xfId="40092" xr:uid="{08ED0A48-0EAB-447E-A4B5-617AA6B619FC}"/>
    <cellStyle name="Title 5 2 3" xfId="40093" xr:uid="{DC27DAE0-674A-444C-9088-A284409CF3DC}"/>
    <cellStyle name="Title 5 2 3 2" xfId="40094" xr:uid="{4252B2C8-854C-4F16-A074-8AA3FB9C248D}"/>
    <cellStyle name="Title 5 2 3 3" xfId="40095" xr:uid="{53501641-2E74-4CCB-8E93-3C482C853656}"/>
    <cellStyle name="Title 5 2 4" xfId="40096" xr:uid="{73CCF1C0-17D7-41AE-BD13-14924EBFDCF9}"/>
    <cellStyle name="Title 5 2 5" xfId="40097" xr:uid="{600480D6-22CD-4189-A791-B5A5796355E8}"/>
    <cellStyle name="Title 5 2 5 2" xfId="40098" xr:uid="{09987861-5EDB-4BE8-A539-90A48D36B87F}"/>
    <cellStyle name="Title 5 2 5 3" xfId="40099" xr:uid="{91A1240C-20F2-4489-8B65-C94FCAABEA94}"/>
    <cellStyle name="Title 5 2 6" xfId="40100" xr:uid="{0E8A498F-F439-4EBA-BF73-3FA68155AB51}"/>
    <cellStyle name="Title 5 2 7" xfId="11203" xr:uid="{FDEC546B-99B8-4B70-A988-A47B172D6386}"/>
    <cellStyle name="Title 5 2 8" xfId="9629" xr:uid="{BCD02C71-11A5-4856-BBD2-11E01CEE4E2A}"/>
    <cellStyle name="Title 5 3" xfId="3139" xr:uid="{CE89A77C-5158-4F99-B9B1-0C91293AD8A6}"/>
    <cellStyle name="Title 5 3 2" xfId="11404" xr:uid="{BD2E6305-8A9E-4EB7-9565-E5C60286A5BA}"/>
    <cellStyle name="Title 5 3 2 2" xfId="40101" xr:uid="{A7AFD459-0E93-4C2B-A8E1-DD6D56032C73}"/>
    <cellStyle name="Title 5 3 2 3" xfId="40102" xr:uid="{73BB99CB-1AAC-4852-AEC5-C8FF75EE80DB}"/>
    <cellStyle name="Title 5 3 3" xfId="40103" xr:uid="{9CE1B5D7-8B04-4C8E-906E-DB16CBBE51E2}"/>
    <cellStyle name="Title 5 3 3 2" xfId="40104" xr:uid="{8262C36B-3F4E-413B-A08E-4A27B1CC12C3}"/>
    <cellStyle name="Title 5 3 3 3" xfId="40105" xr:uid="{3C5685E1-ABAB-4D8F-8D2A-B0562AEF4BF6}"/>
    <cellStyle name="Title 5 3 4" xfId="40106" xr:uid="{D00D9F46-2FC5-4477-871C-1583411AC6FA}"/>
    <cellStyle name="Title 5 3 5" xfId="40107" xr:uid="{61E1851D-B962-42C4-804B-94BB54C4B27A}"/>
    <cellStyle name="Title 5 3 5 2" xfId="40108" xr:uid="{E5220445-5423-494F-BB6C-5977A861B2DF}"/>
    <cellStyle name="Title 5 3 5 3" xfId="40109" xr:uid="{45C1640D-0DB9-4D1B-9E0B-A16E781FD526}"/>
    <cellStyle name="Title 5 3 6" xfId="40110" xr:uid="{0D16120D-209F-4EB4-A732-43F3F7F252D6}"/>
    <cellStyle name="Title 5 3 7" xfId="11204" xr:uid="{D66D708F-9315-4537-9FE6-77B6C6A4CE38}"/>
    <cellStyle name="Title 5 4" xfId="3140" xr:uid="{0927121C-B148-4D2C-882C-6137A1E8EC6A}"/>
    <cellStyle name="Title 5 4 2" xfId="11405" xr:uid="{19328233-C6EC-4C24-9917-42EEFFE4C1AD}"/>
    <cellStyle name="Title 5 4 2 2" xfId="40111" xr:uid="{06FE4868-5AAF-4947-BDEA-9FD50D0E119F}"/>
    <cellStyle name="Title 5 4 2 3" xfId="40112" xr:uid="{AB04777F-D975-49E8-81F9-51DBB82C15EE}"/>
    <cellStyle name="Title 5 4 3" xfId="40113" xr:uid="{D2F38104-DA46-4D0A-BDEC-74951BC2432A}"/>
    <cellStyle name="Title 5 4 3 2" xfId="40114" xr:uid="{17D04F18-A6FA-4E9E-A5A9-C1CCB9FCE3D0}"/>
    <cellStyle name="Title 5 4 3 3" xfId="40115" xr:uid="{B08118EB-7620-4D9E-AA5C-A7E81CB6698E}"/>
    <cellStyle name="Title 5 4 4" xfId="40116" xr:uid="{428C683B-AA01-48A9-BB45-D6075D1D7746}"/>
    <cellStyle name="Title 5 4 5" xfId="40117" xr:uid="{F456F1B9-FEB3-4C6F-A159-168EDFA164A2}"/>
    <cellStyle name="Title 5 4 5 2" xfId="40118" xr:uid="{ECF5C84F-A3C3-4B89-90C6-6DEFDEB90677}"/>
    <cellStyle name="Title 5 4 5 3" xfId="40119" xr:uid="{C97142D2-0461-412F-8D0B-0749923CDE67}"/>
    <cellStyle name="Title 5 4 6" xfId="40120" xr:uid="{5DE3D095-B251-4731-AF26-794BAB2D342E}"/>
    <cellStyle name="Title 5 4 7" xfId="11205" xr:uid="{F84E7F96-EF47-47D5-91A0-7470B405C4DD}"/>
    <cellStyle name="Title 5 5" xfId="3141" xr:uid="{A04FA733-CB4E-43CE-AC8C-9112047D522D}"/>
    <cellStyle name="Title 5 5 2" xfId="11406" xr:uid="{E824F062-BF50-4ECE-9041-69814E620E97}"/>
    <cellStyle name="Title 5 5 2 2" xfId="40121" xr:uid="{40623214-3488-48AC-AE1C-62288CA79210}"/>
    <cellStyle name="Title 5 5 2 3" xfId="40122" xr:uid="{81B2A891-84DD-4CDA-8B98-FB98F2145D6B}"/>
    <cellStyle name="Title 5 5 3" xfId="40123" xr:uid="{8C4CF44A-E15C-4772-B6C0-77B7B8F930E0}"/>
    <cellStyle name="Title 5 5 3 2" xfId="40124" xr:uid="{FBAD2E10-1E0A-40A8-93BE-5EDB890B796F}"/>
    <cellStyle name="Title 5 5 3 3" xfId="40125" xr:uid="{B8256912-859B-417C-BF84-B64A15D70236}"/>
    <cellStyle name="Title 5 5 4" xfId="40126" xr:uid="{134B3635-C24D-4EDA-887C-2A3079BDF262}"/>
    <cellStyle name="Title 5 5 5" xfId="40127" xr:uid="{78FEECCE-4B89-40BC-9EA6-5B291AC1D258}"/>
    <cellStyle name="Title 5 5 5 2" xfId="40128" xr:uid="{9E224AFA-B2B4-4461-B43D-5FDCC9131824}"/>
    <cellStyle name="Title 5 5 5 3" xfId="40129" xr:uid="{B6521FA5-6BDC-42C1-BFA7-D4799CE30B97}"/>
    <cellStyle name="Title 5 5 6" xfId="40130" xr:uid="{8B1E56D0-5D0A-4E3F-9E20-52D2BBB30935}"/>
    <cellStyle name="Title 5 5 7" xfId="11206" xr:uid="{842337DB-C149-49FB-B6BE-C8764B0DDEF5}"/>
    <cellStyle name="Title 5 6" xfId="3142" xr:uid="{1D7792A6-1469-412E-AA91-F1A663F83656}"/>
    <cellStyle name="Title 5 6 2" xfId="11407" xr:uid="{ECC5A747-1705-42F6-8C4B-AEB89A67BB94}"/>
    <cellStyle name="Title 5 6 2 2" xfId="40131" xr:uid="{91049913-6A17-46C9-AA7E-26330F1EB604}"/>
    <cellStyle name="Title 5 6 2 3" xfId="40132" xr:uid="{4497DF6B-3B6B-471D-947A-A064DE60B650}"/>
    <cellStyle name="Title 5 6 3" xfId="40133" xr:uid="{669698C9-8E05-40B5-BB08-98083B1FE77C}"/>
    <cellStyle name="Title 5 6 3 2" xfId="40134" xr:uid="{D3660199-4F4A-422B-ABF7-34062BF1CCFD}"/>
    <cellStyle name="Title 5 6 3 3" xfId="40135" xr:uid="{3CB612A1-2048-4530-BF9E-6F01EB4FA0C9}"/>
    <cellStyle name="Title 5 6 4" xfId="40136" xr:uid="{6771C558-A989-4F85-A5A4-37AD431F2607}"/>
    <cellStyle name="Title 5 6 5" xfId="40137" xr:uid="{D56D0353-FBE9-4C39-A63B-2C187FAECC42}"/>
    <cellStyle name="Title 5 6 5 2" xfId="40138" xr:uid="{D046C989-3E0E-4BA6-BC31-67C59BA26E26}"/>
    <cellStyle name="Title 5 6 5 3" xfId="40139" xr:uid="{E040A51C-A757-462D-89D2-3AE4312AF18B}"/>
    <cellStyle name="Title 5 6 6" xfId="40140" xr:uid="{C0CF2EC4-EA4B-4762-A6DE-E60F5CDF26E5}"/>
    <cellStyle name="Title 5 6 7" xfId="11207" xr:uid="{3C46FCF9-1195-4E2A-AEFB-1ECA4FECED19}"/>
    <cellStyle name="Title 5 7" xfId="3143" xr:uid="{E4C42AEE-BFC7-4B61-9088-3F82DECEFA54}"/>
    <cellStyle name="Title 5 7 2" xfId="11408" xr:uid="{1C912C6D-8E47-401F-B1D2-6B61DF53D75C}"/>
    <cellStyle name="Title 5 7 2 2" xfId="40141" xr:uid="{248273C3-81CE-45BE-B47F-5C933EC56FFE}"/>
    <cellStyle name="Title 5 7 2 3" xfId="40142" xr:uid="{7D7ED214-E73C-46EF-A3E5-7168FCE7DCC8}"/>
    <cellStyle name="Title 5 7 3" xfId="40143" xr:uid="{EDDC5837-6E8E-47F3-A4CF-0F7DF8F139B0}"/>
    <cellStyle name="Title 5 7 3 2" xfId="40144" xr:uid="{C6D545D3-6830-4D41-AD6F-2BDC02BE0B15}"/>
    <cellStyle name="Title 5 7 3 3" xfId="40145" xr:uid="{9FEAB0D8-8681-47CB-92EB-F6446ECE92B0}"/>
    <cellStyle name="Title 5 7 4" xfId="40146" xr:uid="{DD37F0DD-9069-42B6-9BB2-2A23A2DE5AC8}"/>
    <cellStyle name="Title 5 7 5" xfId="40147" xr:uid="{C18693AF-435D-46C3-81A7-99924801AAC0}"/>
    <cellStyle name="Title 5 7 5 2" xfId="40148" xr:uid="{310E48FE-F683-44A3-91CB-18A961A7E78A}"/>
    <cellStyle name="Title 5 7 5 3" xfId="40149" xr:uid="{34AB6A9D-5EB6-4176-886D-E7E39047B52F}"/>
    <cellStyle name="Title 5 7 6" xfId="40150" xr:uid="{5CEDF261-720B-4602-83A1-45601D4BB254}"/>
    <cellStyle name="Title 5 7 7" xfId="11208" xr:uid="{09851EFC-85AE-4DDA-BAAD-8BA76D8FC619}"/>
    <cellStyle name="Title 5 8" xfId="3144" xr:uid="{54E8C8BC-CC00-4187-996D-D60B89207075}"/>
    <cellStyle name="Title 5 8 2" xfId="11409" xr:uid="{01C83EE3-64B2-4EF1-8048-6A08B860B917}"/>
    <cellStyle name="Title 5 8 2 2" xfId="40151" xr:uid="{84867252-8433-4714-BCB9-B0012D24938F}"/>
    <cellStyle name="Title 5 8 2 3" xfId="40152" xr:uid="{E33E5B4C-4FAC-4048-8B36-81408A5D7ACE}"/>
    <cellStyle name="Title 5 8 3" xfId="40153" xr:uid="{178D2911-D03D-49BE-97AD-4CB15D628011}"/>
    <cellStyle name="Title 5 8 3 2" xfId="40154" xr:uid="{CE330333-C6A5-4919-9B6E-B44E71651860}"/>
    <cellStyle name="Title 5 8 3 3" xfId="40155" xr:uid="{72D54844-008F-4166-9232-6537DB9DA084}"/>
    <cellStyle name="Title 5 8 4" xfId="40156" xr:uid="{96C26ABD-D8DB-4183-9DE2-10797A138E07}"/>
    <cellStyle name="Title 5 8 5" xfId="40157" xr:uid="{F1CB7FD9-12C8-4121-A78E-DEE47D1D38F0}"/>
    <cellStyle name="Title 5 8 5 2" xfId="40158" xr:uid="{0FD62C3C-FEEA-4B67-A743-DDA5F178739B}"/>
    <cellStyle name="Title 5 8 5 3" xfId="40159" xr:uid="{E8C85A38-D6BA-4181-8AF9-038CD019FE66}"/>
    <cellStyle name="Title 5 8 6" xfId="40160" xr:uid="{E084480D-CF72-47A9-A123-32D954E47642}"/>
    <cellStyle name="Title 5 8 7" xfId="11209" xr:uid="{B162A4D5-32C5-4386-B88E-8D799981077E}"/>
    <cellStyle name="Title 5 9" xfId="3145" xr:uid="{A1EE0644-014A-4D51-9126-15EE85276D49}"/>
    <cellStyle name="Title 5 9 2" xfId="11410" xr:uid="{D5DA54D4-9222-4BFF-AAEA-4215411FAB72}"/>
    <cellStyle name="Title 5 9 2 2" xfId="40161" xr:uid="{A3B9BBB7-50E4-4F2B-83A8-F54EE6FDE256}"/>
    <cellStyle name="Title 5 9 2 3" xfId="40162" xr:uid="{D145DF60-A437-46B3-9944-4C6D72240DB0}"/>
    <cellStyle name="Title 5 9 3" xfId="40163" xr:uid="{56E75039-00F6-4F20-AE7E-DC564EEBF25B}"/>
    <cellStyle name="Title 5 9 3 2" xfId="40164" xr:uid="{1BC9B8CC-530E-46DB-80B5-2CB0EBE69FBC}"/>
    <cellStyle name="Title 5 9 3 3" xfId="40165" xr:uid="{A23E979A-7115-43CF-A049-A3CB0AB837CC}"/>
    <cellStyle name="Title 5 9 4" xfId="40166" xr:uid="{06277E0C-583B-4D46-ADE0-F0095509D16A}"/>
    <cellStyle name="Title 5 9 5" xfId="40167" xr:uid="{4E79F8F3-1EDC-4C97-9261-FD6DCE1AEFE5}"/>
    <cellStyle name="Title 5 9 5 2" xfId="40168" xr:uid="{BF1ECD41-4093-4322-B72C-B2E4CA5E8DAF}"/>
    <cellStyle name="Title 5 9 5 3" xfId="40169" xr:uid="{00A04504-2046-482E-9F2C-B29E865ED8AD}"/>
    <cellStyle name="Title 5 9 6" xfId="40170" xr:uid="{C7BDF51E-A9DE-409D-97DD-576E68C4313F}"/>
    <cellStyle name="Title 5 9 7" xfId="11210" xr:uid="{771E41D9-E983-4991-91E7-C114DA9EDD4C}"/>
    <cellStyle name="Title 6" xfId="3146" xr:uid="{ECA51797-9887-427B-AD5F-0335556E4BB2}"/>
    <cellStyle name="Title 6 10" xfId="3147" xr:uid="{2041D61A-E361-4888-8891-E7BE804566DF}"/>
    <cellStyle name="Title 6 10 2" xfId="11412" xr:uid="{9D78909E-8D6C-40E5-837B-94767BAD0200}"/>
    <cellStyle name="Title 6 10 2 2" xfId="40171" xr:uid="{9712D70D-98D5-4294-80A0-FB4C062421B4}"/>
    <cellStyle name="Title 6 10 2 3" xfId="40172" xr:uid="{BA4B7168-E9A1-40CD-9FE9-DCF2718DEF53}"/>
    <cellStyle name="Title 6 10 3" xfId="40173" xr:uid="{EAE8D128-4538-40F0-99F8-A69F39A37CFA}"/>
    <cellStyle name="Title 6 10 3 2" xfId="40174" xr:uid="{E8AE1934-ED4F-465D-A49A-04BBF16423B4}"/>
    <cellStyle name="Title 6 10 3 3" xfId="40175" xr:uid="{B5B7AB23-5EBE-4A0E-969A-B8925413FAF0}"/>
    <cellStyle name="Title 6 10 4" xfId="40176" xr:uid="{DC07E79F-F4E1-47DB-AF94-4E5ABA8911E4}"/>
    <cellStyle name="Title 6 10 5" xfId="40177" xr:uid="{95B414E1-98F1-43C3-B4D0-7320E2EF1787}"/>
    <cellStyle name="Title 6 10 5 2" xfId="40178" xr:uid="{67ADEAF4-2F64-4052-A8E4-E9CDAE7879DF}"/>
    <cellStyle name="Title 6 10 5 3" xfId="40179" xr:uid="{5818F73C-E990-4054-BA59-ACE42A0EEAC4}"/>
    <cellStyle name="Title 6 10 6" xfId="40180" xr:uid="{2B60A868-2B8A-405A-97D1-D18B4EF2C4E6}"/>
    <cellStyle name="Title 6 10 7" xfId="11212" xr:uid="{5D012F0E-A015-4347-9A20-83409A853CB6}"/>
    <cellStyle name="Title 6 11" xfId="3148" xr:uid="{48BC2685-8B3F-433C-983D-A33332240FB7}"/>
    <cellStyle name="Title 6 11 2" xfId="11413" xr:uid="{4F508D1C-BEC1-43E9-A7FF-4275A6111EAA}"/>
    <cellStyle name="Title 6 11 2 2" xfId="40181" xr:uid="{627B45D5-9527-41B2-BF1B-B0CF17338BDE}"/>
    <cellStyle name="Title 6 11 2 3" xfId="40182" xr:uid="{123A2F51-45CE-414C-B9BE-C5252DDDEA33}"/>
    <cellStyle name="Title 6 11 3" xfId="40183" xr:uid="{068DF7DF-8AFA-4F69-9987-A52AB3641AC6}"/>
    <cellStyle name="Title 6 11 3 2" xfId="40184" xr:uid="{DA2B060D-FB03-4FDF-A79D-B304B6D3CBD1}"/>
    <cellStyle name="Title 6 11 3 3" xfId="40185" xr:uid="{2C90F2CE-950F-48E5-BBA3-4CB047482CEC}"/>
    <cellStyle name="Title 6 11 4" xfId="40186" xr:uid="{1CBFAF8D-EFAC-433B-AF45-4FDDF5A34413}"/>
    <cellStyle name="Title 6 11 5" xfId="40187" xr:uid="{B62BF230-10EF-46CA-B0D2-A10EE82C69D7}"/>
    <cellStyle name="Title 6 11 5 2" xfId="40188" xr:uid="{9224539A-D978-4964-B468-FC4EFF65CA20}"/>
    <cellStyle name="Title 6 11 5 3" xfId="40189" xr:uid="{2D0D037F-2D26-44A7-BC6C-48DA21D224EC}"/>
    <cellStyle name="Title 6 11 6" xfId="40190" xr:uid="{B3F760FC-3E47-4F5D-BB43-5B6F48DF0D71}"/>
    <cellStyle name="Title 6 11 7" xfId="11213" xr:uid="{1AE3E1A7-2857-45BE-AD81-49E4C552DD55}"/>
    <cellStyle name="Title 6 12" xfId="11411" xr:uid="{28505269-F856-457F-9ECF-30B0C5DBF08A}"/>
    <cellStyle name="Title 6 12 2" xfId="40191" xr:uid="{436A35A3-F0F7-421D-A532-FA8209BEE2CF}"/>
    <cellStyle name="Title 6 12 3" xfId="40192" xr:uid="{6754C403-8409-4E0A-9355-29A8965F82E6}"/>
    <cellStyle name="Title 6 13" xfId="40193" xr:uid="{ADC5BDFE-1D76-4FC4-B9C3-1BCFF958FF21}"/>
    <cellStyle name="Title 6 13 2" xfId="40194" xr:uid="{E56890E5-B8A3-4854-8B72-E88B7FCE8F57}"/>
    <cellStyle name="Title 6 13 3" xfId="40195" xr:uid="{0B799289-CDCE-4A0C-8C49-616F8D467B59}"/>
    <cellStyle name="Title 6 14" xfId="40196" xr:uid="{3E15A75F-B4EF-45C0-82B9-AA69005852AB}"/>
    <cellStyle name="Title 6 15" xfId="40197" xr:uid="{68CDDEC4-7C4A-4C4D-93B9-66F295EA841A}"/>
    <cellStyle name="Title 6 15 2" xfId="40198" xr:uid="{54429213-E73A-46FE-89E6-7C2084B08878}"/>
    <cellStyle name="Title 6 15 3" xfId="40199" xr:uid="{1AD1B9CE-AB5A-4BE1-A63D-A9ECF2A2E128}"/>
    <cellStyle name="Title 6 16" xfId="40200" xr:uid="{930C202A-CE7B-44C5-BCEF-33259C887055}"/>
    <cellStyle name="Title 6 17" xfId="11211" xr:uid="{D69892B8-52B4-40DC-BD3C-A6076397F311}"/>
    <cellStyle name="Title 6 18" xfId="9630" xr:uid="{DC23734E-CC75-4692-B0C7-EDA1E0588792}"/>
    <cellStyle name="Title 6 2" xfId="3149" xr:uid="{688FC89C-07FD-4B2B-88DD-7F789B3E5D59}"/>
    <cellStyle name="Title 6 2 2" xfId="11414" xr:uid="{54780585-FF48-4F2B-B16F-9C01F2D775AE}"/>
    <cellStyle name="Title 6 2 2 2" xfId="40201" xr:uid="{0C64FB55-CC43-444D-8DAD-5BD743FA794C}"/>
    <cellStyle name="Title 6 2 2 3" xfId="40202" xr:uid="{6D062BDC-9D83-4415-B401-3FE84D1CC354}"/>
    <cellStyle name="Title 6 2 3" xfId="40203" xr:uid="{45617DEA-7908-4712-85FB-DA011998E1A7}"/>
    <cellStyle name="Title 6 2 3 2" xfId="40204" xr:uid="{AC03FF67-4567-4913-A38D-CF5372BCEB53}"/>
    <cellStyle name="Title 6 2 3 3" xfId="40205" xr:uid="{4D85AA2F-E9A1-4C1C-B648-74E2118DDEA3}"/>
    <cellStyle name="Title 6 2 4" xfId="40206" xr:uid="{467FC601-BDAD-475B-A7D3-92F372B5A579}"/>
    <cellStyle name="Title 6 2 5" xfId="40207" xr:uid="{5BA320B3-AB48-4F66-9E03-9C6162A24241}"/>
    <cellStyle name="Title 6 2 5 2" xfId="40208" xr:uid="{BF3A2459-6817-461B-8CDA-D88D02519C23}"/>
    <cellStyle name="Title 6 2 5 3" xfId="40209" xr:uid="{E9550F62-31A4-4B0F-AAD5-D3FEEC1A7E78}"/>
    <cellStyle name="Title 6 2 6" xfId="40210" xr:uid="{04E2F5B1-313B-4D6B-97D8-109CBAE38BE9}"/>
    <cellStyle name="Title 6 2 7" xfId="11214" xr:uid="{BA6157D1-83B8-4B28-A566-66E01EBCCFD6}"/>
    <cellStyle name="Title 6 2 8" xfId="9631" xr:uid="{8F0D907D-D3A8-4C51-952F-29F84845B88B}"/>
    <cellStyle name="Title 6 3" xfId="3150" xr:uid="{35E5BDF9-2ED6-47ED-B80F-EDC982D1418D}"/>
    <cellStyle name="Title 6 3 2" xfId="11415" xr:uid="{4C72B2F2-9A97-4AB8-9C1A-3370FC382FB9}"/>
    <cellStyle name="Title 6 3 2 2" xfId="40211" xr:uid="{4B46139F-55B8-42F0-B307-E70CE6F28162}"/>
    <cellStyle name="Title 6 3 2 3" xfId="40212" xr:uid="{A6A16C35-1D15-4CB2-850F-EA4E7E7EFE95}"/>
    <cellStyle name="Title 6 3 3" xfId="40213" xr:uid="{3F6FFB70-689A-433C-A1B9-56276EF85845}"/>
    <cellStyle name="Title 6 3 3 2" xfId="40214" xr:uid="{065D540A-4CCB-47FC-B7CA-34BB4ACF79C1}"/>
    <cellStyle name="Title 6 3 3 3" xfId="40215" xr:uid="{6F548A99-DB25-4427-8347-99A88DB629B1}"/>
    <cellStyle name="Title 6 3 4" xfId="40216" xr:uid="{3987369C-82B8-4D69-9C9C-62A331DA7704}"/>
    <cellStyle name="Title 6 3 5" xfId="40217" xr:uid="{D2A43168-6F10-47CA-882D-8B53043EAF33}"/>
    <cellStyle name="Title 6 3 5 2" xfId="40218" xr:uid="{0D0368CB-2A1B-45F8-BA2C-C22650DBFE4F}"/>
    <cellStyle name="Title 6 3 5 3" xfId="40219" xr:uid="{87A8FAA8-1037-4AB0-A0E4-1206AB869084}"/>
    <cellStyle name="Title 6 3 6" xfId="40220" xr:uid="{88ABF7CF-2911-40CC-813F-5BFCA7BF02CF}"/>
    <cellStyle name="Title 6 3 7" xfId="11215" xr:uid="{7067A9A4-0FAF-418B-829B-2B1C0E50A3A9}"/>
    <cellStyle name="Title 6 4" xfId="3151" xr:uid="{B033421D-09D5-4E11-8DC9-6F49F75F4669}"/>
    <cellStyle name="Title 6 4 2" xfId="11416" xr:uid="{1F07B199-1674-4826-A6F0-5449B21CDB9E}"/>
    <cellStyle name="Title 6 4 2 2" xfId="40221" xr:uid="{132989AE-2057-4B37-A4D2-1DB6252A7F52}"/>
    <cellStyle name="Title 6 4 2 3" xfId="40222" xr:uid="{534F7B4E-8474-4DE7-BBF9-75C9CB2416F2}"/>
    <cellStyle name="Title 6 4 3" xfId="40223" xr:uid="{C3A3C5F2-9A8B-4A90-B951-C6A0F451486A}"/>
    <cellStyle name="Title 6 4 3 2" xfId="40224" xr:uid="{41AD6C70-55C7-41B1-9051-3FF5F1CAB71D}"/>
    <cellStyle name="Title 6 4 3 3" xfId="40225" xr:uid="{2CB10AB7-16AB-454A-93FA-F2E5C4A8FF13}"/>
    <cellStyle name="Title 6 4 4" xfId="40226" xr:uid="{A8A381FC-138B-43B7-9944-BCC66D9EC115}"/>
    <cellStyle name="Title 6 4 5" xfId="40227" xr:uid="{65463923-06DD-42F3-AEE2-7EA06D2D8975}"/>
    <cellStyle name="Title 6 4 5 2" xfId="40228" xr:uid="{BAFE19C3-3F0F-42E7-99B8-48A1713B2F88}"/>
    <cellStyle name="Title 6 4 5 3" xfId="40229" xr:uid="{E31AFE16-7396-439D-963B-A51FEF38869A}"/>
    <cellStyle name="Title 6 4 6" xfId="40230" xr:uid="{752783A6-8834-41EA-99FD-FAE985966BDA}"/>
    <cellStyle name="Title 6 4 7" xfId="11216" xr:uid="{538A20FC-2F24-4F58-AA7E-52A10A919541}"/>
    <cellStyle name="Title 6 5" xfId="3152" xr:uid="{EBAB36D5-0F5A-479A-A88B-09A88AE5BF8B}"/>
    <cellStyle name="Title 6 5 2" xfId="11417" xr:uid="{14F0CAAA-59A4-4097-A7A6-1F46D1601629}"/>
    <cellStyle name="Title 6 5 2 2" xfId="40231" xr:uid="{7FBA8DD9-8A33-4742-8896-0561CD83B06F}"/>
    <cellStyle name="Title 6 5 2 3" xfId="40232" xr:uid="{9F1BECA5-1E20-4A23-BBC3-D44F67E1F225}"/>
    <cellStyle name="Title 6 5 3" xfId="40233" xr:uid="{EB3D0984-9476-42A4-8EFC-D23B6B3B591D}"/>
    <cellStyle name="Title 6 5 3 2" xfId="40234" xr:uid="{3D8DA6CF-6FF1-461F-B993-B843D32E51BB}"/>
    <cellStyle name="Title 6 5 3 3" xfId="40235" xr:uid="{DC1FC3D7-ED09-44C5-86DF-EE5BC8E315A8}"/>
    <cellStyle name="Title 6 5 4" xfId="40236" xr:uid="{789F0C64-B619-4391-93FC-02C309CDA733}"/>
    <cellStyle name="Title 6 5 5" xfId="40237" xr:uid="{4C656FC5-9535-48CD-8FCA-85CEA083EB5F}"/>
    <cellStyle name="Title 6 5 5 2" xfId="40238" xr:uid="{5C459888-FA3C-4CEF-BEF2-211287652147}"/>
    <cellStyle name="Title 6 5 5 3" xfId="40239" xr:uid="{7672C2FA-1466-4C7B-9DDA-D4A0A61C422F}"/>
    <cellStyle name="Title 6 5 6" xfId="40240" xr:uid="{AC77D2C9-B766-44C0-AA00-513D4A64BA17}"/>
    <cellStyle name="Title 6 5 7" xfId="11217" xr:uid="{20A91A7E-D0E1-4C52-AF99-ACCEC10BB7A3}"/>
    <cellStyle name="Title 6 6" xfId="3153" xr:uid="{6DC46198-A69F-47B8-9630-762A60A2ED48}"/>
    <cellStyle name="Title 6 6 2" xfId="11418" xr:uid="{2BDE85A4-2ED2-4A4E-969A-D38D08A60CED}"/>
    <cellStyle name="Title 6 6 2 2" xfId="40241" xr:uid="{30800583-6294-4FBB-87B5-72B541948836}"/>
    <cellStyle name="Title 6 6 2 3" xfId="40242" xr:uid="{0402C5CC-1BC5-41AF-9DB2-B78F182C827A}"/>
    <cellStyle name="Title 6 6 3" xfId="40243" xr:uid="{C714DFD3-6269-460F-A840-FB0FD0B9F834}"/>
    <cellStyle name="Title 6 6 3 2" xfId="40244" xr:uid="{568CD436-AEEB-4DCA-902B-B05C17BDC3CC}"/>
    <cellStyle name="Title 6 6 3 3" xfId="40245" xr:uid="{7A89A8C2-E836-4294-B5AB-DA2CBD95063F}"/>
    <cellStyle name="Title 6 6 4" xfId="40246" xr:uid="{B8D63280-CFAE-4C61-9CFE-4AF6D1642BA1}"/>
    <cellStyle name="Title 6 6 5" xfId="40247" xr:uid="{2130CF7B-186C-41D8-BDA3-566CDDA719E2}"/>
    <cellStyle name="Title 6 6 5 2" xfId="40248" xr:uid="{9B29E955-E366-4BD5-9AAA-71ED6F8BBD4C}"/>
    <cellStyle name="Title 6 6 5 3" xfId="40249" xr:uid="{F75F2E3E-9F9B-4F39-AF29-C80B1EEAA58C}"/>
    <cellStyle name="Title 6 6 6" xfId="40250" xr:uid="{15F14E39-13A7-4AA0-8B3F-56731CF3EBEA}"/>
    <cellStyle name="Title 6 6 7" xfId="11218" xr:uid="{430FECBC-B91D-4767-9457-70C70072B24C}"/>
    <cellStyle name="Title 6 7" xfId="3154" xr:uid="{CEF2CF39-6371-43E5-8704-3C310A5FDFD0}"/>
    <cellStyle name="Title 6 7 2" xfId="11419" xr:uid="{50FC735B-0384-498B-AFF4-F54074E0DEC4}"/>
    <cellStyle name="Title 6 7 2 2" xfId="40251" xr:uid="{B192CEB5-8917-4E8C-BDFD-751ED75D6068}"/>
    <cellStyle name="Title 6 7 2 3" xfId="40252" xr:uid="{FCFADA89-DB2E-49B1-96AC-8DC944DCEA9C}"/>
    <cellStyle name="Title 6 7 3" xfId="40253" xr:uid="{4869D841-CA5B-491C-B4E9-2EC1D06E8D6F}"/>
    <cellStyle name="Title 6 7 3 2" xfId="40254" xr:uid="{32EA3FD3-3F2D-4915-9661-F81B3A9FC584}"/>
    <cellStyle name="Title 6 7 3 3" xfId="40255" xr:uid="{7BE2D438-2BC7-46DB-A412-41294A9A8D67}"/>
    <cellStyle name="Title 6 7 4" xfId="40256" xr:uid="{D0DB635A-CB6E-43CB-AB3E-601096618A50}"/>
    <cellStyle name="Title 6 7 5" xfId="40257" xr:uid="{040E1C38-F354-4DCE-A5EA-EC0912B3677A}"/>
    <cellStyle name="Title 6 7 5 2" xfId="40258" xr:uid="{D9B8F4F4-5C07-4AF7-9620-980101DA4B3B}"/>
    <cellStyle name="Title 6 7 5 3" xfId="40259" xr:uid="{E905F438-2228-4965-BF36-144B48B7D68C}"/>
    <cellStyle name="Title 6 7 6" xfId="40260" xr:uid="{D312BCF6-7F93-49B8-A752-901C631DE590}"/>
    <cellStyle name="Title 6 7 7" xfId="11219" xr:uid="{2243DAFD-B80A-4B42-A2D5-FAF692525E8D}"/>
    <cellStyle name="Title 6 8" xfId="3155" xr:uid="{F29467A3-8B80-4006-8140-B784D427EE88}"/>
    <cellStyle name="Title 6 8 2" xfId="11420" xr:uid="{329335B7-5AD3-4200-AA56-FC7E798EC3C3}"/>
    <cellStyle name="Title 6 8 2 2" xfId="40261" xr:uid="{3F4B70F5-66D8-4C3A-907C-081C69D41C6B}"/>
    <cellStyle name="Title 6 8 2 3" xfId="40262" xr:uid="{92AD20C3-8193-46EE-A711-9C0E73ECEFB6}"/>
    <cellStyle name="Title 6 8 3" xfId="40263" xr:uid="{0CE6FC46-7498-42F8-8900-2B9B87EBA147}"/>
    <cellStyle name="Title 6 8 3 2" xfId="40264" xr:uid="{7225289D-F782-4D4F-860F-2F0AA974F93B}"/>
    <cellStyle name="Title 6 8 3 3" xfId="40265" xr:uid="{645EE761-337C-4C2F-8773-4C7ED5A9947B}"/>
    <cellStyle name="Title 6 8 4" xfId="40266" xr:uid="{3A36C177-1FB0-4291-93CA-C17863CF8528}"/>
    <cellStyle name="Title 6 8 5" xfId="40267" xr:uid="{2F4EA236-FF39-4FB4-B359-35B206AC4643}"/>
    <cellStyle name="Title 6 8 5 2" xfId="40268" xr:uid="{B209C82F-267A-4033-A92F-1A29914EE13B}"/>
    <cellStyle name="Title 6 8 5 3" xfId="40269" xr:uid="{ED84B008-548D-4166-BD00-4DBDC9F4704F}"/>
    <cellStyle name="Title 6 8 6" xfId="40270" xr:uid="{C7961E62-2757-4022-980A-D70F956B8F9B}"/>
    <cellStyle name="Title 6 8 7" xfId="11220" xr:uid="{4BA21162-FFB4-4B39-B2B0-68E23433FE1E}"/>
    <cellStyle name="Title 6 9" xfId="3156" xr:uid="{9916EFBE-A49C-4B3C-A53F-1081A5F22E88}"/>
    <cellStyle name="Title 6 9 2" xfId="11421" xr:uid="{0A7756B8-C383-4791-B87A-F4D6C8FDB572}"/>
    <cellStyle name="Title 6 9 2 2" xfId="40271" xr:uid="{58065DAE-8FBF-4C62-B0D2-BBFA2A89BEE4}"/>
    <cellStyle name="Title 6 9 2 3" xfId="40272" xr:uid="{9687F337-46E3-46A0-A75A-44DA2F0BF37A}"/>
    <cellStyle name="Title 6 9 3" xfId="40273" xr:uid="{B24547CD-6B67-4BC6-A3F7-66A55AF8662D}"/>
    <cellStyle name="Title 6 9 3 2" xfId="40274" xr:uid="{19F59632-BB1F-4966-95D4-AE4D5423273B}"/>
    <cellStyle name="Title 6 9 3 3" xfId="40275" xr:uid="{09A375C6-32BC-4D94-BEE5-B4F8AFADD2E9}"/>
    <cellStyle name="Title 6 9 4" xfId="40276" xr:uid="{82C8490C-8F7E-4B7E-A2F8-D092662BAC40}"/>
    <cellStyle name="Title 6 9 5" xfId="40277" xr:uid="{9586ABB8-079D-459F-9F97-F70BDFB4AC8C}"/>
    <cellStyle name="Title 6 9 5 2" xfId="40278" xr:uid="{10A6F494-1745-415C-8A64-10F7F323648F}"/>
    <cellStyle name="Title 6 9 5 3" xfId="40279" xr:uid="{52854A25-669E-492C-814B-A89CB6DC08BB}"/>
    <cellStyle name="Title 6 9 6" xfId="40280" xr:uid="{B0F23A06-D8AB-4894-ACE5-4B1D5FE11DE0}"/>
    <cellStyle name="Title 6 9 7" xfId="11221" xr:uid="{921A817E-6928-48A5-AEBC-182888D40CAB}"/>
    <cellStyle name="Title 7" xfId="3157" xr:uid="{528C1538-6B95-4B35-B95C-64A2EA743E52}"/>
    <cellStyle name="Title 7 2" xfId="11422" xr:uid="{099D6BF4-F08D-419F-A7FC-4D2CD950A4FE}"/>
    <cellStyle name="Title 7 2 2" xfId="40281" xr:uid="{3E6FE1A7-1564-42C0-8970-FA4815A1CE01}"/>
    <cellStyle name="Title 7 2 3" xfId="40282" xr:uid="{C3EE261E-EFC4-4252-9344-37C2F2D69BA4}"/>
    <cellStyle name="Title 7 3" xfId="40283" xr:uid="{EC3EB500-D182-4632-8623-D524F79C7CB1}"/>
    <cellStyle name="Title 7 3 2" xfId="40284" xr:uid="{16FC9FE3-27BF-4B45-8511-C5E00CE3B6CC}"/>
    <cellStyle name="Title 7 3 3" xfId="40285" xr:uid="{106D1261-E7BA-4635-A23A-18A25C8DDF7E}"/>
    <cellStyle name="Title 7 4" xfId="40286" xr:uid="{B8617284-1B9F-463A-B5D5-49B269F04251}"/>
    <cellStyle name="Title 7 5" xfId="40287" xr:uid="{C9C1AC4F-8572-4B05-B173-20506968E8EC}"/>
    <cellStyle name="Title 7 5 2" xfId="40288" xr:uid="{3225B4E7-5CD1-4130-AFF8-B71389F2C321}"/>
    <cellStyle name="Title 7 5 3" xfId="40289" xr:uid="{2C1C9A15-912E-4548-8B7F-FD7288DC491E}"/>
    <cellStyle name="Title 7 6" xfId="40290" xr:uid="{3C7B7373-883A-4DD8-AAE7-0C98C88F44BD}"/>
    <cellStyle name="Title 7 7" xfId="11222" xr:uid="{A2B4F6B1-5CBC-4C5C-9A01-0ECE851E700A}"/>
    <cellStyle name="Title 7 8" xfId="9632" xr:uid="{AA4F2D21-8279-48C5-AB28-A8F5BBD29E74}"/>
    <cellStyle name="Title 8" xfId="3158" xr:uid="{3ACF80F9-646D-4D58-8E1D-3D77F92DD0AC}"/>
    <cellStyle name="Title 8 2" xfId="11423" xr:uid="{F387D1DA-48B0-473E-B096-A781744E4E3E}"/>
    <cellStyle name="Title 8 2 2" xfId="40291" xr:uid="{A4BAE8ED-A55F-4784-ADF1-198A98498911}"/>
    <cellStyle name="Title 8 2 3" xfId="40292" xr:uid="{8C8A4C51-004F-412F-83AE-9D1670F56D42}"/>
    <cellStyle name="Title 8 3" xfId="40293" xr:uid="{AAE46CCC-A6BA-437F-8851-BFD1A4C677CB}"/>
    <cellStyle name="Title 8 3 2" xfId="40294" xr:uid="{1F56E6DD-622E-4FC9-AAE3-ABD2D480721F}"/>
    <cellStyle name="Title 8 3 3" xfId="40295" xr:uid="{2DABE029-E35B-4C52-8952-CDE05F2C4362}"/>
    <cellStyle name="Title 8 4" xfId="40296" xr:uid="{BA5C132E-AC75-45A9-9891-64F322476ED3}"/>
    <cellStyle name="Title 8 5" xfId="40297" xr:uid="{DCD87709-4576-4FB7-B2EB-04C6E4A4D292}"/>
    <cellStyle name="Title 8 5 2" xfId="40298" xr:uid="{2D64923C-65D1-4249-8A6E-A06E080ED73D}"/>
    <cellStyle name="Title 8 5 3" xfId="40299" xr:uid="{C70896AE-6DFF-4CFB-BAD9-BFCCA7234A62}"/>
    <cellStyle name="Title 8 6" xfId="40300" xr:uid="{E9470082-ABD8-43B8-8E48-DD082FC16535}"/>
    <cellStyle name="Title 8 7" xfId="11223" xr:uid="{F1FB6AE4-B684-42D4-8C8F-6D3D21B7EDA3}"/>
    <cellStyle name="Title 8 8" xfId="9633" xr:uid="{399B0477-15A5-42AC-B329-BC3C2F44E6ED}"/>
    <cellStyle name="Title 9" xfId="3159" xr:uid="{F984BBDE-703A-4FB6-9574-2411B28677F6}"/>
    <cellStyle name="Title 9 2" xfId="11424" xr:uid="{9341FA94-C12F-4556-ACBA-87A1B8051D8D}"/>
    <cellStyle name="Title 9 2 2" xfId="40301" xr:uid="{22182116-33BD-4473-A7CA-6D72AE61A667}"/>
    <cellStyle name="Title 9 2 3" xfId="40302" xr:uid="{44ED56FA-300D-4C67-9473-56F9583CD7FC}"/>
    <cellStyle name="Title 9 3" xfId="40303" xr:uid="{5A056A14-BC26-4CD7-A02E-698E6727EF8B}"/>
    <cellStyle name="Title 9 3 2" xfId="40304" xr:uid="{C9156829-8337-4889-9463-02B54F99E954}"/>
    <cellStyle name="Title 9 3 3" xfId="40305" xr:uid="{F8354D6A-EC4E-4370-90B2-8A1EB5066EE5}"/>
    <cellStyle name="Title 9 4" xfId="40306" xr:uid="{0D290223-8F66-438A-A7C8-F5F992640D25}"/>
    <cellStyle name="Title 9 5" xfId="40307" xr:uid="{AA0F1E0E-33AB-4FE5-813A-6041DBDDF96C}"/>
    <cellStyle name="Title 9 5 2" xfId="40308" xr:uid="{6A109D3E-F6F6-4AE1-A629-0E917ED2AB9E}"/>
    <cellStyle name="Title 9 5 3" xfId="40309" xr:uid="{0AACEA45-9E4D-4A7F-943A-240E74B43D01}"/>
    <cellStyle name="Title 9 6" xfId="40310" xr:uid="{CEA1C1E9-1EE7-4AA7-BB06-CA51A9CC3C8D}"/>
    <cellStyle name="Title 9 7" xfId="11224" xr:uid="{7C3CE124-9167-4457-8FA2-2E56839DCD51}"/>
    <cellStyle name="Title 9 8" xfId="9634" xr:uid="{EDF3FC4E-00F5-4D60-81CA-075A292379AF}"/>
    <cellStyle name="Titolo" xfId="4367" xr:uid="{7C5D5EDC-A5C9-43C1-91A3-7A7D9D340932}"/>
    <cellStyle name="Titolo 1" xfId="4368" xr:uid="{51976B8A-3921-4F13-BBE7-D842D5F1F9F9}"/>
    <cellStyle name="Titolo 2" xfId="4369" xr:uid="{21094077-27E7-446F-8F33-6B0A9D54A92A}"/>
    <cellStyle name="Titolo 3" xfId="4370" xr:uid="{55E512FB-DE82-43C7-AD88-53C5BC123082}"/>
    <cellStyle name="Titolo 3 2" xfId="40311" xr:uid="{AD118812-1CD4-4938-AE97-8E8198F70CCA}"/>
    <cellStyle name="Titolo 3 2 2" xfId="40312" xr:uid="{9BB219FB-AF34-4EA5-BF92-9DD916F1825C}"/>
    <cellStyle name="Titolo 3 2 3" xfId="40313" xr:uid="{0E56E9C4-13AC-412C-A04C-F65614B1574A}"/>
    <cellStyle name="Titolo 3 3" xfId="40314" xr:uid="{1486BA0D-1666-4385-8D6D-3A2524A3B241}"/>
    <cellStyle name="Titolo 3 3 2" xfId="40315" xr:uid="{5262AE9E-274D-4F2F-9EF2-4A3288391785}"/>
    <cellStyle name="Titolo 3 3 3" xfId="40316" xr:uid="{F8C47636-9899-4D5A-AE00-E91C741C27AC}"/>
    <cellStyle name="Titolo 3 4" xfId="40317" xr:uid="{4B3ED458-90CA-4CEF-A54C-616CF787A760}"/>
    <cellStyle name="Titolo 3 4 2" xfId="40318" xr:uid="{7ED837D5-F426-4D57-BD3C-43C92FDC6489}"/>
    <cellStyle name="Titolo 3 4 3" xfId="40319" xr:uid="{DD6803D0-FCF6-49E6-A1F4-508B627476D7}"/>
    <cellStyle name="Titolo 3 5" xfId="40320" xr:uid="{6098A323-87A3-472E-A100-E19C547B134A}"/>
    <cellStyle name="Titolo 3 5 2" xfId="40321" xr:uid="{7E3588A6-7C73-48B1-B088-C57B85246A00}"/>
    <cellStyle name="Titolo 3 5 3" xfId="40322" xr:uid="{90CD81FE-CD0C-4FB9-9E07-C71F9E157F26}"/>
    <cellStyle name="Titolo 3 6" xfId="40323" xr:uid="{D0E2F788-0532-4B71-BF2B-71B5B62038B8}"/>
    <cellStyle name="Titolo 3 7" xfId="40324" xr:uid="{73E400EE-56BD-4771-B566-2CAF97B54AE2}"/>
    <cellStyle name="Titolo 3 8" xfId="40325" xr:uid="{88676C31-BAB9-42E7-81EE-92FA3DA1B91A}"/>
    <cellStyle name="Titolo 4" xfId="4371" xr:uid="{8A2AF65A-7C69-45B7-BFDB-0F7D5BB73DE6}"/>
    <cellStyle name="Titre" xfId="40326" xr:uid="{92996FD0-88EA-4E79-85A4-2FA2645ABDD3}"/>
    <cellStyle name="Titre 1" xfId="40327" xr:uid="{F1D01639-EA0B-422C-A0B6-4969C5503B4A}"/>
    <cellStyle name="Titre 2" xfId="40328" xr:uid="{283160DB-C091-4579-8DAA-D4E6CE3DB27E}"/>
    <cellStyle name="Titre 3" xfId="40329" xr:uid="{C60DEA0D-A3FD-4724-B32F-CF2A1C0CE618}"/>
    <cellStyle name="Titre 3 2" xfId="40330" xr:uid="{672FB62F-A79F-4FBD-9617-E8A88C4EB0D4}"/>
    <cellStyle name="Titre 3 2 2" xfId="40331" xr:uid="{2E7AB666-72FE-4090-A62B-9281D6833EFF}"/>
    <cellStyle name="Titre 3 2 3" xfId="40332" xr:uid="{E7985218-FBB6-4E3F-AE78-8595729ABE61}"/>
    <cellStyle name="Titre 3 3" xfId="40333" xr:uid="{D21DCF0E-B712-4383-9D1F-55495B2B8FE8}"/>
    <cellStyle name="Titre 3 3 2" xfId="40334" xr:uid="{3032A692-63A8-4AD7-AA6C-3199C17AB3D4}"/>
    <cellStyle name="Titre 3 3 3" xfId="40335" xr:uid="{51D5FFF4-3D92-447F-B04C-2437BAD7BAFE}"/>
    <cellStyle name="Titre 3 4" xfId="40336" xr:uid="{6A467A6F-EEB9-48D4-87B3-4665D74BD575}"/>
    <cellStyle name="Titre 3 4 2" xfId="40337" xr:uid="{E3739C7E-F9E0-4F94-9985-BE5C61A4A670}"/>
    <cellStyle name="Titre 3 4 3" xfId="40338" xr:uid="{B4EE911B-2B0D-4F1D-B8C8-739A81D23EF0}"/>
    <cellStyle name="Titre 3 5" xfId="40339" xr:uid="{C11FB174-97BC-47A1-9FDD-BFC1C5054A3D}"/>
    <cellStyle name="Titre 3 6" xfId="40340" xr:uid="{CD2887A6-7338-4C9D-A253-B81394AE2173}"/>
    <cellStyle name="Titre 4" xfId="40341" xr:uid="{980D4BD4-D21E-4633-A1EC-F2679FEB284C}"/>
    <cellStyle name="Total" xfId="18" builtinId="25" customBuiltin="1"/>
    <cellStyle name="Total 10" xfId="3160" xr:uid="{A7E2DA05-E783-4A08-ADD5-123B3020A00F}"/>
    <cellStyle name="Total 10 10" xfId="40342" xr:uid="{59D9AD8D-F796-4B7E-A04E-1438719E8461}"/>
    <cellStyle name="Total 10 10 2" xfId="40343" xr:uid="{322D2D03-9D19-487E-A9EF-CE2DE6646086}"/>
    <cellStyle name="Total 10 10 3" xfId="40344" xr:uid="{1B34E35C-BA2F-43D3-A4D7-49F59B9F4D14}"/>
    <cellStyle name="Total 10 11" xfId="40345" xr:uid="{CED38385-AD8D-4183-A792-D7B84FB2571A}"/>
    <cellStyle name="Total 10 11 2" xfId="40346" xr:uid="{CA5739C4-EE94-4F56-9087-24A5E702C425}"/>
    <cellStyle name="Total 10 12" xfId="40347" xr:uid="{2FDC600C-6766-40CE-B8AA-40DB3F8B7599}"/>
    <cellStyle name="Total 10 13" xfId="11225" xr:uid="{136A6BD0-D235-4EFB-BEC3-71EAAA9A85BA}"/>
    <cellStyle name="Total 10 14" xfId="9635" xr:uid="{06948D87-6CF3-4A6A-9A3C-33E343592100}"/>
    <cellStyle name="Total 10 2" xfId="3599" xr:uid="{74123A22-7BCA-4735-90C2-59F4BFD00B62}"/>
    <cellStyle name="Total 10 2 10" xfId="40348" xr:uid="{B0374148-15A0-4C40-81D1-590BC87FE515}"/>
    <cellStyle name="Total 10 2 10 2" xfId="40349" xr:uid="{86A9CF31-3F5E-4268-B9BD-6EB24CB813C3}"/>
    <cellStyle name="Total 10 2 11" xfId="40350" xr:uid="{06D05112-71A4-4160-ADB2-0F7C33FBBAB4}"/>
    <cellStyle name="Total 10 2 2" xfId="4255" xr:uid="{F0BD74E7-AAFB-4758-B9EF-BE53E86DA218}"/>
    <cellStyle name="Total 10 2 2 2" xfId="5002" xr:uid="{AC1B4139-49E9-4C8A-9906-58A6E34BFCA1}"/>
    <cellStyle name="Total 10 2 2 2 2" xfId="40351" xr:uid="{E2742DFE-E386-4F2E-A9FE-536F17392502}"/>
    <cellStyle name="Total 10 2 2 2 3" xfId="40352" xr:uid="{3AEF8A35-043A-4C50-9937-F48BC3505F9B}"/>
    <cellStyle name="Total 10 2 2 3" xfId="5478" xr:uid="{AFB416D2-4FC3-4962-B600-6D39DEC2D5F4}"/>
    <cellStyle name="Total 10 2 2 3 2" xfId="40353" xr:uid="{FF1D8608-0A5E-401B-B7A8-0513198E0FF8}"/>
    <cellStyle name="Total 10 2 2 4" xfId="40354" xr:uid="{52B9736C-5A48-4531-BE1E-74D09F613773}"/>
    <cellStyle name="Total 10 2 2 5" xfId="40355" xr:uid="{81628B3E-54D7-4FEE-BCCA-5B4BD4143D61}"/>
    <cellStyle name="Total 10 2 2 6" xfId="40356" xr:uid="{B4256281-2206-4975-B775-0041ECB1B246}"/>
    <cellStyle name="Total 10 2 3" xfId="40357" xr:uid="{CCE745A1-F183-4DCC-8B99-09A03B8E8360}"/>
    <cellStyle name="Total 10 2 3 2" xfId="40358" xr:uid="{770258B8-D437-4975-B2DC-6012AE656397}"/>
    <cellStyle name="Total 10 2 3 3" xfId="40359" xr:uid="{AF2D74B8-66E2-4187-A6CD-3AB16FAE97E4}"/>
    <cellStyle name="Total 10 2 4" xfId="40360" xr:uid="{11E35FA4-6D91-4C70-BE8A-BC0116AA002F}"/>
    <cellStyle name="Total 10 2 4 2" xfId="40361" xr:uid="{EB91F220-E1A0-4D24-A8D0-13466A536DE5}"/>
    <cellStyle name="Total 10 2 4 3" xfId="40362" xr:uid="{45C9D6B5-7F0B-469C-AB34-8DB44FFB04ED}"/>
    <cellStyle name="Total 10 2 5" xfId="40363" xr:uid="{B2CDEBCF-A0F0-4B65-BAD0-09AE48D3A9EF}"/>
    <cellStyle name="Total 10 2 5 2" xfId="40364" xr:uid="{F9E21E03-BD2A-4724-8576-D54733AB2306}"/>
    <cellStyle name="Total 10 2 5 3" xfId="40365" xr:uid="{AB25D002-F473-4D2C-B0EA-0A19EF910F3B}"/>
    <cellStyle name="Total 10 2 6" xfId="40366" xr:uid="{903C4406-EC8E-4158-950A-914F814887DA}"/>
    <cellStyle name="Total 10 2 6 2" xfId="40367" xr:uid="{2829F681-A0BD-4AD7-B08C-FCDB73B7BF48}"/>
    <cellStyle name="Total 10 2 6 3" xfId="40368" xr:uid="{BBE7B0EE-66C7-4F56-839C-85A1CC0EC7E4}"/>
    <cellStyle name="Total 10 2 7" xfId="40369" xr:uid="{F1C4A87F-B071-488A-B9C4-E35EC67242C7}"/>
    <cellStyle name="Total 10 2 7 2" xfId="40370" xr:uid="{ADBCB60F-ECFB-4B13-948B-75696FA43416}"/>
    <cellStyle name="Total 10 2 7 3" xfId="40371" xr:uid="{F3082675-90A2-4868-B4CB-EFD14483C941}"/>
    <cellStyle name="Total 10 2 8" xfId="40372" xr:uid="{F45467A9-158D-4042-BA7D-7C8F33514E23}"/>
    <cellStyle name="Total 10 2 8 2" xfId="40373" xr:uid="{D57E6427-2D4C-4FD7-880B-E2D778DFDB0A}"/>
    <cellStyle name="Total 10 2 8 3" xfId="40374" xr:uid="{28F922AD-5F67-4C63-818E-44DE4BA55B72}"/>
    <cellStyle name="Total 10 2 9" xfId="40375" xr:uid="{63C3F3C7-BD87-4D63-AD24-6D9D6361CED1}"/>
    <cellStyle name="Total 10 2 9 2" xfId="40376" xr:uid="{5E372182-8098-497D-B48E-D5DAAE7C5C65}"/>
    <cellStyle name="Total 10 2 9 3" xfId="40377" xr:uid="{77D46906-7C34-4314-852D-B268FB966E77}"/>
    <cellStyle name="Total 10 3" xfId="3933" xr:uid="{B31FF5F7-C518-445A-99D5-C6817D534EF3}"/>
    <cellStyle name="Total 10 3 2" xfId="4746" xr:uid="{4B7A4571-DF0D-4AF2-9E42-177D249FD446}"/>
    <cellStyle name="Total 10 3 2 2" xfId="40378" xr:uid="{A75333FF-35F7-4D4F-83C1-F76473F8E751}"/>
    <cellStyle name="Total 10 3 2 3" xfId="40379" xr:uid="{F4C8C118-2FAE-403F-8E63-E7BDBACFFF24}"/>
    <cellStyle name="Total 10 3 2 4" xfId="40380" xr:uid="{48A230C0-5829-4A7C-8360-8EC8BC947A89}"/>
    <cellStyle name="Total 10 3 3" xfId="5160" xr:uid="{40362D28-2722-4CA1-9198-932F0AEEE67B}"/>
    <cellStyle name="Total 10 3 3 2" xfId="40381" xr:uid="{F5D0365F-7C0E-47B1-A567-B7E755C09ED8}"/>
    <cellStyle name="Total 10 3 4" xfId="40382" xr:uid="{E864530E-1D42-4040-BBDA-6E7E7D6C1490}"/>
    <cellStyle name="Total 10 3 5" xfId="40383" xr:uid="{816F726C-0899-41FE-9144-AD0C7755A26D}"/>
    <cellStyle name="Total 10 3 6" xfId="40384" xr:uid="{1C4E33BA-4B86-4BE8-92C8-DA18AD5A4CB1}"/>
    <cellStyle name="Total 10 4" xfId="40385" xr:uid="{E699F22C-2C1D-40F0-AC86-BD4699A85354}"/>
    <cellStyle name="Total 10 4 2" xfId="40386" xr:uid="{5F0CB4CA-5B2C-474A-AB66-4811B25261AA}"/>
    <cellStyle name="Total 10 4 2 2" xfId="40387" xr:uid="{52B96ED2-F017-4C3A-B6A4-E7F5B42F86A1}"/>
    <cellStyle name="Total 10 4 2 3" xfId="40388" xr:uid="{83D47359-0690-4375-B23D-6500565C2297}"/>
    <cellStyle name="Total 10 4 3" xfId="40389" xr:uid="{61DCDD5E-FBE8-45B8-B883-6EF29331E603}"/>
    <cellStyle name="Total 10 4 4" xfId="40390" xr:uid="{A1E27443-C474-4DF5-88A9-40D71FC2E401}"/>
    <cellStyle name="Total 10 4 5" xfId="40391" xr:uid="{6CEDE660-6E1A-4269-90ED-74DC220A6D66}"/>
    <cellStyle name="Total 10 5" xfId="40392" xr:uid="{8AD9FF60-DE8F-4675-8DB5-834D28E4D8E2}"/>
    <cellStyle name="Total 10 5 2" xfId="40393" xr:uid="{4888AC1F-D63E-4A59-9A20-84A2F0327F82}"/>
    <cellStyle name="Total 10 5 2 2" xfId="40394" xr:uid="{1329EE81-FF9E-42E8-BFF3-1CECB1007D03}"/>
    <cellStyle name="Total 10 5 2 3" xfId="40395" xr:uid="{06589395-2541-44D9-B01E-0BCA667A758D}"/>
    <cellStyle name="Total 10 5 3" xfId="40396" xr:uid="{47522A2F-22EC-4D2A-AB9F-52C9526816F5}"/>
    <cellStyle name="Total 10 5 4" xfId="40397" xr:uid="{D3E08BD0-5913-4A01-8BFF-287F68EF40B6}"/>
    <cellStyle name="Total 10 6" xfId="40398" xr:uid="{BF05E1D0-86C8-47DD-AD91-77808BAED247}"/>
    <cellStyle name="Total 10 6 2" xfId="40399" xr:uid="{4D6B8436-0AD6-4E18-BBDE-ECAA4588B191}"/>
    <cellStyle name="Total 10 6 3" xfId="40400" xr:uid="{FBFC3A99-17FB-4F1B-8030-3F6200968309}"/>
    <cellStyle name="Total 10 7" xfId="40401" xr:uid="{EA06C9D2-357E-4F7F-9E45-2EB9D1F01C97}"/>
    <cellStyle name="Total 10 7 2" xfId="40402" xr:uid="{6D02B5FE-A3FF-4334-9C63-78DC15DA5576}"/>
    <cellStyle name="Total 10 7 3" xfId="40403" xr:uid="{24F27D56-F5CF-45CB-87D5-A9CF8DE1DD2D}"/>
    <cellStyle name="Total 10 8" xfId="40404" xr:uid="{6D91C9DF-BAD8-42DF-B075-5BABA10233AC}"/>
    <cellStyle name="Total 10 8 2" xfId="40405" xr:uid="{FB99715C-40F3-4FD3-8EB6-06574D9EDC2C}"/>
    <cellStyle name="Total 10 8 3" xfId="40406" xr:uid="{D4B05BDF-FC95-44A9-8AB1-A3F5053DD419}"/>
    <cellStyle name="Total 10 9" xfId="40407" xr:uid="{DB8B5582-46D6-41FC-9571-899C1D65EA52}"/>
    <cellStyle name="Total 10 9 2" xfId="40408" xr:uid="{C451B405-57A3-4A24-82FD-F50DE4DEA779}"/>
    <cellStyle name="Total 10 9 3" xfId="40409" xr:uid="{B8E29356-667E-4D23-BAAD-1342540EFFFE}"/>
    <cellStyle name="Total 11" xfId="9636" xr:uid="{5A0C8F31-0EB0-4AF6-8FA6-55ED31D2067C}"/>
    <cellStyle name="Total 11 2" xfId="40410" xr:uid="{BBDCCE73-D5CF-4CEB-84B9-E85506A10CF5}"/>
    <cellStyle name="Total 12" xfId="9637" xr:uid="{8635B6C9-1479-43D9-8E00-C65EF635DFB5}"/>
    <cellStyle name="Total 12 2" xfId="40411" xr:uid="{A70C9D82-0FD5-4AD7-8245-0D0302B4E426}"/>
    <cellStyle name="Total 13" xfId="9638" xr:uid="{1C0470D4-686E-4464-B4A8-ED6A5AA63255}"/>
    <cellStyle name="Total 13 2" xfId="40412" xr:uid="{184D8D39-C3A4-4A2E-9C99-DCF00AFC293A}"/>
    <cellStyle name="Total 14" xfId="9639" xr:uid="{4E21DCA3-90A0-48EA-9ADB-F64A68FAC04F}"/>
    <cellStyle name="Total 14 2" xfId="40413" xr:uid="{606CAEA2-D553-4203-8EC8-C0472EA7DB70}"/>
    <cellStyle name="Total 15" xfId="9640" xr:uid="{42F9020E-360B-4748-A83D-E0913A84BA5B}"/>
    <cellStyle name="Total 15 2" xfId="40414" xr:uid="{83E265D8-CEB4-42CF-A878-9817059B1E64}"/>
    <cellStyle name="Total 16" xfId="9641" xr:uid="{97A2F8F7-B304-48B1-9EA3-329081EE821E}"/>
    <cellStyle name="Total 16 2" xfId="40415" xr:uid="{00645C88-F83E-430E-A811-1CCC792BD5E9}"/>
    <cellStyle name="Total 17" xfId="9642" xr:uid="{8122A7CE-8146-4EF7-B19E-6EF65175F2DE}"/>
    <cellStyle name="Total 17 2" xfId="40416" xr:uid="{9B667727-7891-4921-9DC0-B953839266C0}"/>
    <cellStyle name="Total 18" xfId="9643" xr:uid="{8C02E5F3-1D93-48AB-99C8-C17485CD1D54}"/>
    <cellStyle name="Total 18 2" xfId="40417" xr:uid="{DD80661B-5B03-493C-B9B0-92D98CD3E898}"/>
    <cellStyle name="Total 19" xfId="9644" xr:uid="{10DA8BDF-A93F-48D3-BDD9-F5D78C896A5D}"/>
    <cellStyle name="Total 19 2" xfId="40418" xr:uid="{B9215D44-25C2-4958-BD1B-3B576FE28F61}"/>
    <cellStyle name="Total 2" xfId="3161" xr:uid="{1FC48BB5-24E7-4267-905B-CF8570D1011F}"/>
    <cellStyle name="Total 2 10" xfId="3162" xr:uid="{D5C4BF83-554B-474F-9A11-0B8A653D66FC}"/>
    <cellStyle name="Total 2 10 10" xfId="40419" xr:uid="{A7C95A94-6A7C-4F94-8A5C-AFB9D88DB264}"/>
    <cellStyle name="Total 2 10 10 2" xfId="40420" xr:uid="{7482F25C-2EA1-4693-96F5-2495B1A53C10}"/>
    <cellStyle name="Total 2 10 10 3" xfId="40421" xr:uid="{33316C5A-750E-4C34-887D-579B150392A3}"/>
    <cellStyle name="Total 2 10 11" xfId="40422" xr:uid="{016D9635-2F3D-4E89-B97B-E311C4E8FC7C}"/>
    <cellStyle name="Total 2 10 11 2" xfId="40423" xr:uid="{964EC4A9-2502-44AC-824F-C9C12A044960}"/>
    <cellStyle name="Total 2 10 12" xfId="40424" xr:uid="{4EA78364-11DA-4EE4-AB12-E7C27C53D058}"/>
    <cellStyle name="Total 2 10 13" xfId="40425" xr:uid="{0C643BB9-5DE7-4063-B017-FDFAB7DE019E}"/>
    <cellStyle name="Total 2 10 14" xfId="11227" xr:uid="{B3954D77-2F82-412A-8C1C-45896E03F082}"/>
    <cellStyle name="Total 2 10 15" xfId="6933" xr:uid="{836B5238-07B1-44BC-9266-7077128CB4A9}"/>
    <cellStyle name="Total 2 10 2" xfId="3601" xr:uid="{4E8EB06E-0BB2-425C-8510-346830FEC414}"/>
    <cellStyle name="Total 2 10 2 10" xfId="40426" xr:uid="{559BBAC8-5931-4271-99EB-1D798BA46D33}"/>
    <cellStyle name="Total 2 10 2 10 2" xfId="40427" xr:uid="{B207D8C4-A817-48B8-89E1-F14FD089F164}"/>
    <cellStyle name="Total 2 10 2 11" xfId="40428" xr:uid="{3F9E5214-F871-4D0E-9013-00242B468A8E}"/>
    <cellStyle name="Total 2 10 2 12" xfId="11425" xr:uid="{FA5D6C45-AABB-46EE-8CD4-4A6348BF1189}"/>
    <cellStyle name="Total 2 10 2 13" xfId="9646" xr:uid="{49D5E752-A5DD-4740-B7F8-EBF6F54778E3}"/>
    <cellStyle name="Total 2 10 2 2" xfId="4257" xr:uid="{B4A51140-197C-4840-9DE4-55465C4CD77A}"/>
    <cellStyle name="Total 2 10 2 2 2" xfId="5004" xr:uid="{6E4DD4E6-B996-489A-8AD3-7633BF5752A3}"/>
    <cellStyle name="Total 2 10 2 2 2 2" xfId="40429" xr:uid="{BF31F85F-06AE-4BD7-8A2B-C9DE51B414A9}"/>
    <cellStyle name="Total 2 10 2 2 2 3" xfId="40430" xr:uid="{687E93EB-76F1-4615-891A-EB3D40607CFF}"/>
    <cellStyle name="Total 2 10 2 2 3" xfId="5480" xr:uid="{DDB371DC-A23A-4A38-815B-67675931FB3F}"/>
    <cellStyle name="Total 2 10 2 2 3 2" xfId="40431" xr:uid="{3028E07E-7DC0-4835-A2BE-6D57E57DBFA4}"/>
    <cellStyle name="Total 2 10 2 2 4" xfId="40432" xr:uid="{A6BC499C-714E-40B8-BA3E-28FEB1C95438}"/>
    <cellStyle name="Total 2 10 2 2 5" xfId="40433" xr:uid="{8A8E7EF2-545C-4D74-A39C-4C705FDE6E2B}"/>
    <cellStyle name="Total 2 10 2 2 6" xfId="40434" xr:uid="{811EA35F-CDC1-4E6C-8809-AB72B1514C14}"/>
    <cellStyle name="Total 2 10 2 3" xfId="40435" xr:uid="{A6DC560D-2F60-4418-B811-12B9FDE162D9}"/>
    <cellStyle name="Total 2 10 2 3 2" xfId="40436" xr:uid="{CA75F4C9-E5E6-4BDC-8505-90C99FE94534}"/>
    <cellStyle name="Total 2 10 2 3 3" xfId="40437" xr:uid="{29BB1887-4F34-4960-851F-9E5A97661557}"/>
    <cellStyle name="Total 2 10 2 4" xfId="40438" xr:uid="{475ED4A6-2040-49C0-9665-ADC711D52A44}"/>
    <cellStyle name="Total 2 10 2 4 2" xfId="40439" xr:uid="{AB284619-E461-4671-AD88-8998C3E5E63D}"/>
    <cellStyle name="Total 2 10 2 4 3" xfId="40440" xr:uid="{28C089A0-38EC-478C-8DFC-5F34E40B9B9E}"/>
    <cellStyle name="Total 2 10 2 5" xfId="40441" xr:uid="{4FDEDE01-48E4-462A-B693-16D203BBF734}"/>
    <cellStyle name="Total 2 10 2 5 2" xfId="40442" xr:uid="{FFB4AE5B-3955-4810-BC25-438DAD2ED2B2}"/>
    <cellStyle name="Total 2 10 2 5 3" xfId="40443" xr:uid="{7A9A9504-E131-45DF-A01D-2BEEA48B6889}"/>
    <cellStyle name="Total 2 10 2 6" xfId="40444" xr:uid="{4F2D9B81-958D-4CAB-9E48-A0E1DCEA7A9A}"/>
    <cellStyle name="Total 2 10 2 6 2" xfId="40445" xr:uid="{008917D3-1DED-4DF6-A348-C23A4D9493B9}"/>
    <cellStyle name="Total 2 10 2 6 3" xfId="40446" xr:uid="{D60333BF-DFFC-42D4-9086-47C8F72889CE}"/>
    <cellStyle name="Total 2 10 2 7" xfId="40447" xr:uid="{7C39B417-8840-41D4-B064-99740D1BE704}"/>
    <cellStyle name="Total 2 10 2 7 2" xfId="40448" xr:uid="{C3F2E66B-30C8-4680-9972-D2D4F802703B}"/>
    <cellStyle name="Total 2 10 2 7 3" xfId="40449" xr:uid="{3C72904E-C72C-4D7B-ABF5-F2F90CBE244B}"/>
    <cellStyle name="Total 2 10 2 8" xfId="40450" xr:uid="{95F1260B-6AB6-4FB8-BF16-BDF37FC6B2F7}"/>
    <cellStyle name="Total 2 10 2 8 2" xfId="40451" xr:uid="{2536D0BA-228C-4B2D-9629-001F66D9DF66}"/>
    <cellStyle name="Total 2 10 2 8 3" xfId="40452" xr:uid="{5B2E64E7-5917-4693-A40F-47E8CB77B3A0}"/>
    <cellStyle name="Total 2 10 2 9" xfId="40453" xr:uid="{1FCEC75B-9208-4871-A915-DE1601391949}"/>
    <cellStyle name="Total 2 10 2 9 2" xfId="40454" xr:uid="{B008E7D8-2DAF-4367-A6D0-C6DCF89A26D4}"/>
    <cellStyle name="Total 2 10 2 9 3" xfId="40455" xr:uid="{AAC0C820-815C-4B88-B378-41D30EB65148}"/>
    <cellStyle name="Total 2 10 3" xfId="3935" xr:uid="{8224208F-FA67-4C73-86D7-601A62CB1247}"/>
    <cellStyle name="Total 2 10 3 2" xfId="4748" xr:uid="{374A34D0-6FD5-4ED8-8F34-821BAA9B97CE}"/>
    <cellStyle name="Total 2 10 3 2 2" xfId="40456" xr:uid="{5C63B67D-6BA4-4D1C-B199-D167D9277430}"/>
    <cellStyle name="Total 2 10 3 2 3" xfId="40457" xr:uid="{73061AA6-FA10-4A7C-97A9-F8A096CCB0F0}"/>
    <cellStyle name="Total 2 10 3 2 4" xfId="40458" xr:uid="{1FE0F654-4162-4C13-83B9-8933B25F75C9}"/>
    <cellStyle name="Total 2 10 3 3" xfId="5162" xr:uid="{B504F2F1-80F0-4571-A364-A0F140647247}"/>
    <cellStyle name="Total 2 10 3 3 2" xfId="40459" xr:uid="{8D1611D2-32C9-4082-BB00-BAFCAE71B243}"/>
    <cellStyle name="Total 2 10 3 4" xfId="40460" xr:uid="{DA0F7410-BF3B-45A9-A02C-2EC09C912195}"/>
    <cellStyle name="Total 2 10 3 5" xfId="40461" xr:uid="{4CDB2FD1-A07F-4F01-998A-30871F015B83}"/>
    <cellStyle name="Total 2 10 3 6" xfId="40462" xr:uid="{9F9AC4E8-70C5-4ECD-A56C-2DAE4C8F3F16}"/>
    <cellStyle name="Total 2 10 4" xfId="40463" xr:uid="{6412AC66-2765-4CA8-904B-4C5D05F689BB}"/>
    <cellStyle name="Total 2 10 4 2" xfId="40464" xr:uid="{6A275361-E4AE-4DB9-B471-2C6BAA4352FF}"/>
    <cellStyle name="Total 2 10 4 2 2" xfId="40465" xr:uid="{907223B0-4880-4B96-904F-91F93A2F61A1}"/>
    <cellStyle name="Total 2 10 4 2 2 2" xfId="40466" xr:uid="{0689465B-F9A8-4353-B5A8-8DAD1976E6B8}"/>
    <cellStyle name="Total 2 10 4 2 3" xfId="40467" xr:uid="{49793826-3D06-4DFB-AE2E-A409EDCB6017}"/>
    <cellStyle name="Total 2 10 4 2 3 2" xfId="40468" xr:uid="{58559411-A2BF-4581-A866-C4B33969D33B}"/>
    <cellStyle name="Total 2 10 4 2 4" xfId="40469" xr:uid="{F1ECEE7F-D180-4041-8421-52D9EF770E0E}"/>
    <cellStyle name="Total 2 10 4 2 5" xfId="40470" xr:uid="{6E7EBE9C-53D5-4B61-8036-BEAB887F01D2}"/>
    <cellStyle name="Total 2 10 4 2 6" xfId="40471" xr:uid="{595D6506-4F91-449C-8142-E5510CBD7B6C}"/>
    <cellStyle name="Total 2 10 4 3" xfId="40472" xr:uid="{0E18C85E-9DD5-4967-A480-84296842EA0C}"/>
    <cellStyle name="Total 2 10 4 3 2" xfId="40473" xr:uid="{A2AE25DD-DFB4-4AF4-8327-F75CC9A4F091}"/>
    <cellStyle name="Total 2 10 4 4" xfId="40474" xr:uid="{C3483524-D5DC-4BC0-A315-5E9F01BC13D7}"/>
    <cellStyle name="Total 2 10 4 4 2" xfId="40475" xr:uid="{5760EC7F-E040-4186-9A5F-418BA392ADC2}"/>
    <cellStyle name="Total 2 10 4 5" xfId="40476" xr:uid="{F89FB2F8-A0D7-41B2-BE6F-365FAD00581B}"/>
    <cellStyle name="Total 2 10 4 5 2" xfId="40477" xr:uid="{1B4BE481-3A65-42C8-87C8-1458284C7708}"/>
    <cellStyle name="Total 2 10 4 6" xfId="40478" xr:uid="{A409295A-428C-4E9C-8CC9-B49796BF4FB4}"/>
    <cellStyle name="Total 2 10 4 7" xfId="40479" xr:uid="{159F6979-9A1D-4A38-A483-20BA14F44199}"/>
    <cellStyle name="Total 2 10 4 8" xfId="40480" xr:uid="{C37C595A-0226-4120-9108-C86E0474462D}"/>
    <cellStyle name="Total 2 10 4 9" xfId="40481" xr:uid="{09EDCCAA-75BB-45E1-BA6C-F24B314540A3}"/>
    <cellStyle name="Total 2 10 5" xfId="40482" xr:uid="{8E8C4BBF-D027-40DB-A43B-E17C97F8F24B}"/>
    <cellStyle name="Total 2 10 5 2" xfId="40483" xr:uid="{66C1B259-C9E9-426F-BF2A-E4E755A3A6BE}"/>
    <cellStyle name="Total 2 10 5 2 2" xfId="40484" xr:uid="{96F6381A-26C0-4C7F-9E16-39C32F848EA4}"/>
    <cellStyle name="Total 2 10 5 2 3" xfId="40485" xr:uid="{17B36442-95CD-4DCB-B4AE-B50F07DE44B8}"/>
    <cellStyle name="Total 2 10 5 3" xfId="40486" xr:uid="{F3D37127-9872-435D-BF93-A17EC9370DAB}"/>
    <cellStyle name="Total 2 10 5 4" xfId="40487" xr:uid="{687A414A-43AF-4221-858D-0FF064E53027}"/>
    <cellStyle name="Total 2 10 5 5" xfId="40488" xr:uid="{E6ECB648-42D0-4CF2-BE91-8EEBE2F6C596}"/>
    <cellStyle name="Total 2 10 6" xfId="40489" xr:uid="{4B8BFC27-FC2B-43F2-B418-7BA8A74DC634}"/>
    <cellStyle name="Total 2 10 6 2" xfId="40490" xr:uid="{A0C16197-625E-40EE-9178-15605AEB0DAA}"/>
    <cellStyle name="Total 2 10 6 2 2" xfId="40491" xr:uid="{A3AC70EA-A459-4E26-87A6-B65AFFA0D9D6}"/>
    <cellStyle name="Total 2 10 6 2 3" xfId="40492" xr:uid="{EAE4862D-EBC3-414A-BBD3-E7DA328F3158}"/>
    <cellStyle name="Total 2 10 6 3" xfId="40493" xr:uid="{7AA98469-0972-430B-98D6-C668528087FB}"/>
    <cellStyle name="Total 2 10 6 4" xfId="40494" xr:uid="{74B30595-D0B7-4E33-994B-ABE9A82E2B44}"/>
    <cellStyle name="Total 2 10 7" xfId="40495" xr:uid="{4E014AF0-3F93-4A95-9F20-34D9C375A644}"/>
    <cellStyle name="Total 2 10 7 2" xfId="40496" xr:uid="{45E7F23F-72A6-4FB9-9A74-36CD6F7D1662}"/>
    <cellStyle name="Total 2 10 7 3" xfId="40497" xr:uid="{4A8FC3AB-3753-4CFB-8D2E-53306B38CE84}"/>
    <cellStyle name="Total 2 10 8" xfId="40498" xr:uid="{2A1FEC96-075A-4B6B-B450-71ED7432EF66}"/>
    <cellStyle name="Total 2 10 8 2" xfId="40499" xr:uid="{125F4454-6737-470D-8B16-A3355E5CCA0C}"/>
    <cellStyle name="Total 2 10 8 3" xfId="40500" xr:uid="{06AC18FD-6C21-444C-BEC5-986FD8B9AA50}"/>
    <cellStyle name="Total 2 10 9" xfId="40501" xr:uid="{967ABD33-FFF1-46CE-82C4-11BBD4865E94}"/>
    <cellStyle name="Total 2 10 9 2" xfId="40502" xr:uid="{E9B137F7-FFDF-4789-B1D5-1173449A5E0F}"/>
    <cellStyle name="Total 2 10 9 3" xfId="40503" xr:uid="{A7C166D1-6B11-4D7C-AC1C-1E4CAB41A528}"/>
    <cellStyle name="Total 2 11" xfId="3163" xr:uid="{A1DBFA3F-6091-417E-BAB6-441845B7941A}"/>
    <cellStyle name="Total 2 11 10" xfId="40504" xr:uid="{388B3CB2-2BEA-4983-A550-40478B44A68A}"/>
    <cellStyle name="Total 2 11 10 2" xfId="40505" xr:uid="{3016714A-9ABD-4190-85A4-9175D133BE27}"/>
    <cellStyle name="Total 2 11 10 3" xfId="40506" xr:uid="{F0D1595D-B695-40E2-9B8D-D7C76AA32069}"/>
    <cellStyle name="Total 2 11 11" xfId="40507" xr:uid="{E954CA10-5EE1-45F0-86A8-577399052CC6}"/>
    <cellStyle name="Total 2 11 11 2" xfId="40508" xr:uid="{16AE2AD9-9DE1-499D-B3D2-B5D7FB0B1A10}"/>
    <cellStyle name="Total 2 11 12" xfId="40509" xr:uid="{443019D0-F7DA-4955-8945-698DA6AE910C}"/>
    <cellStyle name="Total 2 11 13" xfId="11228" xr:uid="{349ADD0D-E716-460E-A227-4A403890CF92}"/>
    <cellStyle name="Total 2 11 14" xfId="9647" xr:uid="{2382A1CF-7DE0-4F4D-B151-097D17B2D3AE}"/>
    <cellStyle name="Total 2 11 2" xfId="3602" xr:uid="{AE62CBD6-86AA-4299-B179-18A76E7A45DB}"/>
    <cellStyle name="Total 2 11 2 10" xfId="40510" xr:uid="{7FD4E1A5-3288-403C-A348-366FDABEB8B7}"/>
    <cellStyle name="Total 2 11 2 10 2" xfId="40511" xr:uid="{45C3A833-CC5B-45AC-A3F5-23A95025361C}"/>
    <cellStyle name="Total 2 11 2 11" xfId="40512" xr:uid="{98D4A09F-A1FF-4A18-82F9-D49F7F2E737D}"/>
    <cellStyle name="Total 2 11 2 2" xfId="4258" xr:uid="{FB1F9154-C3F5-46F7-9EAD-848CF3A81B6E}"/>
    <cellStyle name="Total 2 11 2 2 2" xfId="5005" xr:uid="{1D81A366-93B5-4E48-B857-9782351CEC80}"/>
    <cellStyle name="Total 2 11 2 2 2 2" xfId="40513" xr:uid="{7574CD8F-624A-4D09-9367-15BB99B15B55}"/>
    <cellStyle name="Total 2 11 2 2 2 3" xfId="40514" xr:uid="{0B1BC1D6-9E9B-4171-9876-BFBD3F2AE3C8}"/>
    <cellStyle name="Total 2 11 2 2 3" xfId="5481" xr:uid="{BE1522E7-EE6C-4F41-AEE7-2022F1C38D4C}"/>
    <cellStyle name="Total 2 11 2 2 3 2" xfId="40515" xr:uid="{96F5F0FE-BF6B-4FDE-A88D-CAA0C2151B51}"/>
    <cellStyle name="Total 2 11 2 2 4" xfId="40516" xr:uid="{E57CE684-C1DC-417D-A290-32F1BA64BB09}"/>
    <cellStyle name="Total 2 11 2 2 5" xfId="40517" xr:uid="{97745EFF-1122-4E36-955B-529815EB29F2}"/>
    <cellStyle name="Total 2 11 2 2 6" xfId="40518" xr:uid="{9BDB382F-97CB-4F5F-9775-30168109E921}"/>
    <cellStyle name="Total 2 11 2 3" xfId="40519" xr:uid="{31A3902F-941E-4E9D-A1C0-16B5E4EF5761}"/>
    <cellStyle name="Total 2 11 2 3 2" xfId="40520" xr:uid="{24E97123-471A-4005-BD70-8E7D29004305}"/>
    <cellStyle name="Total 2 11 2 3 3" xfId="40521" xr:uid="{C1AF87D5-03D8-451E-94C0-AAF741D7418A}"/>
    <cellStyle name="Total 2 11 2 4" xfId="40522" xr:uid="{19B4753D-C88C-4C77-96B1-7CA2918AD951}"/>
    <cellStyle name="Total 2 11 2 4 2" xfId="40523" xr:uid="{1FB62A7E-FED9-48C6-B680-509D929E00F8}"/>
    <cellStyle name="Total 2 11 2 4 3" xfId="40524" xr:uid="{D866E99C-48F1-4DB3-92F7-6B429431599C}"/>
    <cellStyle name="Total 2 11 2 5" xfId="40525" xr:uid="{EBB22A78-DEE0-4840-BA9F-6A4CF971594F}"/>
    <cellStyle name="Total 2 11 2 5 2" xfId="40526" xr:uid="{CC79862F-8037-4AA7-98E5-4003AEA90B17}"/>
    <cellStyle name="Total 2 11 2 5 3" xfId="40527" xr:uid="{18F50A59-6B66-4923-99B1-4A402A8315FC}"/>
    <cellStyle name="Total 2 11 2 6" xfId="40528" xr:uid="{3E5CEA1D-3401-40F3-981A-7C8A686E1EB6}"/>
    <cellStyle name="Total 2 11 2 6 2" xfId="40529" xr:uid="{C9CCFB0C-510C-4139-8F9F-900991A100BB}"/>
    <cellStyle name="Total 2 11 2 6 3" xfId="40530" xr:uid="{E587AD4F-F25A-43E4-B11B-B34CCC65E7AB}"/>
    <cellStyle name="Total 2 11 2 7" xfId="40531" xr:uid="{4E14F11E-D477-412B-9FE1-E111956C0FFA}"/>
    <cellStyle name="Total 2 11 2 7 2" xfId="40532" xr:uid="{4AE38555-6E26-4D4B-8B1F-0C7A847D7DD7}"/>
    <cellStyle name="Total 2 11 2 7 3" xfId="40533" xr:uid="{73A8359B-D8D9-43EA-918C-1E25D9A02635}"/>
    <cellStyle name="Total 2 11 2 8" xfId="40534" xr:uid="{E40752F2-DE8E-4AEF-A388-AA8E834EA709}"/>
    <cellStyle name="Total 2 11 2 8 2" xfId="40535" xr:uid="{8902A3C9-8E98-4E0B-AF0C-67C03CEB39FD}"/>
    <cellStyle name="Total 2 11 2 8 3" xfId="40536" xr:uid="{1FD0F2F8-DEA0-4C71-B34C-D7340A8194DF}"/>
    <cellStyle name="Total 2 11 2 9" xfId="40537" xr:uid="{76B84EFE-8AD8-4244-87F2-B0AE964FD3FF}"/>
    <cellStyle name="Total 2 11 2 9 2" xfId="40538" xr:uid="{17DEFC96-BBA3-4B0B-A5F7-81C597C3F716}"/>
    <cellStyle name="Total 2 11 2 9 3" xfId="40539" xr:uid="{7E78DC09-C447-4399-A53B-4E20D18B93E6}"/>
    <cellStyle name="Total 2 11 3" xfId="3936" xr:uid="{5ABE7635-2D88-446F-AA46-2C9EE19B0F01}"/>
    <cellStyle name="Total 2 11 3 2" xfId="4749" xr:uid="{387075FB-1705-46D7-8A99-F16C42E10735}"/>
    <cellStyle name="Total 2 11 3 2 2" xfId="40540" xr:uid="{CB287DD7-D4E1-4DA9-A041-5CAFC09283FA}"/>
    <cellStyle name="Total 2 11 3 2 3" xfId="40541" xr:uid="{1FC583F7-7ED1-45D4-BE26-215E62C14AE6}"/>
    <cellStyle name="Total 2 11 3 2 4" xfId="40542" xr:uid="{6DB7EEE8-3D16-44D0-A612-DE6042D3BAC8}"/>
    <cellStyle name="Total 2 11 3 3" xfId="5163" xr:uid="{1C2E0214-B74A-415B-9980-7A1A61E0365A}"/>
    <cellStyle name="Total 2 11 3 3 2" xfId="40543" xr:uid="{E5960081-9D3F-4366-9755-E146D43BFD24}"/>
    <cellStyle name="Total 2 11 3 4" xfId="40544" xr:uid="{E45F893C-038D-411E-88D4-2E4D25AE98AE}"/>
    <cellStyle name="Total 2 11 3 5" xfId="40545" xr:uid="{C90014E1-0749-4C09-BE17-C421557E06EB}"/>
    <cellStyle name="Total 2 11 3 6" xfId="40546" xr:uid="{6450F1DA-4E66-4385-BD03-EEAABC8640E4}"/>
    <cellStyle name="Total 2 11 4" xfId="40547" xr:uid="{28052EE7-CFA8-4489-942B-59FE01576E02}"/>
    <cellStyle name="Total 2 11 4 2" xfId="40548" xr:uid="{964D93B0-F676-475D-A0F9-BDB0E617F649}"/>
    <cellStyle name="Total 2 11 4 2 2" xfId="40549" xr:uid="{5491E1F3-B134-4DEA-8B94-C17762D7914E}"/>
    <cellStyle name="Total 2 11 4 2 3" xfId="40550" xr:uid="{EE245E75-9F40-4F80-9E05-89AE68235C9E}"/>
    <cellStyle name="Total 2 11 4 3" xfId="40551" xr:uid="{D7B8F598-A8A8-4AB3-AFAA-7E0ADE85BA64}"/>
    <cellStyle name="Total 2 11 4 4" xfId="40552" xr:uid="{4B4F9BA8-119C-4E65-9F24-13A89EDCEEFE}"/>
    <cellStyle name="Total 2 11 4 5" xfId="40553" xr:uid="{9C195B56-0577-407C-9C0B-9C0E7746BF54}"/>
    <cellStyle name="Total 2 11 5" xfId="40554" xr:uid="{13BD43C1-2626-48D4-9FAB-F539FFAFB4D9}"/>
    <cellStyle name="Total 2 11 5 2" xfId="40555" xr:uid="{F5771422-B12D-4DCF-AEB6-849A186A91B4}"/>
    <cellStyle name="Total 2 11 5 2 2" xfId="40556" xr:uid="{C7E90D2F-9BE7-4EE0-AF64-31742656207B}"/>
    <cellStyle name="Total 2 11 5 2 3" xfId="40557" xr:uid="{05CE1FA2-1A40-4E97-9534-CF596938F221}"/>
    <cellStyle name="Total 2 11 5 3" xfId="40558" xr:uid="{899FDE1B-FC7C-42A5-B1CE-19ECFEEBDEA9}"/>
    <cellStyle name="Total 2 11 5 4" xfId="40559" xr:uid="{850824CF-CC9B-4CDA-A95B-F1C07F5D8B8A}"/>
    <cellStyle name="Total 2 11 6" xfId="40560" xr:uid="{46985821-FCF4-4FEA-958E-147F422FD243}"/>
    <cellStyle name="Total 2 11 6 2" xfId="40561" xr:uid="{08B1D4FF-634F-4EED-8133-F156CA66C2DF}"/>
    <cellStyle name="Total 2 11 6 3" xfId="40562" xr:uid="{D4584FC5-3234-4D23-94DD-F77FC9A8B621}"/>
    <cellStyle name="Total 2 11 7" xfId="40563" xr:uid="{C9D5A915-91FA-4C9A-8BF8-77CB8F73E1A5}"/>
    <cellStyle name="Total 2 11 7 2" xfId="40564" xr:uid="{5B55AAFB-F650-4BDC-9FAC-2274DF2017F1}"/>
    <cellStyle name="Total 2 11 7 3" xfId="40565" xr:uid="{D75BBD33-6C83-438A-91D5-63B50D4AE78A}"/>
    <cellStyle name="Total 2 11 8" xfId="40566" xr:uid="{8382BDAA-F2A0-42EE-BE50-76A0C5C2877B}"/>
    <cellStyle name="Total 2 11 8 2" xfId="40567" xr:uid="{918B0429-A79B-455A-B934-C9EF17AB4C31}"/>
    <cellStyle name="Total 2 11 8 3" xfId="40568" xr:uid="{302D9A63-3F87-4406-B597-CCBDCC2E8D8A}"/>
    <cellStyle name="Total 2 11 9" xfId="40569" xr:uid="{97E95DFE-3395-4BDC-9F55-E89DBA7F0EFA}"/>
    <cellStyle name="Total 2 11 9 2" xfId="40570" xr:uid="{86DF5520-8973-4CCD-BA74-2DB493B79827}"/>
    <cellStyle name="Total 2 11 9 3" xfId="40571" xr:uid="{C2A8574F-0C49-4ED2-A51E-551A1AE2E4CF}"/>
    <cellStyle name="Total 2 12" xfId="3600" xr:uid="{94A212CB-CE8E-4831-8E77-3143685C8D84}"/>
    <cellStyle name="Total 2 12 10" xfId="40572" xr:uid="{D50E7EFC-326C-400E-920C-D9827687F5EF}"/>
    <cellStyle name="Total 2 12 10 2" xfId="40573" xr:uid="{283AD009-36B4-41E9-A773-89918D294AFA}"/>
    <cellStyle name="Total 2 12 11" xfId="40574" xr:uid="{916CD64E-66D7-45ED-B7BA-4FC3AB261A7D}"/>
    <cellStyle name="Total 2 12 2" xfId="4256" xr:uid="{647CE86B-3ECF-489B-AC9C-36FBCB4E2DD2}"/>
    <cellStyle name="Total 2 12 2 2" xfId="5003" xr:uid="{24A5D366-8496-41EE-B633-69422624CB99}"/>
    <cellStyle name="Total 2 12 2 2 2" xfId="40575" xr:uid="{C52296A3-E713-410E-A44E-C4856C75E402}"/>
    <cellStyle name="Total 2 12 2 2 3" xfId="40576" xr:uid="{F8A01E2B-2D4E-42FB-AE7D-6D2CED61B651}"/>
    <cellStyle name="Total 2 12 2 3" xfId="5479" xr:uid="{83DD261A-8AEE-4DA7-8323-D9F4C5C8872C}"/>
    <cellStyle name="Total 2 12 2 3 2" xfId="40577" xr:uid="{84F73C59-6CC3-4C78-9D44-E5968332E57A}"/>
    <cellStyle name="Total 2 12 2 4" xfId="40578" xr:uid="{99DABC07-DDA9-4F99-AEB4-4931FA5F5776}"/>
    <cellStyle name="Total 2 12 2 5" xfId="40579" xr:uid="{2CCD8EE1-4C94-4ACD-A629-1CD19697CFCE}"/>
    <cellStyle name="Total 2 12 2 6" xfId="40580" xr:uid="{34ED55B5-3CE8-4FEF-AA3D-46983EA59353}"/>
    <cellStyle name="Total 2 12 3" xfId="40581" xr:uid="{8A11F5FF-D272-492E-A5B3-AF09A4AB2BCB}"/>
    <cellStyle name="Total 2 12 3 2" xfId="40582" xr:uid="{E9FDF73A-D75A-40F4-BC17-A5F7F19A4234}"/>
    <cellStyle name="Total 2 12 3 3" xfId="40583" xr:uid="{955D37CA-BD86-40A1-9497-E3AF36211479}"/>
    <cellStyle name="Total 2 12 4" xfId="40584" xr:uid="{3CC42FCA-6841-4830-9751-73F3D8A0A05A}"/>
    <cellStyle name="Total 2 12 4 2" xfId="40585" xr:uid="{B87DF64D-E4A6-4817-B875-A2896D0FA8D9}"/>
    <cellStyle name="Total 2 12 4 3" xfId="40586" xr:uid="{525584B0-5957-4B61-B933-471501ADD7F8}"/>
    <cellStyle name="Total 2 12 5" xfId="40587" xr:uid="{5D60B70B-C478-4608-A302-07C17B9242D9}"/>
    <cellStyle name="Total 2 12 5 2" xfId="40588" xr:uid="{CC6E015F-77AE-49D6-9022-62AA0EC34EC5}"/>
    <cellStyle name="Total 2 12 5 3" xfId="40589" xr:uid="{BB5C04BA-F7E2-48B7-B51C-498B44818B14}"/>
    <cellStyle name="Total 2 12 6" xfId="40590" xr:uid="{7EC3F84F-0A1C-4F71-883C-F0DF770AF880}"/>
    <cellStyle name="Total 2 12 6 2" xfId="40591" xr:uid="{67E8B12B-CDD2-4F16-9E55-5F4C9D84FB61}"/>
    <cellStyle name="Total 2 12 6 3" xfId="40592" xr:uid="{1163DA5E-4191-40AC-9322-5FDE554D0253}"/>
    <cellStyle name="Total 2 12 7" xfId="40593" xr:uid="{D355128A-67C2-4430-B408-EE9833B3776A}"/>
    <cellStyle name="Total 2 12 7 2" xfId="40594" xr:uid="{F9CF84A1-CC5E-41A0-B283-E7B75C5B2889}"/>
    <cellStyle name="Total 2 12 7 3" xfId="40595" xr:uid="{119F77FC-BC08-4ABA-A19C-D0227CB8DB3C}"/>
    <cellStyle name="Total 2 12 8" xfId="40596" xr:uid="{7C63A057-685E-4D04-8D22-B3D0A252A3BB}"/>
    <cellStyle name="Total 2 12 8 2" xfId="40597" xr:uid="{0A4471D0-45CB-4428-BB54-064AFF5A3A72}"/>
    <cellStyle name="Total 2 12 8 3" xfId="40598" xr:uid="{952900C9-FD1B-41BC-9F0A-AB0851B5640F}"/>
    <cellStyle name="Total 2 12 9" xfId="40599" xr:uid="{E1ECD009-5E1A-46DF-B507-70DC06252579}"/>
    <cellStyle name="Total 2 12 9 2" xfId="40600" xr:uid="{17E93F79-9B18-4BFB-BF13-2DFBEC0E1FE0}"/>
    <cellStyle name="Total 2 12 9 3" xfId="40601" xr:uid="{3D45F5C3-66DA-4FB3-85E7-9A6BCE9B402D}"/>
    <cellStyle name="Total 2 13" xfId="3934" xr:uid="{71B531BA-701A-4567-9FE2-CF81A928E0FD}"/>
    <cellStyle name="Total 2 13 2" xfId="4747" xr:uid="{707DD2F1-4F5A-4FA9-B4BE-C28BDBF695DD}"/>
    <cellStyle name="Total 2 13 2 2" xfId="40602" xr:uid="{1F013459-888E-4BFA-B573-46192BB53A74}"/>
    <cellStyle name="Total 2 13 2 3" xfId="40603" xr:uid="{EBC3C917-AE42-442B-9B2E-F3DE1721F70B}"/>
    <cellStyle name="Total 2 13 2 4" xfId="40604" xr:uid="{65550BB7-6464-4D78-AA8A-74D065CFBC91}"/>
    <cellStyle name="Total 2 13 3" xfId="5161" xr:uid="{115C43FC-A598-42C4-B22A-6448548DA4AD}"/>
    <cellStyle name="Total 2 13 3 2" xfId="40605" xr:uid="{CBCAEE61-0276-47F2-B0F0-540168EE415B}"/>
    <cellStyle name="Total 2 13 4" xfId="40606" xr:uid="{E264F3A7-424C-43FF-85A7-ECD1F68FB3FE}"/>
    <cellStyle name="Total 2 13 5" xfId="40607" xr:uid="{A6F69677-6ECC-4EA0-8113-2D53ED4ACA50}"/>
    <cellStyle name="Total 2 13 6" xfId="40608" xr:uid="{58D0A969-5D13-4C01-9728-C4032C684E72}"/>
    <cellStyle name="Total 2 14" xfId="40609" xr:uid="{0443249F-8460-4D10-AB89-131D76806D51}"/>
    <cellStyle name="Total 2 14 2" xfId="40610" xr:uid="{76F5C5A6-9AF2-405F-AC3C-E3A63630E574}"/>
    <cellStyle name="Total 2 14 2 2" xfId="40611" xr:uid="{63EEB837-0DCD-4EA4-B084-A643CEB8CF90}"/>
    <cellStyle name="Total 2 14 3" xfId="40612" xr:uid="{2923B11B-2CE1-4989-8149-44D55C34421C}"/>
    <cellStyle name="Total 2 14 4" xfId="40613" xr:uid="{22E54E69-A4B4-438F-922D-9A7720E529C2}"/>
    <cellStyle name="Total 2 15" xfId="40614" xr:uid="{E6EB659B-A627-4FA0-98AB-FB5A66E41723}"/>
    <cellStyle name="Total 2 15 2" xfId="40615" xr:uid="{0394A852-89E1-4215-9718-E98AFAA03604}"/>
    <cellStyle name="Total 2 15 2 2" xfId="40616" xr:uid="{356983CD-9C39-4ABE-B2B0-02F89DD21DC8}"/>
    <cellStyle name="Total 2 15 2 3" xfId="40617" xr:uid="{07F10D5B-ABD7-42A6-B9DF-F7B6DB1C7741}"/>
    <cellStyle name="Total 2 15 3" xfId="40618" xr:uid="{68862204-CDA0-4A04-9848-D441C8C6D228}"/>
    <cellStyle name="Total 2 15 4" xfId="40619" xr:uid="{2B46B05D-40CB-4C6D-ACD3-EE178F3B935D}"/>
    <cellStyle name="Total 2 15 5" xfId="40620" xr:uid="{68C41C97-63A6-4A8B-9644-8E82D2B69544}"/>
    <cellStyle name="Total 2 16" xfId="40621" xr:uid="{A69DBD86-04B7-46AD-AD03-904D95961A9D}"/>
    <cellStyle name="Total 2 16 2" xfId="40622" xr:uid="{6B366F07-9A9A-4642-A061-B3AFF1452F0E}"/>
    <cellStyle name="Total 2 16 2 2" xfId="40623" xr:uid="{53C4BEA8-4CBA-4DB0-8901-BF4F3E8C7320}"/>
    <cellStyle name="Total 2 16 2 3" xfId="40624" xr:uid="{9C4BC2D1-1DFA-4EA3-9E27-516524FB9853}"/>
    <cellStyle name="Total 2 16 3" xfId="40625" xr:uid="{B315B3CB-0175-495F-A72F-FD885093E657}"/>
    <cellStyle name="Total 2 17" xfId="40626" xr:uid="{6B6E2691-EBFF-41B7-BF37-3E646199163F}"/>
    <cellStyle name="Total 2 17 2" xfId="40627" xr:uid="{DAB0C993-276E-4C0C-A7AC-A7989EA0393B}"/>
    <cellStyle name="Total 2 17 2 2" xfId="40628" xr:uid="{17327F22-D54C-4474-AE71-6A97B4D3D13D}"/>
    <cellStyle name="Total 2 17 3" xfId="40629" xr:uid="{1BBD5B9C-AB38-4B3B-98CE-3AD18CCD4AF8}"/>
    <cellStyle name="Total 2 18" xfId="40630" xr:uid="{B7AA5D6B-829B-4025-A38B-A70FCF09E4A2}"/>
    <cellStyle name="Total 2 18 2" xfId="40631" xr:uid="{90B09BD1-010D-4A24-BC8B-7992C05AB69C}"/>
    <cellStyle name="Total 2 18 3" xfId="40632" xr:uid="{AD8CF881-3DEB-47FE-BDD8-56BE6DD300EA}"/>
    <cellStyle name="Total 2 19" xfId="40633" xr:uid="{A48C2496-2841-4122-BAED-09373A9B853D}"/>
    <cellStyle name="Total 2 19 2" xfId="40634" xr:uid="{7BA35956-4332-4676-B185-20F99729361A}"/>
    <cellStyle name="Total 2 19 3" xfId="40635" xr:uid="{AA2A2E7F-CB27-454E-B5F0-D7EF9BE20A49}"/>
    <cellStyle name="Total 2 2" xfId="3164" xr:uid="{8E4B0E78-FD1E-48D2-89B6-5143FB4A3392}"/>
    <cellStyle name="Total 2 2 10" xfId="40636" xr:uid="{E52D53CE-BF61-495A-B3C2-9F618B49947C}"/>
    <cellStyle name="Total 2 2 10 2" xfId="40637" xr:uid="{76F7BBC5-F57F-40DF-AB7E-73FD6DF5604F}"/>
    <cellStyle name="Total 2 2 10 3" xfId="40638" xr:uid="{FED7E245-837C-40D4-9CDB-C0E18129181B}"/>
    <cellStyle name="Total 2 2 11" xfId="40639" xr:uid="{632A17B5-F826-4375-A50F-72ED19EDB77C}"/>
    <cellStyle name="Total 2 2 11 2" xfId="40640" xr:uid="{31FE1F48-CA02-4178-84B0-323564F5A867}"/>
    <cellStyle name="Total 2 2 12" xfId="40641" xr:uid="{B999D9AA-22DF-4E86-B075-0F0C3BE5F900}"/>
    <cellStyle name="Total 2 2 13" xfId="40642" xr:uid="{B7CBD8F8-D864-458C-856B-E06E67DB4F87}"/>
    <cellStyle name="Total 2 2 14" xfId="11229" xr:uid="{A238DE79-7406-457E-A4A7-0FAE13ACDDED}"/>
    <cellStyle name="Total 2 2 15" xfId="6934" xr:uid="{E8E3AAE0-6922-4F77-8515-2BC81C5CE388}"/>
    <cellStyle name="Total 2 2 2" xfId="3603" xr:uid="{4EECEF60-1E39-4E4C-AFA7-062BF3CC77FE}"/>
    <cellStyle name="Total 2 2 2 10" xfId="40643" xr:uid="{0374E207-E7F8-4274-9BA6-828946026ED5}"/>
    <cellStyle name="Total 2 2 2 10 2" xfId="40644" xr:uid="{DEE6FE26-2C30-455D-AB03-20B4433F9F7A}"/>
    <cellStyle name="Total 2 2 2 11" xfId="40645" xr:uid="{BEA894A2-1D00-488D-8946-80C3C177029E}"/>
    <cellStyle name="Total 2 2 2 12" xfId="11426" xr:uid="{C3E37CC5-2B08-463B-BB6B-C432C1CD8320}"/>
    <cellStyle name="Total 2 2 2 13" xfId="9648" xr:uid="{FDF61EAA-77E8-4818-B85F-90D9C713008B}"/>
    <cellStyle name="Total 2 2 2 2" xfId="4259" xr:uid="{0C44F0FF-0129-4D76-B027-F2E6E17D23AD}"/>
    <cellStyle name="Total 2 2 2 2 2" xfId="5006" xr:uid="{5913379A-BC43-45AA-B7FF-5728BDE4595B}"/>
    <cellStyle name="Total 2 2 2 2 2 2" xfId="40646" xr:uid="{7B2DF870-AF55-4B68-8CFA-FC833FE9A8AB}"/>
    <cellStyle name="Total 2 2 2 2 2 3" xfId="40647" xr:uid="{B8D2F478-C1B1-4780-848D-3A6D384FCD03}"/>
    <cellStyle name="Total 2 2 2 2 3" xfId="5482" xr:uid="{0963B22C-3BF6-4C36-A1E9-2D1F5C0055D7}"/>
    <cellStyle name="Total 2 2 2 2 3 2" xfId="40648" xr:uid="{368DD421-89F7-4450-9815-295F05982946}"/>
    <cellStyle name="Total 2 2 2 2 4" xfId="40649" xr:uid="{D411FCB8-5326-4FC0-94DD-9DE32DC2B762}"/>
    <cellStyle name="Total 2 2 2 2 5" xfId="40650" xr:uid="{DC4D4355-0DC6-4EA5-ACDF-7C89B7C7CF1F}"/>
    <cellStyle name="Total 2 2 2 2 6" xfId="40651" xr:uid="{A363105E-9C6D-4FA5-A128-CD09BA19ED88}"/>
    <cellStyle name="Total 2 2 2 3" xfId="40652" xr:uid="{A1410E2B-7476-4547-9B74-9F55B21C5646}"/>
    <cellStyle name="Total 2 2 2 3 2" xfId="40653" xr:uid="{58E7CC5E-A1D4-4439-92F8-716F83B0E155}"/>
    <cellStyle name="Total 2 2 2 3 3" xfId="40654" xr:uid="{02A1CD5F-D29B-4350-B4E6-8383F1D5FDB8}"/>
    <cellStyle name="Total 2 2 2 4" xfId="40655" xr:uid="{543C684D-7633-40E2-8EE0-383DA40ACF37}"/>
    <cellStyle name="Total 2 2 2 4 2" xfId="40656" xr:uid="{6A21BF01-284F-44B0-9317-41377841496D}"/>
    <cellStyle name="Total 2 2 2 4 3" xfId="40657" xr:uid="{A647679D-D40C-4975-9439-0B11639721ED}"/>
    <cellStyle name="Total 2 2 2 5" xfId="40658" xr:uid="{CD184E64-A732-4F01-9360-1511459CC63A}"/>
    <cellStyle name="Total 2 2 2 5 2" xfId="40659" xr:uid="{D94578D4-164A-4E6E-985C-16FE91C85377}"/>
    <cellStyle name="Total 2 2 2 5 3" xfId="40660" xr:uid="{9F1231D8-3967-4727-A00D-6F4EB7D92173}"/>
    <cellStyle name="Total 2 2 2 6" xfId="40661" xr:uid="{46A12103-FD12-4779-9B19-BDDA9339ADB0}"/>
    <cellStyle name="Total 2 2 2 6 2" xfId="40662" xr:uid="{B6E2CDE0-1453-4074-AC49-6A53B68E8CCB}"/>
    <cellStyle name="Total 2 2 2 6 3" xfId="40663" xr:uid="{40A1663D-FD1A-4C1A-A978-4A6E66506B1D}"/>
    <cellStyle name="Total 2 2 2 7" xfId="40664" xr:uid="{8F662997-96B3-462B-8FAB-F1937F4D3C0E}"/>
    <cellStyle name="Total 2 2 2 7 2" xfId="40665" xr:uid="{18B46FAF-E0E7-4F32-AB6C-5F92168B4B7D}"/>
    <cellStyle name="Total 2 2 2 7 3" xfId="40666" xr:uid="{8CA05C9D-F585-4FE0-A831-DA7CA082658D}"/>
    <cellStyle name="Total 2 2 2 8" xfId="40667" xr:uid="{14672202-30C0-456C-BB7A-3D255E85ABF0}"/>
    <cellStyle name="Total 2 2 2 8 2" xfId="40668" xr:uid="{DA4101D4-1B2F-498A-A083-BDBBFF098F07}"/>
    <cellStyle name="Total 2 2 2 8 3" xfId="40669" xr:uid="{B174494C-5354-4C8B-BF27-7E70A00EE6C1}"/>
    <cellStyle name="Total 2 2 2 9" xfId="40670" xr:uid="{7287447D-E3B5-4349-AFDB-464A2871D5CA}"/>
    <cellStyle name="Total 2 2 2 9 2" xfId="40671" xr:uid="{423F1254-DF6F-4444-B48E-1910F9FD87AC}"/>
    <cellStyle name="Total 2 2 2 9 3" xfId="40672" xr:uid="{0B249302-B637-46EB-BE09-9EA2D2211D9A}"/>
    <cellStyle name="Total 2 2 3" xfId="3937" xr:uid="{A9050578-8A4A-4033-9CAD-AE7DD328B28E}"/>
    <cellStyle name="Total 2 2 3 2" xfId="4750" xr:uid="{41B2B25C-04B1-4E0F-80C7-5AE121E2283A}"/>
    <cellStyle name="Total 2 2 3 2 2" xfId="40673" xr:uid="{A4A80775-257A-41CE-86F2-07CEDE2837A1}"/>
    <cellStyle name="Total 2 2 3 2 3" xfId="40674" xr:uid="{57D8D2C5-AEBE-4114-B608-26704BE5F8D0}"/>
    <cellStyle name="Total 2 2 3 2 4" xfId="40675" xr:uid="{004B0E0C-6A45-4456-8C92-C5E19C55BD23}"/>
    <cellStyle name="Total 2 2 3 3" xfId="5164" xr:uid="{DD863FC5-0769-44B1-A869-E7D3C3EC8F8C}"/>
    <cellStyle name="Total 2 2 3 3 2" xfId="40676" xr:uid="{0E18B7C6-E0CC-4E59-9B24-46E44462280B}"/>
    <cellStyle name="Total 2 2 3 4" xfId="40677" xr:uid="{430AB6B6-D20E-4BFA-AF22-876B2562078B}"/>
    <cellStyle name="Total 2 2 3 5" xfId="40678" xr:uid="{359F8D0C-12F0-4156-A662-3A7247C41AC0}"/>
    <cellStyle name="Total 2 2 3 6" xfId="40679" xr:uid="{6E91ED6D-93A6-48FE-983C-22549A858406}"/>
    <cellStyle name="Total 2 2 4" xfId="40680" xr:uid="{7CDFCA91-5F70-4C29-A02C-CD10ACE6A629}"/>
    <cellStyle name="Total 2 2 4 2" xfId="40681" xr:uid="{B82F09FB-1546-469A-AD08-9B5E6DE2BA0E}"/>
    <cellStyle name="Total 2 2 4 2 2" xfId="40682" xr:uid="{CC00F9BC-70F9-4F91-948A-FEF25FAF0873}"/>
    <cellStyle name="Total 2 2 4 2 2 2" xfId="40683" xr:uid="{146A0CB1-854D-4B21-9136-6486F7ABA5A6}"/>
    <cellStyle name="Total 2 2 4 2 3" xfId="40684" xr:uid="{4C5DD64C-208F-4BDA-BF62-0DE8BC30DB0F}"/>
    <cellStyle name="Total 2 2 4 2 3 2" xfId="40685" xr:uid="{413D3C6F-E91D-4E5A-B471-7ABCA222ABDA}"/>
    <cellStyle name="Total 2 2 4 2 4" xfId="40686" xr:uid="{9EDC7938-31C9-436F-AA73-554849C221CD}"/>
    <cellStyle name="Total 2 2 4 2 5" xfId="40687" xr:uid="{63AA0749-02F8-455F-B910-81B649605427}"/>
    <cellStyle name="Total 2 2 4 2 6" xfId="40688" xr:uid="{79543337-7F83-4370-AB98-CDA020053D56}"/>
    <cellStyle name="Total 2 2 4 3" xfId="40689" xr:uid="{7F9F180D-C625-4DEB-944F-2D106D7BF07C}"/>
    <cellStyle name="Total 2 2 4 3 2" xfId="40690" xr:uid="{497238A7-3491-42FE-9869-C4F4FB8D4097}"/>
    <cellStyle name="Total 2 2 4 4" xfId="40691" xr:uid="{20CF8FC7-F5AA-47EF-9E0A-8506107AD1C7}"/>
    <cellStyle name="Total 2 2 4 4 2" xfId="40692" xr:uid="{B10FD8F6-AF55-48CD-B83C-0EF8A4D2CE80}"/>
    <cellStyle name="Total 2 2 4 5" xfId="40693" xr:uid="{EF704AB4-DD5D-4FB8-9BD0-9D473327FCA8}"/>
    <cellStyle name="Total 2 2 4 5 2" xfId="40694" xr:uid="{9340AB67-E13F-4019-A85C-FDFDADA8C144}"/>
    <cellStyle name="Total 2 2 4 6" xfId="40695" xr:uid="{B71F633F-DD24-4F45-95B6-56C829DD40DE}"/>
    <cellStyle name="Total 2 2 4 7" xfId="40696" xr:uid="{88DEEEDD-6FFE-43D9-B7AD-51DCCCED8DA7}"/>
    <cellStyle name="Total 2 2 4 8" xfId="40697" xr:uid="{91937A05-6314-4AAA-B392-3CD9BC35BADF}"/>
    <cellStyle name="Total 2 2 4 9" xfId="40698" xr:uid="{C75FF428-393C-42CA-86A3-D99FC17B8DFC}"/>
    <cellStyle name="Total 2 2 5" xfId="40699" xr:uid="{B9B7F1E4-C982-4D1B-9353-156DD8F44777}"/>
    <cellStyle name="Total 2 2 5 2" xfId="40700" xr:uid="{D505C611-262E-447E-B0AA-50CC9B42FC2E}"/>
    <cellStyle name="Total 2 2 5 2 2" xfId="40701" xr:uid="{975A6090-4A95-4696-A43C-D6EC24CFEB76}"/>
    <cellStyle name="Total 2 2 5 2 3" xfId="40702" xr:uid="{3BDAB794-ED7F-4BF6-BA1A-AC3A16A085C3}"/>
    <cellStyle name="Total 2 2 5 3" xfId="40703" xr:uid="{0B273915-DD47-4B58-9174-8D106F0318F9}"/>
    <cellStyle name="Total 2 2 5 4" xfId="40704" xr:uid="{F5CFD648-DA55-485F-87D9-A882007A8C17}"/>
    <cellStyle name="Total 2 2 5 5" xfId="40705" xr:uid="{18126262-2058-432D-89D4-C47F0348D8F1}"/>
    <cellStyle name="Total 2 2 6" xfId="40706" xr:uid="{EB9F7522-04E2-46BD-B92F-D189696BB582}"/>
    <cellStyle name="Total 2 2 6 2" xfId="40707" xr:uid="{50755C77-F301-4CE7-A0AA-EF69652E5B02}"/>
    <cellStyle name="Total 2 2 6 2 2" xfId="40708" xr:uid="{AC0E12C7-9B0A-401F-8C40-B4C38D3F723C}"/>
    <cellStyle name="Total 2 2 6 2 3" xfId="40709" xr:uid="{5677304B-E85A-4411-872C-42AC802BB9A5}"/>
    <cellStyle name="Total 2 2 6 3" xfId="40710" xr:uid="{22481307-DF18-476C-BA9E-40DC37B22DF1}"/>
    <cellStyle name="Total 2 2 6 4" xfId="40711" xr:uid="{1091773A-2500-4ECA-9D75-801117F63B3B}"/>
    <cellStyle name="Total 2 2 7" xfId="40712" xr:uid="{5FC73E7B-AB35-43C9-A386-6AAC8B328FD1}"/>
    <cellStyle name="Total 2 2 7 2" xfId="40713" xr:uid="{C79CAEE8-CE6D-4CE6-B057-5B451D45FE4E}"/>
    <cellStyle name="Total 2 2 7 3" xfId="40714" xr:uid="{ECE04374-5EF0-4E66-B80E-4DADA582FAFA}"/>
    <cellStyle name="Total 2 2 8" xfId="40715" xr:uid="{FBB71BCB-A9D6-4826-95D3-6447A880B14A}"/>
    <cellStyle name="Total 2 2 8 2" xfId="40716" xr:uid="{B13679D4-B5CF-4BD6-88AC-0657F043BCC7}"/>
    <cellStyle name="Total 2 2 8 3" xfId="40717" xr:uid="{58FCE2F3-E87E-4584-8DC5-A318478ADEEB}"/>
    <cellStyle name="Total 2 2 9" xfId="40718" xr:uid="{1DC1E7A2-912C-4201-84BA-3471BCA65E01}"/>
    <cellStyle name="Total 2 2 9 2" xfId="40719" xr:uid="{45F3EED9-D452-4C68-A24A-676CB124C854}"/>
    <cellStyle name="Total 2 2 9 3" xfId="40720" xr:uid="{51D4DEA4-8339-421F-983B-B6A5D94E0B21}"/>
    <cellStyle name="Total 2 20" xfId="40721" xr:uid="{E2163850-8A8C-4DFA-A172-3529D7C323D7}"/>
    <cellStyle name="Total 2 20 2" xfId="40722" xr:uid="{02A50E8C-EBF6-4790-AEA6-11961AA61170}"/>
    <cellStyle name="Total 2 20 3" xfId="40723" xr:uid="{D035E5A0-2953-44B7-BE77-D884BA0F0538}"/>
    <cellStyle name="Total 2 21" xfId="40724" xr:uid="{8A42633F-BC56-4D3C-BF0A-1B5ADE2139DB}"/>
    <cellStyle name="Total 2 21 2" xfId="40725" xr:uid="{F0CD3BEE-E58C-4051-8233-62260BD86AD2}"/>
    <cellStyle name="Total 2 22" xfId="40726" xr:uid="{0235D8E3-8702-4A25-B931-FB7D60222981}"/>
    <cellStyle name="Total 2 23" xfId="11226" xr:uid="{F04629BA-7262-48E2-A538-4752AD9B2823}"/>
    <cellStyle name="Total 2 24" xfId="9645" xr:uid="{BAFCE74E-A965-4A93-B009-1B95D459FAD6}"/>
    <cellStyle name="Total 2 3" xfId="3165" xr:uid="{9ADA7205-2E69-42A9-8F7A-57BD5117A785}"/>
    <cellStyle name="Total 2 3 10" xfId="40727" xr:uid="{A6B7C177-ABD4-4B29-AA34-B54A2DEED62B}"/>
    <cellStyle name="Total 2 3 10 2" xfId="40728" xr:uid="{013E46DF-F596-4927-934F-264CDF2163D1}"/>
    <cellStyle name="Total 2 3 10 3" xfId="40729" xr:uid="{3FE20602-A355-417D-9150-568D32E71FC0}"/>
    <cellStyle name="Total 2 3 11" xfId="40730" xr:uid="{09AC37DC-AF08-4395-BB4A-03557E1C2379}"/>
    <cellStyle name="Total 2 3 11 2" xfId="40731" xr:uid="{54695EEA-16A3-4109-BD4F-79364F58F4A9}"/>
    <cellStyle name="Total 2 3 12" xfId="40732" xr:uid="{A67CE5D8-2347-4477-A667-4908C5538FF3}"/>
    <cellStyle name="Total 2 3 13" xfId="40733" xr:uid="{0E8D4BDE-C48E-4CEC-B0D2-5D00D580B6F9}"/>
    <cellStyle name="Total 2 3 14" xfId="11230" xr:uid="{835FDB3C-D230-49D3-99B9-EBFBEF5B269E}"/>
    <cellStyle name="Total 2 3 15" xfId="6935" xr:uid="{D8283210-1E28-461C-92B6-1B380D407F5D}"/>
    <cellStyle name="Total 2 3 2" xfId="3604" xr:uid="{4CEF4C81-56B6-487B-9D39-BA081A3E12C1}"/>
    <cellStyle name="Total 2 3 2 10" xfId="40734" xr:uid="{710746B9-E7F2-4AF4-91BC-89414C3F4777}"/>
    <cellStyle name="Total 2 3 2 10 2" xfId="40735" xr:uid="{32637F72-6CCC-4330-A34E-EC7656AE0272}"/>
    <cellStyle name="Total 2 3 2 11" xfId="40736" xr:uid="{7AC4033A-5EDF-449D-AF97-57B5053FF8FA}"/>
    <cellStyle name="Total 2 3 2 12" xfId="11427" xr:uid="{C2083956-BAEC-4CCC-BC05-7AC4595A9304}"/>
    <cellStyle name="Total 2 3 2 13" xfId="9649" xr:uid="{E0EA79CD-1907-454F-AA9F-BF9B7CA82998}"/>
    <cellStyle name="Total 2 3 2 2" xfId="4260" xr:uid="{031FD27F-0B74-4F41-B123-8ADB58F1C5FB}"/>
    <cellStyle name="Total 2 3 2 2 2" xfId="5007" xr:uid="{7C37FAE3-69A7-4DB3-A01A-AD41E54124D3}"/>
    <cellStyle name="Total 2 3 2 2 2 2" xfId="40737" xr:uid="{245B0F83-8AE7-4939-86D4-6725311D475D}"/>
    <cellStyle name="Total 2 3 2 2 2 3" xfId="40738" xr:uid="{7BA2246F-1C91-439D-9261-2661CA9AF89F}"/>
    <cellStyle name="Total 2 3 2 2 3" xfId="5483" xr:uid="{99943CBB-A202-499A-968D-BD8936F77B6A}"/>
    <cellStyle name="Total 2 3 2 2 3 2" xfId="40739" xr:uid="{CFACA2FF-BA2B-46A2-A761-3D056C5B92EC}"/>
    <cellStyle name="Total 2 3 2 2 4" xfId="40740" xr:uid="{D50611D8-53B3-47D5-8808-52B20E976B16}"/>
    <cellStyle name="Total 2 3 2 2 5" xfId="40741" xr:uid="{F0BE68FD-7695-4F29-8C8B-D357D323527E}"/>
    <cellStyle name="Total 2 3 2 2 6" xfId="40742" xr:uid="{BBD668B1-70E9-44F4-8A51-DABA87A1EB0C}"/>
    <cellStyle name="Total 2 3 2 3" xfId="40743" xr:uid="{7F3409C1-A3F0-44F9-B17C-36D8E744F516}"/>
    <cellStyle name="Total 2 3 2 3 2" xfId="40744" xr:uid="{0A9291D5-97B6-4493-A65F-7C7A4CFDC7CF}"/>
    <cellStyle name="Total 2 3 2 3 3" xfId="40745" xr:uid="{CA996F83-0C32-4D76-8997-EEE1887F422F}"/>
    <cellStyle name="Total 2 3 2 4" xfId="40746" xr:uid="{3BCE2691-7E68-4BFC-B447-8A64112417A3}"/>
    <cellStyle name="Total 2 3 2 4 2" xfId="40747" xr:uid="{DF5E3277-5A7B-4E33-942B-316AB4EEDA8D}"/>
    <cellStyle name="Total 2 3 2 4 3" xfId="40748" xr:uid="{83693DB0-03F4-4CFB-91B0-780C4D13DF50}"/>
    <cellStyle name="Total 2 3 2 5" xfId="40749" xr:uid="{F8613BE5-2A36-4A3C-B170-D5963EDA0666}"/>
    <cellStyle name="Total 2 3 2 5 2" xfId="40750" xr:uid="{2289E80A-A820-44AE-A708-01E09CE6C03C}"/>
    <cellStyle name="Total 2 3 2 5 3" xfId="40751" xr:uid="{5F89098E-85BE-4EBB-807F-8E450EB820AF}"/>
    <cellStyle name="Total 2 3 2 6" xfId="40752" xr:uid="{B39C391F-D70D-4A37-BE97-A1E9B1ACD47C}"/>
    <cellStyle name="Total 2 3 2 6 2" xfId="40753" xr:uid="{6C138CD8-34A0-4EB8-ACDA-70EF79534CA5}"/>
    <cellStyle name="Total 2 3 2 6 3" xfId="40754" xr:uid="{DAC2295D-1238-4EC6-B513-875EB76FADD5}"/>
    <cellStyle name="Total 2 3 2 7" xfId="40755" xr:uid="{F749C371-9503-41CC-9CEA-46D39492A303}"/>
    <cellStyle name="Total 2 3 2 7 2" xfId="40756" xr:uid="{249268BA-48EE-49DD-B88E-C286D8727096}"/>
    <cellStyle name="Total 2 3 2 7 3" xfId="40757" xr:uid="{26736DBD-7B7F-407A-B4A8-8AC161AA9FD0}"/>
    <cellStyle name="Total 2 3 2 8" xfId="40758" xr:uid="{198444BF-A1F9-4F61-AFD7-63DA76A88662}"/>
    <cellStyle name="Total 2 3 2 8 2" xfId="40759" xr:uid="{A33BD40C-D961-4997-A9BC-3E342012C46E}"/>
    <cellStyle name="Total 2 3 2 8 3" xfId="40760" xr:uid="{2B66E618-5F88-499A-8BF8-F5595BF0C176}"/>
    <cellStyle name="Total 2 3 2 9" xfId="40761" xr:uid="{41656A70-5D86-48BB-8303-150ABCEFA57D}"/>
    <cellStyle name="Total 2 3 2 9 2" xfId="40762" xr:uid="{9B7AC85F-0D0E-4FAF-9021-14787933D1D4}"/>
    <cellStyle name="Total 2 3 2 9 3" xfId="40763" xr:uid="{46E268A6-BADC-4C01-BBBD-1E4F0775FE43}"/>
    <cellStyle name="Total 2 3 3" xfId="3938" xr:uid="{4D1CB5FA-BB0F-4FEC-B8EB-EF3A5CDC3E92}"/>
    <cellStyle name="Total 2 3 3 2" xfId="4751" xr:uid="{C679243A-5C39-4FB7-8CDB-E31AD9034C4D}"/>
    <cellStyle name="Total 2 3 3 2 2" xfId="40764" xr:uid="{DE33F5EA-4B3C-4CBD-802C-8A5C8299ADC2}"/>
    <cellStyle name="Total 2 3 3 2 3" xfId="40765" xr:uid="{37608593-E821-4AB9-A90F-D7B8269A8972}"/>
    <cellStyle name="Total 2 3 3 2 4" xfId="40766" xr:uid="{36702C99-37DB-4EF7-B8D9-966AA01E733C}"/>
    <cellStyle name="Total 2 3 3 3" xfId="5165" xr:uid="{AA56AC6A-CF05-42B2-9795-D5DBFB5FF168}"/>
    <cellStyle name="Total 2 3 3 3 2" xfId="40767" xr:uid="{DE85A96D-B66F-4F91-A542-8B0117C315AE}"/>
    <cellStyle name="Total 2 3 3 4" xfId="40768" xr:uid="{42270C2A-50EE-4713-B4AE-86C9892CDB24}"/>
    <cellStyle name="Total 2 3 3 5" xfId="40769" xr:uid="{2972CC56-F4AF-4F4A-AB71-7A1201A3BB39}"/>
    <cellStyle name="Total 2 3 3 6" xfId="40770" xr:uid="{81D86735-FE5A-45F9-8682-0791971A8CFF}"/>
    <cellStyle name="Total 2 3 4" xfId="40771" xr:uid="{DFAE0C4E-1EDD-4956-9105-68E6CF3623E1}"/>
    <cellStyle name="Total 2 3 4 2" xfId="40772" xr:uid="{0AB7A8B9-E6CF-4404-A6D5-016196CAF656}"/>
    <cellStyle name="Total 2 3 4 2 2" xfId="40773" xr:uid="{9A771706-7495-472E-8325-C1AF381D9440}"/>
    <cellStyle name="Total 2 3 4 2 2 2" xfId="40774" xr:uid="{B2010E88-F663-4B73-BD8C-942B8B0AF2F3}"/>
    <cellStyle name="Total 2 3 4 2 3" xfId="40775" xr:uid="{BADD688B-86BE-4389-8CBA-87D9844D9322}"/>
    <cellStyle name="Total 2 3 4 2 3 2" xfId="40776" xr:uid="{718B9E60-03A1-4D7E-9A5E-A156A6BDEB52}"/>
    <cellStyle name="Total 2 3 4 2 4" xfId="40777" xr:uid="{CAE98232-7F27-4BB2-B86E-8891F9C6D848}"/>
    <cellStyle name="Total 2 3 4 2 5" xfId="40778" xr:uid="{4EC347FE-A062-41ED-BD3E-F0A68F08F37B}"/>
    <cellStyle name="Total 2 3 4 2 6" xfId="40779" xr:uid="{EB1BE530-7E41-4A15-94CB-683C651641CD}"/>
    <cellStyle name="Total 2 3 4 3" xfId="40780" xr:uid="{8AA32424-6285-4BD2-980E-F50887C86BFA}"/>
    <cellStyle name="Total 2 3 4 3 2" xfId="40781" xr:uid="{C9611191-67C8-4114-BE85-3DE66D1CB620}"/>
    <cellStyle name="Total 2 3 4 4" xfId="40782" xr:uid="{79939F6B-A6D0-4911-AE33-F50E7B9D2949}"/>
    <cellStyle name="Total 2 3 4 4 2" xfId="40783" xr:uid="{F48E0C83-3FD3-49EB-ACEB-913DAA78D1ED}"/>
    <cellStyle name="Total 2 3 4 5" xfId="40784" xr:uid="{6276CA9B-C99D-468F-91BE-79F4BD0B20AC}"/>
    <cellStyle name="Total 2 3 4 5 2" xfId="40785" xr:uid="{CEAD0397-9B46-4D3D-9970-093E706E926C}"/>
    <cellStyle name="Total 2 3 4 6" xfId="40786" xr:uid="{7E9C0814-4883-47DC-824E-36CF08D6A35D}"/>
    <cellStyle name="Total 2 3 4 7" xfId="40787" xr:uid="{4ED608BF-6A31-4BD2-BA9D-FF6ACAB16CA8}"/>
    <cellStyle name="Total 2 3 4 8" xfId="40788" xr:uid="{2D4DB415-54FC-4D19-A1AE-0B823B425FEC}"/>
    <cellStyle name="Total 2 3 4 9" xfId="40789" xr:uid="{1CBAE3AE-15E7-451D-92F0-1B5FBE2A7AB1}"/>
    <cellStyle name="Total 2 3 5" xfId="40790" xr:uid="{64AA35F4-3EC5-421C-88BB-53A31DCADAB1}"/>
    <cellStyle name="Total 2 3 5 2" xfId="40791" xr:uid="{D510472E-D88D-4B5D-9912-0C11C7B78DFF}"/>
    <cellStyle name="Total 2 3 5 2 2" xfId="40792" xr:uid="{D67D9C4E-8C2E-4D35-A0E4-AED2CDB47FFA}"/>
    <cellStyle name="Total 2 3 5 2 3" xfId="40793" xr:uid="{7D79B8AC-A3EF-4CAB-B39A-07832E775086}"/>
    <cellStyle name="Total 2 3 5 3" xfId="40794" xr:uid="{1C8EA1E0-E1DA-4A62-B9D7-FFB0A38D7BFC}"/>
    <cellStyle name="Total 2 3 5 4" xfId="40795" xr:uid="{B7A49996-FA57-4C49-9C58-571AF81605A2}"/>
    <cellStyle name="Total 2 3 5 5" xfId="40796" xr:uid="{FBD50F8A-51D4-4433-B190-566FE1A7BE13}"/>
    <cellStyle name="Total 2 3 6" xfId="40797" xr:uid="{7AF46E58-0E43-471F-92CC-8E1BAB226200}"/>
    <cellStyle name="Total 2 3 6 2" xfId="40798" xr:uid="{A444B3CD-A115-4997-9F2D-4FD151D3D0C1}"/>
    <cellStyle name="Total 2 3 6 2 2" xfId="40799" xr:uid="{7FAD689D-3EDD-4506-86DD-97523FE84C9D}"/>
    <cellStyle name="Total 2 3 6 2 3" xfId="40800" xr:uid="{5F705629-68BA-4ED4-A5D4-62A46ABD9C3D}"/>
    <cellStyle name="Total 2 3 6 3" xfId="40801" xr:uid="{0165A05B-3B30-45D3-A1A3-AB240B9F0C88}"/>
    <cellStyle name="Total 2 3 6 4" xfId="40802" xr:uid="{373B9A9A-CEA8-453C-B9DB-0BCD9F9C3B97}"/>
    <cellStyle name="Total 2 3 7" xfId="40803" xr:uid="{A8B3796F-38D3-4612-8E37-9F56CCAB9288}"/>
    <cellStyle name="Total 2 3 7 2" xfId="40804" xr:uid="{A4CE28D1-AB4C-4015-8B7E-5D4B416ABC6A}"/>
    <cellStyle name="Total 2 3 7 3" xfId="40805" xr:uid="{0A6E886D-0BDA-44A8-9A75-C86CEF45D1A9}"/>
    <cellStyle name="Total 2 3 8" xfId="40806" xr:uid="{A21F2119-C28C-4017-A772-BFBAB5F104A1}"/>
    <cellStyle name="Total 2 3 8 2" xfId="40807" xr:uid="{B29499A3-8017-4E46-8A7A-9EFC266DA00A}"/>
    <cellStyle name="Total 2 3 8 3" xfId="40808" xr:uid="{6215C43F-7713-4ADC-B41F-CD0B0F9CCB53}"/>
    <cellStyle name="Total 2 3 9" xfId="40809" xr:uid="{178773BE-5BC8-4528-B92E-BB1A0C42AFF8}"/>
    <cellStyle name="Total 2 3 9 2" xfId="40810" xr:uid="{0FFAD999-1F5E-4206-92F4-251310052BF7}"/>
    <cellStyle name="Total 2 3 9 3" xfId="40811" xr:uid="{83481CAC-5355-43C7-87C8-14A5D3DBEFFE}"/>
    <cellStyle name="Total 2 4" xfId="3166" xr:uid="{469BAB36-7EC1-4264-8D4C-5C514B3E32CB}"/>
    <cellStyle name="Total 2 4 10" xfId="40812" xr:uid="{F6F0CFAD-1BF4-49D2-9983-FDD1F2B02DBD}"/>
    <cellStyle name="Total 2 4 10 2" xfId="40813" xr:uid="{773A326F-39C8-4ECB-A75B-BE8BD739218A}"/>
    <cellStyle name="Total 2 4 10 3" xfId="40814" xr:uid="{8858FEB2-C54E-4986-BDBF-88A2BDAF9858}"/>
    <cellStyle name="Total 2 4 11" xfId="40815" xr:uid="{B95C49D4-F2AA-4683-96E6-CC19D9EA053C}"/>
    <cellStyle name="Total 2 4 11 2" xfId="40816" xr:uid="{FC6CFEF4-B712-453D-82F4-CF8924CBADE2}"/>
    <cellStyle name="Total 2 4 12" xfId="40817" xr:uid="{11777242-8664-4EC8-AE11-3960D87C4075}"/>
    <cellStyle name="Total 2 4 13" xfId="40818" xr:uid="{4EB5DF5D-43A7-424A-A506-02883F4DB6E0}"/>
    <cellStyle name="Total 2 4 14" xfId="11231" xr:uid="{7CE1E71C-6310-484F-8AC5-21F40AABEE36}"/>
    <cellStyle name="Total 2 4 15" xfId="6936" xr:uid="{E30293AF-1A20-43AC-BA6E-1B7288D9F6F8}"/>
    <cellStyle name="Total 2 4 2" xfId="3605" xr:uid="{61C3FB98-BAA4-462B-B8F2-B63A1B39FA32}"/>
    <cellStyle name="Total 2 4 2 10" xfId="40819" xr:uid="{E377FE7F-0E47-42EB-8487-0B80E7696E96}"/>
    <cellStyle name="Total 2 4 2 10 2" xfId="40820" xr:uid="{DAD95AAB-5138-43BF-9F24-872F07A957FF}"/>
    <cellStyle name="Total 2 4 2 11" xfId="40821" xr:uid="{04CDBB88-CD3A-4E37-A529-FBE553151A91}"/>
    <cellStyle name="Total 2 4 2 12" xfId="11428" xr:uid="{B76639A9-BBFB-40BA-BBBE-D996496D1E74}"/>
    <cellStyle name="Total 2 4 2 13" xfId="9650" xr:uid="{39C4CAAB-C822-4233-91D9-D2361DCC6D10}"/>
    <cellStyle name="Total 2 4 2 2" xfId="4261" xr:uid="{13CD182C-8B88-4C32-A096-52F59725B21C}"/>
    <cellStyle name="Total 2 4 2 2 2" xfId="5008" xr:uid="{9B0591D4-A1C4-45AD-BA20-AA484CAC5D04}"/>
    <cellStyle name="Total 2 4 2 2 2 2" xfId="40822" xr:uid="{0B4E470C-0F52-4647-B368-3EFF518A77CD}"/>
    <cellStyle name="Total 2 4 2 2 2 3" xfId="40823" xr:uid="{A3AFB2F1-94A0-4F25-8465-B1E0BDBFCB7C}"/>
    <cellStyle name="Total 2 4 2 2 3" xfId="5484" xr:uid="{3F3B1CDF-64AC-4711-9986-F01676D580A2}"/>
    <cellStyle name="Total 2 4 2 2 3 2" xfId="40824" xr:uid="{3E0BA995-3BF5-4382-AC9A-8E650DBA1417}"/>
    <cellStyle name="Total 2 4 2 2 4" xfId="40825" xr:uid="{1FA431F2-37EF-41CD-8ED6-76E239CE487A}"/>
    <cellStyle name="Total 2 4 2 2 5" xfId="40826" xr:uid="{00324654-F324-4327-BF38-0E54749761B5}"/>
    <cellStyle name="Total 2 4 2 2 6" xfId="40827" xr:uid="{835A9849-05F7-4DC4-AC34-5A9A4F816BC8}"/>
    <cellStyle name="Total 2 4 2 3" xfId="40828" xr:uid="{80682872-EDEA-4543-AA58-5B837D6DED6F}"/>
    <cellStyle name="Total 2 4 2 3 2" xfId="40829" xr:uid="{38C0100E-E1C0-40DC-B05D-D9330713B174}"/>
    <cellStyle name="Total 2 4 2 3 3" xfId="40830" xr:uid="{EFA1941D-26F3-4124-9577-947E00C3463D}"/>
    <cellStyle name="Total 2 4 2 4" xfId="40831" xr:uid="{31C10C9E-C0DA-407D-8DA8-08E48414A298}"/>
    <cellStyle name="Total 2 4 2 4 2" xfId="40832" xr:uid="{9A6FE995-12E0-4FCF-B4A4-4217DB2DCD1B}"/>
    <cellStyle name="Total 2 4 2 4 3" xfId="40833" xr:uid="{5B7E7BBF-004D-41EC-9807-ECFD0449C168}"/>
    <cellStyle name="Total 2 4 2 5" xfId="40834" xr:uid="{5946AE68-FEC8-4841-86B7-CEC308030F1B}"/>
    <cellStyle name="Total 2 4 2 5 2" xfId="40835" xr:uid="{1F8079BF-7E09-4E7A-BB5E-606F93AB2FE0}"/>
    <cellStyle name="Total 2 4 2 5 3" xfId="40836" xr:uid="{07123F25-65C5-4E16-8621-378B953256FD}"/>
    <cellStyle name="Total 2 4 2 6" xfId="40837" xr:uid="{BA99FABB-50A1-43FC-B1B6-B335B1CB01C5}"/>
    <cellStyle name="Total 2 4 2 6 2" xfId="40838" xr:uid="{5915684C-F7D7-447A-BCD5-73C889EDBFB1}"/>
    <cellStyle name="Total 2 4 2 6 3" xfId="40839" xr:uid="{19604C01-8854-49EB-B970-7ED6BB3D1C6E}"/>
    <cellStyle name="Total 2 4 2 7" xfId="40840" xr:uid="{00047290-4D22-426C-B43D-592DC208907D}"/>
    <cellStyle name="Total 2 4 2 7 2" xfId="40841" xr:uid="{13461F34-7565-458A-AB66-DBF60CC62387}"/>
    <cellStyle name="Total 2 4 2 7 3" xfId="40842" xr:uid="{1280D625-FEEF-4C57-8ADD-793A3CBFDAFD}"/>
    <cellStyle name="Total 2 4 2 8" xfId="40843" xr:uid="{9545730D-79DE-4963-8C6E-F7F47DE3D5CA}"/>
    <cellStyle name="Total 2 4 2 8 2" xfId="40844" xr:uid="{9FB5E3EE-C489-472B-AD2E-D85CE28B3D41}"/>
    <cellStyle name="Total 2 4 2 8 3" xfId="40845" xr:uid="{DE09A238-894C-42E6-8BDC-F1A1ABDDB8C7}"/>
    <cellStyle name="Total 2 4 2 9" xfId="40846" xr:uid="{0B36BF57-18F0-4519-A5F9-D9CCE0780401}"/>
    <cellStyle name="Total 2 4 2 9 2" xfId="40847" xr:uid="{53819139-ED30-45A4-BE43-B287F7173329}"/>
    <cellStyle name="Total 2 4 2 9 3" xfId="40848" xr:uid="{C8B3BB5B-82A6-4539-8279-EF79297D1503}"/>
    <cellStyle name="Total 2 4 3" xfId="3939" xr:uid="{53B16503-2D3C-4D6D-93EA-7550D638242D}"/>
    <cellStyle name="Total 2 4 3 2" xfId="4752" xr:uid="{CF3F050B-5AEC-4311-B31C-FCAB837FEBF0}"/>
    <cellStyle name="Total 2 4 3 2 2" xfId="40849" xr:uid="{E26D9B68-F50C-4004-8A7A-CD4D5D2BC65E}"/>
    <cellStyle name="Total 2 4 3 2 3" xfId="40850" xr:uid="{95AC7331-EE19-4ACF-A0EF-510A73DE8A1D}"/>
    <cellStyle name="Total 2 4 3 2 4" xfId="40851" xr:uid="{1A7E22BD-D1AC-490F-A5C2-F43BC3676ED6}"/>
    <cellStyle name="Total 2 4 3 3" xfId="5166" xr:uid="{1D50B7BB-C56B-4A61-A479-B10831A2DD76}"/>
    <cellStyle name="Total 2 4 3 3 2" xfId="40852" xr:uid="{3E96F71D-EC65-4EC4-B614-48826438F3F1}"/>
    <cellStyle name="Total 2 4 3 4" xfId="40853" xr:uid="{0E3AC1C3-3514-4220-9D58-6FB879A9B586}"/>
    <cellStyle name="Total 2 4 3 5" xfId="40854" xr:uid="{EF4029B4-56EE-431F-86D2-69E4DA7E7737}"/>
    <cellStyle name="Total 2 4 3 6" xfId="40855" xr:uid="{BDD02E70-0A07-432F-A41C-CE8E5C7C8D9F}"/>
    <cellStyle name="Total 2 4 4" xfId="40856" xr:uid="{A24C594E-514B-4FAC-A88D-4EAC22B20B16}"/>
    <cellStyle name="Total 2 4 4 2" xfId="40857" xr:uid="{C4C2A9C9-037F-4F2F-BF90-960F2B540443}"/>
    <cellStyle name="Total 2 4 4 2 2" xfId="40858" xr:uid="{AA9456B4-D0A1-43E6-9B2B-A918E6E139E8}"/>
    <cellStyle name="Total 2 4 4 2 2 2" xfId="40859" xr:uid="{A85A104C-4773-4207-BCBF-ED73011A9AE3}"/>
    <cellStyle name="Total 2 4 4 2 3" xfId="40860" xr:uid="{39AEF42B-2DA5-4C24-A22F-4ACE322A6C14}"/>
    <cellStyle name="Total 2 4 4 2 3 2" xfId="40861" xr:uid="{F9C3AD7A-2F3C-4F5E-A0C0-DEB53676C86D}"/>
    <cellStyle name="Total 2 4 4 2 4" xfId="40862" xr:uid="{396D495F-554F-4A3D-B698-10E01DCFAF9C}"/>
    <cellStyle name="Total 2 4 4 2 5" xfId="40863" xr:uid="{1CED49D9-E392-4E7A-B842-FA2FE0991C1B}"/>
    <cellStyle name="Total 2 4 4 2 6" xfId="40864" xr:uid="{70A97E74-D28B-4CC5-8C3C-71DC2DA2A9E9}"/>
    <cellStyle name="Total 2 4 4 3" xfId="40865" xr:uid="{791BBD94-F766-4EBC-8745-7A0EE28FDB5B}"/>
    <cellStyle name="Total 2 4 4 3 2" xfId="40866" xr:uid="{E70898FF-67EA-4C53-833D-0BA1C6DFCCD9}"/>
    <cellStyle name="Total 2 4 4 4" xfId="40867" xr:uid="{AFCF8724-F5DE-40D0-ADE0-EF176F3C4E1D}"/>
    <cellStyle name="Total 2 4 4 4 2" xfId="40868" xr:uid="{49D291DC-D6CE-4923-BA1B-13DF324730BD}"/>
    <cellStyle name="Total 2 4 4 5" xfId="40869" xr:uid="{8FCA895A-E9B0-4731-9EA1-A3A467457A50}"/>
    <cellStyle name="Total 2 4 4 5 2" xfId="40870" xr:uid="{E141C347-EE5D-4980-ACB1-A395709EA257}"/>
    <cellStyle name="Total 2 4 4 6" xfId="40871" xr:uid="{2E992B31-6D3A-44EF-BB00-75E182547D2A}"/>
    <cellStyle name="Total 2 4 4 7" xfId="40872" xr:uid="{FF6FC7DC-0552-4DC6-8D78-53D66CCFA826}"/>
    <cellStyle name="Total 2 4 4 8" xfId="40873" xr:uid="{7D217973-6282-46A9-9BC9-3BCB644402E7}"/>
    <cellStyle name="Total 2 4 4 9" xfId="40874" xr:uid="{9AD4C619-8840-4C12-976B-2E92EED88681}"/>
    <cellStyle name="Total 2 4 5" xfId="40875" xr:uid="{E6C2BBCF-9243-432C-93B5-D49BF1C1125F}"/>
    <cellStyle name="Total 2 4 5 2" xfId="40876" xr:uid="{351844E1-C3CC-46A6-855D-E3A9C7C0A230}"/>
    <cellStyle name="Total 2 4 5 2 2" xfId="40877" xr:uid="{BAEF13DB-4CCE-4DD0-9C4F-5B9444CA33B9}"/>
    <cellStyle name="Total 2 4 5 2 3" xfId="40878" xr:uid="{E262B4B4-EBAA-4E4A-B246-7C35E83F4F32}"/>
    <cellStyle name="Total 2 4 5 3" xfId="40879" xr:uid="{26651B95-3D15-4437-B1F5-D7856B402EA5}"/>
    <cellStyle name="Total 2 4 5 4" xfId="40880" xr:uid="{1A9ABFA5-49FB-4E45-B7AC-CC9345813C38}"/>
    <cellStyle name="Total 2 4 5 5" xfId="40881" xr:uid="{2390ED5E-4260-48B5-AE88-986D24C35FF2}"/>
    <cellStyle name="Total 2 4 6" xfId="40882" xr:uid="{6D13A43A-41F7-421E-8959-CC279C3EAD5D}"/>
    <cellStyle name="Total 2 4 6 2" xfId="40883" xr:uid="{21B711FC-6F34-41EA-8D21-8B141DB8D589}"/>
    <cellStyle name="Total 2 4 6 2 2" xfId="40884" xr:uid="{CD32F724-CEA5-4D46-88C2-E38DA5817BC9}"/>
    <cellStyle name="Total 2 4 6 2 3" xfId="40885" xr:uid="{9E2569C1-0E34-4722-8D69-65507B035E0B}"/>
    <cellStyle name="Total 2 4 6 3" xfId="40886" xr:uid="{7BCED9A7-9FBA-418A-8FF2-E74085E7AB77}"/>
    <cellStyle name="Total 2 4 6 4" xfId="40887" xr:uid="{C1A7E524-D1C3-4712-AB2B-21499AA14600}"/>
    <cellStyle name="Total 2 4 7" xfId="40888" xr:uid="{D0384770-A70C-40B9-9CE9-E634A4C5BAF4}"/>
    <cellStyle name="Total 2 4 7 2" xfId="40889" xr:uid="{9739698B-B6BF-46AA-BC64-934F8E14B28F}"/>
    <cellStyle name="Total 2 4 7 3" xfId="40890" xr:uid="{DCB1950A-831F-406F-BFD2-AC68CB80A324}"/>
    <cellStyle name="Total 2 4 8" xfId="40891" xr:uid="{5E44A839-21EE-4C24-B709-BDCA3B18C860}"/>
    <cellStyle name="Total 2 4 8 2" xfId="40892" xr:uid="{B5525430-6AED-454D-ADDC-395E980FFA66}"/>
    <cellStyle name="Total 2 4 8 3" xfId="40893" xr:uid="{4FE74E49-D336-416B-A840-75FC7FF05D23}"/>
    <cellStyle name="Total 2 4 9" xfId="40894" xr:uid="{022D6AD0-B003-4663-9EFE-CB424FFF80A0}"/>
    <cellStyle name="Total 2 4 9 2" xfId="40895" xr:uid="{D38C60C9-2A3E-40E5-B8C1-FCBB865F6B25}"/>
    <cellStyle name="Total 2 4 9 3" xfId="40896" xr:uid="{38A035E0-FB9E-4F61-A0FA-541837221D4B}"/>
    <cellStyle name="Total 2 5" xfId="3167" xr:uid="{5126A8B6-0053-45BB-A135-8FA6C8A94A98}"/>
    <cellStyle name="Total 2 5 10" xfId="40897" xr:uid="{061A800F-5F5C-4985-8E64-1237A27BDFCA}"/>
    <cellStyle name="Total 2 5 10 2" xfId="40898" xr:uid="{D6A48EBD-552A-473B-8057-5DB4E789A15F}"/>
    <cellStyle name="Total 2 5 10 3" xfId="40899" xr:uid="{1AD71951-3047-47D5-A003-5750EF9D2211}"/>
    <cellStyle name="Total 2 5 11" xfId="40900" xr:uid="{49CCEA5B-B1CD-46E0-BDC1-DE9926C40528}"/>
    <cellStyle name="Total 2 5 11 2" xfId="40901" xr:uid="{9F6B9737-58ED-41D6-8847-7C99BE24831C}"/>
    <cellStyle name="Total 2 5 12" xfId="40902" xr:uid="{E2A79A9E-8987-44F9-B881-13919D8A0568}"/>
    <cellStyle name="Total 2 5 13" xfId="40903" xr:uid="{4FF5E971-11AC-47A5-BC6C-A2B4EA351A85}"/>
    <cellStyle name="Total 2 5 14" xfId="11232" xr:uid="{F7DD5A12-47FF-46E0-93BD-6033137A4453}"/>
    <cellStyle name="Total 2 5 15" xfId="6937" xr:uid="{03307041-FC78-4EBD-B0CC-16707B619F3F}"/>
    <cellStyle name="Total 2 5 2" xfId="3606" xr:uid="{F216BD86-EB3D-4204-830A-C68AAB092FD2}"/>
    <cellStyle name="Total 2 5 2 10" xfId="40904" xr:uid="{19823B98-6788-48B1-B081-B8336180380E}"/>
    <cellStyle name="Total 2 5 2 10 2" xfId="40905" xr:uid="{A2CDAD5B-87FF-474E-9DBF-495A24E9FF78}"/>
    <cellStyle name="Total 2 5 2 11" xfId="40906" xr:uid="{E3854AD1-B594-4E42-8BED-3EAE0BE1FB96}"/>
    <cellStyle name="Total 2 5 2 12" xfId="11429" xr:uid="{2605A431-E215-4457-AF4E-B07B5992BAC0}"/>
    <cellStyle name="Total 2 5 2 13" xfId="9651" xr:uid="{A93B8F68-58CD-4838-9AC4-A68926411BD3}"/>
    <cellStyle name="Total 2 5 2 2" xfId="4262" xr:uid="{AF45E730-7A21-494A-B15A-BC605C0E5050}"/>
    <cellStyle name="Total 2 5 2 2 2" xfId="5009" xr:uid="{B58B9AB3-F6B1-4465-B7F4-0CB8B2E6A121}"/>
    <cellStyle name="Total 2 5 2 2 2 2" xfId="40907" xr:uid="{2C0F2FFD-5A1E-4CF5-BECB-3A03786E1729}"/>
    <cellStyle name="Total 2 5 2 2 2 3" xfId="40908" xr:uid="{2ACC6758-7E14-4966-ABF6-0D5C7FFD64D2}"/>
    <cellStyle name="Total 2 5 2 2 3" xfId="5485" xr:uid="{F43DC71D-5BC8-40ED-9E55-4FC97B2D3C60}"/>
    <cellStyle name="Total 2 5 2 2 3 2" xfId="40909" xr:uid="{4D4437C1-8494-4B83-95A2-7C38E5F4AD67}"/>
    <cellStyle name="Total 2 5 2 2 4" xfId="40910" xr:uid="{C1FFD875-2DBE-41E6-B876-CA510210D1DC}"/>
    <cellStyle name="Total 2 5 2 2 5" xfId="40911" xr:uid="{C243E2C1-C9F8-42C7-AF62-75016F8FA0AD}"/>
    <cellStyle name="Total 2 5 2 2 6" xfId="40912" xr:uid="{4516AD46-657A-4E90-8A69-4FDAE25E3456}"/>
    <cellStyle name="Total 2 5 2 3" xfId="40913" xr:uid="{C181F3C9-3E47-4790-83C3-38EAF94E118D}"/>
    <cellStyle name="Total 2 5 2 3 2" xfId="40914" xr:uid="{BF107EBD-C669-472A-96A6-5E0C6F1E2FE7}"/>
    <cellStyle name="Total 2 5 2 3 3" xfId="40915" xr:uid="{157114E9-21DD-4839-BE52-8755B46EF4EC}"/>
    <cellStyle name="Total 2 5 2 4" xfId="40916" xr:uid="{83093997-9C3A-47F9-A07E-DB72DDCE11FF}"/>
    <cellStyle name="Total 2 5 2 4 2" xfId="40917" xr:uid="{E53E93C8-8ECE-4E43-96D6-4FAC832456F9}"/>
    <cellStyle name="Total 2 5 2 4 3" xfId="40918" xr:uid="{8DDA3D86-AC99-417C-935C-0D3B3A7298D6}"/>
    <cellStyle name="Total 2 5 2 5" xfId="40919" xr:uid="{B76E1703-F408-4C68-B778-92BF820D781D}"/>
    <cellStyle name="Total 2 5 2 5 2" xfId="40920" xr:uid="{AD1313F4-A351-473E-ACF5-F31E86DAA5A7}"/>
    <cellStyle name="Total 2 5 2 5 3" xfId="40921" xr:uid="{49F04000-0C3F-4B6A-93D4-55CFD9C5D9B6}"/>
    <cellStyle name="Total 2 5 2 6" xfId="40922" xr:uid="{2E0BABD8-AF77-4CE9-ABB2-6075509D5F00}"/>
    <cellStyle name="Total 2 5 2 6 2" xfId="40923" xr:uid="{90FC5C68-542D-47CA-8C33-E32899468FE8}"/>
    <cellStyle name="Total 2 5 2 6 3" xfId="40924" xr:uid="{16E951B3-0BCB-4C9C-A469-4C37309E57F0}"/>
    <cellStyle name="Total 2 5 2 7" xfId="40925" xr:uid="{34D2252C-0314-443C-95C4-E9A5B8C244D2}"/>
    <cellStyle name="Total 2 5 2 7 2" xfId="40926" xr:uid="{9D9C79D3-36DD-4405-BC44-CFBAF679A070}"/>
    <cellStyle name="Total 2 5 2 7 3" xfId="40927" xr:uid="{F2F54FE7-D6F3-4A5B-B01B-9B732C3DDA02}"/>
    <cellStyle name="Total 2 5 2 8" xfId="40928" xr:uid="{C7B82A47-9C06-4F5A-9646-68ED80984189}"/>
    <cellStyle name="Total 2 5 2 8 2" xfId="40929" xr:uid="{51BA360E-1B26-4485-A70C-01C3CD607415}"/>
    <cellStyle name="Total 2 5 2 8 3" xfId="40930" xr:uid="{1ECB14EB-BED5-4EF5-8ED7-E6BBF31E3C95}"/>
    <cellStyle name="Total 2 5 2 9" xfId="40931" xr:uid="{646325B3-5B06-468C-A719-FE49F01ABD6A}"/>
    <cellStyle name="Total 2 5 2 9 2" xfId="40932" xr:uid="{ECFA27A4-0362-4866-8C8A-84D559DF1503}"/>
    <cellStyle name="Total 2 5 2 9 3" xfId="40933" xr:uid="{82776DDB-2176-4558-966C-D6E641A81AF6}"/>
    <cellStyle name="Total 2 5 3" xfId="3940" xr:uid="{1C518C3A-6A04-45E3-BBF2-99CBE3CEBC02}"/>
    <cellStyle name="Total 2 5 3 2" xfId="4753" xr:uid="{FD23E903-91FC-4166-8FC2-0C9F075B1356}"/>
    <cellStyle name="Total 2 5 3 2 2" xfId="40934" xr:uid="{FC315C38-5CBF-48A8-97CF-0C622C5AAA52}"/>
    <cellStyle name="Total 2 5 3 2 3" xfId="40935" xr:uid="{FDAA4320-F065-4CC6-B38C-2A6276354D10}"/>
    <cellStyle name="Total 2 5 3 2 4" xfId="40936" xr:uid="{D8A27D18-A20F-468E-96F5-C91C78E2D1FB}"/>
    <cellStyle name="Total 2 5 3 3" xfId="5167" xr:uid="{465EB516-1046-4321-83F8-0D9B30994A0C}"/>
    <cellStyle name="Total 2 5 3 3 2" xfId="40937" xr:uid="{69CCE7FE-EE0F-44A4-9A5F-D9C8AFA2E726}"/>
    <cellStyle name="Total 2 5 3 4" xfId="40938" xr:uid="{11EFB533-3F67-4343-9365-559FF23421F0}"/>
    <cellStyle name="Total 2 5 3 5" xfId="40939" xr:uid="{AFFC3127-D9BE-4158-A15D-30BD63D35D0D}"/>
    <cellStyle name="Total 2 5 3 6" xfId="40940" xr:uid="{74849D89-1AC4-42C2-A75A-7D188E68317C}"/>
    <cellStyle name="Total 2 5 4" xfId="40941" xr:uid="{40A8250D-207C-407F-8864-2450F7CE2788}"/>
    <cellStyle name="Total 2 5 4 2" xfId="40942" xr:uid="{BB22F1B1-5DD9-44B9-9C04-2EE9D214EB23}"/>
    <cellStyle name="Total 2 5 4 2 2" xfId="40943" xr:uid="{2C8EE065-A29E-4183-A24D-D321DE700D7F}"/>
    <cellStyle name="Total 2 5 4 2 2 2" xfId="40944" xr:uid="{D47F8CE4-59CC-4F4E-8C28-4DF834A21FF2}"/>
    <cellStyle name="Total 2 5 4 2 3" xfId="40945" xr:uid="{E6FD4B24-5467-4261-BB91-F220A8F120E8}"/>
    <cellStyle name="Total 2 5 4 2 3 2" xfId="40946" xr:uid="{BD1F870B-86A2-4C22-8715-A8D1A888DD08}"/>
    <cellStyle name="Total 2 5 4 2 4" xfId="40947" xr:uid="{821B0159-3869-4973-A1CF-3A08EB774918}"/>
    <cellStyle name="Total 2 5 4 2 5" xfId="40948" xr:uid="{635E2403-6D2E-471F-9ADA-60148914DB59}"/>
    <cellStyle name="Total 2 5 4 2 6" xfId="40949" xr:uid="{6BC51101-43DC-48A4-8199-A8340B55BC85}"/>
    <cellStyle name="Total 2 5 4 3" xfId="40950" xr:uid="{912DAF61-0752-4942-84B7-DB1C60CE3C66}"/>
    <cellStyle name="Total 2 5 4 3 2" xfId="40951" xr:uid="{A7E22FC6-EBBE-4FDA-A2C7-B5688D04C775}"/>
    <cellStyle name="Total 2 5 4 4" xfId="40952" xr:uid="{231C15DC-DA3A-493B-AE45-8B10B218DFF5}"/>
    <cellStyle name="Total 2 5 4 4 2" xfId="40953" xr:uid="{1439F5DC-9096-4806-818A-A147AFE84CC1}"/>
    <cellStyle name="Total 2 5 4 5" xfId="40954" xr:uid="{2EB24ADB-0F71-4B31-B33E-08D5959FED96}"/>
    <cellStyle name="Total 2 5 4 5 2" xfId="40955" xr:uid="{1BA135D4-2749-46ED-8F61-44C6D222E1D3}"/>
    <cellStyle name="Total 2 5 4 6" xfId="40956" xr:uid="{459EF200-70A9-41E7-80F8-31965C317554}"/>
    <cellStyle name="Total 2 5 4 7" xfId="40957" xr:uid="{45C33944-B042-450E-9BAB-04938B8B7F9A}"/>
    <cellStyle name="Total 2 5 4 8" xfId="40958" xr:uid="{6C9B842D-4636-4FC4-90F5-028AF4BC1C36}"/>
    <cellStyle name="Total 2 5 4 9" xfId="40959" xr:uid="{FFF86E52-D964-416B-B323-BBD19F5C0C4B}"/>
    <cellStyle name="Total 2 5 5" xfId="40960" xr:uid="{B9FA11D6-5E1F-454D-9586-97241259425F}"/>
    <cellStyle name="Total 2 5 5 2" xfId="40961" xr:uid="{CEB2A826-651A-41D0-A645-51B42044448A}"/>
    <cellStyle name="Total 2 5 5 2 2" xfId="40962" xr:uid="{1A5F2AA5-224C-4190-ACB0-B57CD244D0F1}"/>
    <cellStyle name="Total 2 5 5 2 3" xfId="40963" xr:uid="{7AB17B8A-4765-4F53-9547-2B78261D451B}"/>
    <cellStyle name="Total 2 5 5 3" xfId="40964" xr:uid="{9C423396-288E-4F74-9103-90869F24A79B}"/>
    <cellStyle name="Total 2 5 5 4" xfId="40965" xr:uid="{05ACCD9F-DE65-4C8C-8ECF-F893B932645E}"/>
    <cellStyle name="Total 2 5 5 5" xfId="40966" xr:uid="{451B3AA4-3D6C-4DE5-9118-45CA1F3BF11C}"/>
    <cellStyle name="Total 2 5 6" xfId="40967" xr:uid="{D5106C2C-8C25-4CC2-84A2-F08C8B66A4A4}"/>
    <cellStyle name="Total 2 5 6 2" xfId="40968" xr:uid="{14FD65EA-D68D-4E4A-8702-C0238475C1E3}"/>
    <cellStyle name="Total 2 5 6 2 2" xfId="40969" xr:uid="{F60FB49B-06BB-4FC5-B0C1-066D34B3FC8D}"/>
    <cellStyle name="Total 2 5 6 2 3" xfId="40970" xr:uid="{ACEC3B02-DC4C-4E58-BC09-ABDA74A9C01D}"/>
    <cellStyle name="Total 2 5 6 3" xfId="40971" xr:uid="{D49F37B1-C15C-4E83-8295-0EF78B21FCC0}"/>
    <cellStyle name="Total 2 5 6 4" xfId="40972" xr:uid="{874B68D2-432D-4D46-A9CE-5B504895E6F2}"/>
    <cellStyle name="Total 2 5 7" xfId="40973" xr:uid="{1446E903-5281-4471-94CF-06F8A6820F4E}"/>
    <cellStyle name="Total 2 5 7 2" xfId="40974" xr:uid="{4A5CADB8-DA61-4B8F-94A5-ECCBD15DAF34}"/>
    <cellStyle name="Total 2 5 7 3" xfId="40975" xr:uid="{815ADBD0-A999-48AB-8DA7-5FE3E8F6CF5F}"/>
    <cellStyle name="Total 2 5 8" xfId="40976" xr:uid="{037D26BF-4189-4EB8-8D30-A4EDCDC36416}"/>
    <cellStyle name="Total 2 5 8 2" xfId="40977" xr:uid="{82A4D562-89F6-477F-B4E5-7008D2AF85EB}"/>
    <cellStyle name="Total 2 5 8 3" xfId="40978" xr:uid="{EA280159-C0C4-4113-8A57-AA32808D7B4F}"/>
    <cellStyle name="Total 2 5 9" xfId="40979" xr:uid="{209689ED-2683-4F9A-9219-DB980E60253F}"/>
    <cellStyle name="Total 2 5 9 2" xfId="40980" xr:uid="{08A723A8-509D-4605-BCB5-443B086339B6}"/>
    <cellStyle name="Total 2 5 9 3" xfId="40981" xr:uid="{4F385A02-C533-46E3-9F0B-26865A2D1513}"/>
    <cellStyle name="Total 2 6" xfId="3168" xr:uid="{E04A893B-BAAF-4E8A-8445-9808FAC714FF}"/>
    <cellStyle name="Total 2 6 10" xfId="40982" xr:uid="{EBCB5627-A008-4FCE-A397-0E8ABDA5A566}"/>
    <cellStyle name="Total 2 6 10 2" xfId="40983" xr:uid="{1FCDC029-7823-4DEC-AE25-771A775A0D6D}"/>
    <cellStyle name="Total 2 6 10 3" xfId="40984" xr:uid="{5094302D-900E-4F86-A2F8-7A91EC527F96}"/>
    <cellStyle name="Total 2 6 11" xfId="40985" xr:uid="{251CE9A2-AA0C-4C6F-9608-C4D7D8EFEA50}"/>
    <cellStyle name="Total 2 6 11 2" xfId="40986" xr:uid="{23F0D817-FA0A-4D88-A3EB-8DFDEBD4F01B}"/>
    <cellStyle name="Total 2 6 12" xfId="40987" xr:uid="{FFC47B23-3C05-40D2-AD12-16E89A2369D9}"/>
    <cellStyle name="Total 2 6 13" xfId="40988" xr:uid="{06183EA9-3FC0-4FE9-A31E-CAAC437A5E3B}"/>
    <cellStyle name="Total 2 6 14" xfId="11233" xr:uid="{F1B49F58-6393-4A1F-ABDD-07C1BCB9D549}"/>
    <cellStyle name="Total 2 6 15" xfId="6938" xr:uid="{6E6B5A09-FADC-4632-87DD-E11A65755DD2}"/>
    <cellStyle name="Total 2 6 2" xfId="3607" xr:uid="{2DEC9280-03B9-4D7E-BB58-8D72FAB63D2F}"/>
    <cellStyle name="Total 2 6 2 10" xfId="40989" xr:uid="{05A73A95-05F0-4459-8506-15EFA8598F04}"/>
    <cellStyle name="Total 2 6 2 10 2" xfId="40990" xr:uid="{1039CBCB-B26A-4ACB-850A-91C650792EF5}"/>
    <cellStyle name="Total 2 6 2 11" xfId="40991" xr:uid="{440AEA87-4E37-46D0-A249-0158B60E841E}"/>
    <cellStyle name="Total 2 6 2 12" xfId="11430" xr:uid="{4F6BEE87-4B8A-4E41-A339-AAF07CBC1C0F}"/>
    <cellStyle name="Total 2 6 2 13" xfId="9652" xr:uid="{6F8E6542-ABAB-4D07-80CF-4800D40EE308}"/>
    <cellStyle name="Total 2 6 2 2" xfId="4263" xr:uid="{28606D46-5481-4965-8E26-7D9B7AB4AB9C}"/>
    <cellStyle name="Total 2 6 2 2 2" xfId="5010" xr:uid="{126311BE-7CFD-4371-9245-739916AA6076}"/>
    <cellStyle name="Total 2 6 2 2 2 2" xfId="40992" xr:uid="{BA7A2479-2D98-4637-93AA-F270E3295AEC}"/>
    <cellStyle name="Total 2 6 2 2 2 3" xfId="40993" xr:uid="{DD1A6FFD-7926-4ADA-8817-AB04F42DBA31}"/>
    <cellStyle name="Total 2 6 2 2 3" xfId="5486" xr:uid="{70CAE624-AC54-4A26-80F7-72A677B3E108}"/>
    <cellStyle name="Total 2 6 2 2 3 2" xfId="40994" xr:uid="{0CF548AB-F6BE-4D30-B85B-16CA8259E491}"/>
    <cellStyle name="Total 2 6 2 2 4" xfId="40995" xr:uid="{83D7B5B9-72CB-4272-8634-9051B7C51B48}"/>
    <cellStyle name="Total 2 6 2 2 5" xfId="40996" xr:uid="{83E26627-B22B-4A71-8C8B-F207C502EA2B}"/>
    <cellStyle name="Total 2 6 2 2 6" xfId="40997" xr:uid="{D2EC536E-F3CA-4F50-BC4D-895B7650CEE5}"/>
    <cellStyle name="Total 2 6 2 3" xfId="40998" xr:uid="{8AC26A3A-F993-499A-913F-C3642264B7AA}"/>
    <cellStyle name="Total 2 6 2 3 2" xfId="40999" xr:uid="{20750F84-B6A6-49D7-AC46-17DAD5484E5B}"/>
    <cellStyle name="Total 2 6 2 3 3" xfId="41000" xr:uid="{45FE12F6-FF3C-4F0E-BF55-F20C1A6CDCF7}"/>
    <cellStyle name="Total 2 6 2 4" xfId="41001" xr:uid="{8ACE7D39-0BCF-442E-B348-0BF694DEBC2A}"/>
    <cellStyle name="Total 2 6 2 4 2" xfId="41002" xr:uid="{F7F2CC8B-6800-4BAD-A5E1-DF47B6F0A0C6}"/>
    <cellStyle name="Total 2 6 2 4 3" xfId="41003" xr:uid="{94A0F6A8-DCB7-407E-B68F-585E077BEEC6}"/>
    <cellStyle name="Total 2 6 2 5" xfId="41004" xr:uid="{512A7985-7F39-4B34-909C-1A2273334C7B}"/>
    <cellStyle name="Total 2 6 2 5 2" xfId="41005" xr:uid="{6B12BAE3-82B5-4AA4-A815-0E6B51B9476B}"/>
    <cellStyle name="Total 2 6 2 5 3" xfId="41006" xr:uid="{9D7AA081-2186-4A42-A6F3-AA8CD4C0DA8A}"/>
    <cellStyle name="Total 2 6 2 6" xfId="41007" xr:uid="{07D83DD9-8215-4089-ACA3-8C9A69B6F717}"/>
    <cellStyle name="Total 2 6 2 6 2" xfId="41008" xr:uid="{DA9F2603-9649-4FCB-8841-51A66BE54F6E}"/>
    <cellStyle name="Total 2 6 2 6 3" xfId="41009" xr:uid="{9D80293B-4719-4F95-A691-71B0E373714E}"/>
    <cellStyle name="Total 2 6 2 7" xfId="41010" xr:uid="{2F72500E-116E-4C46-9A7D-70D916AB732A}"/>
    <cellStyle name="Total 2 6 2 7 2" xfId="41011" xr:uid="{BDD85209-510F-41B0-B733-9DAB2C5D566E}"/>
    <cellStyle name="Total 2 6 2 7 3" xfId="41012" xr:uid="{EBFAC06B-6174-4BA6-8B91-9330F1A1C0A2}"/>
    <cellStyle name="Total 2 6 2 8" xfId="41013" xr:uid="{D04A3942-BA25-4614-839C-D65F4399D8E1}"/>
    <cellStyle name="Total 2 6 2 8 2" xfId="41014" xr:uid="{60C558B2-51BB-4D04-BCC6-84DE43AEF2A0}"/>
    <cellStyle name="Total 2 6 2 8 3" xfId="41015" xr:uid="{39F05E21-B411-4794-8234-284E36603076}"/>
    <cellStyle name="Total 2 6 2 9" xfId="41016" xr:uid="{B41E9B6F-1012-4614-B381-923BA2EEE252}"/>
    <cellStyle name="Total 2 6 2 9 2" xfId="41017" xr:uid="{0BEAA4AF-787C-428F-A09F-0C59255E46DA}"/>
    <cellStyle name="Total 2 6 2 9 3" xfId="41018" xr:uid="{9452EC4C-CF71-4AB4-A91A-758A2EEE4603}"/>
    <cellStyle name="Total 2 6 3" xfId="3941" xr:uid="{BFC18BDE-80E1-414E-B02E-D6C6E75242D7}"/>
    <cellStyle name="Total 2 6 3 2" xfId="4754" xr:uid="{3B08A0A1-9143-4AEC-8676-2EF96F976EA1}"/>
    <cellStyle name="Total 2 6 3 2 2" xfId="41019" xr:uid="{3085B924-9357-4945-A9BC-5E47B43D9114}"/>
    <cellStyle name="Total 2 6 3 2 3" xfId="41020" xr:uid="{028F27A1-258D-4F63-B1AB-0C1CE3C0AFB9}"/>
    <cellStyle name="Total 2 6 3 2 4" xfId="41021" xr:uid="{B6B4135A-81AD-421B-BBAD-1C13C1AF6FE0}"/>
    <cellStyle name="Total 2 6 3 3" xfId="5168" xr:uid="{BC2EC877-6ED3-4DB9-95B5-5BE90F5CF865}"/>
    <cellStyle name="Total 2 6 3 3 2" xfId="41022" xr:uid="{709A497A-C425-47F2-9F9E-BA16F482CE89}"/>
    <cellStyle name="Total 2 6 3 4" xfId="41023" xr:uid="{546D7728-0C61-4A12-AAE0-38C6046B9606}"/>
    <cellStyle name="Total 2 6 3 5" xfId="41024" xr:uid="{59979251-9429-406A-BB30-36D3DB406F5C}"/>
    <cellStyle name="Total 2 6 3 6" xfId="41025" xr:uid="{83563942-F615-4EB7-AF97-F61A4B661B52}"/>
    <cellStyle name="Total 2 6 4" xfId="41026" xr:uid="{28145F0E-D620-4436-864C-B61E908B942D}"/>
    <cellStyle name="Total 2 6 4 2" xfId="41027" xr:uid="{E8243916-684A-46BB-A2B3-87E0635535F8}"/>
    <cellStyle name="Total 2 6 4 2 2" xfId="41028" xr:uid="{2F682F88-5053-4E3C-82D7-2F9C2C752026}"/>
    <cellStyle name="Total 2 6 4 2 2 2" xfId="41029" xr:uid="{2BDE4B4C-C89C-4F2D-A2B9-341D0D27BCA2}"/>
    <cellStyle name="Total 2 6 4 2 3" xfId="41030" xr:uid="{B18AE53F-BB1E-4B00-B174-B0BD8C65FBBC}"/>
    <cellStyle name="Total 2 6 4 2 3 2" xfId="41031" xr:uid="{4AB468C7-C898-40AF-9AD9-2482F1A9E13E}"/>
    <cellStyle name="Total 2 6 4 2 4" xfId="41032" xr:uid="{6CA072FB-CEE6-4994-97F1-37B154FE299C}"/>
    <cellStyle name="Total 2 6 4 2 5" xfId="41033" xr:uid="{B774576D-AC0C-4F6E-8D9B-E089A9C4F4DA}"/>
    <cellStyle name="Total 2 6 4 2 6" xfId="41034" xr:uid="{DB6F292F-1310-4A3E-B343-4489EC1FCF92}"/>
    <cellStyle name="Total 2 6 4 3" xfId="41035" xr:uid="{D5F41786-EB74-46C9-9206-C4083FB429DC}"/>
    <cellStyle name="Total 2 6 4 3 2" xfId="41036" xr:uid="{8D8F75D8-C100-4610-B93E-3A19B7AE6A20}"/>
    <cellStyle name="Total 2 6 4 4" xfId="41037" xr:uid="{40FCA8E5-984F-467F-9A3E-CC0918BE820D}"/>
    <cellStyle name="Total 2 6 4 4 2" xfId="41038" xr:uid="{D11CF6D2-0AF9-40FE-991A-047B8A424D6F}"/>
    <cellStyle name="Total 2 6 4 5" xfId="41039" xr:uid="{622510C3-B3F0-43E7-AA68-5F0ED7D813DA}"/>
    <cellStyle name="Total 2 6 4 5 2" xfId="41040" xr:uid="{8B6BDB4E-A29A-4696-A2C2-962BB3971DD2}"/>
    <cellStyle name="Total 2 6 4 6" xfId="41041" xr:uid="{274B6C8D-C03E-419F-BBEB-8EAFB37A030D}"/>
    <cellStyle name="Total 2 6 4 7" xfId="41042" xr:uid="{F5861DAB-9843-490C-B9E1-D3B92C3782E6}"/>
    <cellStyle name="Total 2 6 4 8" xfId="41043" xr:uid="{A368A9D3-2E84-4B7D-999A-3A077A7795CE}"/>
    <cellStyle name="Total 2 6 4 9" xfId="41044" xr:uid="{820C0057-A09D-4C4D-989E-C5AD9B95C731}"/>
    <cellStyle name="Total 2 6 5" xfId="41045" xr:uid="{597BFC64-6134-4E76-BA04-3F49A5EC4C19}"/>
    <cellStyle name="Total 2 6 5 2" xfId="41046" xr:uid="{2B546EAF-4AA1-4931-8C61-680216AB1A53}"/>
    <cellStyle name="Total 2 6 5 2 2" xfId="41047" xr:uid="{EFDB249B-92C1-4BBA-A3B5-4917DE753C4D}"/>
    <cellStyle name="Total 2 6 5 2 3" xfId="41048" xr:uid="{FCD62A9F-C7E3-470E-87B8-5A2A1D1D2873}"/>
    <cellStyle name="Total 2 6 5 3" xfId="41049" xr:uid="{192E3A13-5775-415D-B3DC-2A12FCE6B0A3}"/>
    <cellStyle name="Total 2 6 5 4" xfId="41050" xr:uid="{7B463C79-E176-438D-99A1-4CB5DDB5D18E}"/>
    <cellStyle name="Total 2 6 5 5" xfId="41051" xr:uid="{895B4196-C194-4C0B-A559-415E213BC4C7}"/>
    <cellStyle name="Total 2 6 6" xfId="41052" xr:uid="{4DF24542-B27D-4D71-9C8C-6107FFA3D5C6}"/>
    <cellStyle name="Total 2 6 6 2" xfId="41053" xr:uid="{79A36EAC-7C8B-490C-ACDA-E50991E630F1}"/>
    <cellStyle name="Total 2 6 6 2 2" xfId="41054" xr:uid="{0055CD8C-9FFA-4483-AC99-A3C0E7B1579C}"/>
    <cellStyle name="Total 2 6 6 2 3" xfId="41055" xr:uid="{597857D5-5F7A-43E6-9225-2DE03B39D852}"/>
    <cellStyle name="Total 2 6 6 3" xfId="41056" xr:uid="{5B1E92CC-E9A2-4466-BF0C-E80FDCEFFBB3}"/>
    <cellStyle name="Total 2 6 6 4" xfId="41057" xr:uid="{B704D940-A0AA-44D6-9C02-73EB4BDF83EB}"/>
    <cellStyle name="Total 2 6 7" xfId="41058" xr:uid="{98F9077A-2F30-4F89-9B44-F258A6BE7396}"/>
    <cellStyle name="Total 2 6 7 2" xfId="41059" xr:uid="{24ABAED9-24CE-461C-B581-A8F3C581C53C}"/>
    <cellStyle name="Total 2 6 7 3" xfId="41060" xr:uid="{465B3964-F909-4FED-80AD-95B2DF7DBB59}"/>
    <cellStyle name="Total 2 6 8" xfId="41061" xr:uid="{E44380E6-0129-4F0B-83AE-587CEC88C5F3}"/>
    <cellStyle name="Total 2 6 8 2" xfId="41062" xr:uid="{21F2B7CC-D973-4752-BA04-49CD9FA431C3}"/>
    <cellStyle name="Total 2 6 8 3" xfId="41063" xr:uid="{C88DF939-28FF-415C-80FF-ABBF79599A10}"/>
    <cellStyle name="Total 2 6 9" xfId="41064" xr:uid="{033A7951-07C5-4570-B574-30BA36B85E05}"/>
    <cellStyle name="Total 2 6 9 2" xfId="41065" xr:uid="{F96F42AB-B7E1-493B-9BB0-D260BDD83C18}"/>
    <cellStyle name="Total 2 6 9 3" xfId="41066" xr:uid="{FBC6C40C-1AEB-4849-BF63-FA8D4BC409FE}"/>
    <cellStyle name="Total 2 7" xfId="3169" xr:uid="{0CE2EB88-26B6-46B7-95F0-CE9E664410F4}"/>
    <cellStyle name="Total 2 7 10" xfId="41067" xr:uid="{40A6151D-95ED-4A61-9A71-2D08369C1152}"/>
    <cellStyle name="Total 2 7 10 2" xfId="41068" xr:uid="{66BC4832-9BA1-4E30-9188-A6374982DCFF}"/>
    <cellStyle name="Total 2 7 10 3" xfId="41069" xr:uid="{E035026C-BBBF-446F-8286-195C770ACAAB}"/>
    <cellStyle name="Total 2 7 11" xfId="41070" xr:uid="{592FEA24-6050-4981-A518-05428425E83F}"/>
    <cellStyle name="Total 2 7 11 2" xfId="41071" xr:uid="{055ED0EC-98FE-47BF-A6B2-96569B0700E5}"/>
    <cellStyle name="Total 2 7 12" xfId="41072" xr:uid="{931B7E48-5910-4D1C-B9CA-3B19D476BF6D}"/>
    <cellStyle name="Total 2 7 13" xfId="41073" xr:uid="{6E7CF161-BA66-4D42-AB04-F87808183AD3}"/>
    <cellStyle name="Total 2 7 14" xfId="11234" xr:uid="{3FCCB70E-7A59-4684-9255-07F923592D11}"/>
    <cellStyle name="Total 2 7 15" xfId="6939" xr:uid="{ACD1CC1C-84EF-4826-8619-27EADD5CA393}"/>
    <cellStyle name="Total 2 7 2" xfId="3608" xr:uid="{2341FA9D-5DE6-41A2-9475-40CDA811D0F2}"/>
    <cellStyle name="Total 2 7 2 10" xfId="41074" xr:uid="{CBFE3E43-8C0D-403A-A4EC-96E20F6BC4F1}"/>
    <cellStyle name="Total 2 7 2 10 2" xfId="41075" xr:uid="{442E4B59-AB6B-41E4-BF0F-A864BF699A9D}"/>
    <cellStyle name="Total 2 7 2 11" xfId="41076" xr:uid="{98FA37D9-A17C-4F75-8A55-0A506A352718}"/>
    <cellStyle name="Total 2 7 2 12" xfId="11431" xr:uid="{C15ACEF7-65B9-43A8-B4DF-E9E09169A0D4}"/>
    <cellStyle name="Total 2 7 2 13" xfId="9653" xr:uid="{6D9151FD-4088-462C-96E7-ABC511A5AE88}"/>
    <cellStyle name="Total 2 7 2 2" xfId="4264" xr:uid="{9F1437E7-0CE7-4A68-B04E-45C1E3E6080F}"/>
    <cellStyle name="Total 2 7 2 2 2" xfId="5011" xr:uid="{3C6F70D7-32A6-4B4A-863A-1B2BDF48E031}"/>
    <cellStyle name="Total 2 7 2 2 2 2" xfId="41077" xr:uid="{867976E2-BBD6-4D7A-8D81-E57E1B2195E2}"/>
    <cellStyle name="Total 2 7 2 2 2 3" xfId="41078" xr:uid="{051B74A1-A926-4856-8CF9-3255940F759D}"/>
    <cellStyle name="Total 2 7 2 2 3" xfId="5487" xr:uid="{4370BD68-46B3-4A52-AB11-0546029154FD}"/>
    <cellStyle name="Total 2 7 2 2 3 2" xfId="41079" xr:uid="{0AD7993C-5F5D-42DD-AAAA-15FA3B03D954}"/>
    <cellStyle name="Total 2 7 2 2 4" xfId="41080" xr:uid="{86706679-0146-47B0-B527-03376A7B02D3}"/>
    <cellStyle name="Total 2 7 2 2 5" xfId="41081" xr:uid="{2C3F4230-5DC9-4D1E-B086-751369FD523D}"/>
    <cellStyle name="Total 2 7 2 2 6" xfId="41082" xr:uid="{4F66F410-4F2E-4418-A70B-53E9B40CF4CE}"/>
    <cellStyle name="Total 2 7 2 3" xfId="41083" xr:uid="{6BA55043-3CA6-4C32-BCF0-C76F24512A94}"/>
    <cellStyle name="Total 2 7 2 3 2" xfId="41084" xr:uid="{F57C9140-3EF0-44F7-BA33-234908D0F84C}"/>
    <cellStyle name="Total 2 7 2 3 3" xfId="41085" xr:uid="{C640708D-9638-4638-8FB4-5A1F3686EDB6}"/>
    <cellStyle name="Total 2 7 2 4" xfId="41086" xr:uid="{3B061B3D-CB51-460E-A323-0F1C395D7E74}"/>
    <cellStyle name="Total 2 7 2 4 2" xfId="41087" xr:uid="{8CEA5E25-03D5-4AF8-B8F0-E28B0C273A83}"/>
    <cellStyle name="Total 2 7 2 4 3" xfId="41088" xr:uid="{0F1DC75B-B187-4B45-A97C-6EE412DBB133}"/>
    <cellStyle name="Total 2 7 2 5" xfId="41089" xr:uid="{6DDED867-7FE6-4AA2-9D33-22228ABC0765}"/>
    <cellStyle name="Total 2 7 2 5 2" xfId="41090" xr:uid="{2CD3414A-238A-40FB-B61C-05BB30447832}"/>
    <cellStyle name="Total 2 7 2 5 3" xfId="41091" xr:uid="{1DDA0EC7-C463-4E0C-87A7-A89723FEF343}"/>
    <cellStyle name="Total 2 7 2 6" xfId="41092" xr:uid="{70AFBD4A-900A-4C80-8444-2643C07F18B2}"/>
    <cellStyle name="Total 2 7 2 6 2" xfId="41093" xr:uid="{30D59802-C162-4766-9263-350FD1801A10}"/>
    <cellStyle name="Total 2 7 2 6 3" xfId="41094" xr:uid="{DC1ED574-8269-4DF1-AE37-B9B3E0C6BA67}"/>
    <cellStyle name="Total 2 7 2 7" xfId="41095" xr:uid="{60AFBA26-CAB5-40B5-ACB5-8A38CBC4E900}"/>
    <cellStyle name="Total 2 7 2 7 2" xfId="41096" xr:uid="{7B75525E-AB24-4741-90A0-327AD51ED107}"/>
    <cellStyle name="Total 2 7 2 7 3" xfId="41097" xr:uid="{FF964281-D9B0-46A8-91EA-58D598CFCECE}"/>
    <cellStyle name="Total 2 7 2 8" xfId="41098" xr:uid="{3E937A17-231A-4179-869E-C028BE40956C}"/>
    <cellStyle name="Total 2 7 2 8 2" xfId="41099" xr:uid="{02A74F08-3C65-4B5C-BEA6-A70C9AE51E11}"/>
    <cellStyle name="Total 2 7 2 8 3" xfId="41100" xr:uid="{D5BEE259-A080-484E-8F52-65CA9CF72288}"/>
    <cellStyle name="Total 2 7 2 9" xfId="41101" xr:uid="{38E1F657-4101-45FD-82D3-CE5D71A26FD0}"/>
    <cellStyle name="Total 2 7 2 9 2" xfId="41102" xr:uid="{C24D6272-BC3A-4A20-BC04-63972BF5E252}"/>
    <cellStyle name="Total 2 7 2 9 3" xfId="41103" xr:uid="{D9D53C50-1983-42CA-AC6A-9C68E21669C9}"/>
    <cellStyle name="Total 2 7 3" xfId="3942" xr:uid="{1BCE0269-BEC6-4999-8D66-DD06F7490628}"/>
    <cellStyle name="Total 2 7 3 2" xfId="4755" xr:uid="{9B775D6C-6E8B-4618-8628-FC8974F6F0A4}"/>
    <cellStyle name="Total 2 7 3 2 2" xfId="41104" xr:uid="{0C942806-139C-444C-AAC4-4BC978A01599}"/>
    <cellStyle name="Total 2 7 3 2 3" xfId="41105" xr:uid="{80E7DB7D-5866-4367-9E78-D472C1EC4F0D}"/>
    <cellStyle name="Total 2 7 3 2 4" xfId="41106" xr:uid="{05C94447-C3A6-42B3-8FEE-617B949C66C0}"/>
    <cellStyle name="Total 2 7 3 3" xfId="5169" xr:uid="{4B6C662E-7B70-4336-989E-6BDC114D128E}"/>
    <cellStyle name="Total 2 7 3 3 2" xfId="41107" xr:uid="{B97D17BD-4D9C-43EE-B613-F7C346A9381E}"/>
    <cellStyle name="Total 2 7 3 4" xfId="41108" xr:uid="{64F6C54C-0830-4315-95F1-8E42461D0F6C}"/>
    <cellStyle name="Total 2 7 3 5" xfId="41109" xr:uid="{FF898EC7-1DFB-4E46-A934-974F6FF9A2E7}"/>
    <cellStyle name="Total 2 7 3 6" xfId="41110" xr:uid="{59C3979E-4D05-403F-98B4-B6E75B52714D}"/>
    <cellStyle name="Total 2 7 4" xfId="41111" xr:uid="{A315496A-983B-4A33-B8E1-AE3D7ACB95E0}"/>
    <cellStyle name="Total 2 7 4 2" xfId="41112" xr:uid="{97C808B2-D008-44F4-AB45-BAE04D6C76BD}"/>
    <cellStyle name="Total 2 7 4 2 2" xfId="41113" xr:uid="{A5652AD6-20F5-427F-959F-B8E575C31D46}"/>
    <cellStyle name="Total 2 7 4 2 2 2" xfId="41114" xr:uid="{B0941B08-EEDE-4850-86A4-E9B2825CAB7A}"/>
    <cellStyle name="Total 2 7 4 2 3" xfId="41115" xr:uid="{F9A82EE0-B0AC-461E-BA0D-09C1A1AB8BE1}"/>
    <cellStyle name="Total 2 7 4 2 3 2" xfId="41116" xr:uid="{4BFCBD89-F4CA-4D68-8BDC-26D355D8070C}"/>
    <cellStyle name="Total 2 7 4 2 4" xfId="41117" xr:uid="{B5AE55F4-7C24-4BDD-9E0C-7629B84D00F7}"/>
    <cellStyle name="Total 2 7 4 2 5" xfId="41118" xr:uid="{1883223A-0880-4212-B38A-D2D16200724B}"/>
    <cellStyle name="Total 2 7 4 2 6" xfId="41119" xr:uid="{B926AB66-A555-42F4-A929-AA9CA36F69C8}"/>
    <cellStyle name="Total 2 7 4 3" xfId="41120" xr:uid="{F900495D-4C7F-4946-925D-444287D88C0A}"/>
    <cellStyle name="Total 2 7 4 3 2" xfId="41121" xr:uid="{D6FCF304-F0E2-4ACC-8D23-D29C0F437219}"/>
    <cellStyle name="Total 2 7 4 4" xfId="41122" xr:uid="{A99E3E0A-2CE7-4928-8A34-60225394D868}"/>
    <cellStyle name="Total 2 7 4 4 2" xfId="41123" xr:uid="{3A8FC4AF-A4D2-4979-903A-53365D9AA3F4}"/>
    <cellStyle name="Total 2 7 4 5" xfId="41124" xr:uid="{3597B0A1-20C0-45BD-ACAE-7DE777B748ED}"/>
    <cellStyle name="Total 2 7 4 5 2" xfId="41125" xr:uid="{9B4F97A1-7438-4A3E-B21B-C92EA26A371C}"/>
    <cellStyle name="Total 2 7 4 6" xfId="41126" xr:uid="{69BA4B4A-59DF-4253-8A4E-335AE9B08FE3}"/>
    <cellStyle name="Total 2 7 4 7" xfId="41127" xr:uid="{09D19189-73A5-44EB-99DA-1EE0DBEDA618}"/>
    <cellStyle name="Total 2 7 4 8" xfId="41128" xr:uid="{7F5358CD-AC7E-480E-BD3D-C8EC69630765}"/>
    <cellStyle name="Total 2 7 4 9" xfId="41129" xr:uid="{2DCA396B-7FDB-4303-865E-33DFD0CD2C1C}"/>
    <cellStyle name="Total 2 7 5" xfId="41130" xr:uid="{BE94C769-F11F-4A14-A0BF-CC1414581D8D}"/>
    <cellStyle name="Total 2 7 5 2" xfId="41131" xr:uid="{B70A2FBF-C757-465F-BE9D-369C29CC7412}"/>
    <cellStyle name="Total 2 7 5 2 2" xfId="41132" xr:uid="{FFE8B819-F7C9-4B89-8454-26BA075470AF}"/>
    <cellStyle name="Total 2 7 5 2 3" xfId="41133" xr:uid="{C3C92D2A-F77F-489B-9462-89ECC6E9C86A}"/>
    <cellStyle name="Total 2 7 5 3" xfId="41134" xr:uid="{4D293419-B61E-4A2B-81AD-1FC16BCD8E75}"/>
    <cellStyle name="Total 2 7 5 4" xfId="41135" xr:uid="{2D3C6CF9-78C2-40CD-8D2B-13018C8E245B}"/>
    <cellStyle name="Total 2 7 5 5" xfId="41136" xr:uid="{827387EC-3F44-413E-9C62-D62DDC830722}"/>
    <cellStyle name="Total 2 7 6" xfId="41137" xr:uid="{EB422A37-FB6E-4500-9E16-D4B823B5BD14}"/>
    <cellStyle name="Total 2 7 6 2" xfId="41138" xr:uid="{82A39D4D-FA55-4287-9B24-C2AC058E0268}"/>
    <cellStyle name="Total 2 7 6 2 2" xfId="41139" xr:uid="{D1E2F756-4E36-48B7-8496-0BEFEC64B897}"/>
    <cellStyle name="Total 2 7 6 2 3" xfId="41140" xr:uid="{0AAE9536-2ED9-451E-8440-81F5CB9B6896}"/>
    <cellStyle name="Total 2 7 6 3" xfId="41141" xr:uid="{EC2D0805-2309-4A6D-881C-B3DBFACF518F}"/>
    <cellStyle name="Total 2 7 6 4" xfId="41142" xr:uid="{F794FF44-C0E3-482B-A78B-6DFC3AA3AA7B}"/>
    <cellStyle name="Total 2 7 7" xfId="41143" xr:uid="{7E94481E-C194-4310-B5D2-C42ED85B9ACC}"/>
    <cellStyle name="Total 2 7 7 2" xfId="41144" xr:uid="{7914DBE6-61FC-4492-B02E-B82122AEEE98}"/>
    <cellStyle name="Total 2 7 7 3" xfId="41145" xr:uid="{C7DCCC01-8BD0-466E-8F11-D5C3A5BFCFDB}"/>
    <cellStyle name="Total 2 7 8" xfId="41146" xr:uid="{7E807EEC-0E3D-4E8C-BF55-325504639431}"/>
    <cellStyle name="Total 2 7 8 2" xfId="41147" xr:uid="{676DDA70-9650-43D0-88A8-F33F501B62F9}"/>
    <cellStyle name="Total 2 7 8 3" xfId="41148" xr:uid="{F82BE968-26B4-4BA7-93CE-41000781A99B}"/>
    <cellStyle name="Total 2 7 9" xfId="41149" xr:uid="{564DD131-ADA4-4997-A05C-D0A9E58B353A}"/>
    <cellStyle name="Total 2 7 9 2" xfId="41150" xr:uid="{42D1760F-49CF-4CA4-86DF-B0A8CBFD1045}"/>
    <cellStyle name="Total 2 7 9 3" xfId="41151" xr:uid="{AAD9FA9B-2E5D-4D54-B5DA-19854DC4054A}"/>
    <cellStyle name="Total 2 8" xfId="3170" xr:uid="{3041EA91-622F-4DFA-85BC-656F9BE1290D}"/>
    <cellStyle name="Total 2 8 10" xfId="41152" xr:uid="{A727E536-4575-4476-A10A-A143C2E146BB}"/>
    <cellStyle name="Total 2 8 10 2" xfId="41153" xr:uid="{771047D4-9109-4283-B09B-9FD5D0CD657D}"/>
    <cellStyle name="Total 2 8 10 3" xfId="41154" xr:uid="{69F3D140-603D-4FF4-BA53-094D77369E69}"/>
    <cellStyle name="Total 2 8 11" xfId="41155" xr:uid="{C09CB13F-0CE6-433A-83F6-4EA749EAD619}"/>
    <cellStyle name="Total 2 8 11 2" xfId="41156" xr:uid="{73014004-4090-458F-9BD6-7A4923CB0128}"/>
    <cellStyle name="Total 2 8 12" xfId="41157" xr:uid="{1CB4ADBF-914E-4E62-B307-0140B726D04B}"/>
    <cellStyle name="Total 2 8 13" xfId="41158" xr:uid="{30CB8FC2-6272-4AAB-B4A9-6AB0FE4FE0F5}"/>
    <cellStyle name="Total 2 8 14" xfId="11235" xr:uid="{A335772F-1A10-4374-A797-0D999ED75579}"/>
    <cellStyle name="Total 2 8 15" xfId="6940" xr:uid="{1FD31BA4-8B56-464C-8BE4-08FAA7BD166A}"/>
    <cellStyle name="Total 2 8 2" xfId="3609" xr:uid="{3FE6B955-211B-48F7-9E09-AE9C5A02FCFA}"/>
    <cellStyle name="Total 2 8 2 10" xfId="41159" xr:uid="{056EA456-5629-42BA-8A47-7658D642E560}"/>
    <cellStyle name="Total 2 8 2 10 2" xfId="41160" xr:uid="{09C1E672-B8A8-4786-98FB-5A89578BC9DD}"/>
    <cellStyle name="Total 2 8 2 11" xfId="41161" xr:uid="{BE243A8C-DF81-4C54-A76C-364D31710FA2}"/>
    <cellStyle name="Total 2 8 2 12" xfId="11432" xr:uid="{66B51027-0D18-4979-A13E-EF0DD123C04B}"/>
    <cellStyle name="Total 2 8 2 13" xfId="9654" xr:uid="{BD2BB6C3-1D5E-4F94-B694-D90A71F85F0F}"/>
    <cellStyle name="Total 2 8 2 2" xfId="4265" xr:uid="{276EDAEC-75F5-4A36-B0D9-58ABBBA35C6D}"/>
    <cellStyle name="Total 2 8 2 2 2" xfId="5012" xr:uid="{BF522019-8646-46EC-B712-E88069932A74}"/>
    <cellStyle name="Total 2 8 2 2 2 2" xfId="41162" xr:uid="{A6362918-1E83-44B3-9433-5999C1580CA8}"/>
    <cellStyle name="Total 2 8 2 2 2 3" xfId="41163" xr:uid="{527AD7C8-E97A-492A-8C6E-A03D5ADB5881}"/>
    <cellStyle name="Total 2 8 2 2 3" xfId="5488" xr:uid="{BC40547E-E7AB-4093-BBB4-6E2E9CE54AAD}"/>
    <cellStyle name="Total 2 8 2 2 3 2" xfId="41164" xr:uid="{90628530-A30B-4AAF-93A2-99252DB86C81}"/>
    <cellStyle name="Total 2 8 2 2 4" xfId="41165" xr:uid="{6C8DBBE7-B496-469A-BA78-CE4FDBE946F2}"/>
    <cellStyle name="Total 2 8 2 2 5" xfId="41166" xr:uid="{D4B0DE2A-7DCF-402C-8F81-69151C3D6E15}"/>
    <cellStyle name="Total 2 8 2 2 6" xfId="41167" xr:uid="{16D9332B-6219-4581-B5B5-2C1A42BB2EAB}"/>
    <cellStyle name="Total 2 8 2 3" xfId="41168" xr:uid="{0921318F-723B-4625-A63F-DC28937E3C79}"/>
    <cellStyle name="Total 2 8 2 3 2" xfId="41169" xr:uid="{9A8ECE16-D9F9-4873-B482-4517CFDA3DD5}"/>
    <cellStyle name="Total 2 8 2 3 3" xfId="41170" xr:uid="{0CD9156D-917E-4AA7-A26C-8A1200F93AF0}"/>
    <cellStyle name="Total 2 8 2 4" xfId="41171" xr:uid="{0447C063-0D29-4BD8-A719-523D9A08A04F}"/>
    <cellStyle name="Total 2 8 2 4 2" xfId="41172" xr:uid="{B99D9E74-459E-41FC-BCA1-DB2EC14CF18C}"/>
    <cellStyle name="Total 2 8 2 4 3" xfId="41173" xr:uid="{B11640FF-8761-417B-8308-8EF42EC5A5EE}"/>
    <cellStyle name="Total 2 8 2 5" xfId="41174" xr:uid="{E0399605-0B7A-471D-9161-D8559C27DC02}"/>
    <cellStyle name="Total 2 8 2 5 2" xfId="41175" xr:uid="{B98008CF-70DC-4FB0-9B1D-7FE515E42C4D}"/>
    <cellStyle name="Total 2 8 2 5 3" xfId="41176" xr:uid="{19E13C86-4553-455B-B19A-777494AAD224}"/>
    <cellStyle name="Total 2 8 2 6" xfId="41177" xr:uid="{67736890-2D2B-465C-8668-77A47B4AF1E9}"/>
    <cellStyle name="Total 2 8 2 6 2" xfId="41178" xr:uid="{51963BEF-D738-4D76-9F3F-3A8A85DEC25A}"/>
    <cellStyle name="Total 2 8 2 6 3" xfId="41179" xr:uid="{A2A9B0B7-7755-4D98-B156-A9CF996C416A}"/>
    <cellStyle name="Total 2 8 2 7" xfId="41180" xr:uid="{F395DAF2-1C65-416B-B7FC-5B00E7F049CA}"/>
    <cellStyle name="Total 2 8 2 7 2" xfId="41181" xr:uid="{F408504B-16B6-4CB4-9EDE-D4986B13D711}"/>
    <cellStyle name="Total 2 8 2 7 3" xfId="41182" xr:uid="{F3A035A1-1E0E-4464-8619-E1CDB2E6137C}"/>
    <cellStyle name="Total 2 8 2 8" xfId="41183" xr:uid="{815E490E-D675-4EFE-812B-9B2FCF714E81}"/>
    <cellStyle name="Total 2 8 2 8 2" xfId="41184" xr:uid="{EE72FF98-B399-464E-82FE-742B169C6C10}"/>
    <cellStyle name="Total 2 8 2 8 3" xfId="41185" xr:uid="{FA2A883E-A2E4-442A-8578-87515C499788}"/>
    <cellStyle name="Total 2 8 2 9" xfId="41186" xr:uid="{74EDA8A7-C417-4F88-9188-57AC7A2209FC}"/>
    <cellStyle name="Total 2 8 2 9 2" xfId="41187" xr:uid="{5A4410E3-DF6B-4DC8-8AB2-87366680850C}"/>
    <cellStyle name="Total 2 8 2 9 3" xfId="41188" xr:uid="{EEE4D38C-E67F-464B-8CDE-974312D3BD5C}"/>
    <cellStyle name="Total 2 8 3" xfId="3943" xr:uid="{66B0B7F3-8EF9-45E4-AB0A-EDE827BF29F5}"/>
    <cellStyle name="Total 2 8 3 2" xfId="4756" xr:uid="{8240BFC8-D239-4253-92CB-30FB0312745B}"/>
    <cellStyle name="Total 2 8 3 2 2" xfId="41189" xr:uid="{47B43357-2564-4A2C-9742-C33731610F93}"/>
    <cellStyle name="Total 2 8 3 2 3" xfId="41190" xr:uid="{C9CA1E46-B83C-40E8-9857-88F02DDACE58}"/>
    <cellStyle name="Total 2 8 3 2 4" xfId="41191" xr:uid="{7263B74A-CDDA-4AF1-A029-BD388C43C7BE}"/>
    <cellStyle name="Total 2 8 3 3" xfId="5170" xr:uid="{6AF44D45-C122-45D8-A09F-549846CCAC27}"/>
    <cellStyle name="Total 2 8 3 3 2" xfId="41192" xr:uid="{B49784CC-7FBB-46BA-9F0C-8447759A2AAA}"/>
    <cellStyle name="Total 2 8 3 4" xfId="41193" xr:uid="{7F3080F2-8E62-4828-AD96-3349FB806386}"/>
    <cellStyle name="Total 2 8 3 5" xfId="41194" xr:uid="{7D886877-B385-4881-A68A-3F237A270C50}"/>
    <cellStyle name="Total 2 8 3 6" xfId="41195" xr:uid="{D84201A1-546C-405B-83E4-B534F43336F9}"/>
    <cellStyle name="Total 2 8 4" xfId="41196" xr:uid="{9FC61BDF-A635-49A6-9FB2-52E35950EE62}"/>
    <cellStyle name="Total 2 8 4 2" xfId="41197" xr:uid="{A5265A12-7141-4779-AF31-AC527134FE81}"/>
    <cellStyle name="Total 2 8 4 2 2" xfId="41198" xr:uid="{C8527D7E-8FE1-4577-8658-F61B9A895395}"/>
    <cellStyle name="Total 2 8 4 2 2 2" xfId="41199" xr:uid="{4C000AC9-5AA4-416C-93E2-A200AB97B629}"/>
    <cellStyle name="Total 2 8 4 2 3" xfId="41200" xr:uid="{8E2CD3ED-C085-4719-882A-122CC0686773}"/>
    <cellStyle name="Total 2 8 4 2 3 2" xfId="41201" xr:uid="{51B8FE18-F6BD-4FCD-B708-B519BBC29601}"/>
    <cellStyle name="Total 2 8 4 2 4" xfId="41202" xr:uid="{DA4C46FD-7F6A-4CC7-ACC7-9C7697728802}"/>
    <cellStyle name="Total 2 8 4 2 5" xfId="41203" xr:uid="{DBFFADAA-32FC-4349-8718-FD7F55567071}"/>
    <cellStyle name="Total 2 8 4 2 6" xfId="41204" xr:uid="{91F9C892-FA63-4D0C-BA63-5E2C7CB479AB}"/>
    <cellStyle name="Total 2 8 4 3" xfId="41205" xr:uid="{1077537A-B55B-4878-804D-346636A413F5}"/>
    <cellStyle name="Total 2 8 4 3 2" xfId="41206" xr:uid="{FEA948A3-BC82-44B5-A32F-6E10BDA4D6A8}"/>
    <cellStyle name="Total 2 8 4 4" xfId="41207" xr:uid="{477D60F6-D227-4C7E-AF77-E7C1C95FC361}"/>
    <cellStyle name="Total 2 8 4 4 2" xfId="41208" xr:uid="{F78EE848-2823-4187-AE8A-F3047C554D33}"/>
    <cellStyle name="Total 2 8 4 5" xfId="41209" xr:uid="{91BFCF39-2437-4F4D-9A01-B878EBCA616C}"/>
    <cellStyle name="Total 2 8 4 5 2" xfId="41210" xr:uid="{CD2EA4B0-C737-4E98-98A0-924B75BA064C}"/>
    <cellStyle name="Total 2 8 4 6" xfId="41211" xr:uid="{479E0A74-3D65-4770-AEB9-9D315EEAE41F}"/>
    <cellStyle name="Total 2 8 4 7" xfId="41212" xr:uid="{0DAE8380-41C0-4B16-B773-E1D28AEA2E84}"/>
    <cellStyle name="Total 2 8 4 8" xfId="41213" xr:uid="{350160F9-D52F-47AA-9175-C7EFC241E9F0}"/>
    <cellStyle name="Total 2 8 4 9" xfId="41214" xr:uid="{C2C872DF-9AF0-4B6B-B71C-9311C9A5A803}"/>
    <cellStyle name="Total 2 8 5" xfId="41215" xr:uid="{124B204C-14A9-4AB9-8E59-CE76010D43AA}"/>
    <cellStyle name="Total 2 8 5 2" xfId="41216" xr:uid="{90B91A72-BFC8-4F61-AECA-897E737F92AD}"/>
    <cellStyle name="Total 2 8 5 2 2" xfId="41217" xr:uid="{F7B66483-9AF1-4A36-93D9-9378AB3387FA}"/>
    <cellStyle name="Total 2 8 5 2 3" xfId="41218" xr:uid="{F4B222DF-2824-4EE1-A995-36A1BC2EC78D}"/>
    <cellStyle name="Total 2 8 5 3" xfId="41219" xr:uid="{CC04C240-C60A-40C9-8EA9-BD0511867567}"/>
    <cellStyle name="Total 2 8 5 4" xfId="41220" xr:uid="{94FD1A28-5949-4CD1-B466-04FD89992B6E}"/>
    <cellStyle name="Total 2 8 5 5" xfId="41221" xr:uid="{E875EF41-A30D-41E9-B5F9-80209A0E89C3}"/>
    <cellStyle name="Total 2 8 6" xfId="41222" xr:uid="{68D0555D-5BEA-4479-8E1D-CF4D683DC571}"/>
    <cellStyle name="Total 2 8 6 2" xfId="41223" xr:uid="{64FC9B6A-EA5F-4AB7-87FF-C0E346AF8EDF}"/>
    <cellStyle name="Total 2 8 6 2 2" xfId="41224" xr:uid="{4DE8B651-D082-490B-B14C-498A911FAFC6}"/>
    <cellStyle name="Total 2 8 6 2 3" xfId="41225" xr:uid="{7154B186-7753-417B-A81B-F11000F84CE4}"/>
    <cellStyle name="Total 2 8 6 3" xfId="41226" xr:uid="{DF98EF94-1201-4CDF-8750-1C22C3EC2BCD}"/>
    <cellStyle name="Total 2 8 6 4" xfId="41227" xr:uid="{60790F87-C3A6-4F72-A13C-443FD2311EEB}"/>
    <cellStyle name="Total 2 8 7" xfId="41228" xr:uid="{15EE69EC-DCD2-412B-A6B1-EC6F52F42E9B}"/>
    <cellStyle name="Total 2 8 7 2" xfId="41229" xr:uid="{5F9F7FD2-084B-4996-9D8F-53FDBC319628}"/>
    <cellStyle name="Total 2 8 7 3" xfId="41230" xr:uid="{93A3370C-B5A8-4C31-99E6-9DB73BDD2EE7}"/>
    <cellStyle name="Total 2 8 8" xfId="41231" xr:uid="{6EC6A7AC-60E5-49B8-9274-678EF00D5C3B}"/>
    <cellStyle name="Total 2 8 8 2" xfId="41232" xr:uid="{87CF7889-B91C-456B-B86E-9E7E8C15D038}"/>
    <cellStyle name="Total 2 8 8 3" xfId="41233" xr:uid="{97E849FC-7BAF-49E8-AD08-D1A9C5545548}"/>
    <cellStyle name="Total 2 8 9" xfId="41234" xr:uid="{16DBBF4A-B0C4-49E6-BCDA-2F94A84C8E38}"/>
    <cellStyle name="Total 2 8 9 2" xfId="41235" xr:uid="{1730C2BF-55CC-4AF3-96AB-BDCDE60C82F2}"/>
    <cellStyle name="Total 2 8 9 3" xfId="41236" xr:uid="{EBCDD24B-C640-44EE-8DAB-EC945828F4BD}"/>
    <cellStyle name="Total 2 9" xfId="3171" xr:uid="{B587B545-2CBB-4894-A326-4794A759F388}"/>
    <cellStyle name="Total 2 9 10" xfId="41237" xr:uid="{82E4A7F3-5CA6-4738-A1D5-DFEFC2D02311}"/>
    <cellStyle name="Total 2 9 10 2" xfId="41238" xr:uid="{8D938572-5013-48AE-903D-075AE6C898BA}"/>
    <cellStyle name="Total 2 9 10 3" xfId="41239" xr:uid="{97010445-A097-48C5-A427-2004CDC4E5B2}"/>
    <cellStyle name="Total 2 9 11" xfId="41240" xr:uid="{3F9C0509-07D7-465B-ABA0-8C63B6F5562B}"/>
    <cellStyle name="Total 2 9 11 2" xfId="41241" xr:uid="{3D71657B-A294-49CE-BC5F-06DE8AA69CFA}"/>
    <cellStyle name="Total 2 9 12" xfId="41242" xr:uid="{D947C202-0006-432B-A017-C36E05F4A277}"/>
    <cellStyle name="Total 2 9 13" xfId="41243" xr:uid="{8BD8460C-5B48-4448-9D14-D29B0945FDAC}"/>
    <cellStyle name="Total 2 9 14" xfId="11236" xr:uid="{92CFF2C9-5739-41DA-AD70-8214FDC04A09}"/>
    <cellStyle name="Total 2 9 15" xfId="6941" xr:uid="{7CEB1112-9A3B-41E9-B831-5C8160A19A0C}"/>
    <cellStyle name="Total 2 9 2" xfId="3610" xr:uid="{DBCD6B46-13A9-4CFC-AA5F-5AC2C5710D91}"/>
    <cellStyle name="Total 2 9 2 10" xfId="41244" xr:uid="{316D99A5-DC89-4F2B-8AF3-27B9D73165A8}"/>
    <cellStyle name="Total 2 9 2 10 2" xfId="41245" xr:uid="{383019A5-A9BE-4776-97DC-8FD0D7C1010C}"/>
    <cellStyle name="Total 2 9 2 11" xfId="41246" xr:uid="{DCE1F574-79A8-4851-AEB2-A16DEC0B6BD8}"/>
    <cellStyle name="Total 2 9 2 12" xfId="11433" xr:uid="{1E1C9202-7963-4E99-9C9C-DC7BF5315D6C}"/>
    <cellStyle name="Total 2 9 2 13" xfId="9655" xr:uid="{26E878AC-D2D4-48D2-94EE-57EE25EF85F8}"/>
    <cellStyle name="Total 2 9 2 2" xfId="4266" xr:uid="{9493975C-83A2-4E11-8A5C-07A5283380D6}"/>
    <cellStyle name="Total 2 9 2 2 2" xfId="5013" xr:uid="{68860141-B5BE-4291-A1B1-5EC26CA4ABF8}"/>
    <cellStyle name="Total 2 9 2 2 2 2" xfId="41247" xr:uid="{695B55E2-E0C4-4E2B-AEB7-739644BA00BB}"/>
    <cellStyle name="Total 2 9 2 2 2 3" xfId="41248" xr:uid="{186F1051-C92C-4241-9EC4-413FF7CB1620}"/>
    <cellStyle name="Total 2 9 2 2 3" xfId="5489" xr:uid="{8666EEB9-17B0-447E-99D8-625EAF4BFAE3}"/>
    <cellStyle name="Total 2 9 2 2 3 2" xfId="41249" xr:uid="{85A25430-BB95-4AD9-9488-F96845D15945}"/>
    <cellStyle name="Total 2 9 2 2 4" xfId="41250" xr:uid="{9F9C0C3C-57E2-43B9-AB20-47E7B9086702}"/>
    <cellStyle name="Total 2 9 2 2 5" xfId="41251" xr:uid="{3A4A8488-A293-4C10-8791-A055FD5E6C62}"/>
    <cellStyle name="Total 2 9 2 2 6" xfId="41252" xr:uid="{1FCE5B7B-6E58-4CC1-8FA5-B876DFD90046}"/>
    <cellStyle name="Total 2 9 2 3" xfId="41253" xr:uid="{B77A124A-EF9A-4EF2-ADF5-CD115ACE98E6}"/>
    <cellStyle name="Total 2 9 2 3 2" xfId="41254" xr:uid="{5962057D-45C6-4BE0-B230-5DF89F2DE0DA}"/>
    <cellStyle name="Total 2 9 2 3 3" xfId="41255" xr:uid="{21B34752-E7FB-416C-B6CC-BCA0FC07D9AD}"/>
    <cellStyle name="Total 2 9 2 4" xfId="41256" xr:uid="{DFB32A06-4574-414B-AF89-AD69D6CF048B}"/>
    <cellStyle name="Total 2 9 2 4 2" xfId="41257" xr:uid="{35B924F6-D4ED-4A4E-8C72-A8615C301A9F}"/>
    <cellStyle name="Total 2 9 2 4 3" xfId="41258" xr:uid="{994C9A1B-6A64-4BBB-9F7B-830E7C99D45A}"/>
    <cellStyle name="Total 2 9 2 5" xfId="41259" xr:uid="{A1D728C0-FE77-4A0D-A0C5-43D307417425}"/>
    <cellStyle name="Total 2 9 2 5 2" xfId="41260" xr:uid="{52E070B3-63D4-4E69-9E69-172CB67D4870}"/>
    <cellStyle name="Total 2 9 2 5 3" xfId="41261" xr:uid="{59140C2B-870F-413F-93AB-7CB10E168AC8}"/>
    <cellStyle name="Total 2 9 2 6" xfId="41262" xr:uid="{C06A5A87-4D96-4AC2-904D-2926B9158BB5}"/>
    <cellStyle name="Total 2 9 2 6 2" xfId="41263" xr:uid="{7FB12B26-5E41-45B3-AE8D-19E636FB36DB}"/>
    <cellStyle name="Total 2 9 2 6 3" xfId="41264" xr:uid="{AB6F28B3-0A87-4C4C-8FC6-46A887146DAE}"/>
    <cellStyle name="Total 2 9 2 7" xfId="41265" xr:uid="{1101C385-2D51-420D-A578-43ED5440F05B}"/>
    <cellStyle name="Total 2 9 2 7 2" xfId="41266" xr:uid="{E85A1543-C29A-4628-A5DC-2D619712065C}"/>
    <cellStyle name="Total 2 9 2 7 3" xfId="41267" xr:uid="{D433D72F-7122-4137-85C2-E3EB4668F284}"/>
    <cellStyle name="Total 2 9 2 8" xfId="41268" xr:uid="{49AE5BEF-DBAA-4F61-A587-1A8DB7E198FD}"/>
    <cellStyle name="Total 2 9 2 8 2" xfId="41269" xr:uid="{C89AF449-E4C7-441B-BB76-B1427A6E3C71}"/>
    <cellStyle name="Total 2 9 2 8 3" xfId="41270" xr:uid="{12110347-15BA-47E6-9FBB-EAA1C35B5AE6}"/>
    <cellStyle name="Total 2 9 2 9" xfId="41271" xr:uid="{68ED8A5F-B4F8-4600-8A4A-C9883DD53FD1}"/>
    <cellStyle name="Total 2 9 2 9 2" xfId="41272" xr:uid="{78359B1B-E7FC-4D03-80E4-8EBA732F2EBD}"/>
    <cellStyle name="Total 2 9 2 9 3" xfId="41273" xr:uid="{E75960CB-6049-4E5A-8DA1-4D99A849B9AA}"/>
    <cellStyle name="Total 2 9 3" xfId="3944" xr:uid="{F3D53446-4163-4E4C-BD93-E711CFDFB345}"/>
    <cellStyle name="Total 2 9 3 2" xfId="4757" xr:uid="{EBD24F8E-D871-4D11-B027-12F31A9FAF53}"/>
    <cellStyle name="Total 2 9 3 2 2" xfId="41274" xr:uid="{25C91DC6-2EF9-4FF1-9BA1-79B67C547C86}"/>
    <cellStyle name="Total 2 9 3 2 3" xfId="41275" xr:uid="{4AFD172D-4385-4563-A53A-DD7C84D9F1E2}"/>
    <cellStyle name="Total 2 9 3 2 4" xfId="41276" xr:uid="{65DA213C-8FAE-443F-9489-BFE3B6739322}"/>
    <cellStyle name="Total 2 9 3 3" xfId="5171" xr:uid="{CE20B8F9-F2A9-4BF3-BBFD-E8B1A0434E93}"/>
    <cellStyle name="Total 2 9 3 3 2" xfId="41277" xr:uid="{9AB86DF4-930E-40AF-9399-2C04D1081DAF}"/>
    <cellStyle name="Total 2 9 3 4" xfId="41278" xr:uid="{E479A038-519F-46DA-972C-2A135146EA74}"/>
    <cellStyle name="Total 2 9 3 5" xfId="41279" xr:uid="{4BECEBBB-5CF0-4475-8B29-562DB2C1C9BF}"/>
    <cellStyle name="Total 2 9 3 6" xfId="41280" xr:uid="{040FF9AA-45C6-4DD8-B07C-73D3B3E771CA}"/>
    <cellStyle name="Total 2 9 4" xfId="41281" xr:uid="{9E58A9FF-FCAC-49BB-A558-68A9D72B704C}"/>
    <cellStyle name="Total 2 9 4 2" xfId="41282" xr:uid="{07157111-786C-4048-94CC-23F818A484B6}"/>
    <cellStyle name="Total 2 9 4 2 2" xfId="41283" xr:uid="{EBB743DF-9866-4ECA-AC55-4A0421DF50F8}"/>
    <cellStyle name="Total 2 9 4 2 2 2" xfId="41284" xr:uid="{4FF83DA2-9BF0-4F1C-A98E-A080D4731D9E}"/>
    <cellStyle name="Total 2 9 4 2 3" xfId="41285" xr:uid="{A7068820-5B7B-4107-B343-6EEF87FF77E9}"/>
    <cellStyle name="Total 2 9 4 2 3 2" xfId="41286" xr:uid="{1CB228BE-BD10-4744-A9B5-D8F03A20E06E}"/>
    <cellStyle name="Total 2 9 4 2 4" xfId="41287" xr:uid="{D10AE33E-D5F8-43EC-B567-1349FE1A9A52}"/>
    <cellStyle name="Total 2 9 4 2 5" xfId="41288" xr:uid="{B207A9D3-12CE-49DF-96E7-9F43AF0F9677}"/>
    <cellStyle name="Total 2 9 4 2 6" xfId="41289" xr:uid="{B65AF94A-EF76-44C8-9CE0-F5629602F0A9}"/>
    <cellStyle name="Total 2 9 4 3" xfId="41290" xr:uid="{10DA1A1E-784C-4A9C-8241-2A1583469EB9}"/>
    <cellStyle name="Total 2 9 4 3 2" xfId="41291" xr:uid="{70812F4C-4C40-4917-8FF3-734EBD77AB74}"/>
    <cellStyle name="Total 2 9 4 4" xfId="41292" xr:uid="{9F68FB14-3A35-45E4-8D8A-8E3AE65CB79B}"/>
    <cellStyle name="Total 2 9 4 4 2" xfId="41293" xr:uid="{B3086CF0-5E92-4976-BDED-19E99851775C}"/>
    <cellStyle name="Total 2 9 4 5" xfId="41294" xr:uid="{E1BD0E75-AE92-4968-BE1D-72DB1266BE09}"/>
    <cellStyle name="Total 2 9 4 5 2" xfId="41295" xr:uid="{0C014A35-80A5-4D1A-A8A0-144B499F548F}"/>
    <cellStyle name="Total 2 9 4 6" xfId="41296" xr:uid="{7DE61D64-B47C-4FE4-9683-CEBA66F6FD71}"/>
    <cellStyle name="Total 2 9 4 7" xfId="41297" xr:uid="{84263AF5-2797-4B9B-BD44-C8B3431E77F3}"/>
    <cellStyle name="Total 2 9 4 8" xfId="41298" xr:uid="{A3727BA5-AD1F-4A5D-A011-E46D4E09CDEE}"/>
    <cellStyle name="Total 2 9 4 9" xfId="41299" xr:uid="{66D62B04-78B8-4F74-8311-F5ADE12BCE43}"/>
    <cellStyle name="Total 2 9 5" xfId="41300" xr:uid="{2FFB52F6-0185-4D9D-89B1-2A258D6784B3}"/>
    <cellStyle name="Total 2 9 5 2" xfId="41301" xr:uid="{0AE37688-88D2-4460-BB86-79C8355B24F7}"/>
    <cellStyle name="Total 2 9 5 2 2" xfId="41302" xr:uid="{B4BE4C74-FEB1-433A-B4FE-F222A5E0AB8C}"/>
    <cellStyle name="Total 2 9 5 2 3" xfId="41303" xr:uid="{6014414D-971A-4DAD-B36E-84852774CC54}"/>
    <cellStyle name="Total 2 9 5 3" xfId="41304" xr:uid="{9E6DE9BF-FA99-4970-9BAB-B72CFB7E861A}"/>
    <cellStyle name="Total 2 9 5 4" xfId="41305" xr:uid="{3E1DFB5D-C347-4B6A-A3FA-082F1EA9ED16}"/>
    <cellStyle name="Total 2 9 5 5" xfId="41306" xr:uid="{5C600B76-AD71-4127-9EB2-EA7CC2F9AA35}"/>
    <cellStyle name="Total 2 9 6" xfId="41307" xr:uid="{C5BD875F-D8EF-4666-991D-21B303E9E1A7}"/>
    <cellStyle name="Total 2 9 6 2" xfId="41308" xr:uid="{C06D8F7D-EB3B-46D9-A01D-FF0FF9579CA7}"/>
    <cellStyle name="Total 2 9 6 2 2" xfId="41309" xr:uid="{1865DD49-3F70-425B-A8E1-2A2DCDDB9F49}"/>
    <cellStyle name="Total 2 9 6 2 3" xfId="41310" xr:uid="{AD39402C-E0F6-4DAD-A26D-9A2496BE8566}"/>
    <cellStyle name="Total 2 9 6 3" xfId="41311" xr:uid="{E23B934C-C7FD-4BD0-9474-08F4F38E6114}"/>
    <cellStyle name="Total 2 9 6 4" xfId="41312" xr:uid="{DF5E0B1A-5ED9-4580-801B-EABD7EEA0147}"/>
    <cellStyle name="Total 2 9 7" xfId="41313" xr:uid="{7DA99FA5-5C3E-46FA-85D8-03359D42F495}"/>
    <cellStyle name="Total 2 9 7 2" xfId="41314" xr:uid="{73BC13BD-4956-4A46-8F94-1066F689813D}"/>
    <cellStyle name="Total 2 9 7 3" xfId="41315" xr:uid="{9D3C7F4F-24EB-4674-96CB-A1496623D43A}"/>
    <cellStyle name="Total 2 9 8" xfId="41316" xr:uid="{9C61F76C-6679-41C3-BA7D-69D8DAC31E24}"/>
    <cellStyle name="Total 2 9 8 2" xfId="41317" xr:uid="{047EFA5A-B605-4700-8281-270AE774283E}"/>
    <cellStyle name="Total 2 9 8 3" xfId="41318" xr:uid="{D797B92F-04C8-4368-9496-175079A38D76}"/>
    <cellStyle name="Total 2 9 9" xfId="41319" xr:uid="{0F889577-E96D-4BAB-A2C2-B219E37E3022}"/>
    <cellStyle name="Total 2 9 9 2" xfId="41320" xr:uid="{FA1110D4-71E1-4CA8-9006-F6FC59B1D3C3}"/>
    <cellStyle name="Total 2 9 9 3" xfId="41321" xr:uid="{A03C00A4-ED67-44B6-8844-8BAAA2FD69A7}"/>
    <cellStyle name="Total 20" xfId="9656" xr:uid="{9C5E6D3A-0D17-4127-AAB1-768018AE00EE}"/>
    <cellStyle name="Total 20 2" xfId="41322" xr:uid="{955A2A91-8FC6-4A4B-886F-15E8A1982839}"/>
    <cellStyle name="Total 21" xfId="9657" xr:uid="{0799D68D-186A-49A2-A550-197CB774E60C}"/>
    <cellStyle name="Total 21 2" xfId="41323" xr:uid="{DDF0EE2B-DD3B-484F-9584-174BB79EF433}"/>
    <cellStyle name="Total 22" xfId="9658" xr:uid="{24693D5A-9A11-4EDA-BB0F-5F4E2D228D2E}"/>
    <cellStyle name="Total 22 2" xfId="41324" xr:uid="{73288265-0D77-4636-8017-E52757A616D9}"/>
    <cellStyle name="Total 23" xfId="9659" xr:uid="{A84B369B-C3BB-4EE5-8EE8-07F5E82F37A9}"/>
    <cellStyle name="Total 23 2" xfId="41325" xr:uid="{97625422-231E-4A1C-BE02-F478E98F8568}"/>
    <cellStyle name="Total 24" xfId="9660" xr:uid="{EE7F5511-8574-410C-B910-9E2D5380A753}"/>
    <cellStyle name="Total 24 2" xfId="41326" xr:uid="{FE3EFE6D-7C14-4BD1-94BC-4055BC0762A6}"/>
    <cellStyle name="Total 25" xfId="9661" xr:uid="{0F43A3DC-5C7B-4D7C-918D-C68868A22CD8}"/>
    <cellStyle name="Total 25 2" xfId="41327" xr:uid="{0250738B-2888-4EFB-9741-3470C948CAB2}"/>
    <cellStyle name="Total 26" xfId="9662" xr:uid="{FAF107C7-CFED-49A6-A610-221CEA16C6AD}"/>
    <cellStyle name="Total 26 2" xfId="41328" xr:uid="{6CD74975-40C7-40E8-AF53-181F4A2974AF}"/>
    <cellStyle name="Total 27" xfId="9663" xr:uid="{ABF0B5C7-FBF2-44F9-8887-E43A9BE3C847}"/>
    <cellStyle name="Total 27 2" xfId="41329" xr:uid="{9A830C90-B511-40FC-9B5B-E871CB4E9253}"/>
    <cellStyle name="Total 28" xfId="9664" xr:uid="{A87EAF28-7464-4069-B745-D137E4CD0970}"/>
    <cellStyle name="Total 28 2" xfId="41330" xr:uid="{17013356-163E-4BD4-B57F-26AD1D9D1F7C}"/>
    <cellStyle name="Total 29" xfId="9665" xr:uid="{274B52DC-FFA0-45FD-9C04-D385F73E7640}"/>
    <cellStyle name="Total 29 2" xfId="41331" xr:uid="{ED837EE4-5562-41EC-9217-47C6AF3BBEF3}"/>
    <cellStyle name="Total 3" xfId="3172" xr:uid="{888D698B-76E7-4578-936B-DA00E78CC323}"/>
    <cellStyle name="Total 3 10" xfId="3173" xr:uid="{2E282728-60C6-4701-AD9F-378A3692B9E0}"/>
    <cellStyle name="Total 3 10 10" xfId="41332" xr:uid="{0A110394-53AA-44F8-BF9F-F2F6CD119C00}"/>
    <cellStyle name="Total 3 10 10 2" xfId="41333" xr:uid="{A4AD36B3-4396-4A44-8FEF-08CCB176A7B3}"/>
    <cellStyle name="Total 3 10 10 3" xfId="41334" xr:uid="{8CE5C125-D738-4D20-9F89-0D6761233CE8}"/>
    <cellStyle name="Total 3 10 11" xfId="41335" xr:uid="{9119DA5F-6FE4-4A01-9946-BCD4ED03CEC9}"/>
    <cellStyle name="Total 3 10 11 2" xfId="41336" xr:uid="{2D251729-5745-4290-8AE8-B47BD3B70BDD}"/>
    <cellStyle name="Total 3 10 12" xfId="41337" xr:uid="{D52E8147-CD0B-4EAF-BB38-DE63AEF7CAD3}"/>
    <cellStyle name="Total 3 10 13" xfId="11238" xr:uid="{EC6C6A43-9F05-4723-BA4A-C4DEE68FC0E1}"/>
    <cellStyle name="Total 3 10 2" xfId="3612" xr:uid="{542E8065-0B4F-4B4B-BF9C-1BF5FADFEC94}"/>
    <cellStyle name="Total 3 10 2 10" xfId="41338" xr:uid="{FE041C5F-A3A6-4D11-BFB1-4464694AE676}"/>
    <cellStyle name="Total 3 10 2 10 2" xfId="41339" xr:uid="{FCC6FAED-20A2-4329-8E19-2571093B74C4}"/>
    <cellStyle name="Total 3 10 2 11" xfId="41340" xr:uid="{A82DFC30-0BFA-4E63-BCCC-FE609D42F0F0}"/>
    <cellStyle name="Total 3 10 2 2" xfId="4268" xr:uid="{8C4ED86A-3EF4-4004-8A43-C706668B54C6}"/>
    <cellStyle name="Total 3 10 2 2 2" xfId="5015" xr:uid="{F1F9F730-8B9C-4EB5-9C2A-48B120E744AE}"/>
    <cellStyle name="Total 3 10 2 2 2 2" xfId="41341" xr:uid="{085AF2B5-42E1-4B30-9DF7-55B6EC107CC0}"/>
    <cellStyle name="Total 3 10 2 2 2 3" xfId="41342" xr:uid="{61301D07-19FE-4B8C-AF0E-343A84FBD259}"/>
    <cellStyle name="Total 3 10 2 2 3" xfId="5491" xr:uid="{B6678FC6-E4E0-4B9A-A562-B363D137F4A9}"/>
    <cellStyle name="Total 3 10 2 2 3 2" xfId="41343" xr:uid="{048569F5-B04A-45B4-8042-5B77E3778B76}"/>
    <cellStyle name="Total 3 10 2 2 4" xfId="41344" xr:uid="{8B49BD54-127F-4705-AA3F-170CB1D11659}"/>
    <cellStyle name="Total 3 10 2 2 5" xfId="41345" xr:uid="{21FD17BB-92BE-4AE0-9F9E-7A427CD24CAB}"/>
    <cellStyle name="Total 3 10 2 2 6" xfId="41346" xr:uid="{668C2F83-9AAC-4B96-89EA-B785C1BF3345}"/>
    <cellStyle name="Total 3 10 2 3" xfId="41347" xr:uid="{7D75D88D-5D8A-4B92-B7AE-9EF0B07A8487}"/>
    <cellStyle name="Total 3 10 2 3 2" xfId="41348" xr:uid="{DBFC39A7-5BF1-45C0-94F1-0342942C58F4}"/>
    <cellStyle name="Total 3 10 2 3 3" xfId="41349" xr:uid="{68700F20-12CE-4F4B-81A7-6E259968C4EE}"/>
    <cellStyle name="Total 3 10 2 4" xfId="41350" xr:uid="{B92A215B-D3E4-4E50-A660-90BEB1C010B8}"/>
    <cellStyle name="Total 3 10 2 4 2" xfId="41351" xr:uid="{6641E770-20F6-4DD2-B4D0-33513EE5553F}"/>
    <cellStyle name="Total 3 10 2 4 3" xfId="41352" xr:uid="{C46E69DE-1133-4D07-90AE-BF05C2D39FB4}"/>
    <cellStyle name="Total 3 10 2 5" xfId="41353" xr:uid="{4147F899-BB8E-411E-B047-84C58401F434}"/>
    <cellStyle name="Total 3 10 2 5 2" xfId="41354" xr:uid="{FED19D1F-341B-4E09-8846-BF6A87A29CA5}"/>
    <cellStyle name="Total 3 10 2 5 3" xfId="41355" xr:uid="{0F0F3A9F-5D80-4DE0-AE1B-7B1B3CE9193F}"/>
    <cellStyle name="Total 3 10 2 6" xfId="41356" xr:uid="{E2440055-AD29-4AF6-9E9A-7A876D25D983}"/>
    <cellStyle name="Total 3 10 2 6 2" xfId="41357" xr:uid="{47C4BF0D-A5F2-4098-9048-9A82668FECF7}"/>
    <cellStyle name="Total 3 10 2 6 3" xfId="41358" xr:uid="{337823C6-8A9A-4EDE-80AD-6FFBBDF1B00A}"/>
    <cellStyle name="Total 3 10 2 7" xfId="41359" xr:uid="{A64A10D9-ED32-4174-88E0-881D5B58E9CC}"/>
    <cellStyle name="Total 3 10 2 7 2" xfId="41360" xr:uid="{F0BE4101-D7FF-4B18-89F6-12CDB1CF116D}"/>
    <cellStyle name="Total 3 10 2 7 3" xfId="41361" xr:uid="{9E4B8B8F-CBEA-49E0-A239-6A03D99FB499}"/>
    <cellStyle name="Total 3 10 2 8" xfId="41362" xr:uid="{762AAECC-0ABD-4DED-B908-75F7236F2BC4}"/>
    <cellStyle name="Total 3 10 2 8 2" xfId="41363" xr:uid="{54AB4E58-7227-4953-A2ED-280060E2ACD6}"/>
    <cellStyle name="Total 3 10 2 8 3" xfId="41364" xr:uid="{684F751F-D5BB-43DE-B2FF-A63AA5976218}"/>
    <cellStyle name="Total 3 10 2 9" xfId="41365" xr:uid="{91988793-28B9-44F6-929B-382A787CAA2E}"/>
    <cellStyle name="Total 3 10 2 9 2" xfId="41366" xr:uid="{DE84367C-520C-406A-804E-78CD8305161A}"/>
    <cellStyle name="Total 3 10 2 9 3" xfId="41367" xr:uid="{3CB73F0B-0D53-4195-9D9A-9850F8B22C90}"/>
    <cellStyle name="Total 3 10 3" xfId="3946" xr:uid="{9A57F194-C4D9-490C-BCB9-8679A5FB8372}"/>
    <cellStyle name="Total 3 10 3 2" xfId="4759" xr:uid="{380CA8E4-8A8B-4624-9C25-38AA9A85D58D}"/>
    <cellStyle name="Total 3 10 3 2 2" xfId="41368" xr:uid="{8464799A-066A-4433-9493-3149B4996ABD}"/>
    <cellStyle name="Total 3 10 3 2 3" xfId="41369" xr:uid="{8D12FC9F-C5C4-4F90-B316-3D9A6027EF4A}"/>
    <cellStyle name="Total 3 10 3 2 4" xfId="41370" xr:uid="{D5FAA21B-8D2A-45D6-88D0-53F02A81EBBB}"/>
    <cellStyle name="Total 3 10 3 3" xfId="5173" xr:uid="{DB0D0F3F-7F08-4FC2-8A1E-15C4FED891AA}"/>
    <cellStyle name="Total 3 10 3 3 2" xfId="41371" xr:uid="{917CF3F0-2407-4734-8BA9-E5EAA0F30C3D}"/>
    <cellStyle name="Total 3 10 3 4" xfId="41372" xr:uid="{D517B8A2-E377-4424-BA74-5E5319D06300}"/>
    <cellStyle name="Total 3 10 3 5" xfId="41373" xr:uid="{62260821-634C-4D0B-9266-1423BBDED1AC}"/>
    <cellStyle name="Total 3 10 3 6" xfId="41374" xr:uid="{C993EF23-F6A3-4BE7-8DD1-54C3056EC61E}"/>
    <cellStyle name="Total 3 10 4" xfId="41375" xr:uid="{3FA4F407-46BA-43A5-A3EF-D998050175A1}"/>
    <cellStyle name="Total 3 10 4 2" xfId="41376" xr:uid="{492D40B0-9B21-43D2-968A-9A337DA63F92}"/>
    <cellStyle name="Total 3 10 4 2 2" xfId="41377" xr:uid="{240BD806-093F-4611-B78E-47D0E4552E58}"/>
    <cellStyle name="Total 3 10 4 2 3" xfId="41378" xr:uid="{24ADE3DB-40C4-40DC-9715-2AA934910817}"/>
    <cellStyle name="Total 3 10 4 3" xfId="41379" xr:uid="{AC8286F9-11C9-4525-BEA4-58813686FDA0}"/>
    <cellStyle name="Total 3 10 4 4" xfId="41380" xr:uid="{9F172456-E13F-448E-8432-FEBC295BB629}"/>
    <cellStyle name="Total 3 10 4 5" xfId="41381" xr:uid="{8D4E9B09-EBCA-44DE-9B8F-E74AAC0B4443}"/>
    <cellStyle name="Total 3 10 5" xfId="41382" xr:uid="{C9334463-8FED-4D3A-A396-9FF2BFB779A4}"/>
    <cellStyle name="Total 3 10 5 2" xfId="41383" xr:uid="{7E622110-95F7-402A-86F6-96040930C1FC}"/>
    <cellStyle name="Total 3 10 5 2 2" xfId="41384" xr:uid="{4189751F-7FD4-455D-8E83-A0FCB4C524B9}"/>
    <cellStyle name="Total 3 10 5 2 3" xfId="41385" xr:uid="{0A17402A-C00B-4DB8-AB2F-015541959893}"/>
    <cellStyle name="Total 3 10 5 3" xfId="41386" xr:uid="{00066486-7DEE-438B-9904-44EBDCC84F33}"/>
    <cellStyle name="Total 3 10 5 4" xfId="41387" xr:uid="{8A42642A-0361-4EFC-A029-B45C665849DC}"/>
    <cellStyle name="Total 3 10 6" xfId="41388" xr:uid="{6F2EB1A4-B06B-40CC-986B-897FACF41441}"/>
    <cellStyle name="Total 3 10 6 2" xfId="41389" xr:uid="{1D3C96CB-75B2-4EF0-96EB-704443991506}"/>
    <cellStyle name="Total 3 10 6 3" xfId="41390" xr:uid="{8D305550-F7D4-47B8-BC64-A037EEBE0A7A}"/>
    <cellStyle name="Total 3 10 7" xfId="41391" xr:uid="{48C2110B-8937-407E-80A5-25ED89572D7C}"/>
    <cellStyle name="Total 3 10 7 2" xfId="41392" xr:uid="{CB5ECAC0-FCB0-4035-9E8B-BB3BAA7CE712}"/>
    <cellStyle name="Total 3 10 7 3" xfId="41393" xr:uid="{0AC625ED-B55A-4098-890A-92E17EFA174D}"/>
    <cellStyle name="Total 3 10 8" xfId="41394" xr:uid="{63743527-1B82-4926-A59E-1248FAF3341F}"/>
    <cellStyle name="Total 3 10 8 2" xfId="41395" xr:uid="{9C261700-2AFA-463F-A436-677266D3C75A}"/>
    <cellStyle name="Total 3 10 8 3" xfId="41396" xr:uid="{090499CC-06C8-4867-80E5-7AEFB443CDB1}"/>
    <cellStyle name="Total 3 10 9" xfId="41397" xr:uid="{BB046000-915F-4D9C-B976-AAA21892D1CC}"/>
    <cellStyle name="Total 3 10 9 2" xfId="41398" xr:uid="{1B035E5C-89F3-4F89-81B3-1763E12B176D}"/>
    <cellStyle name="Total 3 10 9 3" xfId="41399" xr:uid="{EF8DB184-B138-4D7E-99FE-2144F35AFAF7}"/>
    <cellStyle name="Total 3 11" xfId="3174" xr:uid="{948D11E7-420E-40C9-8468-4AA0EA503760}"/>
    <cellStyle name="Total 3 11 10" xfId="41400" xr:uid="{9BE46B65-4C1C-4815-BFB9-064AF1A1ACFF}"/>
    <cellStyle name="Total 3 11 10 2" xfId="41401" xr:uid="{1149102C-7751-494A-B455-A403F7328C6A}"/>
    <cellStyle name="Total 3 11 10 3" xfId="41402" xr:uid="{AAC627D8-91A8-4671-9094-2CD6EE1C269D}"/>
    <cellStyle name="Total 3 11 11" xfId="41403" xr:uid="{9802DED7-3279-408B-A95C-1575E956F09E}"/>
    <cellStyle name="Total 3 11 11 2" xfId="41404" xr:uid="{E93F2BA9-8AE9-416A-AF30-B9D6F3A0AC6A}"/>
    <cellStyle name="Total 3 11 12" xfId="41405" xr:uid="{5B2129B3-99B3-4054-BCC1-939D31E7F3AF}"/>
    <cellStyle name="Total 3 11 13" xfId="11239" xr:uid="{49E49F3E-9F41-464E-8842-EA51CF604EA9}"/>
    <cellStyle name="Total 3 11 2" xfId="3613" xr:uid="{23F932B5-E501-4496-9074-4335F126FC4B}"/>
    <cellStyle name="Total 3 11 2 10" xfId="41406" xr:uid="{D5FEFB34-F1A1-481C-816B-AC076B34FF2D}"/>
    <cellStyle name="Total 3 11 2 10 2" xfId="41407" xr:uid="{61969345-E088-4C59-A661-0B2039BA5A32}"/>
    <cellStyle name="Total 3 11 2 11" xfId="41408" xr:uid="{1BB47463-4F69-4F3D-BC5D-7F006AF7E532}"/>
    <cellStyle name="Total 3 11 2 2" xfId="4269" xr:uid="{22663C7C-3D35-44B7-826C-ECC7446A9871}"/>
    <cellStyle name="Total 3 11 2 2 2" xfId="5016" xr:uid="{AAA60E26-AE1A-4E57-8C78-CD214C59B735}"/>
    <cellStyle name="Total 3 11 2 2 2 2" xfId="41409" xr:uid="{C663745E-1FAC-4575-9D17-91ED670FD04C}"/>
    <cellStyle name="Total 3 11 2 2 2 3" xfId="41410" xr:uid="{B5001B12-7717-4A59-9ECF-9829BFD46388}"/>
    <cellStyle name="Total 3 11 2 2 3" xfId="5492" xr:uid="{6F45C520-F42D-482A-BA81-496EF6CE17FE}"/>
    <cellStyle name="Total 3 11 2 2 3 2" xfId="41411" xr:uid="{777A71C2-86A7-42EC-9252-98B5CA3BC43E}"/>
    <cellStyle name="Total 3 11 2 2 4" xfId="41412" xr:uid="{10E6DAC0-A50E-420F-86FA-962E6804CAEF}"/>
    <cellStyle name="Total 3 11 2 2 5" xfId="41413" xr:uid="{D7D2083F-2DE3-4FC4-BBF9-1985030B68F4}"/>
    <cellStyle name="Total 3 11 2 2 6" xfId="41414" xr:uid="{FCA73874-EECE-460D-BA2E-33D47EEDE329}"/>
    <cellStyle name="Total 3 11 2 3" xfId="41415" xr:uid="{4D65934A-BEA0-45C7-AF97-050003F5057E}"/>
    <cellStyle name="Total 3 11 2 3 2" xfId="41416" xr:uid="{15DBCFAC-145C-47B3-B801-95137463579F}"/>
    <cellStyle name="Total 3 11 2 3 3" xfId="41417" xr:uid="{BC4C4685-155D-4170-87EA-AFFDA3F9FE3C}"/>
    <cellStyle name="Total 3 11 2 4" xfId="41418" xr:uid="{6C849BFD-6153-440E-9801-703674842358}"/>
    <cellStyle name="Total 3 11 2 4 2" xfId="41419" xr:uid="{ECB98760-0BD4-4F0A-8B89-C455A2E9F041}"/>
    <cellStyle name="Total 3 11 2 4 3" xfId="41420" xr:uid="{BB517F09-55EB-4500-85D8-50532CAC50E4}"/>
    <cellStyle name="Total 3 11 2 5" xfId="41421" xr:uid="{4CD4FB45-F75C-4240-A7FF-895D4DB1FD13}"/>
    <cellStyle name="Total 3 11 2 5 2" xfId="41422" xr:uid="{74B5703D-346B-42FB-AE73-BCE3730AF569}"/>
    <cellStyle name="Total 3 11 2 5 3" xfId="41423" xr:uid="{43A5FD85-DAB0-42C6-935D-1D7890714E96}"/>
    <cellStyle name="Total 3 11 2 6" xfId="41424" xr:uid="{16FB15F5-4A70-4176-998C-DD1FECFC67BD}"/>
    <cellStyle name="Total 3 11 2 6 2" xfId="41425" xr:uid="{60482CBF-6B71-4F2C-BB32-F47B8E02F147}"/>
    <cellStyle name="Total 3 11 2 6 3" xfId="41426" xr:uid="{AD54FC3A-8809-4BDC-836B-2674AA9B2F20}"/>
    <cellStyle name="Total 3 11 2 7" xfId="41427" xr:uid="{7ABA81D6-5325-496D-B524-9C1367B39C18}"/>
    <cellStyle name="Total 3 11 2 7 2" xfId="41428" xr:uid="{93608CEE-7B6D-4E04-9B45-12BD31F24369}"/>
    <cellStyle name="Total 3 11 2 7 3" xfId="41429" xr:uid="{1F0514BE-6D25-48C3-B5D7-E1D9E52883DF}"/>
    <cellStyle name="Total 3 11 2 8" xfId="41430" xr:uid="{802FD2CC-276B-4411-8AE3-E7F232B88681}"/>
    <cellStyle name="Total 3 11 2 8 2" xfId="41431" xr:uid="{831B794C-D3B0-4E96-8C94-0C80D329A64A}"/>
    <cellStyle name="Total 3 11 2 8 3" xfId="41432" xr:uid="{ED5410FE-A4BF-4A8C-BB82-6391123ABB01}"/>
    <cellStyle name="Total 3 11 2 9" xfId="41433" xr:uid="{73B367B2-B317-404F-9A17-A2C1AB032B78}"/>
    <cellStyle name="Total 3 11 2 9 2" xfId="41434" xr:uid="{841691AF-DE50-46DB-BFB9-1829AB6E6877}"/>
    <cellStyle name="Total 3 11 2 9 3" xfId="41435" xr:uid="{0C098FD3-5DA9-4649-96AB-F8048605735B}"/>
    <cellStyle name="Total 3 11 3" xfId="3947" xr:uid="{2B70288E-2AFF-47A8-8D4E-AD61B2E4BFBF}"/>
    <cellStyle name="Total 3 11 3 2" xfId="4760" xr:uid="{1F6C10AD-654B-415A-9D46-6504B2E65A63}"/>
    <cellStyle name="Total 3 11 3 2 2" xfId="41436" xr:uid="{5F16C757-9655-4837-9B82-7CB7229B47E5}"/>
    <cellStyle name="Total 3 11 3 2 3" xfId="41437" xr:uid="{9E8D7A72-0FF9-4918-80C5-65153B296C7D}"/>
    <cellStyle name="Total 3 11 3 2 4" xfId="41438" xr:uid="{145157C5-6B3A-41D2-B1DA-25701111083E}"/>
    <cellStyle name="Total 3 11 3 3" xfId="5174" xr:uid="{0FE248BC-359A-4B4B-9E49-36547FC951CB}"/>
    <cellStyle name="Total 3 11 3 3 2" xfId="41439" xr:uid="{8281D125-2C9F-4DD5-8426-EFCF4CAEF815}"/>
    <cellStyle name="Total 3 11 3 4" xfId="41440" xr:uid="{67376B40-E4B5-4CAD-8BC2-C70042C61DAA}"/>
    <cellStyle name="Total 3 11 3 5" xfId="41441" xr:uid="{1A7584B6-73D8-4C28-BA20-0F24A87D7A03}"/>
    <cellStyle name="Total 3 11 3 6" xfId="41442" xr:uid="{1DE03B82-6A77-4D93-8204-35E892E23939}"/>
    <cellStyle name="Total 3 11 4" xfId="41443" xr:uid="{684B9CEA-9B40-4F39-B4C9-0993F4A02D03}"/>
    <cellStyle name="Total 3 11 4 2" xfId="41444" xr:uid="{FF245D7C-3865-4DC2-82AC-36F1A9A70EB1}"/>
    <cellStyle name="Total 3 11 4 2 2" xfId="41445" xr:uid="{96D78578-6E61-4E6C-A494-9D30ED3CB5D1}"/>
    <cellStyle name="Total 3 11 4 2 3" xfId="41446" xr:uid="{9F618328-6400-4798-93C4-E6D1754C60D0}"/>
    <cellStyle name="Total 3 11 4 3" xfId="41447" xr:uid="{D17ED6A3-444D-4E66-B898-557C47FED6B4}"/>
    <cellStyle name="Total 3 11 4 4" xfId="41448" xr:uid="{CB7A4E8A-C2F7-4308-B446-709E5D558CC8}"/>
    <cellStyle name="Total 3 11 4 5" xfId="41449" xr:uid="{1419C3AA-BF21-4B43-953C-5F6D5E91F3B4}"/>
    <cellStyle name="Total 3 11 5" xfId="41450" xr:uid="{B2128083-D723-4D26-903E-6FAB0CDAEC8E}"/>
    <cellStyle name="Total 3 11 5 2" xfId="41451" xr:uid="{CE71FFF1-7D97-4219-B2B9-D531E7794EE5}"/>
    <cellStyle name="Total 3 11 5 2 2" xfId="41452" xr:uid="{547ECCE1-793C-4B47-B1D8-D14453F1211E}"/>
    <cellStyle name="Total 3 11 5 2 3" xfId="41453" xr:uid="{DEDAD695-2087-4E88-935C-385AEC4D638F}"/>
    <cellStyle name="Total 3 11 5 3" xfId="41454" xr:uid="{A5D7DA35-9B66-40F7-B279-145166241FEC}"/>
    <cellStyle name="Total 3 11 5 4" xfId="41455" xr:uid="{B5CCA4FE-65DF-4F98-8C53-8A3BCDFB3A31}"/>
    <cellStyle name="Total 3 11 6" xfId="41456" xr:uid="{2F94F476-F77E-4A1F-B572-EE4162BA9D31}"/>
    <cellStyle name="Total 3 11 6 2" xfId="41457" xr:uid="{02E1B2D1-8C9D-45F0-87DB-82ECC1ECF7A4}"/>
    <cellStyle name="Total 3 11 6 3" xfId="41458" xr:uid="{9B4F614C-735E-4F64-A475-C03DD3CACB87}"/>
    <cellStyle name="Total 3 11 7" xfId="41459" xr:uid="{7C70378F-2718-4435-94E0-6F03ACDB5E3D}"/>
    <cellStyle name="Total 3 11 7 2" xfId="41460" xr:uid="{50593B73-02DE-4376-922A-8F4CD7A2E9FC}"/>
    <cellStyle name="Total 3 11 7 3" xfId="41461" xr:uid="{5F5E33B3-7F39-42DB-BD27-BB88D2326790}"/>
    <cellStyle name="Total 3 11 8" xfId="41462" xr:uid="{FF9C47CA-958A-4B0D-B33E-B45B0886C526}"/>
    <cellStyle name="Total 3 11 8 2" xfId="41463" xr:uid="{0857174D-9DF8-4D0A-87D2-61901012CED5}"/>
    <cellStyle name="Total 3 11 8 3" xfId="41464" xr:uid="{70EE7430-537A-438A-965B-F7424E5DADD3}"/>
    <cellStyle name="Total 3 11 9" xfId="41465" xr:uid="{04B67A7C-72C1-4001-8F09-FE54165BFCD7}"/>
    <cellStyle name="Total 3 11 9 2" xfId="41466" xr:uid="{5907F73C-0FF2-4DB1-BAC4-0A1CF4643126}"/>
    <cellStyle name="Total 3 11 9 3" xfId="41467" xr:uid="{FB19F4DE-0D01-47B6-BA87-AEE16C4AF424}"/>
    <cellStyle name="Total 3 12" xfId="3611" xr:uid="{A7D4CF78-D86C-4387-8F0F-64259624784F}"/>
    <cellStyle name="Total 3 12 10" xfId="41468" xr:uid="{A8B85204-3905-4417-A92B-7B7121888027}"/>
    <cellStyle name="Total 3 12 10 2" xfId="41469" xr:uid="{5BA8F37C-08BF-4973-9322-B88E23B3B0EF}"/>
    <cellStyle name="Total 3 12 11" xfId="41470" xr:uid="{F03AF998-4DAA-48B2-9073-A61F55405EE6}"/>
    <cellStyle name="Total 3 12 2" xfId="4267" xr:uid="{E1B24A28-F6D5-4432-BA08-58799A623CCA}"/>
    <cellStyle name="Total 3 12 2 2" xfId="5014" xr:uid="{229FDFAD-5ED3-4C8E-B530-CDB3AFD6EDC9}"/>
    <cellStyle name="Total 3 12 2 2 2" xfId="41471" xr:uid="{280C645C-FDE3-4549-A73B-831E6DF3A029}"/>
    <cellStyle name="Total 3 12 2 2 3" xfId="41472" xr:uid="{F3A29504-E803-42B6-A3ED-7B757F8B6C88}"/>
    <cellStyle name="Total 3 12 2 3" xfId="5490" xr:uid="{53DA8B8F-282D-4210-9093-21316CE5346F}"/>
    <cellStyle name="Total 3 12 2 3 2" xfId="41473" xr:uid="{5AEC70CD-6314-4F7B-AB81-5F5ADE850F2B}"/>
    <cellStyle name="Total 3 12 2 4" xfId="41474" xr:uid="{269177CC-1B3C-4265-B691-5821E5132F90}"/>
    <cellStyle name="Total 3 12 2 5" xfId="41475" xr:uid="{04A57011-A7C8-4CC4-B917-367C12423655}"/>
    <cellStyle name="Total 3 12 2 6" xfId="41476" xr:uid="{7AF931DB-3B4E-4460-8934-B08747BD6A37}"/>
    <cellStyle name="Total 3 12 3" xfId="41477" xr:uid="{379182D0-7068-45C7-9F9C-B9AD237C702B}"/>
    <cellStyle name="Total 3 12 3 2" xfId="41478" xr:uid="{DA91C6A9-1443-4DFB-B029-DC6FC43D454D}"/>
    <cellStyle name="Total 3 12 3 3" xfId="41479" xr:uid="{EFDC797D-E577-4CCC-BD2C-6B8BCFB86C6D}"/>
    <cellStyle name="Total 3 12 4" xfId="41480" xr:uid="{14831E31-D666-45C3-9C8D-0D31281538D4}"/>
    <cellStyle name="Total 3 12 4 2" xfId="41481" xr:uid="{6B705BC0-4C72-4111-9DC3-F9F40612C1B2}"/>
    <cellStyle name="Total 3 12 4 3" xfId="41482" xr:uid="{94C22AFE-4416-4062-8B02-54F103EFCF99}"/>
    <cellStyle name="Total 3 12 5" xfId="41483" xr:uid="{BD43064B-9C94-409C-9891-EE3BF9C93063}"/>
    <cellStyle name="Total 3 12 5 2" xfId="41484" xr:uid="{ED253910-E529-4A52-A4FE-819CD94B77F9}"/>
    <cellStyle name="Total 3 12 5 3" xfId="41485" xr:uid="{51B09642-27C7-4276-98D2-DE391533FAE9}"/>
    <cellStyle name="Total 3 12 6" xfId="41486" xr:uid="{7001AE3C-67F7-4C6B-A1F3-ACA79D707378}"/>
    <cellStyle name="Total 3 12 6 2" xfId="41487" xr:uid="{B9BEF394-37D0-4FBC-86DD-D44D12BABD8C}"/>
    <cellStyle name="Total 3 12 6 3" xfId="41488" xr:uid="{3FEB3E7E-C027-4E96-A444-2F8CC2D771B9}"/>
    <cellStyle name="Total 3 12 7" xfId="41489" xr:uid="{86EF6200-6DC1-466D-B265-FACA7AAB197F}"/>
    <cellStyle name="Total 3 12 7 2" xfId="41490" xr:uid="{FBBBEA3F-ABE9-41D8-B4B9-6481FF1951EF}"/>
    <cellStyle name="Total 3 12 7 3" xfId="41491" xr:uid="{8F899F63-C67D-4B42-B04C-335BAF82448D}"/>
    <cellStyle name="Total 3 12 8" xfId="41492" xr:uid="{826103BD-B67E-465B-A38B-A584E5EEE8A5}"/>
    <cellStyle name="Total 3 12 8 2" xfId="41493" xr:uid="{D33420DD-F586-4395-A7A1-A2DC36E1EEA8}"/>
    <cellStyle name="Total 3 12 8 3" xfId="41494" xr:uid="{441C6657-2ACD-4816-A7BB-2BCCBA12AF7C}"/>
    <cellStyle name="Total 3 12 9" xfId="41495" xr:uid="{AE51B35C-7400-445A-A0D5-15FD53BBAD20}"/>
    <cellStyle name="Total 3 12 9 2" xfId="41496" xr:uid="{65B90397-F96B-4770-A78A-EA0B0E36D5E6}"/>
    <cellStyle name="Total 3 12 9 3" xfId="41497" xr:uid="{D95C80A2-9A6A-41E5-86A6-D55D17351F9D}"/>
    <cellStyle name="Total 3 13" xfId="3945" xr:uid="{33FAE440-66C9-43CD-A84D-FC9E1EA82A44}"/>
    <cellStyle name="Total 3 13 2" xfId="4758" xr:uid="{0BFAC592-C3BF-47B0-B1F7-C99100A4BD36}"/>
    <cellStyle name="Total 3 13 2 2" xfId="41498" xr:uid="{31D932A8-2DCB-481A-85AC-75DC4AD71840}"/>
    <cellStyle name="Total 3 13 2 3" xfId="41499" xr:uid="{FC257A3C-E801-4BE1-956A-C71806F5DA5D}"/>
    <cellStyle name="Total 3 13 2 4" xfId="41500" xr:uid="{A716538F-FB03-41D0-874C-88AD5062513C}"/>
    <cellStyle name="Total 3 13 3" xfId="5172" xr:uid="{FA882DB0-6DD4-49CB-87A9-65D0988F4195}"/>
    <cellStyle name="Total 3 13 3 2" xfId="41501" xr:uid="{90D20B48-E1C4-45CA-BB58-1ED0B497A2DD}"/>
    <cellStyle name="Total 3 13 4" xfId="41502" xr:uid="{E04875BC-67EF-44DC-8BF2-606C05DD6F8B}"/>
    <cellStyle name="Total 3 13 5" xfId="41503" xr:uid="{C12005CB-81BB-46B6-B7EC-3E41AED3CCCE}"/>
    <cellStyle name="Total 3 13 6" xfId="41504" xr:uid="{0F832466-622B-498A-A82C-0CC9F5AF3647}"/>
    <cellStyle name="Total 3 14" xfId="41505" xr:uid="{ACC37EDC-662B-459D-A19C-A299B65490F4}"/>
    <cellStyle name="Total 3 14 2" xfId="41506" xr:uid="{88929D90-9265-486A-8960-A4E0F3C92EB4}"/>
    <cellStyle name="Total 3 14 2 2" xfId="41507" xr:uid="{F6EE4ADC-7757-4E7A-82C2-1A5EAB11C92E}"/>
    <cellStyle name="Total 3 14 2 2 2" xfId="41508" xr:uid="{086FF5BC-DCED-49E2-BE21-5F5B2D01E78D}"/>
    <cellStyle name="Total 3 14 2 3" xfId="41509" xr:uid="{A2F070C4-8E28-4BB7-9ADF-07D75DDD9E2E}"/>
    <cellStyle name="Total 3 14 2 3 2" xfId="41510" xr:uid="{6EA02322-F554-4E3A-B60C-5E1310CE0410}"/>
    <cellStyle name="Total 3 14 2 4" xfId="41511" xr:uid="{26504181-D186-46E5-9169-EE1D2D38441C}"/>
    <cellStyle name="Total 3 14 2 5" xfId="41512" xr:uid="{F4CAAC0A-AD2A-478B-BB37-474815CD4D26}"/>
    <cellStyle name="Total 3 14 2 6" xfId="41513" xr:uid="{80675779-CC13-41A5-8F48-A68B3236A493}"/>
    <cellStyle name="Total 3 14 3" xfId="41514" xr:uid="{50CAF90C-D571-47AC-A461-CD8C6C92CB56}"/>
    <cellStyle name="Total 3 14 3 2" xfId="41515" xr:uid="{20392CB2-B960-405B-8445-4512BEAE36F0}"/>
    <cellStyle name="Total 3 14 4" xfId="41516" xr:uid="{1D5F35B1-2720-4F79-9C51-FFCDF5BFE011}"/>
    <cellStyle name="Total 3 14 4 2" xfId="41517" xr:uid="{D8D6913C-FC83-4032-A3DB-354A1F8E2D43}"/>
    <cellStyle name="Total 3 14 5" xfId="41518" xr:uid="{60266C01-CB3B-4A00-B85F-633506F75B7F}"/>
    <cellStyle name="Total 3 14 5 2" xfId="41519" xr:uid="{809911EB-33C6-4D33-B067-56152277CB05}"/>
    <cellStyle name="Total 3 14 6" xfId="41520" xr:uid="{A6D02FFE-7497-44DB-84EA-0ACACA727701}"/>
    <cellStyle name="Total 3 14 7" xfId="41521" xr:uid="{7C781C85-11DC-4D77-871F-DBC454B8D3B0}"/>
    <cellStyle name="Total 3 14 8" xfId="41522" xr:uid="{853A8CB8-F8E7-4A73-9B84-A79F987245BC}"/>
    <cellStyle name="Total 3 14 9" xfId="41523" xr:uid="{3F610D3C-564F-4ABA-B496-230804FC19A6}"/>
    <cellStyle name="Total 3 15" xfId="41524" xr:uid="{00CBE0E3-0D4B-490D-A496-B1F72DB25158}"/>
    <cellStyle name="Total 3 15 2" xfId="41525" xr:uid="{91D8F5ED-D4AA-4DAC-A31D-D7CD55158E98}"/>
    <cellStyle name="Total 3 15 2 2" xfId="41526" xr:uid="{B9DA6BCA-CE5B-464C-81F8-B7E12A8D924A}"/>
    <cellStyle name="Total 3 15 2 3" xfId="41527" xr:uid="{2D5E663F-C4EC-4B4C-A4B1-4CCCD18938C6}"/>
    <cellStyle name="Total 3 15 3" xfId="41528" xr:uid="{4AB5CEDB-583B-4364-9606-EBDADCAAF303}"/>
    <cellStyle name="Total 3 15 4" xfId="41529" xr:uid="{D1FACD9D-6D92-4D73-9EED-55ACE690C458}"/>
    <cellStyle name="Total 3 15 5" xfId="41530" xr:uid="{2F94EB2F-77B0-45DA-A683-371C26A3A433}"/>
    <cellStyle name="Total 3 16" xfId="41531" xr:uid="{0884F34E-2217-4B9B-965B-A690AAB6C963}"/>
    <cellStyle name="Total 3 16 2" xfId="41532" xr:uid="{405A59FB-F262-4992-8F48-51879BB12072}"/>
    <cellStyle name="Total 3 16 2 2" xfId="41533" xr:uid="{04E22716-6A11-4C69-8973-0B3C46EB9D1B}"/>
    <cellStyle name="Total 3 16 2 3" xfId="41534" xr:uid="{188B43D2-321B-43FB-88E0-27039D37D2F3}"/>
    <cellStyle name="Total 3 16 3" xfId="41535" xr:uid="{933738CC-7C38-43CF-864D-49A69F9189A1}"/>
    <cellStyle name="Total 3 16 4" xfId="41536" xr:uid="{1BE7A014-2CDF-4D29-9A26-76CC518F2706}"/>
    <cellStyle name="Total 3 17" xfId="41537" xr:uid="{0384AB6B-B177-4B33-ADA2-A2E46D6AA3EF}"/>
    <cellStyle name="Total 3 17 2" xfId="41538" xr:uid="{BFF05ED5-8B68-48DA-8B6B-1BC3BC59B822}"/>
    <cellStyle name="Total 3 17 3" xfId="41539" xr:uid="{8D294E45-C20A-4D5F-B8D6-68E209A55BE8}"/>
    <cellStyle name="Total 3 18" xfId="41540" xr:uid="{7B7262CD-394D-433C-9525-BA5BABE49687}"/>
    <cellStyle name="Total 3 18 2" xfId="41541" xr:uid="{F257E8EC-E4F7-4625-A7A6-E9F00C0A5CE7}"/>
    <cellStyle name="Total 3 18 3" xfId="41542" xr:uid="{1D90922D-AF46-4792-A11F-33EFDC4A4206}"/>
    <cellStyle name="Total 3 19" xfId="41543" xr:uid="{28959812-4202-4810-A3A8-ABC11E580CFE}"/>
    <cellStyle name="Total 3 19 2" xfId="41544" xr:uid="{5B1FCC29-7BF0-4648-B244-B98FF8C17D73}"/>
    <cellStyle name="Total 3 19 3" xfId="41545" xr:uid="{B69DB23B-1722-4065-B71C-AD5920AB6CC3}"/>
    <cellStyle name="Total 3 2" xfId="3175" xr:uid="{C0C9B42E-8FAE-48FD-8C36-A3F9AEFD5D06}"/>
    <cellStyle name="Total 3 2 10" xfId="41546" xr:uid="{68EF4D2B-6ECD-4C8A-900E-BBB3A88BBC7B}"/>
    <cellStyle name="Total 3 2 10 2" xfId="41547" xr:uid="{4CBE8F2E-F8BE-4C14-80F1-60ADD49DAA6A}"/>
    <cellStyle name="Total 3 2 10 3" xfId="41548" xr:uid="{5381F5BE-50A1-4351-867F-92F1E9B43DA5}"/>
    <cellStyle name="Total 3 2 11" xfId="41549" xr:uid="{15D10B8B-05A5-42C5-BB3B-9A49DFEDC241}"/>
    <cellStyle name="Total 3 2 11 2" xfId="41550" xr:uid="{520E9D26-29B9-4F93-84C1-FE0A872D20DB}"/>
    <cellStyle name="Total 3 2 12" xfId="41551" xr:uid="{4EF1803D-FFF8-48F1-9033-92A978C62954}"/>
    <cellStyle name="Total 3 2 13" xfId="11240" xr:uid="{8A3A6893-07B3-43EF-B76F-71CAEDB9D156}"/>
    <cellStyle name="Total 3 2 14" xfId="9667" xr:uid="{811608A9-03F9-4132-9C82-04A4C2308726}"/>
    <cellStyle name="Total 3 2 2" xfId="3614" xr:uid="{FA0FA9BE-C40B-432D-BA35-A388526C2008}"/>
    <cellStyle name="Total 3 2 2 10" xfId="41552" xr:uid="{F6FB56F7-D34E-4418-A8A1-DC73C9F124F3}"/>
    <cellStyle name="Total 3 2 2 10 2" xfId="41553" xr:uid="{B31F94BF-8509-4A60-8EFB-807AAA126D7B}"/>
    <cellStyle name="Total 3 2 2 11" xfId="41554" xr:uid="{0DADC887-82A3-47B2-8E2A-FED8A1BFAD48}"/>
    <cellStyle name="Total 3 2 2 2" xfId="4270" xr:uid="{F9EF4FBD-6124-40D8-A473-8D3783F46E69}"/>
    <cellStyle name="Total 3 2 2 2 2" xfId="5017" xr:uid="{6A26C8E2-B682-4652-BA20-C1F8F46932F2}"/>
    <cellStyle name="Total 3 2 2 2 2 2" xfId="41555" xr:uid="{02170D33-9947-4850-A15B-E5B59A0511EE}"/>
    <cellStyle name="Total 3 2 2 2 2 3" xfId="41556" xr:uid="{38D654AB-5C9C-4A64-8387-F9C8FF7459DB}"/>
    <cellStyle name="Total 3 2 2 2 3" xfId="5493" xr:uid="{3F8D4FC2-A88C-40B1-9702-F19CE64BA1BB}"/>
    <cellStyle name="Total 3 2 2 2 3 2" xfId="41557" xr:uid="{CB150C5D-4474-4C84-9FCC-D0EF523EB23C}"/>
    <cellStyle name="Total 3 2 2 2 4" xfId="41558" xr:uid="{B6290460-FBBF-4625-B2C9-2E6F50712B68}"/>
    <cellStyle name="Total 3 2 2 2 5" xfId="41559" xr:uid="{6B8868B8-DDD8-4C89-B34A-CCFA3DE0B19C}"/>
    <cellStyle name="Total 3 2 2 2 6" xfId="41560" xr:uid="{302F93E3-A0F8-4A4E-A520-86EA9755762D}"/>
    <cellStyle name="Total 3 2 2 3" xfId="41561" xr:uid="{84311752-DDAE-4AD7-A927-C05E9074A3CB}"/>
    <cellStyle name="Total 3 2 2 3 2" xfId="41562" xr:uid="{91318832-319D-469B-AB3B-E7006C8A7ADA}"/>
    <cellStyle name="Total 3 2 2 3 3" xfId="41563" xr:uid="{08AD114B-043D-43CE-AC16-903AF7F28C6B}"/>
    <cellStyle name="Total 3 2 2 4" xfId="41564" xr:uid="{F13E99D6-38F2-4110-973A-0E2CA48F32C9}"/>
    <cellStyle name="Total 3 2 2 4 2" xfId="41565" xr:uid="{C24E13CE-DF65-4A19-B229-B8226A743C30}"/>
    <cellStyle name="Total 3 2 2 4 3" xfId="41566" xr:uid="{2A2178AB-73E2-4056-B83C-F3CA6CEBE29D}"/>
    <cellStyle name="Total 3 2 2 5" xfId="41567" xr:uid="{0FDF54D3-5443-4F61-A15C-4C8D01760D1A}"/>
    <cellStyle name="Total 3 2 2 5 2" xfId="41568" xr:uid="{0EF9CE6A-7297-49C0-8D5B-805E69A2D094}"/>
    <cellStyle name="Total 3 2 2 5 3" xfId="41569" xr:uid="{6BC57B98-7FD7-42D3-92C7-1849DC3347A5}"/>
    <cellStyle name="Total 3 2 2 6" xfId="41570" xr:uid="{AE7A0B16-2A7E-41FD-860A-798DFE8BC6C1}"/>
    <cellStyle name="Total 3 2 2 6 2" xfId="41571" xr:uid="{FCA46C82-7DBB-4E7E-9D75-2C708468674C}"/>
    <cellStyle name="Total 3 2 2 6 3" xfId="41572" xr:uid="{2F4645E1-24ED-45FC-96C8-EEBE2B5D73DE}"/>
    <cellStyle name="Total 3 2 2 7" xfId="41573" xr:uid="{CD4EADA2-36E3-4410-B010-58D9DF7D0D65}"/>
    <cellStyle name="Total 3 2 2 7 2" xfId="41574" xr:uid="{91C7D71A-8A58-4EDD-8E35-7A04DBD4C79B}"/>
    <cellStyle name="Total 3 2 2 7 3" xfId="41575" xr:uid="{79CAD887-0450-4AF6-8173-56302D9C5EA3}"/>
    <cellStyle name="Total 3 2 2 8" xfId="41576" xr:uid="{DF135706-E06E-43A7-BA1A-5662D2F8A720}"/>
    <cellStyle name="Total 3 2 2 8 2" xfId="41577" xr:uid="{FA1547DF-5231-4F80-BE16-D5CEF84A04A9}"/>
    <cellStyle name="Total 3 2 2 8 3" xfId="41578" xr:uid="{701E22EF-6435-4E59-A8EA-473A6EE8442F}"/>
    <cellStyle name="Total 3 2 2 9" xfId="41579" xr:uid="{3C98C844-8480-4EAD-A91A-5CC0DAF306CF}"/>
    <cellStyle name="Total 3 2 2 9 2" xfId="41580" xr:uid="{30C46957-20AF-4F1F-9089-572E0BF160D7}"/>
    <cellStyle name="Total 3 2 2 9 3" xfId="41581" xr:uid="{8817E9C4-4A20-4A3D-9F5F-43800B397617}"/>
    <cellStyle name="Total 3 2 3" xfId="3948" xr:uid="{40F14E57-45CB-4A50-B1DF-7DF80F6D6D04}"/>
    <cellStyle name="Total 3 2 3 2" xfId="4761" xr:uid="{DB2D5DF3-C06E-4EF9-A81D-A10CB3CF9D4E}"/>
    <cellStyle name="Total 3 2 3 2 2" xfId="41582" xr:uid="{7760DFA1-906E-4FE2-ABE1-0D0BF4ECBEB4}"/>
    <cellStyle name="Total 3 2 3 2 3" xfId="41583" xr:uid="{DBCCBC99-867A-44CB-8588-ABB8007180BE}"/>
    <cellStyle name="Total 3 2 3 2 4" xfId="41584" xr:uid="{36633E34-6275-4582-A7E1-43F7501A9E9B}"/>
    <cellStyle name="Total 3 2 3 3" xfId="5175" xr:uid="{72CA8994-A7C5-4F0C-99B5-7DC5A8D2B43B}"/>
    <cellStyle name="Total 3 2 3 3 2" xfId="41585" xr:uid="{2B7A9FDA-93ED-407F-B36C-0BDCB23CE383}"/>
    <cellStyle name="Total 3 2 3 4" xfId="41586" xr:uid="{9FF4D654-4B26-4F49-97F7-3C27C119D3E6}"/>
    <cellStyle name="Total 3 2 3 5" xfId="41587" xr:uid="{B52AC8F0-017A-4EE5-84AA-212C6320E683}"/>
    <cellStyle name="Total 3 2 3 6" xfId="41588" xr:uid="{A12821A4-6086-4636-8A93-FA2CE4E1984A}"/>
    <cellStyle name="Total 3 2 4" xfId="41589" xr:uid="{405185DF-7F3C-452F-B3D7-B146CC5B3241}"/>
    <cellStyle name="Total 3 2 4 2" xfId="41590" xr:uid="{FC0A2BE4-87CD-45AC-AB3E-2D179306CFA1}"/>
    <cellStyle name="Total 3 2 4 2 2" xfId="41591" xr:uid="{B330E247-E4E7-4B5A-95B7-8DFD6EECDE28}"/>
    <cellStyle name="Total 3 2 4 2 3" xfId="41592" xr:uid="{EAD82112-F981-40E7-B7D8-5707094B9C55}"/>
    <cellStyle name="Total 3 2 4 3" xfId="41593" xr:uid="{C75926BA-D68D-487B-98FB-8FF1AE0AAC0A}"/>
    <cellStyle name="Total 3 2 4 4" xfId="41594" xr:uid="{92D52E92-5B7A-4189-9846-AA5194449879}"/>
    <cellStyle name="Total 3 2 4 5" xfId="41595" xr:uid="{1E84A301-F70C-4F61-99E9-407FD6118181}"/>
    <cellStyle name="Total 3 2 5" xfId="41596" xr:uid="{D3043841-D2AB-4286-A531-C9DAD5B5FA82}"/>
    <cellStyle name="Total 3 2 5 2" xfId="41597" xr:uid="{E4EBDE46-9916-49F1-8118-E3C5206FB24A}"/>
    <cellStyle name="Total 3 2 5 2 2" xfId="41598" xr:uid="{B126499A-5389-4F90-AE38-A19405025339}"/>
    <cellStyle name="Total 3 2 5 2 3" xfId="41599" xr:uid="{76ECE4B0-C92D-4C20-A086-B93BB6668B65}"/>
    <cellStyle name="Total 3 2 5 3" xfId="41600" xr:uid="{C29598CA-B4E3-40AC-A095-97715D5C1798}"/>
    <cellStyle name="Total 3 2 5 4" xfId="41601" xr:uid="{92AD638B-8DE6-4723-8476-B0E5A25C1E0E}"/>
    <cellStyle name="Total 3 2 6" xfId="41602" xr:uid="{8E4657AF-68B9-42EC-AF88-42A09FFB8D38}"/>
    <cellStyle name="Total 3 2 6 2" xfId="41603" xr:uid="{618EBA40-5C65-427B-81AE-4884D0715052}"/>
    <cellStyle name="Total 3 2 6 3" xfId="41604" xr:uid="{87599C59-0A7F-4F28-B4F8-876FC289F5E9}"/>
    <cellStyle name="Total 3 2 7" xfId="41605" xr:uid="{2FFE73CC-E202-4518-B493-D76FFE985941}"/>
    <cellStyle name="Total 3 2 7 2" xfId="41606" xr:uid="{CFCBAB19-DB7C-4726-98CC-64DE5E730CE4}"/>
    <cellStyle name="Total 3 2 7 3" xfId="41607" xr:uid="{A381E398-0A79-4915-B1A6-3D799BBD0905}"/>
    <cellStyle name="Total 3 2 8" xfId="41608" xr:uid="{A4E4F58B-A458-48AA-825D-E157B6DE4498}"/>
    <cellStyle name="Total 3 2 8 2" xfId="41609" xr:uid="{2F4B2C75-0618-4FF8-8472-E97A378186B9}"/>
    <cellStyle name="Total 3 2 8 3" xfId="41610" xr:uid="{F437262B-1E4A-4AD2-9054-23DDD0FA5529}"/>
    <cellStyle name="Total 3 2 9" xfId="41611" xr:uid="{C52E0F41-95DF-47F1-9074-9FFD53249E22}"/>
    <cellStyle name="Total 3 2 9 2" xfId="41612" xr:uid="{5611031F-D9A0-452E-9824-096A518320B0}"/>
    <cellStyle name="Total 3 2 9 3" xfId="41613" xr:uid="{0E28049C-EABD-4C1C-9148-0CD02F9FB970}"/>
    <cellStyle name="Total 3 20" xfId="41614" xr:uid="{9CE9499C-EBB5-4BF6-BBC4-A11D401DACB1}"/>
    <cellStyle name="Total 3 20 2" xfId="41615" xr:uid="{7FDD5231-0B4E-4AEC-A1CF-F5B1705C5F58}"/>
    <cellStyle name="Total 3 20 3" xfId="41616" xr:uid="{7CCC6D0B-2924-4977-A629-061C35E402A5}"/>
    <cellStyle name="Total 3 21" xfId="41617" xr:uid="{F6D3835D-9747-46C1-A116-3CB5D440C91C}"/>
    <cellStyle name="Total 3 21 2" xfId="41618" xr:uid="{1AA1C230-F397-43DE-87CC-D9E477B91508}"/>
    <cellStyle name="Total 3 22" xfId="41619" xr:uid="{B0158A0C-3F45-4356-BBCB-301F60D10453}"/>
    <cellStyle name="Total 3 23" xfId="41620" xr:uid="{9F78E550-D2A8-47F3-B04E-00C998D97CF5}"/>
    <cellStyle name="Total 3 24" xfId="11237" xr:uid="{8CA8CCC4-1437-49F4-85C6-89AFDC884C03}"/>
    <cellStyle name="Total 3 25" xfId="6942" xr:uid="{3FD86FC0-1C1D-476E-ADA1-ED0E145D3888}"/>
    <cellStyle name="Total 3 3" xfId="3176" xr:uid="{A728DF68-05FD-4A0F-8E0E-D617F4D09CF0}"/>
    <cellStyle name="Total 3 3 10" xfId="41621" xr:uid="{0AF18F3B-EE04-4B0C-9E03-59E9F84FAFE8}"/>
    <cellStyle name="Total 3 3 10 2" xfId="41622" xr:uid="{DE5815DF-3C98-4B72-B382-770C49B8F633}"/>
    <cellStyle name="Total 3 3 10 3" xfId="41623" xr:uid="{59A7A1AA-D91A-4648-B13D-3D7A113E91C8}"/>
    <cellStyle name="Total 3 3 11" xfId="41624" xr:uid="{954C9188-974D-42BF-88F3-DA392643FD5E}"/>
    <cellStyle name="Total 3 3 11 2" xfId="41625" xr:uid="{56877E0F-1367-467A-88A4-B1F02954FD90}"/>
    <cellStyle name="Total 3 3 12" xfId="41626" xr:uid="{68709E6A-C486-4B86-B3E2-3689EFA013F3}"/>
    <cellStyle name="Total 3 3 13" xfId="11241" xr:uid="{BDF8B824-EFD3-4B3D-9FFE-0C9F9BA16E55}"/>
    <cellStyle name="Total 3 3 14" xfId="9666" xr:uid="{BF2F7EF7-BB65-4E99-8202-0A637DD5FD87}"/>
    <cellStyle name="Total 3 3 2" xfId="3615" xr:uid="{9F08B6EA-9252-40A1-9A44-DB104EE3FAC2}"/>
    <cellStyle name="Total 3 3 2 10" xfId="41627" xr:uid="{002F92AA-4135-43F7-92D6-CD6EB89D30DD}"/>
    <cellStyle name="Total 3 3 2 10 2" xfId="41628" xr:uid="{E984DC4F-E9E4-40B1-99F6-0A6201B13363}"/>
    <cellStyle name="Total 3 3 2 11" xfId="41629" xr:uid="{E2326E9A-6476-4695-A2AB-F21F11C4289D}"/>
    <cellStyle name="Total 3 3 2 2" xfId="4271" xr:uid="{A442E1A5-ED17-42A4-ADF3-68897D5007C0}"/>
    <cellStyle name="Total 3 3 2 2 2" xfId="5018" xr:uid="{807147F5-50BE-44C8-861F-92D5206A2FEC}"/>
    <cellStyle name="Total 3 3 2 2 2 2" xfId="41630" xr:uid="{C53C2493-42D3-4B6A-8AFB-9ADCA2532D63}"/>
    <cellStyle name="Total 3 3 2 2 2 3" xfId="41631" xr:uid="{BC5AB2BF-233E-45D7-9814-2087CD14BE51}"/>
    <cellStyle name="Total 3 3 2 2 3" xfId="5494" xr:uid="{49D1C861-5D67-4A02-AD8B-D8B81669ECDF}"/>
    <cellStyle name="Total 3 3 2 2 3 2" xfId="41632" xr:uid="{8325924A-87B8-4D23-8F51-108254A0C2CF}"/>
    <cellStyle name="Total 3 3 2 2 4" xfId="41633" xr:uid="{576AC61D-FA60-4D68-A2CD-662689D753FA}"/>
    <cellStyle name="Total 3 3 2 2 5" xfId="41634" xr:uid="{4FB2A473-5BA1-4A8D-BB4F-CBC1F9202D4B}"/>
    <cellStyle name="Total 3 3 2 2 6" xfId="41635" xr:uid="{9BC52FA3-DDD7-4793-BD93-7492945BEEBE}"/>
    <cellStyle name="Total 3 3 2 3" xfId="41636" xr:uid="{35D349D5-2827-4991-8568-184BC218FBC4}"/>
    <cellStyle name="Total 3 3 2 3 2" xfId="41637" xr:uid="{F54CC03B-EB67-4312-A862-980C113D0AD0}"/>
    <cellStyle name="Total 3 3 2 3 3" xfId="41638" xr:uid="{0EE57013-34BA-4020-B37D-66D972CC2DF1}"/>
    <cellStyle name="Total 3 3 2 4" xfId="41639" xr:uid="{C29C73A2-4FDB-4DC6-AF50-D7FF4BFFD6BA}"/>
    <cellStyle name="Total 3 3 2 4 2" xfId="41640" xr:uid="{1B5A946B-8069-4F79-B878-1D39AEA0C03E}"/>
    <cellStyle name="Total 3 3 2 4 3" xfId="41641" xr:uid="{23F7139A-13F2-4C58-AE35-C578C4F8D71E}"/>
    <cellStyle name="Total 3 3 2 5" xfId="41642" xr:uid="{0FFD4AE5-690B-43EB-8C0A-8AEDBEF98380}"/>
    <cellStyle name="Total 3 3 2 5 2" xfId="41643" xr:uid="{8517A003-99B9-479C-9759-8D25E1DE25A1}"/>
    <cellStyle name="Total 3 3 2 5 3" xfId="41644" xr:uid="{ECD63580-C1FC-422E-AF30-AF0A4E2216D1}"/>
    <cellStyle name="Total 3 3 2 6" xfId="41645" xr:uid="{E80508C4-B65E-4CA0-BE48-5974C8EA7C42}"/>
    <cellStyle name="Total 3 3 2 6 2" xfId="41646" xr:uid="{25FB90CC-51AA-44D5-8C45-921A2A096594}"/>
    <cellStyle name="Total 3 3 2 6 3" xfId="41647" xr:uid="{9DB7AC6D-F32D-4CC6-90F8-65C1EB360701}"/>
    <cellStyle name="Total 3 3 2 7" xfId="41648" xr:uid="{BFE1DBA7-DAA2-442A-A6BB-F0DCA5EDEF96}"/>
    <cellStyle name="Total 3 3 2 7 2" xfId="41649" xr:uid="{83CD5BB6-0694-473B-9E72-E28FE5D372FF}"/>
    <cellStyle name="Total 3 3 2 7 3" xfId="41650" xr:uid="{9610471D-163B-4D45-9825-18F1BAC05560}"/>
    <cellStyle name="Total 3 3 2 8" xfId="41651" xr:uid="{790FE041-3704-469A-99D4-51D4B8A5E81A}"/>
    <cellStyle name="Total 3 3 2 8 2" xfId="41652" xr:uid="{29554E97-A306-4B13-8031-1E6DB9C1B382}"/>
    <cellStyle name="Total 3 3 2 8 3" xfId="41653" xr:uid="{E6531864-8F4E-4671-9D4B-6DC0B9D8D64F}"/>
    <cellStyle name="Total 3 3 2 9" xfId="41654" xr:uid="{DDCBFD10-FAAF-4B55-9E74-609ABF537205}"/>
    <cellStyle name="Total 3 3 2 9 2" xfId="41655" xr:uid="{3206199B-415F-456A-A8AD-4AA9843DD1D4}"/>
    <cellStyle name="Total 3 3 2 9 3" xfId="41656" xr:uid="{72F0B9A6-C05D-49E9-AF9F-BBA6E343E9C3}"/>
    <cellStyle name="Total 3 3 3" xfId="3949" xr:uid="{0CCBB97C-5183-474D-8D37-13CB481C7AD3}"/>
    <cellStyle name="Total 3 3 3 2" xfId="4762" xr:uid="{A26453A0-5151-4D35-AF09-94BB004E6BDA}"/>
    <cellStyle name="Total 3 3 3 2 2" xfId="41657" xr:uid="{315C422D-0319-4892-8F74-65D87F404993}"/>
    <cellStyle name="Total 3 3 3 2 3" xfId="41658" xr:uid="{5A3DDD26-D2F5-4240-AD2F-0B064812208F}"/>
    <cellStyle name="Total 3 3 3 2 4" xfId="41659" xr:uid="{B0256874-3DC1-4500-97E8-638F8FD45EAB}"/>
    <cellStyle name="Total 3 3 3 3" xfId="5176" xr:uid="{03E6DA9B-705D-4F44-98FE-4E395557CD0F}"/>
    <cellStyle name="Total 3 3 3 3 2" xfId="41660" xr:uid="{02B4D3F2-99B5-4E81-B18D-D2BD30FB5602}"/>
    <cellStyle name="Total 3 3 3 4" xfId="41661" xr:uid="{F174F3D7-0483-4B47-8E2B-7524A87C63B6}"/>
    <cellStyle name="Total 3 3 3 5" xfId="41662" xr:uid="{A4B5515D-C2B2-40E9-AE4C-313F3B66C6F2}"/>
    <cellStyle name="Total 3 3 3 6" xfId="41663" xr:uid="{A316B38C-F74E-4B17-A811-09456A9D4C9C}"/>
    <cellStyle name="Total 3 3 4" xfId="41664" xr:uid="{4DC85E83-A205-485E-8CAA-C4603CF41ED5}"/>
    <cellStyle name="Total 3 3 4 2" xfId="41665" xr:uid="{87083F4E-EE31-4F58-A616-06EF2BD353BF}"/>
    <cellStyle name="Total 3 3 4 2 2" xfId="41666" xr:uid="{A02054F7-8E9C-476D-820F-8D78CCF8806A}"/>
    <cellStyle name="Total 3 3 4 2 3" xfId="41667" xr:uid="{EC5AD668-10CD-4EC0-A5C3-E0F09325128C}"/>
    <cellStyle name="Total 3 3 4 3" xfId="41668" xr:uid="{599360F3-26A0-47FB-8344-AE760EE43E83}"/>
    <cellStyle name="Total 3 3 4 4" xfId="41669" xr:uid="{F7758B66-DE01-40BA-BABB-0C286748E1F1}"/>
    <cellStyle name="Total 3 3 4 5" xfId="41670" xr:uid="{1C5DEDAB-1575-4C8B-82A9-C230AC37AAEB}"/>
    <cellStyle name="Total 3 3 5" xfId="41671" xr:uid="{B13E3EEB-01C5-4C29-9655-B1532A5C0E3E}"/>
    <cellStyle name="Total 3 3 5 2" xfId="41672" xr:uid="{D5785B67-A3C7-4C95-BC49-F13B91834714}"/>
    <cellStyle name="Total 3 3 5 2 2" xfId="41673" xr:uid="{FD25139A-DA3D-4ED1-8865-9E2CD3BBBEBA}"/>
    <cellStyle name="Total 3 3 5 2 3" xfId="41674" xr:uid="{EE20E84C-0BF9-430E-9B0D-41F29D5C7586}"/>
    <cellStyle name="Total 3 3 5 3" xfId="41675" xr:uid="{E619C122-4F76-4E79-86EC-507882B25F94}"/>
    <cellStyle name="Total 3 3 5 4" xfId="41676" xr:uid="{159870A3-4943-4246-9C68-734ED5BBC1D4}"/>
    <cellStyle name="Total 3 3 6" xfId="41677" xr:uid="{9309E1D2-8CED-445A-B71C-CD3AF2BEAB74}"/>
    <cellStyle name="Total 3 3 6 2" xfId="41678" xr:uid="{5AF2984A-2A05-444A-A102-86D5FB067554}"/>
    <cellStyle name="Total 3 3 6 3" xfId="41679" xr:uid="{AFF9EDE9-5B95-4365-96FD-C5198E074CB0}"/>
    <cellStyle name="Total 3 3 7" xfId="41680" xr:uid="{84601263-F7A1-4674-80A1-91A2F2A30D61}"/>
    <cellStyle name="Total 3 3 7 2" xfId="41681" xr:uid="{81BE24AF-AB69-4344-AAC6-0056918D599E}"/>
    <cellStyle name="Total 3 3 7 3" xfId="41682" xr:uid="{A554329B-9D2A-4E07-B86F-6B58DF13091B}"/>
    <cellStyle name="Total 3 3 8" xfId="41683" xr:uid="{118181D1-CE4E-4324-9CE8-B9C55FEDF6C6}"/>
    <cellStyle name="Total 3 3 8 2" xfId="41684" xr:uid="{478511A0-FB12-4BD0-8A8D-C4229C9DD8A7}"/>
    <cellStyle name="Total 3 3 8 3" xfId="41685" xr:uid="{A808CBD8-C91A-4A6A-B63E-293D767FE1E7}"/>
    <cellStyle name="Total 3 3 9" xfId="41686" xr:uid="{E3DE31F3-BD90-4DAB-9B9C-349448752E36}"/>
    <cellStyle name="Total 3 3 9 2" xfId="41687" xr:uid="{2030EC07-5CD7-45B6-8930-D9A44C472A58}"/>
    <cellStyle name="Total 3 3 9 3" xfId="41688" xr:uid="{AE566FA8-ED2C-48AE-8645-E8029DA7C226}"/>
    <cellStyle name="Total 3 4" xfId="3177" xr:uid="{6728DECE-AB72-4301-902D-D68D631DE519}"/>
    <cellStyle name="Total 3 4 10" xfId="41689" xr:uid="{10D88868-D64B-4E94-B58E-F4FDC3309C98}"/>
    <cellStyle name="Total 3 4 10 2" xfId="41690" xr:uid="{01982C04-E5D9-4859-912B-BE125680A844}"/>
    <cellStyle name="Total 3 4 10 3" xfId="41691" xr:uid="{B12B13BC-B7C7-4EC5-9775-973CC2AFDED9}"/>
    <cellStyle name="Total 3 4 11" xfId="41692" xr:uid="{7484EE76-5ACA-4998-995B-543BFEC29539}"/>
    <cellStyle name="Total 3 4 11 2" xfId="41693" xr:uid="{A9170CDC-D82D-414B-A7DA-BD3940C9490B}"/>
    <cellStyle name="Total 3 4 12" xfId="41694" xr:uid="{187173B5-601D-4F62-9BE5-7206A52575EC}"/>
    <cellStyle name="Total 3 4 13" xfId="11242" xr:uid="{77E50697-E0A9-4461-9F1B-1E5C8A87BD81}"/>
    <cellStyle name="Total 3 4 2" xfId="3616" xr:uid="{26120076-7B39-45C4-9C06-E46DB92D4FF9}"/>
    <cellStyle name="Total 3 4 2 10" xfId="41695" xr:uid="{1043F998-D792-477E-8FAB-755EA84B1791}"/>
    <cellStyle name="Total 3 4 2 10 2" xfId="41696" xr:uid="{30E7F447-AAB3-421C-BC17-57E6337BF0B4}"/>
    <cellStyle name="Total 3 4 2 11" xfId="41697" xr:uid="{219AC906-1C0A-42F3-A064-CD7B7CA9F1D9}"/>
    <cellStyle name="Total 3 4 2 2" xfId="4272" xr:uid="{73F4FBFF-E411-4958-95B8-91CD0ED4D1E2}"/>
    <cellStyle name="Total 3 4 2 2 2" xfId="5019" xr:uid="{C4D486B1-2F1F-491C-8C89-49A488DE0208}"/>
    <cellStyle name="Total 3 4 2 2 2 2" xfId="41698" xr:uid="{3073CD84-D2A4-4D70-91DA-3D31DC0CDF76}"/>
    <cellStyle name="Total 3 4 2 2 2 3" xfId="41699" xr:uid="{3AF58D39-BB1A-420D-A4E0-BDCCF4005386}"/>
    <cellStyle name="Total 3 4 2 2 3" xfId="5495" xr:uid="{0761D121-DEF0-442B-B8CE-C368B2F64673}"/>
    <cellStyle name="Total 3 4 2 2 3 2" xfId="41700" xr:uid="{54F6D29F-2688-48A7-A423-4F712DAD9F66}"/>
    <cellStyle name="Total 3 4 2 2 4" xfId="41701" xr:uid="{6486B33F-CA1A-4516-966A-3838C0C457F8}"/>
    <cellStyle name="Total 3 4 2 2 5" xfId="41702" xr:uid="{E33C252E-CF31-4742-AB42-30BB9D501B61}"/>
    <cellStyle name="Total 3 4 2 2 6" xfId="41703" xr:uid="{67D42115-29E5-4C7F-80E3-A0AEBC0E8E9D}"/>
    <cellStyle name="Total 3 4 2 3" xfId="41704" xr:uid="{C4B82704-2EA2-4F2F-8DDD-CECB8F700F40}"/>
    <cellStyle name="Total 3 4 2 3 2" xfId="41705" xr:uid="{4159E791-0EEC-4CF5-AFC3-5223C22497D2}"/>
    <cellStyle name="Total 3 4 2 3 3" xfId="41706" xr:uid="{A61E2D2A-8899-4689-A0BD-ED66BCC1BFAE}"/>
    <cellStyle name="Total 3 4 2 4" xfId="41707" xr:uid="{FFC00620-3868-4B30-B1F7-FFBD1CB23DC0}"/>
    <cellStyle name="Total 3 4 2 4 2" xfId="41708" xr:uid="{FB9B6293-EC5D-414B-8556-BC7A05E81E23}"/>
    <cellStyle name="Total 3 4 2 4 3" xfId="41709" xr:uid="{DA19EB51-8BB6-4DC1-A06E-885E77434D15}"/>
    <cellStyle name="Total 3 4 2 5" xfId="41710" xr:uid="{90C63DA8-85C9-4920-BB4A-EB6EEF8718DF}"/>
    <cellStyle name="Total 3 4 2 5 2" xfId="41711" xr:uid="{4B53D6A6-2698-492D-A23A-ECC80EA33120}"/>
    <cellStyle name="Total 3 4 2 5 3" xfId="41712" xr:uid="{71FAC36C-F9C8-4850-A1B7-83413439DD29}"/>
    <cellStyle name="Total 3 4 2 6" xfId="41713" xr:uid="{F00EAEB8-E5F4-45B5-972F-C6792F617BCF}"/>
    <cellStyle name="Total 3 4 2 6 2" xfId="41714" xr:uid="{6E5F8BCA-4AD6-4447-9A9A-E319ADFB99D6}"/>
    <cellStyle name="Total 3 4 2 6 3" xfId="41715" xr:uid="{6AC8815D-B0CA-42A8-8D04-EE8620F1819D}"/>
    <cellStyle name="Total 3 4 2 7" xfId="41716" xr:uid="{DDD7EA63-33A5-4F15-B8B3-D76B52E16AAF}"/>
    <cellStyle name="Total 3 4 2 7 2" xfId="41717" xr:uid="{F6184892-B5B4-4672-B516-613305D768B6}"/>
    <cellStyle name="Total 3 4 2 7 3" xfId="41718" xr:uid="{FDE3EF42-4445-43D8-80CB-006EF17CEE6D}"/>
    <cellStyle name="Total 3 4 2 8" xfId="41719" xr:uid="{8B27CF4A-BAD1-49A6-91D9-0A2ED1E0B91F}"/>
    <cellStyle name="Total 3 4 2 8 2" xfId="41720" xr:uid="{A67FD76E-5F8C-4BED-AEB2-EDEF5DD8ED5A}"/>
    <cellStyle name="Total 3 4 2 8 3" xfId="41721" xr:uid="{E99395D0-D3CD-4EAD-B38C-54ECB564460C}"/>
    <cellStyle name="Total 3 4 2 9" xfId="41722" xr:uid="{25F8F1BE-1AAE-464B-A1A8-6CEB0BBC1E7E}"/>
    <cellStyle name="Total 3 4 2 9 2" xfId="41723" xr:uid="{EB38CA87-B2E3-45C5-AD57-FAB8BBC9F0E2}"/>
    <cellStyle name="Total 3 4 2 9 3" xfId="41724" xr:uid="{AA652972-2BAF-4CE3-A9D9-F60E3970C5E4}"/>
    <cellStyle name="Total 3 4 3" xfId="3950" xr:uid="{E2343C4D-0162-490B-BE32-BF2AD27344F8}"/>
    <cellStyle name="Total 3 4 3 2" xfId="4763" xr:uid="{8C95630E-ECAF-44BB-A0AF-3E85C8A98554}"/>
    <cellStyle name="Total 3 4 3 2 2" xfId="41725" xr:uid="{458162C2-4D44-490A-BDAE-2D1ADAF16EB5}"/>
    <cellStyle name="Total 3 4 3 2 3" xfId="41726" xr:uid="{F58DAA53-0E70-4D60-8852-16CFB8274AAE}"/>
    <cellStyle name="Total 3 4 3 2 4" xfId="41727" xr:uid="{3BBC27C0-83EA-441F-8842-C12539DBC593}"/>
    <cellStyle name="Total 3 4 3 3" xfId="5177" xr:uid="{CA4FCC7A-5981-4C20-854D-AF1926390819}"/>
    <cellStyle name="Total 3 4 3 3 2" xfId="41728" xr:uid="{AA9D51A0-A3B4-4200-9085-26B6685E1D5F}"/>
    <cellStyle name="Total 3 4 3 4" xfId="41729" xr:uid="{7363F037-F828-41FA-A688-C0373A3BEAAA}"/>
    <cellStyle name="Total 3 4 3 5" xfId="41730" xr:uid="{2C661CFA-0041-437D-82C7-8A966B7C0D46}"/>
    <cellStyle name="Total 3 4 3 6" xfId="41731" xr:uid="{9F85CC3C-651C-4A72-89DB-CD306821ABEA}"/>
    <cellStyle name="Total 3 4 4" xfId="41732" xr:uid="{84AF0F9A-309F-4F32-84A5-A542DF2698D4}"/>
    <cellStyle name="Total 3 4 4 2" xfId="41733" xr:uid="{BF2C2887-76C4-41A6-A9AD-6E94E0780C10}"/>
    <cellStyle name="Total 3 4 4 2 2" xfId="41734" xr:uid="{8EE94235-EE04-4E02-A565-D6C0DE0DFBAB}"/>
    <cellStyle name="Total 3 4 4 2 3" xfId="41735" xr:uid="{624DE615-D4D9-4204-A828-54A496F0C774}"/>
    <cellStyle name="Total 3 4 4 3" xfId="41736" xr:uid="{235DE856-12F4-4872-A833-18F7DCA50DF8}"/>
    <cellStyle name="Total 3 4 4 4" xfId="41737" xr:uid="{25D9C112-4F81-4AE9-BE39-FD1F06A6C333}"/>
    <cellStyle name="Total 3 4 4 5" xfId="41738" xr:uid="{744B9E85-E015-4349-A4F8-94E19697F64C}"/>
    <cellStyle name="Total 3 4 5" xfId="41739" xr:uid="{05CD9666-D169-4524-B68E-3FA66ADF529C}"/>
    <cellStyle name="Total 3 4 5 2" xfId="41740" xr:uid="{4C2F4ED5-6AEB-45D3-AE73-BF0615D1CA69}"/>
    <cellStyle name="Total 3 4 5 2 2" xfId="41741" xr:uid="{E93E11D6-CCA1-47C6-9D58-FF1B956373F6}"/>
    <cellStyle name="Total 3 4 5 2 3" xfId="41742" xr:uid="{E4B5BF6A-CAB3-46AA-8AE3-F86FBF89ABC5}"/>
    <cellStyle name="Total 3 4 5 3" xfId="41743" xr:uid="{4A47AB70-B6A4-4A50-9ABA-CC330DF96098}"/>
    <cellStyle name="Total 3 4 5 4" xfId="41744" xr:uid="{5531DA55-5D30-4649-9F95-8778A606E37C}"/>
    <cellStyle name="Total 3 4 6" xfId="41745" xr:uid="{950CD875-6C91-4371-860D-B0C0FA0DBF54}"/>
    <cellStyle name="Total 3 4 6 2" xfId="41746" xr:uid="{C27979D2-D9B8-4BCE-A832-ED41A51F5DD9}"/>
    <cellStyle name="Total 3 4 6 3" xfId="41747" xr:uid="{43F9E614-E437-4F2F-A630-784E7065B0C1}"/>
    <cellStyle name="Total 3 4 7" xfId="41748" xr:uid="{0C3DF3FC-94D8-4472-8431-FF2FDD0791D8}"/>
    <cellStyle name="Total 3 4 7 2" xfId="41749" xr:uid="{11BA673B-44EE-4491-8D77-6BF2C8D0366A}"/>
    <cellStyle name="Total 3 4 7 3" xfId="41750" xr:uid="{50BEDFB9-D2F7-421A-AACA-7EEDF95F4AF4}"/>
    <cellStyle name="Total 3 4 8" xfId="41751" xr:uid="{5CB7682C-DFD4-4FEF-8AAF-99C8C9F4E2DA}"/>
    <cellStyle name="Total 3 4 8 2" xfId="41752" xr:uid="{2A985BEB-9C13-4CDD-92F9-432AB35E6CF7}"/>
    <cellStyle name="Total 3 4 8 3" xfId="41753" xr:uid="{27C9A31C-0CE0-45FB-81D4-FABA9579FADF}"/>
    <cellStyle name="Total 3 4 9" xfId="41754" xr:uid="{52D18AD4-CE53-4D71-851F-665AD2FA2263}"/>
    <cellStyle name="Total 3 4 9 2" xfId="41755" xr:uid="{4270A7F1-D1E6-4A76-AC29-0ABF7F5160F2}"/>
    <cellStyle name="Total 3 4 9 3" xfId="41756" xr:uid="{5B111B9B-3E7B-4FE8-8DE5-4B560651151A}"/>
    <cellStyle name="Total 3 5" xfId="3178" xr:uid="{87ADC4EC-07D9-4171-9869-85273345AB9C}"/>
    <cellStyle name="Total 3 5 10" xfId="41757" xr:uid="{265B74BF-B906-4D49-9B93-C7AA7FC7B4CC}"/>
    <cellStyle name="Total 3 5 10 2" xfId="41758" xr:uid="{A84B2A31-0C40-4F2C-8FF8-1B56500F8A00}"/>
    <cellStyle name="Total 3 5 10 3" xfId="41759" xr:uid="{E867F6FD-E6E4-43B7-B99D-EBD1EA7F728B}"/>
    <cellStyle name="Total 3 5 11" xfId="41760" xr:uid="{724009F5-2FEF-436C-B96A-0C56F148E894}"/>
    <cellStyle name="Total 3 5 11 2" xfId="41761" xr:uid="{ECD488B7-6F9D-4E37-9691-E8187A8E2744}"/>
    <cellStyle name="Total 3 5 12" xfId="41762" xr:uid="{A62748D9-54A5-4A00-8982-B1CA3CE23ABC}"/>
    <cellStyle name="Total 3 5 13" xfId="11243" xr:uid="{315F10E1-8521-44FA-8676-7DE4E16BEC66}"/>
    <cellStyle name="Total 3 5 2" xfId="3617" xr:uid="{27F60274-7C24-4C39-8B1B-278FEBEA2483}"/>
    <cellStyle name="Total 3 5 2 10" xfId="41763" xr:uid="{339184FC-2E13-455B-9F43-488D0A4B3993}"/>
    <cellStyle name="Total 3 5 2 10 2" xfId="41764" xr:uid="{649AF68F-D077-4B7D-B777-77BCA792C01C}"/>
    <cellStyle name="Total 3 5 2 11" xfId="41765" xr:uid="{BDA80641-0313-4E3D-A15A-ED763637D263}"/>
    <cellStyle name="Total 3 5 2 2" xfId="4273" xr:uid="{4B5C054F-62DB-4D5A-9038-078F230C1FEA}"/>
    <cellStyle name="Total 3 5 2 2 2" xfId="5020" xr:uid="{EDB12D73-D76B-486D-8E56-D86F09A6579D}"/>
    <cellStyle name="Total 3 5 2 2 2 2" xfId="41766" xr:uid="{162F3585-29C8-4C8E-A7C2-8E8D40DD1B40}"/>
    <cellStyle name="Total 3 5 2 2 2 3" xfId="41767" xr:uid="{F1E8CC9D-089F-402B-B439-831302E5C324}"/>
    <cellStyle name="Total 3 5 2 2 3" xfId="5496" xr:uid="{529FF3D5-C0C3-4B31-B708-061DADD7A47E}"/>
    <cellStyle name="Total 3 5 2 2 3 2" xfId="41768" xr:uid="{3127E8DA-5A7E-4F89-9A44-A9DF8783B755}"/>
    <cellStyle name="Total 3 5 2 2 4" xfId="41769" xr:uid="{D51FCA54-B26F-4889-B857-FD6CB47DCE7C}"/>
    <cellStyle name="Total 3 5 2 2 5" xfId="41770" xr:uid="{659C1EDE-CEAA-4283-BC07-32DA948ECD89}"/>
    <cellStyle name="Total 3 5 2 2 6" xfId="41771" xr:uid="{C459C7BF-C4A2-4882-9F6F-E009515B6043}"/>
    <cellStyle name="Total 3 5 2 3" xfId="41772" xr:uid="{A39C2040-1A34-4056-B1CC-4D0210382BD2}"/>
    <cellStyle name="Total 3 5 2 3 2" xfId="41773" xr:uid="{EDB90376-F6E6-45E8-A6CF-B35063145C4D}"/>
    <cellStyle name="Total 3 5 2 3 3" xfId="41774" xr:uid="{EF8288B6-59A7-4A89-B7CB-A18EAF6FEB64}"/>
    <cellStyle name="Total 3 5 2 4" xfId="41775" xr:uid="{38A9A4AB-55B3-4BF0-88EA-93B6E8AA144B}"/>
    <cellStyle name="Total 3 5 2 4 2" xfId="41776" xr:uid="{B656170A-5EEE-47C3-B647-06C9CDBE9E74}"/>
    <cellStyle name="Total 3 5 2 4 3" xfId="41777" xr:uid="{4EE80933-139E-4F65-A5CC-1F0F5EB34A27}"/>
    <cellStyle name="Total 3 5 2 5" xfId="41778" xr:uid="{66B6AC19-C0ED-4CB0-819E-37057F0DF519}"/>
    <cellStyle name="Total 3 5 2 5 2" xfId="41779" xr:uid="{8475C28E-225B-4EA1-A18C-E81C03506565}"/>
    <cellStyle name="Total 3 5 2 5 3" xfId="41780" xr:uid="{CC738CBB-9699-4227-8D20-DD340703A05E}"/>
    <cellStyle name="Total 3 5 2 6" xfId="41781" xr:uid="{475A76F2-3BD7-45BC-955D-5A76068AAAB9}"/>
    <cellStyle name="Total 3 5 2 6 2" xfId="41782" xr:uid="{821D63B0-1BB6-4D58-B452-351BBF051542}"/>
    <cellStyle name="Total 3 5 2 6 3" xfId="41783" xr:uid="{552F62D3-5C6E-45FA-AF8C-8E4FC65A6C59}"/>
    <cellStyle name="Total 3 5 2 7" xfId="41784" xr:uid="{62011367-7CA3-4384-930A-B96BE168DE76}"/>
    <cellStyle name="Total 3 5 2 7 2" xfId="41785" xr:uid="{B8AF03AC-0A84-490A-9CA1-DF2E0B983425}"/>
    <cellStyle name="Total 3 5 2 7 3" xfId="41786" xr:uid="{21ADAD0B-5240-4E2A-970C-FE8FDB67A2D4}"/>
    <cellStyle name="Total 3 5 2 8" xfId="41787" xr:uid="{D9E332EC-2B82-41A5-94D8-2A1EFBA89174}"/>
    <cellStyle name="Total 3 5 2 8 2" xfId="41788" xr:uid="{EF1F9645-D964-4669-87BB-6090D0F0D827}"/>
    <cellStyle name="Total 3 5 2 8 3" xfId="41789" xr:uid="{85C82F87-9A73-4592-ABC5-7BB68BD62162}"/>
    <cellStyle name="Total 3 5 2 9" xfId="41790" xr:uid="{3E9F670D-AB45-4D2D-BE61-ACDD354F9622}"/>
    <cellStyle name="Total 3 5 2 9 2" xfId="41791" xr:uid="{5378D019-C858-4645-992A-BCF36EBA8C3E}"/>
    <cellStyle name="Total 3 5 2 9 3" xfId="41792" xr:uid="{F14FBD79-ADE3-400E-A604-3BDA65447240}"/>
    <cellStyle name="Total 3 5 3" xfId="3951" xr:uid="{2E96B629-955F-4076-928D-9D9D68721336}"/>
    <cellStyle name="Total 3 5 3 2" xfId="4764" xr:uid="{ABAA6D9D-1A3E-4F69-9417-FDF8349F95D4}"/>
    <cellStyle name="Total 3 5 3 2 2" xfId="41793" xr:uid="{A615A595-8DF9-42E1-B35E-B2CE7B16485B}"/>
    <cellStyle name="Total 3 5 3 2 3" xfId="41794" xr:uid="{FDC0F4B9-4C10-4210-830D-14F3FDCEE2C1}"/>
    <cellStyle name="Total 3 5 3 2 4" xfId="41795" xr:uid="{A1C644EA-3ADD-497D-90C1-A05976E96D60}"/>
    <cellStyle name="Total 3 5 3 3" xfId="5178" xr:uid="{0481407D-DA6F-4680-8CC8-48B311A7A6E3}"/>
    <cellStyle name="Total 3 5 3 3 2" xfId="41796" xr:uid="{F5AB0153-0DDE-4335-B69B-9A6F898DC3D1}"/>
    <cellStyle name="Total 3 5 3 4" xfId="41797" xr:uid="{E53A2C33-977A-43C2-B368-9E5A3C1BC5CC}"/>
    <cellStyle name="Total 3 5 3 5" xfId="41798" xr:uid="{19437B3A-1E2F-468A-95F6-25BDF01CFF39}"/>
    <cellStyle name="Total 3 5 3 6" xfId="41799" xr:uid="{613B445A-6F5A-4027-9CC4-36A977F3FA9E}"/>
    <cellStyle name="Total 3 5 4" xfId="41800" xr:uid="{D68E1FA8-67EF-46FB-A2B7-28AA9DA93323}"/>
    <cellStyle name="Total 3 5 4 2" xfId="41801" xr:uid="{1DA405E5-F897-4BDD-94AC-F265B93650BC}"/>
    <cellStyle name="Total 3 5 4 2 2" xfId="41802" xr:uid="{E015280D-0B68-4043-BC23-03CD3C49A85E}"/>
    <cellStyle name="Total 3 5 4 2 3" xfId="41803" xr:uid="{32A65694-897F-4BB7-BDE0-D10B57C995BD}"/>
    <cellStyle name="Total 3 5 4 3" xfId="41804" xr:uid="{A5BF4DB8-A492-4A22-8DB1-7A2E2E08661F}"/>
    <cellStyle name="Total 3 5 4 4" xfId="41805" xr:uid="{1E03EBC6-61AB-4216-BCB9-2A279714AE4E}"/>
    <cellStyle name="Total 3 5 4 5" xfId="41806" xr:uid="{5C29358E-7140-4027-A19A-1160E859BB91}"/>
    <cellStyle name="Total 3 5 5" xfId="41807" xr:uid="{11F6BD00-117C-4CBF-AABE-404699F8898C}"/>
    <cellStyle name="Total 3 5 5 2" xfId="41808" xr:uid="{F3A61D32-FA56-46F1-B1EF-9EDF31E99D66}"/>
    <cellStyle name="Total 3 5 5 2 2" xfId="41809" xr:uid="{41F776F2-6D33-4C28-BF98-6D5C8955279A}"/>
    <cellStyle name="Total 3 5 5 2 3" xfId="41810" xr:uid="{BF663C25-3540-4652-AAA5-5485A219C1D1}"/>
    <cellStyle name="Total 3 5 5 3" xfId="41811" xr:uid="{9B36C22F-5285-4771-89A3-F390AE725861}"/>
    <cellStyle name="Total 3 5 5 4" xfId="41812" xr:uid="{5692000B-32D7-468D-9B9F-02B921A685DC}"/>
    <cellStyle name="Total 3 5 6" xfId="41813" xr:uid="{B0F9E7E2-8375-4C7A-9D57-43CFA9C530CB}"/>
    <cellStyle name="Total 3 5 6 2" xfId="41814" xr:uid="{3B96D4FA-5F4E-4B82-A8F0-9A2503977199}"/>
    <cellStyle name="Total 3 5 6 3" xfId="41815" xr:uid="{AA13B29A-55CB-427E-AD0E-1ACCD711D154}"/>
    <cellStyle name="Total 3 5 7" xfId="41816" xr:uid="{3B14C2CA-A27C-422E-BE86-FF2A4EC79BCC}"/>
    <cellStyle name="Total 3 5 7 2" xfId="41817" xr:uid="{E4CE001C-738C-4A19-A8E1-9E39E1EECA7E}"/>
    <cellStyle name="Total 3 5 7 3" xfId="41818" xr:uid="{B9196441-E6FF-4ADD-BC08-1CD556FB5537}"/>
    <cellStyle name="Total 3 5 8" xfId="41819" xr:uid="{B770F80D-6712-4A55-8846-DCC2EBFF2118}"/>
    <cellStyle name="Total 3 5 8 2" xfId="41820" xr:uid="{69431FD6-411B-44AF-B174-6858B654D3CE}"/>
    <cellStyle name="Total 3 5 8 3" xfId="41821" xr:uid="{611C0B5F-9BE0-4102-9258-C08CF5BAF2F6}"/>
    <cellStyle name="Total 3 5 9" xfId="41822" xr:uid="{6D8FB948-ED44-449B-80CF-8B71238135AF}"/>
    <cellStyle name="Total 3 5 9 2" xfId="41823" xr:uid="{1080A823-C9F2-4CD7-8A81-55681EA3981F}"/>
    <cellStyle name="Total 3 5 9 3" xfId="41824" xr:uid="{A9D6B13A-574B-456E-9202-633F5A3DC25F}"/>
    <cellStyle name="Total 3 6" xfId="3179" xr:uid="{B75EFE23-C5BB-41DD-A229-138B218E534C}"/>
    <cellStyle name="Total 3 6 10" xfId="41825" xr:uid="{6F7FB359-E298-4CE7-BB70-DB288C0EF7BC}"/>
    <cellStyle name="Total 3 6 10 2" xfId="41826" xr:uid="{AD69DCF3-3FEA-46A4-A7D9-ACBAA1B38A72}"/>
    <cellStyle name="Total 3 6 10 3" xfId="41827" xr:uid="{916C183B-17A9-45B3-B387-102C3184836B}"/>
    <cellStyle name="Total 3 6 11" xfId="41828" xr:uid="{1A02FF23-88AB-4461-8030-90AFA4D9B828}"/>
    <cellStyle name="Total 3 6 11 2" xfId="41829" xr:uid="{7E9034F0-20F0-40A5-BAC7-11873845AE8E}"/>
    <cellStyle name="Total 3 6 12" xfId="41830" xr:uid="{263603E4-037A-43EB-B56F-AD813D78C7CB}"/>
    <cellStyle name="Total 3 6 13" xfId="11244" xr:uid="{4A5FDB36-6731-462A-B989-C693777E7942}"/>
    <cellStyle name="Total 3 6 2" xfId="3618" xr:uid="{0E93FD17-D279-4BEF-AC2B-47481F653EDD}"/>
    <cellStyle name="Total 3 6 2 10" xfId="41831" xr:uid="{0C73A849-6095-44CB-B239-C0BEEAB8A0A6}"/>
    <cellStyle name="Total 3 6 2 10 2" xfId="41832" xr:uid="{658DF636-73C5-4FDE-8BD0-A994832E03E6}"/>
    <cellStyle name="Total 3 6 2 11" xfId="41833" xr:uid="{C209F597-698B-47F6-B9BB-B23856144A2B}"/>
    <cellStyle name="Total 3 6 2 2" xfId="4274" xr:uid="{F7D73B42-2729-4E29-95B2-33E8FD8E3484}"/>
    <cellStyle name="Total 3 6 2 2 2" xfId="5021" xr:uid="{5DDDB020-B2F1-4BFA-BDE9-9D1044B6F667}"/>
    <cellStyle name="Total 3 6 2 2 2 2" xfId="41834" xr:uid="{93990012-79C4-4F2C-8507-9BE1DB480174}"/>
    <cellStyle name="Total 3 6 2 2 2 3" xfId="41835" xr:uid="{1851FE93-301D-495F-BCA7-4D41425721B8}"/>
    <cellStyle name="Total 3 6 2 2 3" xfId="5497" xr:uid="{2EBC9F14-2DA0-40BB-8224-E20BC8DC71F5}"/>
    <cellStyle name="Total 3 6 2 2 3 2" xfId="41836" xr:uid="{CF9A5AE7-9D45-4984-9B5F-F8A1BD03ECD7}"/>
    <cellStyle name="Total 3 6 2 2 4" xfId="41837" xr:uid="{28974CD3-B66D-4248-B5CA-4364E7E4547F}"/>
    <cellStyle name="Total 3 6 2 2 5" xfId="41838" xr:uid="{5547B9B9-F066-45B4-B04B-288E0854EBF2}"/>
    <cellStyle name="Total 3 6 2 2 6" xfId="41839" xr:uid="{45BE7E72-F559-4D7E-A047-F7547B175118}"/>
    <cellStyle name="Total 3 6 2 3" xfId="41840" xr:uid="{4564B072-5AC5-45FB-B33C-A1D3A560C93C}"/>
    <cellStyle name="Total 3 6 2 3 2" xfId="41841" xr:uid="{FA9E9384-62BD-4FFF-8F9E-922CC6E20473}"/>
    <cellStyle name="Total 3 6 2 3 3" xfId="41842" xr:uid="{BEB68FC8-6CDC-4C9E-9ACE-D3D6001CB768}"/>
    <cellStyle name="Total 3 6 2 4" xfId="41843" xr:uid="{0812995C-6E02-4BFB-8571-BC021C9BBAF4}"/>
    <cellStyle name="Total 3 6 2 4 2" xfId="41844" xr:uid="{CC3B3E7D-3F46-45CC-AAD3-76AB9BD1C977}"/>
    <cellStyle name="Total 3 6 2 4 3" xfId="41845" xr:uid="{99422BD8-537B-4385-8EDC-87264772E8D1}"/>
    <cellStyle name="Total 3 6 2 5" xfId="41846" xr:uid="{94F75E38-0456-46A4-8F7F-0CEA32461EB4}"/>
    <cellStyle name="Total 3 6 2 5 2" xfId="41847" xr:uid="{7285CBD9-AC21-42D9-BB3F-3C310E289AE1}"/>
    <cellStyle name="Total 3 6 2 5 3" xfId="41848" xr:uid="{C881641C-1A59-457E-A724-80A0390435AB}"/>
    <cellStyle name="Total 3 6 2 6" xfId="41849" xr:uid="{3AB713B7-2704-4F59-BDD9-EDBDA3612CF8}"/>
    <cellStyle name="Total 3 6 2 6 2" xfId="41850" xr:uid="{2127BD6E-1CC2-4652-A2F0-A35E941EC1CD}"/>
    <cellStyle name="Total 3 6 2 6 3" xfId="41851" xr:uid="{BF88F438-3C4C-4F9B-BA6C-BD58E74339E5}"/>
    <cellStyle name="Total 3 6 2 7" xfId="41852" xr:uid="{F90AA047-4640-46F9-98DB-62331EC5D0E3}"/>
    <cellStyle name="Total 3 6 2 7 2" xfId="41853" xr:uid="{72B638D1-696E-4DC1-B875-1F5521730054}"/>
    <cellStyle name="Total 3 6 2 7 3" xfId="41854" xr:uid="{B9F87C7D-DF32-45B3-8726-1460954A4C79}"/>
    <cellStyle name="Total 3 6 2 8" xfId="41855" xr:uid="{3FC5304C-36A9-43E9-A374-E5BC6FC1F316}"/>
    <cellStyle name="Total 3 6 2 8 2" xfId="41856" xr:uid="{CC84B615-D161-4521-B765-92E6D28EBB0D}"/>
    <cellStyle name="Total 3 6 2 8 3" xfId="41857" xr:uid="{41AADC4F-6C24-4C93-BF7B-3072FDADA3B9}"/>
    <cellStyle name="Total 3 6 2 9" xfId="41858" xr:uid="{96B67A46-4831-4A80-9235-356D7086C614}"/>
    <cellStyle name="Total 3 6 2 9 2" xfId="41859" xr:uid="{0AB94793-2DA8-49DA-A301-B3BF1F7DD450}"/>
    <cellStyle name="Total 3 6 2 9 3" xfId="41860" xr:uid="{0E6A1787-962E-46AD-BDAF-7960E84B0224}"/>
    <cellStyle name="Total 3 6 3" xfId="3952" xr:uid="{49AF3E88-74CF-4AC2-815C-25B0A21227EE}"/>
    <cellStyle name="Total 3 6 3 2" xfId="4765" xr:uid="{A96A562B-6E92-4EF6-99B6-0658666E0AE0}"/>
    <cellStyle name="Total 3 6 3 2 2" xfId="41861" xr:uid="{BB2F1A64-7151-45F1-8F85-E15BD5118110}"/>
    <cellStyle name="Total 3 6 3 2 3" xfId="41862" xr:uid="{8613D9CA-DBA6-4464-B12C-DB959CEEAFCC}"/>
    <cellStyle name="Total 3 6 3 2 4" xfId="41863" xr:uid="{2365A716-5D79-4B87-91C7-01BAAF671470}"/>
    <cellStyle name="Total 3 6 3 3" xfId="5179" xr:uid="{621E824A-8C89-477B-AF1D-6001FB2CCFE6}"/>
    <cellStyle name="Total 3 6 3 3 2" xfId="41864" xr:uid="{8B57CAAA-0977-4BD8-AD45-E2E9F8FA20C6}"/>
    <cellStyle name="Total 3 6 3 4" xfId="41865" xr:uid="{02147CED-7070-47C3-844D-9CC02B9F4C82}"/>
    <cellStyle name="Total 3 6 3 5" xfId="41866" xr:uid="{448BCAF2-30F8-4D93-971B-1CA6AC4C3948}"/>
    <cellStyle name="Total 3 6 3 6" xfId="41867" xr:uid="{E3214CE3-B455-4B5C-A7F6-D960D7F2C4E5}"/>
    <cellStyle name="Total 3 6 4" xfId="41868" xr:uid="{72DC2B96-EA74-485B-9847-16C02DF764D0}"/>
    <cellStyle name="Total 3 6 4 2" xfId="41869" xr:uid="{FB2AD543-894C-45A6-B4A6-AC95B1744132}"/>
    <cellStyle name="Total 3 6 4 2 2" xfId="41870" xr:uid="{038705CE-2A19-47FB-9C30-FC2348D63557}"/>
    <cellStyle name="Total 3 6 4 2 3" xfId="41871" xr:uid="{846DBC27-EDB9-434D-B2D5-0A3D0A2AA098}"/>
    <cellStyle name="Total 3 6 4 3" xfId="41872" xr:uid="{BD3967EB-6C1D-4D10-B170-E0D10918CFFF}"/>
    <cellStyle name="Total 3 6 4 4" xfId="41873" xr:uid="{C70F20B1-FE82-4102-95C9-EB59CDE2B18A}"/>
    <cellStyle name="Total 3 6 4 5" xfId="41874" xr:uid="{1BA38215-B521-4A26-8317-AF29199B108B}"/>
    <cellStyle name="Total 3 6 5" xfId="41875" xr:uid="{E835F6EA-8E8C-45E0-8FFA-DD731578E73E}"/>
    <cellStyle name="Total 3 6 5 2" xfId="41876" xr:uid="{B42489F8-717E-46D5-8EF9-3C380F338FDE}"/>
    <cellStyle name="Total 3 6 5 2 2" xfId="41877" xr:uid="{1B467E9A-B9D7-4256-9ED5-96E63F2DD712}"/>
    <cellStyle name="Total 3 6 5 2 3" xfId="41878" xr:uid="{B02DFF4A-4AEC-4EF1-ADDD-C0C9726EA644}"/>
    <cellStyle name="Total 3 6 5 3" xfId="41879" xr:uid="{AE575E0A-084C-462F-AD57-850046AF0A85}"/>
    <cellStyle name="Total 3 6 5 4" xfId="41880" xr:uid="{F742ACF8-2683-43C2-AD91-5E7316678FDD}"/>
    <cellStyle name="Total 3 6 6" xfId="41881" xr:uid="{585F244B-57F0-4EC5-9EE4-A6002AB223A1}"/>
    <cellStyle name="Total 3 6 6 2" xfId="41882" xr:uid="{C84C2334-606B-4D2F-886A-F9221F7668CF}"/>
    <cellStyle name="Total 3 6 6 3" xfId="41883" xr:uid="{1EFA85CD-D488-493A-85C3-E7CEF853C459}"/>
    <cellStyle name="Total 3 6 7" xfId="41884" xr:uid="{738BA427-419C-42FA-9B5D-242BE62F6D72}"/>
    <cellStyle name="Total 3 6 7 2" xfId="41885" xr:uid="{93097758-2A32-4C6D-9FBE-BCB34D0D10EA}"/>
    <cellStyle name="Total 3 6 7 3" xfId="41886" xr:uid="{D333CBC1-338B-4709-A419-D653710E7E19}"/>
    <cellStyle name="Total 3 6 8" xfId="41887" xr:uid="{18C03F90-AD9F-4313-AFC3-CC36A4DFF49D}"/>
    <cellStyle name="Total 3 6 8 2" xfId="41888" xr:uid="{CB649A0A-B693-4AE7-AFEA-FD6BE13817CD}"/>
    <cellStyle name="Total 3 6 8 3" xfId="41889" xr:uid="{E1C9A953-DFD5-4720-9B26-8E0760AAEE54}"/>
    <cellStyle name="Total 3 6 9" xfId="41890" xr:uid="{7CB27C99-739B-4A56-B48C-72EF9E5073E6}"/>
    <cellStyle name="Total 3 6 9 2" xfId="41891" xr:uid="{01E61FA3-0147-49EB-A184-176B4701B0DF}"/>
    <cellStyle name="Total 3 6 9 3" xfId="41892" xr:uid="{9198C570-9E4E-4EF8-B9BE-ED95CFC03856}"/>
    <cellStyle name="Total 3 7" xfId="3180" xr:uid="{FD8D2168-12C4-4847-9376-B967BB176306}"/>
    <cellStyle name="Total 3 7 10" xfId="41893" xr:uid="{D5F935F9-EFFC-4BD5-813D-1BF67953BBEB}"/>
    <cellStyle name="Total 3 7 10 2" xfId="41894" xr:uid="{F4AC21BC-5336-4CD1-9890-E975A779140C}"/>
    <cellStyle name="Total 3 7 10 3" xfId="41895" xr:uid="{BF4F9E42-D0DE-4808-B758-EEAA09C0FF21}"/>
    <cellStyle name="Total 3 7 11" xfId="41896" xr:uid="{9579735E-1764-45D4-810D-3E964E3113CF}"/>
    <cellStyle name="Total 3 7 11 2" xfId="41897" xr:uid="{28BD8A71-F3CB-4A6B-8621-6F406003D26F}"/>
    <cellStyle name="Total 3 7 12" xfId="41898" xr:uid="{9CABAAEE-4993-455A-9754-879DF1BA8B78}"/>
    <cellStyle name="Total 3 7 13" xfId="11245" xr:uid="{9ADB574B-A72C-4B66-B8C7-104D958EC53D}"/>
    <cellStyle name="Total 3 7 2" xfId="3619" xr:uid="{3C661EB3-CBD1-4DF9-AFB1-594DA0774464}"/>
    <cellStyle name="Total 3 7 2 10" xfId="41899" xr:uid="{64531285-04E8-433A-AABD-80C0EF6387F4}"/>
    <cellStyle name="Total 3 7 2 10 2" xfId="41900" xr:uid="{723F89AA-A3D5-4991-9324-523772740AA2}"/>
    <cellStyle name="Total 3 7 2 11" xfId="41901" xr:uid="{7A8DE84B-D1D8-4285-B2B9-37D55E068B2C}"/>
    <cellStyle name="Total 3 7 2 2" xfId="4275" xr:uid="{C6EB547F-0D8D-4840-844A-1679CF4F2CA1}"/>
    <cellStyle name="Total 3 7 2 2 2" xfId="5022" xr:uid="{743CFCBC-E22B-4E85-8835-03042E98D6F1}"/>
    <cellStyle name="Total 3 7 2 2 2 2" xfId="41902" xr:uid="{2BACD677-9339-4CD6-96F3-22A9DC011BEC}"/>
    <cellStyle name="Total 3 7 2 2 2 3" xfId="41903" xr:uid="{FCC076C0-1F0C-42DB-B31B-F5A54C046802}"/>
    <cellStyle name="Total 3 7 2 2 3" xfId="5498" xr:uid="{CE3CA5A6-6489-49F1-888D-1231CF261FCD}"/>
    <cellStyle name="Total 3 7 2 2 3 2" xfId="41904" xr:uid="{D68FBD17-1D38-46D5-B1A1-16C49255E42A}"/>
    <cellStyle name="Total 3 7 2 2 4" xfId="41905" xr:uid="{5BC04256-D95B-4330-80B1-EF19A7A388F7}"/>
    <cellStyle name="Total 3 7 2 2 5" xfId="41906" xr:uid="{6F6F247C-922F-47EE-8596-ECB67D79D3D9}"/>
    <cellStyle name="Total 3 7 2 2 6" xfId="41907" xr:uid="{0A00B80A-224E-4DA6-B713-05CAE658C572}"/>
    <cellStyle name="Total 3 7 2 3" xfId="41908" xr:uid="{91028C71-B168-400F-9ADC-BCB44029AFC5}"/>
    <cellStyle name="Total 3 7 2 3 2" xfId="41909" xr:uid="{40021CF1-711F-4821-83BC-A019B7893BDD}"/>
    <cellStyle name="Total 3 7 2 3 3" xfId="41910" xr:uid="{CBC85A9C-7D36-4842-98CA-7AD9A31633F4}"/>
    <cellStyle name="Total 3 7 2 4" xfId="41911" xr:uid="{08882C12-7F3C-4527-9367-531959C299EA}"/>
    <cellStyle name="Total 3 7 2 4 2" xfId="41912" xr:uid="{71488479-7099-45AA-BD77-FE6E46A92F68}"/>
    <cellStyle name="Total 3 7 2 4 3" xfId="41913" xr:uid="{2D52C93B-657F-4BE3-B048-F2F26F740C25}"/>
    <cellStyle name="Total 3 7 2 5" xfId="41914" xr:uid="{CF4C5C94-7159-4191-851A-13844E75EC12}"/>
    <cellStyle name="Total 3 7 2 5 2" xfId="41915" xr:uid="{CF6D0071-F342-49B1-A908-47E5EA658CE7}"/>
    <cellStyle name="Total 3 7 2 5 3" xfId="41916" xr:uid="{8FB134CF-782B-41D2-BC3F-B9802611ECC8}"/>
    <cellStyle name="Total 3 7 2 6" xfId="41917" xr:uid="{FCDC4FA9-375E-460F-A9D4-ADA80EA6C3AC}"/>
    <cellStyle name="Total 3 7 2 6 2" xfId="41918" xr:uid="{4D2B01B7-FBD6-4C35-BAAD-807E6B65904E}"/>
    <cellStyle name="Total 3 7 2 6 3" xfId="41919" xr:uid="{30A7D966-9230-4F95-8F59-137D592EFB01}"/>
    <cellStyle name="Total 3 7 2 7" xfId="41920" xr:uid="{E400C77C-11C0-4D4A-8B80-9966F7EB86C3}"/>
    <cellStyle name="Total 3 7 2 7 2" xfId="41921" xr:uid="{6A90E62C-C5B9-4539-B5DB-E141BF0D2872}"/>
    <cellStyle name="Total 3 7 2 7 3" xfId="41922" xr:uid="{79891878-9AFE-4F22-AD74-EDF12F585EFB}"/>
    <cellStyle name="Total 3 7 2 8" xfId="41923" xr:uid="{D65006D4-0FE5-4A43-A7B0-2C8872F1A42A}"/>
    <cellStyle name="Total 3 7 2 8 2" xfId="41924" xr:uid="{FC9B58D0-2F9B-4688-9E5F-68BE8CB22106}"/>
    <cellStyle name="Total 3 7 2 8 3" xfId="41925" xr:uid="{307CF625-AA80-4D4B-ABA4-E4BDFAC7376A}"/>
    <cellStyle name="Total 3 7 2 9" xfId="41926" xr:uid="{60AA04DA-D283-4E23-B189-F6675284FF07}"/>
    <cellStyle name="Total 3 7 2 9 2" xfId="41927" xr:uid="{1547E762-BD78-4C97-9914-5F991BB3CBD6}"/>
    <cellStyle name="Total 3 7 2 9 3" xfId="41928" xr:uid="{888735EA-8F53-4C61-9F06-D9E5770A91ED}"/>
    <cellStyle name="Total 3 7 3" xfId="3953" xr:uid="{320A966E-6FD9-485B-BB93-648E361F3C04}"/>
    <cellStyle name="Total 3 7 3 2" xfId="4766" xr:uid="{A99665B8-93DF-430C-B437-173BEA4F4B36}"/>
    <cellStyle name="Total 3 7 3 2 2" xfId="41929" xr:uid="{B28ED75C-60EF-43A2-BEB7-2E594F2305E5}"/>
    <cellStyle name="Total 3 7 3 2 3" xfId="41930" xr:uid="{B8D68601-329B-4765-8BDB-E3292826F4CD}"/>
    <cellStyle name="Total 3 7 3 2 4" xfId="41931" xr:uid="{96E203BE-6FCB-4DB4-97AD-53DA3BB5C87B}"/>
    <cellStyle name="Total 3 7 3 3" xfId="5180" xr:uid="{7C92B357-ABAA-4290-AF01-D1E97E82335A}"/>
    <cellStyle name="Total 3 7 3 3 2" xfId="41932" xr:uid="{8E1C03B9-6F38-4713-A951-664914F9A954}"/>
    <cellStyle name="Total 3 7 3 4" xfId="41933" xr:uid="{802CE8D2-276E-4C57-A519-3AFDA69F41A8}"/>
    <cellStyle name="Total 3 7 3 5" xfId="41934" xr:uid="{7C3F58A5-2EA8-4785-AEB7-9F5A50C5EEA4}"/>
    <cellStyle name="Total 3 7 3 6" xfId="41935" xr:uid="{A08061F5-E0BC-4856-AB01-0A7A8A88B1D7}"/>
    <cellStyle name="Total 3 7 4" xfId="41936" xr:uid="{5F18A3E2-6630-46FB-B242-A8C4C03F5788}"/>
    <cellStyle name="Total 3 7 4 2" xfId="41937" xr:uid="{BA702401-046F-46D1-960E-A25285782F54}"/>
    <cellStyle name="Total 3 7 4 2 2" xfId="41938" xr:uid="{FF5B938A-DBA4-4F1F-9743-A08A7005FAF2}"/>
    <cellStyle name="Total 3 7 4 2 3" xfId="41939" xr:uid="{531CDEB4-BE0E-4F79-8A4D-DB63C980B908}"/>
    <cellStyle name="Total 3 7 4 3" xfId="41940" xr:uid="{8BEDD952-94F2-48D7-9E7D-CA2431354C46}"/>
    <cellStyle name="Total 3 7 4 4" xfId="41941" xr:uid="{B43B6BE4-50B6-460E-B97F-A86AC1B11A9D}"/>
    <cellStyle name="Total 3 7 4 5" xfId="41942" xr:uid="{91A2D08C-8F32-49D3-9F08-DE04F73FC93C}"/>
    <cellStyle name="Total 3 7 5" xfId="41943" xr:uid="{F6323B09-B54B-49ED-AA55-E9D738968929}"/>
    <cellStyle name="Total 3 7 5 2" xfId="41944" xr:uid="{AE7E3FCB-7DF2-4B62-BC03-0B321CF8F026}"/>
    <cellStyle name="Total 3 7 5 2 2" xfId="41945" xr:uid="{0DE6AD4B-44E6-4E4F-9FF5-3A86B1B3C0D8}"/>
    <cellStyle name="Total 3 7 5 2 3" xfId="41946" xr:uid="{1D2F5499-7A7D-4644-B5E1-EFC3D00D446E}"/>
    <cellStyle name="Total 3 7 5 3" xfId="41947" xr:uid="{79EF7D3C-D133-4753-9492-9F73CFADE0F5}"/>
    <cellStyle name="Total 3 7 5 4" xfId="41948" xr:uid="{826E0E9B-2921-4669-B2BE-68144383C8AD}"/>
    <cellStyle name="Total 3 7 6" xfId="41949" xr:uid="{7ED92185-F985-4633-BFFA-C5079FDF1F35}"/>
    <cellStyle name="Total 3 7 6 2" xfId="41950" xr:uid="{4F09689F-B8AD-4763-89B4-2108B6F0E3E7}"/>
    <cellStyle name="Total 3 7 6 3" xfId="41951" xr:uid="{715DED37-6CB1-4F1C-929F-CFB54272F295}"/>
    <cellStyle name="Total 3 7 7" xfId="41952" xr:uid="{4FD1CEB2-7127-41CA-8755-208151AF4AB9}"/>
    <cellStyle name="Total 3 7 7 2" xfId="41953" xr:uid="{AEEF598C-0F40-4819-8102-37369B744E4B}"/>
    <cellStyle name="Total 3 7 7 3" xfId="41954" xr:uid="{3DA32450-9072-4886-A1A1-9875046583C3}"/>
    <cellStyle name="Total 3 7 8" xfId="41955" xr:uid="{68ECD71D-0C07-4062-B1DB-676DCFD4E510}"/>
    <cellStyle name="Total 3 7 8 2" xfId="41956" xr:uid="{1E89975F-4C6E-45FA-90E2-B93AB653A826}"/>
    <cellStyle name="Total 3 7 8 3" xfId="41957" xr:uid="{90AE40D5-9690-4B7E-85C0-46BD304D1F03}"/>
    <cellStyle name="Total 3 7 9" xfId="41958" xr:uid="{8EF408BB-455F-48CD-B9DD-9AEF4E4D2C8A}"/>
    <cellStyle name="Total 3 7 9 2" xfId="41959" xr:uid="{267F7200-8DBE-4E1F-9E7E-BBD0EEAE7CE9}"/>
    <cellStyle name="Total 3 7 9 3" xfId="41960" xr:uid="{D27A6528-A0A1-4D3B-9E25-4F9C9A040EB2}"/>
    <cellStyle name="Total 3 8" xfId="3181" xr:uid="{F40EA689-5B4B-4B7B-ADD4-17A5A2ECB9CB}"/>
    <cellStyle name="Total 3 8 10" xfId="41961" xr:uid="{23BDD732-49D5-4317-B2DD-6F7DCAA593CF}"/>
    <cellStyle name="Total 3 8 10 2" xfId="41962" xr:uid="{848C51B3-5A32-4667-9A30-69E918D55221}"/>
    <cellStyle name="Total 3 8 10 3" xfId="41963" xr:uid="{28CBF674-0B0F-43E8-91A0-523508CF377A}"/>
    <cellStyle name="Total 3 8 11" xfId="41964" xr:uid="{63011CAD-00C5-429B-88EF-BD8C0D9AB411}"/>
    <cellStyle name="Total 3 8 11 2" xfId="41965" xr:uid="{AD7F366F-2D8F-461F-B725-767F9DFB32E5}"/>
    <cellStyle name="Total 3 8 12" xfId="41966" xr:uid="{9111A9E8-E691-4262-A515-9D6B0BC5205D}"/>
    <cellStyle name="Total 3 8 13" xfId="11246" xr:uid="{927BA208-456E-40A6-9602-F3F65450FFBA}"/>
    <cellStyle name="Total 3 8 2" xfId="3620" xr:uid="{72A6A3E8-4085-4E34-95A2-2B5DF0238F92}"/>
    <cellStyle name="Total 3 8 2 10" xfId="41967" xr:uid="{1B4CE291-A439-43B2-A36F-4970494695FD}"/>
    <cellStyle name="Total 3 8 2 10 2" xfId="41968" xr:uid="{BC61D18C-050D-42DB-86BB-2155E0C56421}"/>
    <cellStyle name="Total 3 8 2 11" xfId="41969" xr:uid="{BECA252B-9B12-480A-94B9-45966C6CB662}"/>
    <cellStyle name="Total 3 8 2 2" xfId="4276" xr:uid="{49A27D55-E347-4A8D-A7F6-7E7E19470F3F}"/>
    <cellStyle name="Total 3 8 2 2 2" xfId="5023" xr:uid="{FAEAECB1-8763-4FE7-92AC-DCD6D62BBD3F}"/>
    <cellStyle name="Total 3 8 2 2 2 2" xfId="41970" xr:uid="{CEF4DAB8-935A-4EF5-93E4-B655B663222D}"/>
    <cellStyle name="Total 3 8 2 2 2 3" xfId="41971" xr:uid="{0BA5CFDD-0142-43F5-A5F5-EE8065B90579}"/>
    <cellStyle name="Total 3 8 2 2 3" xfId="5499" xr:uid="{86E03059-2EF4-46BA-8868-95F339A0489E}"/>
    <cellStyle name="Total 3 8 2 2 3 2" xfId="41972" xr:uid="{8B179A90-805D-4FFB-9ABD-F24D64E8120C}"/>
    <cellStyle name="Total 3 8 2 2 4" xfId="41973" xr:uid="{38BBA59A-829F-4944-B717-9B55AFC10E71}"/>
    <cellStyle name="Total 3 8 2 2 5" xfId="41974" xr:uid="{DF23DD3A-68C2-4F21-909B-744BCE936149}"/>
    <cellStyle name="Total 3 8 2 2 6" xfId="41975" xr:uid="{AD7C7045-023E-4037-B22D-00BB9CD391A2}"/>
    <cellStyle name="Total 3 8 2 3" xfId="41976" xr:uid="{EB20AC84-A0ED-46A4-8141-D43A87EB714F}"/>
    <cellStyle name="Total 3 8 2 3 2" xfId="41977" xr:uid="{9AA8D8B5-A69B-4394-9F6B-12982486ABD2}"/>
    <cellStyle name="Total 3 8 2 3 3" xfId="41978" xr:uid="{41549B81-1FAA-4FB1-A0EC-68B0832880F7}"/>
    <cellStyle name="Total 3 8 2 4" xfId="41979" xr:uid="{C4B64234-AEAA-46AE-B4DE-88028D998CCD}"/>
    <cellStyle name="Total 3 8 2 4 2" xfId="41980" xr:uid="{4F5ADF2F-421B-4BC1-97AD-4844806FCFE4}"/>
    <cellStyle name="Total 3 8 2 4 3" xfId="41981" xr:uid="{CB664EA8-D0CB-4FDA-8A96-F65EFCF7A2E8}"/>
    <cellStyle name="Total 3 8 2 5" xfId="41982" xr:uid="{EBE56077-548D-49B6-AAA6-B05635E7B488}"/>
    <cellStyle name="Total 3 8 2 5 2" xfId="41983" xr:uid="{26B52A27-8E13-45B9-B6F8-4D4081D1EE84}"/>
    <cellStyle name="Total 3 8 2 5 3" xfId="41984" xr:uid="{EB5C0027-534A-453C-9A72-FD18BC207552}"/>
    <cellStyle name="Total 3 8 2 6" xfId="41985" xr:uid="{58669D80-7282-4D42-BA09-0D0360C3AA53}"/>
    <cellStyle name="Total 3 8 2 6 2" xfId="41986" xr:uid="{B6D720A2-B2FE-4626-BE9E-E735CADF4D78}"/>
    <cellStyle name="Total 3 8 2 6 3" xfId="41987" xr:uid="{4C2712E6-BD22-4D24-90F3-79CBD56A61B4}"/>
    <cellStyle name="Total 3 8 2 7" xfId="41988" xr:uid="{A6DA71CA-CDB4-403E-88EA-81705A29E973}"/>
    <cellStyle name="Total 3 8 2 7 2" xfId="41989" xr:uid="{04473B58-2404-41BC-BD79-79199B3DC51B}"/>
    <cellStyle name="Total 3 8 2 7 3" xfId="41990" xr:uid="{24B17D7D-DF9B-45B2-81E7-71C5526910E3}"/>
    <cellStyle name="Total 3 8 2 8" xfId="41991" xr:uid="{13E2F923-7CD1-4370-BC77-A04E92244871}"/>
    <cellStyle name="Total 3 8 2 8 2" xfId="41992" xr:uid="{B612C314-7AD3-41D3-A8B1-E431B9B74462}"/>
    <cellStyle name="Total 3 8 2 8 3" xfId="41993" xr:uid="{53FEE247-B4DE-4DA3-B84A-2B9535BADDC7}"/>
    <cellStyle name="Total 3 8 2 9" xfId="41994" xr:uid="{5BDE9858-DE44-45BC-BD8E-4E6A6BAFC41F}"/>
    <cellStyle name="Total 3 8 2 9 2" xfId="41995" xr:uid="{FD8EBDD6-6ABB-4789-9DF4-B883B7069FFC}"/>
    <cellStyle name="Total 3 8 2 9 3" xfId="41996" xr:uid="{070BB960-32E1-4F23-AC6B-4088DA321CAB}"/>
    <cellStyle name="Total 3 8 3" xfId="3954" xr:uid="{F987549D-0493-4633-9335-BA7465FB1CC3}"/>
    <cellStyle name="Total 3 8 3 2" xfId="4767" xr:uid="{0F590BD2-221E-4679-90E9-ACB832AAE27E}"/>
    <cellStyle name="Total 3 8 3 2 2" xfId="41997" xr:uid="{E43B7570-9964-4A1C-9516-451B3630ACD3}"/>
    <cellStyle name="Total 3 8 3 2 3" xfId="41998" xr:uid="{92146CCE-8DDB-43AE-AE0A-5EDA767BCD53}"/>
    <cellStyle name="Total 3 8 3 2 4" xfId="41999" xr:uid="{4ED0C86D-393C-4C5A-9479-DAC1717A2E67}"/>
    <cellStyle name="Total 3 8 3 3" xfId="5181" xr:uid="{8CD3E9A8-527D-49DA-ABC5-2470486B9300}"/>
    <cellStyle name="Total 3 8 3 3 2" xfId="42000" xr:uid="{5788C379-75A3-4FF4-9D8E-05D0EEF36739}"/>
    <cellStyle name="Total 3 8 3 4" xfId="42001" xr:uid="{22CC7692-73E0-426E-A181-3821EFFFA478}"/>
    <cellStyle name="Total 3 8 3 5" xfId="42002" xr:uid="{8A8FAC27-7D25-4280-A75E-A69048384313}"/>
    <cellStyle name="Total 3 8 3 6" xfId="42003" xr:uid="{4EDD78B4-8DD2-4991-9449-5C8DC8202C20}"/>
    <cellStyle name="Total 3 8 4" xfId="42004" xr:uid="{72ACF6C1-7508-476F-AC94-42E23BEDCCDF}"/>
    <cellStyle name="Total 3 8 4 2" xfId="42005" xr:uid="{4BD97D23-CBA6-47AE-A994-72B117CF5C24}"/>
    <cellStyle name="Total 3 8 4 2 2" xfId="42006" xr:uid="{9438F8EC-C5E5-4E38-86F2-1CCC701B72CE}"/>
    <cellStyle name="Total 3 8 4 2 3" xfId="42007" xr:uid="{154F6267-F03C-4D76-9DFF-6333AEB48D70}"/>
    <cellStyle name="Total 3 8 4 3" xfId="42008" xr:uid="{0E7FE547-2347-412F-97AE-1B4128348C9B}"/>
    <cellStyle name="Total 3 8 4 4" xfId="42009" xr:uid="{9DDB0755-7C80-414C-B9C6-F1D6A8403E00}"/>
    <cellStyle name="Total 3 8 4 5" xfId="42010" xr:uid="{20171FFB-6CAE-4690-82F4-6501C89AB591}"/>
    <cellStyle name="Total 3 8 5" xfId="42011" xr:uid="{39E1F8C3-0FD7-4EA9-BDAB-72EB5FEC9297}"/>
    <cellStyle name="Total 3 8 5 2" xfId="42012" xr:uid="{F91F944E-9391-4F39-A9D6-AA3644348CCD}"/>
    <cellStyle name="Total 3 8 5 2 2" xfId="42013" xr:uid="{F908E5D4-BB11-4E5F-A7E5-B76AA3D82DD9}"/>
    <cellStyle name="Total 3 8 5 2 3" xfId="42014" xr:uid="{71160F9F-6115-463B-BEA9-BEF84098C4A8}"/>
    <cellStyle name="Total 3 8 5 3" xfId="42015" xr:uid="{05F016B0-9C19-4159-B033-C8C4D867956E}"/>
    <cellStyle name="Total 3 8 5 4" xfId="42016" xr:uid="{0C421C57-E5CF-4F9B-886C-07D209D98654}"/>
    <cellStyle name="Total 3 8 6" xfId="42017" xr:uid="{E29D089F-1515-4C2A-BC06-518ACB1C061E}"/>
    <cellStyle name="Total 3 8 6 2" xfId="42018" xr:uid="{54E6DC56-309C-4546-80F2-FA395D59A5E6}"/>
    <cellStyle name="Total 3 8 6 3" xfId="42019" xr:uid="{9DD52511-27D6-4055-8BA9-E1B76049B04C}"/>
    <cellStyle name="Total 3 8 7" xfId="42020" xr:uid="{81E33452-0BC3-4A4E-B81A-48DD03893CD0}"/>
    <cellStyle name="Total 3 8 7 2" xfId="42021" xr:uid="{E583AEFA-15AD-4D16-8B25-370175D303D2}"/>
    <cellStyle name="Total 3 8 7 3" xfId="42022" xr:uid="{EA4F5EC3-ABC8-4902-B557-705C4ED91DA2}"/>
    <cellStyle name="Total 3 8 8" xfId="42023" xr:uid="{BF6969D6-0035-4123-8ECB-2E64A9D9242D}"/>
    <cellStyle name="Total 3 8 8 2" xfId="42024" xr:uid="{5756D397-D8EE-405C-A4CE-4A366CEBB610}"/>
    <cellStyle name="Total 3 8 8 3" xfId="42025" xr:uid="{E1990813-4575-488D-9250-84855E25ED3C}"/>
    <cellStyle name="Total 3 8 9" xfId="42026" xr:uid="{54E8CADC-3623-4220-979B-7346DF207734}"/>
    <cellStyle name="Total 3 8 9 2" xfId="42027" xr:uid="{0022C5BB-32EE-4F0F-AE38-26EC68506848}"/>
    <cellStyle name="Total 3 8 9 3" xfId="42028" xr:uid="{E51A3E4D-1E63-47CD-98FD-AAF524DF92FA}"/>
    <cellStyle name="Total 3 9" xfId="3182" xr:uid="{7B6617FB-253D-44A0-BEBA-44530973760C}"/>
    <cellStyle name="Total 3 9 10" xfId="42029" xr:uid="{F06CD4E6-85DB-4247-B4F5-15C87FCED96D}"/>
    <cellStyle name="Total 3 9 10 2" xfId="42030" xr:uid="{1E44562C-BDD1-4540-884C-A53E3AEFF7D2}"/>
    <cellStyle name="Total 3 9 10 3" xfId="42031" xr:uid="{04B60D10-E9E5-43CE-99D0-2A17D74F1A6A}"/>
    <cellStyle name="Total 3 9 11" xfId="42032" xr:uid="{9C351AA1-65D1-415A-8E84-5B4BC716C59E}"/>
    <cellStyle name="Total 3 9 11 2" xfId="42033" xr:uid="{F5E77009-B8BC-4443-B195-41B887E6E176}"/>
    <cellStyle name="Total 3 9 12" xfId="42034" xr:uid="{6A6FCB0F-1851-4A64-8157-FB4BC8F9FBCA}"/>
    <cellStyle name="Total 3 9 13" xfId="11247" xr:uid="{2AD73DDE-8294-4353-8A2B-85C694704CA7}"/>
    <cellStyle name="Total 3 9 2" xfId="3621" xr:uid="{8DBD6C73-D550-40DC-AE7D-D7CCA11B10CB}"/>
    <cellStyle name="Total 3 9 2 10" xfId="42035" xr:uid="{33B726F5-CD28-4EBA-8A2C-5E05BD4AF8E2}"/>
    <cellStyle name="Total 3 9 2 10 2" xfId="42036" xr:uid="{07407924-91E8-4C41-A8C4-A761FE7F2377}"/>
    <cellStyle name="Total 3 9 2 11" xfId="42037" xr:uid="{F88B1F78-F76A-4F07-9CCD-D66F45B797D6}"/>
    <cellStyle name="Total 3 9 2 2" xfId="4277" xr:uid="{83FDD5CC-C095-4025-A138-7FE8A1E05903}"/>
    <cellStyle name="Total 3 9 2 2 2" xfId="5024" xr:uid="{601F3AD6-E7D3-47E0-B4A5-A5C6D3A6D969}"/>
    <cellStyle name="Total 3 9 2 2 2 2" xfId="42038" xr:uid="{1C84EF2B-B0C5-403A-B1E0-92285DB62F8A}"/>
    <cellStyle name="Total 3 9 2 2 2 3" xfId="42039" xr:uid="{E25BD0F0-D172-4692-9155-714F18FD1F36}"/>
    <cellStyle name="Total 3 9 2 2 3" xfId="5500" xr:uid="{6AA04118-5770-4985-A6AA-E9E4E2C9E86B}"/>
    <cellStyle name="Total 3 9 2 2 3 2" xfId="42040" xr:uid="{12F72DD8-4924-41BF-9D27-8368C7603FC4}"/>
    <cellStyle name="Total 3 9 2 2 4" xfId="42041" xr:uid="{47B4378E-1464-4BAB-9E4F-AF278D4FDFBA}"/>
    <cellStyle name="Total 3 9 2 2 5" xfId="42042" xr:uid="{43A547F7-3A6F-4BEF-AA23-0087D56D9F44}"/>
    <cellStyle name="Total 3 9 2 2 6" xfId="42043" xr:uid="{1D1F3BF7-C1D5-46FE-8723-21CBB0925464}"/>
    <cellStyle name="Total 3 9 2 3" xfId="42044" xr:uid="{E85AD972-D6F7-48DC-B981-7A73C7DD29CB}"/>
    <cellStyle name="Total 3 9 2 3 2" xfId="42045" xr:uid="{5BA2FF7E-4B07-499B-A678-E198E6C5B7D1}"/>
    <cellStyle name="Total 3 9 2 3 3" xfId="42046" xr:uid="{BED1962D-E920-41E7-9ED3-7659E055A157}"/>
    <cellStyle name="Total 3 9 2 4" xfId="42047" xr:uid="{1E3D3F17-6146-4F2E-AD20-94F18F9090AA}"/>
    <cellStyle name="Total 3 9 2 4 2" xfId="42048" xr:uid="{325739D8-7419-41A8-9362-FB13C9435040}"/>
    <cellStyle name="Total 3 9 2 4 3" xfId="42049" xr:uid="{5C20EDB3-2843-41D6-AE49-8CAADEF1CABC}"/>
    <cellStyle name="Total 3 9 2 5" xfId="42050" xr:uid="{AC79065C-26A8-4BD6-938D-A5838E2456BE}"/>
    <cellStyle name="Total 3 9 2 5 2" xfId="42051" xr:uid="{A1FF5ADF-B51D-4EC2-B0A8-16AD1FA3FD23}"/>
    <cellStyle name="Total 3 9 2 5 3" xfId="42052" xr:uid="{F912306C-65BC-4FFB-B13E-31561CC4A487}"/>
    <cellStyle name="Total 3 9 2 6" xfId="42053" xr:uid="{B876A077-7FF8-4152-9A54-DA3CF61C3227}"/>
    <cellStyle name="Total 3 9 2 6 2" xfId="42054" xr:uid="{6B5CCB08-7D86-4CC9-86EE-C271BD080FE1}"/>
    <cellStyle name="Total 3 9 2 6 3" xfId="42055" xr:uid="{9AB04C8F-845A-43C3-BE6B-08F723045522}"/>
    <cellStyle name="Total 3 9 2 7" xfId="42056" xr:uid="{21941DD8-DC42-4B86-97A6-653583BD330E}"/>
    <cellStyle name="Total 3 9 2 7 2" xfId="42057" xr:uid="{EC7B7FA3-5A7F-4B9C-A4D8-6F7322D126B4}"/>
    <cellStyle name="Total 3 9 2 7 3" xfId="42058" xr:uid="{3C5BF5FE-7DAD-47F7-BE1D-A9BC8A16E3C3}"/>
    <cellStyle name="Total 3 9 2 8" xfId="42059" xr:uid="{05541160-526C-42DB-A1EA-EB041B27B672}"/>
    <cellStyle name="Total 3 9 2 8 2" xfId="42060" xr:uid="{69EE589D-6DD6-4209-A747-2AB090F89442}"/>
    <cellStyle name="Total 3 9 2 8 3" xfId="42061" xr:uid="{F9535679-B9FC-4D1D-9E20-0BEAE8B8D2C6}"/>
    <cellStyle name="Total 3 9 2 9" xfId="42062" xr:uid="{17B07CB5-00E3-4F5B-9A02-A549A7AC4783}"/>
    <cellStyle name="Total 3 9 2 9 2" xfId="42063" xr:uid="{D6DF7477-7B22-4BBB-83B1-413BBB69A415}"/>
    <cellStyle name="Total 3 9 2 9 3" xfId="42064" xr:uid="{24F6F595-C7CF-4671-99A4-94F536227937}"/>
    <cellStyle name="Total 3 9 3" xfId="3955" xr:uid="{47F785C5-6337-4C1C-ACD3-B8328DFEA01D}"/>
    <cellStyle name="Total 3 9 3 2" xfId="4768" xr:uid="{5E04EBE5-D014-49A6-887C-DA1366B68371}"/>
    <cellStyle name="Total 3 9 3 2 2" xfId="42065" xr:uid="{B8E20598-6BE5-4479-A081-9404531F36E3}"/>
    <cellStyle name="Total 3 9 3 2 3" xfId="42066" xr:uid="{5456BCB9-F0B5-4CBB-A346-0A17AE9B8054}"/>
    <cellStyle name="Total 3 9 3 2 4" xfId="42067" xr:uid="{DF989BD4-ABB0-4AEC-A6FD-7D974CF904D6}"/>
    <cellStyle name="Total 3 9 3 3" xfId="5182" xr:uid="{B6ABB9CA-91E0-40A8-998B-4158E05C5573}"/>
    <cellStyle name="Total 3 9 3 3 2" xfId="42068" xr:uid="{DF5F3133-B47E-4B46-8C98-A9CC6CC45FBA}"/>
    <cellStyle name="Total 3 9 3 4" xfId="42069" xr:uid="{E5417F34-14D2-47AD-A35A-65DD4B7A1D48}"/>
    <cellStyle name="Total 3 9 3 5" xfId="42070" xr:uid="{3DBB9C95-C418-446C-8359-4CCDFB09744C}"/>
    <cellStyle name="Total 3 9 3 6" xfId="42071" xr:uid="{395F9A2B-AA58-43EF-802D-33124D16204E}"/>
    <cellStyle name="Total 3 9 4" xfId="42072" xr:uid="{AADA315C-AB7B-4B73-BC5E-0CE85D9ECE7E}"/>
    <cellStyle name="Total 3 9 4 2" xfId="42073" xr:uid="{2163C486-1223-4809-B6DA-2241E72F9B8F}"/>
    <cellStyle name="Total 3 9 4 2 2" xfId="42074" xr:uid="{739A57B7-8FB3-42EC-979D-225E2685A1E8}"/>
    <cellStyle name="Total 3 9 4 2 3" xfId="42075" xr:uid="{CBC190EA-79FF-4E93-8CF6-59B90783E6E0}"/>
    <cellStyle name="Total 3 9 4 3" xfId="42076" xr:uid="{765CAAA7-8DE6-44E2-B620-3E07832CB3D0}"/>
    <cellStyle name="Total 3 9 4 4" xfId="42077" xr:uid="{1BD848EE-ADF2-4BCC-9DD2-FD6269A8432F}"/>
    <cellStyle name="Total 3 9 4 5" xfId="42078" xr:uid="{936001B0-D4D3-4DAC-A052-020CF9CC4B5B}"/>
    <cellStyle name="Total 3 9 5" xfId="42079" xr:uid="{F52FB471-7737-4EF6-8141-13345974FC2E}"/>
    <cellStyle name="Total 3 9 5 2" xfId="42080" xr:uid="{F2892C73-A924-423A-92D3-B5CABFB5AFB0}"/>
    <cellStyle name="Total 3 9 5 2 2" xfId="42081" xr:uid="{BE4414A9-4DE5-4F86-8C92-5D1D492B5017}"/>
    <cellStyle name="Total 3 9 5 2 3" xfId="42082" xr:uid="{D94DEAAA-931D-4EC2-9F21-5ADD8B0824A2}"/>
    <cellStyle name="Total 3 9 5 3" xfId="42083" xr:uid="{B712C86B-26FC-448D-9783-9D8EC42A8AE7}"/>
    <cellStyle name="Total 3 9 5 4" xfId="42084" xr:uid="{96FC5BBA-60C4-4EA1-B35A-52993986D32A}"/>
    <cellStyle name="Total 3 9 6" xfId="42085" xr:uid="{74E3B94B-7911-4DD8-B8D1-C4AA7DD24D39}"/>
    <cellStyle name="Total 3 9 6 2" xfId="42086" xr:uid="{3BCBEC3D-46F3-4AAB-B756-BF86DCD1C236}"/>
    <cellStyle name="Total 3 9 6 3" xfId="42087" xr:uid="{1899188D-916A-4241-81FB-362EF13071E1}"/>
    <cellStyle name="Total 3 9 7" xfId="42088" xr:uid="{BB3266DF-A32A-4F74-B488-07BBC8FBC579}"/>
    <cellStyle name="Total 3 9 7 2" xfId="42089" xr:uid="{523B7E93-73D1-4574-934E-0C4B3C604169}"/>
    <cellStyle name="Total 3 9 7 3" xfId="42090" xr:uid="{EC2CEC3E-4D6F-464C-914F-8A0449A9A79D}"/>
    <cellStyle name="Total 3 9 8" xfId="42091" xr:uid="{BE48A203-418C-4235-AC27-D7E594181431}"/>
    <cellStyle name="Total 3 9 8 2" xfId="42092" xr:uid="{19EC61D9-1F76-4E88-A55B-C39F3A3D6B0E}"/>
    <cellStyle name="Total 3 9 8 3" xfId="42093" xr:uid="{AB4E0914-59C6-4A57-A166-A76035C89443}"/>
    <cellStyle name="Total 3 9 9" xfId="42094" xr:uid="{DB01D8B9-ADD3-4F2C-87BE-613B8EFC0D4D}"/>
    <cellStyle name="Total 3 9 9 2" xfId="42095" xr:uid="{5A293BF2-02F6-4603-9C72-77E5E428744A}"/>
    <cellStyle name="Total 3 9 9 3" xfId="42096" xr:uid="{8773CAD1-1842-454D-A45B-BCE635C14FA7}"/>
    <cellStyle name="Total 30" xfId="9668" xr:uid="{9B298F8B-71A2-4F31-BBAA-57F3002ABD59}"/>
    <cellStyle name="Total 30 2" xfId="42097" xr:uid="{39A9BCA9-94FF-4802-9725-1E1842509C90}"/>
    <cellStyle name="Total 31" xfId="9669" xr:uid="{8D84E72C-BE7A-408B-A3BD-81BF517493B7}"/>
    <cellStyle name="Total 31 2" xfId="42098" xr:uid="{0ACAF165-33AC-4200-A048-3FA70B744BA6}"/>
    <cellStyle name="Total 32" xfId="9670" xr:uid="{62C487C1-9F4B-4A04-9A1D-4AFBBBC1E4A4}"/>
    <cellStyle name="Total 32 2" xfId="42099" xr:uid="{E6D4F6C1-8E3C-4BEA-95D1-1A95EBB8B220}"/>
    <cellStyle name="Total 33" xfId="9671" xr:uid="{2DCBE9FD-4C58-4B9B-AA21-39A19AF11514}"/>
    <cellStyle name="Total 33 2" xfId="42100" xr:uid="{7DB89300-49FE-4200-8C5F-6137FA4AAC85}"/>
    <cellStyle name="Total 34" xfId="9672" xr:uid="{AD003B1D-0A2A-4BFB-92EF-8C164B292C24}"/>
    <cellStyle name="Total 34 2" xfId="42101" xr:uid="{2C6B7DFA-2635-4608-B1B0-442EBF3920EF}"/>
    <cellStyle name="Total 35" xfId="9673" xr:uid="{D9334D65-D3E9-440F-8F1E-354BA7766CE7}"/>
    <cellStyle name="Total 35 2" xfId="42102" xr:uid="{8C959A03-916C-4AE3-937D-F4914C118F8C}"/>
    <cellStyle name="Total 36" xfId="9674" xr:uid="{3899DEC6-A24C-477C-8C0F-A64CF7C50EB3}"/>
    <cellStyle name="Total 36 2" xfId="42103" xr:uid="{DCAE05F0-3F9F-49C8-910C-F95925D38C3C}"/>
    <cellStyle name="Total 37" xfId="9675" xr:uid="{E69F3AF2-C912-48DA-926B-20EC4B0BB2A1}"/>
    <cellStyle name="Total 37 2" xfId="42104" xr:uid="{8A5F83FE-B47D-4C34-A403-BE353F8EEF13}"/>
    <cellStyle name="Total 38" xfId="9676" xr:uid="{9C7F8574-3CBB-4A9E-8FAE-3425661BBB51}"/>
    <cellStyle name="Total 38 2" xfId="42105" xr:uid="{B61DB187-A98C-4364-B592-394EA39B704E}"/>
    <cellStyle name="Total 39" xfId="9677" xr:uid="{95967FAA-9896-4546-A574-098D47CEDC99}"/>
    <cellStyle name="Total 39 2" xfId="42106" xr:uid="{31698977-633D-4424-B6CA-DEEE447E0310}"/>
    <cellStyle name="Total 4" xfId="3183" xr:uid="{D6AA4B88-998A-4EF0-B740-EA2168876FCD}"/>
    <cellStyle name="Total 4 10" xfId="3184" xr:uid="{D5CF15C6-5879-4F65-A614-CD19DC0C66B9}"/>
    <cellStyle name="Total 4 10 10" xfId="42107" xr:uid="{2500149D-2A94-4871-B25A-03C7EC2ED3D0}"/>
    <cellStyle name="Total 4 10 10 2" xfId="42108" xr:uid="{3C06DC70-8606-4088-B191-BC6476A50153}"/>
    <cellStyle name="Total 4 10 10 3" xfId="42109" xr:uid="{F489AA77-3D63-4FDE-8F39-2F11EA99F162}"/>
    <cellStyle name="Total 4 10 11" xfId="42110" xr:uid="{9E7E070E-8978-431A-A45D-B91E471560B0}"/>
    <cellStyle name="Total 4 10 11 2" xfId="42111" xr:uid="{1309A9AB-A151-4008-81BE-AECFFD77D3B4}"/>
    <cellStyle name="Total 4 10 12" xfId="42112" xr:uid="{29C45BA9-3CE9-4238-AA38-3430AE4AAD4E}"/>
    <cellStyle name="Total 4 10 13" xfId="11249" xr:uid="{5C037FFB-2635-453A-9AB6-0CF6FD9B7CAF}"/>
    <cellStyle name="Total 4 10 2" xfId="3623" xr:uid="{6D3A2FF2-05DD-4177-AAEC-A932D91EC179}"/>
    <cellStyle name="Total 4 10 2 10" xfId="42113" xr:uid="{B5A9EE4B-6BB1-494B-851D-1580C0531924}"/>
    <cellStyle name="Total 4 10 2 10 2" xfId="42114" xr:uid="{6A02B854-8770-4FD9-A0ED-C6AEAC8B680A}"/>
    <cellStyle name="Total 4 10 2 11" xfId="42115" xr:uid="{0A7E449A-C577-417B-86EB-AF1661F630CE}"/>
    <cellStyle name="Total 4 10 2 2" xfId="4279" xr:uid="{26CB61C2-513F-4077-8CDB-B5C9EC59C94F}"/>
    <cellStyle name="Total 4 10 2 2 2" xfId="5026" xr:uid="{B98B245F-5052-4122-B2A5-7A512F5FEC63}"/>
    <cellStyle name="Total 4 10 2 2 2 2" xfId="42116" xr:uid="{D4BD6118-D609-4345-882F-04F60C5AE5CF}"/>
    <cellStyle name="Total 4 10 2 2 2 3" xfId="42117" xr:uid="{1DE2C44C-06CB-4DB2-AE54-F44D58F8FF51}"/>
    <cellStyle name="Total 4 10 2 2 3" xfId="5502" xr:uid="{7C05A2FF-528C-49A3-A42F-C6235974E7DA}"/>
    <cellStyle name="Total 4 10 2 2 3 2" xfId="42118" xr:uid="{6063EBE5-DCE7-4E9D-9D38-23B39BEA067E}"/>
    <cellStyle name="Total 4 10 2 2 4" xfId="42119" xr:uid="{013FA8A6-2BF2-4C70-A39C-2572DD0A7073}"/>
    <cellStyle name="Total 4 10 2 2 5" xfId="42120" xr:uid="{2322C173-F109-4746-834B-DD5939A13032}"/>
    <cellStyle name="Total 4 10 2 2 6" xfId="42121" xr:uid="{3B04443B-DF11-4F70-B510-655FFAF9BECF}"/>
    <cellStyle name="Total 4 10 2 3" xfId="42122" xr:uid="{BB79AE75-B2BB-4BF4-BF41-C19C6BFB93F2}"/>
    <cellStyle name="Total 4 10 2 3 2" xfId="42123" xr:uid="{FB914B3C-A871-4501-BAC2-46391D086EDE}"/>
    <cellStyle name="Total 4 10 2 3 3" xfId="42124" xr:uid="{6976EA93-0918-42AF-AC8C-A693B762DD56}"/>
    <cellStyle name="Total 4 10 2 4" xfId="42125" xr:uid="{6D5E0B81-3AD7-4A97-9C55-2E87318590F7}"/>
    <cellStyle name="Total 4 10 2 4 2" xfId="42126" xr:uid="{5C888E34-B85E-4C8B-B877-53D06DED97D7}"/>
    <cellStyle name="Total 4 10 2 4 3" xfId="42127" xr:uid="{D1A04603-ADAB-4EB5-8B09-5F767EFE66B5}"/>
    <cellStyle name="Total 4 10 2 5" xfId="42128" xr:uid="{B4B91DD8-4C5E-484F-B130-4A684AFDE78F}"/>
    <cellStyle name="Total 4 10 2 5 2" xfId="42129" xr:uid="{443F6D77-861B-4E36-9A53-3D805A1976A8}"/>
    <cellStyle name="Total 4 10 2 5 3" xfId="42130" xr:uid="{0D0F4595-C2DE-4297-91C3-32374FE2FACC}"/>
    <cellStyle name="Total 4 10 2 6" xfId="42131" xr:uid="{926671B1-03FA-4089-B379-1196276242ED}"/>
    <cellStyle name="Total 4 10 2 6 2" xfId="42132" xr:uid="{A8AD9362-9885-48A5-BD8A-00594992D2CC}"/>
    <cellStyle name="Total 4 10 2 6 3" xfId="42133" xr:uid="{EB440F0E-DD8E-4AF8-BF8A-99AE90F79F46}"/>
    <cellStyle name="Total 4 10 2 7" xfId="42134" xr:uid="{1B2CFF97-2B87-4E5D-9F12-84056E08ECE6}"/>
    <cellStyle name="Total 4 10 2 7 2" xfId="42135" xr:uid="{1093E6B3-0117-4F68-9E3B-F2F62AA4CFF5}"/>
    <cellStyle name="Total 4 10 2 7 3" xfId="42136" xr:uid="{F9C6A45E-2A3F-412B-84B9-2C67D5F6C230}"/>
    <cellStyle name="Total 4 10 2 8" xfId="42137" xr:uid="{3FD724C8-35AF-4F60-8A45-7429A1D02A86}"/>
    <cellStyle name="Total 4 10 2 8 2" xfId="42138" xr:uid="{7C2FAE38-50CA-43E8-9C17-F72FA52D4268}"/>
    <cellStyle name="Total 4 10 2 8 3" xfId="42139" xr:uid="{FC67AB42-70B0-4F04-9E1B-02BCF5821A81}"/>
    <cellStyle name="Total 4 10 2 9" xfId="42140" xr:uid="{63EA2BF7-601C-4693-9DCF-494D5617B7A1}"/>
    <cellStyle name="Total 4 10 2 9 2" xfId="42141" xr:uid="{F5D67F2B-F065-45A8-873F-C71BD574573C}"/>
    <cellStyle name="Total 4 10 2 9 3" xfId="42142" xr:uid="{D57E0867-8966-49AD-B329-70950B5C1C08}"/>
    <cellStyle name="Total 4 10 3" xfId="3957" xr:uid="{39EE6913-2FCE-4844-9BD8-BACCEE45D627}"/>
    <cellStyle name="Total 4 10 3 2" xfId="4770" xr:uid="{2F678C69-88B3-40AD-B766-AF4E71336D07}"/>
    <cellStyle name="Total 4 10 3 2 2" xfId="42143" xr:uid="{0B249ADB-35BD-45ED-92B2-B13A0C29EA55}"/>
    <cellStyle name="Total 4 10 3 2 3" xfId="42144" xr:uid="{9AE26611-1BF9-47E3-B17A-624EA80678B7}"/>
    <cellStyle name="Total 4 10 3 2 4" xfId="42145" xr:uid="{1B75EB53-0E27-4938-9F9C-8DF999EF1D5B}"/>
    <cellStyle name="Total 4 10 3 3" xfId="5184" xr:uid="{5CCCC2EA-D7BD-48A6-BEA9-107FAF3A772E}"/>
    <cellStyle name="Total 4 10 3 3 2" xfId="42146" xr:uid="{3D37C093-C035-49E8-B6E5-28A0650F4D93}"/>
    <cellStyle name="Total 4 10 3 4" xfId="42147" xr:uid="{835BF53B-C6F1-4D84-BDD1-6517A03C59CB}"/>
    <cellStyle name="Total 4 10 3 5" xfId="42148" xr:uid="{D4F3B7F6-679C-4EE0-89AB-2D5E10365CE7}"/>
    <cellStyle name="Total 4 10 3 6" xfId="42149" xr:uid="{36423046-C135-4877-A46E-78F36C9350C0}"/>
    <cellStyle name="Total 4 10 4" xfId="42150" xr:uid="{5A690F51-B047-49AD-AF16-FCD82796B1DE}"/>
    <cellStyle name="Total 4 10 4 2" xfId="42151" xr:uid="{1374AF86-4B9C-4151-A703-83B119DBE319}"/>
    <cellStyle name="Total 4 10 4 2 2" xfId="42152" xr:uid="{02468F57-C9DF-48BE-A833-D1162D46CB34}"/>
    <cellStyle name="Total 4 10 4 2 3" xfId="42153" xr:uid="{4FBC6987-F25D-42C8-9E28-9775F60B4214}"/>
    <cellStyle name="Total 4 10 4 3" xfId="42154" xr:uid="{ED784330-31F5-41D6-81BF-499907783112}"/>
    <cellStyle name="Total 4 10 4 4" xfId="42155" xr:uid="{142F4FED-C274-4010-99F9-DDB85887D7EB}"/>
    <cellStyle name="Total 4 10 4 5" xfId="42156" xr:uid="{F7697E94-CA56-4594-AF61-404AF1DF122C}"/>
    <cellStyle name="Total 4 10 5" xfId="42157" xr:uid="{1558DC11-D1A6-45D4-8FEC-5DF5665CE49E}"/>
    <cellStyle name="Total 4 10 5 2" xfId="42158" xr:uid="{A10FC5E1-DE9D-41B5-873C-B7C01DCF6B7B}"/>
    <cellStyle name="Total 4 10 5 2 2" xfId="42159" xr:uid="{37E75994-29C9-477F-A15A-F6EAB08F63E8}"/>
    <cellStyle name="Total 4 10 5 2 3" xfId="42160" xr:uid="{183A15C9-346B-4F56-83F2-9ED100480141}"/>
    <cellStyle name="Total 4 10 5 3" xfId="42161" xr:uid="{12978D3A-C86A-488B-A4F0-240937F70ACA}"/>
    <cellStyle name="Total 4 10 5 4" xfId="42162" xr:uid="{E2558CF9-826D-4661-B56F-7AF205BBD21B}"/>
    <cellStyle name="Total 4 10 6" xfId="42163" xr:uid="{7AC2F991-95D0-4F54-A57B-28EAA0B6BC3F}"/>
    <cellStyle name="Total 4 10 6 2" xfId="42164" xr:uid="{F548EF86-A63F-4B5D-82CC-381E232C6711}"/>
    <cellStyle name="Total 4 10 6 3" xfId="42165" xr:uid="{11DA367C-CA64-4378-9C2A-1EA38665BE6D}"/>
    <cellStyle name="Total 4 10 7" xfId="42166" xr:uid="{6501DC57-DE52-4A75-AD4C-779FFEA332F1}"/>
    <cellStyle name="Total 4 10 7 2" xfId="42167" xr:uid="{A99DBCBA-8135-446E-A9E8-14442EC6E82E}"/>
    <cellStyle name="Total 4 10 7 3" xfId="42168" xr:uid="{976536BA-0C5C-45C7-8691-6FB0E029A808}"/>
    <cellStyle name="Total 4 10 8" xfId="42169" xr:uid="{7CCCD73D-D2E1-4030-9E87-692E092C1A7A}"/>
    <cellStyle name="Total 4 10 8 2" xfId="42170" xr:uid="{2069BD96-C047-4D35-A604-5B67E96FE08E}"/>
    <cellStyle name="Total 4 10 8 3" xfId="42171" xr:uid="{CBC4275C-0987-4673-981E-88D4560A9159}"/>
    <cellStyle name="Total 4 10 9" xfId="42172" xr:uid="{0EC40F0D-276C-48FC-BD41-188C2C01C469}"/>
    <cellStyle name="Total 4 10 9 2" xfId="42173" xr:uid="{3F2B1AEF-49A0-4346-94F1-E28238BBE170}"/>
    <cellStyle name="Total 4 10 9 3" xfId="42174" xr:uid="{FBC089C9-8E79-4464-9B81-6C10E55EEE23}"/>
    <cellStyle name="Total 4 11" xfId="3185" xr:uid="{4832F0D1-3BDC-4A5B-8322-CC67A6B56D95}"/>
    <cellStyle name="Total 4 11 10" xfId="42175" xr:uid="{2AAB7F0B-FFBA-4BD8-BD24-630A8D6DDEBE}"/>
    <cellStyle name="Total 4 11 10 2" xfId="42176" xr:uid="{1F7DFC29-80A7-4120-B429-A832058637A8}"/>
    <cellStyle name="Total 4 11 10 3" xfId="42177" xr:uid="{BA1BB056-C2D1-48DC-9359-2EC11CC4BE10}"/>
    <cellStyle name="Total 4 11 11" xfId="42178" xr:uid="{3AFD4C3C-69F9-4B0A-B1CE-7F775CD24A7B}"/>
    <cellStyle name="Total 4 11 11 2" xfId="42179" xr:uid="{C9B709B3-493A-4AEE-908D-87CB6FB46912}"/>
    <cellStyle name="Total 4 11 12" xfId="42180" xr:uid="{E9A2B591-5C96-4F78-B982-A81BA5BBFF37}"/>
    <cellStyle name="Total 4 11 13" xfId="11250" xr:uid="{E63AFE7A-0254-4864-AAE7-E8A2C5D0F552}"/>
    <cellStyle name="Total 4 11 2" xfId="3624" xr:uid="{5DDEE84F-41EF-4195-9EB7-BD981D6F5634}"/>
    <cellStyle name="Total 4 11 2 10" xfId="42181" xr:uid="{0559F180-E0CA-4E24-A389-5AAD37112452}"/>
    <cellStyle name="Total 4 11 2 10 2" xfId="42182" xr:uid="{385BFDF9-4B37-4B91-BF8A-FDE4C181485D}"/>
    <cellStyle name="Total 4 11 2 11" xfId="42183" xr:uid="{ABEC6B75-FB69-4545-83A0-30475606E729}"/>
    <cellStyle name="Total 4 11 2 2" xfId="4280" xr:uid="{1244AC77-F8BB-4324-9B6A-A295D8819663}"/>
    <cellStyle name="Total 4 11 2 2 2" xfId="5027" xr:uid="{5176298A-DC98-4B4B-9800-8CA3B41FEE48}"/>
    <cellStyle name="Total 4 11 2 2 2 2" xfId="42184" xr:uid="{CA39B813-F2F1-456E-B013-6B84D69BEAD8}"/>
    <cellStyle name="Total 4 11 2 2 2 3" xfId="42185" xr:uid="{C8A9B38B-471D-4EB8-BDFB-D56F07F4D09C}"/>
    <cellStyle name="Total 4 11 2 2 3" xfId="5503" xr:uid="{2C6C2692-7B7F-487C-89B7-09DAC0226299}"/>
    <cellStyle name="Total 4 11 2 2 3 2" xfId="42186" xr:uid="{9D26C799-DE3A-47A8-84A9-061B9030BE58}"/>
    <cellStyle name="Total 4 11 2 2 4" xfId="42187" xr:uid="{CA229216-686C-4FAD-8331-4EB5F1336B7B}"/>
    <cellStyle name="Total 4 11 2 2 5" xfId="42188" xr:uid="{7A60E191-75E8-4F69-8AAA-DE80BB8A5ADB}"/>
    <cellStyle name="Total 4 11 2 2 6" xfId="42189" xr:uid="{565A2508-B9CC-4EAE-BC7E-F44494EFDD91}"/>
    <cellStyle name="Total 4 11 2 3" xfId="42190" xr:uid="{A8891A3C-30E0-41F0-801C-7BA758B77F30}"/>
    <cellStyle name="Total 4 11 2 3 2" xfId="42191" xr:uid="{40209458-4521-49A0-B064-B27CDD91359A}"/>
    <cellStyle name="Total 4 11 2 3 3" xfId="42192" xr:uid="{673FFC48-FFDF-4653-9805-CBA0454429D2}"/>
    <cellStyle name="Total 4 11 2 4" xfId="42193" xr:uid="{F86AD7DB-92CC-4094-9F04-A587EF2258A3}"/>
    <cellStyle name="Total 4 11 2 4 2" xfId="42194" xr:uid="{8D77B346-6642-4F06-B4D7-032AD8EA7B57}"/>
    <cellStyle name="Total 4 11 2 4 3" xfId="42195" xr:uid="{C1586545-0AA5-4096-8735-D7E79FF7180C}"/>
    <cellStyle name="Total 4 11 2 5" xfId="42196" xr:uid="{59AB85EC-76FA-4315-8535-5243DCE694BA}"/>
    <cellStyle name="Total 4 11 2 5 2" xfId="42197" xr:uid="{AF4835B2-B0D5-42B6-8AF2-CB0ED7845E6B}"/>
    <cellStyle name="Total 4 11 2 5 3" xfId="42198" xr:uid="{FC1C8EE8-AFCC-4C37-956B-C39603C3F26F}"/>
    <cellStyle name="Total 4 11 2 6" xfId="42199" xr:uid="{E8C5D76D-4096-40AF-9042-1D100628F2BE}"/>
    <cellStyle name="Total 4 11 2 6 2" xfId="42200" xr:uid="{E7793679-9714-414C-9A2B-55E3CE1021F1}"/>
    <cellStyle name="Total 4 11 2 6 3" xfId="42201" xr:uid="{A92B6580-C74A-4390-8D36-F8ED50C6359E}"/>
    <cellStyle name="Total 4 11 2 7" xfId="42202" xr:uid="{11D8E6A2-FB31-4EBE-97D0-4B087BA71E5F}"/>
    <cellStyle name="Total 4 11 2 7 2" xfId="42203" xr:uid="{EB1AA707-354B-4912-8142-1654990DFFB8}"/>
    <cellStyle name="Total 4 11 2 7 3" xfId="42204" xr:uid="{5788BB83-0B4B-4E2C-9BA5-A04495D1D217}"/>
    <cellStyle name="Total 4 11 2 8" xfId="42205" xr:uid="{29EEB905-9881-47B4-886D-B6C416C4F1B1}"/>
    <cellStyle name="Total 4 11 2 8 2" xfId="42206" xr:uid="{F8BBAF23-BDA1-4778-8DBF-E46EA025FE80}"/>
    <cellStyle name="Total 4 11 2 8 3" xfId="42207" xr:uid="{7B7F0D35-3E9B-46A1-B92B-8C5BFCC3BD51}"/>
    <cellStyle name="Total 4 11 2 9" xfId="42208" xr:uid="{ABC8ADA0-85B1-40EE-9943-256A6372B633}"/>
    <cellStyle name="Total 4 11 2 9 2" xfId="42209" xr:uid="{9DD2A807-AE9C-4CDE-A9D1-8EBA0754BBD6}"/>
    <cellStyle name="Total 4 11 2 9 3" xfId="42210" xr:uid="{8FF3FFBB-06D3-4577-A738-F0962B098FFF}"/>
    <cellStyle name="Total 4 11 3" xfId="3958" xr:uid="{78F57A1B-E3BA-4B2C-A5FD-998A5FD290D3}"/>
    <cellStyle name="Total 4 11 3 2" xfId="4771" xr:uid="{7A94E7C2-E730-44D7-8D2F-EE8D86E6C5CC}"/>
    <cellStyle name="Total 4 11 3 2 2" xfId="42211" xr:uid="{2BABF960-098B-4AAD-A370-0D56F75626B9}"/>
    <cellStyle name="Total 4 11 3 2 3" xfId="42212" xr:uid="{CEB579EB-DD89-4F36-BAC7-E4FB95B7FE2B}"/>
    <cellStyle name="Total 4 11 3 2 4" xfId="42213" xr:uid="{96663AF2-976C-473B-BC23-3E4CA958B6D5}"/>
    <cellStyle name="Total 4 11 3 3" xfId="5185" xr:uid="{BEC9CDB7-AF9C-4B84-8B92-46B06C05D1FB}"/>
    <cellStyle name="Total 4 11 3 3 2" xfId="42214" xr:uid="{9D344536-294F-420C-9EC0-BBF5AE859A59}"/>
    <cellStyle name="Total 4 11 3 4" xfId="42215" xr:uid="{EA3EB36C-CE02-4EBE-9C23-03FDB2F133A9}"/>
    <cellStyle name="Total 4 11 3 5" xfId="42216" xr:uid="{2C671138-CE13-4E11-9C38-5593B440FD8B}"/>
    <cellStyle name="Total 4 11 3 6" xfId="42217" xr:uid="{108CDE48-9719-44C1-A550-3F0D49BDC4BF}"/>
    <cellStyle name="Total 4 11 4" xfId="42218" xr:uid="{9D60D520-2370-43E6-8E8E-5EF77235DA1D}"/>
    <cellStyle name="Total 4 11 4 2" xfId="42219" xr:uid="{102CA525-88FD-499B-A2A9-4F6AF91B6168}"/>
    <cellStyle name="Total 4 11 4 2 2" xfId="42220" xr:uid="{E3CBC51C-490D-471F-B01F-464FEFFFF5FC}"/>
    <cellStyle name="Total 4 11 4 2 3" xfId="42221" xr:uid="{EC38949B-0ADC-41D4-B04F-C62AB8CC88E1}"/>
    <cellStyle name="Total 4 11 4 3" xfId="42222" xr:uid="{3B063162-FDC5-4046-A723-B7FE92EA79F4}"/>
    <cellStyle name="Total 4 11 4 4" xfId="42223" xr:uid="{48FD310E-8519-4CC2-8A7F-03E3357C8B4F}"/>
    <cellStyle name="Total 4 11 4 5" xfId="42224" xr:uid="{CCC3DA5B-1CC2-481B-9B9D-683D2FC66E27}"/>
    <cellStyle name="Total 4 11 5" xfId="42225" xr:uid="{F9660966-45E2-4F8F-B6B2-1036E572F307}"/>
    <cellStyle name="Total 4 11 5 2" xfId="42226" xr:uid="{A4B92733-32F9-45C6-A377-0D058E629B65}"/>
    <cellStyle name="Total 4 11 5 2 2" xfId="42227" xr:uid="{17444941-0704-4A7D-B647-601D22C256A9}"/>
    <cellStyle name="Total 4 11 5 2 3" xfId="42228" xr:uid="{4DBABFF4-2AE7-4B25-804D-1983513D3868}"/>
    <cellStyle name="Total 4 11 5 3" xfId="42229" xr:uid="{5F4B5EF7-9E32-46D4-B0FD-EC67F248E659}"/>
    <cellStyle name="Total 4 11 5 4" xfId="42230" xr:uid="{73C20E87-BD34-4F30-978F-71D2354E1959}"/>
    <cellStyle name="Total 4 11 6" xfId="42231" xr:uid="{A1FB9C54-A9D5-4092-90B2-A434305DDE8D}"/>
    <cellStyle name="Total 4 11 6 2" xfId="42232" xr:uid="{99D4971E-C851-4DFA-84EF-E452417C58C1}"/>
    <cellStyle name="Total 4 11 6 3" xfId="42233" xr:uid="{5C698543-902C-4531-8FD4-3B9A694142D2}"/>
    <cellStyle name="Total 4 11 7" xfId="42234" xr:uid="{C706586B-1D88-43C1-A816-F8A2094A3633}"/>
    <cellStyle name="Total 4 11 7 2" xfId="42235" xr:uid="{296B8ADF-6650-462C-9198-A99F3656770D}"/>
    <cellStyle name="Total 4 11 7 3" xfId="42236" xr:uid="{6ABFB84D-4F35-411A-8BEA-69A256484041}"/>
    <cellStyle name="Total 4 11 8" xfId="42237" xr:uid="{D3DBF3EF-DBA8-45D9-89A3-228C70ADA4B6}"/>
    <cellStyle name="Total 4 11 8 2" xfId="42238" xr:uid="{F4DEA88A-0266-4EED-8ACA-300608F11CC3}"/>
    <cellStyle name="Total 4 11 8 3" xfId="42239" xr:uid="{EDA9E44C-E1A7-4B8A-9D46-6346DC567B76}"/>
    <cellStyle name="Total 4 11 9" xfId="42240" xr:uid="{01E676DD-F544-45DD-A090-8FBBAEECC665}"/>
    <cellStyle name="Total 4 11 9 2" xfId="42241" xr:uid="{1951DD3A-841D-468A-9DB8-3C8D916A97FD}"/>
    <cellStyle name="Total 4 11 9 3" xfId="42242" xr:uid="{343AB053-9B5C-48EF-A28B-DB282B069E10}"/>
    <cellStyle name="Total 4 12" xfId="3622" xr:uid="{E56FD229-6A29-43E7-A5FA-BB5157C52DC4}"/>
    <cellStyle name="Total 4 12 10" xfId="42243" xr:uid="{A694F80B-D906-40B5-90F5-AF6D88036A04}"/>
    <cellStyle name="Total 4 12 10 2" xfId="42244" xr:uid="{F751B6F3-0800-405D-AEC5-E5FE1395E565}"/>
    <cellStyle name="Total 4 12 11" xfId="42245" xr:uid="{D05CE618-A772-4FF6-A5E0-BEC3EB4330B9}"/>
    <cellStyle name="Total 4 12 2" xfId="4278" xr:uid="{722F9E3A-E5C8-4B7A-9DF2-F83DEAF9C7E6}"/>
    <cellStyle name="Total 4 12 2 2" xfId="5025" xr:uid="{8A8A247D-7923-413A-A089-E6ADFC4F6228}"/>
    <cellStyle name="Total 4 12 2 2 2" xfId="42246" xr:uid="{17BA8884-A1D3-4C2B-8404-7B12A799BE31}"/>
    <cellStyle name="Total 4 12 2 2 3" xfId="42247" xr:uid="{D23C072C-BB39-4A6B-BEB5-73B735560B0A}"/>
    <cellStyle name="Total 4 12 2 3" xfId="5501" xr:uid="{F65907E5-BF58-41CC-A89F-B2C4450D31EC}"/>
    <cellStyle name="Total 4 12 2 3 2" xfId="42248" xr:uid="{D6FB3CC2-F7F9-477A-92ED-53C89F05BEE4}"/>
    <cellStyle name="Total 4 12 2 4" xfId="42249" xr:uid="{9B3941E0-5A93-4BA5-946F-1657BBADBB17}"/>
    <cellStyle name="Total 4 12 2 5" xfId="42250" xr:uid="{217FD3C7-5DA4-4512-ABB8-3082BC3884B5}"/>
    <cellStyle name="Total 4 12 2 6" xfId="42251" xr:uid="{3433175C-A1E1-42F4-8606-2E0024376AED}"/>
    <cellStyle name="Total 4 12 3" xfId="42252" xr:uid="{C8252A53-DD73-4EE7-B4B6-E6B342A56615}"/>
    <cellStyle name="Total 4 12 3 2" xfId="42253" xr:uid="{3DC1F739-1C52-4B35-9B88-62DBA60B386E}"/>
    <cellStyle name="Total 4 12 3 3" xfId="42254" xr:uid="{73E28EC1-08BA-4E4A-9CDE-A0612F0DD657}"/>
    <cellStyle name="Total 4 12 4" xfId="42255" xr:uid="{3F666627-CCF2-4020-879A-F651CC064A23}"/>
    <cellStyle name="Total 4 12 4 2" xfId="42256" xr:uid="{FB4CB7D4-2452-4287-A4F4-A7158B6185DF}"/>
    <cellStyle name="Total 4 12 4 3" xfId="42257" xr:uid="{5363C1C7-7A58-4B7E-A4FB-70FA01214059}"/>
    <cellStyle name="Total 4 12 5" xfId="42258" xr:uid="{C0E7F463-7232-40B4-9D29-63A235BBABA4}"/>
    <cellStyle name="Total 4 12 5 2" xfId="42259" xr:uid="{7F54E0D5-CFC0-4172-A347-CD4C1598FD83}"/>
    <cellStyle name="Total 4 12 5 3" xfId="42260" xr:uid="{A8B42071-4E61-4382-B4FB-0C6B68B5FCE9}"/>
    <cellStyle name="Total 4 12 6" xfId="42261" xr:uid="{5EE05397-D6E0-4410-A92B-53CB51A29A30}"/>
    <cellStyle name="Total 4 12 6 2" xfId="42262" xr:uid="{CD5D4F67-0648-4678-89B8-AD1AAA680340}"/>
    <cellStyle name="Total 4 12 6 3" xfId="42263" xr:uid="{E1EE9840-EB63-4FCF-8C4C-EFBF6F7211D0}"/>
    <cellStyle name="Total 4 12 7" xfId="42264" xr:uid="{C7F328DE-9132-4178-911F-86B175E24532}"/>
    <cellStyle name="Total 4 12 7 2" xfId="42265" xr:uid="{7D3B885E-B4D5-4A33-A2B8-743CF068B81C}"/>
    <cellStyle name="Total 4 12 7 3" xfId="42266" xr:uid="{CA46C6E0-CF3A-4991-AE77-B9761ED6FF46}"/>
    <cellStyle name="Total 4 12 8" xfId="42267" xr:uid="{B4B9590D-7CC8-4C85-925E-65EA167D185F}"/>
    <cellStyle name="Total 4 12 8 2" xfId="42268" xr:uid="{12CA110D-D522-4DB6-B57E-53AF5615066A}"/>
    <cellStyle name="Total 4 12 8 3" xfId="42269" xr:uid="{08A72FBF-8808-49B0-81BA-D448F46D17A0}"/>
    <cellStyle name="Total 4 12 9" xfId="42270" xr:uid="{800560F9-B6D2-42D0-993E-877155334F12}"/>
    <cellStyle name="Total 4 12 9 2" xfId="42271" xr:uid="{664E252E-1367-4F33-98D4-861F0FBD6405}"/>
    <cellStyle name="Total 4 12 9 3" xfId="42272" xr:uid="{83D33677-F714-4A34-BFB3-54F786E465A1}"/>
    <cellStyle name="Total 4 13" xfId="3956" xr:uid="{739C601C-0B9A-43DF-8DAA-787C4A9E2901}"/>
    <cellStyle name="Total 4 13 2" xfId="4769" xr:uid="{5422DEAC-21CB-404E-A99B-D18F6213B2A2}"/>
    <cellStyle name="Total 4 13 2 2" xfId="42273" xr:uid="{ED236D1C-E4A1-486C-AD1F-E76A18195C53}"/>
    <cellStyle name="Total 4 13 2 3" xfId="42274" xr:uid="{D84EA9AD-A064-4093-B9B5-F39143DE1238}"/>
    <cellStyle name="Total 4 13 2 4" xfId="42275" xr:uid="{2603608E-7FE2-4A33-9ACD-E9DA79EA588F}"/>
    <cellStyle name="Total 4 13 3" xfId="5183" xr:uid="{CAC8B87A-B04F-4A89-8910-C2D90D7D2C44}"/>
    <cellStyle name="Total 4 13 3 2" xfId="42276" xr:uid="{07A51BF7-AA63-4F07-82AE-A211118FE061}"/>
    <cellStyle name="Total 4 13 4" xfId="42277" xr:uid="{BD5B598F-D745-4DB3-B8A2-D700C51C3DD9}"/>
    <cellStyle name="Total 4 13 5" xfId="42278" xr:uid="{A55A6644-AAF8-41DA-9F8B-003DC16E1320}"/>
    <cellStyle name="Total 4 13 6" xfId="42279" xr:uid="{F2A19EA0-86FF-4C00-ACFF-2C30BF1F0824}"/>
    <cellStyle name="Total 4 14" xfId="42280" xr:uid="{B1A3CE40-6358-4C5A-99B6-4C478D3D12B3}"/>
    <cellStyle name="Total 4 14 2" xfId="42281" xr:uid="{1C5CF971-BE01-4BF8-94B8-B6B7B1073CEB}"/>
    <cellStyle name="Total 4 14 2 2" xfId="42282" xr:uid="{D9D2BEB2-00DF-4FDE-B950-799F05F32453}"/>
    <cellStyle name="Total 4 14 2 3" xfId="42283" xr:uid="{A1A02266-E524-484B-B2A9-2019AFC94ECF}"/>
    <cellStyle name="Total 4 14 3" xfId="42284" xr:uid="{544C4AC9-AB5D-4021-8B2E-245509EFA7F1}"/>
    <cellStyle name="Total 4 14 4" xfId="42285" xr:uid="{A00BD6E5-D4FE-478F-9FBA-5F6F3E23588D}"/>
    <cellStyle name="Total 4 14 5" xfId="42286" xr:uid="{5DDEA8A6-A8B6-478B-B4F6-E37E16208AAB}"/>
    <cellStyle name="Total 4 15" xfId="42287" xr:uid="{133628C1-739D-4E36-A378-E2736EADAC9D}"/>
    <cellStyle name="Total 4 15 2" xfId="42288" xr:uid="{DD70283F-6705-418C-938A-6BEC2A14CC8B}"/>
    <cellStyle name="Total 4 15 2 2" xfId="42289" xr:uid="{26A3DE03-BFD3-4677-90C5-AA7A514557C5}"/>
    <cellStyle name="Total 4 15 2 3" xfId="42290" xr:uid="{B2D61440-B84E-4D7E-85F4-5E3FCFE58579}"/>
    <cellStyle name="Total 4 15 3" xfId="42291" xr:uid="{27EAD9F8-A2BB-456C-8331-3ECEB267EB05}"/>
    <cellStyle name="Total 4 15 4" xfId="42292" xr:uid="{31F3ECB3-840D-46F4-BBB3-5361BA323778}"/>
    <cellStyle name="Total 4 16" xfId="42293" xr:uid="{0A82486F-6D72-404D-A9D4-2799719E3CC7}"/>
    <cellStyle name="Total 4 16 2" xfId="42294" xr:uid="{9964A556-613E-4D10-B23C-ACA91C62D4D0}"/>
    <cellStyle name="Total 4 16 3" xfId="42295" xr:uid="{CE54E027-49C5-4E9D-8B8C-99384DD9A06B}"/>
    <cellStyle name="Total 4 17" xfId="42296" xr:uid="{C8080818-E16A-44AA-A593-710404534854}"/>
    <cellStyle name="Total 4 17 2" xfId="42297" xr:uid="{7519175E-0C29-4A34-9E5D-31C786C5FACE}"/>
    <cellStyle name="Total 4 17 3" xfId="42298" xr:uid="{C3BEB971-3821-4857-92BA-8A688EFE45BB}"/>
    <cellStyle name="Total 4 18" xfId="42299" xr:uid="{5DADD66D-5D3D-4F17-92F8-AA7EBA7288D7}"/>
    <cellStyle name="Total 4 18 2" xfId="42300" xr:uid="{4DC49519-5B53-4D07-914A-0068617A41D7}"/>
    <cellStyle name="Total 4 18 3" xfId="42301" xr:uid="{BCA3EA23-66F5-45A7-8811-03529C626C63}"/>
    <cellStyle name="Total 4 19" xfId="42302" xr:uid="{90A9A32E-DC4D-4998-83A9-D849B43E5842}"/>
    <cellStyle name="Total 4 19 2" xfId="42303" xr:uid="{2CD93663-26FC-4544-8567-31B944D0CCB1}"/>
    <cellStyle name="Total 4 19 3" xfId="42304" xr:uid="{FC816124-2105-4E91-A9F2-BA0D61058A14}"/>
    <cellStyle name="Total 4 2" xfId="3186" xr:uid="{20AA79CD-4652-4852-BE4E-AAF13014887F}"/>
    <cellStyle name="Total 4 2 10" xfId="42305" xr:uid="{E78075C2-2764-4095-B69E-78CD50753CA7}"/>
    <cellStyle name="Total 4 2 10 2" xfId="42306" xr:uid="{54C8D4EC-4AEE-46A8-A5AD-3FBFD80B612D}"/>
    <cellStyle name="Total 4 2 10 3" xfId="42307" xr:uid="{CAD9858E-6C90-43E4-B30F-F37E6C3A4A76}"/>
    <cellStyle name="Total 4 2 11" xfId="42308" xr:uid="{A5FE172E-0107-4AD3-9E7D-D62D4AC33ECC}"/>
    <cellStyle name="Total 4 2 11 2" xfId="42309" xr:uid="{50F15A09-50E6-4947-9DCC-D1DA40E3855B}"/>
    <cellStyle name="Total 4 2 12" xfId="42310" xr:uid="{F9638F36-BC9E-45E3-8270-BC5D8416E07E}"/>
    <cellStyle name="Total 4 2 13" xfId="11251" xr:uid="{AE5FFB75-7475-4643-850E-A9B9D01773C6}"/>
    <cellStyle name="Total 4 2 14" xfId="9679" xr:uid="{612DD1C2-92D0-465A-BB96-2730DD163456}"/>
    <cellStyle name="Total 4 2 2" xfId="3625" xr:uid="{0E8A3E0E-C82B-40B2-A2DC-DECABE12AD77}"/>
    <cellStyle name="Total 4 2 2 10" xfId="42311" xr:uid="{9A1E7669-32A3-40B5-8703-F0B5023F6F90}"/>
    <cellStyle name="Total 4 2 2 10 2" xfId="42312" xr:uid="{B5E06D6A-0B5F-4E10-BE46-8282AC0F9470}"/>
    <cellStyle name="Total 4 2 2 11" xfId="42313" xr:uid="{1B442FEC-2266-4BC4-90F0-4964EF2F1ECF}"/>
    <cellStyle name="Total 4 2 2 2" xfId="4281" xr:uid="{28006D97-05E1-4CF6-8A31-2935D7958ECB}"/>
    <cellStyle name="Total 4 2 2 2 2" xfId="5028" xr:uid="{ADCC1DDB-CED6-4779-B56D-F5E7F84E6D95}"/>
    <cellStyle name="Total 4 2 2 2 2 2" xfId="42314" xr:uid="{64BBE2FB-6046-444D-AEBC-0B11602ADEF8}"/>
    <cellStyle name="Total 4 2 2 2 2 3" xfId="42315" xr:uid="{4D358743-EFEA-4355-9814-9689B0B5D442}"/>
    <cellStyle name="Total 4 2 2 2 3" xfId="5504" xr:uid="{173D28FF-D9BF-4A10-A839-6571D19D977A}"/>
    <cellStyle name="Total 4 2 2 2 3 2" xfId="42316" xr:uid="{DA76F1A2-D36A-4DA3-9326-E883CC15F171}"/>
    <cellStyle name="Total 4 2 2 2 4" xfId="42317" xr:uid="{4B85FBE9-1643-4B69-8EBC-ED4870533458}"/>
    <cellStyle name="Total 4 2 2 2 5" xfId="42318" xr:uid="{9BE51B08-EE26-44EC-93C4-D48F36F58A30}"/>
    <cellStyle name="Total 4 2 2 2 6" xfId="42319" xr:uid="{65C00FFE-BD7D-436C-88EA-C506753BC290}"/>
    <cellStyle name="Total 4 2 2 3" xfId="42320" xr:uid="{B8DEFB5E-DD85-4803-B040-ADF2828753A9}"/>
    <cellStyle name="Total 4 2 2 3 2" xfId="42321" xr:uid="{5E125136-1A26-408A-8A7C-7FF53A5F0601}"/>
    <cellStyle name="Total 4 2 2 3 3" xfId="42322" xr:uid="{7B5F3C39-DD18-4771-9F9C-BE084CAEF5FE}"/>
    <cellStyle name="Total 4 2 2 4" xfId="42323" xr:uid="{EA9ACDDF-3772-4FF4-ADF1-D18EDF24E00B}"/>
    <cellStyle name="Total 4 2 2 4 2" xfId="42324" xr:uid="{B39E9C7D-AE6E-4DF8-97AD-DEF4D5783FDC}"/>
    <cellStyle name="Total 4 2 2 4 3" xfId="42325" xr:uid="{6437925E-661C-474F-BB17-1175034B7989}"/>
    <cellStyle name="Total 4 2 2 5" xfId="42326" xr:uid="{9AE6BB4C-558E-4CE5-98FA-35FC0752A976}"/>
    <cellStyle name="Total 4 2 2 5 2" xfId="42327" xr:uid="{0F3F07F4-F9D9-42DA-BC40-FA0576793196}"/>
    <cellStyle name="Total 4 2 2 5 3" xfId="42328" xr:uid="{A0B616F2-BCD6-4052-A08E-4F2CFC17859A}"/>
    <cellStyle name="Total 4 2 2 6" xfId="42329" xr:uid="{48B442AE-C769-467E-ADBA-610DACA1A788}"/>
    <cellStyle name="Total 4 2 2 6 2" xfId="42330" xr:uid="{E703AB7A-9B61-4F55-A3EE-65F041EA3F79}"/>
    <cellStyle name="Total 4 2 2 6 3" xfId="42331" xr:uid="{42515C68-F627-47BE-A6A3-0205BAE4E9AE}"/>
    <cellStyle name="Total 4 2 2 7" xfId="42332" xr:uid="{95ED881C-9213-4046-B1FC-6CA67DD3CDF6}"/>
    <cellStyle name="Total 4 2 2 7 2" xfId="42333" xr:uid="{B4A4D0D8-EACA-4DC5-A325-4D14947F7808}"/>
    <cellStyle name="Total 4 2 2 7 3" xfId="42334" xr:uid="{90402887-31E0-4DF9-990C-A905B0119392}"/>
    <cellStyle name="Total 4 2 2 8" xfId="42335" xr:uid="{6CD764CE-D7BC-460D-AD56-D4952DDCBA0B}"/>
    <cellStyle name="Total 4 2 2 8 2" xfId="42336" xr:uid="{68A8B8B1-005D-4FFD-A03F-B56AED04C679}"/>
    <cellStyle name="Total 4 2 2 8 3" xfId="42337" xr:uid="{CB768137-BF92-44CF-9B42-E078B2750A85}"/>
    <cellStyle name="Total 4 2 2 9" xfId="42338" xr:uid="{9466C972-1DCA-4CC1-ABA1-DD746D05856B}"/>
    <cellStyle name="Total 4 2 2 9 2" xfId="42339" xr:uid="{8C270A29-1D43-4977-89AB-83755687C06D}"/>
    <cellStyle name="Total 4 2 2 9 3" xfId="42340" xr:uid="{55DCE422-32CF-47D2-A944-39EBE91F368D}"/>
    <cellStyle name="Total 4 2 3" xfId="3959" xr:uid="{BA692FFB-1784-4489-A3AE-B9AD04D99289}"/>
    <cellStyle name="Total 4 2 3 2" xfId="4772" xr:uid="{695D336A-C773-4186-9140-DA5A54FC6780}"/>
    <cellStyle name="Total 4 2 3 2 2" xfId="42341" xr:uid="{56D39F6D-214A-42D5-8BD7-B048E8E0F77F}"/>
    <cellStyle name="Total 4 2 3 2 3" xfId="42342" xr:uid="{8C95965D-0F13-484A-BFAD-2514B46F4DB9}"/>
    <cellStyle name="Total 4 2 3 2 4" xfId="42343" xr:uid="{3D345FAB-F3DC-4A7B-9A5A-3256DEF50AEC}"/>
    <cellStyle name="Total 4 2 3 3" xfId="5186" xr:uid="{FD1871C5-E850-4022-A5E4-A33D7D5B3568}"/>
    <cellStyle name="Total 4 2 3 3 2" xfId="42344" xr:uid="{AE8AECBB-8519-4CAC-8F14-0527DC31AC56}"/>
    <cellStyle name="Total 4 2 3 4" xfId="42345" xr:uid="{6DC576BB-9E23-42BC-8E49-1E7915D7FD93}"/>
    <cellStyle name="Total 4 2 3 5" xfId="42346" xr:uid="{9667F897-563D-4DFC-8A23-A612D83979CC}"/>
    <cellStyle name="Total 4 2 3 6" xfId="42347" xr:uid="{63B40E98-107F-4A2D-9EE0-11BC8A45AE99}"/>
    <cellStyle name="Total 4 2 4" xfId="42348" xr:uid="{0A093F5E-31FD-48C4-814A-BC924AEE51D4}"/>
    <cellStyle name="Total 4 2 4 2" xfId="42349" xr:uid="{5E94459C-DBE6-4941-8B5E-14843DD3895E}"/>
    <cellStyle name="Total 4 2 4 2 2" xfId="42350" xr:uid="{D12536B3-9F85-403E-AC81-8C23219DF9A5}"/>
    <cellStyle name="Total 4 2 4 2 3" xfId="42351" xr:uid="{59063D2B-5C38-4E1F-9E55-9E9D70F8387A}"/>
    <cellStyle name="Total 4 2 4 3" xfId="42352" xr:uid="{3CE5C876-ED4B-42E5-8F66-723E8BC5BFB9}"/>
    <cellStyle name="Total 4 2 4 4" xfId="42353" xr:uid="{954410D4-9AB0-4851-BE93-1DBA6C7E4152}"/>
    <cellStyle name="Total 4 2 4 5" xfId="42354" xr:uid="{E6BE95D9-4F17-4872-B0D4-21BF314F5333}"/>
    <cellStyle name="Total 4 2 5" xfId="42355" xr:uid="{53092F03-AAB3-461D-82A1-C32F7D565ED1}"/>
    <cellStyle name="Total 4 2 5 2" xfId="42356" xr:uid="{C51657F1-0167-4541-808D-F9B71E45EB23}"/>
    <cellStyle name="Total 4 2 5 2 2" xfId="42357" xr:uid="{2C5971E7-A0EF-4F19-B31D-CFA141D571F0}"/>
    <cellStyle name="Total 4 2 5 2 3" xfId="42358" xr:uid="{9CE123BA-0F20-4F27-B512-2E6504E189B1}"/>
    <cellStyle name="Total 4 2 5 3" xfId="42359" xr:uid="{94B75417-35AC-4FEE-A982-E631EE166ACB}"/>
    <cellStyle name="Total 4 2 5 4" xfId="42360" xr:uid="{6DB4FA4A-6F1A-43DC-A461-332E66883AD8}"/>
    <cellStyle name="Total 4 2 6" xfId="42361" xr:uid="{D2E72763-FC97-469B-85D2-5215A8C5730D}"/>
    <cellStyle name="Total 4 2 6 2" xfId="42362" xr:uid="{626C5437-5DFB-4385-B6B9-D131E8AD20F4}"/>
    <cellStyle name="Total 4 2 6 3" xfId="42363" xr:uid="{05EFD1EF-990A-4738-84CF-912E4EF1863C}"/>
    <cellStyle name="Total 4 2 7" xfId="42364" xr:uid="{24CD1C01-1FC2-4D62-8C92-334FF810258F}"/>
    <cellStyle name="Total 4 2 7 2" xfId="42365" xr:uid="{1C48A624-FA00-4D99-8755-BC8AB2F06E02}"/>
    <cellStyle name="Total 4 2 7 3" xfId="42366" xr:uid="{5BB37422-EB20-41A0-A96F-DBCE0E43DE13}"/>
    <cellStyle name="Total 4 2 8" xfId="42367" xr:uid="{4E079CDD-26D7-4173-87CF-3C1551DF0097}"/>
    <cellStyle name="Total 4 2 8 2" xfId="42368" xr:uid="{FC063A24-C8B0-4FF7-962F-CC115D8F5B41}"/>
    <cellStyle name="Total 4 2 8 3" xfId="42369" xr:uid="{3301B29C-2701-4743-91E0-B1CE4D863411}"/>
    <cellStyle name="Total 4 2 9" xfId="42370" xr:uid="{01D6AEFC-0F59-4F07-AA73-A8D79F5A792C}"/>
    <cellStyle name="Total 4 2 9 2" xfId="42371" xr:uid="{5BBD19E5-2EF1-4530-A187-69D58248528C}"/>
    <cellStyle name="Total 4 2 9 3" xfId="42372" xr:uid="{A8AD004D-7E79-428E-B044-BBCDDC5D7D0E}"/>
    <cellStyle name="Total 4 20" xfId="42373" xr:uid="{B573BD44-CB76-4F2F-B829-BBAD7DA3A31A}"/>
    <cellStyle name="Total 4 20 2" xfId="42374" xr:uid="{CCAEC4A8-9238-4291-A35E-E7B5C03BBA03}"/>
    <cellStyle name="Total 4 20 3" xfId="42375" xr:uid="{B10F70D3-CD40-4889-A599-86FFFF90FA80}"/>
    <cellStyle name="Total 4 21" xfId="42376" xr:uid="{3EA3ABCD-23D4-4DF5-857F-7E8958134AA6}"/>
    <cellStyle name="Total 4 21 2" xfId="42377" xr:uid="{4E815F40-7574-456D-9209-758E1D8FEE72}"/>
    <cellStyle name="Total 4 22" xfId="42378" xr:uid="{D51F85BF-1962-4624-8B66-247032C01722}"/>
    <cellStyle name="Total 4 23" xfId="11248" xr:uid="{B834D2A9-58DC-46D6-9323-434F89BA37A1}"/>
    <cellStyle name="Total 4 24" xfId="9678" xr:uid="{0B0285AF-8F6F-4EF9-A12C-DA5C2860A48C}"/>
    <cellStyle name="Total 4 3" xfId="3187" xr:uid="{CC568FC6-3447-4637-80D0-7F6B21979FD2}"/>
    <cellStyle name="Total 4 3 10" xfId="42379" xr:uid="{A77D4D40-1738-4E14-B6A2-C8A5E6CCD338}"/>
    <cellStyle name="Total 4 3 10 2" xfId="42380" xr:uid="{50DE1865-F798-4485-932F-CC1095F7B2F6}"/>
    <cellStyle name="Total 4 3 10 3" xfId="42381" xr:uid="{B2598674-8688-4B78-9F8D-751B5CC765E2}"/>
    <cellStyle name="Total 4 3 11" xfId="42382" xr:uid="{376111C1-108B-4A33-95CD-8AA28DEC93B8}"/>
    <cellStyle name="Total 4 3 11 2" xfId="42383" xr:uid="{3661A0B1-EDC6-42EF-B9EA-AED41077D0E5}"/>
    <cellStyle name="Total 4 3 12" xfId="42384" xr:uid="{1E7414A0-B8F2-4077-B4DF-EF2D9EEB1873}"/>
    <cellStyle name="Total 4 3 13" xfId="11252" xr:uid="{DDC9C85E-5F51-439F-B6EC-0E6FF167DD9A}"/>
    <cellStyle name="Total 4 3 2" xfId="3626" xr:uid="{111AA9C2-E318-4068-9DA3-D8EC12C78688}"/>
    <cellStyle name="Total 4 3 2 10" xfId="42385" xr:uid="{E5224D9B-99D9-4961-886D-00275A0CD156}"/>
    <cellStyle name="Total 4 3 2 10 2" xfId="42386" xr:uid="{D5FF66B5-3160-4A0F-817B-C95E67A543A1}"/>
    <cellStyle name="Total 4 3 2 11" xfId="42387" xr:uid="{4A9984CA-D054-4961-894A-F21F93EF622E}"/>
    <cellStyle name="Total 4 3 2 2" xfId="4282" xr:uid="{688BDB50-5CB5-4053-92DD-060670920BE8}"/>
    <cellStyle name="Total 4 3 2 2 2" xfId="5029" xr:uid="{34C6C79E-FE0E-4008-A1C1-5DBFA44A4FE5}"/>
    <cellStyle name="Total 4 3 2 2 2 2" xfId="42388" xr:uid="{2DCCA528-E253-4728-958E-675225310B19}"/>
    <cellStyle name="Total 4 3 2 2 2 3" xfId="42389" xr:uid="{244DBB9D-2B19-4017-89FB-C70B4FFC3DF1}"/>
    <cellStyle name="Total 4 3 2 2 3" xfId="5505" xr:uid="{99D19AD5-FFB8-44BB-8EA2-B3B50AD71F5C}"/>
    <cellStyle name="Total 4 3 2 2 3 2" xfId="42390" xr:uid="{27FC6C4E-78CE-468F-9E61-573C1642B288}"/>
    <cellStyle name="Total 4 3 2 2 4" xfId="42391" xr:uid="{41453EAD-7C7A-447A-9D31-5B838C266F13}"/>
    <cellStyle name="Total 4 3 2 2 5" xfId="42392" xr:uid="{69A3B4ED-1436-43F4-909C-4EFFB7C08B2B}"/>
    <cellStyle name="Total 4 3 2 2 6" xfId="42393" xr:uid="{2D8EA744-FB28-42AB-B0CE-323167B840BE}"/>
    <cellStyle name="Total 4 3 2 3" xfId="42394" xr:uid="{E4046C8F-C5E2-4E94-A738-EF8E27C88E1B}"/>
    <cellStyle name="Total 4 3 2 3 2" xfId="42395" xr:uid="{A2480ABB-AF9C-4504-9773-B48C95AFC7C7}"/>
    <cellStyle name="Total 4 3 2 3 3" xfId="42396" xr:uid="{CA0B9729-4814-4BAE-AEAE-4B7693B5F60D}"/>
    <cellStyle name="Total 4 3 2 4" xfId="42397" xr:uid="{ADDECC5F-045C-491F-A692-693370E59C78}"/>
    <cellStyle name="Total 4 3 2 4 2" xfId="42398" xr:uid="{89161644-3086-4CEC-B7D3-DE6A51DCF756}"/>
    <cellStyle name="Total 4 3 2 4 3" xfId="42399" xr:uid="{972FB6A1-BA9C-4AF6-8FFD-BA826E87AB3A}"/>
    <cellStyle name="Total 4 3 2 5" xfId="42400" xr:uid="{FBF9E63B-1E5C-4B2B-BDE7-216500D3AA4B}"/>
    <cellStyle name="Total 4 3 2 5 2" xfId="42401" xr:uid="{8BF9CB09-C959-4878-8771-18AA4D4A8B36}"/>
    <cellStyle name="Total 4 3 2 5 3" xfId="42402" xr:uid="{1F017E63-E35E-43B3-BB8D-925875355134}"/>
    <cellStyle name="Total 4 3 2 6" xfId="42403" xr:uid="{FCD8D6A7-0CFC-427B-95EF-B9ED7D85F634}"/>
    <cellStyle name="Total 4 3 2 6 2" xfId="42404" xr:uid="{36241726-6D0A-46A2-881C-15598295F074}"/>
    <cellStyle name="Total 4 3 2 6 3" xfId="42405" xr:uid="{CB0C41BA-20F5-4C07-8BA3-7DCB52F8FCC2}"/>
    <cellStyle name="Total 4 3 2 7" xfId="42406" xr:uid="{A85142D7-6F2B-4A76-908D-A07024D3D6E2}"/>
    <cellStyle name="Total 4 3 2 7 2" xfId="42407" xr:uid="{FDA4B1A0-90A9-463D-B32D-E080A39E8F76}"/>
    <cellStyle name="Total 4 3 2 7 3" xfId="42408" xr:uid="{7DCD7B20-4C57-40AF-A674-EE1F81ADA93A}"/>
    <cellStyle name="Total 4 3 2 8" xfId="42409" xr:uid="{9A691F1D-1318-4628-A618-55D7930EDBCE}"/>
    <cellStyle name="Total 4 3 2 8 2" xfId="42410" xr:uid="{AC0B918D-CEE6-4DD6-B1E2-62F428FDD2B1}"/>
    <cellStyle name="Total 4 3 2 8 3" xfId="42411" xr:uid="{53DAEB55-726B-4067-A6C4-798B065C8EF3}"/>
    <cellStyle name="Total 4 3 2 9" xfId="42412" xr:uid="{F4A78B8F-79D1-4D7E-AD15-6CEFBB5CF188}"/>
    <cellStyle name="Total 4 3 2 9 2" xfId="42413" xr:uid="{53997278-AD26-400B-B797-36469FEE60A6}"/>
    <cellStyle name="Total 4 3 2 9 3" xfId="42414" xr:uid="{C0424D28-EDDD-4644-9213-D212A3AAEFCB}"/>
    <cellStyle name="Total 4 3 3" xfId="3960" xr:uid="{AE71F499-7C57-4532-AC5B-7AA4493BD25A}"/>
    <cellStyle name="Total 4 3 3 2" xfId="4773" xr:uid="{E54264C6-F1B5-4933-8E93-45BE7A428C2F}"/>
    <cellStyle name="Total 4 3 3 2 2" xfId="42415" xr:uid="{34FBE733-CC2A-4937-A0CC-AE1D681CD891}"/>
    <cellStyle name="Total 4 3 3 2 3" xfId="42416" xr:uid="{1C303143-E36E-4370-B75A-D1F1E6A7B400}"/>
    <cellStyle name="Total 4 3 3 2 4" xfId="42417" xr:uid="{BA296A90-89F1-4E57-8E6E-6694D3A539A4}"/>
    <cellStyle name="Total 4 3 3 3" xfId="5187" xr:uid="{948F3AEF-7AB8-4998-9647-0BF776DD3D64}"/>
    <cellStyle name="Total 4 3 3 3 2" xfId="42418" xr:uid="{85178FA6-D00C-4BB3-9117-CF3642B728CA}"/>
    <cellStyle name="Total 4 3 3 4" xfId="42419" xr:uid="{33CEA0AE-9927-48D6-B937-EEEABDAFB735}"/>
    <cellStyle name="Total 4 3 3 5" xfId="42420" xr:uid="{896FE3C3-80E7-4646-A22D-ECAF386EFFFB}"/>
    <cellStyle name="Total 4 3 3 6" xfId="42421" xr:uid="{B3ECA542-EB73-49AB-98A4-1FD143220112}"/>
    <cellStyle name="Total 4 3 4" xfId="42422" xr:uid="{6527D3B2-6A99-4D87-9573-C8A19AA648BF}"/>
    <cellStyle name="Total 4 3 4 2" xfId="42423" xr:uid="{F360DE94-B9C4-41E8-A4E4-9E5F50BD23C7}"/>
    <cellStyle name="Total 4 3 4 2 2" xfId="42424" xr:uid="{70271D90-C363-46A9-A392-C54F16B563FD}"/>
    <cellStyle name="Total 4 3 4 2 3" xfId="42425" xr:uid="{55A11517-D511-49ED-9382-37A8A404CDF5}"/>
    <cellStyle name="Total 4 3 4 3" xfId="42426" xr:uid="{18A92A19-E4F4-4A2A-9FF4-72A4C1170EEB}"/>
    <cellStyle name="Total 4 3 4 4" xfId="42427" xr:uid="{32C3B584-E045-4A3C-A5B4-EEC938075BC0}"/>
    <cellStyle name="Total 4 3 4 5" xfId="42428" xr:uid="{31799C7D-77F9-458B-B54B-9D8B07D9FB9C}"/>
    <cellStyle name="Total 4 3 5" xfId="42429" xr:uid="{D77EF636-C6ED-44DD-8998-D0BAA2F76914}"/>
    <cellStyle name="Total 4 3 5 2" xfId="42430" xr:uid="{AA541077-2A23-4A6E-AAC7-045435BBF25F}"/>
    <cellStyle name="Total 4 3 5 2 2" xfId="42431" xr:uid="{7825A50C-A9DA-4176-8DC0-551F2A5D9DB0}"/>
    <cellStyle name="Total 4 3 5 2 3" xfId="42432" xr:uid="{3FBC1BB0-F258-4739-8042-CFB452E34CF2}"/>
    <cellStyle name="Total 4 3 5 3" xfId="42433" xr:uid="{CB538525-B156-4033-A13A-73483CAF745F}"/>
    <cellStyle name="Total 4 3 5 4" xfId="42434" xr:uid="{5DDE5CF4-3434-4768-A5B8-391E7F36E10D}"/>
    <cellStyle name="Total 4 3 6" xfId="42435" xr:uid="{06CFF831-C4D3-44BC-AD05-33144F633995}"/>
    <cellStyle name="Total 4 3 6 2" xfId="42436" xr:uid="{F933D60C-1DE6-4A8A-BE8C-B9F3E538B54B}"/>
    <cellStyle name="Total 4 3 6 3" xfId="42437" xr:uid="{7C9AF6C1-37A9-4A96-9792-9F26937912E1}"/>
    <cellStyle name="Total 4 3 7" xfId="42438" xr:uid="{FD2DFFED-92C0-4FA9-B124-4F2BF813F27B}"/>
    <cellStyle name="Total 4 3 7 2" xfId="42439" xr:uid="{33586917-0728-4177-917D-B82D79F50ED5}"/>
    <cellStyle name="Total 4 3 7 3" xfId="42440" xr:uid="{0A67E852-4CD1-4FE8-B93E-17CAE35684FC}"/>
    <cellStyle name="Total 4 3 8" xfId="42441" xr:uid="{F20863BD-D228-40FA-BBAE-B5AEF564A1C4}"/>
    <cellStyle name="Total 4 3 8 2" xfId="42442" xr:uid="{98CDC110-013C-449C-A099-E42B73428D32}"/>
    <cellStyle name="Total 4 3 8 3" xfId="42443" xr:uid="{64C3691C-CC5E-4D17-AA30-2D17F30FD362}"/>
    <cellStyle name="Total 4 3 9" xfId="42444" xr:uid="{8DF45E80-47F1-4164-9358-E6CCB8DD441E}"/>
    <cellStyle name="Total 4 3 9 2" xfId="42445" xr:uid="{F79AA5E3-8DEB-402F-9157-BA654BC65F0C}"/>
    <cellStyle name="Total 4 3 9 3" xfId="42446" xr:uid="{9D3B3D6C-2EB7-4215-BE0B-B42E2CAFA370}"/>
    <cellStyle name="Total 4 4" xfId="3188" xr:uid="{552C4DA8-AF81-44D7-998F-C7CBE7418237}"/>
    <cellStyle name="Total 4 4 10" xfId="42447" xr:uid="{D3AA2B2D-F397-4896-BF4B-F0F05D45BB4C}"/>
    <cellStyle name="Total 4 4 10 2" xfId="42448" xr:uid="{A3D631EB-5323-4E80-B763-37616DCE5C2D}"/>
    <cellStyle name="Total 4 4 10 3" xfId="42449" xr:uid="{65C64DC3-5BB8-481B-9970-9D09A0B01CA4}"/>
    <cellStyle name="Total 4 4 11" xfId="42450" xr:uid="{474907C2-912A-44A8-A9D1-156A49CB4D07}"/>
    <cellStyle name="Total 4 4 11 2" xfId="42451" xr:uid="{C7265636-63C4-4D04-B3AE-710E0E720FF0}"/>
    <cellStyle name="Total 4 4 12" xfId="42452" xr:uid="{14163955-0428-4601-8EB7-9F75A8C4CE8C}"/>
    <cellStyle name="Total 4 4 13" xfId="11253" xr:uid="{1FE3FAE5-0A37-41B8-94E4-9B83E4110CE5}"/>
    <cellStyle name="Total 4 4 2" xfId="3627" xr:uid="{83BB81B0-9395-434A-A0A3-3FCEF36BF75C}"/>
    <cellStyle name="Total 4 4 2 10" xfId="42453" xr:uid="{5448D7BB-9B0D-4BBC-818E-FAD3149C17F7}"/>
    <cellStyle name="Total 4 4 2 10 2" xfId="42454" xr:uid="{1BF4C9CB-F29A-43E2-A43E-224AB4A43369}"/>
    <cellStyle name="Total 4 4 2 11" xfId="42455" xr:uid="{97A65181-D566-443C-8EE3-822A28658E88}"/>
    <cellStyle name="Total 4 4 2 2" xfId="4283" xr:uid="{2FAA1F45-A291-432B-8880-7BD66447659F}"/>
    <cellStyle name="Total 4 4 2 2 2" xfId="5030" xr:uid="{23AB0D5D-D2A3-4DBF-8283-AE4A71B76DE5}"/>
    <cellStyle name="Total 4 4 2 2 2 2" xfId="42456" xr:uid="{A01CFF56-0F06-4B97-8A94-A4E8DF2DED92}"/>
    <cellStyle name="Total 4 4 2 2 2 3" xfId="42457" xr:uid="{BB322AC5-E426-4BE8-8453-EF4636C14FC7}"/>
    <cellStyle name="Total 4 4 2 2 3" xfId="5506" xr:uid="{10BCD855-1E3F-409A-85E6-2351A6C389E5}"/>
    <cellStyle name="Total 4 4 2 2 3 2" xfId="42458" xr:uid="{22745696-D6C4-4C82-8D13-B810ED009B3D}"/>
    <cellStyle name="Total 4 4 2 2 4" xfId="42459" xr:uid="{C356B8C0-83E2-458A-ADB2-191672867E1B}"/>
    <cellStyle name="Total 4 4 2 2 5" xfId="42460" xr:uid="{2000738F-407D-4E16-8B26-08CABCAAAA47}"/>
    <cellStyle name="Total 4 4 2 2 6" xfId="42461" xr:uid="{2C864844-5388-4576-9853-00FFCF007E2D}"/>
    <cellStyle name="Total 4 4 2 3" xfId="42462" xr:uid="{71E13E60-8429-4B70-B702-B0F3CE83F979}"/>
    <cellStyle name="Total 4 4 2 3 2" xfId="42463" xr:uid="{F250C4FF-B31A-4F0B-9AEF-83B777ABF65D}"/>
    <cellStyle name="Total 4 4 2 3 3" xfId="42464" xr:uid="{50B2A393-F378-4430-B259-558FE4E96776}"/>
    <cellStyle name="Total 4 4 2 4" xfId="42465" xr:uid="{1289FAEE-F944-4E2D-933A-24A1C41B3747}"/>
    <cellStyle name="Total 4 4 2 4 2" xfId="42466" xr:uid="{89677B39-324A-4EB9-A4F5-DE7706B29D12}"/>
    <cellStyle name="Total 4 4 2 4 3" xfId="42467" xr:uid="{48875CE9-0A5F-4203-BD71-A8156A20E350}"/>
    <cellStyle name="Total 4 4 2 5" xfId="42468" xr:uid="{BC12EF12-6E6F-4E61-B0A6-51FA6680E94B}"/>
    <cellStyle name="Total 4 4 2 5 2" xfId="42469" xr:uid="{B3E5130A-4141-4CD6-8F3E-C822588156B5}"/>
    <cellStyle name="Total 4 4 2 5 3" xfId="42470" xr:uid="{B5632D25-C776-4B8E-A7EE-F994FE3EF357}"/>
    <cellStyle name="Total 4 4 2 6" xfId="42471" xr:uid="{7D584E4A-5FF7-486C-98EB-32378628F129}"/>
    <cellStyle name="Total 4 4 2 6 2" xfId="42472" xr:uid="{CCF12281-24F8-4958-8EC4-E9EE7BC0645F}"/>
    <cellStyle name="Total 4 4 2 6 3" xfId="42473" xr:uid="{5DD953CD-D5C3-4BA0-B2AE-80223F0E0373}"/>
    <cellStyle name="Total 4 4 2 7" xfId="42474" xr:uid="{042BDCA6-C324-45B9-8DA2-E2545EC8D1D6}"/>
    <cellStyle name="Total 4 4 2 7 2" xfId="42475" xr:uid="{F140D95A-D713-437B-B825-9AD560375BFD}"/>
    <cellStyle name="Total 4 4 2 7 3" xfId="42476" xr:uid="{987BC9CD-34AF-4D37-A0C7-683FDBBC60DC}"/>
    <cellStyle name="Total 4 4 2 8" xfId="42477" xr:uid="{7033D0CF-DB46-4D57-AD05-C76F54EAB0B3}"/>
    <cellStyle name="Total 4 4 2 8 2" xfId="42478" xr:uid="{CDB61086-B436-46D4-96B5-5641B42C4CA4}"/>
    <cellStyle name="Total 4 4 2 8 3" xfId="42479" xr:uid="{8725B505-BEB8-4FA0-9E8E-3E79C9B2DA13}"/>
    <cellStyle name="Total 4 4 2 9" xfId="42480" xr:uid="{E89CA9E9-710B-4B95-8F84-842F4B25DA43}"/>
    <cellStyle name="Total 4 4 2 9 2" xfId="42481" xr:uid="{8C0CBFE9-BD05-49D2-94F9-223B8250B2A4}"/>
    <cellStyle name="Total 4 4 2 9 3" xfId="42482" xr:uid="{4A5436D7-B598-48C3-A1F3-95033CED9332}"/>
    <cellStyle name="Total 4 4 3" xfId="3961" xr:uid="{F8A91F7C-D24F-4E37-850D-204D84C751E7}"/>
    <cellStyle name="Total 4 4 3 2" xfId="4774" xr:uid="{FF9A475C-1EBC-4EBF-89EF-1F41071B9CF6}"/>
    <cellStyle name="Total 4 4 3 2 2" xfId="42483" xr:uid="{09408DD2-B247-4A46-A9B1-5B71370F0F5A}"/>
    <cellStyle name="Total 4 4 3 2 3" xfId="42484" xr:uid="{E9DE15D9-078F-4AE9-BC7C-C02CC96BB978}"/>
    <cellStyle name="Total 4 4 3 2 4" xfId="42485" xr:uid="{9FD0ED14-E2C2-4CC1-9776-F2778F8E8963}"/>
    <cellStyle name="Total 4 4 3 3" xfId="5188" xr:uid="{43A567BE-CF02-4EE5-BE2C-00BBEF6DFD4F}"/>
    <cellStyle name="Total 4 4 3 3 2" xfId="42486" xr:uid="{02941E52-3710-4E78-B67A-EB1A4D28A53C}"/>
    <cellStyle name="Total 4 4 3 4" xfId="42487" xr:uid="{2D6B1186-6DBD-47D8-8318-1942B8A0955E}"/>
    <cellStyle name="Total 4 4 3 5" xfId="42488" xr:uid="{1E7345F8-1944-47F8-BE72-C8C9A7989A54}"/>
    <cellStyle name="Total 4 4 3 6" xfId="42489" xr:uid="{FB58D1DA-F7D2-4CC5-B74F-830672F5BEEC}"/>
    <cellStyle name="Total 4 4 4" xfId="42490" xr:uid="{F03B554D-DF7E-42ED-B406-58CC0218778C}"/>
    <cellStyle name="Total 4 4 4 2" xfId="42491" xr:uid="{7DE48987-CA64-416E-812C-BC418FCEF345}"/>
    <cellStyle name="Total 4 4 4 2 2" xfId="42492" xr:uid="{1BD11DEA-71AE-440C-B7AD-22789378CACD}"/>
    <cellStyle name="Total 4 4 4 2 3" xfId="42493" xr:uid="{A3C6B324-233D-4784-8587-B23E0338B5D7}"/>
    <cellStyle name="Total 4 4 4 3" xfId="42494" xr:uid="{31D7FDD2-87DB-43E8-94FE-89038196DA2B}"/>
    <cellStyle name="Total 4 4 4 4" xfId="42495" xr:uid="{DD67F741-A465-487C-82BD-CFF3827F3CEE}"/>
    <cellStyle name="Total 4 4 4 5" xfId="42496" xr:uid="{4C265B9D-2C22-4ADF-A8D7-FCE3948D3450}"/>
    <cellStyle name="Total 4 4 5" xfId="42497" xr:uid="{D1939E0E-5DFF-4E24-82B6-2C0AB47A6C8A}"/>
    <cellStyle name="Total 4 4 5 2" xfId="42498" xr:uid="{A8A5B2DC-6978-4444-9206-BD454F9AA89E}"/>
    <cellStyle name="Total 4 4 5 2 2" xfId="42499" xr:uid="{C3304878-07AB-4B23-8D32-B103649EA838}"/>
    <cellStyle name="Total 4 4 5 2 3" xfId="42500" xr:uid="{574BFF5C-8DEE-4339-A73D-5C6F272A9000}"/>
    <cellStyle name="Total 4 4 5 3" xfId="42501" xr:uid="{AE0F1B66-D1B5-4B6B-9C26-657E62B86441}"/>
    <cellStyle name="Total 4 4 5 4" xfId="42502" xr:uid="{D94EEDE1-C444-4066-83A5-683BF850E4D8}"/>
    <cellStyle name="Total 4 4 6" xfId="42503" xr:uid="{9537F10C-A93E-46CF-943F-991EBB7695CA}"/>
    <cellStyle name="Total 4 4 6 2" xfId="42504" xr:uid="{FE86995F-F30F-4227-9CE5-E6A8CE7AA0BF}"/>
    <cellStyle name="Total 4 4 6 3" xfId="42505" xr:uid="{90F4FEB4-D5D7-4B2F-A154-67673C3C28F3}"/>
    <cellStyle name="Total 4 4 7" xfId="42506" xr:uid="{085A4BF6-1448-483B-A26B-FEB9A99CBAA3}"/>
    <cellStyle name="Total 4 4 7 2" xfId="42507" xr:uid="{ADD1BB44-7070-440F-8827-45C032949B97}"/>
    <cellStyle name="Total 4 4 7 3" xfId="42508" xr:uid="{BEF794DD-DE3D-4BBD-9424-7E420AF51D22}"/>
    <cellStyle name="Total 4 4 8" xfId="42509" xr:uid="{AC03D708-D546-43EB-9009-F4344DFC713A}"/>
    <cellStyle name="Total 4 4 8 2" xfId="42510" xr:uid="{8B3FFC84-A1B6-48A3-905A-404CB31D5F3B}"/>
    <cellStyle name="Total 4 4 8 3" xfId="42511" xr:uid="{686540EF-6F24-41C0-9249-00061C7580D1}"/>
    <cellStyle name="Total 4 4 9" xfId="42512" xr:uid="{22110331-6475-49D1-86B4-99ECA440135A}"/>
    <cellStyle name="Total 4 4 9 2" xfId="42513" xr:uid="{18DB7B30-D497-45A9-9AE1-52DD91F27090}"/>
    <cellStyle name="Total 4 4 9 3" xfId="42514" xr:uid="{8909933B-7C33-419F-B451-6ADE1D6D8683}"/>
    <cellStyle name="Total 4 5" xfId="3189" xr:uid="{1148C695-9EC1-421E-86E8-3C38AEC9A6EB}"/>
    <cellStyle name="Total 4 5 10" xfId="42515" xr:uid="{4EAFE175-93DC-4798-BD20-C34C6466B15A}"/>
    <cellStyle name="Total 4 5 10 2" xfId="42516" xr:uid="{F9B010CA-D01C-49EB-8F58-B97065439C6F}"/>
    <cellStyle name="Total 4 5 10 3" xfId="42517" xr:uid="{B180E499-B347-4D0F-BC2F-74D73B8D019C}"/>
    <cellStyle name="Total 4 5 11" xfId="42518" xr:uid="{F6EF4160-4CC7-4AFD-BB8B-7F37F0B3D17A}"/>
    <cellStyle name="Total 4 5 11 2" xfId="42519" xr:uid="{C8B3E7E1-88F8-40EE-80AB-A75F2AACE615}"/>
    <cellStyle name="Total 4 5 12" xfId="42520" xr:uid="{BF913455-3213-4FAC-81C4-22CBFE8E289D}"/>
    <cellStyle name="Total 4 5 13" xfId="11254" xr:uid="{D7E2BD0F-B446-478D-B28D-7598E13DA320}"/>
    <cellStyle name="Total 4 5 2" xfId="3628" xr:uid="{F1AA6EDD-9C17-491E-A64B-D3938025F60F}"/>
    <cellStyle name="Total 4 5 2 10" xfId="42521" xr:uid="{681DACA6-F689-47BC-AC64-00607DA9D91C}"/>
    <cellStyle name="Total 4 5 2 10 2" xfId="42522" xr:uid="{90263CB5-E52A-4CF9-837E-AEC73D64D5CB}"/>
    <cellStyle name="Total 4 5 2 11" xfId="42523" xr:uid="{2D2F4A28-62B7-45BF-BE4D-F14BA765A471}"/>
    <cellStyle name="Total 4 5 2 2" xfId="4284" xr:uid="{C99DCF2F-47E1-41CE-BF4C-4E4F6A2C322D}"/>
    <cellStyle name="Total 4 5 2 2 2" xfId="5031" xr:uid="{BA9FC5CA-3E34-4F84-91B4-CA258D0A305B}"/>
    <cellStyle name="Total 4 5 2 2 2 2" xfId="42524" xr:uid="{75E40374-F1D3-41BF-A7AA-90CB39999362}"/>
    <cellStyle name="Total 4 5 2 2 2 3" xfId="42525" xr:uid="{4105D775-BCD3-4A00-990A-E31E3F9265CA}"/>
    <cellStyle name="Total 4 5 2 2 3" xfId="5507" xr:uid="{CA772723-2947-407C-8138-5E12E5F70F31}"/>
    <cellStyle name="Total 4 5 2 2 3 2" xfId="42526" xr:uid="{91DDA6F4-0EA9-4F65-8C5F-09561C33761A}"/>
    <cellStyle name="Total 4 5 2 2 4" xfId="42527" xr:uid="{0DFC99B8-DC0E-4712-BE76-173EC3FEE590}"/>
    <cellStyle name="Total 4 5 2 2 5" xfId="42528" xr:uid="{91F4697D-5892-4E0F-9437-F84CC1644C1B}"/>
    <cellStyle name="Total 4 5 2 2 6" xfId="42529" xr:uid="{60B62385-173C-42D4-981B-6EF533C144DE}"/>
    <cellStyle name="Total 4 5 2 3" xfId="42530" xr:uid="{3DFA10FB-2044-4012-9D35-50F6119C0E7B}"/>
    <cellStyle name="Total 4 5 2 3 2" xfId="42531" xr:uid="{9D6861C9-7E55-480B-B379-11209E17B20B}"/>
    <cellStyle name="Total 4 5 2 3 3" xfId="42532" xr:uid="{881F15FE-CA4B-4644-B152-5703749D343E}"/>
    <cellStyle name="Total 4 5 2 4" xfId="42533" xr:uid="{80F16B63-6C06-4503-9D20-E0DD71D39917}"/>
    <cellStyle name="Total 4 5 2 4 2" xfId="42534" xr:uid="{3D1F4292-F3C7-4AF0-8B55-1244409DA1CC}"/>
    <cellStyle name="Total 4 5 2 4 3" xfId="42535" xr:uid="{9D3FCC96-1063-43EF-9930-E320FC850D18}"/>
    <cellStyle name="Total 4 5 2 5" xfId="42536" xr:uid="{89C56FDF-ABC1-4345-A058-9BC4F25DD533}"/>
    <cellStyle name="Total 4 5 2 5 2" xfId="42537" xr:uid="{86F6BE73-5C0F-4898-B2B7-FDCFE74CEF63}"/>
    <cellStyle name="Total 4 5 2 5 3" xfId="42538" xr:uid="{4A220AAD-36FB-43E8-8A25-B28B0CD73DAE}"/>
    <cellStyle name="Total 4 5 2 6" xfId="42539" xr:uid="{0E20A9D1-DF40-40E2-9BED-50215EEA3981}"/>
    <cellStyle name="Total 4 5 2 6 2" xfId="42540" xr:uid="{05F65798-A08C-4D51-8468-FEC0E9D066BB}"/>
    <cellStyle name="Total 4 5 2 6 3" xfId="42541" xr:uid="{B5CC7704-22D4-48EE-8B56-0AA989F0CA6D}"/>
    <cellStyle name="Total 4 5 2 7" xfId="42542" xr:uid="{2429CBF5-C357-484C-84A4-8459A524DD4F}"/>
    <cellStyle name="Total 4 5 2 7 2" xfId="42543" xr:uid="{0573E8EC-5EDA-47DE-95C9-EC9E10082469}"/>
    <cellStyle name="Total 4 5 2 7 3" xfId="42544" xr:uid="{29A14FFE-BCAC-4523-8333-5312E139BA4A}"/>
    <cellStyle name="Total 4 5 2 8" xfId="42545" xr:uid="{3234FFE4-3DCA-4138-8BED-A068BABE7758}"/>
    <cellStyle name="Total 4 5 2 8 2" xfId="42546" xr:uid="{14669350-8574-451C-BDB4-97542788FCF9}"/>
    <cellStyle name="Total 4 5 2 8 3" xfId="42547" xr:uid="{18D9F9DE-BD21-4328-BD62-76AFA6DDC0F3}"/>
    <cellStyle name="Total 4 5 2 9" xfId="42548" xr:uid="{01E711DF-0EFF-43E4-9864-BAE9F74EBD84}"/>
    <cellStyle name="Total 4 5 2 9 2" xfId="42549" xr:uid="{31445206-3860-4C1B-91B0-3B11084EB9AF}"/>
    <cellStyle name="Total 4 5 2 9 3" xfId="42550" xr:uid="{6FD923FD-6FF2-4C07-BFCA-055308FDD362}"/>
    <cellStyle name="Total 4 5 3" xfId="3962" xr:uid="{863490BB-1BA6-4908-82B2-0C3CC274DA5A}"/>
    <cellStyle name="Total 4 5 3 2" xfId="4775" xr:uid="{45EBF042-D85D-40EA-9450-22E649B45060}"/>
    <cellStyle name="Total 4 5 3 2 2" xfId="42551" xr:uid="{A8173FB2-D843-4BD7-A5CF-47811D58AB9D}"/>
    <cellStyle name="Total 4 5 3 2 3" xfId="42552" xr:uid="{C12FA5AB-AE04-4137-9B69-6DFCE7024E38}"/>
    <cellStyle name="Total 4 5 3 2 4" xfId="42553" xr:uid="{6A43314E-7A15-48AA-89D6-589BAD7F557D}"/>
    <cellStyle name="Total 4 5 3 3" xfId="5189" xr:uid="{E6476FC5-E2AA-4B48-8C4F-E9A24F231F0E}"/>
    <cellStyle name="Total 4 5 3 3 2" xfId="42554" xr:uid="{E7FB7D94-9CBF-40C8-ABC5-E8C0FF1BC2BE}"/>
    <cellStyle name="Total 4 5 3 4" xfId="42555" xr:uid="{D613CEB3-F79E-47D5-91C0-8C7E705C59F1}"/>
    <cellStyle name="Total 4 5 3 5" xfId="42556" xr:uid="{1332E46E-8E7D-487C-8639-B83EE32A0BE9}"/>
    <cellStyle name="Total 4 5 3 6" xfId="42557" xr:uid="{BE8EE6A4-B237-4612-9AF9-CF8EFFEA32D1}"/>
    <cellStyle name="Total 4 5 4" xfId="42558" xr:uid="{678DFFA4-9C2F-4DD5-9D04-34B912E19BFD}"/>
    <cellStyle name="Total 4 5 4 2" xfId="42559" xr:uid="{D4C48447-2FC9-43E1-AA55-7284F26FF19F}"/>
    <cellStyle name="Total 4 5 4 2 2" xfId="42560" xr:uid="{B1AA8398-82E1-45B1-A24C-2A7AA6201C90}"/>
    <cellStyle name="Total 4 5 4 2 3" xfId="42561" xr:uid="{1F57F577-D372-4A46-9655-9C8326DC384E}"/>
    <cellStyle name="Total 4 5 4 3" xfId="42562" xr:uid="{2F840B5B-2CDA-43D6-983B-D3A54760CC21}"/>
    <cellStyle name="Total 4 5 4 4" xfId="42563" xr:uid="{4F62AC43-623A-4E5A-9E2D-E17D22FA1A5F}"/>
    <cellStyle name="Total 4 5 4 5" xfId="42564" xr:uid="{5408DE3F-8CE2-4380-B7C0-DE765D6D1EC7}"/>
    <cellStyle name="Total 4 5 5" xfId="42565" xr:uid="{116A8679-CD68-406F-A3B2-FC090C39F65B}"/>
    <cellStyle name="Total 4 5 5 2" xfId="42566" xr:uid="{EA21AC60-C46B-4EB7-9A0D-4DFE62D84CA1}"/>
    <cellStyle name="Total 4 5 5 2 2" xfId="42567" xr:uid="{882FEFA7-2C7D-4B3A-8A43-054AE00A3900}"/>
    <cellStyle name="Total 4 5 5 2 3" xfId="42568" xr:uid="{D7415F8E-9949-4695-87EE-222E55B49345}"/>
    <cellStyle name="Total 4 5 5 3" xfId="42569" xr:uid="{99C69539-E7D8-4DD3-8425-367A2EFE4B58}"/>
    <cellStyle name="Total 4 5 5 4" xfId="42570" xr:uid="{1EDA42C5-9CD0-4489-BE64-BC74D4633E33}"/>
    <cellStyle name="Total 4 5 6" xfId="42571" xr:uid="{3C52C867-5F4C-457B-98C5-F6E0DB7A9ADD}"/>
    <cellStyle name="Total 4 5 6 2" xfId="42572" xr:uid="{BC343EE7-DD50-4075-8BA0-054966BFFEE0}"/>
    <cellStyle name="Total 4 5 6 3" xfId="42573" xr:uid="{15AA2F00-987F-4DCB-8C07-621CAA323A0E}"/>
    <cellStyle name="Total 4 5 7" xfId="42574" xr:uid="{6748B599-7DA1-4AC8-BF2C-3B2EE630FDF6}"/>
    <cellStyle name="Total 4 5 7 2" xfId="42575" xr:uid="{BB54F18F-048E-493D-83B5-A448AB83645D}"/>
    <cellStyle name="Total 4 5 7 3" xfId="42576" xr:uid="{CF91527D-03AC-4509-8183-3A7926E0B385}"/>
    <cellStyle name="Total 4 5 8" xfId="42577" xr:uid="{D3992C13-496B-4948-8C32-F37F7CA8E3A0}"/>
    <cellStyle name="Total 4 5 8 2" xfId="42578" xr:uid="{90EB3852-A82A-4FFA-AD90-3C36C274AF72}"/>
    <cellStyle name="Total 4 5 8 3" xfId="42579" xr:uid="{A24660CC-0F63-4F87-99C0-EC1DFE9EB40B}"/>
    <cellStyle name="Total 4 5 9" xfId="42580" xr:uid="{99FA330F-DC67-4ADB-8151-1070977FA9FD}"/>
    <cellStyle name="Total 4 5 9 2" xfId="42581" xr:uid="{0B1A3C33-280B-4DB7-B756-5F5B8E5809E2}"/>
    <cellStyle name="Total 4 5 9 3" xfId="42582" xr:uid="{7EFBB196-B219-4F6F-AD2C-20577010AA0F}"/>
    <cellStyle name="Total 4 6" xfId="3190" xr:uid="{76F245B3-1CB2-4B7E-8E07-CA91CA266905}"/>
    <cellStyle name="Total 4 6 10" xfId="42583" xr:uid="{367E5FA8-BF57-490B-B895-195030117966}"/>
    <cellStyle name="Total 4 6 10 2" xfId="42584" xr:uid="{316D10C3-EA4C-4175-BB83-44131104944B}"/>
    <cellStyle name="Total 4 6 10 3" xfId="42585" xr:uid="{3472AD8C-3083-4C3F-AF41-CF95B4F049C8}"/>
    <cellStyle name="Total 4 6 11" xfId="42586" xr:uid="{F18B8DB5-427D-4BB1-9891-7A97AA0870AB}"/>
    <cellStyle name="Total 4 6 11 2" xfId="42587" xr:uid="{24338FDE-F1A9-47D6-96A1-3EB4786E6C09}"/>
    <cellStyle name="Total 4 6 12" xfId="42588" xr:uid="{3377DC0B-A311-4236-BB1B-8D111B23D163}"/>
    <cellStyle name="Total 4 6 13" xfId="11255" xr:uid="{2D74021B-1E9D-4CE3-80A7-C1E99049F4D0}"/>
    <cellStyle name="Total 4 6 2" xfId="3629" xr:uid="{0AEAE439-57B0-4557-B21E-3C332B811CD9}"/>
    <cellStyle name="Total 4 6 2 10" xfId="42589" xr:uid="{0D6AF99C-4FA8-4B15-AF13-34A4227D2C55}"/>
    <cellStyle name="Total 4 6 2 10 2" xfId="42590" xr:uid="{4059CDEF-0646-49C9-89C5-40CD80C00DD3}"/>
    <cellStyle name="Total 4 6 2 11" xfId="42591" xr:uid="{F5E6FD90-DF87-40A6-B1EA-51A8F8682351}"/>
    <cellStyle name="Total 4 6 2 2" xfId="4285" xr:uid="{470F5E69-D1F4-4D0E-BCF7-2CA07F12409F}"/>
    <cellStyle name="Total 4 6 2 2 2" xfId="5032" xr:uid="{42CFB373-D3A0-453E-877A-22E336133618}"/>
    <cellStyle name="Total 4 6 2 2 2 2" xfId="42592" xr:uid="{E4283033-F0DE-48A7-A306-889DA6EF1514}"/>
    <cellStyle name="Total 4 6 2 2 2 3" xfId="42593" xr:uid="{D510BEA2-CE4E-416E-AA6F-F4693AC51039}"/>
    <cellStyle name="Total 4 6 2 2 3" xfId="5508" xr:uid="{2CBEF1B6-564B-4F64-9287-6906F7F4BDAF}"/>
    <cellStyle name="Total 4 6 2 2 3 2" xfId="42594" xr:uid="{AA3C52CD-5AAC-455F-BEFF-E796F7ED0092}"/>
    <cellStyle name="Total 4 6 2 2 4" xfId="42595" xr:uid="{CAC41DE6-C2CF-48EC-97E6-F775A99CFC61}"/>
    <cellStyle name="Total 4 6 2 2 5" xfId="42596" xr:uid="{F4945EE0-9EB2-4C52-B285-578D1D8C5BDB}"/>
    <cellStyle name="Total 4 6 2 2 6" xfId="42597" xr:uid="{B49B1FA5-144C-4F2D-9A0C-9C1866901CDF}"/>
    <cellStyle name="Total 4 6 2 3" xfId="42598" xr:uid="{59580FA0-BC25-4A75-9F04-3E76E69BFA9D}"/>
    <cellStyle name="Total 4 6 2 3 2" xfId="42599" xr:uid="{4F26EA13-630D-4C81-BC0D-45D6D2C7E2F5}"/>
    <cellStyle name="Total 4 6 2 3 3" xfId="42600" xr:uid="{5FDA9AD9-777B-4D45-9978-03EF1992292E}"/>
    <cellStyle name="Total 4 6 2 4" xfId="42601" xr:uid="{01F71F10-D0AC-4836-80EB-8D62F28C5B90}"/>
    <cellStyle name="Total 4 6 2 4 2" xfId="42602" xr:uid="{81DFAF1E-EA7D-4BA2-BF78-C2D34159637E}"/>
    <cellStyle name="Total 4 6 2 4 3" xfId="42603" xr:uid="{5DCFBF55-E8E9-4774-AAF7-63330F926902}"/>
    <cellStyle name="Total 4 6 2 5" xfId="42604" xr:uid="{DBE61932-A1B4-4544-AD08-227CDD1D5322}"/>
    <cellStyle name="Total 4 6 2 5 2" xfId="42605" xr:uid="{C24A6E3F-1026-4751-B3D7-DAAE15040735}"/>
    <cellStyle name="Total 4 6 2 5 3" xfId="42606" xr:uid="{C5127E72-7224-422A-885D-43AA50591600}"/>
    <cellStyle name="Total 4 6 2 6" xfId="42607" xr:uid="{CE0DCF77-86E0-46E0-8950-5B8D8DAD03D8}"/>
    <cellStyle name="Total 4 6 2 6 2" xfId="42608" xr:uid="{1454B13A-D1C4-401E-BF4F-82D9F972688D}"/>
    <cellStyle name="Total 4 6 2 6 3" xfId="42609" xr:uid="{5DE6AC33-443D-41AF-8F78-C79D4DE4B62C}"/>
    <cellStyle name="Total 4 6 2 7" xfId="42610" xr:uid="{F2E4BD43-E29C-40CC-B9D2-732C2A4D83BD}"/>
    <cellStyle name="Total 4 6 2 7 2" xfId="42611" xr:uid="{B094B55A-B2AA-4884-94E1-607451B61BFD}"/>
    <cellStyle name="Total 4 6 2 7 3" xfId="42612" xr:uid="{8C9285DA-D90B-4A0B-ABCE-E25BA241D7DE}"/>
    <cellStyle name="Total 4 6 2 8" xfId="42613" xr:uid="{9B93548D-7E90-416F-BE47-316EB0B42A71}"/>
    <cellStyle name="Total 4 6 2 8 2" xfId="42614" xr:uid="{4F37F939-1199-45E4-A85C-3B484A39741E}"/>
    <cellStyle name="Total 4 6 2 8 3" xfId="42615" xr:uid="{BE8694D8-FC88-4EE5-8588-FDBBF21B7355}"/>
    <cellStyle name="Total 4 6 2 9" xfId="42616" xr:uid="{6CD7E90A-672D-4D33-9AFA-99AB74B07580}"/>
    <cellStyle name="Total 4 6 2 9 2" xfId="42617" xr:uid="{AFC2FB45-EE65-4E09-949E-2DD561DD2BD1}"/>
    <cellStyle name="Total 4 6 2 9 3" xfId="42618" xr:uid="{6C55422E-B12D-49BC-837E-DA49C2071AE5}"/>
    <cellStyle name="Total 4 6 3" xfId="3963" xr:uid="{B945D5FF-989C-4D6E-A9DE-DF69087BA960}"/>
    <cellStyle name="Total 4 6 3 2" xfId="4776" xr:uid="{B08B048C-AE5C-46AA-AA33-7F08C684158D}"/>
    <cellStyle name="Total 4 6 3 2 2" xfId="42619" xr:uid="{07A6746B-1DB3-4668-8500-F025A51BCB31}"/>
    <cellStyle name="Total 4 6 3 2 3" xfId="42620" xr:uid="{68BBD954-6FC0-4137-8D08-BA2578B9845F}"/>
    <cellStyle name="Total 4 6 3 2 4" xfId="42621" xr:uid="{D2A8D8AD-B247-4D13-BD93-EAB87BFF5C19}"/>
    <cellStyle name="Total 4 6 3 3" xfId="5190" xr:uid="{73C397DF-4F38-4BF9-9899-6033D98C0512}"/>
    <cellStyle name="Total 4 6 3 3 2" xfId="42622" xr:uid="{9D93299B-1CDB-490A-A2A4-320386828A3F}"/>
    <cellStyle name="Total 4 6 3 4" xfId="42623" xr:uid="{A8A51529-E526-44CF-866F-B023B88BD418}"/>
    <cellStyle name="Total 4 6 3 5" xfId="42624" xr:uid="{200BD37A-57F8-4C64-879B-0BB88A9E1F03}"/>
    <cellStyle name="Total 4 6 3 6" xfId="42625" xr:uid="{C3578754-CB37-487E-8200-EBD4DECBC8AB}"/>
    <cellStyle name="Total 4 6 4" xfId="42626" xr:uid="{9D419BCE-4E77-4CFC-A679-E0E8865AAB77}"/>
    <cellStyle name="Total 4 6 4 2" xfId="42627" xr:uid="{CF7E5E6F-D0B2-45F9-971D-75D626213FB3}"/>
    <cellStyle name="Total 4 6 4 2 2" xfId="42628" xr:uid="{07077F09-803A-4D2D-9379-53F728EC09B0}"/>
    <cellStyle name="Total 4 6 4 2 3" xfId="42629" xr:uid="{1833E4C8-C5C4-4A56-A959-AC1186C09D62}"/>
    <cellStyle name="Total 4 6 4 3" xfId="42630" xr:uid="{4A1E22C6-D1EF-45B1-B10C-4D8A2901A458}"/>
    <cellStyle name="Total 4 6 4 4" xfId="42631" xr:uid="{B96018BC-935B-4756-8D0F-BF663DD04004}"/>
    <cellStyle name="Total 4 6 4 5" xfId="42632" xr:uid="{CBC3E1BE-65C6-4A4F-B907-6C3116B2212E}"/>
    <cellStyle name="Total 4 6 5" xfId="42633" xr:uid="{D17D9EEB-513D-4B6C-ACCA-EE7CCFA61F28}"/>
    <cellStyle name="Total 4 6 5 2" xfId="42634" xr:uid="{4937D75D-6E76-40F3-A6B5-444A4E34A9EC}"/>
    <cellStyle name="Total 4 6 5 2 2" xfId="42635" xr:uid="{B9E7C0E0-2A14-45F8-B57F-5AA1429E3119}"/>
    <cellStyle name="Total 4 6 5 2 3" xfId="42636" xr:uid="{D47C04DA-BE32-4785-98C6-E0E8EA41C608}"/>
    <cellStyle name="Total 4 6 5 3" xfId="42637" xr:uid="{754654A3-E2E0-45EA-8704-4F42007B3F78}"/>
    <cellStyle name="Total 4 6 5 4" xfId="42638" xr:uid="{5D1F948C-8E7A-4B92-BEE2-49CCB7DEBEFC}"/>
    <cellStyle name="Total 4 6 6" xfId="42639" xr:uid="{DFC1C7BB-0D1D-4F91-BFEE-5EB1EC9DAEB3}"/>
    <cellStyle name="Total 4 6 6 2" xfId="42640" xr:uid="{77B170E8-3982-4AAE-9503-2ACC965F214E}"/>
    <cellStyle name="Total 4 6 6 3" xfId="42641" xr:uid="{E0204D1D-4030-4760-8F39-A2DDDC24E157}"/>
    <cellStyle name="Total 4 6 7" xfId="42642" xr:uid="{949CD43B-4ACE-4CDC-ABEC-4F750FFEAFC4}"/>
    <cellStyle name="Total 4 6 7 2" xfId="42643" xr:uid="{B2D1ECF1-3D29-4D62-8F91-322556BA7389}"/>
    <cellStyle name="Total 4 6 7 3" xfId="42644" xr:uid="{BE4D9D7F-F922-495F-AF33-87EFB74CBE97}"/>
    <cellStyle name="Total 4 6 8" xfId="42645" xr:uid="{59390786-3545-4D51-A371-6C58E58BEA9D}"/>
    <cellStyle name="Total 4 6 8 2" xfId="42646" xr:uid="{9AEA97F4-6A6F-4948-8BD1-E55100CE3B63}"/>
    <cellStyle name="Total 4 6 8 3" xfId="42647" xr:uid="{2B776A94-3CE9-48F6-BAFF-3A66285BCA39}"/>
    <cellStyle name="Total 4 6 9" xfId="42648" xr:uid="{025222D7-6C99-4259-9F35-FE20D7D7F568}"/>
    <cellStyle name="Total 4 6 9 2" xfId="42649" xr:uid="{CA019864-1644-4D89-A07A-03334BFB7FF3}"/>
    <cellStyle name="Total 4 6 9 3" xfId="42650" xr:uid="{78F9671E-6665-4C89-97E3-6CDF5A54EBDD}"/>
    <cellStyle name="Total 4 7" xfId="3191" xr:uid="{0DC5F793-2290-4795-97F2-F3E84159A845}"/>
    <cellStyle name="Total 4 7 10" xfId="42651" xr:uid="{A7C7B97A-0620-4FC4-A4EA-B4A8D08731D6}"/>
    <cellStyle name="Total 4 7 10 2" xfId="42652" xr:uid="{31C18E4A-B3C3-444B-8DCF-1F6F9570E61F}"/>
    <cellStyle name="Total 4 7 10 3" xfId="42653" xr:uid="{04647E60-8395-44CF-B44B-3570EC23AD63}"/>
    <cellStyle name="Total 4 7 11" xfId="42654" xr:uid="{E3BA64A4-2DD7-4F35-A875-1D7468C1E349}"/>
    <cellStyle name="Total 4 7 11 2" xfId="42655" xr:uid="{309AFCBF-23D4-4C83-98FF-5D0789756127}"/>
    <cellStyle name="Total 4 7 12" xfId="42656" xr:uid="{4C43D3B2-07DC-49BE-9676-BF488FEDC403}"/>
    <cellStyle name="Total 4 7 13" xfId="11256" xr:uid="{6E8C4543-C361-42AE-AB27-8A74C1EF2D7D}"/>
    <cellStyle name="Total 4 7 2" xfId="3630" xr:uid="{B430152C-BE68-4958-9CCF-85D50E32393E}"/>
    <cellStyle name="Total 4 7 2 10" xfId="42657" xr:uid="{1F6B64E4-79A9-4F92-9025-A649BB3A8C23}"/>
    <cellStyle name="Total 4 7 2 10 2" xfId="42658" xr:uid="{781DA336-854A-45B8-A1CD-94F6ECBB49EA}"/>
    <cellStyle name="Total 4 7 2 11" xfId="42659" xr:uid="{181BCEA0-1812-4B04-BF37-9FB065CFAA5B}"/>
    <cellStyle name="Total 4 7 2 2" xfId="4286" xr:uid="{ACD38752-DB2C-4DB9-B077-D57362F3C6FA}"/>
    <cellStyle name="Total 4 7 2 2 2" xfId="5033" xr:uid="{DF1B75CC-345F-41FC-8041-882905749383}"/>
    <cellStyle name="Total 4 7 2 2 2 2" xfId="42660" xr:uid="{995D0C05-6421-404E-AC5E-90B1E14CB749}"/>
    <cellStyle name="Total 4 7 2 2 2 3" xfId="42661" xr:uid="{FE1C33E4-89A3-440C-830F-BC22E96EE3B5}"/>
    <cellStyle name="Total 4 7 2 2 3" xfId="5509" xr:uid="{FDBACC50-446D-4D3D-B2FF-DBC7FE337177}"/>
    <cellStyle name="Total 4 7 2 2 3 2" xfId="42662" xr:uid="{E9F8EC97-CCAC-4F7C-8191-FB9DA32D4CB7}"/>
    <cellStyle name="Total 4 7 2 2 4" xfId="42663" xr:uid="{1C6566A1-008A-4130-A7D1-5E62E45F728F}"/>
    <cellStyle name="Total 4 7 2 2 5" xfId="42664" xr:uid="{C4DC4B41-8D27-42B1-AAD0-F656B8D303AD}"/>
    <cellStyle name="Total 4 7 2 2 6" xfId="42665" xr:uid="{64F69F77-223C-42B7-BE7B-CD226FBD9F95}"/>
    <cellStyle name="Total 4 7 2 3" xfId="42666" xr:uid="{66AE49BA-BC02-4452-B698-0A0746EA5116}"/>
    <cellStyle name="Total 4 7 2 3 2" xfId="42667" xr:uid="{62969451-10D8-488F-98E2-E4BA3A625345}"/>
    <cellStyle name="Total 4 7 2 3 3" xfId="42668" xr:uid="{F84D4BD9-7809-4617-A09E-A1DF79766440}"/>
    <cellStyle name="Total 4 7 2 4" xfId="42669" xr:uid="{2A251836-ACA1-427D-A73D-461FC9178210}"/>
    <cellStyle name="Total 4 7 2 4 2" xfId="42670" xr:uid="{C7A14DE5-81DB-4165-A908-D9E2A5A701C5}"/>
    <cellStyle name="Total 4 7 2 4 3" xfId="42671" xr:uid="{E0EF217B-CB02-4C54-96A5-EBF73AECE6B8}"/>
    <cellStyle name="Total 4 7 2 5" xfId="42672" xr:uid="{60CA494D-25EF-4784-B9E8-0D8C0A2E9B14}"/>
    <cellStyle name="Total 4 7 2 5 2" xfId="42673" xr:uid="{EE599B78-A900-41CE-A048-F7F71175708C}"/>
    <cellStyle name="Total 4 7 2 5 3" xfId="42674" xr:uid="{192D6BA3-B839-40E1-A2CD-DE388CE1326D}"/>
    <cellStyle name="Total 4 7 2 6" xfId="42675" xr:uid="{E4DF5ABA-5FD9-40D4-94BF-5649466FF891}"/>
    <cellStyle name="Total 4 7 2 6 2" xfId="42676" xr:uid="{79BDDF87-6D28-4B72-94C7-AF44AE1048DC}"/>
    <cellStyle name="Total 4 7 2 6 3" xfId="42677" xr:uid="{6BDF6AAB-32FC-4694-ADCD-DFC4476EF71F}"/>
    <cellStyle name="Total 4 7 2 7" xfId="42678" xr:uid="{4D76DA63-AEA6-41E2-8A96-776FB11BE62C}"/>
    <cellStyle name="Total 4 7 2 7 2" xfId="42679" xr:uid="{CE9C8030-894D-41A4-AA05-5E2F02D3D617}"/>
    <cellStyle name="Total 4 7 2 7 3" xfId="42680" xr:uid="{8FB5722C-F2AA-44C2-8149-8761D73BD644}"/>
    <cellStyle name="Total 4 7 2 8" xfId="42681" xr:uid="{C0F11C1C-6311-4973-966A-D30450F7E87A}"/>
    <cellStyle name="Total 4 7 2 8 2" xfId="42682" xr:uid="{1318CC13-D2C6-42EF-A748-5F518D48C47A}"/>
    <cellStyle name="Total 4 7 2 8 3" xfId="42683" xr:uid="{9F1B294C-3A07-4172-BD2D-53B2270D2F44}"/>
    <cellStyle name="Total 4 7 2 9" xfId="42684" xr:uid="{65E53229-779B-4721-B213-C1F114677548}"/>
    <cellStyle name="Total 4 7 2 9 2" xfId="42685" xr:uid="{B15D4EDE-98FE-4794-B439-87AD19CB41BF}"/>
    <cellStyle name="Total 4 7 2 9 3" xfId="42686" xr:uid="{606C7643-4707-4502-9825-1965A6EDB70B}"/>
    <cellStyle name="Total 4 7 3" xfId="3964" xr:uid="{BF375D15-350B-4E5F-8305-524244AB6644}"/>
    <cellStyle name="Total 4 7 3 2" xfId="4777" xr:uid="{3D3DE046-8F98-462F-B8C8-4B6F4F11EECD}"/>
    <cellStyle name="Total 4 7 3 2 2" xfId="42687" xr:uid="{E7A83575-5DDA-43C6-92DF-9DEBAA9B472F}"/>
    <cellStyle name="Total 4 7 3 2 3" xfId="42688" xr:uid="{C57144DF-FC73-4782-9E44-22EA5B3409ED}"/>
    <cellStyle name="Total 4 7 3 2 4" xfId="42689" xr:uid="{289B2E31-C5C3-41B3-8879-BFF6BC4C0DEB}"/>
    <cellStyle name="Total 4 7 3 3" xfId="5191" xr:uid="{4927B96D-DE82-40B2-906B-AC6EDF1815F4}"/>
    <cellStyle name="Total 4 7 3 3 2" xfId="42690" xr:uid="{6B224426-6D3A-495F-8CEF-E258ADD34AD0}"/>
    <cellStyle name="Total 4 7 3 4" xfId="42691" xr:uid="{818B6AF3-D0B5-4C21-BA0A-3D6361DD1AC0}"/>
    <cellStyle name="Total 4 7 3 5" xfId="42692" xr:uid="{2B14AA51-4477-45A4-9094-C45145A0CB6E}"/>
    <cellStyle name="Total 4 7 3 6" xfId="42693" xr:uid="{6742ED3D-2AA6-45FF-8074-98453BF63FC4}"/>
    <cellStyle name="Total 4 7 4" xfId="42694" xr:uid="{93F8B2AE-B393-4B43-8FEB-CFDB0967E263}"/>
    <cellStyle name="Total 4 7 4 2" xfId="42695" xr:uid="{EB3CC378-46DE-4F79-84FC-52196B98F697}"/>
    <cellStyle name="Total 4 7 4 2 2" xfId="42696" xr:uid="{850E3A91-BE92-40A9-B335-121AA686AC89}"/>
    <cellStyle name="Total 4 7 4 2 3" xfId="42697" xr:uid="{F32125CC-7557-4DFF-B43F-EFC5FDCC35EA}"/>
    <cellStyle name="Total 4 7 4 3" xfId="42698" xr:uid="{C07B7EF7-A2E1-4250-B5CA-006CC1D1D866}"/>
    <cellStyle name="Total 4 7 4 4" xfId="42699" xr:uid="{8D6C3656-919B-4549-B20A-FFFDE6A23238}"/>
    <cellStyle name="Total 4 7 4 5" xfId="42700" xr:uid="{4B24DDA9-3CEB-4D8A-96FC-DD9D31B4527E}"/>
    <cellStyle name="Total 4 7 5" xfId="42701" xr:uid="{D7E14F92-CBED-4370-A8D0-F445E03BFA72}"/>
    <cellStyle name="Total 4 7 5 2" xfId="42702" xr:uid="{41253F91-C83E-4541-B652-990C4F90363E}"/>
    <cellStyle name="Total 4 7 5 2 2" xfId="42703" xr:uid="{02F73397-A01E-49F5-A82C-18DAC1E0AD68}"/>
    <cellStyle name="Total 4 7 5 2 3" xfId="42704" xr:uid="{391A6BB0-3C8C-4B4A-96CF-1FC8F30CC165}"/>
    <cellStyle name="Total 4 7 5 3" xfId="42705" xr:uid="{E8F7A3A6-C19D-44BA-81E0-E36B0C30F50E}"/>
    <cellStyle name="Total 4 7 5 4" xfId="42706" xr:uid="{04496591-B60B-4461-835B-014C40985315}"/>
    <cellStyle name="Total 4 7 6" xfId="42707" xr:uid="{563326A0-609C-4CB8-811D-6157726CDCDE}"/>
    <cellStyle name="Total 4 7 6 2" xfId="42708" xr:uid="{5FEFC88C-36CB-4DC6-8C47-135A28709B59}"/>
    <cellStyle name="Total 4 7 6 3" xfId="42709" xr:uid="{DDE988D6-B3B9-4456-BB56-C1F941EB1971}"/>
    <cellStyle name="Total 4 7 7" xfId="42710" xr:uid="{4632774F-221E-46C9-90A0-260361D3C781}"/>
    <cellStyle name="Total 4 7 7 2" xfId="42711" xr:uid="{CA28A8B9-70AD-41AC-94B7-5B0C62167557}"/>
    <cellStyle name="Total 4 7 7 3" xfId="42712" xr:uid="{545F0D49-81C4-4F69-833E-9A11F93744E5}"/>
    <cellStyle name="Total 4 7 8" xfId="42713" xr:uid="{690F78C2-ED91-47E2-B405-5B0619CE8293}"/>
    <cellStyle name="Total 4 7 8 2" xfId="42714" xr:uid="{892199ED-23B3-41C9-97BD-B892F4266F7A}"/>
    <cellStyle name="Total 4 7 8 3" xfId="42715" xr:uid="{A6AAE202-190A-4DEB-BE79-EBFBEDE46FD4}"/>
    <cellStyle name="Total 4 7 9" xfId="42716" xr:uid="{7B22ABDA-2407-4D17-A284-9315893FBFFC}"/>
    <cellStyle name="Total 4 7 9 2" xfId="42717" xr:uid="{1D97749A-99D6-49F4-BCA4-91CADF2ED3D1}"/>
    <cellStyle name="Total 4 7 9 3" xfId="42718" xr:uid="{7CB697E8-DBA3-4A89-BE91-A1CD82431EC2}"/>
    <cellStyle name="Total 4 8" xfId="3192" xr:uid="{293F061C-0F77-4E37-AAF0-8C3307E8B329}"/>
    <cellStyle name="Total 4 8 10" xfId="42719" xr:uid="{D988EE14-C971-4D45-9720-2D766342C773}"/>
    <cellStyle name="Total 4 8 10 2" xfId="42720" xr:uid="{D7232F9B-0390-4310-95AD-E6B557D1F54E}"/>
    <cellStyle name="Total 4 8 10 3" xfId="42721" xr:uid="{CFCDC93C-4067-4C05-BB1D-8816CC3CE5F2}"/>
    <cellStyle name="Total 4 8 11" xfId="42722" xr:uid="{108E6DB0-0A7E-4EFB-A82F-B2787E635061}"/>
    <cellStyle name="Total 4 8 11 2" xfId="42723" xr:uid="{625027BF-8521-43E6-ADCC-EA5617755DE8}"/>
    <cellStyle name="Total 4 8 12" xfId="42724" xr:uid="{31048121-0C45-4DFF-A562-D0AFDD2BD4E9}"/>
    <cellStyle name="Total 4 8 13" xfId="11257" xr:uid="{ECB862F2-8CF2-4679-93F1-80265E2046C8}"/>
    <cellStyle name="Total 4 8 2" xfId="3631" xr:uid="{06AE07F3-D4CC-43A2-80BD-58B51D4F5A5C}"/>
    <cellStyle name="Total 4 8 2 10" xfId="42725" xr:uid="{31D03957-88D5-4F86-BE06-1E1E86921C5C}"/>
    <cellStyle name="Total 4 8 2 10 2" xfId="42726" xr:uid="{52DBBF54-34F8-490F-A21D-3433CAE71869}"/>
    <cellStyle name="Total 4 8 2 11" xfId="42727" xr:uid="{89F9050E-E75C-4E60-9497-6F9B9B61FF04}"/>
    <cellStyle name="Total 4 8 2 2" xfId="4287" xr:uid="{E8AD83B8-F23A-4F3F-8701-1C5D78909961}"/>
    <cellStyle name="Total 4 8 2 2 2" xfId="5034" xr:uid="{70439950-4E9D-4341-B2E7-E4F56981BB87}"/>
    <cellStyle name="Total 4 8 2 2 2 2" xfId="42728" xr:uid="{132C1B01-1114-4E7E-ADA9-688FB4D339A5}"/>
    <cellStyle name="Total 4 8 2 2 2 3" xfId="42729" xr:uid="{DC61FEC4-AD29-426F-BF6F-F45DB91B1A8D}"/>
    <cellStyle name="Total 4 8 2 2 3" xfId="5510" xr:uid="{C70AFE24-097C-4860-BE33-61EFC2C71B9A}"/>
    <cellStyle name="Total 4 8 2 2 3 2" xfId="42730" xr:uid="{6049F0FB-7643-431C-8AD1-83DE7FC9FEF7}"/>
    <cellStyle name="Total 4 8 2 2 4" xfId="42731" xr:uid="{693FF202-0B2D-48D0-BF9B-5541735E7A74}"/>
    <cellStyle name="Total 4 8 2 2 5" xfId="42732" xr:uid="{94E7767D-005D-4CC4-ADD2-9C4C1D0BA270}"/>
    <cellStyle name="Total 4 8 2 2 6" xfId="42733" xr:uid="{6A055EBC-AEB7-488E-83CE-4BF404292E2F}"/>
    <cellStyle name="Total 4 8 2 3" xfId="42734" xr:uid="{E079A6C4-D319-4AFC-935D-8C1FB6A8AEB1}"/>
    <cellStyle name="Total 4 8 2 3 2" xfId="42735" xr:uid="{C6131D7E-9048-40B0-87F8-52D914F480AB}"/>
    <cellStyle name="Total 4 8 2 3 3" xfId="42736" xr:uid="{27274248-6729-434A-B746-922935445246}"/>
    <cellStyle name="Total 4 8 2 4" xfId="42737" xr:uid="{3223C997-FD73-442A-A5F0-B12013EAF244}"/>
    <cellStyle name="Total 4 8 2 4 2" xfId="42738" xr:uid="{EB1D43C3-93D3-4AC8-8573-E4C2AD7DCABB}"/>
    <cellStyle name="Total 4 8 2 4 3" xfId="42739" xr:uid="{6FBA1E38-2FD8-4357-844A-6C8B583F35A3}"/>
    <cellStyle name="Total 4 8 2 5" xfId="42740" xr:uid="{999A62BF-855E-4D88-B111-B2F31FD90028}"/>
    <cellStyle name="Total 4 8 2 5 2" xfId="42741" xr:uid="{3B0FEC25-2579-4F6B-B948-6A6C928AF334}"/>
    <cellStyle name="Total 4 8 2 5 3" xfId="42742" xr:uid="{C77290B8-C47A-4EAE-ABA8-556DFD0376AC}"/>
    <cellStyle name="Total 4 8 2 6" xfId="42743" xr:uid="{7250754B-5731-459C-83A9-37A481BE05B0}"/>
    <cellStyle name="Total 4 8 2 6 2" xfId="42744" xr:uid="{2408593A-3710-41F2-B228-B150A792DD17}"/>
    <cellStyle name="Total 4 8 2 6 3" xfId="42745" xr:uid="{1DCC22AB-5B5D-47B9-B5D4-A1F6F113A13B}"/>
    <cellStyle name="Total 4 8 2 7" xfId="42746" xr:uid="{BFD0AB1A-D933-46EE-B8F8-19F8C28E11E0}"/>
    <cellStyle name="Total 4 8 2 7 2" xfId="42747" xr:uid="{CF663C78-F7A7-4531-A585-4D477CFD424F}"/>
    <cellStyle name="Total 4 8 2 7 3" xfId="42748" xr:uid="{3405C829-152A-43C7-A077-3D2DF35B975C}"/>
    <cellStyle name="Total 4 8 2 8" xfId="42749" xr:uid="{906B37E5-FBF5-434D-B7D9-51205764A2DF}"/>
    <cellStyle name="Total 4 8 2 8 2" xfId="42750" xr:uid="{3CD20D12-77EE-4C50-9EE3-28E131A06F31}"/>
    <cellStyle name="Total 4 8 2 8 3" xfId="42751" xr:uid="{9E5B2140-8E6E-47DB-9925-4F5F3301B76F}"/>
    <cellStyle name="Total 4 8 2 9" xfId="42752" xr:uid="{F897BDFB-8C7D-434D-A4E5-258D40C0B1C0}"/>
    <cellStyle name="Total 4 8 2 9 2" xfId="42753" xr:uid="{FC9F4CA7-D8AC-4EEB-9C03-8A687C981211}"/>
    <cellStyle name="Total 4 8 2 9 3" xfId="42754" xr:uid="{75176B25-F954-4068-9AEC-9077662C0591}"/>
    <cellStyle name="Total 4 8 3" xfId="3965" xr:uid="{A4B18F28-DC52-454F-A17E-48CF961D6141}"/>
    <cellStyle name="Total 4 8 3 2" xfId="4778" xr:uid="{09571F68-CBC0-49D4-ABC4-6044FA618570}"/>
    <cellStyle name="Total 4 8 3 2 2" xfId="42755" xr:uid="{1CA6DB09-176A-43FB-A1C6-FC22474D89CF}"/>
    <cellStyle name="Total 4 8 3 2 3" xfId="42756" xr:uid="{C057F51E-21E0-4C9A-9306-85E990D4E951}"/>
    <cellStyle name="Total 4 8 3 2 4" xfId="42757" xr:uid="{45ECC605-A0E4-4149-B0F3-F39E46060099}"/>
    <cellStyle name="Total 4 8 3 3" xfId="5192" xr:uid="{0A92CD14-B813-4438-84D4-98940E0BFAEF}"/>
    <cellStyle name="Total 4 8 3 3 2" xfId="42758" xr:uid="{93DC72A8-DAF7-4FC5-8741-B68FFCEBC66D}"/>
    <cellStyle name="Total 4 8 3 4" xfId="42759" xr:uid="{59E13B93-1A02-41D2-9839-788CE7A339C9}"/>
    <cellStyle name="Total 4 8 3 5" xfId="42760" xr:uid="{14EB41AE-5627-4B31-A663-AA2F6800BD49}"/>
    <cellStyle name="Total 4 8 3 6" xfId="42761" xr:uid="{EBC5804F-0477-4375-9C3A-B65BEED7BCF0}"/>
    <cellStyle name="Total 4 8 4" xfId="42762" xr:uid="{87F36D73-C4A7-4E12-B70B-48D8987B615B}"/>
    <cellStyle name="Total 4 8 4 2" xfId="42763" xr:uid="{70EDA6A6-D6D5-4E34-81BD-5CCE5A7833E8}"/>
    <cellStyle name="Total 4 8 4 2 2" xfId="42764" xr:uid="{7767C2E2-BBCC-4B60-8057-CCE357C65672}"/>
    <cellStyle name="Total 4 8 4 2 3" xfId="42765" xr:uid="{7374C3F2-F8DF-41AE-8411-50ED8B0C0B75}"/>
    <cellStyle name="Total 4 8 4 3" xfId="42766" xr:uid="{5E655BD5-F15B-48E4-8B26-D1E05EE85077}"/>
    <cellStyle name="Total 4 8 4 4" xfId="42767" xr:uid="{8F28A986-3EFB-42AE-883D-99DD56A05DB4}"/>
    <cellStyle name="Total 4 8 4 5" xfId="42768" xr:uid="{D183D035-9B42-49D5-94D3-C42BEDA02197}"/>
    <cellStyle name="Total 4 8 5" xfId="42769" xr:uid="{BDE0B425-9F1F-4EF1-8FB7-00F160772EF2}"/>
    <cellStyle name="Total 4 8 5 2" xfId="42770" xr:uid="{380EB227-486B-4899-BB04-3AA3D13CC560}"/>
    <cellStyle name="Total 4 8 5 2 2" xfId="42771" xr:uid="{2EA39F62-5684-4EA3-886F-EFB17D9714B8}"/>
    <cellStyle name="Total 4 8 5 2 3" xfId="42772" xr:uid="{F2438C98-3B20-4456-BC26-FDC14F08B5F4}"/>
    <cellStyle name="Total 4 8 5 3" xfId="42773" xr:uid="{1D43ABCC-F1A9-4AEE-8DCC-4FA92B75CDE3}"/>
    <cellStyle name="Total 4 8 5 4" xfId="42774" xr:uid="{B83FC67F-6CAB-4090-B700-FF60E1EE0FF5}"/>
    <cellStyle name="Total 4 8 6" xfId="42775" xr:uid="{87FCAFF2-CA4A-4CCF-ADEB-C8179E306675}"/>
    <cellStyle name="Total 4 8 6 2" xfId="42776" xr:uid="{685E9E4D-2741-4DC3-B02F-172EF09339A7}"/>
    <cellStyle name="Total 4 8 6 3" xfId="42777" xr:uid="{5EE64138-BAB4-4351-B915-98E5DC27CFD4}"/>
    <cellStyle name="Total 4 8 7" xfId="42778" xr:uid="{4A61483E-BDB7-4029-8B75-511647231FD3}"/>
    <cellStyle name="Total 4 8 7 2" xfId="42779" xr:uid="{0AAC4ED1-AF40-4082-B34E-22F1067BBF34}"/>
    <cellStyle name="Total 4 8 7 3" xfId="42780" xr:uid="{D34D2298-0EB8-45AE-8373-39D162FED9BB}"/>
    <cellStyle name="Total 4 8 8" xfId="42781" xr:uid="{83426CB9-5C25-4BEB-A79F-D22EDF0A771C}"/>
    <cellStyle name="Total 4 8 8 2" xfId="42782" xr:uid="{E33C8F24-C1DE-49CA-BF29-0563D0181DC0}"/>
    <cellStyle name="Total 4 8 8 3" xfId="42783" xr:uid="{16FC3D82-E7BE-4BA9-B042-FC63FE054B46}"/>
    <cellStyle name="Total 4 8 9" xfId="42784" xr:uid="{4DBF8DD2-2EAC-4A51-BB1B-C69051A7F3D1}"/>
    <cellStyle name="Total 4 8 9 2" xfId="42785" xr:uid="{37F123D8-24C7-496B-8616-723D85A50E6E}"/>
    <cellStyle name="Total 4 8 9 3" xfId="42786" xr:uid="{E54F961D-9B6A-4EF6-A1B4-6121978AB2F2}"/>
    <cellStyle name="Total 4 9" xfId="3193" xr:uid="{046A8864-001D-47E7-80AA-373DA73D17B7}"/>
    <cellStyle name="Total 4 9 10" xfId="42787" xr:uid="{1CA35262-0E09-44A5-AC9F-7890BB255C12}"/>
    <cellStyle name="Total 4 9 10 2" xfId="42788" xr:uid="{3147A61E-744D-4EF2-946F-A5F7E4E3AE5F}"/>
    <cellStyle name="Total 4 9 10 3" xfId="42789" xr:uid="{F6C66397-568C-4956-8EBA-630BB7592430}"/>
    <cellStyle name="Total 4 9 11" xfId="42790" xr:uid="{F54C1EEE-812B-4648-BCD6-A0D5DFEC45A0}"/>
    <cellStyle name="Total 4 9 11 2" xfId="42791" xr:uid="{FD7EA424-AC94-4BE8-AD6C-D2C59499D694}"/>
    <cellStyle name="Total 4 9 12" xfId="42792" xr:uid="{D38C7C16-9510-4754-8938-96E3F11AD859}"/>
    <cellStyle name="Total 4 9 13" xfId="11258" xr:uid="{F0D449FC-1CAD-4291-8AE2-5D8BF9C98AE3}"/>
    <cellStyle name="Total 4 9 2" xfId="3632" xr:uid="{8897B87B-2A0E-4B95-808D-68830EA916F3}"/>
    <cellStyle name="Total 4 9 2 10" xfId="42793" xr:uid="{329E25B2-A450-4D63-B054-326F50FECA09}"/>
    <cellStyle name="Total 4 9 2 10 2" xfId="42794" xr:uid="{B27BAB74-740E-4FA8-9D75-674888BF8A34}"/>
    <cellStyle name="Total 4 9 2 11" xfId="42795" xr:uid="{606400AC-EA36-427E-8210-983265710F70}"/>
    <cellStyle name="Total 4 9 2 2" xfId="4288" xr:uid="{0130E5F3-B1DB-4945-BA64-FBBDE797DAC5}"/>
    <cellStyle name="Total 4 9 2 2 2" xfId="5035" xr:uid="{FCFFAD82-1950-4B05-AC55-897B611F44E0}"/>
    <cellStyle name="Total 4 9 2 2 2 2" xfId="42796" xr:uid="{12862147-FAA4-450C-A284-8980DA86C9D0}"/>
    <cellStyle name="Total 4 9 2 2 2 3" xfId="42797" xr:uid="{9A362F1C-A6D6-4099-9737-F21A61344939}"/>
    <cellStyle name="Total 4 9 2 2 3" xfId="5511" xr:uid="{1D2CE6DB-14D6-42B9-9051-F85DF76F4169}"/>
    <cellStyle name="Total 4 9 2 2 3 2" xfId="42798" xr:uid="{07916130-B021-4183-AFE3-410D74A31AA7}"/>
    <cellStyle name="Total 4 9 2 2 4" xfId="42799" xr:uid="{84994BBD-E834-45B6-AFE6-2765AC7256C6}"/>
    <cellStyle name="Total 4 9 2 2 5" xfId="42800" xr:uid="{1444EEEF-7853-4154-938F-7850408E72F1}"/>
    <cellStyle name="Total 4 9 2 2 6" xfId="42801" xr:uid="{602E27CB-B55D-4FE0-99A8-FB15A0BA7356}"/>
    <cellStyle name="Total 4 9 2 3" xfId="42802" xr:uid="{101511D5-25DA-482A-8B32-40090BB3EEFA}"/>
    <cellStyle name="Total 4 9 2 3 2" xfId="42803" xr:uid="{AED30B64-05D9-4B0E-A699-32FB5FA54FB4}"/>
    <cellStyle name="Total 4 9 2 3 3" xfId="42804" xr:uid="{A3A38344-6D8A-48D8-9F7D-592822D902AF}"/>
    <cellStyle name="Total 4 9 2 4" xfId="42805" xr:uid="{C0840FDE-1A14-4E5D-AA4F-02EB07F75025}"/>
    <cellStyle name="Total 4 9 2 4 2" xfId="42806" xr:uid="{1C77E025-EDC3-4E3E-BB86-0B4C2E2807FA}"/>
    <cellStyle name="Total 4 9 2 4 3" xfId="42807" xr:uid="{ACF767CB-AEB8-44F5-8F03-63F51BABC0E3}"/>
    <cellStyle name="Total 4 9 2 5" xfId="42808" xr:uid="{7201BFA6-3B8B-4821-B436-89EEDB666A30}"/>
    <cellStyle name="Total 4 9 2 5 2" xfId="42809" xr:uid="{A8EB3521-01C3-4C2A-9BC1-EBA9BAA18A6D}"/>
    <cellStyle name="Total 4 9 2 5 3" xfId="42810" xr:uid="{A857AEB9-111A-4599-8FFE-86BCB2DBD9F1}"/>
    <cellStyle name="Total 4 9 2 6" xfId="42811" xr:uid="{275025A6-3CAD-49F7-8FC2-7C0840B18E95}"/>
    <cellStyle name="Total 4 9 2 6 2" xfId="42812" xr:uid="{9D3852BF-E72F-4B6A-AFEC-0B6E43A0C8DF}"/>
    <cellStyle name="Total 4 9 2 6 3" xfId="42813" xr:uid="{18084A52-C25A-43CB-A657-B148AEC827A0}"/>
    <cellStyle name="Total 4 9 2 7" xfId="42814" xr:uid="{B6CB5C95-D350-467B-BD51-CD7607D0493C}"/>
    <cellStyle name="Total 4 9 2 7 2" xfId="42815" xr:uid="{B1C7F868-A0DC-4EFB-8474-FA2DA7C2912E}"/>
    <cellStyle name="Total 4 9 2 7 3" xfId="42816" xr:uid="{C8D1D160-1952-42FD-A6A2-CA0CA2F0CD45}"/>
    <cellStyle name="Total 4 9 2 8" xfId="42817" xr:uid="{F3A09F2D-9607-44A1-A50B-EE8B5186BBDE}"/>
    <cellStyle name="Total 4 9 2 8 2" xfId="42818" xr:uid="{6AC706E2-C69D-4B2D-BF7A-E2194FE05AA4}"/>
    <cellStyle name="Total 4 9 2 8 3" xfId="42819" xr:uid="{EC21603F-BF1D-4D1F-BB8F-7284D8E429BC}"/>
    <cellStyle name="Total 4 9 2 9" xfId="42820" xr:uid="{7ED991A7-7ED5-4CA2-9398-8DD6BA90001F}"/>
    <cellStyle name="Total 4 9 2 9 2" xfId="42821" xr:uid="{A78DB0DD-33A4-4448-8033-4D080968D10E}"/>
    <cellStyle name="Total 4 9 2 9 3" xfId="42822" xr:uid="{622C3F1E-AEB0-41B7-AED9-FDA38521428F}"/>
    <cellStyle name="Total 4 9 3" xfId="3966" xr:uid="{F0BE2751-2253-4DB6-8B42-C304523F945B}"/>
    <cellStyle name="Total 4 9 3 2" xfId="4779" xr:uid="{C1109F5B-2C31-4C09-B908-4882C601BB35}"/>
    <cellStyle name="Total 4 9 3 2 2" xfId="42823" xr:uid="{814B004F-4420-44DF-93E4-BDB5DCF7B877}"/>
    <cellStyle name="Total 4 9 3 2 3" xfId="42824" xr:uid="{6F88BC46-DE37-43A2-836D-FE435BEC8D9F}"/>
    <cellStyle name="Total 4 9 3 2 4" xfId="42825" xr:uid="{53765E49-B9F4-4255-B6DF-063689D1718C}"/>
    <cellStyle name="Total 4 9 3 3" xfId="5193" xr:uid="{F5A91049-D225-4AC2-97D6-F87A0A9115D0}"/>
    <cellStyle name="Total 4 9 3 3 2" xfId="42826" xr:uid="{215EF6D4-2143-49B4-B13D-1EC3961F7DCE}"/>
    <cellStyle name="Total 4 9 3 4" xfId="42827" xr:uid="{FFE7364D-F633-40BC-A7F1-7E990A75B60B}"/>
    <cellStyle name="Total 4 9 3 5" xfId="42828" xr:uid="{C921FF56-E618-4285-A123-2B9BF226C0FA}"/>
    <cellStyle name="Total 4 9 3 6" xfId="42829" xr:uid="{AA91F4F6-AEB3-4F7A-B6FF-138B67B1A83E}"/>
    <cellStyle name="Total 4 9 4" xfId="42830" xr:uid="{C22FF60F-DA18-4C8C-B546-E01BC9DF3E10}"/>
    <cellStyle name="Total 4 9 4 2" xfId="42831" xr:uid="{34E0FCBD-F41D-4FDA-9468-52714A0B9C54}"/>
    <cellStyle name="Total 4 9 4 2 2" xfId="42832" xr:uid="{4834E327-96E7-43F8-BB5D-1511CFADD47B}"/>
    <cellStyle name="Total 4 9 4 2 3" xfId="42833" xr:uid="{9C875BEB-75B2-4E4F-A0F9-F56F9C14AC51}"/>
    <cellStyle name="Total 4 9 4 3" xfId="42834" xr:uid="{C0C84DD5-BE88-4E08-8152-FEE0D97EFA2E}"/>
    <cellStyle name="Total 4 9 4 4" xfId="42835" xr:uid="{A16DEF01-FFC6-4814-A15A-43C4CC94A70F}"/>
    <cellStyle name="Total 4 9 4 5" xfId="42836" xr:uid="{2BC843F1-E2F8-4E90-9323-55F2771895C6}"/>
    <cellStyle name="Total 4 9 5" xfId="42837" xr:uid="{293CFEA2-0093-4C11-8A93-A7EB021EF98F}"/>
    <cellStyle name="Total 4 9 5 2" xfId="42838" xr:uid="{E4DE561B-A6A4-4961-8C9F-B1C3EF0E345F}"/>
    <cellStyle name="Total 4 9 5 2 2" xfId="42839" xr:uid="{668E4A5B-952D-4962-9CC3-35867398BA08}"/>
    <cellStyle name="Total 4 9 5 2 3" xfId="42840" xr:uid="{63DDEBDD-AE5F-4FEB-BD33-5116CE108EF7}"/>
    <cellStyle name="Total 4 9 5 3" xfId="42841" xr:uid="{29A01BFA-EB4A-45BD-8F17-0D076B1A64D5}"/>
    <cellStyle name="Total 4 9 5 4" xfId="42842" xr:uid="{2CB4651E-B02D-4E57-AE5B-0684AD455CBE}"/>
    <cellStyle name="Total 4 9 6" xfId="42843" xr:uid="{BAF3CB43-689D-41FD-8205-6A6FFCBBAAB8}"/>
    <cellStyle name="Total 4 9 6 2" xfId="42844" xr:uid="{169095AB-355F-4700-84A5-036E14501FE5}"/>
    <cellStyle name="Total 4 9 6 3" xfId="42845" xr:uid="{2F4C0B43-7F07-4CB0-9826-CF677D269671}"/>
    <cellStyle name="Total 4 9 7" xfId="42846" xr:uid="{203F3B31-3178-4C36-B459-0FD5E4714933}"/>
    <cellStyle name="Total 4 9 7 2" xfId="42847" xr:uid="{C2D87E68-03C6-46AF-A4CA-B5B389F688CE}"/>
    <cellStyle name="Total 4 9 7 3" xfId="42848" xr:uid="{EB8EE881-B9A0-4B9C-8AC3-8C024480FF19}"/>
    <cellStyle name="Total 4 9 8" xfId="42849" xr:uid="{20D8B9F3-89FA-4F15-8FC3-982DB740C738}"/>
    <cellStyle name="Total 4 9 8 2" xfId="42850" xr:uid="{C2ED8D60-D5E3-4C3E-943A-507E318D64A5}"/>
    <cellStyle name="Total 4 9 8 3" xfId="42851" xr:uid="{EBCC1C62-9601-4A5A-A4BE-5FC62EA15872}"/>
    <cellStyle name="Total 4 9 9" xfId="42852" xr:uid="{A8A3E5C2-286D-46A4-93EF-58776A7CAAFB}"/>
    <cellStyle name="Total 4 9 9 2" xfId="42853" xr:uid="{89CEC7D0-B4DE-43B0-96CF-CE6A2BCF93BB}"/>
    <cellStyle name="Total 4 9 9 3" xfId="42854" xr:uid="{A1114CE1-0330-4860-8BEC-37792C228454}"/>
    <cellStyle name="Total 40" xfId="9680" xr:uid="{AF450E3C-46C5-4E77-89C6-EE0A0DEAA265}"/>
    <cellStyle name="Total 40 2" xfId="42855" xr:uid="{95DB9C31-B45C-42C6-8BC9-622A249E3EC1}"/>
    <cellStyle name="Total 41" xfId="9681" xr:uid="{3BC2D892-0007-4A4F-B5CE-4CB8B24A4317}"/>
    <cellStyle name="Total 41 2" xfId="42856" xr:uid="{30080913-9E2E-4DA4-9EED-059C2146A8D6}"/>
    <cellStyle name="Total 42" xfId="9682" xr:uid="{32B83973-578E-4E42-9DB5-F81BC9A6083D}"/>
    <cellStyle name="Total 42 2" xfId="42857" xr:uid="{8901F1CF-FE1E-43BC-B354-0B4E7554E62D}"/>
    <cellStyle name="Total 5" xfId="3194" xr:uid="{0732F0E0-6240-48F6-BCE4-A70A6CF12310}"/>
    <cellStyle name="Total 5 10" xfId="3195" xr:uid="{F0F2DC48-A9D1-433A-9E71-26571DDE6DE6}"/>
    <cellStyle name="Total 5 10 10" xfId="42858" xr:uid="{28EB16C6-73BC-48FA-8DC7-E2E2B1E735A9}"/>
    <cellStyle name="Total 5 10 10 2" xfId="42859" xr:uid="{C5A357EB-8B6D-4E67-8CA2-C87D526392B4}"/>
    <cellStyle name="Total 5 10 10 3" xfId="42860" xr:uid="{B260D104-874B-4F53-B8D1-A547E7C1624B}"/>
    <cellStyle name="Total 5 10 11" xfId="42861" xr:uid="{AB4D7697-C05F-4217-8A5F-8DCA15E05883}"/>
    <cellStyle name="Total 5 10 11 2" xfId="42862" xr:uid="{173815E7-0E57-47AD-9BAD-8FFB1CAB3D80}"/>
    <cellStyle name="Total 5 10 12" xfId="42863" xr:uid="{356F4EEA-BEA2-4543-BC9B-2BFCEDA97144}"/>
    <cellStyle name="Total 5 10 13" xfId="11260" xr:uid="{753F637A-9B77-458D-B764-2977DAFEF8F3}"/>
    <cellStyle name="Total 5 10 2" xfId="3634" xr:uid="{2EAA68F4-C7FC-4BFF-BBDB-3EE1BA72F43A}"/>
    <cellStyle name="Total 5 10 2 10" xfId="42864" xr:uid="{8FF8A6E2-B137-48F4-B290-E18609F050EE}"/>
    <cellStyle name="Total 5 10 2 10 2" xfId="42865" xr:uid="{27160ED1-3CE4-476C-9ACF-57FCF82A7246}"/>
    <cellStyle name="Total 5 10 2 11" xfId="42866" xr:uid="{73DE4EF8-624B-4530-96E1-1933E8460465}"/>
    <cellStyle name="Total 5 10 2 2" xfId="4290" xr:uid="{D7C24954-D4C2-4603-AF39-51FF4812C4E6}"/>
    <cellStyle name="Total 5 10 2 2 2" xfId="5037" xr:uid="{9F25CB10-D93D-4784-B00B-7F32A32839F7}"/>
    <cellStyle name="Total 5 10 2 2 2 2" xfId="42867" xr:uid="{2D6AB622-3236-4BBB-B0F3-4C9E16F1A321}"/>
    <cellStyle name="Total 5 10 2 2 2 3" xfId="42868" xr:uid="{A874EB8C-6E62-446A-89D9-1279AA9755EC}"/>
    <cellStyle name="Total 5 10 2 2 3" xfId="5513" xr:uid="{1306A9AE-9C80-45E6-9BDC-435A5B24FB25}"/>
    <cellStyle name="Total 5 10 2 2 3 2" xfId="42869" xr:uid="{475F9821-9B8E-4C71-98B5-13A02140C5CE}"/>
    <cellStyle name="Total 5 10 2 2 4" xfId="42870" xr:uid="{04FFA30A-DB39-48BB-8D4C-0C0788389056}"/>
    <cellStyle name="Total 5 10 2 2 5" xfId="42871" xr:uid="{6FE52BDE-A862-445D-9CE9-928E2F878B41}"/>
    <cellStyle name="Total 5 10 2 2 6" xfId="42872" xr:uid="{B3B888AA-43AC-4497-A0FA-19D06EDA9A0B}"/>
    <cellStyle name="Total 5 10 2 3" xfId="42873" xr:uid="{AC1BF12E-9E69-4703-889F-4940B9480406}"/>
    <cellStyle name="Total 5 10 2 3 2" xfId="42874" xr:uid="{AE84EF9A-2020-4268-8843-34F0822DC9F4}"/>
    <cellStyle name="Total 5 10 2 3 3" xfId="42875" xr:uid="{965AF5FA-D6DE-4887-ACAB-1DA101260CCF}"/>
    <cellStyle name="Total 5 10 2 4" xfId="42876" xr:uid="{042BED6B-9FD3-48B2-B415-A2571C1BEE93}"/>
    <cellStyle name="Total 5 10 2 4 2" xfId="42877" xr:uid="{28DA205A-098A-42EC-AC2E-0933274B272B}"/>
    <cellStyle name="Total 5 10 2 4 3" xfId="42878" xr:uid="{E769637B-14EB-4AF9-9523-57F844E3CDFA}"/>
    <cellStyle name="Total 5 10 2 5" xfId="42879" xr:uid="{F206E507-0E4F-4A7A-A1B4-2CF6D419917A}"/>
    <cellStyle name="Total 5 10 2 5 2" xfId="42880" xr:uid="{F03ACE6C-0037-40D3-A85D-71B93DFAF12A}"/>
    <cellStyle name="Total 5 10 2 5 3" xfId="42881" xr:uid="{F330D1B4-2407-4813-833C-E30EAD8188AF}"/>
    <cellStyle name="Total 5 10 2 6" xfId="42882" xr:uid="{40B6BAF1-48D4-44AD-8B53-7FCE7CAA8834}"/>
    <cellStyle name="Total 5 10 2 6 2" xfId="42883" xr:uid="{6DA79373-38E4-4FD3-B09C-5D8A5B35AD3D}"/>
    <cellStyle name="Total 5 10 2 6 3" xfId="42884" xr:uid="{E9F397E9-ED31-4ACB-A30E-F557FC24AA07}"/>
    <cellStyle name="Total 5 10 2 7" xfId="42885" xr:uid="{DAE62FEA-1AAA-4043-AC43-5B9CD9DBEF76}"/>
    <cellStyle name="Total 5 10 2 7 2" xfId="42886" xr:uid="{4F37250E-6F1E-43C6-BA82-B35B4CBE6DAC}"/>
    <cellStyle name="Total 5 10 2 7 3" xfId="42887" xr:uid="{9F536FAA-1CCB-4B63-A6E1-3F1FCC9AF090}"/>
    <cellStyle name="Total 5 10 2 8" xfId="42888" xr:uid="{16A32CC5-D46C-4410-8741-A8F7A4C7CE96}"/>
    <cellStyle name="Total 5 10 2 8 2" xfId="42889" xr:uid="{F1BB3DB3-CF81-4191-8D18-9A477394402E}"/>
    <cellStyle name="Total 5 10 2 8 3" xfId="42890" xr:uid="{A59404EE-A451-4D19-BE2A-F7A9A67901A7}"/>
    <cellStyle name="Total 5 10 2 9" xfId="42891" xr:uid="{54C2A31C-337B-4538-89E2-4F6CA13BC714}"/>
    <cellStyle name="Total 5 10 2 9 2" xfId="42892" xr:uid="{BD7614EA-E93C-434F-BD6E-7523908A664B}"/>
    <cellStyle name="Total 5 10 2 9 3" xfId="42893" xr:uid="{B1AE7940-88B6-44E0-A64E-7F146421C486}"/>
    <cellStyle name="Total 5 10 3" xfId="3968" xr:uid="{8AD8FD4B-F732-4326-A6F8-0963DFF4CA60}"/>
    <cellStyle name="Total 5 10 3 2" xfId="4781" xr:uid="{428C9EAD-51A0-46D8-B605-B9343DA7A000}"/>
    <cellStyle name="Total 5 10 3 2 2" xfId="42894" xr:uid="{589E67D3-A0C6-48A6-8186-0194A978EA63}"/>
    <cellStyle name="Total 5 10 3 2 3" xfId="42895" xr:uid="{0551E38A-A4D3-4458-A152-ACFA2E2F3BA8}"/>
    <cellStyle name="Total 5 10 3 2 4" xfId="42896" xr:uid="{C677BB60-DA2A-40B8-8443-483F1D2B8EE1}"/>
    <cellStyle name="Total 5 10 3 3" xfId="5195" xr:uid="{B6F0762B-C206-4D41-B9E8-E06F496B052F}"/>
    <cellStyle name="Total 5 10 3 3 2" xfId="42897" xr:uid="{0A3261BD-36D6-4C00-91DE-1CB18623DCEE}"/>
    <cellStyle name="Total 5 10 3 4" xfId="42898" xr:uid="{D89DB755-4C62-4D7F-9369-FF074F82E5E2}"/>
    <cellStyle name="Total 5 10 3 5" xfId="42899" xr:uid="{1086AB9E-CBF9-4B99-8CAC-25C07BD56701}"/>
    <cellStyle name="Total 5 10 3 6" xfId="42900" xr:uid="{64A91F91-71BF-4864-A3FD-30C3605D47DF}"/>
    <cellStyle name="Total 5 10 4" xfId="42901" xr:uid="{6FBF3D80-318D-45D5-8AFC-34D59B63622A}"/>
    <cellStyle name="Total 5 10 4 2" xfId="42902" xr:uid="{86FCA33C-C09D-4C46-A043-3A13E889FD6B}"/>
    <cellStyle name="Total 5 10 4 2 2" xfId="42903" xr:uid="{C5F78828-AE63-424D-91A4-02DFD9A3E0EF}"/>
    <cellStyle name="Total 5 10 4 2 3" xfId="42904" xr:uid="{961FE8E8-D5A8-4AFD-997A-21AABA50A129}"/>
    <cellStyle name="Total 5 10 4 3" xfId="42905" xr:uid="{BBB285DF-0745-4CD4-8B75-E0BA51A9CA2D}"/>
    <cellStyle name="Total 5 10 4 4" xfId="42906" xr:uid="{EC074719-6DF1-4B7B-BCF1-C2D6C3346826}"/>
    <cellStyle name="Total 5 10 4 5" xfId="42907" xr:uid="{C31C1E21-45BB-4DF6-BAA9-234D76A34A52}"/>
    <cellStyle name="Total 5 10 5" xfId="42908" xr:uid="{A8FEAD33-00EF-4CE5-8020-54C2E0A712E1}"/>
    <cellStyle name="Total 5 10 5 2" xfId="42909" xr:uid="{5A61604E-E20E-4665-B30E-9775F85F8C49}"/>
    <cellStyle name="Total 5 10 5 2 2" xfId="42910" xr:uid="{EFF26BDF-FE52-4CDA-943B-9A17ED63DB6D}"/>
    <cellStyle name="Total 5 10 5 2 3" xfId="42911" xr:uid="{1F03C2A9-658F-4142-A3BF-0F7D28A22B9E}"/>
    <cellStyle name="Total 5 10 5 3" xfId="42912" xr:uid="{9DF0DB01-46DF-442E-83B1-9FA0781E94B6}"/>
    <cellStyle name="Total 5 10 5 4" xfId="42913" xr:uid="{CE356CB0-3CB4-4E7F-A4AD-6C1C7E35E139}"/>
    <cellStyle name="Total 5 10 6" xfId="42914" xr:uid="{FC917F86-5616-4A8D-BFBD-8757EC16773C}"/>
    <cellStyle name="Total 5 10 6 2" xfId="42915" xr:uid="{4DDAFD43-222F-4C73-97EF-15F89CE73CD0}"/>
    <cellStyle name="Total 5 10 6 3" xfId="42916" xr:uid="{B069D295-3D55-4525-BF0E-1A009198B922}"/>
    <cellStyle name="Total 5 10 7" xfId="42917" xr:uid="{E53FC91D-5C36-48CC-89C6-2996A4F49A97}"/>
    <cellStyle name="Total 5 10 7 2" xfId="42918" xr:uid="{C9C692CB-99E8-445F-AEA5-E6D70EB2CD65}"/>
    <cellStyle name="Total 5 10 7 3" xfId="42919" xr:uid="{C45E01BC-2638-4887-99DA-0263960E8333}"/>
    <cellStyle name="Total 5 10 8" xfId="42920" xr:uid="{3A46C6E6-9CB9-4D77-BFC5-2E78A934F750}"/>
    <cellStyle name="Total 5 10 8 2" xfId="42921" xr:uid="{EE13851B-F047-4C00-97DC-CFC0C3D7225E}"/>
    <cellStyle name="Total 5 10 8 3" xfId="42922" xr:uid="{FF9C6E59-7180-4BD9-B4AC-D370EEE325FD}"/>
    <cellStyle name="Total 5 10 9" xfId="42923" xr:uid="{8786C64C-BC7C-419B-84CD-5F883E7E9509}"/>
    <cellStyle name="Total 5 10 9 2" xfId="42924" xr:uid="{5B8C113F-F801-4872-A164-2648B1BA26AD}"/>
    <cellStyle name="Total 5 10 9 3" xfId="42925" xr:uid="{8F781EAD-6558-4756-9B00-80F122F8167D}"/>
    <cellStyle name="Total 5 11" xfId="3196" xr:uid="{52AA0ED0-D605-4273-B24A-4D98D709202E}"/>
    <cellStyle name="Total 5 11 10" xfId="42926" xr:uid="{DFC46A5A-D9BC-4F14-B55C-D93638F069B5}"/>
    <cellStyle name="Total 5 11 10 2" xfId="42927" xr:uid="{9A993A11-7198-4610-B977-09CE1716DCA7}"/>
    <cellStyle name="Total 5 11 10 3" xfId="42928" xr:uid="{BFDCFAEB-CCA1-4920-B3D1-2F98AB5D240D}"/>
    <cellStyle name="Total 5 11 11" xfId="42929" xr:uid="{05148BE0-8719-49E6-B47F-7402A9BD48B3}"/>
    <cellStyle name="Total 5 11 11 2" xfId="42930" xr:uid="{8BFFEE91-A1A9-4292-8A1F-3D0F6D50B53C}"/>
    <cellStyle name="Total 5 11 12" xfId="42931" xr:uid="{CBA1A4C3-AB05-4057-B7EF-FB47437826D5}"/>
    <cellStyle name="Total 5 11 13" xfId="11261" xr:uid="{1A79AF55-A806-475F-B291-E256F6F450B1}"/>
    <cellStyle name="Total 5 11 2" xfId="3635" xr:uid="{00ADE649-C1D0-4DB0-A5AA-BF4BF9C87C70}"/>
    <cellStyle name="Total 5 11 2 10" xfId="42932" xr:uid="{36CACD2C-8347-4AFB-83BB-AE6E4CB762EB}"/>
    <cellStyle name="Total 5 11 2 10 2" xfId="42933" xr:uid="{5D569A9A-9F34-48BA-A93C-AD98F42C99E7}"/>
    <cellStyle name="Total 5 11 2 11" xfId="42934" xr:uid="{96D65A62-4DAC-4349-9CFB-D3F7EF6C7B99}"/>
    <cellStyle name="Total 5 11 2 2" xfId="4291" xr:uid="{83D48124-FB36-4991-8F19-BBBB19B8BAFA}"/>
    <cellStyle name="Total 5 11 2 2 2" xfId="5038" xr:uid="{44E1906D-FD98-4AD4-891A-18A837091523}"/>
    <cellStyle name="Total 5 11 2 2 2 2" xfId="42935" xr:uid="{9E840A8B-C0D3-40EA-A24A-104FDD842E53}"/>
    <cellStyle name="Total 5 11 2 2 2 3" xfId="42936" xr:uid="{D4130C40-CB40-47D6-9E32-821F32EAC414}"/>
    <cellStyle name="Total 5 11 2 2 3" xfId="5514" xr:uid="{C97EA4A7-77EF-49BB-A799-5C0BBB4B8F8D}"/>
    <cellStyle name="Total 5 11 2 2 3 2" xfId="42937" xr:uid="{F0549C9D-B1CD-4906-B2BA-DF109BBA81E3}"/>
    <cellStyle name="Total 5 11 2 2 4" xfId="42938" xr:uid="{D0DA17C3-AA8E-44E3-85AA-62042E6FC71B}"/>
    <cellStyle name="Total 5 11 2 2 5" xfId="42939" xr:uid="{1179A76A-7E07-42EC-BD06-9E0853B7958A}"/>
    <cellStyle name="Total 5 11 2 2 6" xfId="42940" xr:uid="{FF794EA0-27EA-44F6-82F5-A0ABBE1F11C7}"/>
    <cellStyle name="Total 5 11 2 3" xfId="42941" xr:uid="{29C629A2-C896-4FEB-8C72-1127B5AAC59E}"/>
    <cellStyle name="Total 5 11 2 3 2" xfId="42942" xr:uid="{70B2363C-4948-4255-B324-F224C41553F7}"/>
    <cellStyle name="Total 5 11 2 3 3" xfId="42943" xr:uid="{7D4EBE28-CE0B-47C4-8D39-A9128F5B39E4}"/>
    <cellStyle name="Total 5 11 2 4" xfId="42944" xr:uid="{C42FE5A3-7C4D-45CB-9900-EF3CE09BFA3C}"/>
    <cellStyle name="Total 5 11 2 4 2" xfId="42945" xr:uid="{9FE9C524-C1EB-4A25-9859-F2EBBB7C4876}"/>
    <cellStyle name="Total 5 11 2 4 3" xfId="42946" xr:uid="{55CA0650-E19B-4DE7-B1ED-6BF8D57A5505}"/>
    <cellStyle name="Total 5 11 2 5" xfId="42947" xr:uid="{A12152A2-7E59-467A-8BC2-EC408A001C57}"/>
    <cellStyle name="Total 5 11 2 5 2" xfId="42948" xr:uid="{33391971-401C-47CB-808A-2CFFB976C09A}"/>
    <cellStyle name="Total 5 11 2 5 3" xfId="42949" xr:uid="{156BA31B-12F0-4BEC-8967-0F2499108704}"/>
    <cellStyle name="Total 5 11 2 6" xfId="42950" xr:uid="{108E4F8E-8315-4063-8B77-6E2476BE98E0}"/>
    <cellStyle name="Total 5 11 2 6 2" xfId="42951" xr:uid="{9EA958BF-0561-44A8-B096-E63E76B2EF87}"/>
    <cellStyle name="Total 5 11 2 6 3" xfId="42952" xr:uid="{FF836632-E32B-49D5-8BEE-F204710F2341}"/>
    <cellStyle name="Total 5 11 2 7" xfId="42953" xr:uid="{1027EE38-6009-49BE-ABB2-587761DE2529}"/>
    <cellStyle name="Total 5 11 2 7 2" xfId="42954" xr:uid="{E91DCB92-CE3F-4C41-928F-49F0B59F2112}"/>
    <cellStyle name="Total 5 11 2 7 3" xfId="42955" xr:uid="{56E8E14B-569C-445C-BAA3-32DACBDF7CAA}"/>
    <cellStyle name="Total 5 11 2 8" xfId="42956" xr:uid="{1ED80859-C753-4A35-930A-3E8543803A59}"/>
    <cellStyle name="Total 5 11 2 8 2" xfId="42957" xr:uid="{9E92D71B-3133-42F9-803B-8475FDD3F47E}"/>
    <cellStyle name="Total 5 11 2 8 3" xfId="42958" xr:uid="{68F553D1-82A7-4FE8-AA37-12142E58D910}"/>
    <cellStyle name="Total 5 11 2 9" xfId="42959" xr:uid="{85E0084B-D9BF-43DD-8E98-0B242AB8E404}"/>
    <cellStyle name="Total 5 11 2 9 2" xfId="42960" xr:uid="{95D63B5F-1F78-45BB-AC7C-C8B00C1D437D}"/>
    <cellStyle name="Total 5 11 2 9 3" xfId="42961" xr:uid="{132CB18E-CE75-4F80-9BE3-B7CD0BCEC2BC}"/>
    <cellStyle name="Total 5 11 3" xfId="3969" xr:uid="{66159C9C-BF2F-49A2-B384-11B3280AA9A2}"/>
    <cellStyle name="Total 5 11 3 2" xfId="4782" xr:uid="{21A53831-C60F-4350-A33A-7C7A96E66AE1}"/>
    <cellStyle name="Total 5 11 3 2 2" xfId="42962" xr:uid="{D109FF63-9CC2-4AC5-B2B2-0CDAFF16497E}"/>
    <cellStyle name="Total 5 11 3 2 3" xfId="42963" xr:uid="{0C2832E4-B46F-4715-8164-A7085E314265}"/>
    <cellStyle name="Total 5 11 3 2 4" xfId="42964" xr:uid="{79008A4F-2441-46F5-9F98-8995BECC475B}"/>
    <cellStyle name="Total 5 11 3 3" xfId="5196" xr:uid="{74E20EEC-3057-4C11-B7C0-25413A0DF54A}"/>
    <cellStyle name="Total 5 11 3 3 2" xfId="42965" xr:uid="{895F1C32-B9E1-4FE8-979E-A45FB98A6441}"/>
    <cellStyle name="Total 5 11 3 4" xfId="42966" xr:uid="{B64C16A9-5143-4FE6-BB4C-67313E7F4E48}"/>
    <cellStyle name="Total 5 11 3 5" xfId="42967" xr:uid="{008B17EB-8D6C-402D-824F-8469C166175C}"/>
    <cellStyle name="Total 5 11 3 6" xfId="42968" xr:uid="{02F3A0DD-20C0-48B5-B024-1AD0FFEB6997}"/>
    <cellStyle name="Total 5 11 4" xfId="42969" xr:uid="{380E12F4-674A-4246-84DC-0EF7F6E47736}"/>
    <cellStyle name="Total 5 11 4 2" xfId="42970" xr:uid="{AE91B216-E198-4474-B1C6-622FF0D27349}"/>
    <cellStyle name="Total 5 11 4 2 2" xfId="42971" xr:uid="{8F4ABDBC-2A24-4EEB-B617-F78CDC7D45F3}"/>
    <cellStyle name="Total 5 11 4 2 3" xfId="42972" xr:uid="{453378A7-43C8-435B-A224-0C89E9399205}"/>
    <cellStyle name="Total 5 11 4 3" xfId="42973" xr:uid="{192BD9DF-A936-43E6-8D16-636B1C786B02}"/>
    <cellStyle name="Total 5 11 4 4" xfId="42974" xr:uid="{0C110B97-0705-43AA-AADF-D12A3A03BCB3}"/>
    <cellStyle name="Total 5 11 4 5" xfId="42975" xr:uid="{E50EB15C-FB5A-4995-8744-2FBC36D0325B}"/>
    <cellStyle name="Total 5 11 5" xfId="42976" xr:uid="{54DE20D2-9896-4F4B-8BEE-CD3A3FB9F018}"/>
    <cellStyle name="Total 5 11 5 2" xfId="42977" xr:uid="{72DA488F-2B7D-4D90-A5F5-9A2942F45B50}"/>
    <cellStyle name="Total 5 11 5 2 2" xfId="42978" xr:uid="{452116EF-7D26-4181-A02D-A7730FE82064}"/>
    <cellStyle name="Total 5 11 5 2 3" xfId="42979" xr:uid="{8379F196-79CA-4588-A0C5-00E16D281D1A}"/>
    <cellStyle name="Total 5 11 5 3" xfId="42980" xr:uid="{006445E0-B157-4DC6-B1E5-2DFC49A67FDD}"/>
    <cellStyle name="Total 5 11 5 4" xfId="42981" xr:uid="{9A967354-5505-4F89-BE6D-59D3C85848A1}"/>
    <cellStyle name="Total 5 11 6" xfId="42982" xr:uid="{6066812E-6322-433B-97F0-B0E334577A6C}"/>
    <cellStyle name="Total 5 11 6 2" xfId="42983" xr:uid="{D2756458-C11E-407B-85CF-68FC7DF8A71D}"/>
    <cellStyle name="Total 5 11 6 3" xfId="42984" xr:uid="{2D0AEB33-710D-41AB-9EBE-26F07A20FE1D}"/>
    <cellStyle name="Total 5 11 7" xfId="42985" xr:uid="{E55C71B4-668F-4FC1-88E1-0B34E0E0F2D1}"/>
    <cellStyle name="Total 5 11 7 2" xfId="42986" xr:uid="{3FE00E6B-46B9-4DBE-A015-BFC99231C642}"/>
    <cellStyle name="Total 5 11 7 3" xfId="42987" xr:uid="{B797596C-E36B-4A2A-AC29-DCAA59BA3C3C}"/>
    <cellStyle name="Total 5 11 8" xfId="42988" xr:uid="{5A2F59B0-3EA0-4218-A8FF-F4C1DBB4097B}"/>
    <cellStyle name="Total 5 11 8 2" xfId="42989" xr:uid="{80D20D72-4377-437A-A829-1286CD349056}"/>
    <cellStyle name="Total 5 11 8 3" xfId="42990" xr:uid="{43085110-6BE1-453C-AF27-729989660B45}"/>
    <cellStyle name="Total 5 11 9" xfId="42991" xr:uid="{9D11187D-505B-4DF9-A2A9-983A067AA798}"/>
    <cellStyle name="Total 5 11 9 2" xfId="42992" xr:uid="{E60DAB3C-2942-4689-8D31-073FC78652DF}"/>
    <cellStyle name="Total 5 11 9 3" xfId="42993" xr:uid="{24EC7C53-7B7C-47A0-A1EA-8B188EF500C1}"/>
    <cellStyle name="Total 5 12" xfId="3633" xr:uid="{5EDF312A-6143-469C-A6CC-75604F48F116}"/>
    <cellStyle name="Total 5 12 10" xfId="42994" xr:uid="{94D60C1B-C89B-486E-AAC7-A756F14BFBEE}"/>
    <cellStyle name="Total 5 12 10 2" xfId="42995" xr:uid="{5BD81099-0E2D-46D2-A290-91F094673597}"/>
    <cellStyle name="Total 5 12 11" xfId="42996" xr:uid="{3E3C9F85-9ED1-4954-A148-3FD08C5DB740}"/>
    <cellStyle name="Total 5 12 2" xfId="4289" xr:uid="{2D758040-3154-45A3-B1FC-1C1650700EB6}"/>
    <cellStyle name="Total 5 12 2 2" xfId="5036" xr:uid="{12F696DF-491C-4B3C-97B1-53E063C415FD}"/>
    <cellStyle name="Total 5 12 2 2 2" xfId="42997" xr:uid="{3BD1AF56-3E03-4F7F-A1D0-27AEAA2BC4A2}"/>
    <cellStyle name="Total 5 12 2 2 3" xfId="42998" xr:uid="{88D58B4F-C2D6-4B1D-A0F1-6BC063C77DED}"/>
    <cellStyle name="Total 5 12 2 3" xfId="5512" xr:uid="{AFB03227-5BA8-4CF0-A61F-08CB1AEF7A47}"/>
    <cellStyle name="Total 5 12 2 3 2" xfId="42999" xr:uid="{02C0073E-5500-468B-ADCB-11CAF79B5896}"/>
    <cellStyle name="Total 5 12 2 4" xfId="43000" xr:uid="{975A7126-FBFD-4B1B-9688-53856C0F0BE5}"/>
    <cellStyle name="Total 5 12 2 5" xfId="43001" xr:uid="{AE40E585-BA73-48B0-8210-4F8F1D704160}"/>
    <cellStyle name="Total 5 12 2 6" xfId="43002" xr:uid="{2482EC1E-3065-49DF-8906-BB48A31064A1}"/>
    <cellStyle name="Total 5 12 3" xfId="43003" xr:uid="{DF35C8EB-4196-42EA-8898-944C567865C4}"/>
    <cellStyle name="Total 5 12 3 2" xfId="43004" xr:uid="{78929E20-C4CA-4714-9EC6-ACA495973F97}"/>
    <cellStyle name="Total 5 12 3 3" xfId="43005" xr:uid="{38CBD4FB-CF7D-46EB-8EA0-F1C7F1C94E0A}"/>
    <cellStyle name="Total 5 12 4" xfId="43006" xr:uid="{C8BD2CF1-6E4B-4048-AAA1-BC50D3195B10}"/>
    <cellStyle name="Total 5 12 4 2" xfId="43007" xr:uid="{5F0D5C60-6DD6-4805-96C0-F8473B26DE4D}"/>
    <cellStyle name="Total 5 12 4 3" xfId="43008" xr:uid="{9F946A86-C326-469F-8A44-371245732892}"/>
    <cellStyle name="Total 5 12 5" xfId="43009" xr:uid="{22890BC9-8C87-4906-9CFC-07566A17A031}"/>
    <cellStyle name="Total 5 12 5 2" xfId="43010" xr:uid="{EFAB5C44-4B88-45B0-8B98-73F583A32F13}"/>
    <cellStyle name="Total 5 12 5 3" xfId="43011" xr:uid="{F7EBEC44-3A65-40BF-819F-B4DAA1A3BB70}"/>
    <cellStyle name="Total 5 12 6" xfId="43012" xr:uid="{10C00417-28C1-4D76-A45F-4F39560FC2A2}"/>
    <cellStyle name="Total 5 12 6 2" xfId="43013" xr:uid="{11BDC181-E749-4454-B899-C2A7B7B7A9FA}"/>
    <cellStyle name="Total 5 12 6 3" xfId="43014" xr:uid="{6D96E312-C59B-4866-BD35-D99AC4940FD5}"/>
    <cellStyle name="Total 5 12 7" xfId="43015" xr:uid="{979F1C80-BBF6-4B73-8626-1D5852EECE2B}"/>
    <cellStyle name="Total 5 12 7 2" xfId="43016" xr:uid="{E6EBD6F3-7223-458D-A6B3-E61ED5B15E6D}"/>
    <cellStyle name="Total 5 12 7 3" xfId="43017" xr:uid="{D38FAD48-FF73-424D-8CD8-2089EF43696F}"/>
    <cellStyle name="Total 5 12 8" xfId="43018" xr:uid="{5572F1E2-7408-4B39-8798-B112C3FCCE9F}"/>
    <cellStyle name="Total 5 12 8 2" xfId="43019" xr:uid="{F0C4F692-227D-4A98-ACD8-A2F272C6DBF2}"/>
    <cellStyle name="Total 5 12 8 3" xfId="43020" xr:uid="{898FE275-47C9-4DEE-8049-C95D236DCA01}"/>
    <cellStyle name="Total 5 12 9" xfId="43021" xr:uid="{C6E2CB16-39FA-4806-9C1C-A13155F8AA88}"/>
    <cellStyle name="Total 5 12 9 2" xfId="43022" xr:uid="{29CF1EF8-19E8-48CB-943E-A6D5FBA2A4D3}"/>
    <cellStyle name="Total 5 12 9 3" xfId="43023" xr:uid="{A0EA3F1B-2F3B-4254-BCEA-CB137403B6D8}"/>
    <cellStyle name="Total 5 13" xfId="3967" xr:uid="{CD3E72B1-B847-45BF-93C3-4D594EE601A9}"/>
    <cellStyle name="Total 5 13 2" xfId="4780" xr:uid="{4E276F6B-2F1D-44E6-B81A-356D7C7C229F}"/>
    <cellStyle name="Total 5 13 2 2" xfId="43024" xr:uid="{B09AAFD6-0D57-4764-9961-296A352372D5}"/>
    <cellStyle name="Total 5 13 2 3" xfId="43025" xr:uid="{1CE02967-5DF0-4E01-B86A-0999F46C7970}"/>
    <cellStyle name="Total 5 13 2 4" xfId="43026" xr:uid="{A9A7966D-0A5B-41B9-9728-3F887C00B5DE}"/>
    <cellStyle name="Total 5 13 3" xfId="5194" xr:uid="{3BE40AFA-8C7F-46AB-ACB7-F99B9CD69865}"/>
    <cellStyle name="Total 5 13 3 2" xfId="43027" xr:uid="{64B2699E-0AF7-4EF0-80A4-A0D0C915981D}"/>
    <cellStyle name="Total 5 13 4" xfId="43028" xr:uid="{75D7AAD3-C141-4AC1-AC32-ABE7BC0812F2}"/>
    <cellStyle name="Total 5 13 5" xfId="43029" xr:uid="{3E75001F-B79C-482E-AECC-B148118710FC}"/>
    <cellStyle name="Total 5 13 6" xfId="43030" xr:uid="{B626011E-44EA-41DF-8A14-FBCED8278A92}"/>
    <cellStyle name="Total 5 14" xfId="43031" xr:uid="{9C70621C-B186-4440-A45D-24E44F3D83F9}"/>
    <cellStyle name="Total 5 14 2" xfId="43032" xr:uid="{996E65F1-156F-4F7D-8065-D50906D06107}"/>
    <cellStyle name="Total 5 14 2 2" xfId="43033" xr:uid="{62AE6FD4-12FA-412A-AB02-46EC6160F109}"/>
    <cellStyle name="Total 5 14 2 3" xfId="43034" xr:uid="{C470405F-0A49-44C5-A0D2-2B1D7B3EE6BD}"/>
    <cellStyle name="Total 5 14 3" xfId="43035" xr:uid="{F27D98CA-0D74-40CD-8856-489BC864B81A}"/>
    <cellStyle name="Total 5 14 4" xfId="43036" xr:uid="{7569343F-78A5-4E58-9F0C-B6D3B47A3824}"/>
    <cellStyle name="Total 5 14 5" xfId="43037" xr:uid="{8A1BA929-345E-45D3-BD35-203B4BFA673E}"/>
    <cellStyle name="Total 5 15" xfId="43038" xr:uid="{5FF5144E-AB5A-435C-A32D-A27366B381D4}"/>
    <cellStyle name="Total 5 15 2" xfId="43039" xr:uid="{204EABC2-191A-423F-9EFC-4E27B9667387}"/>
    <cellStyle name="Total 5 15 2 2" xfId="43040" xr:uid="{CCB8F3DB-AFF4-4BE9-A8FA-AD7E04A3EB9E}"/>
    <cellStyle name="Total 5 15 2 3" xfId="43041" xr:uid="{937A26F3-C2DB-4866-BC80-096CEC119E8D}"/>
    <cellStyle name="Total 5 15 3" xfId="43042" xr:uid="{9638AB43-817F-4FA6-903F-C60EB2955BEA}"/>
    <cellStyle name="Total 5 15 4" xfId="43043" xr:uid="{9E9613E0-6530-4D49-A177-5682447D6A8C}"/>
    <cellStyle name="Total 5 16" xfId="43044" xr:uid="{2C571EA4-5254-45A6-9124-2B3401E6560C}"/>
    <cellStyle name="Total 5 16 2" xfId="43045" xr:uid="{D885DB2D-0447-40F6-A646-E985B12335F7}"/>
    <cellStyle name="Total 5 16 3" xfId="43046" xr:uid="{9A12B7C9-4077-4F7B-8782-12F953954EA3}"/>
    <cellStyle name="Total 5 17" xfId="43047" xr:uid="{8FD6EBC9-6E6D-45D1-9617-8F9CD921DE7E}"/>
    <cellStyle name="Total 5 17 2" xfId="43048" xr:uid="{4FDAA91D-5AF1-4AA8-BC01-9A371AE61F38}"/>
    <cellStyle name="Total 5 17 3" xfId="43049" xr:uid="{0B7D035E-4393-47E3-9424-D7C510081B8B}"/>
    <cellStyle name="Total 5 18" xfId="43050" xr:uid="{34D044D7-AAC2-41B6-8CD1-00A8D91A08CA}"/>
    <cellStyle name="Total 5 18 2" xfId="43051" xr:uid="{C99DD79F-9D32-4002-ABC6-245969BB17CC}"/>
    <cellStyle name="Total 5 18 3" xfId="43052" xr:uid="{B3138C92-886D-4AA7-A796-8686A429D1DC}"/>
    <cellStyle name="Total 5 19" xfId="43053" xr:uid="{B69699C2-D9ED-49FD-A532-9E9196A0F0F1}"/>
    <cellStyle name="Total 5 19 2" xfId="43054" xr:uid="{3DE73FD6-EE5B-4325-B70F-8E91E6121103}"/>
    <cellStyle name="Total 5 19 3" xfId="43055" xr:uid="{17439480-6139-4E16-87D5-FC1FE0AC7959}"/>
    <cellStyle name="Total 5 2" xfId="3197" xr:uid="{E9C27471-67FF-45E5-9034-1E3FE8ADFF52}"/>
    <cellStyle name="Total 5 2 10" xfId="43056" xr:uid="{560B0401-BD89-44AA-92EF-404A4BB6DCAE}"/>
    <cellStyle name="Total 5 2 10 2" xfId="43057" xr:uid="{E1DB37F5-C9D5-46A2-B7F2-E9B36CF68D0E}"/>
    <cellStyle name="Total 5 2 10 3" xfId="43058" xr:uid="{2AF4D307-4C06-4C11-ABE5-2CD5E48A7B2A}"/>
    <cellStyle name="Total 5 2 11" xfId="43059" xr:uid="{59621DCA-04AB-4F79-A6E0-4DB97CDDC2FF}"/>
    <cellStyle name="Total 5 2 11 2" xfId="43060" xr:uid="{663713C7-1DF0-4BE0-B1F3-030884ED5F98}"/>
    <cellStyle name="Total 5 2 12" xfId="43061" xr:uid="{93813D2A-B76C-4869-B219-735E679F1499}"/>
    <cellStyle name="Total 5 2 13" xfId="11262" xr:uid="{60882D2E-0B78-442B-A1B4-26F9E05DC3C2}"/>
    <cellStyle name="Total 5 2 14" xfId="9684" xr:uid="{9447A5DA-4226-415A-9469-3CD098B62EEB}"/>
    <cellStyle name="Total 5 2 2" xfId="3636" xr:uid="{648E93DC-608D-45A7-BF73-6D5FD4334FA1}"/>
    <cellStyle name="Total 5 2 2 10" xfId="43062" xr:uid="{83C1A068-FABE-4C1E-B625-B780B4607B96}"/>
    <cellStyle name="Total 5 2 2 10 2" xfId="43063" xr:uid="{825E6AB5-3AA4-494D-993C-DFDDCBF1BF22}"/>
    <cellStyle name="Total 5 2 2 11" xfId="43064" xr:uid="{F103BA6A-7A03-4920-BD7D-690DFEAA4766}"/>
    <cellStyle name="Total 5 2 2 2" xfId="4292" xr:uid="{5840DE84-DD4E-4200-A06B-403D53F3456F}"/>
    <cellStyle name="Total 5 2 2 2 2" xfId="5039" xr:uid="{6FBC3BF9-97E6-4844-B307-8CBAC00815AE}"/>
    <cellStyle name="Total 5 2 2 2 2 2" xfId="43065" xr:uid="{F9BAE64A-13BA-47F8-BB52-5EB414A5C66D}"/>
    <cellStyle name="Total 5 2 2 2 2 3" xfId="43066" xr:uid="{FB012E4A-83F3-4565-8B52-FCB739F596C4}"/>
    <cellStyle name="Total 5 2 2 2 3" xfId="5515" xr:uid="{34EA731A-5354-45A2-B523-19E5E870AF6F}"/>
    <cellStyle name="Total 5 2 2 2 3 2" xfId="43067" xr:uid="{C9583FBD-91C3-47EB-AAF0-E2AB59B1BEF1}"/>
    <cellStyle name="Total 5 2 2 2 4" xfId="43068" xr:uid="{625D65AE-FCA8-4378-BC25-76C629790A66}"/>
    <cellStyle name="Total 5 2 2 2 5" xfId="43069" xr:uid="{37643485-D090-423C-A610-1059E9F00773}"/>
    <cellStyle name="Total 5 2 2 2 6" xfId="43070" xr:uid="{8938546E-A48C-4C8E-9675-BF6EAA3FE8B2}"/>
    <cellStyle name="Total 5 2 2 3" xfId="43071" xr:uid="{B2ABC5CA-0790-403F-BACF-BA295DA195FC}"/>
    <cellStyle name="Total 5 2 2 3 2" xfId="43072" xr:uid="{1BF2B643-F00A-465B-8D5D-62D8E58C65EE}"/>
    <cellStyle name="Total 5 2 2 3 3" xfId="43073" xr:uid="{06F8B850-CCB1-4EC3-A97A-460C247744A6}"/>
    <cellStyle name="Total 5 2 2 4" xfId="43074" xr:uid="{8B660939-AD6E-41E7-BEC7-721A72E81E37}"/>
    <cellStyle name="Total 5 2 2 4 2" xfId="43075" xr:uid="{66BB7272-BFAA-419E-AE66-47C4AB21C4A1}"/>
    <cellStyle name="Total 5 2 2 4 3" xfId="43076" xr:uid="{F1FF131F-683C-40B4-9A85-E96B607CEB41}"/>
    <cellStyle name="Total 5 2 2 5" xfId="43077" xr:uid="{C7993B60-9CCA-44B1-8B72-FEAB1AF0B7D7}"/>
    <cellStyle name="Total 5 2 2 5 2" xfId="43078" xr:uid="{C2B21063-EF9B-4E23-ADC6-98D3326CC434}"/>
    <cellStyle name="Total 5 2 2 5 3" xfId="43079" xr:uid="{6824C751-65A0-4DFB-9DDE-CD57A800E1F7}"/>
    <cellStyle name="Total 5 2 2 6" xfId="43080" xr:uid="{9FA69802-1956-47E2-B806-59F73072EDB6}"/>
    <cellStyle name="Total 5 2 2 6 2" xfId="43081" xr:uid="{5EF39CF6-91B6-4983-8DB9-DFA26FE2C2B2}"/>
    <cellStyle name="Total 5 2 2 6 3" xfId="43082" xr:uid="{ECDAE708-49C7-4BD0-AC0B-E362F612ACC0}"/>
    <cellStyle name="Total 5 2 2 7" xfId="43083" xr:uid="{C907A914-2AD2-48A3-9A97-FA0F223F73D9}"/>
    <cellStyle name="Total 5 2 2 7 2" xfId="43084" xr:uid="{E2D0C523-31ED-4FBC-9057-306F42D1DF5D}"/>
    <cellStyle name="Total 5 2 2 7 3" xfId="43085" xr:uid="{CFFFCEFD-685F-48A8-898F-2E01CBAB0799}"/>
    <cellStyle name="Total 5 2 2 8" xfId="43086" xr:uid="{7D5ED9B4-E998-449D-8FD5-9D509EB25188}"/>
    <cellStyle name="Total 5 2 2 8 2" xfId="43087" xr:uid="{5B392A16-DC29-4103-8EC3-B1E4613C509D}"/>
    <cellStyle name="Total 5 2 2 8 3" xfId="43088" xr:uid="{1A6BFB7F-B416-4FF6-8894-232AF2A2C2DE}"/>
    <cellStyle name="Total 5 2 2 9" xfId="43089" xr:uid="{30F061F4-41B2-4D7A-B903-623175C67B1B}"/>
    <cellStyle name="Total 5 2 2 9 2" xfId="43090" xr:uid="{80C321CC-3F4F-48C1-83A8-85BD842E48EB}"/>
    <cellStyle name="Total 5 2 2 9 3" xfId="43091" xr:uid="{4CF25EE0-8120-4610-85C5-9FA45D1F1F78}"/>
    <cellStyle name="Total 5 2 3" xfId="3970" xr:uid="{642BCB6E-8C54-44C7-B797-8F2FD9259465}"/>
    <cellStyle name="Total 5 2 3 2" xfId="4783" xr:uid="{D16F1755-5B87-457F-B78B-BE954C364259}"/>
    <cellStyle name="Total 5 2 3 2 2" xfId="43092" xr:uid="{37D4733E-E26D-4BDA-B17C-0A513CDBABFF}"/>
    <cellStyle name="Total 5 2 3 2 3" xfId="43093" xr:uid="{5471D541-3E6C-4430-957E-9E7B7AFCEF8C}"/>
    <cellStyle name="Total 5 2 3 2 4" xfId="43094" xr:uid="{81AD0E46-E088-4663-B077-0DB3BB7E7060}"/>
    <cellStyle name="Total 5 2 3 3" xfId="5197" xr:uid="{8000D503-AD66-47D2-9AFA-DC03764455F7}"/>
    <cellStyle name="Total 5 2 3 3 2" xfId="43095" xr:uid="{79DB841C-31CA-4888-8461-BB9F74304A1E}"/>
    <cellStyle name="Total 5 2 3 4" xfId="43096" xr:uid="{1D2FF3BF-6767-4EA3-899E-5DFEC4092920}"/>
    <cellStyle name="Total 5 2 3 5" xfId="43097" xr:uid="{ECDBB602-ABAB-4BFD-AFF2-C33815E4A5AE}"/>
    <cellStyle name="Total 5 2 3 6" xfId="43098" xr:uid="{5A62BB48-16FA-4B94-B9B9-92CC3BC7F695}"/>
    <cellStyle name="Total 5 2 4" xfId="43099" xr:uid="{DCBA1636-C429-4387-B7F6-FD15FBEE2821}"/>
    <cellStyle name="Total 5 2 4 2" xfId="43100" xr:uid="{D9A57BAA-FBC8-43C9-AA0B-9E1A9E72CBE7}"/>
    <cellStyle name="Total 5 2 4 2 2" xfId="43101" xr:uid="{92FF7990-0838-4997-8E53-74DCDEA0BFD0}"/>
    <cellStyle name="Total 5 2 4 2 3" xfId="43102" xr:uid="{B90F0C7A-B6A6-4803-B395-2E7492A85569}"/>
    <cellStyle name="Total 5 2 4 3" xfId="43103" xr:uid="{636F953C-0E19-43DE-A4CD-164911C23975}"/>
    <cellStyle name="Total 5 2 4 4" xfId="43104" xr:uid="{60C5F97E-E186-4A4C-AA79-38AD18777DA4}"/>
    <cellStyle name="Total 5 2 4 5" xfId="43105" xr:uid="{FBA29EF3-4108-48AE-84A9-182F8198D842}"/>
    <cellStyle name="Total 5 2 5" xfId="43106" xr:uid="{44AF58EF-EC2E-4A18-AFBD-A7677DD986D5}"/>
    <cellStyle name="Total 5 2 5 2" xfId="43107" xr:uid="{6C0D3932-BC06-4E88-AE75-01FB9D083200}"/>
    <cellStyle name="Total 5 2 5 2 2" xfId="43108" xr:uid="{F77A29C1-76D6-46D3-AA72-EE505F00984C}"/>
    <cellStyle name="Total 5 2 5 2 3" xfId="43109" xr:uid="{B5C0D487-8352-4838-BDD1-769D5866E756}"/>
    <cellStyle name="Total 5 2 5 3" xfId="43110" xr:uid="{8F8009DE-91AD-49B0-ADA5-B770E6E9B8D2}"/>
    <cellStyle name="Total 5 2 5 4" xfId="43111" xr:uid="{C386B467-9B95-4444-8E58-D3C030E20870}"/>
    <cellStyle name="Total 5 2 6" xfId="43112" xr:uid="{21AF14C4-4AD4-49E2-81D0-0FBD5482DF25}"/>
    <cellStyle name="Total 5 2 6 2" xfId="43113" xr:uid="{1DA0D4AF-962F-4A56-862B-0952358FC909}"/>
    <cellStyle name="Total 5 2 6 3" xfId="43114" xr:uid="{80BE8845-1FC0-4A23-A81D-76AA5DD09ED8}"/>
    <cellStyle name="Total 5 2 7" xfId="43115" xr:uid="{4CEE8D27-7490-404B-8EA1-603F298BC2E8}"/>
    <cellStyle name="Total 5 2 7 2" xfId="43116" xr:uid="{F2DA8793-A7B7-4A4A-8323-D7CE97403D7D}"/>
    <cellStyle name="Total 5 2 7 3" xfId="43117" xr:uid="{E1624602-020B-46BB-8300-15AD68E5DB99}"/>
    <cellStyle name="Total 5 2 8" xfId="43118" xr:uid="{A7E9FBD5-A07F-4FDB-A179-DF8E882E590D}"/>
    <cellStyle name="Total 5 2 8 2" xfId="43119" xr:uid="{EA9501C2-2915-44AA-BD0E-A866969B393E}"/>
    <cellStyle name="Total 5 2 8 3" xfId="43120" xr:uid="{4060044E-D11F-49CC-8F6A-9B8B1457B9B4}"/>
    <cellStyle name="Total 5 2 9" xfId="43121" xr:uid="{07E394EC-95ED-41EB-B3E4-DD9895F9AF32}"/>
    <cellStyle name="Total 5 2 9 2" xfId="43122" xr:uid="{410A9E43-90E4-4EF3-AC80-63C941D2AC4D}"/>
    <cellStyle name="Total 5 2 9 3" xfId="43123" xr:uid="{1403383C-1AD5-4851-8EF3-F0FD7109686B}"/>
    <cellStyle name="Total 5 20" xfId="43124" xr:uid="{55411CE5-A5A3-4DAB-B3EC-144788BB664B}"/>
    <cellStyle name="Total 5 20 2" xfId="43125" xr:uid="{BCDCF113-7C6D-4659-8F10-AB5806C5CDC0}"/>
    <cellStyle name="Total 5 20 3" xfId="43126" xr:uid="{9E4C8CC6-7598-4195-8DA2-1D61E250A5C6}"/>
    <cellStyle name="Total 5 21" xfId="43127" xr:uid="{7FFE7F80-715A-4392-81C8-4289E0A02B11}"/>
    <cellStyle name="Total 5 21 2" xfId="43128" xr:uid="{6BFB9C35-B0C4-4513-912E-47E9F930DC00}"/>
    <cellStyle name="Total 5 22" xfId="43129" xr:uid="{F771FF1C-86E0-477A-B7FC-59D7D1ABC15C}"/>
    <cellStyle name="Total 5 23" xfId="11259" xr:uid="{85360E53-25DC-4120-B876-DED5A9E92836}"/>
    <cellStyle name="Total 5 24" xfId="9683" xr:uid="{F7B70DF9-C836-42C7-937B-4B5295826100}"/>
    <cellStyle name="Total 5 3" xfId="3198" xr:uid="{D7AC0C0F-FEAD-413F-9B23-55D4D674354C}"/>
    <cellStyle name="Total 5 3 10" xfId="43130" xr:uid="{94E18A71-5E33-453F-8F2B-818DB8219A60}"/>
    <cellStyle name="Total 5 3 10 2" xfId="43131" xr:uid="{4B3A94AD-BB0D-4071-9267-517B0CAA3D0C}"/>
    <cellStyle name="Total 5 3 10 3" xfId="43132" xr:uid="{14625BE7-CD59-4EAA-A3EB-E27934CBC67D}"/>
    <cellStyle name="Total 5 3 11" xfId="43133" xr:uid="{7C74C69D-F9FE-4010-A5A5-C0B7D5AA9265}"/>
    <cellStyle name="Total 5 3 11 2" xfId="43134" xr:uid="{0D196FA3-CD8E-49ED-B1FE-AB00142B133C}"/>
    <cellStyle name="Total 5 3 12" xfId="43135" xr:uid="{26BC15CD-9177-4A73-8E96-22776807EEC7}"/>
    <cellStyle name="Total 5 3 13" xfId="11263" xr:uid="{51B93D37-BCD5-4B12-A67D-EACC76FA65A0}"/>
    <cellStyle name="Total 5 3 2" xfId="3637" xr:uid="{F8B4BE7A-8D39-4BAC-80D8-63A21E7A0AAD}"/>
    <cellStyle name="Total 5 3 2 10" xfId="43136" xr:uid="{A4D476A5-B2F1-4CB6-B8D6-C62DF60641F3}"/>
    <cellStyle name="Total 5 3 2 10 2" xfId="43137" xr:uid="{25184038-F09F-478F-A33D-34B66A6CBF63}"/>
    <cellStyle name="Total 5 3 2 11" xfId="43138" xr:uid="{6C357D62-820B-4E75-B0A4-71C29CA9431F}"/>
    <cellStyle name="Total 5 3 2 2" xfId="4293" xr:uid="{81524272-3695-4EFB-89FC-28900D48CBBB}"/>
    <cellStyle name="Total 5 3 2 2 2" xfId="5040" xr:uid="{85C9A5BF-B49F-4F3B-A3FF-7BAEEF8F48A2}"/>
    <cellStyle name="Total 5 3 2 2 2 2" xfId="43139" xr:uid="{0B8E68BF-5F28-4A10-8158-351224DBBA5B}"/>
    <cellStyle name="Total 5 3 2 2 2 3" xfId="43140" xr:uid="{5637CC55-B3CF-452A-A6D3-7AB38F3C0762}"/>
    <cellStyle name="Total 5 3 2 2 3" xfId="5516" xr:uid="{87DD8C81-D10C-4472-B0B8-3E51ED578897}"/>
    <cellStyle name="Total 5 3 2 2 3 2" xfId="43141" xr:uid="{AA05207C-9E21-4703-83BC-7A29DD4B235C}"/>
    <cellStyle name="Total 5 3 2 2 4" xfId="43142" xr:uid="{894665DD-9E6E-41EC-AF88-E1FD20F3A74E}"/>
    <cellStyle name="Total 5 3 2 2 5" xfId="43143" xr:uid="{50B04604-1DBC-4218-9D5E-D5E0C96C6D70}"/>
    <cellStyle name="Total 5 3 2 2 6" xfId="43144" xr:uid="{0671373E-D528-4555-8D5E-43AD0CF6728D}"/>
    <cellStyle name="Total 5 3 2 3" xfId="43145" xr:uid="{CC2E00FB-A4B9-4F56-A343-62F85E2CF42F}"/>
    <cellStyle name="Total 5 3 2 3 2" xfId="43146" xr:uid="{2251A158-043D-4BD9-96AF-D376A44A21BC}"/>
    <cellStyle name="Total 5 3 2 3 3" xfId="43147" xr:uid="{2F4C4A5C-0DC9-418D-A64D-3F945B883145}"/>
    <cellStyle name="Total 5 3 2 4" xfId="43148" xr:uid="{0F0A992A-7072-4A83-A83C-CE2F920BDE18}"/>
    <cellStyle name="Total 5 3 2 4 2" xfId="43149" xr:uid="{985A993E-C095-4AFC-9FDB-91AF8BFED164}"/>
    <cellStyle name="Total 5 3 2 4 3" xfId="43150" xr:uid="{8C44F213-3E96-46C0-8A5A-C250A27A5550}"/>
    <cellStyle name="Total 5 3 2 5" xfId="43151" xr:uid="{A35C9F90-C371-4611-8D4E-E6DFDF7927C0}"/>
    <cellStyle name="Total 5 3 2 5 2" xfId="43152" xr:uid="{90F0BB29-7613-4860-B1A2-B6099CE84A69}"/>
    <cellStyle name="Total 5 3 2 5 3" xfId="43153" xr:uid="{36B481EF-F8DA-49C9-AF11-35BD69C15BAE}"/>
    <cellStyle name="Total 5 3 2 6" xfId="43154" xr:uid="{41A60CC9-4367-4997-B9A8-8848707DE082}"/>
    <cellStyle name="Total 5 3 2 6 2" xfId="43155" xr:uid="{EE84D220-F2DD-47D8-B240-F5A39BFA91B2}"/>
    <cellStyle name="Total 5 3 2 6 3" xfId="43156" xr:uid="{B6E21D58-D51B-40DE-847C-CAD2B29DE778}"/>
    <cellStyle name="Total 5 3 2 7" xfId="43157" xr:uid="{8B3A2D8A-F9A7-4ADA-A485-8D068DCA8735}"/>
    <cellStyle name="Total 5 3 2 7 2" xfId="43158" xr:uid="{827CA813-E0B2-46C0-B252-E50DC2072D34}"/>
    <cellStyle name="Total 5 3 2 7 3" xfId="43159" xr:uid="{23A465D0-05E9-4CB4-8C66-96FC8102D160}"/>
    <cellStyle name="Total 5 3 2 8" xfId="43160" xr:uid="{F9025C00-089D-43F8-884F-71050029BC66}"/>
    <cellStyle name="Total 5 3 2 8 2" xfId="43161" xr:uid="{EFD48CDF-E4C0-47C9-AA26-B2711C59745B}"/>
    <cellStyle name="Total 5 3 2 8 3" xfId="43162" xr:uid="{179B75A6-E23A-4584-B4D6-43DAA28C5E90}"/>
    <cellStyle name="Total 5 3 2 9" xfId="43163" xr:uid="{1785759F-97B6-49F7-99BF-D342ADE18926}"/>
    <cellStyle name="Total 5 3 2 9 2" xfId="43164" xr:uid="{FF9D129D-5F99-4BFD-BAA5-79475CAA2E97}"/>
    <cellStyle name="Total 5 3 2 9 3" xfId="43165" xr:uid="{BF943A52-15A0-4B86-A91E-7D42B808C584}"/>
    <cellStyle name="Total 5 3 3" xfId="3971" xr:uid="{EF18DE9D-6EB1-410F-B14A-2A1C7C4199A6}"/>
    <cellStyle name="Total 5 3 3 2" xfId="4784" xr:uid="{165C193B-8D59-4736-A7B8-A998E02E60E5}"/>
    <cellStyle name="Total 5 3 3 2 2" xfId="43166" xr:uid="{7FE8E364-286E-477D-9D2C-23BA6CA97C5F}"/>
    <cellStyle name="Total 5 3 3 2 3" xfId="43167" xr:uid="{E8345D3E-A440-4628-81DA-AD209748AAAF}"/>
    <cellStyle name="Total 5 3 3 2 4" xfId="43168" xr:uid="{1C02ACFC-E789-4B2A-B342-1A4A8D0ACD4B}"/>
    <cellStyle name="Total 5 3 3 3" xfId="5198" xr:uid="{69FFF903-ED12-43E7-B407-899899A4B80C}"/>
    <cellStyle name="Total 5 3 3 3 2" xfId="43169" xr:uid="{ADB7CE99-4B88-49AF-8738-AADBC77E7EC5}"/>
    <cellStyle name="Total 5 3 3 4" xfId="43170" xr:uid="{0C94D3E4-DFAE-4196-B4A0-2AE8BEA2E868}"/>
    <cellStyle name="Total 5 3 3 5" xfId="43171" xr:uid="{9FD51506-661A-423F-BF62-A5C527FA046D}"/>
    <cellStyle name="Total 5 3 3 6" xfId="43172" xr:uid="{2E3DBBE1-2B93-4620-80E3-683B29586B1A}"/>
    <cellStyle name="Total 5 3 4" xfId="43173" xr:uid="{68961C85-5AA1-4B71-BFC5-09327769EF24}"/>
    <cellStyle name="Total 5 3 4 2" xfId="43174" xr:uid="{D2239C4B-75A8-40BA-A3EC-A2F919CB070F}"/>
    <cellStyle name="Total 5 3 4 2 2" xfId="43175" xr:uid="{AF6F281C-4226-47FD-9378-9E0E5500DEF3}"/>
    <cellStyle name="Total 5 3 4 2 3" xfId="43176" xr:uid="{312D69E8-BC7A-452D-84AD-7B704E8DDB6B}"/>
    <cellStyle name="Total 5 3 4 3" xfId="43177" xr:uid="{8D5BCA31-C8A0-49E4-B286-C9A445607C18}"/>
    <cellStyle name="Total 5 3 4 4" xfId="43178" xr:uid="{9A227EE1-60F8-4694-87CA-731B244D9DE9}"/>
    <cellStyle name="Total 5 3 4 5" xfId="43179" xr:uid="{6D8430B6-80B0-4E79-9A73-A0DC2820A212}"/>
    <cellStyle name="Total 5 3 5" xfId="43180" xr:uid="{DEC72031-7E43-48F1-B6C0-C1FF418BDCBD}"/>
    <cellStyle name="Total 5 3 5 2" xfId="43181" xr:uid="{A9D946BF-187D-4FFD-A652-7097EF89CD07}"/>
    <cellStyle name="Total 5 3 5 2 2" xfId="43182" xr:uid="{90468CC6-2A1F-4234-BC01-F97B490F7918}"/>
    <cellStyle name="Total 5 3 5 2 3" xfId="43183" xr:uid="{A4B1BE4F-FDB7-418B-933E-39ADA4EDAF35}"/>
    <cellStyle name="Total 5 3 5 3" xfId="43184" xr:uid="{4E485438-7384-47B1-BDD0-FDDA1564598E}"/>
    <cellStyle name="Total 5 3 5 4" xfId="43185" xr:uid="{E84A5D1D-BFD5-41DD-AA4F-74998B7AFBB0}"/>
    <cellStyle name="Total 5 3 6" xfId="43186" xr:uid="{557AAC9B-38C8-4C93-B1E8-699A3309CA48}"/>
    <cellStyle name="Total 5 3 6 2" xfId="43187" xr:uid="{8D90DF9D-172A-4520-813A-D296570D7A21}"/>
    <cellStyle name="Total 5 3 6 3" xfId="43188" xr:uid="{A6269B6A-D285-454C-B047-7A4825B50CFC}"/>
    <cellStyle name="Total 5 3 7" xfId="43189" xr:uid="{A57B2440-2560-4206-95B4-5A252D31A6DA}"/>
    <cellStyle name="Total 5 3 7 2" xfId="43190" xr:uid="{A2526BED-C75E-4C38-89A4-1A26EBFA0E36}"/>
    <cellStyle name="Total 5 3 7 3" xfId="43191" xr:uid="{0EFD8D20-9503-4DED-8862-ED3E84535CCF}"/>
    <cellStyle name="Total 5 3 8" xfId="43192" xr:uid="{F058B12E-D416-45D2-B439-5ECEB4071465}"/>
    <cellStyle name="Total 5 3 8 2" xfId="43193" xr:uid="{D23E32B4-1D23-4EBE-BDEE-7551BA3674D9}"/>
    <cellStyle name="Total 5 3 8 3" xfId="43194" xr:uid="{2A210FCC-52C8-48FB-BE05-AB7D0327D51B}"/>
    <cellStyle name="Total 5 3 9" xfId="43195" xr:uid="{E56C3A9F-0C50-469B-9483-22C5AD13D8F2}"/>
    <cellStyle name="Total 5 3 9 2" xfId="43196" xr:uid="{01CD0B49-2AAC-4E65-817C-6615C711F338}"/>
    <cellStyle name="Total 5 3 9 3" xfId="43197" xr:uid="{AB252EA4-A189-45EE-923B-C1B553A43C9D}"/>
    <cellStyle name="Total 5 4" xfId="3199" xr:uid="{6845B292-0ED3-4D8E-BCE0-62D6131DFC89}"/>
    <cellStyle name="Total 5 4 10" xfId="43198" xr:uid="{07BF2DD0-D67D-45DF-9250-FCF88A5DD53C}"/>
    <cellStyle name="Total 5 4 10 2" xfId="43199" xr:uid="{6F4BB88A-E9B2-4FB1-BAAB-97C9F8576785}"/>
    <cellStyle name="Total 5 4 10 3" xfId="43200" xr:uid="{F4D5E741-DEC5-4A4B-807B-17E30F7FCCA4}"/>
    <cellStyle name="Total 5 4 11" xfId="43201" xr:uid="{154086A0-6D11-4354-800E-C86C72F071CD}"/>
    <cellStyle name="Total 5 4 11 2" xfId="43202" xr:uid="{CE9A26FA-3721-466F-B71C-B11402B90084}"/>
    <cellStyle name="Total 5 4 12" xfId="43203" xr:uid="{54D942B4-D776-4D54-8AE0-6F8D840529ED}"/>
    <cellStyle name="Total 5 4 13" xfId="11264" xr:uid="{8C294B54-5BC0-4DD8-9837-8772986D16DA}"/>
    <cellStyle name="Total 5 4 2" xfId="3638" xr:uid="{21152944-AA37-4830-9097-4F3BF7FC27A0}"/>
    <cellStyle name="Total 5 4 2 10" xfId="43204" xr:uid="{C447B31F-EEAC-4FDA-81FF-908234147590}"/>
    <cellStyle name="Total 5 4 2 10 2" xfId="43205" xr:uid="{108FAA7A-4FEC-4C04-B98B-C20447AFB83B}"/>
    <cellStyle name="Total 5 4 2 11" xfId="43206" xr:uid="{CEB6D10F-AABF-4136-B004-0886AF28C8D1}"/>
    <cellStyle name="Total 5 4 2 2" xfId="4294" xr:uid="{7BAAF976-E8E2-4A25-B5BF-F047788379A5}"/>
    <cellStyle name="Total 5 4 2 2 2" xfId="5041" xr:uid="{403B5E17-E57A-4765-996B-16A772BF4398}"/>
    <cellStyle name="Total 5 4 2 2 2 2" xfId="43207" xr:uid="{A58441C0-5599-4363-A8C3-4996C9C0122F}"/>
    <cellStyle name="Total 5 4 2 2 2 3" xfId="43208" xr:uid="{5802B97C-6989-4F77-90A2-FDF1155F6E00}"/>
    <cellStyle name="Total 5 4 2 2 3" xfId="5517" xr:uid="{51B19E47-1C3A-42DD-BF4B-3AC9C783ADAE}"/>
    <cellStyle name="Total 5 4 2 2 3 2" xfId="43209" xr:uid="{7FC9BC78-B5C0-4744-A5B6-A1F101F5574B}"/>
    <cellStyle name="Total 5 4 2 2 4" xfId="43210" xr:uid="{B32C1FBA-3AE0-4935-8D00-35FC8DE8C74D}"/>
    <cellStyle name="Total 5 4 2 2 5" xfId="43211" xr:uid="{0530B7DF-5AB3-4525-B042-6110B0570F39}"/>
    <cellStyle name="Total 5 4 2 2 6" xfId="43212" xr:uid="{E8B9DB98-A1B2-43E9-BE31-53C08C6688B8}"/>
    <cellStyle name="Total 5 4 2 3" xfId="43213" xr:uid="{445C7FE9-7407-4298-9F50-A7A34FCFE244}"/>
    <cellStyle name="Total 5 4 2 3 2" xfId="43214" xr:uid="{EC5911D1-153B-44C6-BFDD-826372492931}"/>
    <cellStyle name="Total 5 4 2 3 3" xfId="43215" xr:uid="{4FDDD4B8-9361-43BF-AFB2-1F4F9603D2C7}"/>
    <cellStyle name="Total 5 4 2 4" xfId="43216" xr:uid="{457116BA-CA98-40E2-B40B-6D87FC8DE293}"/>
    <cellStyle name="Total 5 4 2 4 2" xfId="43217" xr:uid="{10179993-E651-4189-9F02-CC4CEB2AE4CF}"/>
    <cellStyle name="Total 5 4 2 4 3" xfId="43218" xr:uid="{E7D8C10C-3A86-4A33-8D2B-226705A39439}"/>
    <cellStyle name="Total 5 4 2 5" xfId="43219" xr:uid="{2A712876-D47C-4C39-B793-E5CB2C9B7A60}"/>
    <cellStyle name="Total 5 4 2 5 2" xfId="43220" xr:uid="{E82CA96F-FD97-4308-9742-71F902E4F06F}"/>
    <cellStyle name="Total 5 4 2 5 3" xfId="43221" xr:uid="{712D2337-9AFD-45E3-84ED-C73ABED7147D}"/>
    <cellStyle name="Total 5 4 2 6" xfId="43222" xr:uid="{9804AC5E-0384-467C-A577-D4DB13B5CF5F}"/>
    <cellStyle name="Total 5 4 2 6 2" xfId="43223" xr:uid="{7CD9BE7D-534A-45E7-9C1D-C5BC2BEF5485}"/>
    <cellStyle name="Total 5 4 2 6 3" xfId="43224" xr:uid="{54C501B6-B1C3-4E9E-8897-B6CEA092CF8B}"/>
    <cellStyle name="Total 5 4 2 7" xfId="43225" xr:uid="{E373796D-190B-48DF-819C-3AB58C133E36}"/>
    <cellStyle name="Total 5 4 2 7 2" xfId="43226" xr:uid="{16816B94-BBEB-4C13-91E8-097D9D57545F}"/>
    <cellStyle name="Total 5 4 2 7 3" xfId="43227" xr:uid="{060FACFB-EBD4-4F8E-A551-F99004854610}"/>
    <cellStyle name="Total 5 4 2 8" xfId="43228" xr:uid="{D17F5128-ED97-4760-848B-92D5155F80CE}"/>
    <cellStyle name="Total 5 4 2 8 2" xfId="43229" xr:uid="{182B399B-1F3F-4124-A153-EAC55C8D91C9}"/>
    <cellStyle name="Total 5 4 2 8 3" xfId="43230" xr:uid="{5D407469-8CE0-455D-AAD9-4E888BB13DB0}"/>
    <cellStyle name="Total 5 4 2 9" xfId="43231" xr:uid="{8058A0E3-16F8-46AB-B752-BE0DFC4DC38D}"/>
    <cellStyle name="Total 5 4 2 9 2" xfId="43232" xr:uid="{80F262E3-611D-4EA7-B1DB-8E1473C5283F}"/>
    <cellStyle name="Total 5 4 2 9 3" xfId="43233" xr:uid="{A6550BA0-F0B9-490D-AC16-BC10CF51DAEA}"/>
    <cellStyle name="Total 5 4 3" xfId="3972" xr:uid="{235F53A8-4118-4EFF-9068-332AF2EE9A8E}"/>
    <cellStyle name="Total 5 4 3 2" xfId="4785" xr:uid="{22174018-AD4E-4EE0-8E18-9A650A62AA25}"/>
    <cellStyle name="Total 5 4 3 2 2" xfId="43234" xr:uid="{D3321E8E-3457-4ECA-80D6-40BE127AC1CA}"/>
    <cellStyle name="Total 5 4 3 2 3" xfId="43235" xr:uid="{BA72EC16-414C-4DC0-A56D-1DF2DF20FE22}"/>
    <cellStyle name="Total 5 4 3 2 4" xfId="43236" xr:uid="{F8B19B45-B84F-4809-AA76-226937DFBD06}"/>
    <cellStyle name="Total 5 4 3 3" xfId="5199" xr:uid="{FB40B917-B687-4FA9-8C5A-5C6DFC17221C}"/>
    <cellStyle name="Total 5 4 3 3 2" xfId="43237" xr:uid="{E77C8925-E62D-4576-B017-607CD7C6F246}"/>
    <cellStyle name="Total 5 4 3 4" xfId="43238" xr:uid="{13185DA6-A20D-4ACD-93A7-68055A152B3D}"/>
    <cellStyle name="Total 5 4 3 5" xfId="43239" xr:uid="{33A43F7A-F278-46CC-B6A2-51086690527E}"/>
    <cellStyle name="Total 5 4 3 6" xfId="43240" xr:uid="{3B2F7156-145D-4135-BD04-294D33E8369B}"/>
    <cellStyle name="Total 5 4 4" xfId="43241" xr:uid="{B57378F7-03FD-4EDC-B2D3-FB88C1EC3AE4}"/>
    <cellStyle name="Total 5 4 4 2" xfId="43242" xr:uid="{CD17CACB-A03B-4C1C-91B1-97AE9D6CA237}"/>
    <cellStyle name="Total 5 4 4 2 2" xfId="43243" xr:uid="{40B624C6-97E8-450E-BA40-D5C76D89F197}"/>
    <cellStyle name="Total 5 4 4 2 3" xfId="43244" xr:uid="{AEB3E862-3F9E-4FEF-AAF0-F7E63F95C0F1}"/>
    <cellStyle name="Total 5 4 4 3" xfId="43245" xr:uid="{6716EC43-3B1F-4479-BE1D-D26A15976DD9}"/>
    <cellStyle name="Total 5 4 4 4" xfId="43246" xr:uid="{36A8E54D-CADF-4C89-8B07-0088DC780C64}"/>
    <cellStyle name="Total 5 4 4 5" xfId="43247" xr:uid="{2970564D-374D-42EB-B986-3F347F3962FD}"/>
    <cellStyle name="Total 5 4 5" xfId="43248" xr:uid="{10F792EC-0E66-46B8-B58E-4308DE6DD629}"/>
    <cellStyle name="Total 5 4 5 2" xfId="43249" xr:uid="{233A03AC-BEE6-4256-B189-0265D291E4BC}"/>
    <cellStyle name="Total 5 4 5 2 2" xfId="43250" xr:uid="{3A1BE165-084D-4CA6-B531-F12EE90FF35B}"/>
    <cellStyle name="Total 5 4 5 2 3" xfId="43251" xr:uid="{0497B859-14A1-4B85-8597-044C08DDFF1C}"/>
    <cellStyle name="Total 5 4 5 3" xfId="43252" xr:uid="{E3E3CB70-4914-460E-95A9-2A7569BDEE50}"/>
    <cellStyle name="Total 5 4 5 4" xfId="43253" xr:uid="{4B4657DD-1880-4A68-BF71-60688F082961}"/>
    <cellStyle name="Total 5 4 6" xfId="43254" xr:uid="{CDC0B6B4-1AB6-4F0B-A102-FCB47C3753A7}"/>
    <cellStyle name="Total 5 4 6 2" xfId="43255" xr:uid="{CEA14BD5-2E09-467E-9024-FB2FD8528398}"/>
    <cellStyle name="Total 5 4 6 3" xfId="43256" xr:uid="{5A9D3AE7-8BEE-4C41-94F9-77FBB52E333C}"/>
    <cellStyle name="Total 5 4 7" xfId="43257" xr:uid="{897AA824-7C2E-4D17-A4C1-8F0DFF330877}"/>
    <cellStyle name="Total 5 4 7 2" xfId="43258" xr:uid="{8D5A67A8-E039-47BF-9DEC-7BB2486A1395}"/>
    <cellStyle name="Total 5 4 7 3" xfId="43259" xr:uid="{F2E31633-8892-4A84-B151-7591FCFE16CB}"/>
    <cellStyle name="Total 5 4 8" xfId="43260" xr:uid="{FAC33635-8882-4C9C-A9B0-EF8D622779DF}"/>
    <cellStyle name="Total 5 4 8 2" xfId="43261" xr:uid="{6ABD5C5E-D004-487D-B9F6-3B55A83DD0C1}"/>
    <cellStyle name="Total 5 4 8 3" xfId="43262" xr:uid="{6BC36A3E-B53D-48DF-A349-8FDAE321C6E5}"/>
    <cellStyle name="Total 5 4 9" xfId="43263" xr:uid="{3B5F2FD6-8794-4B0B-A496-FD719525ACD0}"/>
    <cellStyle name="Total 5 4 9 2" xfId="43264" xr:uid="{D799B180-4D24-40CA-AC5C-249881DA068E}"/>
    <cellStyle name="Total 5 4 9 3" xfId="43265" xr:uid="{424755AC-9477-42B1-BC03-8A49F2E10ED0}"/>
    <cellStyle name="Total 5 5" xfId="3200" xr:uid="{B7E6EE07-136E-4BA3-B0A3-EA12F1FCF318}"/>
    <cellStyle name="Total 5 5 10" xfId="43266" xr:uid="{B8ED861C-93CB-4381-A31D-8630047FDFF0}"/>
    <cellStyle name="Total 5 5 10 2" xfId="43267" xr:uid="{822CA67F-F6BA-4F34-8093-FD6FDFB0ED26}"/>
    <cellStyle name="Total 5 5 10 3" xfId="43268" xr:uid="{FC530150-E44A-4DEC-9397-04ECC947E4CE}"/>
    <cellStyle name="Total 5 5 11" xfId="43269" xr:uid="{86798F21-6BC0-4EB2-A718-B558D098E238}"/>
    <cellStyle name="Total 5 5 11 2" xfId="43270" xr:uid="{D46B9E4E-EECE-4AF4-870B-724A316E1C97}"/>
    <cellStyle name="Total 5 5 12" xfId="43271" xr:uid="{262FE77C-F77F-4B2D-9E74-19E932A82D9A}"/>
    <cellStyle name="Total 5 5 13" xfId="11265" xr:uid="{86031727-46AB-4D9D-BD1C-0B67FED458D2}"/>
    <cellStyle name="Total 5 5 2" xfId="3639" xr:uid="{8B095C42-7A0B-4F99-B67E-6D29C22788A0}"/>
    <cellStyle name="Total 5 5 2 10" xfId="43272" xr:uid="{50354320-8202-4895-BF33-267335206C2E}"/>
    <cellStyle name="Total 5 5 2 10 2" xfId="43273" xr:uid="{0A4390FC-EBB8-48A1-9D40-268AA9E630A7}"/>
    <cellStyle name="Total 5 5 2 11" xfId="43274" xr:uid="{1A8A2B33-0B70-4468-AD0C-1394E89D96C9}"/>
    <cellStyle name="Total 5 5 2 2" xfId="4295" xr:uid="{A708978E-666D-4D40-A935-FAA4DB0F04CC}"/>
    <cellStyle name="Total 5 5 2 2 2" xfId="5042" xr:uid="{0F9DDAF8-D833-4085-8CBC-C134FDEC1978}"/>
    <cellStyle name="Total 5 5 2 2 2 2" xfId="43275" xr:uid="{425E7FEA-39E3-41A2-9404-10A6E0049F88}"/>
    <cellStyle name="Total 5 5 2 2 2 3" xfId="43276" xr:uid="{CE733F35-7306-4D15-A599-3A88DC3EA06E}"/>
    <cellStyle name="Total 5 5 2 2 3" xfId="5518" xr:uid="{286A16FA-E8B8-4E78-807A-752845B4884C}"/>
    <cellStyle name="Total 5 5 2 2 3 2" xfId="43277" xr:uid="{F6C07358-04AF-414E-8EA4-D70C95587D0D}"/>
    <cellStyle name="Total 5 5 2 2 4" xfId="43278" xr:uid="{DC232698-D2A5-4E6F-8ECD-CB1AE8F4D2E9}"/>
    <cellStyle name="Total 5 5 2 2 5" xfId="43279" xr:uid="{D7903A78-ADED-4025-A5C8-218771AAAC6D}"/>
    <cellStyle name="Total 5 5 2 2 6" xfId="43280" xr:uid="{87ED8715-78D3-40F9-925E-4B6F8FECF057}"/>
    <cellStyle name="Total 5 5 2 3" xfId="43281" xr:uid="{2000E2EF-A41E-4A04-A388-F67F39755C68}"/>
    <cellStyle name="Total 5 5 2 3 2" xfId="43282" xr:uid="{BEB16FC1-9FFE-4A25-93E9-46D41B09072D}"/>
    <cellStyle name="Total 5 5 2 3 3" xfId="43283" xr:uid="{ADC17703-1B02-4B9F-9CCB-8ECF3169A12A}"/>
    <cellStyle name="Total 5 5 2 4" xfId="43284" xr:uid="{1B709E91-ED7B-408C-A8DB-CEEBF45AAA0C}"/>
    <cellStyle name="Total 5 5 2 4 2" xfId="43285" xr:uid="{5CB811B6-3BDB-44A4-9F60-500EBCD077CD}"/>
    <cellStyle name="Total 5 5 2 4 3" xfId="43286" xr:uid="{39E16A05-CB28-4121-9FE1-F9AF45AAAC99}"/>
    <cellStyle name="Total 5 5 2 5" xfId="43287" xr:uid="{4800659E-C47E-41D1-A9D4-D357EEF17079}"/>
    <cellStyle name="Total 5 5 2 5 2" xfId="43288" xr:uid="{B38D6886-8698-4B26-94EC-24D88200A7FA}"/>
    <cellStyle name="Total 5 5 2 5 3" xfId="43289" xr:uid="{1713F606-6F79-4B73-BDE3-BF381BE40936}"/>
    <cellStyle name="Total 5 5 2 6" xfId="43290" xr:uid="{BB06F20F-FFF4-4DC3-9205-BE5E80505C63}"/>
    <cellStyle name="Total 5 5 2 6 2" xfId="43291" xr:uid="{531C8A41-4AEB-4507-8D0A-A038BF87FF2E}"/>
    <cellStyle name="Total 5 5 2 6 3" xfId="43292" xr:uid="{5A2B0126-7B33-433B-AAD2-0639F10E1CE1}"/>
    <cellStyle name="Total 5 5 2 7" xfId="43293" xr:uid="{5189520F-B448-4A8E-B129-B9979EB0038D}"/>
    <cellStyle name="Total 5 5 2 7 2" xfId="43294" xr:uid="{82933EAB-4F91-4D89-9E39-00BBEF3AB2EC}"/>
    <cellStyle name="Total 5 5 2 7 3" xfId="43295" xr:uid="{89938234-1FA2-4694-8B21-D85FD720B30F}"/>
    <cellStyle name="Total 5 5 2 8" xfId="43296" xr:uid="{09CF0AC9-6675-4F6C-9C0A-0D0D6A493DB1}"/>
    <cellStyle name="Total 5 5 2 8 2" xfId="43297" xr:uid="{848DDBBD-A8D8-45F5-837D-1EF9ACAB2405}"/>
    <cellStyle name="Total 5 5 2 8 3" xfId="43298" xr:uid="{A346CFE7-3606-423B-BC21-97F4BEED1A81}"/>
    <cellStyle name="Total 5 5 2 9" xfId="43299" xr:uid="{B435B06D-92D0-4898-9800-BDC9C5A0DF86}"/>
    <cellStyle name="Total 5 5 2 9 2" xfId="43300" xr:uid="{50479539-2170-4C78-B9AE-E53DF25F885F}"/>
    <cellStyle name="Total 5 5 2 9 3" xfId="43301" xr:uid="{3791A8F9-B345-4308-A307-12EC5D196D57}"/>
    <cellStyle name="Total 5 5 3" xfId="3973" xr:uid="{B9DA773E-200A-481E-80E2-F529D02129B8}"/>
    <cellStyle name="Total 5 5 3 2" xfId="4786" xr:uid="{ADCA72F8-4A70-44B4-AEFA-E9B03EADFB3B}"/>
    <cellStyle name="Total 5 5 3 2 2" xfId="43302" xr:uid="{E19E0ADE-C177-4FED-A441-3D41BFBCFD7E}"/>
    <cellStyle name="Total 5 5 3 2 3" xfId="43303" xr:uid="{1EAC3E7B-EABB-43B5-A5D0-F2E843E4A815}"/>
    <cellStyle name="Total 5 5 3 2 4" xfId="43304" xr:uid="{FA4432E6-CCF7-4DDB-B896-ED0019D86B01}"/>
    <cellStyle name="Total 5 5 3 3" xfId="5200" xr:uid="{EDB2A009-F959-437E-80EE-A48800669AC2}"/>
    <cellStyle name="Total 5 5 3 3 2" xfId="43305" xr:uid="{61DA09D9-DB81-4B1C-AF6F-199D2E55F48C}"/>
    <cellStyle name="Total 5 5 3 4" xfId="43306" xr:uid="{D157D8F7-E375-43F5-81F4-3C01842043C4}"/>
    <cellStyle name="Total 5 5 3 5" xfId="43307" xr:uid="{8B6CDF4F-8441-4C4F-BCA9-625C949B8B00}"/>
    <cellStyle name="Total 5 5 3 6" xfId="43308" xr:uid="{2C02C216-511A-466F-A370-C5D45CBF91A7}"/>
    <cellStyle name="Total 5 5 4" xfId="43309" xr:uid="{B3E1F936-0F98-4C2D-A5BC-95AEBCA97F48}"/>
    <cellStyle name="Total 5 5 4 2" xfId="43310" xr:uid="{47B4D921-4094-4158-B456-0777EFD04F55}"/>
    <cellStyle name="Total 5 5 4 2 2" xfId="43311" xr:uid="{18C4388D-177A-4D03-8E33-8DDEB83B6A7E}"/>
    <cellStyle name="Total 5 5 4 2 3" xfId="43312" xr:uid="{05558FDB-23E3-4DA2-9B72-7CEC5735AC4E}"/>
    <cellStyle name="Total 5 5 4 3" xfId="43313" xr:uid="{87DFA8ED-23C2-4B42-8B26-D44E8D8CA4ED}"/>
    <cellStyle name="Total 5 5 4 4" xfId="43314" xr:uid="{F833E659-962B-4A6B-936A-AECC7E263524}"/>
    <cellStyle name="Total 5 5 4 5" xfId="43315" xr:uid="{279705BD-23D3-4439-817C-5D6E6AED6226}"/>
    <cellStyle name="Total 5 5 5" xfId="43316" xr:uid="{9697E3FF-2575-4889-80E7-0DDA3810EF24}"/>
    <cellStyle name="Total 5 5 5 2" xfId="43317" xr:uid="{443E6992-0E39-4052-95B5-61D42AFD0340}"/>
    <cellStyle name="Total 5 5 5 2 2" xfId="43318" xr:uid="{29550088-C32E-4D15-B6E5-0DCF9AA97695}"/>
    <cellStyle name="Total 5 5 5 2 3" xfId="43319" xr:uid="{8A2B57C3-7160-47E5-A12E-84B93496D3A1}"/>
    <cellStyle name="Total 5 5 5 3" xfId="43320" xr:uid="{18C88D62-8933-4118-A880-F172F1D50F23}"/>
    <cellStyle name="Total 5 5 5 4" xfId="43321" xr:uid="{39556064-C6CD-4036-A097-9870FB784725}"/>
    <cellStyle name="Total 5 5 6" xfId="43322" xr:uid="{F260D3F8-3BDE-4E80-8021-63114A9E4C6E}"/>
    <cellStyle name="Total 5 5 6 2" xfId="43323" xr:uid="{A3B33027-736C-4A26-B94A-AF2A06AC94E9}"/>
    <cellStyle name="Total 5 5 6 3" xfId="43324" xr:uid="{3B6D4916-3004-4235-B775-D6FC5E21C802}"/>
    <cellStyle name="Total 5 5 7" xfId="43325" xr:uid="{65102707-AE5F-4E1B-A67E-461954567B50}"/>
    <cellStyle name="Total 5 5 7 2" xfId="43326" xr:uid="{03936B26-1CD6-4216-8035-1FF52E6D847B}"/>
    <cellStyle name="Total 5 5 7 3" xfId="43327" xr:uid="{989BFBAA-087F-4D03-9ACE-10DB6C877D72}"/>
    <cellStyle name="Total 5 5 8" xfId="43328" xr:uid="{4C431C0C-221B-4510-AF98-755E36B0637C}"/>
    <cellStyle name="Total 5 5 8 2" xfId="43329" xr:uid="{18841FA8-9050-4924-BFF1-AB43EF31853D}"/>
    <cellStyle name="Total 5 5 8 3" xfId="43330" xr:uid="{D228EE7C-CA95-488B-B22E-31A58523F8CB}"/>
    <cellStyle name="Total 5 5 9" xfId="43331" xr:uid="{8D650A55-0DE6-435E-BF80-3BF20A0904D5}"/>
    <cellStyle name="Total 5 5 9 2" xfId="43332" xr:uid="{27413BE2-43B3-4DD8-A147-2B6E81F63700}"/>
    <cellStyle name="Total 5 5 9 3" xfId="43333" xr:uid="{E02D5DCE-C6B1-4433-9B12-82650F6D865F}"/>
    <cellStyle name="Total 5 6" xfId="3201" xr:uid="{972167EA-F4AA-49DB-9F63-03FC70A94784}"/>
    <cellStyle name="Total 5 6 10" xfId="43334" xr:uid="{A1F9A383-6593-4249-B5C1-370D4FB421EE}"/>
    <cellStyle name="Total 5 6 10 2" xfId="43335" xr:uid="{33132DA2-4549-413A-968D-FB92754C1094}"/>
    <cellStyle name="Total 5 6 10 3" xfId="43336" xr:uid="{A39E86E0-E59D-4447-929C-9062F7C6B1E0}"/>
    <cellStyle name="Total 5 6 11" xfId="43337" xr:uid="{8A98DFDF-F55D-48BF-88B0-3F9423503F69}"/>
    <cellStyle name="Total 5 6 11 2" xfId="43338" xr:uid="{A5B6A691-1B26-4D87-AA16-41FB41A8C25E}"/>
    <cellStyle name="Total 5 6 12" xfId="43339" xr:uid="{E2A05029-C816-4107-9BDC-A508575AE8EB}"/>
    <cellStyle name="Total 5 6 13" xfId="11266" xr:uid="{E5D5BECC-1D23-44FC-894F-08E0388B0AA3}"/>
    <cellStyle name="Total 5 6 2" xfId="3640" xr:uid="{7726D564-EFAD-4091-8001-397DA4A3BB4F}"/>
    <cellStyle name="Total 5 6 2 10" xfId="43340" xr:uid="{408210B3-E0B2-495A-85C1-24959C7349B1}"/>
    <cellStyle name="Total 5 6 2 10 2" xfId="43341" xr:uid="{3E4DC35B-C572-4AA9-AB1A-817DB92D2C74}"/>
    <cellStyle name="Total 5 6 2 11" xfId="43342" xr:uid="{0B57259D-F7FF-49A1-B110-5B6230F36565}"/>
    <cellStyle name="Total 5 6 2 2" xfId="4296" xr:uid="{20FE07BE-34EB-49FA-B90C-21A06075604F}"/>
    <cellStyle name="Total 5 6 2 2 2" xfId="5043" xr:uid="{C745B649-592C-4405-8A15-62A99E544A6F}"/>
    <cellStyle name="Total 5 6 2 2 2 2" xfId="43343" xr:uid="{3E7E8F18-D183-410F-942E-EF232475731F}"/>
    <cellStyle name="Total 5 6 2 2 2 3" xfId="43344" xr:uid="{129F3A7D-5031-49AA-9426-65197D8C3B28}"/>
    <cellStyle name="Total 5 6 2 2 3" xfId="5519" xr:uid="{82A0B04E-75B1-43D6-84F4-37ED1808FFC4}"/>
    <cellStyle name="Total 5 6 2 2 3 2" xfId="43345" xr:uid="{280B0473-5E3C-4C1A-AE0C-557146FCF9A5}"/>
    <cellStyle name="Total 5 6 2 2 4" xfId="43346" xr:uid="{800F696A-FF79-4D07-B0BB-E0C3AA14EFA2}"/>
    <cellStyle name="Total 5 6 2 2 5" xfId="43347" xr:uid="{631578D1-8B01-4985-9AAF-230948B06CDA}"/>
    <cellStyle name="Total 5 6 2 2 6" xfId="43348" xr:uid="{07D4DFED-4FE6-4E3C-8D59-E441F5ABF79D}"/>
    <cellStyle name="Total 5 6 2 3" xfId="43349" xr:uid="{8CDF5F3B-D4B2-4EC0-A97D-21057343E52D}"/>
    <cellStyle name="Total 5 6 2 3 2" xfId="43350" xr:uid="{785860F3-B1B3-47C3-8FB9-11A49B402864}"/>
    <cellStyle name="Total 5 6 2 3 3" xfId="43351" xr:uid="{FDAEDF00-1A1A-4FA0-AC9E-B5196B0000E0}"/>
    <cellStyle name="Total 5 6 2 4" xfId="43352" xr:uid="{6620FE14-FA6C-4F43-AFDE-2AEE6D916875}"/>
    <cellStyle name="Total 5 6 2 4 2" xfId="43353" xr:uid="{C55CD8CC-6FCC-4D75-954D-A732FAF13BBB}"/>
    <cellStyle name="Total 5 6 2 4 3" xfId="43354" xr:uid="{BF66DDD9-8643-464A-A18F-ED889A71E24C}"/>
    <cellStyle name="Total 5 6 2 5" xfId="43355" xr:uid="{362C83E9-07DE-455B-AF0E-68F7B89B7EE8}"/>
    <cellStyle name="Total 5 6 2 5 2" xfId="43356" xr:uid="{8BFB81E7-8A07-4810-B264-85F275966D44}"/>
    <cellStyle name="Total 5 6 2 5 3" xfId="43357" xr:uid="{46853E36-99C4-48E3-8062-255113860D7E}"/>
    <cellStyle name="Total 5 6 2 6" xfId="43358" xr:uid="{61B55541-F51B-4B14-AD90-28D9C804A1D9}"/>
    <cellStyle name="Total 5 6 2 6 2" xfId="43359" xr:uid="{FEA8314C-F90C-4864-85ED-884A6552DC4D}"/>
    <cellStyle name="Total 5 6 2 6 3" xfId="43360" xr:uid="{EB6D9F30-981C-47FD-8A99-80486BE7D088}"/>
    <cellStyle name="Total 5 6 2 7" xfId="43361" xr:uid="{B9043DAB-6A24-445A-9BBF-358C7FCE9821}"/>
    <cellStyle name="Total 5 6 2 7 2" xfId="43362" xr:uid="{CF8E3E08-6293-40E9-B056-A702F5833B42}"/>
    <cellStyle name="Total 5 6 2 7 3" xfId="43363" xr:uid="{6CFB11BE-A4FF-47C4-A764-23E4D2B2054C}"/>
    <cellStyle name="Total 5 6 2 8" xfId="43364" xr:uid="{72EE9B36-6291-4914-B5A6-74BDC54EEDED}"/>
    <cellStyle name="Total 5 6 2 8 2" xfId="43365" xr:uid="{991FF380-2E57-481D-8B29-867AADFDC3C1}"/>
    <cellStyle name="Total 5 6 2 8 3" xfId="43366" xr:uid="{7140A5D2-9B46-4510-A586-F48D446440AF}"/>
    <cellStyle name="Total 5 6 2 9" xfId="43367" xr:uid="{80273AAE-1F7F-4A6D-A65D-8A7F1E22FE80}"/>
    <cellStyle name="Total 5 6 2 9 2" xfId="43368" xr:uid="{B510518B-4D41-425D-B113-5035716299E3}"/>
    <cellStyle name="Total 5 6 2 9 3" xfId="43369" xr:uid="{2EA68B9F-6ABC-4D00-B3F1-DC7D9789A198}"/>
    <cellStyle name="Total 5 6 3" xfId="3974" xr:uid="{DCAE5637-4368-4C5A-B633-5D3894B265DE}"/>
    <cellStyle name="Total 5 6 3 2" xfId="4787" xr:uid="{749D6263-D986-4BA0-A68A-39EB57E1F381}"/>
    <cellStyle name="Total 5 6 3 2 2" xfId="43370" xr:uid="{4DABDEEF-E7E8-4F6B-8C18-A62334367C4B}"/>
    <cellStyle name="Total 5 6 3 2 3" xfId="43371" xr:uid="{B41D2B93-1909-42E3-B5E3-615C73E22EBD}"/>
    <cellStyle name="Total 5 6 3 2 4" xfId="43372" xr:uid="{C270B755-9B5D-4BB2-B55E-52583FE56F22}"/>
    <cellStyle name="Total 5 6 3 3" xfId="5201" xr:uid="{A0DEEBA1-CB05-43A9-AB14-28C0A520B6C3}"/>
    <cellStyle name="Total 5 6 3 3 2" xfId="43373" xr:uid="{22AC2781-600C-4B67-B7B3-7C5FA6FED4B1}"/>
    <cellStyle name="Total 5 6 3 4" xfId="43374" xr:uid="{FA0C8959-F295-4DCF-8DC1-6311C4740C36}"/>
    <cellStyle name="Total 5 6 3 5" xfId="43375" xr:uid="{9CBA1F0B-79AD-4C9B-8789-20FFA1CE020D}"/>
    <cellStyle name="Total 5 6 3 6" xfId="43376" xr:uid="{700E8F96-A892-4C5A-81D0-E0EE370202F8}"/>
    <cellStyle name="Total 5 6 4" xfId="43377" xr:uid="{53B24BCF-CB1E-49CA-8B02-1D261510F1CC}"/>
    <cellStyle name="Total 5 6 4 2" xfId="43378" xr:uid="{58F0A038-9FB8-4B1E-81A1-0602CBD44320}"/>
    <cellStyle name="Total 5 6 4 2 2" xfId="43379" xr:uid="{50361C62-78E0-4F0A-9990-5E64D6849204}"/>
    <cellStyle name="Total 5 6 4 2 3" xfId="43380" xr:uid="{81CAAD3B-0308-4BF7-96A6-9F3DE645E20B}"/>
    <cellStyle name="Total 5 6 4 3" xfId="43381" xr:uid="{6B4B6FB3-D080-4A61-86DF-9A1F58CF3DC4}"/>
    <cellStyle name="Total 5 6 4 4" xfId="43382" xr:uid="{6DA6BC74-07FC-42DC-86A8-751687048E82}"/>
    <cellStyle name="Total 5 6 4 5" xfId="43383" xr:uid="{B66C5B6B-A0D2-4EB6-891C-C4E6992D506C}"/>
    <cellStyle name="Total 5 6 5" xfId="43384" xr:uid="{58F0E328-AEF2-4D84-B5A6-4D9CE0AA537F}"/>
    <cellStyle name="Total 5 6 5 2" xfId="43385" xr:uid="{D9DDA8DB-8CC3-4977-AB1F-098655102D12}"/>
    <cellStyle name="Total 5 6 5 2 2" xfId="43386" xr:uid="{0460FEE5-DD05-4281-8450-8339DB1C8D39}"/>
    <cellStyle name="Total 5 6 5 2 3" xfId="43387" xr:uid="{B05A83A7-A538-493F-92E7-F526D795C323}"/>
    <cellStyle name="Total 5 6 5 3" xfId="43388" xr:uid="{840ED095-1B7C-4E0A-8F08-49020BEED1F2}"/>
    <cellStyle name="Total 5 6 5 4" xfId="43389" xr:uid="{8E089BA5-B6DF-4F0E-B0A9-CEB114C15F86}"/>
    <cellStyle name="Total 5 6 6" xfId="43390" xr:uid="{48D50B70-2F75-4297-B5F3-3645D9706927}"/>
    <cellStyle name="Total 5 6 6 2" xfId="43391" xr:uid="{4C7284AD-2BD0-4555-8865-0EC5C3596DC3}"/>
    <cellStyle name="Total 5 6 6 3" xfId="43392" xr:uid="{FEDAAF4B-25CC-4D04-AF5C-9B1D4EC185B4}"/>
    <cellStyle name="Total 5 6 7" xfId="43393" xr:uid="{4198A718-4A4A-4D2E-907F-E64ECA0023A8}"/>
    <cellStyle name="Total 5 6 7 2" xfId="43394" xr:uid="{2F3962EB-46AE-4DD4-97F7-799021144587}"/>
    <cellStyle name="Total 5 6 7 3" xfId="43395" xr:uid="{F817DD66-C1C2-43DE-B319-67B545C71916}"/>
    <cellStyle name="Total 5 6 8" xfId="43396" xr:uid="{7AF2E773-2904-457B-B418-F3061D491D71}"/>
    <cellStyle name="Total 5 6 8 2" xfId="43397" xr:uid="{621A72DF-0DCB-4368-A8A3-1F1E4390DBF6}"/>
    <cellStyle name="Total 5 6 8 3" xfId="43398" xr:uid="{9E9AC391-BCB3-43AC-A35C-8628D2614DFF}"/>
    <cellStyle name="Total 5 6 9" xfId="43399" xr:uid="{DE15544A-5A79-481C-9589-C231D27C7B35}"/>
    <cellStyle name="Total 5 6 9 2" xfId="43400" xr:uid="{25299C36-B632-4EC3-BE2B-9F89CFE20CC0}"/>
    <cellStyle name="Total 5 6 9 3" xfId="43401" xr:uid="{4A7E75E2-28AA-42F2-A047-B37D63742CB0}"/>
    <cellStyle name="Total 5 7" xfId="3202" xr:uid="{44CF8E6D-3B43-4A61-BFE1-5E8D3A2E0189}"/>
    <cellStyle name="Total 5 7 10" xfId="43402" xr:uid="{E461745E-9BD9-4A73-959C-BD2492219767}"/>
    <cellStyle name="Total 5 7 10 2" xfId="43403" xr:uid="{01666C54-0C1E-429A-98E1-7B1F40FB7B89}"/>
    <cellStyle name="Total 5 7 10 3" xfId="43404" xr:uid="{CD473718-780D-4694-B418-47E03F46BC09}"/>
    <cellStyle name="Total 5 7 11" xfId="43405" xr:uid="{57BF7227-35E8-452E-9776-57151E5EBD78}"/>
    <cellStyle name="Total 5 7 11 2" xfId="43406" xr:uid="{B8411921-9E0D-4D77-B6E6-3DB546B99D85}"/>
    <cellStyle name="Total 5 7 12" xfId="43407" xr:uid="{496586D8-338A-4BC6-90DC-7E05F76760E0}"/>
    <cellStyle name="Total 5 7 13" xfId="11267" xr:uid="{B31B43F8-E1C2-40BA-808E-F474A76AF6DD}"/>
    <cellStyle name="Total 5 7 2" xfId="3641" xr:uid="{EAB3ABFD-868B-4CEE-B4B4-DF19F97A7651}"/>
    <cellStyle name="Total 5 7 2 10" xfId="43408" xr:uid="{783428E5-5058-463C-80B2-D6A404937C8D}"/>
    <cellStyle name="Total 5 7 2 10 2" xfId="43409" xr:uid="{BDBDCC4D-EA9E-4A17-9C39-BBB588497CA2}"/>
    <cellStyle name="Total 5 7 2 11" xfId="43410" xr:uid="{7DE5615E-23BC-4DCB-A768-4ADDA2C4A857}"/>
    <cellStyle name="Total 5 7 2 2" xfId="4297" xr:uid="{4AB34DA8-C5AB-48A1-B96C-73CEA87AD1E7}"/>
    <cellStyle name="Total 5 7 2 2 2" xfId="5044" xr:uid="{C8A13D4E-5A6A-4CC0-BBE9-0C0D9EAB0A93}"/>
    <cellStyle name="Total 5 7 2 2 2 2" xfId="43411" xr:uid="{A7E1C487-C1B3-44B9-99F3-9CA3959A21AE}"/>
    <cellStyle name="Total 5 7 2 2 2 3" xfId="43412" xr:uid="{DF16FCC8-5534-420D-832B-EE52F57FBBBD}"/>
    <cellStyle name="Total 5 7 2 2 3" xfId="5520" xr:uid="{0152F90E-B5F0-4112-B748-B904AE8908BF}"/>
    <cellStyle name="Total 5 7 2 2 3 2" xfId="43413" xr:uid="{C6C0465D-FA8F-4261-9E45-4A88CC1F1DD4}"/>
    <cellStyle name="Total 5 7 2 2 4" xfId="43414" xr:uid="{2FFDE64D-4855-47D4-AB98-0C674F2F74E1}"/>
    <cellStyle name="Total 5 7 2 2 5" xfId="43415" xr:uid="{49079065-6D8C-44BF-9D68-2F26737E627D}"/>
    <cellStyle name="Total 5 7 2 2 6" xfId="43416" xr:uid="{50CF7F6E-1F30-4142-A8A0-22C91E6CEF71}"/>
    <cellStyle name="Total 5 7 2 3" xfId="43417" xr:uid="{BCECD54F-1BBC-47C1-B140-5D4E4474A517}"/>
    <cellStyle name="Total 5 7 2 3 2" xfId="43418" xr:uid="{4F3AFB82-801E-4F15-88D2-68E05B5E0E71}"/>
    <cellStyle name="Total 5 7 2 3 3" xfId="43419" xr:uid="{5B1B46FD-BE8C-4588-907A-320A13EE34BB}"/>
    <cellStyle name="Total 5 7 2 4" xfId="43420" xr:uid="{874A8431-9D77-4639-BACF-334D00598AA0}"/>
    <cellStyle name="Total 5 7 2 4 2" xfId="43421" xr:uid="{83FAFEE5-1ED3-47F9-B848-42676CECB7C3}"/>
    <cellStyle name="Total 5 7 2 4 3" xfId="43422" xr:uid="{B1450D27-F043-4815-9191-850D413967E5}"/>
    <cellStyle name="Total 5 7 2 5" xfId="43423" xr:uid="{EC5EC526-8033-4F90-AB30-314716B7185A}"/>
    <cellStyle name="Total 5 7 2 5 2" xfId="43424" xr:uid="{B07D55CC-87D4-4542-8770-459B27C3FFAB}"/>
    <cellStyle name="Total 5 7 2 5 3" xfId="43425" xr:uid="{0512C7A1-AF17-4242-9ADB-16F653C03CAA}"/>
    <cellStyle name="Total 5 7 2 6" xfId="43426" xr:uid="{780A8999-D658-4C68-BDAE-FCB960338FF8}"/>
    <cellStyle name="Total 5 7 2 6 2" xfId="43427" xr:uid="{FD8A42DF-EA4D-417D-92EC-005455D3028D}"/>
    <cellStyle name="Total 5 7 2 6 3" xfId="43428" xr:uid="{CF180237-A77C-46FD-8F9B-9DBC3F71B95E}"/>
    <cellStyle name="Total 5 7 2 7" xfId="43429" xr:uid="{B46D671A-C9B0-4FAE-9D75-6FA2A8EDB857}"/>
    <cellStyle name="Total 5 7 2 7 2" xfId="43430" xr:uid="{AE127FCE-E13F-4A8C-9539-6DCBF8B6C2B4}"/>
    <cellStyle name="Total 5 7 2 7 3" xfId="43431" xr:uid="{F7F1CEED-9647-45DA-ACB2-AFA481586547}"/>
    <cellStyle name="Total 5 7 2 8" xfId="43432" xr:uid="{1A44F4A6-D585-4693-9F41-0BAD064F06CE}"/>
    <cellStyle name="Total 5 7 2 8 2" xfId="43433" xr:uid="{D59DEC13-B00F-4763-99BC-BB357F599DF9}"/>
    <cellStyle name="Total 5 7 2 8 3" xfId="43434" xr:uid="{B11D771F-0009-48DC-9A17-FD9A1DBCA6EE}"/>
    <cellStyle name="Total 5 7 2 9" xfId="43435" xr:uid="{8B525076-9F09-4C6C-AA0C-E3BA77812FB7}"/>
    <cellStyle name="Total 5 7 2 9 2" xfId="43436" xr:uid="{A97B8275-4F27-466C-812D-5521A64320B5}"/>
    <cellStyle name="Total 5 7 2 9 3" xfId="43437" xr:uid="{80E8F11A-8955-4782-956C-84507029C861}"/>
    <cellStyle name="Total 5 7 3" xfId="3975" xr:uid="{3958B101-6760-4AAE-B5B4-1F005822EB9A}"/>
    <cellStyle name="Total 5 7 3 2" xfId="4788" xr:uid="{2712D215-108D-4CEA-BD43-4F6A6FF9F933}"/>
    <cellStyle name="Total 5 7 3 2 2" xfId="43438" xr:uid="{6458A666-A458-4625-AA56-E1EA0364B0E2}"/>
    <cellStyle name="Total 5 7 3 2 3" xfId="43439" xr:uid="{BD141316-FE5C-4D76-9153-B08FD2F0709B}"/>
    <cellStyle name="Total 5 7 3 2 4" xfId="43440" xr:uid="{A76417AB-F78B-48C1-A14C-F849C2F38549}"/>
    <cellStyle name="Total 5 7 3 3" xfId="5202" xr:uid="{6065D262-1D6E-4ABF-B8FB-C05371A89B7A}"/>
    <cellStyle name="Total 5 7 3 3 2" xfId="43441" xr:uid="{B317CA54-F291-4275-9830-54634780A176}"/>
    <cellStyle name="Total 5 7 3 4" xfId="43442" xr:uid="{A94B8567-B28A-4E4A-89A2-CF7A536081AA}"/>
    <cellStyle name="Total 5 7 3 5" xfId="43443" xr:uid="{DDFB5263-312A-4526-8C1D-C1B4DF69A5E7}"/>
    <cellStyle name="Total 5 7 3 6" xfId="43444" xr:uid="{28D696C7-7722-439D-AE4C-C408BF9C1921}"/>
    <cellStyle name="Total 5 7 4" xfId="43445" xr:uid="{82C21172-A5B4-4262-948B-D3E8086B4655}"/>
    <cellStyle name="Total 5 7 4 2" xfId="43446" xr:uid="{5512D4F3-8FB2-4F38-9010-86F0231B7070}"/>
    <cellStyle name="Total 5 7 4 2 2" xfId="43447" xr:uid="{7B84110E-1DA3-4446-8CD8-6DCE0DE291FA}"/>
    <cellStyle name="Total 5 7 4 2 3" xfId="43448" xr:uid="{0999915A-93D4-469C-B22C-700382B972E5}"/>
    <cellStyle name="Total 5 7 4 3" xfId="43449" xr:uid="{E6495E8A-23BA-45D4-9F0B-E9CC10BE9D63}"/>
    <cellStyle name="Total 5 7 4 4" xfId="43450" xr:uid="{830AE660-584E-420C-A66E-078C3CDEAFD2}"/>
    <cellStyle name="Total 5 7 4 5" xfId="43451" xr:uid="{DDEA1259-89D3-49C1-A978-7C4C3F6F7114}"/>
    <cellStyle name="Total 5 7 5" xfId="43452" xr:uid="{C2787575-D973-4965-8533-848DD922B3F7}"/>
    <cellStyle name="Total 5 7 5 2" xfId="43453" xr:uid="{4374FCB9-8E6F-4A37-923F-A5346DC40582}"/>
    <cellStyle name="Total 5 7 5 2 2" xfId="43454" xr:uid="{25734F73-1496-4665-9C31-1CE8BD7850B0}"/>
    <cellStyle name="Total 5 7 5 2 3" xfId="43455" xr:uid="{5F48B690-81C3-4E92-8B94-37BA0867C2E1}"/>
    <cellStyle name="Total 5 7 5 3" xfId="43456" xr:uid="{C69FC1A1-9ADA-4F69-AA14-06E31BACAA1D}"/>
    <cellStyle name="Total 5 7 5 4" xfId="43457" xr:uid="{C60E4B30-2771-4990-BC4A-3C51EF9B521B}"/>
    <cellStyle name="Total 5 7 6" xfId="43458" xr:uid="{9DAF9A38-FF27-4B8A-BBB5-F7632573F2AE}"/>
    <cellStyle name="Total 5 7 6 2" xfId="43459" xr:uid="{D2E876AC-119F-44A2-AE5A-15D736D18146}"/>
    <cellStyle name="Total 5 7 6 3" xfId="43460" xr:uid="{30EBFC42-32BA-4946-AC57-D55E17B87398}"/>
    <cellStyle name="Total 5 7 7" xfId="43461" xr:uid="{D9D2400D-1334-42E6-86B5-42E21E7FB2EC}"/>
    <cellStyle name="Total 5 7 7 2" xfId="43462" xr:uid="{8A4C965A-29DE-4644-AA9D-473996B6C8D3}"/>
    <cellStyle name="Total 5 7 7 3" xfId="43463" xr:uid="{8FD0C0CF-152A-402B-8CE7-18DC58A3E50F}"/>
    <cellStyle name="Total 5 7 8" xfId="43464" xr:uid="{34DB60C9-97A2-411A-AE29-ED1054BEF19A}"/>
    <cellStyle name="Total 5 7 8 2" xfId="43465" xr:uid="{9563F76E-F9DE-4DF3-AA4A-C8B95A74A19B}"/>
    <cellStyle name="Total 5 7 8 3" xfId="43466" xr:uid="{68274C3F-112B-4B12-8587-7BFAEB13144F}"/>
    <cellStyle name="Total 5 7 9" xfId="43467" xr:uid="{CB9F77CA-883E-4C07-8F65-12094D93BC9A}"/>
    <cellStyle name="Total 5 7 9 2" xfId="43468" xr:uid="{D153B112-FC2F-4373-A6C7-C4B872A6CEF5}"/>
    <cellStyle name="Total 5 7 9 3" xfId="43469" xr:uid="{C8F4EF5F-0FC3-4D97-ADB0-5BF2AFAE00BA}"/>
    <cellStyle name="Total 5 8" xfId="3203" xr:uid="{229AC743-CBCE-404F-A2BD-C837660BF99B}"/>
    <cellStyle name="Total 5 8 10" xfId="43470" xr:uid="{08D95FB1-E804-4A03-9785-B9A602EE455D}"/>
    <cellStyle name="Total 5 8 10 2" xfId="43471" xr:uid="{AD6C84F5-3229-4490-BBFA-1163A8A60609}"/>
    <cellStyle name="Total 5 8 10 3" xfId="43472" xr:uid="{8C1FA8C7-2EFD-4069-AB56-B30582BAC224}"/>
    <cellStyle name="Total 5 8 11" xfId="43473" xr:uid="{389C3F76-3988-4674-9AF3-8D5259FAE423}"/>
    <cellStyle name="Total 5 8 11 2" xfId="43474" xr:uid="{A60DC1F4-5778-486D-8C11-695F3D709131}"/>
    <cellStyle name="Total 5 8 12" xfId="43475" xr:uid="{59E498AE-2F69-4C96-9264-A40F307B54B9}"/>
    <cellStyle name="Total 5 8 13" xfId="11268" xr:uid="{7E6DF6E1-0181-4766-8102-2E475DA3F44D}"/>
    <cellStyle name="Total 5 8 2" xfId="3642" xr:uid="{9B2DF378-97F9-4E6D-AA68-F73900FDF2C3}"/>
    <cellStyle name="Total 5 8 2 10" xfId="43476" xr:uid="{68A35C88-853F-47C6-BC15-57FB87D06CEC}"/>
    <cellStyle name="Total 5 8 2 10 2" xfId="43477" xr:uid="{CE89BFA7-0C78-4443-AFC5-67D1AEFB3308}"/>
    <cellStyle name="Total 5 8 2 11" xfId="43478" xr:uid="{E9717133-611D-494B-A489-1A8AA8A62BAC}"/>
    <cellStyle name="Total 5 8 2 2" xfId="4298" xr:uid="{B300CA33-5656-4675-938F-875F579FE54C}"/>
    <cellStyle name="Total 5 8 2 2 2" xfId="5045" xr:uid="{2E17023B-7156-4AEC-A625-0D58A95CB153}"/>
    <cellStyle name="Total 5 8 2 2 2 2" xfId="43479" xr:uid="{8C94BE19-53E6-49DE-B1CE-9A87EBA55DDD}"/>
    <cellStyle name="Total 5 8 2 2 2 3" xfId="43480" xr:uid="{9C3E8C8E-11F6-4707-BA7E-9AF5EAA04F10}"/>
    <cellStyle name="Total 5 8 2 2 3" xfId="5521" xr:uid="{7DC8EFF3-664C-4056-8AAE-4C4A6E7E0550}"/>
    <cellStyle name="Total 5 8 2 2 3 2" xfId="43481" xr:uid="{F1A347A4-C6FE-4B35-98DC-03ECDBBD8EC3}"/>
    <cellStyle name="Total 5 8 2 2 4" xfId="43482" xr:uid="{6346B125-0279-4EED-80BE-EE67831B3857}"/>
    <cellStyle name="Total 5 8 2 2 5" xfId="43483" xr:uid="{501BE902-8DE2-4DA2-9161-2A05E1DA6F5E}"/>
    <cellStyle name="Total 5 8 2 2 6" xfId="43484" xr:uid="{04A12354-BB42-4DCF-B7E9-DF04959E6DC7}"/>
    <cellStyle name="Total 5 8 2 3" xfId="43485" xr:uid="{41F90586-E9A9-4FA3-BAA7-13AA33144C64}"/>
    <cellStyle name="Total 5 8 2 3 2" xfId="43486" xr:uid="{80E937A4-BD3A-4042-9084-0F3F120B8C54}"/>
    <cellStyle name="Total 5 8 2 3 3" xfId="43487" xr:uid="{372DA725-29EF-41CF-9A9C-85DEF2AF764D}"/>
    <cellStyle name="Total 5 8 2 4" xfId="43488" xr:uid="{0045322E-3F57-4CBA-8626-209895AD9046}"/>
    <cellStyle name="Total 5 8 2 4 2" xfId="43489" xr:uid="{E13C053C-1F41-4F99-B859-13711FF9AD3D}"/>
    <cellStyle name="Total 5 8 2 4 3" xfId="43490" xr:uid="{CA14BF36-324F-4293-8E6A-A2D37649DFE9}"/>
    <cellStyle name="Total 5 8 2 5" xfId="43491" xr:uid="{B65F3F49-020D-4886-919C-170AC904BE52}"/>
    <cellStyle name="Total 5 8 2 5 2" xfId="43492" xr:uid="{CE9D23D9-3C6A-4B58-9DB1-E88F4529284A}"/>
    <cellStyle name="Total 5 8 2 5 3" xfId="43493" xr:uid="{507D5A89-535D-44A5-9457-4F55F8085AC8}"/>
    <cellStyle name="Total 5 8 2 6" xfId="43494" xr:uid="{B8574F23-08A3-45EB-9813-2FC5FB7DD524}"/>
    <cellStyle name="Total 5 8 2 6 2" xfId="43495" xr:uid="{C1379A20-704C-457E-BC22-140C2D6F662C}"/>
    <cellStyle name="Total 5 8 2 6 3" xfId="43496" xr:uid="{1F15B258-66A1-438C-A57F-EB6304A8CC40}"/>
    <cellStyle name="Total 5 8 2 7" xfId="43497" xr:uid="{AFEBE2C6-AD80-410A-84D4-C2F3F7461FFB}"/>
    <cellStyle name="Total 5 8 2 7 2" xfId="43498" xr:uid="{AFBEAD72-430C-43FE-8B99-54233CDDC384}"/>
    <cellStyle name="Total 5 8 2 7 3" xfId="43499" xr:uid="{F9897687-47C4-444E-B222-336DA1AA0CBA}"/>
    <cellStyle name="Total 5 8 2 8" xfId="43500" xr:uid="{A3B55F50-82E1-45F2-B8F6-EDA41235B1F2}"/>
    <cellStyle name="Total 5 8 2 8 2" xfId="43501" xr:uid="{1040CCB2-4080-487A-A8B1-FE31ADBE8BED}"/>
    <cellStyle name="Total 5 8 2 8 3" xfId="43502" xr:uid="{B236B85C-E8F1-4CE1-82CB-EA9BDC37581B}"/>
    <cellStyle name="Total 5 8 2 9" xfId="43503" xr:uid="{29550FE9-0E64-4786-8E4C-823D6843A963}"/>
    <cellStyle name="Total 5 8 2 9 2" xfId="43504" xr:uid="{4025557A-4DB2-47E5-B1E6-8C35299E6A66}"/>
    <cellStyle name="Total 5 8 2 9 3" xfId="43505" xr:uid="{3A244817-3D41-4CB6-AB57-C977BAC2B83B}"/>
    <cellStyle name="Total 5 8 3" xfId="3976" xr:uid="{2EDF4F70-5981-4E8E-8B2B-95A1679D0609}"/>
    <cellStyle name="Total 5 8 3 2" xfId="4789" xr:uid="{9D6C1EA4-A22E-4A64-A65D-0272B67D5EE0}"/>
    <cellStyle name="Total 5 8 3 2 2" xfId="43506" xr:uid="{A693A889-4AC8-42E4-880F-D544C58F1B19}"/>
    <cellStyle name="Total 5 8 3 2 3" xfId="43507" xr:uid="{B126D82E-C692-48D5-893E-5F01558BF1D4}"/>
    <cellStyle name="Total 5 8 3 2 4" xfId="43508" xr:uid="{0F3A1219-AAD8-4250-B9C8-9F52B0426E7B}"/>
    <cellStyle name="Total 5 8 3 3" xfId="5203" xr:uid="{E9CC8D6D-5D86-4B29-9273-1EFE93A5AECB}"/>
    <cellStyle name="Total 5 8 3 3 2" xfId="43509" xr:uid="{9D838EF0-F868-49AE-A3CD-EF3925031E11}"/>
    <cellStyle name="Total 5 8 3 4" xfId="43510" xr:uid="{4E84D5B9-7C7B-4D0A-BADB-2C5B96559577}"/>
    <cellStyle name="Total 5 8 3 5" xfId="43511" xr:uid="{7B997EE7-EA0E-446E-9B9C-4C17A4718DF3}"/>
    <cellStyle name="Total 5 8 3 6" xfId="43512" xr:uid="{A76AEC2C-B6BF-43A7-BEF3-DA20FA180D3C}"/>
    <cellStyle name="Total 5 8 4" xfId="43513" xr:uid="{8F7DE076-9437-4432-B93D-EB5D3700C8CB}"/>
    <cellStyle name="Total 5 8 4 2" xfId="43514" xr:uid="{7AF26D7C-A80B-4890-8D3E-8013BA9A30CA}"/>
    <cellStyle name="Total 5 8 4 2 2" xfId="43515" xr:uid="{3D08DAF7-6CCA-4BD2-8ABE-1951782EC149}"/>
    <cellStyle name="Total 5 8 4 2 3" xfId="43516" xr:uid="{895B2A21-7479-47DF-A937-AE976FC6B791}"/>
    <cellStyle name="Total 5 8 4 3" xfId="43517" xr:uid="{C412376D-F56B-4A6F-912E-141A9CF20BA7}"/>
    <cellStyle name="Total 5 8 4 4" xfId="43518" xr:uid="{A9058093-A898-4352-9F99-F3873566D74E}"/>
    <cellStyle name="Total 5 8 4 5" xfId="43519" xr:uid="{E9EACB88-5946-43F4-B02D-182DB89B8F87}"/>
    <cellStyle name="Total 5 8 5" xfId="43520" xr:uid="{B1520BEB-92FF-49CC-8E9F-E601A1F62D5C}"/>
    <cellStyle name="Total 5 8 5 2" xfId="43521" xr:uid="{918A4C2C-413C-4626-BC43-89AB8881872A}"/>
    <cellStyle name="Total 5 8 5 2 2" xfId="43522" xr:uid="{165C8F5A-8331-4009-85C1-EA465ACE5070}"/>
    <cellStyle name="Total 5 8 5 2 3" xfId="43523" xr:uid="{40AD82EA-31EA-4479-8EDC-83047B00E448}"/>
    <cellStyle name="Total 5 8 5 3" xfId="43524" xr:uid="{635D0934-F8B0-4AEE-B0FC-65B81FC404AE}"/>
    <cellStyle name="Total 5 8 5 4" xfId="43525" xr:uid="{581CE420-CF23-432F-8AA6-86C9AED0621B}"/>
    <cellStyle name="Total 5 8 6" xfId="43526" xr:uid="{71CB4F91-2F8D-419C-97AF-3E7234991C5C}"/>
    <cellStyle name="Total 5 8 6 2" xfId="43527" xr:uid="{BA94880F-3F06-4AF9-890D-4717CC2AA4AB}"/>
    <cellStyle name="Total 5 8 6 3" xfId="43528" xr:uid="{0E0DF2A8-F1FF-4250-B5EE-8B5BEB407BDF}"/>
    <cellStyle name="Total 5 8 7" xfId="43529" xr:uid="{1BEA2A38-7E74-4A01-A1C2-B7D3933759AB}"/>
    <cellStyle name="Total 5 8 7 2" xfId="43530" xr:uid="{F3C51112-838C-4527-9487-2265C87877E5}"/>
    <cellStyle name="Total 5 8 7 3" xfId="43531" xr:uid="{87E3153E-FA58-4EC0-B393-967FBF19AA56}"/>
    <cellStyle name="Total 5 8 8" xfId="43532" xr:uid="{F2E6BEC6-95B7-438B-8534-2338CB39D342}"/>
    <cellStyle name="Total 5 8 8 2" xfId="43533" xr:uid="{C614C7E8-B7C7-4CCD-94DA-822FF147BB86}"/>
    <cellStyle name="Total 5 8 8 3" xfId="43534" xr:uid="{070B95E3-2C87-45B9-A2CE-8078E7EA0919}"/>
    <cellStyle name="Total 5 8 9" xfId="43535" xr:uid="{2B139712-3B7C-4920-8D75-D7B066EB9113}"/>
    <cellStyle name="Total 5 8 9 2" xfId="43536" xr:uid="{E46D0DE7-D2A5-4C91-9932-184F5FA66D6E}"/>
    <cellStyle name="Total 5 8 9 3" xfId="43537" xr:uid="{FF6FE686-66DF-4403-9195-D23FDB2599F0}"/>
    <cellStyle name="Total 5 9" xfId="3204" xr:uid="{35F5C371-646B-4CB0-B419-9D8557B79478}"/>
    <cellStyle name="Total 5 9 10" xfId="43538" xr:uid="{9967DC5C-E312-4200-B12D-6F5CF27F43F6}"/>
    <cellStyle name="Total 5 9 10 2" xfId="43539" xr:uid="{874004B6-709C-42CB-B915-19608275F9E3}"/>
    <cellStyle name="Total 5 9 10 3" xfId="43540" xr:uid="{40B15724-A74F-4276-B012-FAAB861B7D5D}"/>
    <cellStyle name="Total 5 9 11" xfId="43541" xr:uid="{377D5038-63AE-4581-B68E-82B72E800613}"/>
    <cellStyle name="Total 5 9 11 2" xfId="43542" xr:uid="{44827BF2-F434-4316-9EDD-93B683CC729F}"/>
    <cellStyle name="Total 5 9 12" xfId="43543" xr:uid="{58537EA9-3282-4690-A929-160A6667748F}"/>
    <cellStyle name="Total 5 9 13" xfId="11269" xr:uid="{A224625B-BAB3-4530-9417-481AE807AF93}"/>
    <cellStyle name="Total 5 9 2" xfId="3643" xr:uid="{FA4BF893-B449-4ACB-9381-A5D860E9085D}"/>
    <cellStyle name="Total 5 9 2 10" xfId="43544" xr:uid="{34E7EF05-BC88-483C-AAAF-204D8DC34C12}"/>
    <cellStyle name="Total 5 9 2 10 2" xfId="43545" xr:uid="{BFD5B626-996E-4740-99CD-E156BB00C145}"/>
    <cellStyle name="Total 5 9 2 11" xfId="43546" xr:uid="{7C14A672-50C4-4B26-8A6F-861D0B1F7C26}"/>
    <cellStyle name="Total 5 9 2 2" xfId="4299" xr:uid="{AE03481F-B836-4A83-8668-84A30608F100}"/>
    <cellStyle name="Total 5 9 2 2 2" xfId="5046" xr:uid="{46C9F4F6-9AC8-4E13-84FC-878E23277926}"/>
    <cellStyle name="Total 5 9 2 2 2 2" xfId="43547" xr:uid="{D7FA4AE9-50DC-4B15-9C56-8A700EA7DFC1}"/>
    <cellStyle name="Total 5 9 2 2 2 3" xfId="43548" xr:uid="{A2F599D5-14D5-4BEC-B0CA-CDD08D4E7F54}"/>
    <cellStyle name="Total 5 9 2 2 3" xfId="5522" xr:uid="{203BB901-19FE-4596-9329-5619B0D5EE05}"/>
    <cellStyle name="Total 5 9 2 2 3 2" xfId="43549" xr:uid="{1F9F44A8-65CB-4D5F-845A-C96399E927DC}"/>
    <cellStyle name="Total 5 9 2 2 4" xfId="43550" xr:uid="{09390A65-34B5-43E1-848B-1EAECFA04C97}"/>
    <cellStyle name="Total 5 9 2 2 5" xfId="43551" xr:uid="{CED1793A-ADAC-442A-9B79-0FB70AD0C637}"/>
    <cellStyle name="Total 5 9 2 2 6" xfId="43552" xr:uid="{3E0583AC-0180-4316-9AE4-6629010CA59E}"/>
    <cellStyle name="Total 5 9 2 3" xfId="43553" xr:uid="{700B6799-F72F-415E-A2D9-CEBF3A80A098}"/>
    <cellStyle name="Total 5 9 2 3 2" xfId="43554" xr:uid="{50427358-D2E4-42BB-A137-ABE543BE1FEE}"/>
    <cellStyle name="Total 5 9 2 3 3" xfId="43555" xr:uid="{50C1015E-0C8D-4CE1-BE83-2C8652C7E3E7}"/>
    <cellStyle name="Total 5 9 2 4" xfId="43556" xr:uid="{EE4D4433-89B8-4AD1-9DE8-552F6916B6E6}"/>
    <cellStyle name="Total 5 9 2 4 2" xfId="43557" xr:uid="{589E451B-47F9-45A2-A270-FDBED732203C}"/>
    <cellStyle name="Total 5 9 2 4 3" xfId="43558" xr:uid="{DDE2646A-9E5E-43F7-ABCC-C65BD6E9B976}"/>
    <cellStyle name="Total 5 9 2 5" xfId="43559" xr:uid="{AAF4A277-A103-4453-98A9-3B1B57EB37E4}"/>
    <cellStyle name="Total 5 9 2 5 2" xfId="43560" xr:uid="{224B04FC-90CB-4AA0-A7B7-5F1D686A0B7C}"/>
    <cellStyle name="Total 5 9 2 5 3" xfId="43561" xr:uid="{A45C4222-DCD5-4690-94EB-2FC7E31AA3D8}"/>
    <cellStyle name="Total 5 9 2 6" xfId="43562" xr:uid="{1A0C6B56-ED54-438B-9940-3D69F523704D}"/>
    <cellStyle name="Total 5 9 2 6 2" xfId="43563" xr:uid="{6435D75A-EFC8-4623-98DD-57B312BA18CF}"/>
    <cellStyle name="Total 5 9 2 6 3" xfId="43564" xr:uid="{D72ED6FD-E9DB-44DD-9DBE-75B4BD2015A3}"/>
    <cellStyle name="Total 5 9 2 7" xfId="43565" xr:uid="{60AA524B-D18B-483A-BC8D-016BD50F78D3}"/>
    <cellStyle name="Total 5 9 2 7 2" xfId="43566" xr:uid="{0E5BEDDA-6BE0-4A82-A196-AD25BA15E098}"/>
    <cellStyle name="Total 5 9 2 7 3" xfId="43567" xr:uid="{001211EF-91BC-4AF1-8CF9-468B30E29793}"/>
    <cellStyle name="Total 5 9 2 8" xfId="43568" xr:uid="{6D86F44B-B7E9-4050-9947-C10B9B60F93C}"/>
    <cellStyle name="Total 5 9 2 8 2" xfId="43569" xr:uid="{D7AC3FB4-3B85-451D-A027-B35B5474EF7A}"/>
    <cellStyle name="Total 5 9 2 8 3" xfId="43570" xr:uid="{48EB602C-2E46-47EA-8287-46B88726C283}"/>
    <cellStyle name="Total 5 9 2 9" xfId="43571" xr:uid="{5E1C3EF6-203F-4AD0-95F3-CBD0BECBEFDC}"/>
    <cellStyle name="Total 5 9 2 9 2" xfId="43572" xr:uid="{A933D5FC-CCAF-4D41-A4E9-7A9E1873E7F3}"/>
    <cellStyle name="Total 5 9 2 9 3" xfId="43573" xr:uid="{62B4C17C-2581-4054-8AE7-CE5CFE8BB03C}"/>
    <cellStyle name="Total 5 9 3" xfId="3977" xr:uid="{9AF1AA62-F98E-4BB5-B0F1-7CE05C11B5F3}"/>
    <cellStyle name="Total 5 9 3 2" xfId="4790" xr:uid="{22B58B64-7450-4C21-BAB6-D95C8E725EBF}"/>
    <cellStyle name="Total 5 9 3 2 2" xfId="43574" xr:uid="{71A032A0-6563-48B1-BD9E-F6DF67FAC855}"/>
    <cellStyle name="Total 5 9 3 2 3" xfId="43575" xr:uid="{6CDE2695-A6BF-412A-A089-152F681A9945}"/>
    <cellStyle name="Total 5 9 3 2 4" xfId="43576" xr:uid="{4BF516F7-2AEB-42FF-A741-6F4C3F87E2E7}"/>
    <cellStyle name="Total 5 9 3 3" xfId="5204" xr:uid="{B790AA2B-8E51-4270-AC35-62CDFD2A82C3}"/>
    <cellStyle name="Total 5 9 3 3 2" xfId="43577" xr:uid="{50E0CD9C-7F90-40BC-A73A-4ABA40CFD717}"/>
    <cellStyle name="Total 5 9 3 4" xfId="43578" xr:uid="{15FD7BE2-1DB6-4B09-B7A4-005417C79155}"/>
    <cellStyle name="Total 5 9 3 5" xfId="43579" xr:uid="{423C2DCE-C5D2-46D4-8196-6657BC5285F4}"/>
    <cellStyle name="Total 5 9 3 6" xfId="43580" xr:uid="{BBB20C86-7837-4DDC-AA65-2D312E00701D}"/>
    <cellStyle name="Total 5 9 4" xfId="43581" xr:uid="{588A200F-BC9B-4FA6-A558-06F938079AA0}"/>
    <cellStyle name="Total 5 9 4 2" xfId="43582" xr:uid="{7AC22ED4-26CF-4F73-8D39-524D59F0FCB7}"/>
    <cellStyle name="Total 5 9 4 2 2" xfId="43583" xr:uid="{59ADE281-EC07-4B74-8F65-A77FAC13D21C}"/>
    <cellStyle name="Total 5 9 4 2 3" xfId="43584" xr:uid="{3E7831EF-6DAF-4BC9-A8B2-7ACC8A622C6B}"/>
    <cellStyle name="Total 5 9 4 3" xfId="43585" xr:uid="{41D68B1B-2852-4DF5-9944-B9FBAA2BBD2D}"/>
    <cellStyle name="Total 5 9 4 4" xfId="43586" xr:uid="{7230D344-31C6-45A1-8021-786D4FBC70FE}"/>
    <cellStyle name="Total 5 9 4 5" xfId="43587" xr:uid="{1F40F924-AA74-49B9-8CF1-BE928D974EAA}"/>
    <cellStyle name="Total 5 9 5" xfId="43588" xr:uid="{4F5D4A20-A59B-482E-92D4-A7B74B9293C9}"/>
    <cellStyle name="Total 5 9 5 2" xfId="43589" xr:uid="{60BB952F-5ED1-4ABA-A450-8C4236B52DAB}"/>
    <cellStyle name="Total 5 9 5 2 2" xfId="43590" xr:uid="{120687AB-088C-4900-9EC0-D7FD3FB0DF66}"/>
    <cellStyle name="Total 5 9 5 2 3" xfId="43591" xr:uid="{6520BAA3-D04F-4608-8C15-BAE5DE86D614}"/>
    <cellStyle name="Total 5 9 5 3" xfId="43592" xr:uid="{9E6E384A-43EC-4C15-B533-7D1983CFC9EB}"/>
    <cellStyle name="Total 5 9 5 4" xfId="43593" xr:uid="{D2822342-0AF3-4B76-AFB3-DC7D99C3AEAB}"/>
    <cellStyle name="Total 5 9 6" xfId="43594" xr:uid="{2C275256-1A77-4F82-B776-192099E6E86E}"/>
    <cellStyle name="Total 5 9 6 2" xfId="43595" xr:uid="{D9861FCA-605C-4C70-B51A-CE6EBE90FC7F}"/>
    <cellStyle name="Total 5 9 6 3" xfId="43596" xr:uid="{A3B03D67-AFFD-46DD-B337-99120EDF07E2}"/>
    <cellStyle name="Total 5 9 7" xfId="43597" xr:uid="{6818DDE0-4073-4E4C-9000-D1D96A335307}"/>
    <cellStyle name="Total 5 9 7 2" xfId="43598" xr:uid="{B63A8C11-D1D1-4B94-939F-DC53F403D92E}"/>
    <cellStyle name="Total 5 9 7 3" xfId="43599" xr:uid="{537795D0-999D-4C85-8219-7ACB4DF77AEB}"/>
    <cellStyle name="Total 5 9 8" xfId="43600" xr:uid="{C1420F45-60C7-404D-80A2-1FC593588D22}"/>
    <cellStyle name="Total 5 9 8 2" xfId="43601" xr:uid="{CD1841E0-9860-4979-B339-E3969E6FF062}"/>
    <cellStyle name="Total 5 9 8 3" xfId="43602" xr:uid="{DC35F400-B2A4-4F0F-97AF-057FF1A94AF2}"/>
    <cellStyle name="Total 5 9 9" xfId="43603" xr:uid="{C3217D90-39AC-421B-AD9D-13080585DC5C}"/>
    <cellStyle name="Total 5 9 9 2" xfId="43604" xr:uid="{12C53B4D-56E6-49A8-84D1-79F4675E491F}"/>
    <cellStyle name="Total 5 9 9 3" xfId="43605" xr:uid="{281F2413-D201-4774-8804-163BF3B37899}"/>
    <cellStyle name="Total 6" xfId="3205" xr:uid="{D11C0977-ECB4-41E2-BD6D-F7211464A68C}"/>
    <cellStyle name="Total 6 10" xfId="3206" xr:uid="{64A86CB6-4857-4F15-8509-D10BCD605309}"/>
    <cellStyle name="Total 6 10 10" xfId="43606" xr:uid="{16F04111-C872-4A52-A1B8-5AD67B72EFAF}"/>
    <cellStyle name="Total 6 10 10 2" xfId="43607" xr:uid="{0FA3F2A1-EC32-46F6-AD8D-309C8F163CE9}"/>
    <cellStyle name="Total 6 10 10 3" xfId="43608" xr:uid="{C954A05E-C2E1-40E7-B764-77E288132A4D}"/>
    <cellStyle name="Total 6 10 11" xfId="43609" xr:uid="{E7C341BD-E442-42A5-AC04-A22C6F6D4D25}"/>
    <cellStyle name="Total 6 10 11 2" xfId="43610" xr:uid="{DD9211A6-4E1B-4A83-8EFB-0D3C07B1F85F}"/>
    <cellStyle name="Total 6 10 12" xfId="43611" xr:uid="{C17A49AD-0EB6-4C34-8B00-084FF3CA4141}"/>
    <cellStyle name="Total 6 10 13" xfId="11271" xr:uid="{29D7EB07-420E-456E-BDC2-5C65EBC7860D}"/>
    <cellStyle name="Total 6 10 2" xfId="3645" xr:uid="{004665EE-110E-4511-9098-2E4F44E80FDA}"/>
    <cellStyle name="Total 6 10 2 10" xfId="43612" xr:uid="{4D3A227E-D369-4986-BD60-D62174D89453}"/>
    <cellStyle name="Total 6 10 2 10 2" xfId="43613" xr:uid="{3D7BA73F-C846-4F69-9BE0-CAF30445D038}"/>
    <cellStyle name="Total 6 10 2 11" xfId="43614" xr:uid="{9C4BB3D3-7385-4A89-B83C-1FDE57EBAF9A}"/>
    <cellStyle name="Total 6 10 2 2" xfId="4301" xr:uid="{3E66504A-0B3F-4D35-9B93-1BA1B77EAB80}"/>
    <cellStyle name="Total 6 10 2 2 2" xfId="5048" xr:uid="{082B11ED-5E0A-493E-AC3E-47399D54394C}"/>
    <cellStyle name="Total 6 10 2 2 2 2" xfId="43615" xr:uid="{0D972795-40EB-4644-9F80-30E87E3A1BA7}"/>
    <cellStyle name="Total 6 10 2 2 2 3" xfId="43616" xr:uid="{98E0FE43-D0E3-4BFD-8871-A98D1424BB86}"/>
    <cellStyle name="Total 6 10 2 2 3" xfId="5524" xr:uid="{9E83D9D1-6E00-4739-BFC6-D6F46E551873}"/>
    <cellStyle name="Total 6 10 2 2 3 2" xfId="43617" xr:uid="{35BCDBDC-B774-477A-A842-B9B1DE50CEAB}"/>
    <cellStyle name="Total 6 10 2 2 4" xfId="43618" xr:uid="{C54F0EC1-CF8E-4250-8156-C0E7BED74F78}"/>
    <cellStyle name="Total 6 10 2 2 5" xfId="43619" xr:uid="{29DD7AA4-851F-42E0-ACD0-0788298275D3}"/>
    <cellStyle name="Total 6 10 2 2 6" xfId="43620" xr:uid="{7C84594B-CD42-4DC9-AA28-E1C536CF37AE}"/>
    <cellStyle name="Total 6 10 2 3" xfId="43621" xr:uid="{9DDF0FD9-ECD5-4FA7-BCCA-79978549591C}"/>
    <cellStyle name="Total 6 10 2 3 2" xfId="43622" xr:uid="{C060EC6B-064E-4542-A8DE-2A1083BA9662}"/>
    <cellStyle name="Total 6 10 2 3 3" xfId="43623" xr:uid="{8E758F8B-D14D-4ECC-8D03-921ED12BCF95}"/>
    <cellStyle name="Total 6 10 2 4" xfId="43624" xr:uid="{DCC87E57-4D66-40DC-83A1-B773F0B7E810}"/>
    <cellStyle name="Total 6 10 2 4 2" xfId="43625" xr:uid="{0DEE6442-E6DC-4D89-ABDD-07C99C03C19E}"/>
    <cellStyle name="Total 6 10 2 4 3" xfId="43626" xr:uid="{65CD284B-9325-40F3-A091-22DA7A3F37DB}"/>
    <cellStyle name="Total 6 10 2 5" xfId="43627" xr:uid="{A23612C2-041B-434F-8C09-D86013EC7490}"/>
    <cellStyle name="Total 6 10 2 5 2" xfId="43628" xr:uid="{564DD3E2-A9D7-4F22-98BE-87F9ED01C83E}"/>
    <cellStyle name="Total 6 10 2 5 3" xfId="43629" xr:uid="{896C1AD4-636F-46C1-947F-60B607378BB2}"/>
    <cellStyle name="Total 6 10 2 6" xfId="43630" xr:uid="{CFBC47CA-6E09-4229-B206-68EB435AD8C0}"/>
    <cellStyle name="Total 6 10 2 6 2" xfId="43631" xr:uid="{05703DE5-C2AC-452C-9984-A73FB9F9CAC0}"/>
    <cellStyle name="Total 6 10 2 6 3" xfId="43632" xr:uid="{1EA51A33-E820-43C0-8AB9-845B418FBFEE}"/>
    <cellStyle name="Total 6 10 2 7" xfId="43633" xr:uid="{BD29DA4F-BEA5-41AD-934C-B63300A9BFF8}"/>
    <cellStyle name="Total 6 10 2 7 2" xfId="43634" xr:uid="{99E45185-2AA4-47E8-BEA2-3C2F3505343A}"/>
    <cellStyle name="Total 6 10 2 7 3" xfId="43635" xr:uid="{28F4F09E-9A49-4108-8AE6-F78306FCB61F}"/>
    <cellStyle name="Total 6 10 2 8" xfId="43636" xr:uid="{087856F4-AFF1-47C6-981F-929BEEF48B7B}"/>
    <cellStyle name="Total 6 10 2 8 2" xfId="43637" xr:uid="{D98F6211-28BF-43E8-BA59-02F1D4DB9D99}"/>
    <cellStyle name="Total 6 10 2 8 3" xfId="43638" xr:uid="{0EE5ECD2-CD78-4BAF-B8F5-47049CD551A5}"/>
    <cellStyle name="Total 6 10 2 9" xfId="43639" xr:uid="{9F26555E-50A8-48A0-9BD5-E87AEBC314B0}"/>
    <cellStyle name="Total 6 10 2 9 2" xfId="43640" xr:uid="{34B8A783-DDF1-4C69-9B12-1F05ABF3D18A}"/>
    <cellStyle name="Total 6 10 2 9 3" xfId="43641" xr:uid="{C7A3C7D7-E3E9-4D82-A72E-7DF0E7C32E3A}"/>
    <cellStyle name="Total 6 10 3" xfId="3979" xr:uid="{A6DFBC9E-8A9F-4BA8-A119-A05A16CED260}"/>
    <cellStyle name="Total 6 10 3 2" xfId="4792" xr:uid="{73833D41-20D4-466C-80B6-6F834F27EC52}"/>
    <cellStyle name="Total 6 10 3 2 2" xfId="43642" xr:uid="{BE8A7CEF-02BC-4DDE-BD19-637A2FCADC25}"/>
    <cellStyle name="Total 6 10 3 2 3" xfId="43643" xr:uid="{676C2A3F-50D4-4F4A-AC95-63C85C4A4705}"/>
    <cellStyle name="Total 6 10 3 2 4" xfId="43644" xr:uid="{59B24647-A972-486F-BBD6-59D1C40939C2}"/>
    <cellStyle name="Total 6 10 3 3" xfId="5206" xr:uid="{83F5CA32-ED07-40D2-B53D-D0754D3A3615}"/>
    <cellStyle name="Total 6 10 3 3 2" xfId="43645" xr:uid="{10957701-9C9B-4C38-AA72-E2160BA634DF}"/>
    <cellStyle name="Total 6 10 3 4" xfId="43646" xr:uid="{A5F71211-E2B0-41E5-8E66-0615071E2727}"/>
    <cellStyle name="Total 6 10 3 5" xfId="43647" xr:uid="{8C5A21E4-B411-47BE-AB72-61698C3DDE6D}"/>
    <cellStyle name="Total 6 10 3 6" xfId="43648" xr:uid="{63B118D7-4556-4CE3-89B6-D76090341329}"/>
    <cellStyle name="Total 6 10 4" xfId="43649" xr:uid="{F6905109-06E5-4942-B40B-4C56A7BFB381}"/>
    <cellStyle name="Total 6 10 4 2" xfId="43650" xr:uid="{8A8935F4-038B-4CDE-9F29-BF177CA5DB13}"/>
    <cellStyle name="Total 6 10 4 2 2" xfId="43651" xr:uid="{E27413D6-BCA1-4269-8CB6-38744FCD181F}"/>
    <cellStyle name="Total 6 10 4 2 3" xfId="43652" xr:uid="{505133C6-65F7-40CE-8F9A-B79C5B14C050}"/>
    <cellStyle name="Total 6 10 4 3" xfId="43653" xr:uid="{0F700870-A4A5-43B6-9DB0-043A59EBED4C}"/>
    <cellStyle name="Total 6 10 4 4" xfId="43654" xr:uid="{3A7D90F3-8036-423C-AC2D-CE354BFCC2C9}"/>
    <cellStyle name="Total 6 10 4 5" xfId="43655" xr:uid="{9BB1FA51-D829-4B5C-87BE-587469CFB631}"/>
    <cellStyle name="Total 6 10 5" xfId="43656" xr:uid="{B62C298F-BC5A-4EDE-BEBC-05EE3D73A755}"/>
    <cellStyle name="Total 6 10 5 2" xfId="43657" xr:uid="{07B022F8-A008-4493-8B13-E9BEE4E493AF}"/>
    <cellStyle name="Total 6 10 5 2 2" xfId="43658" xr:uid="{AD8F1A92-10E1-480B-A85E-398E9802D3A7}"/>
    <cellStyle name="Total 6 10 5 2 3" xfId="43659" xr:uid="{1E1E2188-F5C0-42A4-A0B2-E0A5C98B7C90}"/>
    <cellStyle name="Total 6 10 5 3" xfId="43660" xr:uid="{876A5331-4C6C-44FD-9D85-76F8FD707A56}"/>
    <cellStyle name="Total 6 10 5 4" xfId="43661" xr:uid="{FF2EC0B5-82D1-41F8-B1C8-9C8F5213C20A}"/>
    <cellStyle name="Total 6 10 6" xfId="43662" xr:uid="{5D4D4F04-CAE3-4A6E-9679-8667B9532B69}"/>
    <cellStyle name="Total 6 10 6 2" xfId="43663" xr:uid="{27C7E999-01F9-4872-B487-DCDB8C0FD6F0}"/>
    <cellStyle name="Total 6 10 6 3" xfId="43664" xr:uid="{C15B7561-1400-4E82-B1E1-542022FC1777}"/>
    <cellStyle name="Total 6 10 7" xfId="43665" xr:uid="{BAF9320E-0954-4113-A3DF-5B3210F2B2F7}"/>
    <cellStyle name="Total 6 10 7 2" xfId="43666" xr:uid="{1A9268BE-5208-4E2E-87A4-57046195F5C5}"/>
    <cellStyle name="Total 6 10 7 3" xfId="43667" xr:uid="{F6B88EA2-32BD-45D5-8B53-FABFC767E35D}"/>
    <cellStyle name="Total 6 10 8" xfId="43668" xr:uid="{DA1FCC64-A2CB-43A4-8ED2-E64C32B37935}"/>
    <cellStyle name="Total 6 10 8 2" xfId="43669" xr:uid="{15488E28-A32E-43B5-8C9F-1D09B475FBE2}"/>
    <cellStyle name="Total 6 10 8 3" xfId="43670" xr:uid="{3421D657-D9F7-4AC8-93B9-3BA6EBFB2B3E}"/>
    <cellStyle name="Total 6 10 9" xfId="43671" xr:uid="{0315100B-828C-4339-A7B1-4B7CF0B6FD6F}"/>
    <cellStyle name="Total 6 10 9 2" xfId="43672" xr:uid="{9140163D-8778-4BA8-B184-BAC42E32815D}"/>
    <cellStyle name="Total 6 10 9 3" xfId="43673" xr:uid="{5960A843-FECF-4418-B3F4-A013C4A8A0CA}"/>
    <cellStyle name="Total 6 11" xfId="3207" xr:uid="{F2A12DF2-3192-414F-9336-6AE144B52C96}"/>
    <cellStyle name="Total 6 11 10" xfId="43674" xr:uid="{617A4684-A3B2-4CCB-B800-A3836EAB46D5}"/>
    <cellStyle name="Total 6 11 10 2" xfId="43675" xr:uid="{81F135B2-97DE-466A-970D-A0AC65F1F3F6}"/>
    <cellStyle name="Total 6 11 10 3" xfId="43676" xr:uid="{6B602030-D02B-44F6-9B48-15C7F0A475F3}"/>
    <cellStyle name="Total 6 11 11" xfId="43677" xr:uid="{54F80E89-DF33-4DE6-8868-CD84BECB583F}"/>
    <cellStyle name="Total 6 11 11 2" xfId="43678" xr:uid="{166D0FF9-59AD-4439-82F9-5F69B9D08DE8}"/>
    <cellStyle name="Total 6 11 12" xfId="43679" xr:uid="{08B6EED8-CAA0-41EE-A55B-7ABB0196E9D7}"/>
    <cellStyle name="Total 6 11 13" xfId="11272" xr:uid="{18E80771-7FA1-4FFE-B155-5ED547D778BF}"/>
    <cellStyle name="Total 6 11 2" xfId="3646" xr:uid="{9A2D0FF6-5963-44E8-8920-967C1064AEE0}"/>
    <cellStyle name="Total 6 11 2 10" xfId="43680" xr:uid="{624ACBB2-E3D2-4338-B516-CB77DEE9B396}"/>
    <cellStyle name="Total 6 11 2 10 2" xfId="43681" xr:uid="{C753467B-4AD3-4B81-9908-04CD1F807BAC}"/>
    <cellStyle name="Total 6 11 2 11" xfId="43682" xr:uid="{19FD458E-C930-49D0-B92D-570C37B4A50D}"/>
    <cellStyle name="Total 6 11 2 2" xfId="4302" xr:uid="{4D35DAF3-B3E7-43E8-8560-22B71452C55A}"/>
    <cellStyle name="Total 6 11 2 2 2" xfId="5049" xr:uid="{AA825485-0DD7-4882-AD69-AF9ADCFF697D}"/>
    <cellStyle name="Total 6 11 2 2 2 2" xfId="43683" xr:uid="{C885B67A-BCC0-4785-863B-26E7872373A7}"/>
    <cellStyle name="Total 6 11 2 2 2 3" xfId="43684" xr:uid="{9EA72EEB-1EA6-41E2-BBEE-39ABE76C8516}"/>
    <cellStyle name="Total 6 11 2 2 3" xfId="5525" xr:uid="{5AD24FAC-88BF-4A43-ABC6-CCD7EEBB2065}"/>
    <cellStyle name="Total 6 11 2 2 3 2" xfId="43685" xr:uid="{066D5B2D-B79F-4807-B10C-829DD295BC39}"/>
    <cellStyle name="Total 6 11 2 2 4" xfId="43686" xr:uid="{71D10BBD-E617-4831-A1D4-824B9CFCA32F}"/>
    <cellStyle name="Total 6 11 2 2 5" xfId="43687" xr:uid="{9FB503CF-090A-41C1-9F15-FF131A053A2F}"/>
    <cellStyle name="Total 6 11 2 2 6" xfId="43688" xr:uid="{2090AFB8-1750-4861-942B-1058727FB488}"/>
    <cellStyle name="Total 6 11 2 3" xfId="43689" xr:uid="{37FABAAE-8A7D-4F24-8BBF-586E775582EF}"/>
    <cellStyle name="Total 6 11 2 3 2" xfId="43690" xr:uid="{12AA0665-84AB-41D2-9A29-CAFD8FFC8F95}"/>
    <cellStyle name="Total 6 11 2 3 3" xfId="43691" xr:uid="{815427C5-1FAE-43CD-8123-44E499784D46}"/>
    <cellStyle name="Total 6 11 2 4" xfId="43692" xr:uid="{D590B6ED-0979-48B6-B8C9-0718C75569B2}"/>
    <cellStyle name="Total 6 11 2 4 2" xfId="43693" xr:uid="{7177418B-7E35-4B4F-AE57-D3B9FB0EF718}"/>
    <cellStyle name="Total 6 11 2 4 3" xfId="43694" xr:uid="{8A07F9B0-40A8-4DF7-91B7-BB69D9AC64B1}"/>
    <cellStyle name="Total 6 11 2 5" xfId="43695" xr:uid="{2B6DB5CB-9285-42A3-B3A6-B415BBB69703}"/>
    <cellStyle name="Total 6 11 2 5 2" xfId="43696" xr:uid="{37217C29-CCF7-4011-BBCC-5510E706182C}"/>
    <cellStyle name="Total 6 11 2 5 3" xfId="43697" xr:uid="{A87A27A3-9B46-40E7-9433-0A3F631A193E}"/>
    <cellStyle name="Total 6 11 2 6" xfId="43698" xr:uid="{76D8CD01-79C4-4F85-8DE0-B82E168382E1}"/>
    <cellStyle name="Total 6 11 2 6 2" xfId="43699" xr:uid="{DB1272CF-5FB8-4E32-9753-B2551586F1A9}"/>
    <cellStyle name="Total 6 11 2 6 3" xfId="43700" xr:uid="{AA8A0D00-5B84-48D6-8DE8-BB9C1F699CB5}"/>
    <cellStyle name="Total 6 11 2 7" xfId="43701" xr:uid="{C3AF20BE-EECD-4912-8D56-EB9BB1235C41}"/>
    <cellStyle name="Total 6 11 2 7 2" xfId="43702" xr:uid="{37E16B36-07C2-4FA0-8CAF-3A6A22084BB1}"/>
    <cellStyle name="Total 6 11 2 7 3" xfId="43703" xr:uid="{053C9BDC-320E-4195-A3C7-DB8BCA90184C}"/>
    <cellStyle name="Total 6 11 2 8" xfId="43704" xr:uid="{772CFACD-6932-479D-9C15-2BADBB072E92}"/>
    <cellStyle name="Total 6 11 2 8 2" xfId="43705" xr:uid="{5F68E9D8-D86A-448E-AC56-ACA829DEF331}"/>
    <cellStyle name="Total 6 11 2 8 3" xfId="43706" xr:uid="{AAFFA8AA-6858-406F-99F7-748AE617B425}"/>
    <cellStyle name="Total 6 11 2 9" xfId="43707" xr:uid="{C7CF2C19-8D1E-45E3-B229-00F32D1FAF2F}"/>
    <cellStyle name="Total 6 11 2 9 2" xfId="43708" xr:uid="{C15D327C-D569-4619-960B-2F97C25D8F33}"/>
    <cellStyle name="Total 6 11 2 9 3" xfId="43709" xr:uid="{68BEE39F-3E6C-427D-8F55-F0125D005E16}"/>
    <cellStyle name="Total 6 11 3" xfId="3980" xr:uid="{1D0A1C95-D698-4FFB-A5C7-76E8388975D7}"/>
    <cellStyle name="Total 6 11 3 2" xfId="4793" xr:uid="{6AB34A95-2B9E-4CE8-B061-5EDD505D4275}"/>
    <cellStyle name="Total 6 11 3 2 2" xfId="43710" xr:uid="{387BE735-70EF-4263-9A3C-E756BFC38A40}"/>
    <cellStyle name="Total 6 11 3 2 3" xfId="43711" xr:uid="{C3967486-5071-48CD-98E3-FF08424C0BC8}"/>
    <cellStyle name="Total 6 11 3 2 4" xfId="43712" xr:uid="{33D96685-6C18-4AD6-876C-30CB3C2D5F4E}"/>
    <cellStyle name="Total 6 11 3 3" xfId="5207" xr:uid="{DC28C274-95D3-42FF-8039-596B8988AD31}"/>
    <cellStyle name="Total 6 11 3 3 2" xfId="43713" xr:uid="{FD7B5A1A-6704-48CF-BD37-7281E869D0A9}"/>
    <cellStyle name="Total 6 11 3 4" xfId="43714" xr:uid="{F594B0BD-B4EF-4FAD-95A5-64BDB52BD4AB}"/>
    <cellStyle name="Total 6 11 3 5" xfId="43715" xr:uid="{EAA421B7-140B-416D-9F0F-10BDA8B61644}"/>
    <cellStyle name="Total 6 11 3 6" xfId="43716" xr:uid="{B3FDDEDA-53ED-4EE4-8B56-2A94C156475E}"/>
    <cellStyle name="Total 6 11 4" xfId="43717" xr:uid="{FE591A38-C2B9-46C6-9356-D20B72361040}"/>
    <cellStyle name="Total 6 11 4 2" xfId="43718" xr:uid="{13BEE5A7-23E8-4E57-9A73-B863970C5CB7}"/>
    <cellStyle name="Total 6 11 4 2 2" xfId="43719" xr:uid="{652BF22D-36BB-4A25-89E2-9FF8BEA1A8A0}"/>
    <cellStyle name="Total 6 11 4 2 3" xfId="43720" xr:uid="{750292FB-3FF8-456D-82BD-BA7E5B400ACA}"/>
    <cellStyle name="Total 6 11 4 3" xfId="43721" xr:uid="{0270FA42-6A02-4EE2-8AD4-73ED6268EE99}"/>
    <cellStyle name="Total 6 11 4 4" xfId="43722" xr:uid="{25652FEE-FB3B-4128-860B-A40BE2113565}"/>
    <cellStyle name="Total 6 11 4 5" xfId="43723" xr:uid="{C7BEEAAC-D26D-49D6-AE41-7AC0C01E14DD}"/>
    <cellStyle name="Total 6 11 5" xfId="43724" xr:uid="{A99AB3F6-F5CA-4EFB-A3D3-10092471638E}"/>
    <cellStyle name="Total 6 11 5 2" xfId="43725" xr:uid="{D6E17B64-D66F-4D29-B92E-98B45DA403A3}"/>
    <cellStyle name="Total 6 11 5 2 2" xfId="43726" xr:uid="{A2430608-2341-4A0B-97D6-823CBE5A8FE4}"/>
    <cellStyle name="Total 6 11 5 2 3" xfId="43727" xr:uid="{327166C2-2EB3-4A3E-941C-2D74772A146B}"/>
    <cellStyle name="Total 6 11 5 3" xfId="43728" xr:uid="{2143A8D4-3976-4993-825C-A242EC16E563}"/>
    <cellStyle name="Total 6 11 5 4" xfId="43729" xr:uid="{70328A9E-EC28-4D04-8B7A-DEFFF4C7F04B}"/>
    <cellStyle name="Total 6 11 6" xfId="43730" xr:uid="{C822251A-9D05-4721-A7A2-58487D1FEB8A}"/>
    <cellStyle name="Total 6 11 6 2" xfId="43731" xr:uid="{15D86C35-78F2-4FDE-A73C-B9BB3669A939}"/>
    <cellStyle name="Total 6 11 6 3" xfId="43732" xr:uid="{B96579E9-7575-4C9A-87D9-893713A2B903}"/>
    <cellStyle name="Total 6 11 7" xfId="43733" xr:uid="{A4172C9A-7595-4B44-AA7A-52A148BA7EF8}"/>
    <cellStyle name="Total 6 11 7 2" xfId="43734" xr:uid="{F6830EBD-EE9F-4B75-8A69-C413EC3B3785}"/>
    <cellStyle name="Total 6 11 7 3" xfId="43735" xr:uid="{065135E0-76C5-46A7-B59E-310D75B5FB9C}"/>
    <cellStyle name="Total 6 11 8" xfId="43736" xr:uid="{BC404000-B6A7-432A-80B0-9136D3C7C55E}"/>
    <cellStyle name="Total 6 11 8 2" xfId="43737" xr:uid="{6BE6F61E-3782-4BAE-A3F9-951BC4CBE855}"/>
    <cellStyle name="Total 6 11 8 3" xfId="43738" xr:uid="{0F8A7401-4C25-4883-941F-599908116867}"/>
    <cellStyle name="Total 6 11 9" xfId="43739" xr:uid="{0C0DAC29-020C-4B65-AF52-D8C052A994A5}"/>
    <cellStyle name="Total 6 11 9 2" xfId="43740" xr:uid="{C5989002-EC09-400A-93BB-CB4B1A6D188B}"/>
    <cellStyle name="Total 6 11 9 3" xfId="43741" xr:uid="{74DE3C5D-4A03-4DFC-BDF6-961A1AD07F3B}"/>
    <cellStyle name="Total 6 12" xfId="3644" xr:uid="{195BD6A0-FF9E-4539-AEF0-AA442BDE643F}"/>
    <cellStyle name="Total 6 12 10" xfId="43742" xr:uid="{63F62926-6C31-4926-BC34-11B40AD9C177}"/>
    <cellStyle name="Total 6 12 10 2" xfId="43743" xr:uid="{6C156429-B33E-4780-BFB9-97293FBB1FD8}"/>
    <cellStyle name="Total 6 12 11" xfId="43744" xr:uid="{287C11B8-5EA8-454C-85C3-452DA9067E63}"/>
    <cellStyle name="Total 6 12 2" xfId="4300" xr:uid="{19730BB1-61B2-4954-9CCD-5EEAC92A02B1}"/>
    <cellStyle name="Total 6 12 2 2" xfId="5047" xr:uid="{990274DC-BA55-428D-8225-9CF8BB16AC00}"/>
    <cellStyle name="Total 6 12 2 2 2" xfId="43745" xr:uid="{66562748-444A-409E-8F05-8FF074E1368B}"/>
    <cellStyle name="Total 6 12 2 2 3" xfId="43746" xr:uid="{FB521329-30FE-44F9-8004-D65E417DDC83}"/>
    <cellStyle name="Total 6 12 2 3" xfId="5523" xr:uid="{B887BF05-B8DF-4328-806A-AA3155265580}"/>
    <cellStyle name="Total 6 12 2 3 2" xfId="43747" xr:uid="{82681395-04E9-4528-B614-15BB5D6BF042}"/>
    <cellStyle name="Total 6 12 2 4" xfId="43748" xr:uid="{8CD078D5-6998-4D8F-8FE9-FB6F75364BA8}"/>
    <cellStyle name="Total 6 12 2 5" xfId="43749" xr:uid="{78B19492-043B-488B-9B29-3022410C7EEC}"/>
    <cellStyle name="Total 6 12 2 6" xfId="43750" xr:uid="{78FA8EA4-93E1-458E-AD0B-5575A217552E}"/>
    <cellStyle name="Total 6 12 3" xfId="43751" xr:uid="{0ED14594-F094-4979-97B4-35AB6ECCC33F}"/>
    <cellStyle name="Total 6 12 3 2" xfId="43752" xr:uid="{16397687-74A0-4502-B4C5-2293BE1ABC98}"/>
    <cellStyle name="Total 6 12 3 3" xfId="43753" xr:uid="{71EEDF9D-8E44-4F63-87C8-065FD20D4872}"/>
    <cellStyle name="Total 6 12 4" xfId="43754" xr:uid="{16A2D2A3-362B-43CE-AD60-22994ED748A5}"/>
    <cellStyle name="Total 6 12 4 2" xfId="43755" xr:uid="{A3A271AE-E5BB-46CF-A3E9-E755B839FCC2}"/>
    <cellStyle name="Total 6 12 4 3" xfId="43756" xr:uid="{5DE53A38-7957-4066-B08F-9A7E6509E985}"/>
    <cellStyle name="Total 6 12 5" xfId="43757" xr:uid="{698C64DF-E7B2-4A0D-8028-ACAF5E429C6A}"/>
    <cellStyle name="Total 6 12 5 2" xfId="43758" xr:uid="{00255BA4-F37C-4FBE-9F34-31C484E5360A}"/>
    <cellStyle name="Total 6 12 5 3" xfId="43759" xr:uid="{97833501-9118-493F-880C-7139D60784B6}"/>
    <cellStyle name="Total 6 12 6" xfId="43760" xr:uid="{96F055FC-504F-4551-B2F7-86680C826571}"/>
    <cellStyle name="Total 6 12 6 2" xfId="43761" xr:uid="{DF26D1F7-41AE-468B-B1B9-5C2282D2B76F}"/>
    <cellStyle name="Total 6 12 6 3" xfId="43762" xr:uid="{FE04CD53-182F-4E6A-B60C-FF4457DDA210}"/>
    <cellStyle name="Total 6 12 7" xfId="43763" xr:uid="{6D5B488B-73EE-49F6-A8EA-71FE43D762EE}"/>
    <cellStyle name="Total 6 12 7 2" xfId="43764" xr:uid="{625ED243-019C-467E-8907-597C0F5E646A}"/>
    <cellStyle name="Total 6 12 7 3" xfId="43765" xr:uid="{8F6071A0-9533-4958-B180-E94FE04624D3}"/>
    <cellStyle name="Total 6 12 8" xfId="43766" xr:uid="{02C3A9D3-EBA3-4FBF-A35D-9D5E9F5BC409}"/>
    <cellStyle name="Total 6 12 8 2" xfId="43767" xr:uid="{B5F2617E-B445-4850-8408-853DD9460817}"/>
    <cellStyle name="Total 6 12 8 3" xfId="43768" xr:uid="{4C12F722-7DE4-4E8E-8542-4ED269E0608E}"/>
    <cellStyle name="Total 6 12 9" xfId="43769" xr:uid="{65E0CFB7-1C33-4D20-B1F5-D6940806756B}"/>
    <cellStyle name="Total 6 12 9 2" xfId="43770" xr:uid="{80D9D3A6-C300-4696-93E9-E6DDACE31CB7}"/>
    <cellStyle name="Total 6 12 9 3" xfId="43771" xr:uid="{AA4523DA-3980-481B-BA89-6AAF9BA97C6C}"/>
    <cellStyle name="Total 6 13" xfId="3978" xr:uid="{28F01158-7CDF-4F8D-9B54-4BFE6FABC52F}"/>
    <cellStyle name="Total 6 13 2" xfId="4791" xr:uid="{F7290AC5-8FF0-4273-816D-DC1152DD3784}"/>
    <cellStyle name="Total 6 13 2 2" xfId="43772" xr:uid="{1114C8A8-7E1F-4F5B-AB7C-26C57280CB75}"/>
    <cellStyle name="Total 6 13 2 3" xfId="43773" xr:uid="{37320D27-D697-41CE-8F43-B7F49AA7A194}"/>
    <cellStyle name="Total 6 13 2 4" xfId="43774" xr:uid="{CBC1B449-5C59-48DF-8CAC-5F648A7613D2}"/>
    <cellStyle name="Total 6 13 3" xfId="5205" xr:uid="{58521462-FC5C-4A51-8071-26FF474F81DE}"/>
    <cellStyle name="Total 6 13 3 2" xfId="43775" xr:uid="{6692A242-5B21-4828-B739-35A7F109E4E8}"/>
    <cellStyle name="Total 6 13 4" xfId="43776" xr:uid="{6B118615-8FEC-48AA-BA09-7C780FED13B3}"/>
    <cellStyle name="Total 6 13 5" xfId="43777" xr:uid="{1C66A48F-BD87-475A-B8B7-5B5FA6479F24}"/>
    <cellStyle name="Total 6 13 6" xfId="43778" xr:uid="{D7357F34-539C-4E93-8A9C-E21E65D00B23}"/>
    <cellStyle name="Total 6 14" xfId="43779" xr:uid="{74346BD0-020F-4054-9A88-B536BCF1E2F2}"/>
    <cellStyle name="Total 6 14 2" xfId="43780" xr:uid="{4A75708B-8B7E-43EA-B5CF-75A9E1802EB2}"/>
    <cellStyle name="Total 6 14 2 2" xfId="43781" xr:uid="{F343C128-2462-4F95-8106-BF018DD4D7B2}"/>
    <cellStyle name="Total 6 14 2 3" xfId="43782" xr:uid="{3D41BE8E-1339-46D5-AB43-9404E4080EF7}"/>
    <cellStyle name="Total 6 14 3" xfId="43783" xr:uid="{1C64C4B4-9352-4135-AFB5-917658CD6D4D}"/>
    <cellStyle name="Total 6 14 4" xfId="43784" xr:uid="{65511492-63CF-4415-96E5-B9DBC231A379}"/>
    <cellStyle name="Total 6 14 5" xfId="43785" xr:uid="{AF0BB77E-F1D6-4680-AE73-C624F72BCB0F}"/>
    <cellStyle name="Total 6 15" xfId="43786" xr:uid="{4790D83D-63C4-456E-ACCE-BC6F8B809043}"/>
    <cellStyle name="Total 6 15 2" xfId="43787" xr:uid="{847B133B-7776-45F8-B4CC-98EAFAB02428}"/>
    <cellStyle name="Total 6 15 2 2" xfId="43788" xr:uid="{B59DBEF6-1065-4C25-A9C4-E5F40697BA08}"/>
    <cellStyle name="Total 6 15 2 3" xfId="43789" xr:uid="{BCCD93BD-CE5F-40E2-BE34-05A7FFE2918C}"/>
    <cellStyle name="Total 6 15 3" xfId="43790" xr:uid="{26381569-F720-4702-A4CF-78E7EEA5AD1A}"/>
    <cellStyle name="Total 6 15 4" xfId="43791" xr:uid="{518C0886-9152-41FE-B5D0-09A000EE58A8}"/>
    <cellStyle name="Total 6 16" xfId="43792" xr:uid="{4F84918A-BB89-468B-8362-08C3A0ECE6D2}"/>
    <cellStyle name="Total 6 16 2" xfId="43793" xr:uid="{A1847107-80AB-4BB2-9E21-A950E36B253B}"/>
    <cellStyle name="Total 6 16 3" xfId="43794" xr:uid="{EDF6E0CC-5612-4380-A77B-0D1916D8C1EE}"/>
    <cellStyle name="Total 6 17" xfId="43795" xr:uid="{F514CC8F-940D-4D62-8F36-378FDCEF798C}"/>
    <cellStyle name="Total 6 17 2" xfId="43796" xr:uid="{573A54AF-0727-4BE1-B2EB-D57AD4C5804F}"/>
    <cellStyle name="Total 6 17 3" xfId="43797" xr:uid="{9B4F8458-9B61-4960-85F0-927A6A177EFC}"/>
    <cellStyle name="Total 6 18" xfId="43798" xr:uid="{161B8569-EA64-41FE-8C76-084212849235}"/>
    <cellStyle name="Total 6 18 2" xfId="43799" xr:uid="{8C94DE2C-9623-4E6D-B6DB-02AB6B1FF42A}"/>
    <cellStyle name="Total 6 18 3" xfId="43800" xr:uid="{383193A2-991A-4892-96C0-E12EAEDCC106}"/>
    <cellStyle name="Total 6 19" xfId="43801" xr:uid="{AA9F5D4A-5AAE-4D9F-AAAF-7947CB882884}"/>
    <cellStyle name="Total 6 19 2" xfId="43802" xr:uid="{4176E2A9-6632-4B5E-97F7-AA46B04A4875}"/>
    <cellStyle name="Total 6 19 3" xfId="43803" xr:uid="{6BBEA877-CC2A-47CF-9BE1-8BFD401D52B6}"/>
    <cellStyle name="Total 6 2" xfId="3208" xr:uid="{4E1C7E5C-6FE9-4665-BEE3-3ED7AB42F8AB}"/>
    <cellStyle name="Total 6 2 10" xfId="43804" xr:uid="{E9C96BC8-8DA8-4204-B229-A092D6188F63}"/>
    <cellStyle name="Total 6 2 10 2" xfId="43805" xr:uid="{8FC721C2-0B07-48BF-A5A9-1C1E5D4CBA48}"/>
    <cellStyle name="Total 6 2 10 3" xfId="43806" xr:uid="{93BC4D72-EC74-47B7-96D3-4F8573815F5E}"/>
    <cellStyle name="Total 6 2 11" xfId="43807" xr:uid="{1F1E1218-3306-4EB2-8DA0-E4957C632F22}"/>
    <cellStyle name="Total 6 2 11 2" xfId="43808" xr:uid="{6DB7BF66-1193-4A72-AF42-36477E843018}"/>
    <cellStyle name="Total 6 2 12" xfId="43809" xr:uid="{C33242D8-34D5-4637-9A77-CE123C2FD574}"/>
    <cellStyle name="Total 6 2 13" xfId="11273" xr:uid="{BFCFF760-E71A-436B-BAC9-DCFBCAA7A792}"/>
    <cellStyle name="Total 6 2 14" xfId="9686" xr:uid="{FB707B3D-6334-4EA9-B72F-F9E92F6B87B1}"/>
    <cellStyle name="Total 6 2 2" xfId="3647" xr:uid="{EACE0427-82EB-452B-A1C3-C2478CE95799}"/>
    <cellStyle name="Total 6 2 2 10" xfId="43810" xr:uid="{9D35728C-6D42-4B81-A17D-033FCA222171}"/>
    <cellStyle name="Total 6 2 2 10 2" xfId="43811" xr:uid="{9342EC35-96BD-464B-ADA0-6D82E0452FEB}"/>
    <cellStyle name="Total 6 2 2 11" xfId="43812" xr:uid="{3BF90EE0-0494-40D2-96CD-9985DD821CD3}"/>
    <cellStyle name="Total 6 2 2 2" xfId="4303" xr:uid="{66796071-534E-4CA3-9B55-2E88ACDBA255}"/>
    <cellStyle name="Total 6 2 2 2 2" xfId="5050" xr:uid="{C13C2E8B-4E3A-4EA9-8203-E04D70996DDB}"/>
    <cellStyle name="Total 6 2 2 2 2 2" xfId="43813" xr:uid="{4ECCF02B-A346-4B94-8849-4224F0B954EA}"/>
    <cellStyle name="Total 6 2 2 2 2 3" xfId="43814" xr:uid="{84037860-C59E-4D22-96B1-EEC6F50803A8}"/>
    <cellStyle name="Total 6 2 2 2 3" xfId="5526" xr:uid="{3FB70AF2-85F9-42EB-AD7C-11F6C1384770}"/>
    <cellStyle name="Total 6 2 2 2 3 2" xfId="43815" xr:uid="{A42AE338-53D2-4970-935B-DBA16D2F4F7C}"/>
    <cellStyle name="Total 6 2 2 2 4" xfId="43816" xr:uid="{FB1F23A1-C931-44C1-B873-D4BDCE224DE9}"/>
    <cellStyle name="Total 6 2 2 2 5" xfId="43817" xr:uid="{D3D14AA3-0E85-42AE-A78D-AD2C81546572}"/>
    <cellStyle name="Total 6 2 2 2 6" xfId="43818" xr:uid="{4C8EFF4F-BF37-4AA7-B89D-76DB2E45255C}"/>
    <cellStyle name="Total 6 2 2 3" xfId="43819" xr:uid="{2AC78A6C-EE75-48EE-A126-9A12CFCA07CB}"/>
    <cellStyle name="Total 6 2 2 3 2" xfId="43820" xr:uid="{2502423E-A5CB-4CD2-80A3-83D536BC44EA}"/>
    <cellStyle name="Total 6 2 2 3 3" xfId="43821" xr:uid="{503E2915-5072-4D07-BD76-C818507AE788}"/>
    <cellStyle name="Total 6 2 2 4" xfId="43822" xr:uid="{89C2B8E7-79C0-4DE0-AD64-01AFEE3E592B}"/>
    <cellStyle name="Total 6 2 2 4 2" xfId="43823" xr:uid="{8BDB8FA1-B8AD-4640-BB01-C214DD63DFB2}"/>
    <cellStyle name="Total 6 2 2 4 3" xfId="43824" xr:uid="{A854FB76-308F-4C21-9E73-3ADA7EA52137}"/>
    <cellStyle name="Total 6 2 2 5" xfId="43825" xr:uid="{B914C386-43B9-43BC-9D58-FBCCFD500A90}"/>
    <cellStyle name="Total 6 2 2 5 2" xfId="43826" xr:uid="{B8C2B2F8-ADC0-46C1-AD8A-497A6F68F88C}"/>
    <cellStyle name="Total 6 2 2 5 3" xfId="43827" xr:uid="{36A2F82F-18ED-475C-9DB6-A347B202FAC4}"/>
    <cellStyle name="Total 6 2 2 6" xfId="43828" xr:uid="{7FB63E40-06F9-4D03-98DE-094990CFAD37}"/>
    <cellStyle name="Total 6 2 2 6 2" xfId="43829" xr:uid="{B139AE4A-E5D1-4E1A-821F-45D7FB7456A9}"/>
    <cellStyle name="Total 6 2 2 6 3" xfId="43830" xr:uid="{884A2A2B-9F56-4852-BC4D-4B490EC3F96B}"/>
    <cellStyle name="Total 6 2 2 7" xfId="43831" xr:uid="{30B10921-B983-4AD3-BA75-F12CA4A3ED7A}"/>
    <cellStyle name="Total 6 2 2 7 2" xfId="43832" xr:uid="{2EF28412-328A-4BFA-AC99-38C53D400AF0}"/>
    <cellStyle name="Total 6 2 2 7 3" xfId="43833" xr:uid="{7284782D-1B1D-498D-99DA-8176ABFE9830}"/>
    <cellStyle name="Total 6 2 2 8" xfId="43834" xr:uid="{DBB99AFA-1AF2-4DBA-8E40-FCEBAA422E6B}"/>
    <cellStyle name="Total 6 2 2 8 2" xfId="43835" xr:uid="{D4EA3B6D-97BD-49F8-9D11-2ABCBC797478}"/>
    <cellStyle name="Total 6 2 2 8 3" xfId="43836" xr:uid="{2BCBA350-7A85-4681-B461-41B7A88E4CB6}"/>
    <cellStyle name="Total 6 2 2 9" xfId="43837" xr:uid="{4A7BC66C-F113-44D7-A47A-679FEDBFF56E}"/>
    <cellStyle name="Total 6 2 2 9 2" xfId="43838" xr:uid="{F7ADED17-0159-4916-A6F9-52CFD7ACBF31}"/>
    <cellStyle name="Total 6 2 2 9 3" xfId="43839" xr:uid="{8C260FFA-9C6E-4C9D-9A5F-C24A37A05FE4}"/>
    <cellStyle name="Total 6 2 3" xfId="3981" xr:uid="{B771E498-61C9-46F2-99D9-882096727335}"/>
    <cellStyle name="Total 6 2 3 2" xfId="4794" xr:uid="{12F4904D-747E-4870-AFD8-48E1A29104CA}"/>
    <cellStyle name="Total 6 2 3 2 2" xfId="43840" xr:uid="{84A5F50A-1A04-4764-A40A-1E85147E3626}"/>
    <cellStyle name="Total 6 2 3 2 3" xfId="43841" xr:uid="{9FDD39B9-9D3D-4A26-A444-A6C89DDB865C}"/>
    <cellStyle name="Total 6 2 3 2 4" xfId="43842" xr:uid="{914747F5-23C6-40E9-BA03-E729DCA32617}"/>
    <cellStyle name="Total 6 2 3 3" xfId="5208" xr:uid="{5A9EB7FA-CB3C-4BD6-B432-C152F2E2E10B}"/>
    <cellStyle name="Total 6 2 3 3 2" xfId="43843" xr:uid="{89355541-2884-46DD-9576-80A492F865A2}"/>
    <cellStyle name="Total 6 2 3 4" xfId="43844" xr:uid="{6CDD29F1-5194-47D7-865D-B74B187B7100}"/>
    <cellStyle name="Total 6 2 3 5" xfId="43845" xr:uid="{76A58D8C-6C39-43DF-B82E-A71AB52A8755}"/>
    <cellStyle name="Total 6 2 3 6" xfId="43846" xr:uid="{86CC5561-B1E4-4531-9E74-740F4114F729}"/>
    <cellStyle name="Total 6 2 4" xfId="43847" xr:uid="{5FE858F1-6822-4958-9C17-54C4B75E5FF5}"/>
    <cellStyle name="Total 6 2 4 2" xfId="43848" xr:uid="{CD771039-3633-47AD-B6BE-712CD3858DC7}"/>
    <cellStyle name="Total 6 2 4 2 2" xfId="43849" xr:uid="{4A7D008F-4950-431E-ABD0-573C21BCDACC}"/>
    <cellStyle name="Total 6 2 4 2 3" xfId="43850" xr:uid="{BD517D2F-4235-499E-9440-106F4E54B082}"/>
    <cellStyle name="Total 6 2 4 3" xfId="43851" xr:uid="{215FFE01-1CCF-4D4E-A640-53A565CA8BB1}"/>
    <cellStyle name="Total 6 2 4 4" xfId="43852" xr:uid="{F7CC98DF-2C74-4E34-B11A-D17EF0FB9532}"/>
    <cellStyle name="Total 6 2 4 5" xfId="43853" xr:uid="{57C285FF-ACBC-4160-8168-2D02EA2F1F83}"/>
    <cellStyle name="Total 6 2 5" xfId="43854" xr:uid="{11843D34-5515-49E2-A8CD-84E589862667}"/>
    <cellStyle name="Total 6 2 5 2" xfId="43855" xr:uid="{5F29E556-5BA8-4B5D-987B-54BE8CECB3EE}"/>
    <cellStyle name="Total 6 2 5 2 2" xfId="43856" xr:uid="{AE216BDD-A01D-438B-B28B-C5AA7A6A665D}"/>
    <cellStyle name="Total 6 2 5 2 3" xfId="43857" xr:uid="{4E8511AD-0EF9-403C-A45C-9402C61EB5EB}"/>
    <cellStyle name="Total 6 2 5 3" xfId="43858" xr:uid="{F30D99E8-9615-4F56-829F-90404F48C9FA}"/>
    <cellStyle name="Total 6 2 5 4" xfId="43859" xr:uid="{B9A866BD-DC11-4F8F-BFAE-B367CFDE134F}"/>
    <cellStyle name="Total 6 2 6" xfId="43860" xr:uid="{02FAD954-6654-40F6-886D-851053BCBC75}"/>
    <cellStyle name="Total 6 2 6 2" xfId="43861" xr:uid="{858541D9-D11B-4D1A-8BBD-B42C1A848EF8}"/>
    <cellStyle name="Total 6 2 6 3" xfId="43862" xr:uid="{1C925F96-E96C-4AA7-ADFA-4E07C9AEBB00}"/>
    <cellStyle name="Total 6 2 7" xfId="43863" xr:uid="{F96AD1B9-25B9-4194-B227-0D41FA495CAA}"/>
    <cellStyle name="Total 6 2 7 2" xfId="43864" xr:uid="{2C357FA7-2433-40D0-8F67-F55690F6E5D0}"/>
    <cellStyle name="Total 6 2 7 3" xfId="43865" xr:uid="{7E16023D-509E-4A4B-A37B-BD6A0793F321}"/>
    <cellStyle name="Total 6 2 8" xfId="43866" xr:uid="{29609513-606F-47CD-A894-B0F0E520CE79}"/>
    <cellStyle name="Total 6 2 8 2" xfId="43867" xr:uid="{F7A0D803-CC4F-4EB8-975F-027601E87153}"/>
    <cellStyle name="Total 6 2 8 3" xfId="43868" xr:uid="{16ED878E-B3CC-4D05-91A1-48E804420A13}"/>
    <cellStyle name="Total 6 2 9" xfId="43869" xr:uid="{9E5BA627-1B50-4CB0-AF01-ED213DCC5AA1}"/>
    <cellStyle name="Total 6 2 9 2" xfId="43870" xr:uid="{70A86F5D-80B9-40F1-B4EF-3BB0AE4AB423}"/>
    <cellStyle name="Total 6 2 9 3" xfId="43871" xr:uid="{7C80EE3C-EAE9-4266-9A0F-A362691EF557}"/>
    <cellStyle name="Total 6 20" xfId="43872" xr:uid="{6A66E148-F790-4C34-97A3-7CD67C0D68B2}"/>
    <cellStyle name="Total 6 20 2" xfId="43873" xr:uid="{E9EAADDF-5A5B-461C-8F2C-5E09E3D07D9D}"/>
    <cellStyle name="Total 6 20 3" xfId="43874" xr:uid="{19BC94BC-EF88-4EC1-941A-5E2F4196F988}"/>
    <cellStyle name="Total 6 21" xfId="43875" xr:uid="{C3C80C9E-7CD0-48E2-BFA2-BA1ADD7F21FF}"/>
    <cellStyle name="Total 6 21 2" xfId="43876" xr:uid="{170109FC-6BA3-40F1-9A1B-E4FC9987CE93}"/>
    <cellStyle name="Total 6 22" xfId="43877" xr:uid="{39E99679-1707-4283-8494-B79F30ECE1DF}"/>
    <cellStyle name="Total 6 23" xfId="11270" xr:uid="{57558BCC-C383-43B7-8513-05552313C440}"/>
    <cellStyle name="Total 6 24" xfId="9685" xr:uid="{C359A8B6-B508-4859-A623-87D8E033E38D}"/>
    <cellStyle name="Total 6 3" xfId="3209" xr:uid="{3B885E2A-ED37-4FF0-8D21-ADA8592AC9CD}"/>
    <cellStyle name="Total 6 3 10" xfId="43878" xr:uid="{21A8EF53-313D-4315-88D2-442F4F124191}"/>
    <cellStyle name="Total 6 3 10 2" xfId="43879" xr:uid="{6D0F14E9-1CDB-40C6-841F-82648CB5173C}"/>
    <cellStyle name="Total 6 3 10 3" xfId="43880" xr:uid="{AF0E2706-9B71-4C29-9CD4-013DFBF84A2C}"/>
    <cellStyle name="Total 6 3 11" xfId="43881" xr:uid="{D509F840-A230-4C66-965D-E33F567B9EC2}"/>
    <cellStyle name="Total 6 3 11 2" xfId="43882" xr:uid="{B3D12CD9-C16E-443F-AD54-ED427EAFDE3F}"/>
    <cellStyle name="Total 6 3 12" xfId="43883" xr:uid="{C2E9CD73-CE09-4550-999B-04652F084EE8}"/>
    <cellStyle name="Total 6 3 13" xfId="11274" xr:uid="{C17B39CC-58BA-455C-9C01-199614C34BBF}"/>
    <cellStyle name="Total 6 3 2" xfId="3648" xr:uid="{F517DB34-C77B-485B-B965-B698D06CF98F}"/>
    <cellStyle name="Total 6 3 2 10" xfId="43884" xr:uid="{B7B121CD-93B4-4665-B835-513360E468A7}"/>
    <cellStyle name="Total 6 3 2 10 2" xfId="43885" xr:uid="{1F850F22-D3DA-471C-86BA-3F02DFB4D607}"/>
    <cellStyle name="Total 6 3 2 11" xfId="43886" xr:uid="{ABF73DF1-7436-450E-A78F-184019BF6A06}"/>
    <cellStyle name="Total 6 3 2 2" xfId="4304" xr:uid="{AC5936B7-075A-4BC9-AD67-A12CD61441DC}"/>
    <cellStyle name="Total 6 3 2 2 2" xfId="5051" xr:uid="{A9832FDA-BFC4-46C5-A131-084D4599CAC9}"/>
    <cellStyle name="Total 6 3 2 2 2 2" xfId="43887" xr:uid="{F175454A-01A3-4C90-8578-FB4F01D95EA7}"/>
    <cellStyle name="Total 6 3 2 2 2 3" xfId="43888" xr:uid="{445DF6EF-328A-4656-81CC-64E1583AE5A2}"/>
    <cellStyle name="Total 6 3 2 2 3" xfId="5527" xr:uid="{704AFE46-BC5D-4100-B72F-B21617111A25}"/>
    <cellStyle name="Total 6 3 2 2 3 2" xfId="43889" xr:uid="{3245C31B-200D-4E11-8E27-EEE3F79781DF}"/>
    <cellStyle name="Total 6 3 2 2 4" xfId="43890" xr:uid="{0DC69390-BFE5-4076-AA87-4EC079436EAA}"/>
    <cellStyle name="Total 6 3 2 2 5" xfId="43891" xr:uid="{6B37CD17-99D4-41F6-935C-9731AD435F65}"/>
    <cellStyle name="Total 6 3 2 2 6" xfId="43892" xr:uid="{C9444713-C94F-432D-B9C2-E10E0B01FDD6}"/>
    <cellStyle name="Total 6 3 2 3" xfId="43893" xr:uid="{CB5896C1-CE70-427D-8E01-06EAD6FC9CE2}"/>
    <cellStyle name="Total 6 3 2 3 2" xfId="43894" xr:uid="{93A93D87-127C-4618-B114-F84719564E23}"/>
    <cellStyle name="Total 6 3 2 3 3" xfId="43895" xr:uid="{FC843581-344A-4BF6-A0F3-D49754DD80DF}"/>
    <cellStyle name="Total 6 3 2 4" xfId="43896" xr:uid="{5A0C8E0A-C890-454B-A6BA-9882D255A9BB}"/>
    <cellStyle name="Total 6 3 2 4 2" xfId="43897" xr:uid="{2FCBA01B-6C17-4D03-8118-435F983AC2B5}"/>
    <cellStyle name="Total 6 3 2 4 3" xfId="43898" xr:uid="{68542F2B-E216-4762-BD81-897C586FD7B7}"/>
    <cellStyle name="Total 6 3 2 5" xfId="43899" xr:uid="{E583ED7D-B8A4-4412-B350-D83C3E9F3FF7}"/>
    <cellStyle name="Total 6 3 2 5 2" xfId="43900" xr:uid="{B15F5CBA-22E7-4664-93A5-FB70D2692D7A}"/>
    <cellStyle name="Total 6 3 2 5 3" xfId="43901" xr:uid="{42812984-8D8D-4798-805B-314C6439FEAC}"/>
    <cellStyle name="Total 6 3 2 6" xfId="43902" xr:uid="{1E5D77F9-64B7-4DB4-876C-AAB9C141D4BC}"/>
    <cellStyle name="Total 6 3 2 6 2" xfId="43903" xr:uid="{1F95975F-5F4E-4C33-9B70-803799AA0E60}"/>
    <cellStyle name="Total 6 3 2 6 3" xfId="43904" xr:uid="{4D982A30-8F19-42B9-A774-650DF0F8E4C2}"/>
    <cellStyle name="Total 6 3 2 7" xfId="43905" xr:uid="{AA8E3FD7-1EC6-4056-8E51-56272A4CA389}"/>
    <cellStyle name="Total 6 3 2 7 2" xfId="43906" xr:uid="{A3913076-742C-450B-B2EB-B4EA91FBADA5}"/>
    <cellStyle name="Total 6 3 2 7 3" xfId="43907" xr:uid="{22A0C776-9BBC-46AF-8841-FDCEC62F0E82}"/>
    <cellStyle name="Total 6 3 2 8" xfId="43908" xr:uid="{10E75900-BDC5-423D-B863-67E4A3400E25}"/>
    <cellStyle name="Total 6 3 2 8 2" xfId="43909" xr:uid="{35B4F4F0-959E-47EB-BECB-C99B88D66095}"/>
    <cellStyle name="Total 6 3 2 8 3" xfId="43910" xr:uid="{6ECC0EDB-27A1-4BD0-A385-74476FB6C565}"/>
    <cellStyle name="Total 6 3 2 9" xfId="43911" xr:uid="{75A9BF01-5A4A-4A8E-9E9C-62A6C60CA42A}"/>
    <cellStyle name="Total 6 3 2 9 2" xfId="43912" xr:uid="{ADF4EADE-31E3-4810-A45B-6CD6454DBB32}"/>
    <cellStyle name="Total 6 3 2 9 3" xfId="43913" xr:uid="{2F1BF411-27B0-49D6-AB7F-1E94A0A92560}"/>
    <cellStyle name="Total 6 3 3" xfId="3982" xr:uid="{0EBC69F6-DD95-4C3F-952B-505CFCBA0BE3}"/>
    <cellStyle name="Total 6 3 3 2" xfId="4795" xr:uid="{BAD2A4A7-9717-45F8-B4C3-4EB189DB1958}"/>
    <cellStyle name="Total 6 3 3 2 2" xfId="43914" xr:uid="{92B51797-8303-4F1B-8442-696BC8226C86}"/>
    <cellStyle name="Total 6 3 3 2 3" xfId="43915" xr:uid="{2F31D555-B750-471D-A326-8EAF532A6E13}"/>
    <cellStyle name="Total 6 3 3 2 4" xfId="43916" xr:uid="{02E99207-658A-45E5-92E0-7C4D4A7BCDFB}"/>
    <cellStyle name="Total 6 3 3 3" xfId="5209" xr:uid="{FFE5DA19-E90E-459A-8B5A-DC31D75A0954}"/>
    <cellStyle name="Total 6 3 3 3 2" xfId="43917" xr:uid="{894E4060-B640-4299-995F-E2954553D4B2}"/>
    <cellStyle name="Total 6 3 3 4" xfId="43918" xr:uid="{800D6747-7B54-4EB5-9DE2-4408505A74D1}"/>
    <cellStyle name="Total 6 3 3 5" xfId="43919" xr:uid="{637C7292-2A5D-406C-8509-7CB47BC61E96}"/>
    <cellStyle name="Total 6 3 3 6" xfId="43920" xr:uid="{D320C4A7-5E0B-463D-94CA-C67CC4B93BB1}"/>
    <cellStyle name="Total 6 3 4" xfId="43921" xr:uid="{BE30E61C-7C0C-434E-A14C-216FFC973B18}"/>
    <cellStyle name="Total 6 3 4 2" xfId="43922" xr:uid="{F5B256FC-91EF-48F0-8AFB-A48ED21F3CD1}"/>
    <cellStyle name="Total 6 3 4 2 2" xfId="43923" xr:uid="{4491E625-BF50-48FF-8C76-7FE251E60B60}"/>
    <cellStyle name="Total 6 3 4 2 3" xfId="43924" xr:uid="{AF47C92F-7E21-4EFF-AA9F-30BD7775BA77}"/>
    <cellStyle name="Total 6 3 4 3" xfId="43925" xr:uid="{9D62D4B7-770D-4B9F-9F84-980B20B39109}"/>
    <cellStyle name="Total 6 3 4 4" xfId="43926" xr:uid="{B214A71E-D0B0-4B23-B1CA-D7722DAC0B12}"/>
    <cellStyle name="Total 6 3 4 5" xfId="43927" xr:uid="{46918897-D256-4765-9F64-2BB9EE69CDE9}"/>
    <cellStyle name="Total 6 3 5" xfId="43928" xr:uid="{106A5236-FCA7-49DD-9D1C-6C72C7063E0F}"/>
    <cellStyle name="Total 6 3 5 2" xfId="43929" xr:uid="{5ACBD788-0E0B-43B3-95F5-5B33A055FF36}"/>
    <cellStyle name="Total 6 3 5 2 2" xfId="43930" xr:uid="{4A64903D-0E73-40F0-B4B9-B862BE6D9C8D}"/>
    <cellStyle name="Total 6 3 5 2 3" xfId="43931" xr:uid="{FCF3EAC6-BB8F-4EA1-BEBE-10FD7CE5F081}"/>
    <cellStyle name="Total 6 3 5 3" xfId="43932" xr:uid="{5DE80882-37EB-4671-A789-365C7EDA568D}"/>
    <cellStyle name="Total 6 3 5 4" xfId="43933" xr:uid="{E6489BE1-F606-4FCD-BA03-961294A35DA6}"/>
    <cellStyle name="Total 6 3 6" xfId="43934" xr:uid="{FEDE6C39-D9F8-4908-BFD4-8A3861EE803F}"/>
    <cellStyle name="Total 6 3 6 2" xfId="43935" xr:uid="{CA4B39A6-B72B-4313-BC2C-55BE909C702C}"/>
    <cellStyle name="Total 6 3 6 3" xfId="43936" xr:uid="{019894C4-85B0-4873-ADA1-7F0C2D8B1084}"/>
    <cellStyle name="Total 6 3 7" xfId="43937" xr:uid="{0FA70976-B11E-4F96-9E3A-54CD786AB167}"/>
    <cellStyle name="Total 6 3 7 2" xfId="43938" xr:uid="{8D15AD25-B09E-47D5-BB9F-049AF5ACD3B9}"/>
    <cellStyle name="Total 6 3 7 3" xfId="43939" xr:uid="{83538EEE-C828-41AB-BE60-752DB77C6F20}"/>
    <cellStyle name="Total 6 3 8" xfId="43940" xr:uid="{2733AFE1-E336-413B-A4CC-42684F0EB1BF}"/>
    <cellStyle name="Total 6 3 8 2" xfId="43941" xr:uid="{56C74D98-F131-47A6-99BB-475EE3EF9909}"/>
    <cellStyle name="Total 6 3 8 3" xfId="43942" xr:uid="{A46BFA54-E13F-4FFC-B1E0-F1FA0DA0676D}"/>
    <cellStyle name="Total 6 3 9" xfId="43943" xr:uid="{B21C80C1-B9AC-428C-983A-5D0FEA922069}"/>
    <cellStyle name="Total 6 3 9 2" xfId="43944" xr:uid="{1808E859-3F0B-40CF-9534-5088E1DAC34C}"/>
    <cellStyle name="Total 6 3 9 3" xfId="43945" xr:uid="{997882C7-B8F3-4DCA-8DD6-28E5BD0650E8}"/>
    <cellStyle name="Total 6 4" xfId="3210" xr:uid="{163B2BAC-F916-47CB-A91B-6DDB4852D8AE}"/>
    <cellStyle name="Total 6 4 10" xfId="43946" xr:uid="{DE360B77-4ECF-4ADA-AA25-ABE433C16228}"/>
    <cellStyle name="Total 6 4 10 2" xfId="43947" xr:uid="{B0B42610-A928-4818-BC33-82029A2FA1A1}"/>
    <cellStyle name="Total 6 4 10 3" xfId="43948" xr:uid="{DD96B583-658F-4048-84E9-2748086F3B5F}"/>
    <cellStyle name="Total 6 4 11" xfId="43949" xr:uid="{421F537C-2AD4-4755-A624-11C09BBBFB3F}"/>
    <cellStyle name="Total 6 4 11 2" xfId="43950" xr:uid="{CA4AE50A-0F53-4873-99F8-95C354541CC7}"/>
    <cellStyle name="Total 6 4 12" xfId="43951" xr:uid="{764453B5-18EC-46B9-9C3B-FE11BA410B5A}"/>
    <cellStyle name="Total 6 4 13" xfId="11275" xr:uid="{7FFAF1A5-3A6C-49A7-BE59-E7AFD2897C23}"/>
    <cellStyle name="Total 6 4 2" xfId="3649" xr:uid="{A6406750-885F-4A05-B412-EE45F2883ECE}"/>
    <cellStyle name="Total 6 4 2 10" xfId="43952" xr:uid="{A69B875D-10AE-4A70-8227-D80D9AD85480}"/>
    <cellStyle name="Total 6 4 2 10 2" xfId="43953" xr:uid="{940D36E9-ECBB-4193-92D3-6543FC919E34}"/>
    <cellStyle name="Total 6 4 2 11" xfId="43954" xr:uid="{9022D185-D198-4F00-8459-C4F11369631C}"/>
    <cellStyle name="Total 6 4 2 2" xfId="4305" xr:uid="{307BBB4F-6D8D-4BD2-9259-A29E6EFC710C}"/>
    <cellStyle name="Total 6 4 2 2 2" xfId="5052" xr:uid="{3FB37E13-ABC0-465A-B821-408855D365BB}"/>
    <cellStyle name="Total 6 4 2 2 2 2" xfId="43955" xr:uid="{2932FE0B-E906-4F23-8834-991C8F33FB10}"/>
    <cellStyle name="Total 6 4 2 2 2 3" xfId="43956" xr:uid="{5CD018B7-B908-4C86-AE1B-397CA4CFB63C}"/>
    <cellStyle name="Total 6 4 2 2 3" xfId="5528" xr:uid="{4A23DC11-3304-442F-9D97-CB66EC1A932B}"/>
    <cellStyle name="Total 6 4 2 2 3 2" xfId="43957" xr:uid="{8F4FB970-C868-49B0-810C-CE5C1D2F48BC}"/>
    <cellStyle name="Total 6 4 2 2 4" xfId="43958" xr:uid="{4E5BF5B7-9594-4F4F-A5F5-076DAD3B0F92}"/>
    <cellStyle name="Total 6 4 2 2 5" xfId="43959" xr:uid="{FCFEE3E1-12BB-40FD-BF32-2B7896AE9544}"/>
    <cellStyle name="Total 6 4 2 2 6" xfId="43960" xr:uid="{8144BC48-60EA-42DE-9C84-E1D2877D2A99}"/>
    <cellStyle name="Total 6 4 2 3" xfId="43961" xr:uid="{4631E077-C831-42C1-A9F4-0F2CCBD819FB}"/>
    <cellStyle name="Total 6 4 2 3 2" xfId="43962" xr:uid="{C95CE576-8E8B-40F3-BE98-96602428D3FA}"/>
    <cellStyle name="Total 6 4 2 3 3" xfId="43963" xr:uid="{F4A5D73E-5CE1-4073-8E2A-47DD3B857EE1}"/>
    <cellStyle name="Total 6 4 2 4" xfId="43964" xr:uid="{24368211-6A96-419A-AFC4-6A773EE69F42}"/>
    <cellStyle name="Total 6 4 2 4 2" xfId="43965" xr:uid="{C06FEBC0-3953-4BBD-A12A-DE874942362D}"/>
    <cellStyle name="Total 6 4 2 4 3" xfId="43966" xr:uid="{EB7B3E2C-112D-4F78-B571-87F0EA735D04}"/>
    <cellStyle name="Total 6 4 2 5" xfId="43967" xr:uid="{8BA0FADE-672B-4855-A1A6-31E333F50FA2}"/>
    <cellStyle name="Total 6 4 2 5 2" xfId="43968" xr:uid="{8331D8EA-9DA2-468D-8620-2AE7296DF6D2}"/>
    <cellStyle name="Total 6 4 2 5 3" xfId="43969" xr:uid="{AF804F55-9020-400D-9452-889764A60FF2}"/>
    <cellStyle name="Total 6 4 2 6" xfId="43970" xr:uid="{D79C0338-21EF-4CCA-BE38-052BCDD3F013}"/>
    <cellStyle name="Total 6 4 2 6 2" xfId="43971" xr:uid="{6BDF595E-C920-4F0E-9B46-FEB3CDDB5D20}"/>
    <cellStyle name="Total 6 4 2 6 3" xfId="43972" xr:uid="{B7A60257-9526-4B32-BF9A-B60165B1A867}"/>
    <cellStyle name="Total 6 4 2 7" xfId="43973" xr:uid="{35F1A341-1A52-4041-944E-E4F2BE434D8F}"/>
    <cellStyle name="Total 6 4 2 7 2" xfId="43974" xr:uid="{2B3F7151-BCDB-4DC7-B54A-D0AA7533A789}"/>
    <cellStyle name="Total 6 4 2 7 3" xfId="43975" xr:uid="{8F37BB14-5ECE-4017-9B04-5982BD449CA5}"/>
    <cellStyle name="Total 6 4 2 8" xfId="43976" xr:uid="{7A2FE619-4EB1-4D68-A67F-D0F5DBAEECE4}"/>
    <cellStyle name="Total 6 4 2 8 2" xfId="43977" xr:uid="{17858A64-341C-4344-B43D-34AE421E85BF}"/>
    <cellStyle name="Total 6 4 2 8 3" xfId="43978" xr:uid="{A5D41558-DA66-4FDB-BBBC-88A49E25A2E0}"/>
    <cellStyle name="Total 6 4 2 9" xfId="43979" xr:uid="{379CD3A9-A363-41B8-A481-B8661FF4045B}"/>
    <cellStyle name="Total 6 4 2 9 2" xfId="43980" xr:uid="{8FFAB018-A032-4193-A23A-9AE49CACC946}"/>
    <cellStyle name="Total 6 4 2 9 3" xfId="43981" xr:uid="{30C01739-632C-4C7F-8540-D16FA4225430}"/>
    <cellStyle name="Total 6 4 3" xfId="3983" xr:uid="{2FA60288-6AF1-49D9-842D-BCF906F74CEE}"/>
    <cellStyle name="Total 6 4 3 2" xfId="4796" xr:uid="{4A5EC0F2-AFB1-4718-8BD4-8AD5644F1D5C}"/>
    <cellStyle name="Total 6 4 3 2 2" xfId="43982" xr:uid="{569BC5A5-2538-4B6B-AD49-D6A10211CD40}"/>
    <cellStyle name="Total 6 4 3 2 3" xfId="43983" xr:uid="{9CF6D36E-2AC3-4522-A3CB-D69789EFE843}"/>
    <cellStyle name="Total 6 4 3 2 4" xfId="43984" xr:uid="{1A568444-8D51-458A-A96C-7B58A7287281}"/>
    <cellStyle name="Total 6 4 3 3" xfId="5210" xr:uid="{D2B421D8-CCDE-493D-820B-C0DF8077FF95}"/>
    <cellStyle name="Total 6 4 3 3 2" xfId="43985" xr:uid="{44BDFD70-2F3F-4D0C-BBF2-06F73249CFB9}"/>
    <cellStyle name="Total 6 4 3 4" xfId="43986" xr:uid="{CAF4E88F-200C-4BFA-962D-0935B926DABC}"/>
    <cellStyle name="Total 6 4 3 5" xfId="43987" xr:uid="{0C63B0F9-410D-47D1-935C-6835C58AE150}"/>
    <cellStyle name="Total 6 4 3 6" xfId="43988" xr:uid="{DA9CF2B0-AB60-4047-AC37-DEFF65D0B553}"/>
    <cellStyle name="Total 6 4 4" xfId="43989" xr:uid="{B4D738A0-CDF9-457A-8FF6-50AA2CE5EC23}"/>
    <cellStyle name="Total 6 4 4 2" xfId="43990" xr:uid="{1363D629-4EA3-4AA5-8D2F-F2BD8E042CC1}"/>
    <cellStyle name="Total 6 4 4 2 2" xfId="43991" xr:uid="{E22B146D-8030-4880-911E-C8E7164B8B39}"/>
    <cellStyle name="Total 6 4 4 2 3" xfId="43992" xr:uid="{A7818179-9B08-4D03-A94F-BFE5325BFCD5}"/>
    <cellStyle name="Total 6 4 4 3" xfId="43993" xr:uid="{C684E49E-AFBE-40B4-8809-53BDDA32CAFE}"/>
    <cellStyle name="Total 6 4 4 4" xfId="43994" xr:uid="{EAFA810B-F72C-48E3-A03A-656A9EE0234B}"/>
    <cellStyle name="Total 6 4 4 5" xfId="43995" xr:uid="{B3756880-65C7-4CEC-AF17-411DFFE7B993}"/>
    <cellStyle name="Total 6 4 5" xfId="43996" xr:uid="{7154EC08-1233-4B11-A44A-D599B69C64B5}"/>
    <cellStyle name="Total 6 4 5 2" xfId="43997" xr:uid="{AE673920-6D3E-4290-9C0A-CEA7C387F73E}"/>
    <cellStyle name="Total 6 4 5 2 2" xfId="43998" xr:uid="{9A459F50-5A9B-43CE-B031-77CCDC640160}"/>
    <cellStyle name="Total 6 4 5 2 3" xfId="43999" xr:uid="{20A12F6A-8879-4CDD-BB64-4585A6C4D4EE}"/>
    <cellStyle name="Total 6 4 5 3" xfId="44000" xr:uid="{53B50E39-1E3D-425A-9E0A-7C1AC6AA12E0}"/>
    <cellStyle name="Total 6 4 5 4" xfId="44001" xr:uid="{566CCD8A-0FB5-43FE-911E-1436E15F7250}"/>
    <cellStyle name="Total 6 4 6" xfId="44002" xr:uid="{02B1C811-EAB0-4AB6-8B49-6A83BAA5D9FC}"/>
    <cellStyle name="Total 6 4 6 2" xfId="44003" xr:uid="{69A07A71-C0C2-4B02-99DC-13256A430AC0}"/>
    <cellStyle name="Total 6 4 6 3" xfId="44004" xr:uid="{20864778-55F9-4856-88F3-886941C172B6}"/>
    <cellStyle name="Total 6 4 7" xfId="44005" xr:uid="{CC121116-8EC6-435B-A7A9-A5F4E7727A89}"/>
    <cellStyle name="Total 6 4 7 2" xfId="44006" xr:uid="{81D82CB9-1452-4241-88CA-B38C5F322408}"/>
    <cellStyle name="Total 6 4 7 3" xfId="44007" xr:uid="{70343921-A37B-46B3-9FF3-D2AA5A924B20}"/>
    <cellStyle name="Total 6 4 8" xfId="44008" xr:uid="{647E356B-B9FB-42DD-ABC4-7C3AA94A82E1}"/>
    <cellStyle name="Total 6 4 8 2" xfId="44009" xr:uid="{B5DA385D-9027-429F-83E1-12095DFEF013}"/>
    <cellStyle name="Total 6 4 8 3" xfId="44010" xr:uid="{6815EB16-063A-4483-A731-5D2CEC28E4BC}"/>
    <cellStyle name="Total 6 4 9" xfId="44011" xr:uid="{C07D4ED0-89AF-4EFB-9FBA-441EE9811EB1}"/>
    <cellStyle name="Total 6 4 9 2" xfId="44012" xr:uid="{0FA8272F-E666-4E44-9114-140C3B12750F}"/>
    <cellStyle name="Total 6 4 9 3" xfId="44013" xr:uid="{54BF9415-27EE-4190-AF41-E238ED953568}"/>
    <cellStyle name="Total 6 5" xfId="3211" xr:uid="{62741A0D-83F8-4945-A77C-89F66536D1C5}"/>
    <cellStyle name="Total 6 5 10" xfId="44014" xr:uid="{A787C92F-CD26-45F6-9B1F-BB1A056E5E8A}"/>
    <cellStyle name="Total 6 5 10 2" xfId="44015" xr:uid="{17E34443-AB33-4DAB-A6D2-6EFFDD219B9B}"/>
    <cellStyle name="Total 6 5 10 3" xfId="44016" xr:uid="{52197829-B35E-4E0B-997E-3CF14EFC6A6C}"/>
    <cellStyle name="Total 6 5 11" xfId="44017" xr:uid="{9C74D029-79A6-46F1-9E29-9252FABA4F52}"/>
    <cellStyle name="Total 6 5 11 2" xfId="44018" xr:uid="{48928B2D-A9C6-4C92-8C0B-E64E78B9C5B0}"/>
    <cellStyle name="Total 6 5 12" xfId="44019" xr:uid="{E38AE964-85A3-46D8-9A76-6EBAAC7FBA94}"/>
    <cellStyle name="Total 6 5 13" xfId="11276" xr:uid="{FF005347-DEE7-4687-808B-1C61DF38A07E}"/>
    <cellStyle name="Total 6 5 2" xfId="3650" xr:uid="{C5517A67-88C8-4CD0-91D1-4A37DFD4E44C}"/>
    <cellStyle name="Total 6 5 2 10" xfId="44020" xr:uid="{78F7C9A0-AB12-4FFB-968A-A9318AA2D236}"/>
    <cellStyle name="Total 6 5 2 10 2" xfId="44021" xr:uid="{C245F7E9-8019-4A69-9275-ECCEE9E47709}"/>
    <cellStyle name="Total 6 5 2 11" xfId="44022" xr:uid="{725139A8-5AD5-42E2-A542-081C21BC9ED7}"/>
    <cellStyle name="Total 6 5 2 2" xfId="4306" xr:uid="{7C4D91A6-6A61-4719-9757-1EAEE5AC4945}"/>
    <cellStyle name="Total 6 5 2 2 2" xfId="5053" xr:uid="{5EB7E9BC-FAA0-4209-AAA6-2FA05B2BAD77}"/>
    <cellStyle name="Total 6 5 2 2 2 2" xfId="44023" xr:uid="{9DFA02E2-6E50-4A1C-89AF-7AB3AF4700BD}"/>
    <cellStyle name="Total 6 5 2 2 2 3" xfId="44024" xr:uid="{A8231BCC-21F8-4C67-A97E-0D490E7B5AC2}"/>
    <cellStyle name="Total 6 5 2 2 3" xfId="5529" xr:uid="{8D2C0C87-A07D-44D5-9801-4F6D6F825F88}"/>
    <cellStyle name="Total 6 5 2 2 3 2" xfId="44025" xr:uid="{6D15D41C-F5D9-43D5-8183-EDF54C1B5666}"/>
    <cellStyle name="Total 6 5 2 2 4" xfId="44026" xr:uid="{17FA0CED-95A4-4E9B-8557-93158B97C15B}"/>
    <cellStyle name="Total 6 5 2 2 5" xfId="44027" xr:uid="{FDBB4335-E5E1-4A8B-8295-BCB2047BB329}"/>
    <cellStyle name="Total 6 5 2 2 6" xfId="44028" xr:uid="{AD730E80-3769-4DE3-BDEA-FB94F5126254}"/>
    <cellStyle name="Total 6 5 2 3" xfId="44029" xr:uid="{A9BCEC61-1F14-4DE0-9F6A-CD5586ADC3AF}"/>
    <cellStyle name="Total 6 5 2 3 2" xfId="44030" xr:uid="{AAA6696B-9EE5-4019-BC2A-4AA6FB4B1A68}"/>
    <cellStyle name="Total 6 5 2 3 3" xfId="44031" xr:uid="{AA60BF8A-EE1A-481B-9848-4DFA9D4C40AA}"/>
    <cellStyle name="Total 6 5 2 4" xfId="44032" xr:uid="{5738A3CB-39F0-4759-BFE4-0B1292A90153}"/>
    <cellStyle name="Total 6 5 2 4 2" xfId="44033" xr:uid="{1A618308-9A3B-45CC-9044-E1B8AC030A73}"/>
    <cellStyle name="Total 6 5 2 4 3" xfId="44034" xr:uid="{8366ED96-748D-40E3-BA5C-C1116B23DDF4}"/>
    <cellStyle name="Total 6 5 2 5" xfId="44035" xr:uid="{73B3F9BE-47FB-4295-A7AC-303D763DBFAB}"/>
    <cellStyle name="Total 6 5 2 5 2" xfId="44036" xr:uid="{D16CC3B1-64BC-44B4-AF85-8C7EE5D6E263}"/>
    <cellStyle name="Total 6 5 2 5 3" xfId="44037" xr:uid="{D370D9BE-7AFA-489C-BFE1-8043848532CF}"/>
    <cellStyle name="Total 6 5 2 6" xfId="44038" xr:uid="{7D2B060C-F0E3-4BAB-B1AB-5E8BAE087980}"/>
    <cellStyle name="Total 6 5 2 6 2" xfId="44039" xr:uid="{6CE6E9B1-E8B0-45EC-ABC2-416D2E31302D}"/>
    <cellStyle name="Total 6 5 2 6 3" xfId="44040" xr:uid="{4FBA6118-ABE7-4A21-9968-D2C194DBF25F}"/>
    <cellStyle name="Total 6 5 2 7" xfId="44041" xr:uid="{A3A8CC2A-F261-431C-A59F-254F18DA847C}"/>
    <cellStyle name="Total 6 5 2 7 2" xfId="44042" xr:uid="{C7D7E3E5-D20A-4B6D-949A-6707D22E92F5}"/>
    <cellStyle name="Total 6 5 2 7 3" xfId="44043" xr:uid="{EB671C3C-24DB-449D-88D8-996B35A59399}"/>
    <cellStyle name="Total 6 5 2 8" xfId="44044" xr:uid="{71E3CE50-8170-457B-A32E-35F3DBCC80AA}"/>
    <cellStyle name="Total 6 5 2 8 2" xfId="44045" xr:uid="{1BEC61EE-3C20-4E99-B222-0330302E89D7}"/>
    <cellStyle name="Total 6 5 2 8 3" xfId="44046" xr:uid="{67B3278D-63FA-4719-9D0E-6192CD1D0CAD}"/>
    <cellStyle name="Total 6 5 2 9" xfId="44047" xr:uid="{5B0FFE06-F67D-4259-8BDD-377AA8BD340B}"/>
    <cellStyle name="Total 6 5 2 9 2" xfId="44048" xr:uid="{3DC259FD-7C59-4B65-8A83-D73A90F65EC6}"/>
    <cellStyle name="Total 6 5 2 9 3" xfId="44049" xr:uid="{CECF6908-9E06-4266-B831-DDE4B6E29D10}"/>
    <cellStyle name="Total 6 5 3" xfId="3984" xr:uid="{E88717B2-B595-47E2-9B21-7F976214E325}"/>
    <cellStyle name="Total 6 5 3 2" xfId="4797" xr:uid="{1DF7D020-AB6E-4450-88FC-3C0CFE0584FD}"/>
    <cellStyle name="Total 6 5 3 2 2" xfId="44050" xr:uid="{3D115141-34F2-42C1-BCEA-A6E0D2270D6C}"/>
    <cellStyle name="Total 6 5 3 2 3" xfId="44051" xr:uid="{5132EB87-4BC9-42A5-BD7B-6E13AC488E02}"/>
    <cellStyle name="Total 6 5 3 2 4" xfId="44052" xr:uid="{9E2A51BD-2F4A-4478-95EA-84DE423FFB93}"/>
    <cellStyle name="Total 6 5 3 3" xfId="5211" xr:uid="{EE8875E4-7F21-433A-B8F6-5404F724640D}"/>
    <cellStyle name="Total 6 5 3 3 2" xfId="44053" xr:uid="{F0D7A871-F3C9-4A5B-B40A-EC7CBA2297D5}"/>
    <cellStyle name="Total 6 5 3 4" xfId="44054" xr:uid="{BC332776-AC14-40F2-8A3B-4D277D35E792}"/>
    <cellStyle name="Total 6 5 3 5" xfId="44055" xr:uid="{5422F9BF-10C7-43A1-872B-D41A1FEF2383}"/>
    <cellStyle name="Total 6 5 3 6" xfId="44056" xr:uid="{787AE775-9638-4308-B712-3A9CDFC1A2B8}"/>
    <cellStyle name="Total 6 5 4" xfId="44057" xr:uid="{61D3542E-18F0-43F9-A919-90102800588B}"/>
    <cellStyle name="Total 6 5 4 2" xfId="44058" xr:uid="{F7B7820C-320F-48F8-A92B-F4E61DA8B79F}"/>
    <cellStyle name="Total 6 5 4 2 2" xfId="44059" xr:uid="{555E1969-3F0A-4EEA-BA6E-02E3A746765A}"/>
    <cellStyle name="Total 6 5 4 2 3" xfId="44060" xr:uid="{7A706B0B-5097-4D78-BFE6-E28BB0459296}"/>
    <cellStyle name="Total 6 5 4 3" xfId="44061" xr:uid="{F482CF6E-CA49-43F3-91EB-7BF04EEB8D13}"/>
    <cellStyle name="Total 6 5 4 4" xfId="44062" xr:uid="{893074C2-F90D-48C2-9A6E-FC739A6B42EE}"/>
    <cellStyle name="Total 6 5 4 5" xfId="44063" xr:uid="{B534A4F0-89A4-4106-964B-11F18C01C109}"/>
    <cellStyle name="Total 6 5 5" xfId="44064" xr:uid="{D1001AAD-D353-4FD0-9B71-E02126356D0C}"/>
    <cellStyle name="Total 6 5 5 2" xfId="44065" xr:uid="{BB686D77-BA1A-4E00-A9A6-835107719D59}"/>
    <cellStyle name="Total 6 5 5 2 2" xfId="44066" xr:uid="{572A0AB1-3935-4ED2-873A-24C5A68C368B}"/>
    <cellStyle name="Total 6 5 5 2 3" xfId="44067" xr:uid="{2EE29636-B9CF-4AB1-8BCD-025881E93253}"/>
    <cellStyle name="Total 6 5 5 3" xfId="44068" xr:uid="{95C7FD18-08C1-4547-9CB0-065941CC3456}"/>
    <cellStyle name="Total 6 5 5 4" xfId="44069" xr:uid="{5C2FCC44-A706-439C-A487-654706ACEFC0}"/>
    <cellStyle name="Total 6 5 6" xfId="44070" xr:uid="{B553356A-D675-4F8E-B7A1-9380B06048E0}"/>
    <cellStyle name="Total 6 5 6 2" xfId="44071" xr:uid="{58EE3606-3DC5-4F23-8A75-AF969324F24C}"/>
    <cellStyle name="Total 6 5 6 3" xfId="44072" xr:uid="{023FA25C-F905-4867-B0EA-28B9803BA33A}"/>
    <cellStyle name="Total 6 5 7" xfId="44073" xr:uid="{D814E144-41A4-4A2C-8ED1-6F615EC04F98}"/>
    <cellStyle name="Total 6 5 7 2" xfId="44074" xr:uid="{F6FDE601-086A-464C-8D5B-A76EA43C3733}"/>
    <cellStyle name="Total 6 5 7 3" xfId="44075" xr:uid="{7F8E9F61-D221-4648-B066-8B7B10F5CEEC}"/>
    <cellStyle name="Total 6 5 8" xfId="44076" xr:uid="{293997E0-FEC3-441E-B949-DB88D42C219C}"/>
    <cellStyle name="Total 6 5 8 2" xfId="44077" xr:uid="{5618B28D-D009-425D-9B93-FBB9E6E2EADA}"/>
    <cellStyle name="Total 6 5 8 3" xfId="44078" xr:uid="{BE486886-EDF7-439C-AEC5-1AD423901E94}"/>
    <cellStyle name="Total 6 5 9" xfId="44079" xr:uid="{E24DEF61-33B7-4A7F-855D-2C8767A1C4D7}"/>
    <cellStyle name="Total 6 5 9 2" xfId="44080" xr:uid="{ADD3BB04-C9D1-4FF8-A629-7FDD6F5D322A}"/>
    <cellStyle name="Total 6 5 9 3" xfId="44081" xr:uid="{AD562341-297D-476A-999E-9F9897779509}"/>
    <cellStyle name="Total 6 6" xfId="3212" xr:uid="{7B4B533A-FDC2-49A0-A6DC-A6643D9DF3C9}"/>
    <cellStyle name="Total 6 6 10" xfId="44082" xr:uid="{C1CFA248-16BB-4B37-A293-78E6FBBCEBE5}"/>
    <cellStyle name="Total 6 6 10 2" xfId="44083" xr:uid="{44F86228-47B5-4624-AD0E-9DE5B3D9CCBA}"/>
    <cellStyle name="Total 6 6 10 3" xfId="44084" xr:uid="{25EF6E42-E528-432B-ADF4-30E57A962A43}"/>
    <cellStyle name="Total 6 6 11" xfId="44085" xr:uid="{FC70141F-F08E-4C3E-97A4-D1F13C54CF0C}"/>
    <cellStyle name="Total 6 6 11 2" xfId="44086" xr:uid="{907F1231-A5ED-47CC-8258-5B788450CCBE}"/>
    <cellStyle name="Total 6 6 12" xfId="44087" xr:uid="{D5484C02-68F8-48CC-8AE7-F52E38E0551B}"/>
    <cellStyle name="Total 6 6 13" xfId="11277" xr:uid="{BCF4F269-261E-4EF7-AD0C-E5AD25789AE1}"/>
    <cellStyle name="Total 6 6 2" xfId="3651" xr:uid="{F780CF09-E4BA-4DD5-8C3C-04E8116EB8D8}"/>
    <cellStyle name="Total 6 6 2 10" xfId="44088" xr:uid="{BE41ECD8-1641-438D-AEC5-8D44E2A8FEF3}"/>
    <cellStyle name="Total 6 6 2 10 2" xfId="44089" xr:uid="{DC6DB6A9-741C-4CEE-A73F-2DD12E7FE613}"/>
    <cellStyle name="Total 6 6 2 11" xfId="44090" xr:uid="{D2FB0141-C7D8-4B0B-A1D2-0935DD18518D}"/>
    <cellStyle name="Total 6 6 2 2" xfId="4307" xr:uid="{4A0BA319-56BE-4311-96FD-9482CFAB8D7E}"/>
    <cellStyle name="Total 6 6 2 2 2" xfId="5054" xr:uid="{640C88FB-93B5-4C6A-9A2C-9B5CF3DD6C87}"/>
    <cellStyle name="Total 6 6 2 2 2 2" xfId="44091" xr:uid="{7A6457E7-5C27-4B50-BFE0-AF4CB5359F15}"/>
    <cellStyle name="Total 6 6 2 2 2 3" xfId="44092" xr:uid="{B89082CF-069D-4C68-86C1-799C776A95F3}"/>
    <cellStyle name="Total 6 6 2 2 3" xfId="5530" xr:uid="{79AB6359-E7D5-4272-90B9-A7DF61FDBD1B}"/>
    <cellStyle name="Total 6 6 2 2 3 2" xfId="44093" xr:uid="{D05EBCD7-8B68-4F2F-A606-DB519A80B2EB}"/>
    <cellStyle name="Total 6 6 2 2 4" xfId="44094" xr:uid="{A70CC2CD-DFDE-413E-BD75-F4977D1CEB98}"/>
    <cellStyle name="Total 6 6 2 2 5" xfId="44095" xr:uid="{1F544E73-5D91-4D6D-8079-FEAB2E5ADBD3}"/>
    <cellStyle name="Total 6 6 2 2 6" xfId="44096" xr:uid="{42F5040E-BFD5-4D0D-9476-FA2B971B07E8}"/>
    <cellStyle name="Total 6 6 2 3" xfId="44097" xr:uid="{ADA253AF-0860-4B12-8F8B-5F00BEEEAF9B}"/>
    <cellStyle name="Total 6 6 2 3 2" xfId="44098" xr:uid="{695F089C-4332-4942-8B7A-544C2EBC9586}"/>
    <cellStyle name="Total 6 6 2 3 3" xfId="44099" xr:uid="{0A7A9786-9EB3-4673-B455-2FD8DF625DFC}"/>
    <cellStyle name="Total 6 6 2 4" xfId="44100" xr:uid="{37D9FEB4-B43D-470A-AD10-350AAAD6E8F7}"/>
    <cellStyle name="Total 6 6 2 4 2" xfId="44101" xr:uid="{6E4E6BDD-96B0-4057-A296-15CA2449AE41}"/>
    <cellStyle name="Total 6 6 2 4 3" xfId="44102" xr:uid="{8053C09B-1B02-4668-83CA-73D587ECB76D}"/>
    <cellStyle name="Total 6 6 2 5" xfId="44103" xr:uid="{2028EB3D-A76B-4500-A122-4F98BF5490B9}"/>
    <cellStyle name="Total 6 6 2 5 2" xfId="44104" xr:uid="{E7D3E59B-62B0-49C9-8FF8-72039B65A4FE}"/>
    <cellStyle name="Total 6 6 2 5 3" xfId="44105" xr:uid="{CC62C300-133D-4359-BB58-7A85D46D1EE2}"/>
    <cellStyle name="Total 6 6 2 6" xfId="44106" xr:uid="{7503926E-5DF2-4064-8CA2-E6170DEDA7D1}"/>
    <cellStyle name="Total 6 6 2 6 2" xfId="44107" xr:uid="{4416F16C-8B88-4F4F-AD04-6A60DC0E9ACF}"/>
    <cellStyle name="Total 6 6 2 6 3" xfId="44108" xr:uid="{47A6DC7A-0FC6-4A27-94E6-1085891E3A9E}"/>
    <cellStyle name="Total 6 6 2 7" xfId="44109" xr:uid="{CEFB1C4F-9119-4FE1-BAAE-CC6BC1CC6233}"/>
    <cellStyle name="Total 6 6 2 7 2" xfId="44110" xr:uid="{D23A464C-D6D5-4809-B711-51F60B91D1B9}"/>
    <cellStyle name="Total 6 6 2 7 3" xfId="44111" xr:uid="{C948826B-46B2-4498-A628-1CCB82D5CDFB}"/>
    <cellStyle name="Total 6 6 2 8" xfId="44112" xr:uid="{88CC5336-9732-479F-900D-D8CCD53230FB}"/>
    <cellStyle name="Total 6 6 2 8 2" xfId="44113" xr:uid="{4390D22D-BCA1-43E0-A474-E9EECBFD2F78}"/>
    <cellStyle name="Total 6 6 2 8 3" xfId="44114" xr:uid="{A3452566-77FB-4C90-AABE-A0801FAE3B31}"/>
    <cellStyle name="Total 6 6 2 9" xfId="44115" xr:uid="{3C366810-D586-4527-A605-06DE41BE0376}"/>
    <cellStyle name="Total 6 6 2 9 2" xfId="44116" xr:uid="{70AC0085-9A70-4E7B-A344-5690B25B2B23}"/>
    <cellStyle name="Total 6 6 2 9 3" xfId="44117" xr:uid="{1EC3DE92-F90E-4DAF-B1E6-1269FE26B6C0}"/>
    <cellStyle name="Total 6 6 3" xfId="3985" xr:uid="{32A715A5-1961-4D79-A057-AD991E658388}"/>
    <cellStyle name="Total 6 6 3 2" xfId="4798" xr:uid="{7D147C4F-C04D-44BE-BEC4-7199B19E4432}"/>
    <cellStyle name="Total 6 6 3 2 2" xfId="44118" xr:uid="{950787D9-91C1-400F-8F20-5BD4B770A36B}"/>
    <cellStyle name="Total 6 6 3 2 3" xfId="44119" xr:uid="{444E8CEE-482C-4CE6-A25E-0383C8E5CE5B}"/>
    <cellStyle name="Total 6 6 3 2 4" xfId="44120" xr:uid="{C7B01C45-4274-4FE8-86D4-E31F52EC8A03}"/>
    <cellStyle name="Total 6 6 3 3" xfId="5212" xr:uid="{51EA6CDB-9CBB-4CBC-95E1-D2C710E466A1}"/>
    <cellStyle name="Total 6 6 3 3 2" xfId="44121" xr:uid="{2B78C6AE-4B9D-454B-A4E7-FA696AA76A5E}"/>
    <cellStyle name="Total 6 6 3 4" xfId="44122" xr:uid="{5727AF98-9B1A-4387-AD9C-1C246BF38B56}"/>
    <cellStyle name="Total 6 6 3 5" xfId="44123" xr:uid="{B3391266-4600-415C-9141-1A346ED01266}"/>
    <cellStyle name="Total 6 6 3 6" xfId="44124" xr:uid="{EDA90DD6-DE75-4B0C-89BE-DD2E7312D607}"/>
    <cellStyle name="Total 6 6 4" xfId="44125" xr:uid="{D23D8462-064C-4457-9950-87CF8ED637AC}"/>
    <cellStyle name="Total 6 6 4 2" xfId="44126" xr:uid="{9BBDC9B3-902A-477D-B021-ECCBEC0F7A05}"/>
    <cellStyle name="Total 6 6 4 2 2" xfId="44127" xr:uid="{45781EFE-C64E-4F68-8C61-B0F3C63E9CD2}"/>
    <cellStyle name="Total 6 6 4 2 3" xfId="44128" xr:uid="{C9BBC65A-84BA-4B3F-ADF6-E010921E3417}"/>
    <cellStyle name="Total 6 6 4 3" xfId="44129" xr:uid="{60F7B60E-2539-4529-9424-716536AE4BA7}"/>
    <cellStyle name="Total 6 6 4 4" xfId="44130" xr:uid="{EAFF0B96-EC01-4EA0-9E4D-87CCB32DFB85}"/>
    <cellStyle name="Total 6 6 4 5" xfId="44131" xr:uid="{9996FC03-5E33-4C4D-A7EA-266BBBFA2F4E}"/>
    <cellStyle name="Total 6 6 5" xfId="44132" xr:uid="{0E0F8ED6-C45D-4B11-BD77-A8061C9C917E}"/>
    <cellStyle name="Total 6 6 5 2" xfId="44133" xr:uid="{5801EBC0-8908-4E6A-9B61-ED0B02C2AF90}"/>
    <cellStyle name="Total 6 6 5 2 2" xfId="44134" xr:uid="{4A6FB0BB-5723-4D69-8020-E6C3D295989A}"/>
    <cellStyle name="Total 6 6 5 2 3" xfId="44135" xr:uid="{D1160092-1909-4359-B2B5-44DBF0475248}"/>
    <cellStyle name="Total 6 6 5 3" xfId="44136" xr:uid="{4A08FEB4-E094-4832-9230-54302F55E927}"/>
    <cellStyle name="Total 6 6 5 4" xfId="44137" xr:uid="{32DB36F8-9043-4CA9-A83D-4D116D0E6CF0}"/>
    <cellStyle name="Total 6 6 6" xfId="44138" xr:uid="{AD28A700-C463-4BEA-BA15-9A2988029F90}"/>
    <cellStyle name="Total 6 6 6 2" xfId="44139" xr:uid="{4A246091-DBA4-45C3-946F-D3EF124760C6}"/>
    <cellStyle name="Total 6 6 6 3" xfId="44140" xr:uid="{4E8697A9-115D-488F-A7B8-351C320A9D5C}"/>
    <cellStyle name="Total 6 6 7" xfId="44141" xr:uid="{76080BD1-6EBA-4373-869A-3D521F088C3A}"/>
    <cellStyle name="Total 6 6 7 2" xfId="44142" xr:uid="{4D77BCF4-4D5E-4000-B630-2ECE39C4F93C}"/>
    <cellStyle name="Total 6 6 7 3" xfId="44143" xr:uid="{CDE2F480-2AFC-4DD8-A3ED-D8853F17EAAE}"/>
    <cellStyle name="Total 6 6 8" xfId="44144" xr:uid="{652F8234-4265-4894-8468-390CA771BAD2}"/>
    <cellStyle name="Total 6 6 8 2" xfId="44145" xr:uid="{F6936596-F2A0-4F8B-8EB6-C330233444DC}"/>
    <cellStyle name="Total 6 6 8 3" xfId="44146" xr:uid="{7C7F41A7-EF15-4140-AD6C-D48F0835C542}"/>
    <cellStyle name="Total 6 6 9" xfId="44147" xr:uid="{95A7DC4A-863D-4605-8D36-1DBF04B480C1}"/>
    <cellStyle name="Total 6 6 9 2" xfId="44148" xr:uid="{97E22902-E789-4EA4-AB9F-8DB8AECEE74A}"/>
    <cellStyle name="Total 6 6 9 3" xfId="44149" xr:uid="{1E765AE3-47E3-47C7-AD5D-BB3F351D5555}"/>
    <cellStyle name="Total 6 7" xfId="3213" xr:uid="{88C27748-31BF-434B-AFD2-572208B35C21}"/>
    <cellStyle name="Total 6 7 10" xfId="44150" xr:uid="{495D59C1-57D3-4348-B01B-0C27122A6EC3}"/>
    <cellStyle name="Total 6 7 10 2" xfId="44151" xr:uid="{70B74503-C5FD-4A7C-99B6-5FF6034DF303}"/>
    <cellStyle name="Total 6 7 10 3" xfId="44152" xr:uid="{BA850ED3-6C9A-4280-B0A2-B45433ECEC84}"/>
    <cellStyle name="Total 6 7 11" xfId="44153" xr:uid="{924290EB-3A66-487A-A12F-1E47BF95DF58}"/>
    <cellStyle name="Total 6 7 11 2" xfId="44154" xr:uid="{7FA4F11B-7194-458D-A1BF-4C27736FA8B4}"/>
    <cellStyle name="Total 6 7 12" xfId="44155" xr:uid="{62290027-7717-4DC1-8BE2-7D6265BBE627}"/>
    <cellStyle name="Total 6 7 13" xfId="11278" xr:uid="{DCFE57AF-2736-4551-B827-6DD597114978}"/>
    <cellStyle name="Total 6 7 2" xfId="3652" xr:uid="{F8E4531A-1F45-44AA-B4CF-27B91A14628F}"/>
    <cellStyle name="Total 6 7 2 10" xfId="44156" xr:uid="{101FA68E-4A6F-4EE4-9840-7DDB52FBED5C}"/>
    <cellStyle name="Total 6 7 2 10 2" xfId="44157" xr:uid="{D63A304E-EB78-43DD-B140-8ABE5FF50CDA}"/>
    <cellStyle name="Total 6 7 2 11" xfId="44158" xr:uid="{DF6D980B-D2E7-4E4F-84AC-BAE886113C32}"/>
    <cellStyle name="Total 6 7 2 2" xfId="4308" xr:uid="{12397031-B65E-4B2A-B185-E3E11BFEE640}"/>
    <cellStyle name="Total 6 7 2 2 2" xfId="5055" xr:uid="{83F6EC0D-862B-4295-8590-C7CB438175D6}"/>
    <cellStyle name="Total 6 7 2 2 2 2" xfId="44159" xr:uid="{A87AFB84-07A7-455A-9C84-68F2565E6679}"/>
    <cellStyle name="Total 6 7 2 2 2 3" xfId="44160" xr:uid="{2E0C4E56-1617-4AAA-9F31-2A02A46FC9C1}"/>
    <cellStyle name="Total 6 7 2 2 3" xfId="5531" xr:uid="{B8A8A871-2EE7-4636-AAE5-E4E5C493514A}"/>
    <cellStyle name="Total 6 7 2 2 3 2" xfId="44161" xr:uid="{361DD3FD-4F73-4B77-BEDF-4097308AE8EF}"/>
    <cellStyle name="Total 6 7 2 2 4" xfId="44162" xr:uid="{F9053B4C-9AF9-488D-8B60-0171F75AC29E}"/>
    <cellStyle name="Total 6 7 2 2 5" xfId="44163" xr:uid="{A90A6A97-1687-4244-9348-4C1D748AC825}"/>
    <cellStyle name="Total 6 7 2 2 6" xfId="44164" xr:uid="{64C3062B-8BBF-4199-BC59-F6D1F1D3E758}"/>
    <cellStyle name="Total 6 7 2 3" xfId="44165" xr:uid="{8CAE0EAE-E73B-4AC2-A3B0-C33B3A79DD0F}"/>
    <cellStyle name="Total 6 7 2 3 2" xfId="44166" xr:uid="{06F39416-49E7-4124-8957-D4666C413D9F}"/>
    <cellStyle name="Total 6 7 2 3 3" xfId="44167" xr:uid="{37FBA858-59BA-4E4A-ACFF-98A24BCCFE82}"/>
    <cellStyle name="Total 6 7 2 4" xfId="44168" xr:uid="{DB6FA05B-324B-4240-BB12-521A7380ABF2}"/>
    <cellStyle name="Total 6 7 2 4 2" xfId="44169" xr:uid="{5FDABF74-B879-4313-A5AD-F7E7383A147E}"/>
    <cellStyle name="Total 6 7 2 4 3" xfId="44170" xr:uid="{77F9EA60-8D60-4F63-AC40-81243B9C380D}"/>
    <cellStyle name="Total 6 7 2 5" xfId="44171" xr:uid="{397632D8-AED2-4650-93A8-5AFD122C91C2}"/>
    <cellStyle name="Total 6 7 2 5 2" xfId="44172" xr:uid="{AD16C4E5-E103-4963-8683-824491CFD61F}"/>
    <cellStyle name="Total 6 7 2 5 3" xfId="44173" xr:uid="{913780B1-1E44-4D0F-95A7-C0439B4497EB}"/>
    <cellStyle name="Total 6 7 2 6" xfId="44174" xr:uid="{3449ABE8-54B1-4B32-BD87-EAA763DA4C0F}"/>
    <cellStyle name="Total 6 7 2 6 2" xfId="44175" xr:uid="{6B49D4E9-B322-4515-939B-F8438D604958}"/>
    <cellStyle name="Total 6 7 2 6 3" xfId="44176" xr:uid="{58EC74AA-1EF6-4E00-A1DB-C188373F8688}"/>
    <cellStyle name="Total 6 7 2 7" xfId="44177" xr:uid="{8A3C2D81-4B12-4175-8A6F-678268402EA6}"/>
    <cellStyle name="Total 6 7 2 7 2" xfId="44178" xr:uid="{5039827F-B69C-4F3A-ABC6-9FD5E577120B}"/>
    <cellStyle name="Total 6 7 2 7 3" xfId="44179" xr:uid="{F4E6C1E2-36A3-4049-820A-00E1A19C2374}"/>
    <cellStyle name="Total 6 7 2 8" xfId="44180" xr:uid="{99FEFF8B-71D2-4DF1-BF1A-48FFFC9175F5}"/>
    <cellStyle name="Total 6 7 2 8 2" xfId="44181" xr:uid="{9CBAB7E6-4B8F-4F20-AC59-479F8015229E}"/>
    <cellStyle name="Total 6 7 2 8 3" xfId="44182" xr:uid="{63604145-FBC1-4966-BEC9-82002E2F8C11}"/>
    <cellStyle name="Total 6 7 2 9" xfId="44183" xr:uid="{9028143C-2C36-46D3-96E5-94A68B6F2327}"/>
    <cellStyle name="Total 6 7 2 9 2" xfId="44184" xr:uid="{B29BB630-DA4B-428A-B828-908EC51D8230}"/>
    <cellStyle name="Total 6 7 2 9 3" xfId="44185" xr:uid="{D07DAE74-13AC-48CC-B822-5D6DA2426790}"/>
    <cellStyle name="Total 6 7 3" xfId="3986" xr:uid="{73F3C053-C47E-4D92-88FB-FD352EC48A8F}"/>
    <cellStyle name="Total 6 7 3 2" xfId="4799" xr:uid="{61AA59C7-5954-4E3E-B4EC-2D76BD70EC93}"/>
    <cellStyle name="Total 6 7 3 2 2" xfId="44186" xr:uid="{39FFC82F-3E9D-454A-BD69-07FA43D50CC2}"/>
    <cellStyle name="Total 6 7 3 2 3" xfId="44187" xr:uid="{7A2A3314-DB9B-4318-A09A-0166E93F9684}"/>
    <cellStyle name="Total 6 7 3 2 4" xfId="44188" xr:uid="{8C76AF07-1BEA-4FD8-9C1B-4FF2AEF07E37}"/>
    <cellStyle name="Total 6 7 3 3" xfId="5213" xr:uid="{5D787FCF-C0DE-4656-ADC4-EA46185AB91D}"/>
    <cellStyle name="Total 6 7 3 3 2" xfId="44189" xr:uid="{D1FED5EB-35BD-4B12-8D12-5BE23BD60825}"/>
    <cellStyle name="Total 6 7 3 4" xfId="44190" xr:uid="{6A47B4FC-75A7-4CEE-B5EA-6DC530A368F4}"/>
    <cellStyle name="Total 6 7 3 5" xfId="44191" xr:uid="{0301487A-B59C-4BD2-A145-515D265D083E}"/>
    <cellStyle name="Total 6 7 3 6" xfId="44192" xr:uid="{637F82B6-9707-490E-83AD-60CA2F2FFA3B}"/>
    <cellStyle name="Total 6 7 4" xfId="44193" xr:uid="{F9166546-0AF0-437D-9FBF-3EC34874A714}"/>
    <cellStyle name="Total 6 7 4 2" xfId="44194" xr:uid="{43A4FD10-C363-421E-80E5-A5FD90217764}"/>
    <cellStyle name="Total 6 7 4 2 2" xfId="44195" xr:uid="{47D18F41-A9ED-4240-844D-E05AAC1DF50E}"/>
    <cellStyle name="Total 6 7 4 2 3" xfId="44196" xr:uid="{BD1AC9BC-D036-4FDE-9AD8-663CD9D4ED30}"/>
    <cellStyle name="Total 6 7 4 3" xfId="44197" xr:uid="{1B4BD2EB-A3F5-4A68-B3A2-FA525D46CA33}"/>
    <cellStyle name="Total 6 7 4 4" xfId="44198" xr:uid="{C26BCF6D-3A8C-4C25-ADFD-88D19979DF34}"/>
    <cellStyle name="Total 6 7 4 5" xfId="44199" xr:uid="{82C5A868-B2B7-42F6-BF4E-EA03C93608F3}"/>
    <cellStyle name="Total 6 7 5" xfId="44200" xr:uid="{D983B897-8092-4634-9D63-7A215C138754}"/>
    <cellStyle name="Total 6 7 5 2" xfId="44201" xr:uid="{1171931E-01AE-4069-95D5-6504C610DFDE}"/>
    <cellStyle name="Total 6 7 5 2 2" xfId="44202" xr:uid="{AEB3DEB5-159A-494D-A958-B7E3FA15BB48}"/>
    <cellStyle name="Total 6 7 5 2 3" xfId="44203" xr:uid="{581BECEC-A00B-465D-B2D6-97569994C7DC}"/>
    <cellStyle name="Total 6 7 5 3" xfId="44204" xr:uid="{F141D6CD-6662-4921-BA97-09E36F741322}"/>
    <cellStyle name="Total 6 7 5 4" xfId="44205" xr:uid="{634E6D0A-972D-4F32-88F8-2673D8AE1405}"/>
    <cellStyle name="Total 6 7 6" xfId="44206" xr:uid="{9B86E8EB-9950-4359-A657-92497F3D32B0}"/>
    <cellStyle name="Total 6 7 6 2" xfId="44207" xr:uid="{56F6C9AF-B438-4CD0-99B8-4C869CDB03E6}"/>
    <cellStyle name="Total 6 7 6 3" xfId="44208" xr:uid="{E9683AE4-85B9-4B12-8028-527FFE833B09}"/>
    <cellStyle name="Total 6 7 7" xfId="44209" xr:uid="{8534A9C4-D7BB-4EC7-92AA-9660657A0B32}"/>
    <cellStyle name="Total 6 7 7 2" xfId="44210" xr:uid="{C0E0BCD0-5719-4A24-A050-70C62DB95158}"/>
    <cellStyle name="Total 6 7 7 3" xfId="44211" xr:uid="{E2F07D96-76F8-4C40-B1BD-8DF7955B5651}"/>
    <cellStyle name="Total 6 7 8" xfId="44212" xr:uid="{3CA42A0A-49A9-441E-9E6B-AE22A0AA45E1}"/>
    <cellStyle name="Total 6 7 8 2" xfId="44213" xr:uid="{9B0E7635-19D5-423B-8278-166866977517}"/>
    <cellStyle name="Total 6 7 8 3" xfId="44214" xr:uid="{B8A225F9-9F6E-4451-BC0C-5E90546CBDE8}"/>
    <cellStyle name="Total 6 7 9" xfId="44215" xr:uid="{5AF7D489-B680-4925-A10C-15DC8BCA26D7}"/>
    <cellStyle name="Total 6 7 9 2" xfId="44216" xr:uid="{BE93EB71-FCD6-450A-B388-18A53EA12A7A}"/>
    <cellStyle name="Total 6 7 9 3" xfId="44217" xr:uid="{E4A4731B-982C-478C-90C1-8E23970E4482}"/>
    <cellStyle name="Total 6 8" xfId="3214" xr:uid="{4B0EAA20-9CE4-484F-A3AB-B87FCAE1008D}"/>
    <cellStyle name="Total 6 8 10" xfId="44218" xr:uid="{90454A48-EB64-4CA1-8CF8-4086A2A297D9}"/>
    <cellStyle name="Total 6 8 10 2" xfId="44219" xr:uid="{306F44C5-CC99-4D08-A587-926B224A7BB9}"/>
    <cellStyle name="Total 6 8 10 3" xfId="44220" xr:uid="{439DD1F5-7A1A-41B6-BEF8-14502F3FA1B2}"/>
    <cellStyle name="Total 6 8 11" xfId="44221" xr:uid="{8D191E20-F4D7-4837-99DC-5FE613227AF1}"/>
    <cellStyle name="Total 6 8 11 2" xfId="44222" xr:uid="{34D45B7B-FCAD-46B3-A6FB-AFC4E27068CA}"/>
    <cellStyle name="Total 6 8 12" xfId="44223" xr:uid="{B2ACE8D9-3DA4-46A9-9158-4AFBC314729E}"/>
    <cellStyle name="Total 6 8 13" xfId="11279" xr:uid="{91A842C4-1BA6-4401-923F-02AAC6E4FB7C}"/>
    <cellStyle name="Total 6 8 2" xfId="3653" xr:uid="{A0D44B15-9CC5-4E27-9BE6-A30EEA4E7B18}"/>
    <cellStyle name="Total 6 8 2 10" xfId="44224" xr:uid="{864342D4-00D7-4179-BC65-EEC580B4E4DD}"/>
    <cellStyle name="Total 6 8 2 10 2" xfId="44225" xr:uid="{79B30868-F363-4342-A879-D202E51A3DA5}"/>
    <cellStyle name="Total 6 8 2 11" xfId="44226" xr:uid="{F801B93F-E31B-4DA3-8675-2A34B00A5D54}"/>
    <cellStyle name="Total 6 8 2 2" xfId="4309" xr:uid="{6BF5F353-B104-414A-90BD-13F843190919}"/>
    <cellStyle name="Total 6 8 2 2 2" xfId="5056" xr:uid="{421F41FD-226B-4D9E-A939-2A62B5E5E772}"/>
    <cellStyle name="Total 6 8 2 2 2 2" xfId="44227" xr:uid="{72C08362-8D53-4F80-BCA8-91D8A6EA50FD}"/>
    <cellStyle name="Total 6 8 2 2 2 3" xfId="44228" xr:uid="{523D1A74-F7B2-466E-B702-A4EAE7906ECF}"/>
    <cellStyle name="Total 6 8 2 2 3" xfId="5532" xr:uid="{4D03EDEF-39E2-4920-83A8-C04118BAE566}"/>
    <cellStyle name="Total 6 8 2 2 3 2" xfId="44229" xr:uid="{50CDD36C-ADD9-4960-A494-26B93FCCF293}"/>
    <cellStyle name="Total 6 8 2 2 4" xfId="44230" xr:uid="{23BAD1BF-4927-4060-9F1C-E1B0B25C19AD}"/>
    <cellStyle name="Total 6 8 2 2 5" xfId="44231" xr:uid="{A2FE834A-E277-4B08-BC43-826290977ED0}"/>
    <cellStyle name="Total 6 8 2 2 6" xfId="44232" xr:uid="{3602AFE9-A770-4BC5-9165-9DFEE3BDDCF2}"/>
    <cellStyle name="Total 6 8 2 3" xfId="44233" xr:uid="{00C89338-D107-4BC0-8277-0FC50DFE2A17}"/>
    <cellStyle name="Total 6 8 2 3 2" xfId="44234" xr:uid="{B5795CAC-64AE-4A87-98C3-66DA26153629}"/>
    <cellStyle name="Total 6 8 2 3 3" xfId="44235" xr:uid="{EEED114E-1BA2-45AC-8110-6DB717D32123}"/>
    <cellStyle name="Total 6 8 2 4" xfId="44236" xr:uid="{15AE6E1F-EE58-4D06-89C7-75CFBCFCDBEA}"/>
    <cellStyle name="Total 6 8 2 4 2" xfId="44237" xr:uid="{4605678A-5B31-4426-B0D7-322DAF4F11E3}"/>
    <cellStyle name="Total 6 8 2 4 3" xfId="44238" xr:uid="{13569A49-AE89-498D-9AB0-35D6994A4872}"/>
    <cellStyle name="Total 6 8 2 5" xfId="44239" xr:uid="{2ADF6841-97B0-4499-9F2C-8F210B7365FD}"/>
    <cellStyle name="Total 6 8 2 5 2" xfId="44240" xr:uid="{03ADE771-7BCF-4BDF-B3D4-F33A21CDBA01}"/>
    <cellStyle name="Total 6 8 2 5 3" xfId="44241" xr:uid="{88018732-558A-4DE2-A1AF-BC5C5D07BCFA}"/>
    <cellStyle name="Total 6 8 2 6" xfId="44242" xr:uid="{23C39F19-D889-417F-85A7-AAF85B6030DD}"/>
    <cellStyle name="Total 6 8 2 6 2" xfId="44243" xr:uid="{FBB22481-A801-4526-9AE7-FC3972D667BE}"/>
    <cellStyle name="Total 6 8 2 6 3" xfId="44244" xr:uid="{2399333E-A1FD-4D62-8827-E94495B95760}"/>
    <cellStyle name="Total 6 8 2 7" xfId="44245" xr:uid="{9BDF5CB4-8144-40E1-ABB2-F17AEC181701}"/>
    <cellStyle name="Total 6 8 2 7 2" xfId="44246" xr:uid="{B76F5CE3-4168-4C24-B671-71901AF06EAC}"/>
    <cellStyle name="Total 6 8 2 7 3" xfId="44247" xr:uid="{26D78D73-FBCA-4D88-A682-FCC3220EE89E}"/>
    <cellStyle name="Total 6 8 2 8" xfId="44248" xr:uid="{D8107782-C5CE-4328-821A-25389A8E892D}"/>
    <cellStyle name="Total 6 8 2 8 2" xfId="44249" xr:uid="{D381C664-A2F8-40AE-93F8-F6E16E8416B7}"/>
    <cellStyle name="Total 6 8 2 8 3" xfId="44250" xr:uid="{02F4DBDF-3E75-4FA1-83BF-F0C5326A9204}"/>
    <cellStyle name="Total 6 8 2 9" xfId="44251" xr:uid="{C3466E7E-6359-4023-9F48-4C5E6EEAA47E}"/>
    <cellStyle name="Total 6 8 2 9 2" xfId="44252" xr:uid="{88339760-F5FA-4C69-AC67-5050DA86B72C}"/>
    <cellStyle name="Total 6 8 2 9 3" xfId="44253" xr:uid="{64A7CF30-CDF9-4C1E-A33D-43E117E67504}"/>
    <cellStyle name="Total 6 8 3" xfId="3987" xr:uid="{D9994F0E-7213-450E-BAE2-1CC8B03F9211}"/>
    <cellStyle name="Total 6 8 3 2" xfId="4800" xr:uid="{EEF13214-9D13-4A13-8D6F-B14E071C8BF7}"/>
    <cellStyle name="Total 6 8 3 2 2" xfId="44254" xr:uid="{54E07467-A7B9-4B63-B2C6-D6ECA82C5CF8}"/>
    <cellStyle name="Total 6 8 3 2 3" xfId="44255" xr:uid="{8CB8249F-584D-45B5-BDAD-607FA091D02B}"/>
    <cellStyle name="Total 6 8 3 2 4" xfId="44256" xr:uid="{96655EBF-9E53-4ADD-B38A-7C3A8587833D}"/>
    <cellStyle name="Total 6 8 3 3" xfId="5214" xr:uid="{21EDE0B6-D2B3-477E-B373-E7F2B9E24321}"/>
    <cellStyle name="Total 6 8 3 3 2" xfId="44257" xr:uid="{3057E1CB-2166-4A43-B96A-9654E5B00113}"/>
    <cellStyle name="Total 6 8 3 4" xfId="44258" xr:uid="{55462611-4C87-40E3-A386-688B621C265C}"/>
    <cellStyle name="Total 6 8 3 5" xfId="44259" xr:uid="{3E322DBF-6206-4756-836B-49F80B5F5AF3}"/>
    <cellStyle name="Total 6 8 3 6" xfId="44260" xr:uid="{94AA0C91-28E5-4601-B0A0-598677BCFC8D}"/>
    <cellStyle name="Total 6 8 4" xfId="44261" xr:uid="{212998B2-7AC0-4147-84D6-5651FD158663}"/>
    <cellStyle name="Total 6 8 4 2" xfId="44262" xr:uid="{3FEA52B0-286C-47EF-AD89-2EA6F3B3CD19}"/>
    <cellStyle name="Total 6 8 4 2 2" xfId="44263" xr:uid="{2CAD2988-6EC9-49EC-BF11-9443862E626E}"/>
    <cellStyle name="Total 6 8 4 2 3" xfId="44264" xr:uid="{1A7F59D9-4CA0-486A-941D-107081B20AD6}"/>
    <cellStyle name="Total 6 8 4 3" xfId="44265" xr:uid="{EA388790-BEBA-4B9D-9DAB-40257FEAD5DF}"/>
    <cellStyle name="Total 6 8 4 4" xfId="44266" xr:uid="{7AC50461-995A-4162-9105-948133302F26}"/>
    <cellStyle name="Total 6 8 4 5" xfId="44267" xr:uid="{E7D54F34-BBC0-4503-A900-924A96E1FCD6}"/>
    <cellStyle name="Total 6 8 5" xfId="44268" xr:uid="{BBA228EB-F02C-4B87-9D56-4321AA207186}"/>
    <cellStyle name="Total 6 8 5 2" xfId="44269" xr:uid="{B83E0C16-8F30-482F-8B10-0C7B2C7C05AF}"/>
    <cellStyle name="Total 6 8 5 2 2" xfId="44270" xr:uid="{6C0361EB-C4D2-4A5E-9429-E4E847FC8E35}"/>
    <cellStyle name="Total 6 8 5 2 3" xfId="44271" xr:uid="{668F8D8F-DF44-4075-A7F0-F74367720CE5}"/>
    <cellStyle name="Total 6 8 5 3" xfId="44272" xr:uid="{999528F7-6F05-4A2D-A762-C646136A6BCF}"/>
    <cellStyle name="Total 6 8 5 4" xfId="44273" xr:uid="{8789A113-F570-4529-9B75-101C14299708}"/>
    <cellStyle name="Total 6 8 6" xfId="44274" xr:uid="{B3AFE8DC-97BC-4BBC-A2FD-07E371DE9C81}"/>
    <cellStyle name="Total 6 8 6 2" xfId="44275" xr:uid="{6FB5A533-1472-47FD-B7D6-F2EF85D582E1}"/>
    <cellStyle name="Total 6 8 6 3" xfId="44276" xr:uid="{C3605470-D522-448E-B4B1-A7A52F71CE6B}"/>
    <cellStyle name="Total 6 8 7" xfId="44277" xr:uid="{7AAE98EB-3167-434E-817D-5011F410B5FF}"/>
    <cellStyle name="Total 6 8 7 2" xfId="44278" xr:uid="{C1C42973-9500-47E2-84B9-E656238AC3AD}"/>
    <cellStyle name="Total 6 8 7 3" xfId="44279" xr:uid="{3E699A76-0018-4F03-83AE-61A7B461267C}"/>
    <cellStyle name="Total 6 8 8" xfId="44280" xr:uid="{B8F533AF-B8E4-487B-B6FA-4F93B44B0DD4}"/>
    <cellStyle name="Total 6 8 8 2" xfId="44281" xr:uid="{25265B3C-D798-499E-A0DF-8448FB7F65EA}"/>
    <cellStyle name="Total 6 8 8 3" xfId="44282" xr:uid="{21274D95-77E6-454B-886D-E5AA8C1AEA62}"/>
    <cellStyle name="Total 6 8 9" xfId="44283" xr:uid="{6261C0A4-754A-4BDA-8778-B54BFBAE59A4}"/>
    <cellStyle name="Total 6 8 9 2" xfId="44284" xr:uid="{E7B02FB3-042F-4265-8A8F-47804F2D86D6}"/>
    <cellStyle name="Total 6 8 9 3" xfId="44285" xr:uid="{F2515799-3050-4256-8F3D-85052FBB4836}"/>
    <cellStyle name="Total 6 9" xfId="3215" xr:uid="{34A6D2C2-6ED1-4FBD-82F8-90B4F9489181}"/>
    <cellStyle name="Total 6 9 10" xfId="44286" xr:uid="{0A99E6F3-F7A8-4093-976D-27B8A32AB4A2}"/>
    <cellStyle name="Total 6 9 10 2" xfId="44287" xr:uid="{E5E1596F-C80D-4EBA-8703-E856C0EC981C}"/>
    <cellStyle name="Total 6 9 10 3" xfId="44288" xr:uid="{29F2F4DA-D23D-4C0B-80B4-EDFD07C25459}"/>
    <cellStyle name="Total 6 9 11" xfId="44289" xr:uid="{1F1CF99A-9171-42E5-8224-A9B3B3232B66}"/>
    <cellStyle name="Total 6 9 11 2" xfId="44290" xr:uid="{E6388A46-4ACC-4933-A312-5A39DBDF1B61}"/>
    <cellStyle name="Total 6 9 12" xfId="44291" xr:uid="{6233B358-0AEF-46F7-8213-FECB2263EE34}"/>
    <cellStyle name="Total 6 9 13" xfId="11280" xr:uid="{8E2E6638-114F-4864-9D88-10E14F091CF5}"/>
    <cellStyle name="Total 6 9 2" xfId="3654" xr:uid="{2F6F655F-1885-4FC7-A076-3933A4E51166}"/>
    <cellStyle name="Total 6 9 2 10" xfId="44292" xr:uid="{9F402B67-D505-4462-94B8-DD496C6E7696}"/>
    <cellStyle name="Total 6 9 2 10 2" xfId="44293" xr:uid="{A6EBD228-5051-492C-8563-CA8514BB4223}"/>
    <cellStyle name="Total 6 9 2 11" xfId="44294" xr:uid="{1F23BBC1-A303-4A97-84DE-6000DF018AB2}"/>
    <cellStyle name="Total 6 9 2 2" xfId="4310" xr:uid="{CEBCAE66-1884-4D46-AB14-6662B55A2638}"/>
    <cellStyle name="Total 6 9 2 2 2" xfId="5057" xr:uid="{F0D3A089-5B18-4E72-9A5C-3BA6B7B48EEE}"/>
    <cellStyle name="Total 6 9 2 2 2 2" xfId="44295" xr:uid="{2959250B-A678-4EC8-AA6C-D46B775CE500}"/>
    <cellStyle name="Total 6 9 2 2 2 3" xfId="44296" xr:uid="{804EC0B8-2C8D-48AF-B421-1CC1F55A632A}"/>
    <cellStyle name="Total 6 9 2 2 3" xfId="5533" xr:uid="{C38EE50B-597B-4DBB-864F-F48007D159A1}"/>
    <cellStyle name="Total 6 9 2 2 3 2" xfId="44297" xr:uid="{42FE5CC1-F3E0-4D4B-BAD7-DEC1F471CCA6}"/>
    <cellStyle name="Total 6 9 2 2 4" xfId="44298" xr:uid="{087B06D0-FF39-45E3-BDC6-B3FC4BD33017}"/>
    <cellStyle name="Total 6 9 2 2 5" xfId="44299" xr:uid="{BE8737A7-A328-4BAE-9FDE-A23A9FB21E7D}"/>
    <cellStyle name="Total 6 9 2 2 6" xfId="44300" xr:uid="{417F89EC-A293-4B10-A394-799123508B17}"/>
    <cellStyle name="Total 6 9 2 3" xfId="44301" xr:uid="{87FDE205-03DF-4D25-84AE-077031194CCE}"/>
    <cellStyle name="Total 6 9 2 3 2" xfId="44302" xr:uid="{1239BDEB-81AF-476E-9401-7FB983962B41}"/>
    <cellStyle name="Total 6 9 2 3 3" xfId="44303" xr:uid="{EF04A181-F80C-49B9-8765-855E6FF3E93E}"/>
    <cellStyle name="Total 6 9 2 4" xfId="44304" xr:uid="{FB863AC7-CF58-4D2D-90C0-A3B4B933170E}"/>
    <cellStyle name="Total 6 9 2 4 2" xfId="44305" xr:uid="{DA4D6C72-7C68-4D09-82AD-07AE3643F324}"/>
    <cellStyle name="Total 6 9 2 4 3" xfId="44306" xr:uid="{B9316B67-12E9-43D6-92A6-95C94389824E}"/>
    <cellStyle name="Total 6 9 2 5" xfId="44307" xr:uid="{08266CD9-9E74-4673-B207-7EA007D03388}"/>
    <cellStyle name="Total 6 9 2 5 2" xfId="44308" xr:uid="{621E24C1-4B27-4441-A8BF-8E8B39A5C349}"/>
    <cellStyle name="Total 6 9 2 5 3" xfId="44309" xr:uid="{1C6C9AC4-3C1A-475B-A4A1-DBA71A049478}"/>
    <cellStyle name="Total 6 9 2 6" xfId="44310" xr:uid="{993A0785-F9DF-4173-B3F2-FDE24DF4EA34}"/>
    <cellStyle name="Total 6 9 2 6 2" xfId="44311" xr:uid="{8A3B500D-18F7-430B-96C6-D0205049EE81}"/>
    <cellStyle name="Total 6 9 2 6 3" xfId="44312" xr:uid="{8312D70F-933A-484F-83F1-A3AC42DAD352}"/>
    <cellStyle name="Total 6 9 2 7" xfId="44313" xr:uid="{54E78E5A-B4B0-41A3-B788-01E9164B4F1D}"/>
    <cellStyle name="Total 6 9 2 7 2" xfId="44314" xr:uid="{2026750D-ACDE-414A-8CE1-41BA2CF6FC94}"/>
    <cellStyle name="Total 6 9 2 7 3" xfId="44315" xr:uid="{120F0E82-98DC-4F4E-A162-C9B996A88558}"/>
    <cellStyle name="Total 6 9 2 8" xfId="44316" xr:uid="{9CC45BF3-5BAC-4609-BC63-FED870BA6DCF}"/>
    <cellStyle name="Total 6 9 2 8 2" xfId="44317" xr:uid="{BCEF32CA-A241-4494-B0AB-6D9D2C6EC12A}"/>
    <cellStyle name="Total 6 9 2 8 3" xfId="44318" xr:uid="{6B4A247E-C870-4C22-88AD-C9BB16E08B15}"/>
    <cellStyle name="Total 6 9 2 9" xfId="44319" xr:uid="{7A96BCFA-83EE-4076-BC15-E586A6487DDC}"/>
    <cellStyle name="Total 6 9 2 9 2" xfId="44320" xr:uid="{BC6583AE-0226-48F7-88C5-2B91517C5E66}"/>
    <cellStyle name="Total 6 9 2 9 3" xfId="44321" xr:uid="{4E022284-0679-49CD-A8A6-624EFDBB6397}"/>
    <cellStyle name="Total 6 9 3" xfId="3988" xr:uid="{65603F98-03A9-4B7F-B031-1246FA73C5D2}"/>
    <cellStyle name="Total 6 9 3 2" xfId="4801" xr:uid="{3B3CBC37-B394-4E7A-B53C-511B6FCE9D0E}"/>
    <cellStyle name="Total 6 9 3 2 2" xfId="44322" xr:uid="{9A32CAE7-15D6-43C2-B37E-A9E1DC39D930}"/>
    <cellStyle name="Total 6 9 3 2 3" xfId="44323" xr:uid="{AD9C47AF-10C2-4407-99D0-4E4FFA0088B1}"/>
    <cellStyle name="Total 6 9 3 2 4" xfId="44324" xr:uid="{D23A60A9-FEF7-4D77-9DA8-31D11F513929}"/>
    <cellStyle name="Total 6 9 3 3" xfId="5215" xr:uid="{236FD92B-D8CE-4BDD-9FC4-645A5BC13CE4}"/>
    <cellStyle name="Total 6 9 3 3 2" xfId="44325" xr:uid="{AE1DAAED-5B7C-42BE-B02F-5937EFA2B8AA}"/>
    <cellStyle name="Total 6 9 3 4" xfId="44326" xr:uid="{AFD1A449-B5BD-4E5F-945F-523976CD8035}"/>
    <cellStyle name="Total 6 9 3 5" xfId="44327" xr:uid="{2E159E7F-F665-423C-99D9-E114CC7C790B}"/>
    <cellStyle name="Total 6 9 3 6" xfId="44328" xr:uid="{CA3562BA-CF30-4900-B2EC-8540A640EFAB}"/>
    <cellStyle name="Total 6 9 4" xfId="44329" xr:uid="{7426DA95-1608-4836-BF86-6CD86368F771}"/>
    <cellStyle name="Total 6 9 4 2" xfId="44330" xr:uid="{11EF3829-0FEB-4024-9401-59F0AB5443FF}"/>
    <cellStyle name="Total 6 9 4 2 2" xfId="44331" xr:uid="{B79641C3-9781-4659-A5EB-969D1299F55F}"/>
    <cellStyle name="Total 6 9 4 2 3" xfId="44332" xr:uid="{7525E901-5BF0-4A4E-B272-267F3E2844B1}"/>
    <cellStyle name="Total 6 9 4 3" xfId="44333" xr:uid="{643E91C6-0199-468C-8B80-FEE3C1D6C463}"/>
    <cellStyle name="Total 6 9 4 4" xfId="44334" xr:uid="{B6C94915-FC5B-4EA2-B0F1-C86795B9992C}"/>
    <cellStyle name="Total 6 9 4 5" xfId="44335" xr:uid="{06F9EC1A-2ADE-47B3-932B-3F9B49C2FC8F}"/>
    <cellStyle name="Total 6 9 5" xfId="44336" xr:uid="{7C040F55-0169-4245-B1D4-CB1AAD960A9A}"/>
    <cellStyle name="Total 6 9 5 2" xfId="44337" xr:uid="{61542CF3-1736-4E6D-A9F0-0397395D3FB6}"/>
    <cellStyle name="Total 6 9 5 2 2" xfId="44338" xr:uid="{81E3936D-39A0-4A3B-99DA-0798F870D0F5}"/>
    <cellStyle name="Total 6 9 5 2 3" xfId="44339" xr:uid="{814C3F2E-51D7-4EFC-A0BE-1138F176DB34}"/>
    <cellStyle name="Total 6 9 5 3" xfId="44340" xr:uid="{92984279-1499-4E5C-AC8F-73BBD7DBCF62}"/>
    <cellStyle name="Total 6 9 5 4" xfId="44341" xr:uid="{4C8BD892-B667-415B-9A54-1AAE7B9C0625}"/>
    <cellStyle name="Total 6 9 6" xfId="44342" xr:uid="{2BAE6602-CE86-40CA-924A-464DD425917D}"/>
    <cellStyle name="Total 6 9 6 2" xfId="44343" xr:uid="{1FA71C96-36E9-410B-9D28-66CAD6ED9DB5}"/>
    <cellStyle name="Total 6 9 6 3" xfId="44344" xr:uid="{A4527C9D-2724-4E61-A5C3-CAFFD1C4DE8C}"/>
    <cellStyle name="Total 6 9 7" xfId="44345" xr:uid="{EF34057A-8A6A-43E8-81C5-55F505878D93}"/>
    <cellStyle name="Total 6 9 7 2" xfId="44346" xr:uid="{090AE5FE-0B37-40A0-82FD-DC2BA64CDD96}"/>
    <cellStyle name="Total 6 9 7 3" xfId="44347" xr:uid="{AA7CA104-1CA7-456E-9697-7303A52D6DB7}"/>
    <cellStyle name="Total 6 9 8" xfId="44348" xr:uid="{2D99CE76-9032-49D3-B4BC-01D474EBB6DB}"/>
    <cellStyle name="Total 6 9 8 2" xfId="44349" xr:uid="{3E93E048-63AA-4BA6-B393-90E6867BE607}"/>
    <cellStyle name="Total 6 9 8 3" xfId="44350" xr:uid="{53066C25-EC20-4709-AE93-021DA006C853}"/>
    <cellStyle name="Total 6 9 9" xfId="44351" xr:uid="{122E7E66-347E-4E52-8F2E-426B15EF9052}"/>
    <cellStyle name="Total 6 9 9 2" xfId="44352" xr:uid="{DC80FCE2-FB1E-4861-A15A-C1CBBF433A22}"/>
    <cellStyle name="Total 6 9 9 3" xfId="44353" xr:uid="{550EA0DA-3883-49C1-A0E5-DF47054B7144}"/>
    <cellStyle name="Total 7" xfId="3216" xr:uid="{79A248F9-2115-47D1-AE1A-799A124CFA02}"/>
    <cellStyle name="Total 7 10" xfId="44354" xr:uid="{E3378251-0F63-4B53-B5B0-4829A49CCA42}"/>
    <cellStyle name="Total 7 10 2" xfId="44355" xr:uid="{BCF7EC14-C289-4F54-860D-792065321EB9}"/>
    <cellStyle name="Total 7 10 3" xfId="44356" xr:uid="{66320112-CE46-4A2C-8833-AFD0D6DDA351}"/>
    <cellStyle name="Total 7 11" xfId="44357" xr:uid="{F74D372E-7004-46B3-B180-666CAAB8CCF4}"/>
    <cellStyle name="Total 7 11 2" xfId="44358" xr:uid="{F5BBAE3D-AF94-4115-8023-3883EEE19948}"/>
    <cellStyle name="Total 7 12" xfId="44359" xr:uid="{6F82D2EE-F603-44CE-A9EC-7EF479486C27}"/>
    <cellStyle name="Total 7 13" xfId="11281" xr:uid="{F8F5F266-DAFE-445A-8D72-ECA76C79AAAB}"/>
    <cellStyle name="Total 7 14" xfId="9687" xr:uid="{3D32CD34-F826-4C91-A5FB-76747A00B0B9}"/>
    <cellStyle name="Total 7 2" xfId="3655" xr:uid="{1BA7B500-64B3-4740-A3F2-2198A7A32CE3}"/>
    <cellStyle name="Total 7 2 10" xfId="44360" xr:uid="{534D6D7A-28A2-4FFA-974A-1F8B3DEA7DEA}"/>
    <cellStyle name="Total 7 2 10 2" xfId="44361" xr:uid="{240014E5-786F-4868-8BB6-1CCD32BDE4D0}"/>
    <cellStyle name="Total 7 2 11" xfId="44362" xr:uid="{9C8B5B47-E3D4-42C6-8717-5397714E4A57}"/>
    <cellStyle name="Total 7 2 2" xfId="4311" xr:uid="{5DFC248D-806C-456B-B5B6-30321ACBA277}"/>
    <cellStyle name="Total 7 2 2 2" xfId="5058" xr:uid="{2669D589-0EE8-411A-8F5E-A8FC8101F83D}"/>
    <cellStyle name="Total 7 2 2 2 2" xfId="44363" xr:uid="{962EF241-3DA0-47E9-8738-782E2A10C7F1}"/>
    <cellStyle name="Total 7 2 2 2 3" xfId="44364" xr:uid="{1DD4B430-EE49-445E-8393-72BE4281A852}"/>
    <cellStyle name="Total 7 2 2 3" xfId="5534" xr:uid="{0049ED8F-80CE-4D02-B028-BA95FB07D820}"/>
    <cellStyle name="Total 7 2 2 3 2" xfId="44365" xr:uid="{31492CB1-9B25-410F-91E3-D2A8C284CA78}"/>
    <cellStyle name="Total 7 2 2 4" xfId="44366" xr:uid="{5742A76E-AD8C-4D9D-9E4D-23397F399CB7}"/>
    <cellStyle name="Total 7 2 2 5" xfId="44367" xr:uid="{FF402522-DEB1-4087-89FE-42E23EF179EC}"/>
    <cellStyle name="Total 7 2 2 6" xfId="44368" xr:uid="{51CC2704-1189-4DC6-B4B1-AA0D23C62395}"/>
    <cellStyle name="Total 7 2 3" xfId="44369" xr:uid="{0E12DDB6-15C9-42DA-B812-0339A7212755}"/>
    <cellStyle name="Total 7 2 3 2" xfId="44370" xr:uid="{3E2BD61C-5E58-4B3F-B442-078B7F1CEBB8}"/>
    <cellStyle name="Total 7 2 3 3" xfId="44371" xr:uid="{9FA59E8A-8F88-49B8-8C15-8EB4655D53C8}"/>
    <cellStyle name="Total 7 2 4" xfId="44372" xr:uid="{1B18CA81-3C85-4807-9351-2DD5C1E96880}"/>
    <cellStyle name="Total 7 2 4 2" xfId="44373" xr:uid="{7E45E5CE-D086-43F8-BA13-3F4778BFA14E}"/>
    <cellStyle name="Total 7 2 4 3" xfId="44374" xr:uid="{73DEF528-D073-4268-9552-1BFDDD0A5B55}"/>
    <cellStyle name="Total 7 2 5" xfId="44375" xr:uid="{FEE80331-34CF-4927-A88E-618CACC2BC1E}"/>
    <cellStyle name="Total 7 2 5 2" xfId="44376" xr:uid="{E0702959-DF40-4F24-A47D-6E05BBE9435F}"/>
    <cellStyle name="Total 7 2 5 3" xfId="44377" xr:uid="{796F68BD-C521-43B2-B22E-13CDE5F90383}"/>
    <cellStyle name="Total 7 2 6" xfId="44378" xr:uid="{2F6333D8-4D3B-47DE-8200-C3AFC65332B0}"/>
    <cellStyle name="Total 7 2 6 2" xfId="44379" xr:uid="{CD3369AE-1A3C-45BA-B09F-6841A0E5E696}"/>
    <cellStyle name="Total 7 2 6 3" xfId="44380" xr:uid="{AF5AC710-3298-4727-9BC5-50D8BC7F9F0B}"/>
    <cellStyle name="Total 7 2 7" xfId="44381" xr:uid="{4A25F533-9FA0-4264-9B91-81D1F19B7504}"/>
    <cellStyle name="Total 7 2 7 2" xfId="44382" xr:uid="{286C1FA4-796D-40C1-AB9C-0EB89DEEA3C4}"/>
    <cellStyle name="Total 7 2 7 3" xfId="44383" xr:uid="{A9F34F94-34D5-4CF2-ABD4-F2DC459AD304}"/>
    <cellStyle name="Total 7 2 8" xfId="44384" xr:uid="{AF057D91-9A33-4CEC-B445-8BA743B1A189}"/>
    <cellStyle name="Total 7 2 8 2" xfId="44385" xr:uid="{FAD5D48B-1FCE-4B10-8FED-7F1D75CDD7DB}"/>
    <cellStyle name="Total 7 2 8 3" xfId="44386" xr:uid="{C8D86AD3-45C5-4D44-8FF9-BCDD5894E510}"/>
    <cellStyle name="Total 7 2 9" xfId="44387" xr:uid="{C6E9F31B-7DDA-45AE-8636-6818CE9A6FC2}"/>
    <cellStyle name="Total 7 2 9 2" xfId="44388" xr:uid="{0B138E98-B1D5-42AC-8DB4-E5B969EDA5D8}"/>
    <cellStyle name="Total 7 2 9 3" xfId="44389" xr:uid="{068D943E-6DD5-4C88-BB3F-F8B0812040D4}"/>
    <cellStyle name="Total 7 3" xfId="3989" xr:uid="{2D253B35-04C5-4450-A34E-8807DA0B78A7}"/>
    <cellStyle name="Total 7 3 2" xfId="4802" xr:uid="{A3D3CD20-D210-44FB-BF50-6F10F1FB4E5C}"/>
    <cellStyle name="Total 7 3 2 2" xfId="44390" xr:uid="{ECCBECB2-AEAD-4659-888D-17CFC5759F99}"/>
    <cellStyle name="Total 7 3 2 3" xfId="44391" xr:uid="{C02F6B09-7B81-4370-A296-D0543886CEA6}"/>
    <cellStyle name="Total 7 3 2 4" xfId="44392" xr:uid="{11983443-7D3D-451F-990E-604862DC8331}"/>
    <cellStyle name="Total 7 3 3" xfId="5216" xr:uid="{E671C279-7D19-477F-B7F2-6F0D4FDF8126}"/>
    <cellStyle name="Total 7 3 3 2" xfId="44393" xr:uid="{81065E1E-B535-4B75-83C0-419A258BCAE7}"/>
    <cellStyle name="Total 7 3 4" xfId="44394" xr:uid="{6791665C-2F5A-48C1-BAFE-203BE948E899}"/>
    <cellStyle name="Total 7 3 5" xfId="44395" xr:uid="{120DF391-D885-4E4D-8DCE-9B0128C19DCE}"/>
    <cellStyle name="Total 7 3 6" xfId="44396" xr:uid="{7FC0ECC6-5D8C-4AD0-B9E3-C39FA9CF0B5E}"/>
    <cellStyle name="Total 7 4" xfId="44397" xr:uid="{138DC08C-98FD-4094-9398-4B9ADB48AFDA}"/>
    <cellStyle name="Total 7 4 2" xfId="44398" xr:uid="{7D42B2E1-2EA3-4A72-8C23-BBF1D67921AA}"/>
    <cellStyle name="Total 7 4 2 2" xfId="44399" xr:uid="{95D72267-8F17-4C51-BBD3-4DB619744F0A}"/>
    <cellStyle name="Total 7 4 2 3" xfId="44400" xr:uid="{1E42FABF-9A03-4A42-AC3E-4C91890C0991}"/>
    <cellStyle name="Total 7 4 3" xfId="44401" xr:uid="{CDEE7D32-DC57-4604-8FC9-CBF61E8A4CF9}"/>
    <cellStyle name="Total 7 4 4" xfId="44402" xr:uid="{8551BC4D-7AE2-4360-878C-13880A2BA725}"/>
    <cellStyle name="Total 7 4 5" xfId="44403" xr:uid="{84EF3C08-689D-46E7-B66C-15F49301E79A}"/>
    <cellStyle name="Total 7 5" xfId="44404" xr:uid="{D894FFE5-B15C-4386-8201-0C7752E6F607}"/>
    <cellStyle name="Total 7 5 2" xfId="44405" xr:uid="{CD9F7558-6798-4E8C-B956-A9E9120DDD1F}"/>
    <cellStyle name="Total 7 5 2 2" xfId="44406" xr:uid="{BB287AA2-E734-492D-9E54-FB711C2655B0}"/>
    <cellStyle name="Total 7 5 2 3" xfId="44407" xr:uid="{4E65EA5E-FCD9-4AA3-8EAB-DAF44AA2BD2F}"/>
    <cellStyle name="Total 7 5 3" xfId="44408" xr:uid="{6C1C201F-039C-4BB2-BFE8-2A397BAA3943}"/>
    <cellStyle name="Total 7 5 4" xfId="44409" xr:uid="{53DD075F-E7A5-448E-99EE-DD528972E563}"/>
    <cellStyle name="Total 7 6" xfId="44410" xr:uid="{67A5AD68-8075-4F0E-8F51-C13DCABE02A2}"/>
    <cellStyle name="Total 7 6 2" xfId="44411" xr:uid="{F2AC3163-AA0E-4389-8197-4E90F7A69C71}"/>
    <cellStyle name="Total 7 6 3" xfId="44412" xr:uid="{AD457B4F-C64A-4515-BE49-A1176FCAD478}"/>
    <cellStyle name="Total 7 7" xfId="44413" xr:uid="{1E0C3673-FA22-47F9-89C8-533B843C8DDD}"/>
    <cellStyle name="Total 7 7 2" xfId="44414" xr:uid="{A0AC8788-0AD1-4F2A-97B5-0E27C75238FD}"/>
    <cellStyle name="Total 7 7 3" xfId="44415" xr:uid="{7C7B6378-58CF-49AF-9150-5E1D0AA3870D}"/>
    <cellStyle name="Total 7 8" xfId="44416" xr:uid="{88A03D2F-FB1A-4F54-AD2A-3C1697AA72DB}"/>
    <cellStyle name="Total 7 8 2" xfId="44417" xr:uid="{134EB80B-1976-4C1B-AFF9-A0DFDAC79236}"/>
    <cellStyle name="Total 7 8 3" xfId="44418" xr:uid="{898C0BB0-1648-44C7-BC41-C67C9946D2F3}"/>
    <cellStyle name="Total 7 9" xfId="44419" xr:uid="{C4713C77-5AE5-4E49-87AC-6D14B6C56ECE}"/>
    <cellStyle name="Total 7 9 2" xfId="44420" xr:uid="{58250B58-131B-40D6-A717-B5A8821933D0}"/>
    <cellStyle name="Total 7 9 3" xfId="44421" xr:uid="{B0CE7EE6-E76F-4D07-BCD7-33B708CCB1CE}"/>
    <cellStyle name="Total 8" xfId="3217" xr:uid="{CA8FDFA9-184B-479A-82E1-A2691B085BBD}"/>
    <cellStyle name="Total 8 10" xfId="44422" xr:uid="{40B4AE16-CBCD-4A41-97F2-D6DC2FCACDFC}"/>
    <cellStyle name="Total 8 10 2" xfId="44423" xr:uid="{C2C50FBC-CCDD-4815-85F1-DD8CF142858C}"/>
    <cellStyle name="Total 8 10 3" xfId="44424" xr:uid="{896E2FB4-6617-4D6C-8242-973FEFF81C49}"/>
    <cellStyle name="Total 8 11" xfId="44425" xr:uid="{09D67D41-A7BA-44C9-AF39-9369D514C7EE}"/>
    <cellStyle name="Total 8 11 2" xfId="44426" xr:uid="{05444EF2-2D1F-49D0-B869-F4F5AD8B110F}"/>
    <cellStyle name="Total 8 12" xfId="44427" xr:uid="{9718C605-0763-47BF-906D-BC724B712245}"/>
    <cellStyle name="Total 8 13" xfId="11282" xr:uid="{220D9B3F-397A-40DD-9ADD-205F1AD91F27}"/>
    <cellStyle name="Total 8 14" xfId="9688" xr:uid="{E073C2F8-4580-47CC-A2F3-E5ADAF5FE80D}"/>
    <cellStyle name="Total 8 2" xfId="3656" xr:uid="{A2709FEF-393E-4ADE-8843-2317F0D4C6E6}"/>
    <cellStyle name="Total 8 2 10" xfId="44428" xr:uid="{C72DFA96-512E-48F3-8F8B-5F69AF8AE439}"/>
    <cellStyle name="Total 8 2 10 2" xfId="44429" xr:uid="{B3580CA5-B3BC-4AE1-9630-545F3027D692}"/>
    <cellStyle name="Total 8 2 11" xfId="44430" xr:uid="{56612069-92ED-43BB-998D-4FAF7F32F49B}"/>
    <cellStyle name="Total 8 2 2" xfId="4312" xr:uid="{435CA6F3-7E28-4902-A342-E8ED82CE3431}"/>
    <cellStyle name="Total 8 2 2 2" xfId="5059" xr:uid="{AF954D42-018B-4268-A686-AF991D9E2E69}"/>
    <cellStyle name="Total 8 2 2 2 2" xfId="44431" xr:uid="{B53985AC-A33C-461C-9382-072D6FC63E5D}"/>
    <cellStyle name="Total 8 2 2 2 3" xfId="44432" xr:uid="{4FAB59DD-1C3E-4C10-98CE-D5737F885EEF}"/>
    <cellStyle name="Total 8 2 2 3" xfId="5535" xr:uid="{552286F3-D607-4042-87C6-6827F8BEFA6D}"/>
    <cellStyle name="Total 8 2 2 3 2" xfId="44433" xr:uid="{2EA11E87-08F1-4E1E-9328-2807BA7BF22E}"/>
    <cellStyle name="Total 8 2 2 4" xfId="44434" xr:uid="{CB980D2D-EC60-4DCA-98DA-F8BF9351A708}"/>
    <cellStyle name="Total 8 2 2 5" xfId="44435" xr:uid="{DACFA595-0644-4289-982B-82D3FCB9B57A}"/>
    <cellStyle name="Total 8 2 2 6" xfId="44436" xr:uid="{ACCB6327-987F-434C-B36A-67CCAE5F4A59}"/>
    <cellStyle name="Total 8 2 3" xfId="44437" xr:uid="{24E6663D-122B-426D-A178-D0FDEEA90048}"/>
    <cellStyle name="Total 8 2 3 2" xfId="44438" xr:uid="{5CC01FEE-8F96-4DB8-93D9-CA60786F15A8}"/>
    <cellStyle name="Total 8 2 3 3" xfId="44439" xr:uid="{202AE94D-BB08-4CC7-A0F3-DDD85B0F981B}"/>
    <cellStyle name="Total 8 2 4" xfId="44440" xr:uid="{2337FF1F-DA99-4D3D-A3E1-65696D0103F6}"/>
    <cellStyle name="Total 8 2 4 2" xfId="44441" xr:uid="{B53C2250-678C-4DC9-A41E-03B594A21B99}"/>
    <cellStyle name="Total 8 2 4 3" xfId="44442" xr:uid="{5ABC5022-9FFC-4AEA-B24A-0B6FCFB695E2}"/>
    <cellStyle name="Total 8 2 5" xfId="44443" xr:uid="{58F7E7CB-4F0C-431B-91D6-18017ABF87B9}"/>
    <cellStyle name="Total 8 2 5 2" xfId="44444" xr:uid="{ED5DCF72-D1C3-4B79-A466-D04275EEBB6D}"/>
    <cellStyle name="Total 8 2 5 3" xfId="44445" xr:uid="{FEA13576-F7FF-41FC-83AE-3A6B69450A22}"/>
    <cellStyle name="Total 8 2 6" xfId="44446" xr:uid="{D2E3B6FF-55A5-4373-B0EA-44E963787B07}"/>
    <cellStyle name="Total 8 2 6 2" xfId="44447" xr:uid="{60770372-B7E3-46F5-979F-1547D732E048}"/>
    <cellStyle name="Total 8 2 6 3" xfId="44448" xr:uid="{994C3427-6504-48FA-9E93-4D54AC33918C}"/>
    <cellStyle name="Total 8 2 7" xfId="44449" xr:uid="{4F8B152A-2425-44E0-9C8D-FAF5D5B4E2A3}"/>
    <cellStyle name="Total 8 2 7 2" xfId="44450" xr:uid="{D5294C51-A4C2-4B20-B877-8FA47019FF89}"/>
    <cellStyle name="Total 8 2 7 3" xfId="44451" xr:uid="{9B2C1AD2-7090-4DC7-AA40-852DBDE93DEB}"/>
    <cellStyle name="Total 8 2 8" xfId="44452" xr:uid="{BBC7753F-4B2F-4ED7-8C40-B7999ED97BED}"/>
    <cellStyle name="Total 8 2 8 2" xfId="44453" xr:uid="{A5EBBCA9-C46C-4A7A-9E99-62C029CB03EA}"/>
    <cellStyle name="Total 8 2 8 3" xfId="44454" xr:uid="{841B7D62-228B-45E6-AFC4-8F88723128DF}"/>
    <cellStyle name="Total 8 2 9" xfId="44455" xr:uid="{604ECC79-28CB-4189-954F-85145B436149}"/>
    <cellStyle name="Total 8 2 9 2" xfId="44456" xr:uid="{91D5C6AF-32D1-4928-BE03-C3BFE15AC4CA}"/>
    <cellStyle name="Total 8 2 9 3" xfId="44457" xr:uid="{49031404-00EA-42BC-AC35-5F58CE891D62}"/>
    <cellStyle name="Total 8 3" xfId="3990" xr:uid="{A578DFB6-B33F-4980-8D3F-CF0BE5789DB0}"/>
    <cellStyle name="Total 8 3 2" xfId="4803" xr:uid="{94BEDCC7-2F35-49FA-9D99-47E2D1ADBD82}"/>
    <cellStyle name="Total 8 3 2 2" xfId="44458" xr:uid="{843632D0-BE27-4585-B4CF-8904F3F55362}"/>
    <cellStyle name="Total 8 3 2 3" xfId="44459" xr:uid="{34BDE2EE-B132-45C3-8D32-C157585A1B53}"/>
    <cellStyle name="Total 8 3 2 4" xfId="44460" xr:uid="{8483B9F9-1ABB-432B-92FB-D5B76320E109}"/>
    <cellStyle name="Total 8 3 3" xfId="5217" xr:uid="{B7C0F06F-00CB-44A2-A066-AEC90AEA0564}"/>
    <cellStyle name="Total 8 3 3 2" xfId="44461" xr:uid="{98C223BB-4F17-4B0A-84E4-32E8137D6411}"/>
    <cellStyle name="Total 8 3 4" xfId="44462" xr:uid="{FF8D121D-DF1D-40FD-AB30-08E094F596E4}"/>
    <cellStyle name="Total 8 3 5" xfId="44463" xr:uid="{EABA8F05-2091-4C2B-BAA3-038C47AA5E51}"/>
    <cellStyle name="Total 8 3 6" xfId="44464" xr:uid="{5AD55EDF-F0C4-4345-A5F6-4BC02FB6E047}"/>
    <cellStyle name="Total 8 4" xfId="44465" xr:uid="{DAE83301-5094-4A43-8B0D-FE555B0C779E}"/>
    <cellStyle name="Total 8 4 2" xfId="44466" xr:uid="{BE21286C-FE51-496A-9C25-E1ABC9691376}"/>
    <cellStyle name="Total 8 4 2 2" xfId="44467" xr:uid="{93AC9B99-2AB4-44D1-BDFB-6FBD3554C3EF}"/>
    <cellStyle name="Total 8 4 2 3" xfId="44468" xr:uid="{A0117E43-02F5-45C9-8677-C5ADA1FA3DEA}"/>
    <cellStyle name="Total 8 4 3" xfId="44469" xr:uid="{5009DDEE-CF4D-4741-882B-F632F1332F7F}"/>
    <cellStyle name="Total 8 4 4" xfId="44470" xr:uid="{90789058-1815-4437-A3C0-11D057FC34FF}"/>
    <cellStyle name="Total 8 4 5" xfId="44471" xr:uid="{0F34C788-0754-43EE-BAF4-547425E1BF7C}"/>
    <cellStyle name="Total 8 5" xfId="44472" xr:uid="{1BF9E90B-E8E8-4EC0-A2A6-BC2C70A5EDB4}"/>
    <cellStyle name="Total 8 5 2" xfId="44473" xr:uid="{5D3B7AB8-3A46-442F-A2D8-310C5C999511}"/>
    <cellStyle name="Total 8 5 2 2" xfId="44474" xr:uid="{79F15FFA-130F-4CAB-8CF9-763FD95EE7F9}"/>
    <cellStyle name="Total 8 5 2 3" xfId="44475" xr:uid="{4F120E2D-487D-4A52-A256-363177217107}"/>
    <cellStyle name="Total 8 5 3" xfId="44476" xr:uid="{B9DAAFBD-A13A-4227-9163-6D7D8676E5BE}"/>
    <cellStyle name="Total 8 5 4" xfId="44477" xr:uid="{89BEB5DF-42AA-4885-93AC-60570A2B346B}"/>
    <cellStyle name="Total 8 6" xfId="44478" xr:uid="{9020F668-8C66-40B2-844C-5911A185003F}"/>
    <cellStyle name="Total 8 6 2" xfId="44479" xr:uid="{D9894133-F3B3-4F19-9147-9BA4E680E3BE}"/>
    <cellStyle name="Total 8 6 3" xfId="44480" xr:uid="{99126D5F-C7C3-4B12-B69A-D60701CE13D6}"/>
    <cellStyle name="Total 8 7" xfId="44481" xr:uid="{3FAF54DF-55EE-4AF1-A8A7-5741D397F6DC}"/>
    <cellStyle name="Total 8 7 2" xfId="44482" xr:uid="{A8E9F686-63CC-4C06-A2FF-5BF38BDC3448}"/>
    <cellStyle name="Total 8 7 3" xfId="44483" xr:uid="{D44207A7-7D24-428B-A996-F41B407DBBE4}"/>
    <cellStyle name="Total 8 8" xfId="44484" xr:uid="{B9C27EE8-24F6-452C-9DBC-9896D9837265}"/>
    <cellStyle name="Total 8 8 2" xfId="44485" xr:uid="{952C8F65-3ED0-4E46-B2A6-EC38E33A06B8}"/>
    <cellStyle name="Total 8 8 3" xfId="44486" xr:uid="{005B6B50-4452-4C65-8E97-93CD1066CC40}"/>
    <cellStyle name="Total 8 9" xfId="44487" xr:uid="{E620FF69-8709-40FD-816B-18835B96B2FB}"/>
    <cellStyle name="Total 8 9 2" xfId="44488" xr:uid="{BF172587-E588-4E8B-AE1F-C0CC086BFAE2}"/>
    <cellStyle name="Total 8 9 3" xfId="44489" xr:uid="{D5DDA6FB-25EA-46FC-A94A-1835FF580C64}"/>
    <cellStyle name="Total 9" xfId="3218" xr:uid="{69F82F9F-6FFB-4359-88EF-D2A2EE54F316}"/>
    <cellStyle name="Total 9 10" xfId="44490" xr:uid="{9A177538-4A33-47A4-A72E-85E9D5792549}"/>
    <cellStyle name="Total 9 10 2" xfId="44491" xr:uid="{DCFC72C5-B4F1-4326-824D-41D720D0CD2D}"/>
    <cellStyle name="Total 9 10 3" xfId="44492" xr:uid="{B8B2FA3A-BF3B-4D3D-8FD6-DAC88CB8B491}"/>
    <cellStyle name="Total 9 11" xfId="44493" xr:uid="{DE24F6FB-F69B-4A43-93EF-DDD890727CB3}"/>
    <cellStyle name="Total 9 11 2" xfId="44494" xr:uid="{01894839-842F-4D27-B770-1D941DC9A612}"/>
    <cellStyle name="Total 9 12" xfId="44495" xr:uid="{A6A359B7-5843-4B40-8CE1-5D487C709251}"/>
    <cellStyle name="Total 9 13" xfId="11283" xr:uid="{4419902F-4CA1-4672-85CD-45DCBC319DDC}"/>
    <cellStyle name="Total 9 14" xfId="9689" xr:uid="{6A783006-0905-486B-95B4-A15D908C4AF8}"/>
    <cellStyle name="Total 9 2" xfId="3657" xr:uid="{BED14C4B-3B2A-4415-896C-5415B4C83E2D}"/>
    <cellStyle name="Total 9 2 10" xfId="44496" xr:uid="{E615F5C5-A2E1-4A7D-B66B-2838AB16A83A}"/>
    <cellStyle name="Total 9 2 10 2" xfId="44497" xr:uid="{D86FF1EC-66A4-4D34-BDB4-8493D8B29680}"/>
    <cellStyle name="Total 9 2 11" xfId="44498" xr:uid="{D8FA6132-110D-456B-8CED-68CB1AADCFBB}"/>
    <cellStyle name="Total 9 2 2" xfId="4313" xr:uid="{B52E5875-1931-407D-9B37-04B3903FEFC8}"/>
    <cellStyle name="Total 9 2 2 2" xfId="5060" xr:uid="{B48AD9D2-256E-4649-A2E3-0FF9D2173A0B}"/>
    <cellStyle name="Total 9 2 2 2 2" xfId="44499" xr:uid="{9738EC24-3F87-4790-B0AD-C07214DCF3C0}"/>
    <cellStyle name="Total 9 2 2 2 3" xfId="44500" xr:uid="{EEB52B40-22EC-43A6-9C22-B773AE5D0385}"/>
    <cellStyle name="Total 9 2 2 3" xfId="5536" xr:uid="{7BCC1B00-248A-4A51-BCB4-28F37FA2F3C4}"/>
    <cellStyle name="Total 9 2 2 3 2" xfId="44501" xr:uid="{6AEA1E4F-F7E4-437A-B80F-5BAF9C5B6022}"/>
    <cellStyle name="Total 9 2 2 4" xfId="44502" xr:uid="{8B6E6C73-D163-420F-A54B-6B1414C1DBD9}"/>
    <cellStyle name="Total 9 2 2 5" xfId="44503" xr:uid="{1E0F501D-8A7C-49FA-B485-386EA2441133}"/>
    <cellStyle name="Total 9 2 2 6" xfId="44504" xr:uid="{1A57DD4B-1210-408B-BC6B-F283BA7A4467}"/>
    <cellStyle name="Total 9 2 3" xfId="44505" xr:uid="{E5DCC7D9-FE8D-4CB7-A618-A949A4AFCFD2}"/>
    <cellStyle name="Total 9 2 3 2" xfId="44506" xr:uid="{A690CDDA-ACB9-4687-A90A-27848A26DB77}"/>
    <cellStyle name="Total 9 2 3 3" xfId="44507" xr:uid="{34509B5C-D4E7-4206-8F66-D6E63886A162}"/>
    <cellStyle name="Total 9 2 4" xfId="44508" xr:uid="{1ABA1503-1B27-419C-9302-1EC547A74C4A}"/>
    <cellStyle name="Total 9 2 4 2" xfId="44509" xr:uid="{36B868B6-B15D-4CA1-A888-3B1AC35E2464}"/>
    <cellStyle name="Total 9 2 4 3" xfId="44510" xr:uid="{5EF5DD42-56F8-44DF-8985-4D2A8797C9AD}"/>
    <cellStyle name="Total 9 2 5" xfId="44511" xr:uid="{76B3D346-00EA-41B9-B65E-02B8CE047216}"/>
    <cellStyle name="Total 9 2 5 2" xfId="44512" xr:uid="{1C4072E6-7C31-48DE-8E9A-0CFC6F9100A0}"/>
    <cellStyle name="Total 9 2 5 3" xfId="44513" xr:uid="{C53E17C8-CE19-48CE-8D24-B49CF97C24F3}"/>
    <cellStyle name="Total 9 2 6" xfId="44514" xr:uid="{50B8BE21-47B0-4DBB-B72A-73BBC4070E99}"/>
    <cellStyle name="Total 9 2 6 2" xfId="44515" xr:uid="{0A281C40-40CF-40FE-8AA5-F91192571242}"/>
    <cellStyle name="Total 9 2 6 3" xfId="44516" xr:uid="{6852EC57-18C9-47AA-B33F-B5F1F0E42CD5}"/>
    <cellStyle name="Total 9 2 7" xfId="44517" xr:uid="{133618D5-3C1E-47DD-A9D1-4A459BD04E6F}"/>
    <cellStyle name="Total 9 2 7 2" xfId="44518" xr:uid="{0DF05D76-F8B2-4520-B203-E94F8E42C3AB}"/>
    <cellStyle name="Total 9 2 7 3" xfId="44519" xr:uid="{0A73A15F-BB27-469D-8F2A-E225A5485CF9}"/>
    <cellStyle name="Total 9 2 8" xfId="44520" xr:uid="{F0131293-D468-4E76-A06B-B5BFC8CBA69F}"/>
    <cellStyle name="Total 9 2 8 2" xfId="44521" xr:uid="{41A16592-323F-4BEA-97C5-DBB494B0E551}"/>
    <cellStyle name="Total 9 2 8 3" xfId="44522" xr:uid="{F81D1753-2D0C-4CA8-9CEA-10B647D74E61}"/>
    <cellStyle name="Total 9 2 9" xfId="44523" xr:uid="{6DBD698B-29E6-49D2-83C2-116A7F0CE83F}"/>
    <cellStyle name="Total 9 2 9 2" xfId="44524" xr:uid="{9342A744-30EC-4001-9802-D313DB1C2881}"/>
    <cellStyle name="Total 9 2 9 3" xfId="44525" xr:uid="{23BAE1B8-D482-4140-954D-CC4148D3A976}"/>
    <cellStyle name="Total 9 3" xfId="3991" xr:uid="{5D3C21AF-D965-4909-ACE8-A597B5C1F58E}"/>
    <cellStyle name="Total 9 3 2" xfId="4804" xr:uid="{F6C8DBB5-EFB9-4323-B512-1892C0BA748C}"/>
    <cellStyle name="Total 9 3 2 2" xfId="44526" xr:uid="{B72D2067-005E-4E03-8615-E0BFDCF59A72}"/>
    <cellStyle name="Total 9 3 2 3" xfId="44527" xr:uid="{552D4E1A-B213-47F1-9F6D-117FEF6D246C}"/>
    <cellStyle name="Total 9 3 2 4" xfId="44528" xr:uid="{B303405F-2ECA-4AA9-A761-DE2E50E8393B}"/>
    <cellStyle name="Total 9 3 3" xfId="5218" xr:uid="{C3C2A0C9-2453-4A48-A005-2100658A438A}"/>
    <cellStyle name="Total 9 3 3 2" xfId="44529" xr:uid="{84707FC9-AE8C-4B3F-B15F-370502F4A41E}"/>
    <cellStyle name="Total 9 3 4" xfId="44530" xr:uid="{D5825F16-CFDD-4093-867C-611422002771}"/>
    <cellStyle name="Total 9 3 5" xfId="44531" xr:uid="{EAD1EBA0-8797-42F5-B299-347F27188D19}"/>
    <cellStyle name="Total 9 3 6" xfId="44532" xr:uid="{5BDD03B8-D4D2-4F8B-B10D-CE61393B077E}"/>
    <cellStyle name="Total 9 4" xfId="44533" xr:uid="{BFAACF0A-3265-45BA-AF60-A7E1A980DA70}"/>
    <cellStyle name="Total 9 4 2" xfId="44534" xr:uid="{DF7F18B6-64E5-4340-B12C-93FCA138F30C}"/>
    <cellStyle name="Total 9 4 2 2" xfId="44535" xr:uid="{072CDDA9-FDB3-4D12-B66E-38C574D7CCD0}"/>
    <cellStyle name="Total 9 4 2 3" xfId="44536" xr:uid="{C1ACAB15-418A-4D44-8C98-00F6CDF0994D}"/>
    <cellStyle name="Total 9 4 3" xfId="44537" xr:uid="{219C2438-C3A7-436B-8B6C-C1749081FA15}"/>
    <cellStyle name="Total 9 4 4" xfId="44538" xr:uid="{C06D799C-284B-487F-BF38-B98480925C6C}"/>
    <cellStyle name="Total 9 4 5" xfId="44539" xr:uid="{7650E6D2-81D7-4BC3-B449-F080EB9FD52C}"/>
    <cellStyle name="Total 9 5" xfId="44540" xr:uid="{99922365-126E-40B4-AA9E-78FB4C314B5A}"/>
    <cellStyle name="Total 9 5 2" xfId="44541" xr:uid="{410C2540-E337-47DE-9236-66633CA151CF}"/>
    <cellStyle name="Total 9 5 2 2" xfId="44542" xr:uid="{CE30E8AE-2BB0-405D-9F00-5CE3AB2C2864}"/>
    <cellStyle name="Total 9 5 2 3" xfId="44543" xr:uid="{A73BCECE-B21E-43CF-941F-6820F6BDF326}"/>
    <cellStyle name="Total 9 5 3" xfId="44544" xr:uid="{09DC3609-2F78-45A6-A2FE-DCD2234F86D6}"/>
    <cellStyle name="Total 9 5 4" xfId="44545" xr:uid="{B5FE4C92-BA5D-45E8-925E-6BF220D6D228}"/>
    <cellStyle name="Total 9 6" xfId="44546" xr:uid="{83C093E1-4B14-4EF3-8BC6-1EE112CD57BE}"/>
    <cellStyle name="Total 9 6 2" xfId="44547" xr:uid="{09D9EC62-CDEA-44C6-8638-7346D65970A1}"/>
    <cellStyle name="Total 9 6 3" xfId="44548" xr:uid="{ED53FD81-4CCD-4067-AB7E-1C96F658F394}"/>
    <cellStyle name="Total 9 7" xfId="44549" xr:uid="{8C63FA64-E281-43DB-8303-178979846810}"/>
    <cellStyle name="Total 9 7 2" xfId="44550" xr:uid="{7099152E-AE04-4252-957A-07226E4713AD}"/>
    <cellStyle name="Total 9 7 3" xfId="44551" xr:uid="{8255A472-B619-484C-B948-683E0040B8B2}"/>
    <cellStyle name="Total 9 8" xfId="44552" xr:uid="{B1D8ED2F-6E14-4B95-9113-8887FAF883CB}"/>
    <cellStyle name="Total 9 8 2" xfId="44553" xr:uid="{357F71DD-AFA8-4AE7-9EA0-1E7B81C17765}"/>
    <cellStyle name="Total 9 8 3" xfId="44554" xr:uid="{F326D109-EC5D-49F2-884A-C1E14CF781E0}"/>
    <cellStyle name="Total 9 9" xfId="44555" xr:uid="{0434FE6C-C943-4584-BCAC-BE7BD733F454}"/>
    <cellStyle name="Total 9 9 2" xfId="44556" xr:uid="{B4DE80F1-EEDC-4E47-991A-622A0DACB64F}"/>
    <cellStyle name="Total 9 9 3" xfId="44557" xr:uid="{AF9743D4-8887-4957-9F78-6F3A4625DA1D}"/>
    <cellStyle name="Totale" xfId="4372" xr:uid="{7823892C-B171-42BF-AC56-F8AFCDD0F773}"/>
    <cellStyle name="Totale 10" xfId="44558" xr:uid="{9CDA041D-B160-438D-B5C4-DA10210B4E1F}"/>
    <cellStyle name="Totale 11" xfId="44559" xr:uid="{47344900-1B37-4F74-98AA-68FED571CC51}"/>
    <cellStyle name="Totale 2" xfId="4378" xr:uid="{09ED1A3F-90F8-44DE-9B4C-723F0A5AB1CB}"/>
    <cellStyle name="Totale 2 2" xfId="44560" xr:uid="{E57246F8-E642-4C90-8C07-0100E5A20C8A}"/>
    <cellStyle name="Totale 2 3" xfId="44561" xr:uid="{A1339C8B-ED3B-49DD-A93E-C10FFF83C66D}"/>
    <cellStyle name="Totale 3" xfId="5547" xr:uid="{3A0F5527-D0A0-4A3E-ACCE-F72CA874060A}"/>
    <cellStyle name="Totale 3 2" xfId="44562" xr:uid="{46971A10-2CE9-4B59-B711-DA2625EFC933}"/>
    <cellStyle name="Totale 3 3" xfId="44563" xr:uid="{0E0E7826-BE15-46C6-9381-8C4214A8A65B}"/>
    <cellStyle name="Totale 4" xfId="44564" xr:uid="{521F6118-64D1-4E0A-80C5-1B84EBFF9E7B}"/>
    <cellStyle name="Totale 4 2" xfId="44565" xr:uid="{335288FD-FD0F-4F06-A7FE-0FFE9B3E2E15}"/>
    <cellStyle name="Totale 4 3" xfId="44566" xr:uid="{2DEC0A72-3BD3-4F22-B5D2-667E3F1CD088}"/>
    <cellStyle name="Totale 5" xfId="44567" xr:uid="{7A37EFB5-F517-4BB7-BBDE-BAF21BC26E28}"/>
    <cellStyle name="Totale 5 2" xfId="44568" xr:uid="{3C615655-0971-463F-91EB-6D2579D934BB}"/>
    <cellStyle name="Totale 5 3" xfId="44569" xr:uid="{0D56D4C1-FD6D-4F4C-8524-BC569AB4FD4B}"/>
    <cellStyle name="Totale 6" xfId="44570" xr:uid="{C5B0E0F0-16CD-4AF7-B44F-5B1F69F31AC9}"/>
    <cellStyle name="Totale 6 2" xfId="44571" xr:uid="{D6EDA28C-C41E-485D-B540-EB25C171E430}"/>
    <cellStyle name="Totale 6 3" xfId="44572" xr:uid="{BE7E5D47-5004-4A75-91AF-E9EFD63CF078}"/>
    <cellStyle name="Totale 7" xfId="44573" xr:uid="{A5AA9FC6-EEBD-4D2D-BF15-D039661D8652}"/>
    <cellStyle name="Totale 7 2" xfId="44574" xr:uid="{91B9B637-D054-432D-BB90-63320E925BB8}"/>
    <cellStyle name="Totale 7 3" xfId="44575" xr:uid="{049289E7-55DD-4AC7-BE78-EF0F3A145717}"/>
    <cellStyle name="Totale 8" xfId="44576" xr:uid="{9AD6E846-A3FE-499A-81B8-FBC7C881B85A}"/>
    <cellStyle name="Totale 8 2" xfId="44577" xr:uid="{9C26D5CF-5AA2-4BCD-B526-F3DAB29845CD}"/>
    <cellStyle name="Totale 8 3" xfId="44578" xr:uid="{B82BE403-B4B9-42F5-8473-5068FFFE35C1}"/>
    <cellStyle name="Totale 9" xfId="44579" xr:uid="{74CDD170-0D49-4C41-827D-66B88F2A32E7}"/>
    <cellStyle name="Überschrift" xfId="9690" xr:uid="{F5486D27-2A45-48AD-AF4F-ABF16AFB97F5}"/>
    <cellStyle name="Überschrift 1" xfId="9691" xr:uid="{70290E1C-4A74-446C-BBDE-FD2D422DDCAA}"/>
    <cellStyle name="Überschrift 1 2" xfId="44582" xr:uid="{257F708F-C3F5-47BF-A33E-9ABB9C04D12B}"/>
    <cellStyle name="Überschrift 1 3" xfId="44581" xr:uid="{08C52F36-2D91-49AD-81B3-33DE893DF0D1}"/>
    <cellStyle name="Überschrift 2" xfId="9692" xr:uid="{67610F5A-91D0-48D7-BAEB-B0016AA6F517}"/>
    <cellStyle name="Überschrift 2 2" xfId="44584" xr:uid="{493AF735-081C-40BA-A28E-CEC730FAF67D}"/>
    <cellStyle name="Überschrift 2 3" xfId="44583" xr:uid="{6EEE682C-777E-4040-8BA8-485B76B6FBCB}"/>
    <cellStyle name="Überschrift 3" xfId="9693" xr:uid="{3EBF3498-7FC4-4E19-9053-061F016890E5}"/>
    <cellStyle name="Überschrift 3 2" xfId="44586" xr:uid="{DDFFCD28-6BFA-4769-93D6-BFB0F79FC3E4}"/>
    <cellStyle name="Überschrift 3 3" xfId="44585" xr:uid="{6A1FA27D-BFB2-42F5-9065-0749C2F76296}"/>
    <cellStyle name="Überschrift 4" xfId="9694" xr:uid="{EE137CBD-C9F9-49EB-ACE8-36432AD46654}"/>
    <cellStyle name="Überschrift 4 2" xfId="44588" xr:uid="{C4681106-6F7A-4089-9400-52B92F15E005}"/>
    <cellStyle name="Überschrift 4 3" xfId="44587" xr:uid="{9F4CD4D5-BE05-466C-99A8-209DFE8583CF}"/>
    <cellStyle name="Überschrift 5" xfId="44589" xr:uid="{0B7B550C-4C5A-46B5-9B03-CDB3135E95F0}"/>
    <cellStyle name="Überschrift 6" xfId="44580" xr:uid="{03712C27-7FF0-4FED-A003-CDA8C2EBC813}"/>
    <cellStyle name="Unit" xfId="44590" xr:uid="{32DD6A8A-D0E2-48F1-8A86-5719604E423D}"/>
    <cellStyle name="Unit 2" xfId="44591" xr:uid="{B0264106-685D-4E19-8DB4-D1FB55ACC907}"/>
    <cellStyle name="Unit 2 2" xfId="44592" xr:uid="{40F8F2A0-4267-4679-9A85-01B2BFE4F9B4}"/>
    <cellStyle name="Valore non valido" xfId="4373" xr:uid="{60A35FC1-8D74-4F53-AAB3-9F88F50481A1}"/>
    <cellStyle name="Valore valido" xfId="4374" xr:uid="{819FB847-4BBC-41EF-AC5B-854F812B098C}"/>
    <cellStyle name="Valuta (0)" xfId="44593" xr:uid="{59AE56AA-D2F7-4D03-8D30-3DEF7A8FE9F0}"/>
    <cellStyle name="Valuutta_Layo9704" xfId="3219" xr:uid="{1B7CFFB6-2D89-4EE6-A4AD-E5A5199EE72D}"/>
    <cellStyle name="Vérification" xfId="44594" xr:uid="{85FE3DE2-9B51-43D9-8DD8-EE9D191D846F}"/>
    <cellStyle name="Vérification 2" xfId="44595" xr:uid="{821E34AB-B5D5-4AD1-8268-D0E6A7661C4C}"/>
    <cellStyle name="Vérification 2 2" xfId="44596" xr:uid="{7944B3C4-9277-421D-AE6C-07B5610751A3}"/>
    <cellStyle name="Vérification 3" xfId="44597" xr:uid="{0C98FAB3-FE40-4534-B28B-DD37C566FB98}"/>
    <cellStyle name="Vérification 3 2" xfId="44598" xr:uid="{116F9CC0-F7FE-4757-9607-50C54CA26EBB}"/>
    <cellStyle name="Vérification 4" xfId="44599" xr:uid="{F918610D-4CD8-4868-8863-D319A195D9A2}"/>
    <cellStyle name="Vérification 4 2" xfId="44600" xr:uid="{6040B0D2-9248-43F9-819A-5E5EC6D8D9A9}"/>
    <cellStyle name="Vérification 5" xfId="44601" xr:uid="{9F8CD8D2-37BB-4132-8092-784E70E6C77E}"/>
    <cellStyle name="Vérification 5 2" xfId="44602" xr:uid="{3A2040D0-E541-4B93-BAF9-9CD7DC4A97CC}"/>
    <cellStyle name="Vérification 6" xfId="44603" xr:uid="{7FCBF1F0-526F-4B2A-8053-465DD36466F2}"/>
    <cellStyle name="Vérification 6 2" xfId="44604" xr:uid="{1A349429-888E-4864-994B-31573FC080B0}"/>
    <cellStyle name="Vérification 7" xfId="44605" xr:uid="{715C66F6-4A5C-41A3-93FE-3D23D7582BCD}"/>
    <cellStyle name="Vérification 7 2" xfId="44606" xr:uid="{8F018B2B-0538-4F7D-AB01-FF031AA9231D}"/>
    <cellStyle name="Vérification 8" xfId="44607" xr:uid="{A399576F-4EF1-4A9D-BE2F-5E26F7D36ECB}"/>
    <cellStyle name="Verknüpfte Zelle" xfId="9695" xr:uid="{B4EE5C51-3B01-406A-929A-32D1777CA4A0}"/>
    <cellStyle name="Verknüpfte Zelle 2" xfId="44609" xr:uid="{77301974-1106-4906-A341-6B2C3791C152}"/>
    <cellStyle name="Verknüpfte Zelle 3" xfId="44608" xr:uid="{3757A233-2BAE-43F4-BB1F-1DC2D5D306C0}"/>
    <cellStyle name="Warnender Text" xfId="9696" xr:uid="{3F3FB719-066F-48B5-BF51-D04536EEAED4}"/>
    <cellStyle name="Warnender Text 2" xfId="44611" xr:uid="{75C2BE0A-D9B5-41C1-A295-9F927FCCC92D}"/>
    <cellStyle name="Warnender Text 3" xfId="44610" xr:uid="{BFAE3180-0DF2-4FAD-BA37-0240A54F5C2E}"/>
    <cellStyle name="Warning Text" xfId="16" builtinId="11" customBuiltin="1"/>
    <cellStyle name="Warning Text 10" xfId="3220" xr:uid="{0586D69B-2C5D-4ACB-8AF3-5C821E1E983C}"/>
    <cellStyle name="Warning Text 10 2" xfId="11434" xr:uid="{DC42497D-D305-4D72-A5B9-70EA0A8B7FD6}"/>
    <cellStyle name="Warning Text 10 2 2" xfId="44612" xr:uid="{5BEC53BE-C595-4148-B4CC-CC1D6ACC37BB}"/>
    <cellStyle name="Warning Text 10 2 3" xfId="44613" xr:uid="{4316DB45-454E-4ABF-8897-9E3974F861E6}"/>
    <cellStyle name="Warning Text 10 3" xfId="44614" xr:uid="{1F7D6799-E09F-4B82-9A61-58D5123DAC62}"/>
    <cellStyle name="Warning Text 10 3 2" xfId="44615" xr:uid="{72AFECC2-1D19-4A67-88CE-7D9A5F84F951}"/>
    <cellStyle name="Warning Text 10 3 3" xfId="44616" xr:uid="{142503B3-271D-4851-BC1D-32CEF5C09431}"/>
    <cellStyle name="Warning Text 10 4" xfId="44617" xr:uid="{63E6A141-D548-4482-89F1-F3EC610EB873}"/>
    <cellStyle name="Warning Text 10 5" xfId="44618" xr:uid="{7F8B3203-68A2-410F-B559-69596A63E1A4}"/>
    <cellStyle name="Warning Text 10 5 2" xfId="44619" xr:uid="{8FFEF51D-7C09-4B29-A186-333CB2380D27}"/>
    <cellStyle name="Warning Text 10 5 3" xfId="44620" xr:uid="{45A9BE13-333C-4BAC-8AB2-CC66AFBD8B3E}"/>
    <cellStyle name="Warning Text 10 6" xfId="44621" xr:uid="{95C8555D-7E93-49A1-8D17-3073FE70EC0D}"/>
    <cellStyle name="Warning Text 10 7" xfId="11284" xr:uid="{8C6EAE45-A7BD-4D2E-8951-04A433CD04BB}"/>
    <cellStyle name="Warning Text 10 8" xfId="9697" xr:uid="{6C9ED283-75BE-4694-9CEB-06360290267F}"/>
    <cellStyle name="Warning Text 11" xfId="9698" xr:uid="{F6A64456-C50C-47BD-A270-A6347DAC7F6A}"/>
    <cellStyle name="Warning Text 11 2" xfId="44622" xr:uid="{38D0220D-1B7B-42FF-802C-97E01EF7F977}"/>
    <cellStyle name="Warning Text 12" xfId="9699" xr:uid="{C61C854F-53D6-4624-8E7F-7B5A36840570}"/>
    <cellStyle name="Warning Text 12 2" xfId="44623" xr:uid="{B2E29909-30B9-424A-A05F-34DED315B29E}"/>
    <cellStyle name="Warning Text 13" xfId="9700" xr:uid="{8255C4F7-2596-45D6-A938-3B38C15C2B06}"/>
    <cellStyle name="Warning Text 13 2" xfId="44624" xr:uid="{258C10A2-D5A9-4094-B092-EDA2F8E61291}"/>
    <cellStyle name="Warning Text 14" xfId="9701" xr:uid="{334553E3-FB70-4690-A714-E09414EC2938}"/>
    <cellStyle name="Warning Text 14 2" xfId="44625" xr:uid="{266BD643-8B42-44D8-A4AE-9542333DA7AB}"/>
    <cellStyle name="Warning Text 15" xfId="9702" xr:uid="{699FEBD6-363E-4D6C-A203-8CD363BCF6E7}"/>
    <cellStyle name="Warning Text 15 2" xfId="44626" xr:uid="{2DF7C512-1406-447B-9301-1668FABA1DB9}"/>
    <cellStyle name="Warning Text 16" xfId="9703" xr:uid="{6730B25F-F879-4BD1-80F5-7CC416BFA585}"/>
    <cellStyle name="Warning Text 16 2" xfId="44627" xr:uid="{570E4E62-C3CA-4BE4-A9AA-2D064A31ED18}"/>
    <cellStyle name="Warning Text 17" xfId="9704" xr:uid="{477D6DBB-48AB-4EFE-BB7E-6E35AF60BC0A}"/>
    <cellStyle name="Warning Text 17 2" xfId="44628" xr:uid="{EC05C02B-9000-416F-846E-2DD7BC66A239}"/>
    <cellStyle name="Warning Text 18" xfId="9705" xr:uid="{7F0E1E4E-491A-49B2-A5B1-6B1D500BA0CA}"/>
    <cellStyle name="Warning Text 18 2" xfId="44629" xr:uid="{D6781026-E5A7-4DE8-8E89-B86164F04FB5}"/>
    <cellStyle name="Warning Text 19" xfId="9706" xr:uid="{433CDF00-821C-43CB-AE29-A9F09EF5486A}"/>
    <cellStyle name="Warning Text 19 2" xfId="44630" xr:uid="{A39F523C-0469-4304-996B-60412753FAEA}"/>
    <cellStyle name="Warning Text 2" xfId="3221" xr:uid="{59B90208-0920-4EBE-A96F-A306491714EB}"/>
    <cellStyle name="Warning Text 2 10" xfId="3222" xr:uid="{A5C79392-2F48-41AB-B034-EF0C7E1D11EC}"/>
    <cellStyle name="Warning Text 2 10 2" xfId="9708" xr:uid="{1BCFF30F-BDF9-47B5-BAD2-9D2C6AB60257}"/>
    <cellStyle name="Warning Text 2 10 2 2" xfId="44631" xr:uid="{EBB250EA-7B77-4AC1-B4B7-84B05E88F06C}"/>
    <cellStyle name="Warning Text 2 10 2 3" xfId="44632" xr:uid="{08B33078-1FC3-4A53-B6A6-9AA39C3D8DBF}"/>
    <cellStyle name="Warning Text 2 10 2 4" xfId="11436" xr:uid="{64F481CB-5E8F-4D49-8EE8-3E4CEF11ECC2}"/>
    <cellStyle name="Warning Text 2 10 3" xfId="44633" xr:uid="{D6E56074-63D2-4D30-A39B-BCD8874384DA}"/>
    <cellStyle name="Warning Text 2 10 3 2" xfId="44634" xr:uid="{38902416-95D1-4046-A1FC-9FCF367ABF48}"/>
    <cellStyle name="Warning Text 2 10 3 3" xfId="44635" xr:uid="{8A36EDDF-30AE-4EC0-8B2A-CC3CE9A84D61}"/>
    <cellStyle name="Warning Text 2 10 4" xfId="44636" xr:uid="{D69E93E5-7BFF-48AB-9520-5FFCF1985458}"/>
    <cellStyle name="Warning Text 2 10 5" xfId="44637" xr:uid="{4A5ED7BB-243D-4516-816C-AA33868864AA}"/>
    <cellStyle name="Warning Text 2 10 6" xfId="44638" xr:uid="{B85E73F9-679A-4C90-90C2-869FD4165D25}"/>
    <cellStyle name="Warning Text 2 10 7" xfId="44639" xr:uid="{53C5043D-3FB1-45A7-91C7-D1BC315C60F2}"/>
    <cellStyle name="Warning Text 2 10 8" xfId="11286" xr:uid="{1E5757F3-8BAA-46FC-A505-4F1422C51684}"/>
    <cellStyle name="Warning Text 2 11" xfId="3223" xr:uid="{A227804C-BBD3-4797-8751-2814C46DC539}"/>
    <cellStyle name="Warning Text 2 11 2" xfId="11437" xr:uid="{4D7EED80-3720-453F-9EC8-1E3CC9FC667E}"/>
    <cellStyle name="Warning Text 2 11 2 2" xfId="44640" xr:uid="{E956549B-94D3-4207-87EC-46771C0D3E29}"/>
    <cellStyle name="Warning Text 2 11 2 3" xfId="44641" xr:uid="{159843E8-1A94-4F70-B02D-ABC8BA61A73B}"/>
    <cellStyle name="Warning Text 2 11 3" xfId="44642" xr:uid="{323786F5-0B70-46B9-A3E3-EC13845E1845}"/>
    <cellStyle name="Warning Text 2 11 3 2" xfId="44643" xr:uid="{00EC9395-AC12-41A1-A3EC-10BEE460721B}"/>
    <cellStyle name="Warning Text 2 11 3 3" xfId="44644" xr:uid="{F844B563-FF47-4B0A-A4B8-1CECF661FB59}"/>
    <cellStyle name="Warning Text 2 11 4" xfId="44645" xr:uid="{5C1BB86F-158A-4184-A3AC-37A70B22B2C0}"/>
    <cellStyle name="Warning Text 2 11 5" xfId="44646" xr:uid="{2274D6F3-0427-416A-A460-20647FFA2F19}"/>
    <cellStyle name="Warning Text 2 11 5 2" xfId="44647" xr:uid="{5BD38735-F006-4EF6-9DCB-1C9F59660A4F}"/>
    <cellStyle name="Warning Text 2 11 5 3" xfId="44648" xr:uid="{014D3978-11BD-487E-B7F6-C218F9C5E4DC}"/>
    <cellStyle name="Warning Text 2 11 6" xfId="44649" xr:uid="{564C1265-F73E-41BA-B17B-3A8FDBD628EA}"/>
    <cellStyle name="Warning Text 2 11 7" xfId="11287" xr:uid="{DA83FCAF-8E7B-47FA-BBD8-7432E4C03393}"/>
    <cellStyle name="Warning Text 2 12" xfId="11435" xr:uid="{23A8E178-5A58-4B73-AF81-5DC3D16DBF96}"/>
    <cellStyle name="Warning Text 2 12 2" xfId="44650" xr:uid="{FCBE728B-8E32-446B-8F5F-C0F33C678028}"/>
    <cellStyle name="Warning Text 2 12 3" xfId="44651" xr:uid="{28C63E7C-A091-4CE8-ADE0-DFC40DE4D32F}"/>
    <cellStyle name="Warning Text 2 13" xfId="44652" xr:uid="{1D5CB546-1BD3-4675-A419-E39FBA451A39}"/>
    <cellStyle name="Warning Text 2 13 2" xfId="44653" xr:uid="{F9BE7B63-DE26-46A0-B5A6-4A6B6CBE5022}"/>
    <cellStyle name="Warning Text 2 13 3" xfId="44654" xr:uid="{41EB4C88-042E-4AB9-B930-6278A5802B1E}"/>
    <cellStyle name="Warning Text 2 14" xfId="44655" xr:uid="{44EF7F26-DD26-4CCA-8EC0-E5A77974FB64}"/>
    <cellStyle name="Warning Text 2 15" xfId="44656" xr:uid="{E150EB49-4F09-4319-94FE-CA914FF35C2A}"/>
    <cellStyle name="Warning Text 2 16" xfId="44657" xr:uid="{A45FF9A0-67D3-4119-9732-A623A364925E}"/>
    <cellStyle name="Warning Text 2 17" xfId="44658" xr:uid="{981FB4BD-A317-4BA0-82C7-A3BDB4F4E21F}"/>
    <cellStyle name="Warning Text 2 18" xfId="11285" xr:uid="{148E0203-DBAE-4E28-946D-AE43DCA97CBE}"/>
    <cellStyle name="Warning Text 2 19" xfId="9707" xr:uid="{B7E27982-DA99-4DC1-B7D8-099C3BDAD0EA}"/>
    <cellStyle name="Warning Text 2 2" xfId="3224" xr:uid="{743E9130-973E-4391-8457-3BCAE8CB5E5E}"/>
    <cellStyle name="Warning Text 2 2 2" xfId="9709" xr:uid="{92809C60-38E4-40B6-9952-4202049BEB61}"/>
    <cellStyle name="Warning Text 2 2 2 2" xfId="44659" xr:uid="{F7BF33B7-C3CB-4DE8-81C2-310A6EEB23B3}"/>
    <cellStyle name="Warning Text 2 2 2 3" xfId="44660" xr:uid="{73462D53-304E-419A-AD9D-62F52B414A65}"/>
    <cellStyle name="Warning Text 2 2 2 4" xfId="11438" xr:uid="{200357CF-AB32-476F-A03A-ED1BC3E45A8D}"/>
    <cellStyle name="Warning Text 2 2 3" xfId="44661" xr:uid="{5E51AB35-82B3-4DB3-AD56-45FBC16DBAB3}"/>
    <cellStyle name="Warning Text 2 2 3 2" xfId="44662" xr:uid="{09ABCEDA-FFF8-4A3E-9A97-7A04ACF7E6D3}"/>
    <cellStyle name="Warning Text 2 2 3 3" xfId="44663" xr:uid="{0B94530C-8C38-4212-B242-40CB3B0FEF80}"/>
    <cellStyle name="Warning Text 2 2 4" xfId="44664" xr:uid="{939D61D7-9A5C-454D-BD07-167D0EF4FBA3}"/>
    <cellStyle name="Warning Text 2 2 5" xfId="44665" xr:uid="{8CBD294F-0A50-44B3-B429-AF8B67995BEB}"/>
    <cellStyle name="Warning Text 2 2 6" xfId="44666" xr:uid="{C2313362-C691-4812-A6DD-9A0BA8087A3A}"/>
    <cellStyle name="Warning Text 2 2 7" xfId="44667" xr:uid="{B0EDB077-4420-4574-92FE-5750D11F0FED}"/>
    <cellStyle name="Warning Text 2 2 8" xfId="11288" xr:uid="{FE3734ED-32BF-4521-B3F4-8F124206B20D}"/>
    <cellStyle name="Warning Text 2 3" xfId="3225" xr:uid="{4B1C9C54-C9E9-49E3-99E3-B7A0636A20BD}"/>
    <cellStyle name="Warning Text 2 3 2" xfId="9710" xr:uid="{6A07C209-DB9D-4C52-9CD2-F519BB883B2C}"/>
    <cellStyle name="Warning Text 2 3 2 2" xfId="44668" xr:uid="{1F8AD36B-7093-41D0-A80F-6362EF5BBE81}"/>
    <cellStyle name="Warning Text 2 3 2 3" xfId="44669" xr:uid="{309B8B35-41BF-4C1C-BC8D-FBBA93891627}"/>
    <cellStyle name="Warning Text 2 3 2 4" xfId="11439" xr:uid="{538748AE-3C45-4030-8543-AF5AE525561D}"/>
    <cellStyle name="Warning Text 2 3 3" xfId="44670" xr:uid="{BBFC1F59-0F4B-4DEB-9751-144CB6C60D68}"/>
    <cellStyle name="Warning Text 2 3 3 2" xfId="44671" xr:uid="{952BB5A5-3459-49CB-8A90-5484A1CFEC86}"/>
    <cellStyle name="Warning Text 2 3 3 3" xfId="44672" xr:uid="{612A7CEE-AD87-4E84-820C-AD5C1F6BF3DA}"/>
    <cellStyle name="Warning Text 2 3 4" xfId="44673" xr:uid="{EDD1569C-03E8-4599-ADFC-873B041EE6A1}"/>
    <cellStyle name="Warning Text 2 3 5" xfId="44674" xr:uid="{E043C394-9FF7-4566-A5AF-C0DD627D2109}"/>
    <cellStyle name="Warning Text 2 3 6" xfId="44675" xr:uid="{1ECA00A1-8D99-4AD0-A7BF-ABF8F2A36AF0}"/>
    <cellStyle name="Warning Text 2 3 7" xfId="44676" xr:uid="{3101CAA3-662C-41BF-A996-0C04C362AE3B}"/>
    <cellStyle name="Warning Text 2 3 8" xfId="11289" xr:uid="{25B54EB5-5597-44F3-A365-69E5F227274E}"/>
    <cellStyle name="Warning Text 2 4" xfId="3226" xr:uid="{4284B166-2B66-4C76-9FCE-06BBE4F220C5}"/>
    <cellStyle name="Warning Text 2 4 2" xfId="9711" xr:uid="{5FE7AF03-3946-40C6-95D6-554B0ABA3DBF}"/>
    <cellStyle name="Warning Text 2 4 2 2" xfId="44677" xr:uid="{7A767B56-22D2-4A1E-80F5-73C1618A7A68}"/>
    <cellStyle name="Warning Text 2 4 2 3" xfId="44678" xr:uid="{A5755FA5-789C-4DAC-B219-2C4B0C11756A}"/>
    <cellStyle name="Warning Text 2 4 2 4" xfId="11440" xr:uid="{4AF17930-5028-495C-8120-82CDA4B3EBBC}"/>
    <cellStyle name="Warning Text 2 4 3" xfId="44679" xr:uid="{6A0FA33F-63A2-4171-862D-D0F86C0ABEE3}"/>
    <cellStyle name="Warning Text 2 4 3 2" xfId="44680" xr:uid="{CC7F8C29-1993-4C9F-83C5-52A5006D6D36}"/>
    <cellStyle name="Warning Text 2 4 3 3" xfId="44681" xr:uid="{12EA4232-E7F3-40AA-920F-007E4888F935}"/>
    <cellStyle name="Warning Text 2 4 4" xfId="44682" xr:uid="{E7DBED69-4410-49DE-81F5-EA5B34BE56A7}"/>
    <cellStyle name="Warning Text 2 4 5" xfId="44683" xr:uid="{ECE00669-E0FA-40E2-87EB-D642A2DE13AD}"/>
    <cellStyle name="Warning Text 2 4 6" xfId="44684" xr:uid="{A189F6E4-0CC0-44C2-A61F-71072D8B5B64}"/>
    <cellStyle name="Warning Text 2 4 7" xfId="44685" xr:uid="{835AC75C-3CF9-4E38-9F02-F5B85250B58F}"/>
    <cellStyle name="Warning Text 2 4 8" xfId="11290" xr:uid="{3573D8A2-4E05-4269-BEFA-7FFACA551C5D}"/>
    <cellStyle name="Warning Text 2 5" xfId="3227" xr:uid="{FD660C76-D334-4F05-9D5A-1F2293D6A097}"/>
    <cellStyle name="Warning Text 2 5 2" xfId="9712" xr:uid="{7368AC72-54AD-41BF-BB56-1938FB8EE243}"/>
    <cellStyle name="Warning Text 2 5 2 2" xfId="44686" xr:uid="{274EA9E4-E2E5-4747-8912-579D4AE4D2AA}"/>
    <cellStyle name="Warning Text 2 5 2 3" xfId="44687" xr:uid="{DF2DB682-93E9-48BC-914D-871FA87A2BFB}"/>
    <cellStyle name="Warning Text 2 5 2 4" xfId="11441" xr:uid="{DBCA3EB7-F583-494C-8459-DE41A2E36445}"/>
    <cellStyle name="Warning Text 2 5 3" xfId="44688" xr:uid="{17E6D78D-3276-4888-9898-E2A279CEB528}"/>
    <cellStyle name="Warning Text 2 5 3 2" xfId="44689" xr:uid="{152C20FF-5989-4918-8809-35B3A4EB43CC}"/>
    <cellStyle name="Warning Text 2 5 3 3" xfId="44690" xr:uid="{E7168AEE-0FC8-49C3-AF08-22BDEE7DF1A4}"/>
    <cellStyle name="Warning Text 2 5 4" xfId="44691" xr:uid="{96CE6079-692A-4632-A288-7CDAFA12BAB5}"/>
    <cellStyle name="Warning Text 2 5 5" xfId="44692" xr:uid="{0D902F7F-43CB-4756-B3DC-A9AAC9156478}"/>
    <cellStyle name="Warning Text 2 5 6" xfId="44693" xr:uid="{6114BA2C-DF5A-44C5-9FE3-04091387C851}"/>
    <cellStyle name="Warning Text 2 5 7" xfId="44694" xr:uid="{27565702-E09A-4CE9-9111-53B306E3A611}"/>
    <cellStyle name="Warning Text 2 5 8" xfId="11291" xr:uid="{92E260BC-ABDD-48FA-82D2-0ED341565B0E}"/>
    <cellStyle name="Warning Text 2 6" xfId="3228" xr:uid="{6630C122-D87F-4226-9D54-3132E52BDFEF}"/>
    <cellStyle name="Warning Text 2 6 2" xfId="9713" xr:uid="{6AD18D9A-E4CC-4265-82F6-AC9933361D80}"/>
    <cellStyle name="Warning Text 2 6 2 2" xfId="44695" xr:uid="{A172227C-67A3-4177-8946-6304209B9D7E}"/>
    <cellStyle name="Warning Text 2 6 2 3" xfId="44696" xr:uid="{16C2BE68-D059-49A8-8855-C53FB7B4B140}"/>
    <cellStyle name="Warning Text 2 6 2 4" xfId="11442" xr:uid="{3E30C63E-21C6-472B-B9FF-493521355F44}"/>
    <cellStyle name="Warning Text 2 6 3" xfId="44697" xr:uid="{E1B42D26-2CF1-489C-B929-D60616BDC0EE}"/>
    <cellStyle name="Warning Text 2 6 3 2" xfId="44698" xr:uid="{578D89D5-07B1-4D6E-A6F6-A7A0C19C5F9D}"/>
    <cellStyle name="Warning Text 2 6 3 3" xfId="44699" xr:uid="{9BB178A0-394D-4260-BAC7-6C4F224DA1D0}"/>
    <cellStyle name="Warning Text 2 6 4" xfId="44700" xr:uid="{49DC11F0-E269-4889-A141-C0DF3305D65E}"/>
    <cellStyle name="Warning Text 2 6 5" xfId="44701" xr:uid="{2B91A894-A6A7-4FC2-910C-697D109A8B6C}"/>
    <cellStyle name="Warning Text 2 6 6" xfId="44702" xr:uid="{8145FDBA-642B-47DF-8CDC-A229A64F4756}"/>
    <cellStyle name="Warning Text 2 6 7" xfId="44703" xr:uid="{4D24662C-F35D-415D-9E09-1276A0A01429}"/>
    <cellStyle name="Warning Text 2 6 8" xfId="11292" xr:uid="{542E16D8-F184-41B8-8B06-4EDAEDDBEE33}"/>
    <cellStyle name="Warning Text 2 7" xfId="3229" xr:uid="{D7A1CAA0-D176-46D8-9D72-9A80F901AFAA}"/>
    <cellStyle name="Warning Text 2 7 2" xfId="9714" xr:uid="{E89E2F73-B721-42A9-9EA4-EFB4E8C1F284}"/>
    <cellStyle name="Warning Text 2 7 2 2" xfId="44704" xr:uid="{E55A77EA-4A8D-4E05-B956-0614643B89CC}"/>
    <cellStyle name="Warning Text 2 7 2 3" xfId="44705" xr:uid="{EC3C5CFA-5B7C-42E2-9F95-393C9AB901F5}"/>
    <cellStyle name="Warning Text 2 7 2 4" xfId="11443" xr:uid="{7B011C66-3B28-4DF2-A46C-65838EB492D7}"/>
    <cellStyle name="Warning Text 2 7 3" xfId="44706" xr:uid="{079A8280-2CF8-4631-88A8-47FF6A30A660}"/>
    <cellStyle name="Warning Text 2 7 3 2" xfId="44707" xr:uid="{5D8C4501-4197-4BBA-B5D3-C4576C1837B5}"/>
    <cellStyle name="Warning Text 2 7 3 3" xfId="44708" xr:uid="{AA889D8A-BD87-4B91-A034-694839EACE6E}"/>
    <cellStyle name="Warning Text 2 7 4" xfId="44709" xr:uid="{43640D7C-B12A-491B-A887-73BC0086C8B5}"/>
    <cellStyle name="Warning Text 2 7 5" xfId="44710" xr:uid="{47AA5AE0-4E6E-41B0-8F0E-491A45E573A1}"/>
    <cellStyle name="Warning Text 2 7 6" xfId="44711" xr:uid="{F90FBFA6-C68B-468B-8E87-986FB8F069CB}"/>
    <cellStyle name="Warning Text 2 7 7" xfId="44712" xr:uid="{4C535C59-C13F-4081-B8C9-C1F017D489C3}"/>
    <cellStyle name="Warning Text 2 7 8" xfId="11293" xr:uid="{BB3F56F9-AA52-4F5B-A86B-D0C25772A490}"/>
    <cellStyle name="Warning Text 2 8" xfId="3230" xr:uid="{7283A2F6-8B81-4AC6-9EA7-BB58B1A30DD8}"/>
    <cellStyle name="Warning Text 2 8 2" xfId="9715" xr:uid="{3FD39E34-39B4-4DB4-80C4-0B756056F782}"/>
    <cellStyle name="Warning Text 2 8 2 2" xfId="44713" xr:uid="{E4390EA4-D901-4BBC-9D65-04B3C69ED4BE}"/>
    <cellStyle name="Warning Text 2 8 2 3" xfId="44714" xr:uid="{1F07DD42-BC70-4170-829C-7034626443C0}"/>
    <cellStyle name="Warning Text 2 8 2 4" xfId="11444" xr:uid="{4FDD3455-9038-44C7-8323-381F685C481B}"/>
    <cellStyle name="Warning Text 2 8 3" xfId="44715" xr:uid="{4A351FE5-B127-42F0-962F-96D92694781A}"/>
    <cellStyle name="Warning Text 2 8 3 2" xfId="44716" xr:uid="{4417387F-D3C8-455D-AD5E-41905710DFC2}"/>
    <cellStyle name="Warning Text 2 8 3 3" xfId="44717" xr:uid="{4D250EA5-4DE0-4A6C-8CDC-56F57F887457}"/>
    <cellStyle name="Warning Text 2 8 4" xfId="44718" xr:uid="{AEE175B0-E67A-4B8D-923C-3AC056C515DA}"/>
    <cellStyle name="Warning Text 2 8 5" xfId="44719" xr:uid="{AD444112-2091-4C72-AC24-CED4B4BDA00E}"/>
    <cellStyle name="Warning Text 2 8 6" xfId="44720" xr:uid="{82C2FDA1-DBD1-474F-8843-00EE7C41360A}"/>
    <cellStyle name="Warning Text 2 8 7" xfId="44721" xr:uid="{4BB275E1-897B-45B5-9115-D239C2F76C3E}"/>
    <cellStyle name="Warning Text 2 8 8" xfId="11294" xr:uid="{8750BC5C-5A45-4FA4-BB22-4AB348CE4E4B}"/>
    <cellStyle name="Warning Text 2 9" xfId="3231" xr:uid="{75E74297-0BDC-4253-A4B4-97197DC22306}"/>
    <cellStyle name="Warning Text 2 9 2" xfId="9716" xr:uid="{6C57FCF2-DF7A-4AA0-BEE2-3A45E1AF6711}"/>
    <cellStyle name="Warning Text 2 9 2 2" xfId="44722" xr:uid="{78492683-6201-4312-9F27-1C8EF02031DC}"/>
    <cellStyle name="Warning Text 2 9 2 3" xfId="44723" xr:uid="{40C6BC43-A604-495A-B953-2AD944CEAB0F}"/>
    <cellStyle name="Warning Text 2 9 2 4" xfId="11445" xr:uid="{EE7A909B-330D-41A7-939A-B829BA436060}"/>
    <cellStyle name="Warning Text 2 9 3" xfId="44724" xr:uid="{1241C928-99A3-4EA4-8B1F-7F5AC3B40B43}"/>
    <cellStyle name="Warning Text 2 9 3 2" xfId="44725" xr:uid="{E3009510-32CE-4F30-8D33-EFC45EC38466}"/>
    <cellStyle name="Warning Text 2 9 3 3" xfId="44726" xr:uid="{D4AC6F98-4490-4155-90F3-4E1212D6CB45}"/>
    <cellStyle name="Warning Text 2 9 4" xfId="44727" xr:uid="{050377B6-5070-4EAE-B485-89D629837697}"/>
    <cellStyle name="Warning Text 2 9 5" xfId="44728" xr:uid="{34C8BE8D-6161-44A4-BAC5-7B52CFFDC278}"/>
    <cellStyle name="Warning Text 2 9 6" xfId="44729" xr:uid="{A4114913-0372-43A9-87FE-280D171EB7AA}"/>
    <cellStyle name="Warning Text 2 9 7" xfId="44730" xr:uid="{53573691-2C98-4D28-B8CC-FBE89848C0EA}"/>
    <cellStyle name="Warning Text 2 9 8" xfId="11295" xr:uid="{CA0C4682-A711-4B53-A1AD-B7BF6C266405}"/>
    <cellStyle name="Warning Text 20" xfId="9717" xr:uid="{3E4E1B3C-C3A3-4E73-9BF0-24969F0F7277}"/>
    <cellStyle name="Warning Text 20 2" xfId="44731" xr:uid="{73A82435-3605-480E-B416-8D53CCA04CC4}"/>
    <cellStyle name="Warning Text 21" xfId="9718" xr:uid="{927EE132-45D9-4E94-984F-25E2F4D8C893}"/>
    <cellStyle name="Warning Text 21 2" xfId="44732" xr:uid="{E5449609-AA86-4BC5-A47D-BFD294932A49}"/>
    <cellStyle name="Warning Text 22" xfId="9719" xr:uid="{56584126-34B9-49FD-8DBA-33E12921A252}"/>
    <cellStyle name="Warning Text 22 2" xfId="44733" xr:uid="{389B07F4-9F0E-4A7B-A73E-55F02B66849D}"/>
    <cellStyle name="Warning Text 23" xfId="9720" xr:uid="{D0646602-0A36-4D44-AABF-BA57190CA8AB}"/>
    <cellStyle name="Warning Text 23 2" xfId="44734" xr:uid="{E970064E-4B5E-4B0C-8112-E7CB45A5589D}"/>
    <cellStyle name="Warning Text 24" xfId="9721" xr:uid="{55328014-DD11-4889-B77C-DD268F484E28}"/>
    <cellStyle name="Warning Text 24 2" xfId="44735" xr:uid="{CEF7DB43-8F6E-466E-B5EB-91705FD61787}"/>
    <cellStyle name="Warning Text 25" xfId="9722" xr:uid="{7B1A2034-B1D6-4362-9DAE-62867325BE90}"/>
    <cellStyle name="Warning Text 25 2" xfId="44736" xr:uid="{16C069EA-EFEA-485F-BD5D-5FBBDC0AA194}"/>
    <cellStyle name="Warning Text 26" xfId="9723" xr:uid="{56F30BCC-8A35-4535-8EAB-9A5B730B06EF}"/>
    <cellStyle name="Warning Text 26 2" xfId="44737" xr:uid="{42C01DA5-FB84-407E-953A-D17AF39E3208}"/>
    <cellStyle name="Warning Text 27" xfId="9724" xr:uid="{09BE345C-270D-413F-A33E-E7A206DF9FBF}"/>
    <cellStyle name="Warning Text 27 2" xfId="44738" xr:uid="{977ED3FA-CACA-4158-8497-05558962F200}"/>
    <cellStyle name="Warning Text 28" xfId="9725" xr:uid="{1D98E9E3-86FA-4609-8994-5FA48F2AD02B}"/>
    <cellStyle name="Warning Text 28 2" xfId="44739" xr:uid="{2EE09421-8C5D-43B5-AABF-4D4CFB87D0EA}"/>
    <cellStyle name="Warning Text 29" xfId="9726" xr:uid="{F8F2DBCE-1D0D-4B8A-9D0A-4EE68BF8BC8E}"/>
    <cellStyle name="Warning Text 29 2" xfId="44740" xr:uid="{AA5CBBCC-6588-451D-8889-E03BDA7B3D9D}"/>
    <cellStyle name="Warning Text 3" xfId="3232" xr:uid="{999FC570-4C23-4108-8B55-CDB4874E304D}"/>
    <cellStyle name="Warning Text 3 10" xfId="3233" xr:uid="{A02B022E-7325-4F2A-ADCF-480D58072409}"/>
    <cellStyle name="Warning Text 3 10 2" xfId="11447" xr:uid="{B4F1619F-37CE-44C0-BC2B-FF4A72F57A82}"/>
    <cellStyle name="Warning Text 3 10 2 2" xfId="44741" xr:uid="{71A10DA7-5FB7-4F01-BE12-CA521EAD80F5}"/>
    <cellStyle name="Warning Text 3 10 2 3" xfId="44742" xr:uid="{F655A6DC-6562-473E-BBC9-B528BFC40BC4}"/>
    <cellStyle name="Warning Text 3 10 3" xfId="44743" xr:uid="{3282BF69-5C09-4F1C-B558-AA3BA296E020}"/>
    <cellStyle name="Warning Text 3 10 3 2" xfId="44744" xr:uid="{273E0661-E12D-4E63-A085-362FF367FFED}"/>
    <cellStyle name="Warning Text 3 10 3 3" xfId="44745" xr:uid="{63C9AF6D-509D-4C46-9BDF-B7978629428C}"/>
    <cellStyle name="Warning Text 3 10 4" xfId="44746" xr:uid="{3DE07DAF-26A8-4B52-B391-7940A7621874}"/>
    <cellStyle name="Warning Text 3 10 5" xfId="44747" xr:uid="{AF41CA0F-F218-4DBD-B167-25F68F62F33B}"/>
    <cellStyle name="Warning Text 3 10 5 2" xfId="44748" xr:uid="{F69F4CCB-5202-4BE4-8CF2-3E14DE708DCA}"/>
    <cellStyle name="Warning Text 3 10 5 3" xfId="44749" xr:uid="{F29A6223-C435-4765-BB02-3C05735C8358}"/>
    <cellStyle name="Warning Text 3 10 6" xfId="44750" xr:uid="{168CFAF1-0549-414E-9683-1D07CD1F2619}"/>
    <cellStyle name="Warning Text 3 10 7" xfId="11297" xr:uid="{B9D35231-0CC9-42AF-9D55-F6F107172E2B}"/>
    <cellStyle name="Warning Text 3 11" xfId="3234" xr:uid="{1F30F323-11D5-4924-A24E-FF15D2B644EF}"/>
    <cellStyle name="Warning Text 3 11 2" xfId="11448" xr:uid="{DC45E391-AD70-40CE-827C-17750DF4B5FC}"/>
    <cellStyle name="Warning Text 3 11 2 2" xfId="44751" xr:uid="{BC308FC2-9BF8-4BCE-A9FD-11F4C9D0AE57}"/>
    <cellStyle name="Warning Text 3 11 2 3" xfId="44752" xr:uid="{D42C2D25-49A7-4DA1-81C1-591691CC620B}"/>
    <cellStyle name="Warning Text 3 11 3" xfId="44753" xr:uid="{F2863C50-2747-4A76-AA77-65619761F8BD}"/>
    <cellStyle name="Warning Text 3 11 3 2" xfId="44754" xr:uid="{71800DED-C590-442C-AC8C-67D293135064}"/>
    <cellStyle name="Warning Text 3 11 3 3" xfId="44755" xr:uid="{F6C13B06-13C8-4316-A585-CE430F95B81B}"/>
    <cellStyle name="Warning Text 3 11 4" xfId="44756" xr:uid="{BFD92F07-E786-498F-A345-0364373B7A34}"/>
    <cellStyle name="Warning Text 3 11 5" xfId="44757" xr:uid="{D0C159DE-60FE-4030-B256-2B69389A2D7D}"/>
    <cellStyle name="Warning Text 3 11 5 2" xfId="44758" xr:uid="{F9CD5BED-6419-46DF-B380-89309A2AB2C0}"/>
    <cellStyle name="Warning Text 3 11 5 3" xfId="44759" xr:uid="{E001E179-B629-4F02-B311-4CB113D541AB}"/>
    <cellStyle name="Warning Text 3 11 6" xfId="44760" xr:uid="{A265F389-72BC-46DE-BBDE-0A1DDC1E6FD4}"/>
    <cellStyle name="Warning Text 3 11 7" xfId="11298" xr:uid="{090D3DD4-E605-49FA-9D46-5BEE33267F8E}"/>
    <cellStyle name="Warning Text 3 12" xfId="11446" xr:uid="{3DB5B898-F385-4799-86A5-A4AE0C064989}"/>
    <cellStyle name="Warning Text 3 12 2" xfId="44761" xr:uid="{950C902F-CC8C-43C8-B6A1-E68EB3C6D985}"/>
    <cellStyle name="Warning Text 3 12 3" xfId="44762" xr:uid="{3F78187C-4CD3-4CDD-92C7-5B289106B777}"/>
    <cellStyle name="Warning Text 3 13" xfId="44763" xr:uid="{A5FBB170-B51E-4EC9-AED7-7EE7BA41EF5D}"/>
    <cellStyle name="Warning Text 3 13 2" xfId="44764" xr:uid="{02A7976F-9684-4704-9444-6EA7691C4F94}"/>
    <cellStyle name="Warning Text 3 13 3" xfId="44765" xr:uid="{DF2C9715-C534-40C4-8AF2-1493842BF05C}"/>
    <cellStyle name="Warning Text 3 14" xfId="44766" xr:uid="{54F597B5-CF95-4456-9114-23CC6EA115D2}"/>
    <cellStyle name="Warning Text 3 15" xfId="44767" xr:uid="{6BCE7612-5AFA-48E6-80F3-EE437A3EF91C}"/>
    <cellStyle name="Warning Text 3 16" xfId="44768" xr:uid="{1BF1D564-24C8-4A00-BEF4-AE7C71E11A41}"/>
    <cellStyle name="Warning Text 3 17" xfId="44769" xr:uid="{669D6D3F-EFB6-4DF0-ABEE-E3D5F97D0A2C}"/>
    <cellStyle name="Warning Text 3 18" xfId="11296" xr:uid="{37CBAC07-8F37-4370-9F41-09CF9BFB6F1E}"/>
    <cellStyle name="Warning Text 3 2" xfId="3235" xr:uid="{AFB713C0-92F9-4530-8B63-B5FEBC9EDA0C}"/>
    <cellStyle name="Warning Text 3 2 2" xfId="11449" xr:uid="{730F2614-92E4-4946-8BF2-22332675CC94}"/>
    <cellStyle name="Warning Text 3 2 2 2" xfId="44770" xr:uid="{A319A539-0700-4C87-94CA-2C9D47637931}"/>
    <cellStyle name="Warning Text 3 2 2 3" xfId="44771" xr:uid="{5930CFE3-83D5-447C-9737-026836F264C1}"/>
    <cellStyle name="Warning Text 3 2 3" xfId="44772" xr:uid="{7C384659-7576-41FD-BE8C-9112B4A61662}"/>
    <cellStyle name="Warning Text 3 2 3 2" xfId="44773" xr:uid="{F532823B-824F-491F-BFEA-77400ECE814D}"/>
    <cellStyle name="Warning Text 3 2 3 3" xfId="44774" xr:uid="{BB54708D-0CFA-4E75-8326-9F9DBE4A2C66}"/>
    <cellStyle name="Warning Text 3 2 4" xfId="44775" xr:uid="{5E63CD5F-274C-4F8B-9E63-9F7CCAC840B5}"/>
    <cellStyle name="Warning Text 3 2 5" xfId="44776" xr:uid="{4D67B741-37F9-4D41-98CD-BE0329D9AD23}"/>
    <cellStyle name="Warning Text 3 2 5 2" xfId="44777" xr:uid="{DB9E150E-46CF-4332-8E99-1102D4C50605}"/>
    <cellStyle name="Warning Text 3 2 5 3" xfId="44778" xr:uid="{8B98F8E0-74C5-4113-9D62-90AE5703D59C}"/>
    <cellStyle name="Warning Text 3 2 6" xfId="44779" xr:uid="{024ADC6D-A839-4B0E-9E51-5510F02731C0}"/>
    <cellStyle name="Warning Text 3 2 7" xfId="11299" xr:uid="{AA540D88-8763-4E91-B7C5-D8B1776318A3}"/>
    <cellStyle name="Warning Text 3 2 8" xfId="9727" xr:uid="{BFC172EA-4BD9-4BF0-9D2F-0B1EE05585D3}"/>
    <cellStyle name="Warning Text 3 3" xfId="3236" xr:uid="{D154D731-1D94-4479-983D-2E34EA14110E}"/>
    <cellStyle name="Warning Text 3 3 2" xfId="11450" xr:uid="{1BE08F58-07AB-4422-AD1C-C90FD708E451}"/>
    <cellStyle name="Warning Text 3 3 2 2" xfId="44780" xr:uid="{3068598F-3B37-4F5C-9BDB-8325A1A43D4C}"/>
    <cellStyle name="Warning Text 3 3 2 3" xfId="44781" xr:uid="{6C8AC1AD-1C3C-4089-A682-A16879BFCBE5}"/>
    <cellStyle name="Warning Text 3 3 3" xfId="44782" xr:uid="{852CE0F5-415A-4615-BD98-C5460983B0ED}"/>
    <cellStyle name="Warning Text 3 3 3 2" xfId="44783" xr:uid="{964B5C74-B81F-468D-B351-AB0D02A25F19}"/>
    <cellStyle name="Warning Text 3 3 3 3" xfId="44784" xr:uid="{31980383-66B0-4998-AA48-3782F118A8CB}"/>
    <cellStyle name="Warning Text 3 3 4" xfId="44785" xr:uid="{0C56EA86-1032-4E89-84B7-AD1172A79419}"/>
    <cellStyle name="Warning Text 3 3 5" xfId="44786" xr:uid="{665E7A5F-6693-40DA-87BB-15685C6F0225}"/>
    <cellStyle name="Warning Text 3 3 5 2" xfId="44787" xr:uid="{6B286B43-D32D-493F-8DAE-C30C4176E49B}"/>
    <cellStyle name="Warning Text 3 3 5 3" xfId="44788" xr:uid="{B9A0CDFD-F21D-43C4-B008-6EB8B01F6710}"/>
    <cellStyle name="Warning Text 3 3 6" xfId="44789" xr:uid="{213F97A6-9F1F-40A9-9B33-104FFB7B4257}"/>
    <cellStyle name="Warning Text 3 3 7" xfId="11300" xr:uid="{60B32E9C-9AA3-454F-B373-0E8F1368A2C9}"/>
    <cellStyle name="Warning Text 3 4" xfId="3237" xr:uid="{74A62C6F-11E3-496F-9E9C-C77C516A5E06}"/>
    <cellStyle name="Warning Text 3 4 2" xfId="11451" xr:uid="{08A9EA31-5536-4298-90BF-FFE6D934E3AA}"/>
    <cellStyle name="Warning Text 3 4 2 2" xfId="44790" xr:uid="{99133C08-0B54-44B1-B32A-C69DBC170DA6}"/>
    <cellStyle name="Warning Text 3 4 2 3" xfId="44791" xr:uid="{52D6BF1F-B4EB-476B-85F4-C01E25A27864}"/>
    <cellStyle name="Warning Text 3 4 3" xfId="44792" xr:uid="{A9137FEC-85BF-43E4-A7F3-4D02D636B848}"/>
    <cellStyle name="Warning Text 3 4 3 2" xfId="44793" xr:uid="{B5FB5265-7E0D-4A56-997C-E0A8E81CE5B3}"/>
    <cellStyle name="Warning Text 3 4 3 3" xfId="44794" xr:uid="{20DDDE43-DAB3-4F7A-800A-324142222828}"/>
    <cellStyle name="Warning Text 3 4 4" xfId="44795" xr:uid="{68D11848-84B0-4706-80A4-0DADE6AF3073}"/>
    <cellStyle name="Warning Text 3 4 5" xfId="44796" xr:uid="{9CE9179C-301D-4729-8E86-83FEA6EC7C69}"/>
    <cellStyle name="Warning Text 3 4 5 2" xfId="44797" xr:uid="{E7879F83-7230-40EB-99E2-831A5B434E6A}"/>
    <cellStyle name="Warning Text 3 4 5 3" xfId="44798" xr:uid="{EE7E6160-DDC4-413E-8988-6DBBDCA349E0}"/>
    <cellStyle name="Warning Text 3 4 6" xfId="44799" xr:uid="{71295DC2-E56B-4BD8-B5B8-98079792602E}"/>
    <cellStyle name="Warning Text 3 4 7" xfId="11301" xr:uid="{80E9BAEA-2BC1-4491-8DCF-E40AE278CC49}"/>
    <cellStyle name="Warning Text 3 5" xfId="3238" xr:uid="{6D4ED821-0823-4690-B2B0-DD2B2F1CAA7E}"/>
    <cellStyle name="Warning Text 3 5 2" xfId="11452" xr:uid="{39A82C90-80DC-4B6F-87E2-76665380A1FC}"/>
    <cellStyle name="Warning Text 3 5 2 2" xfId="44800" xr:uid="{7DABC96A-B94B-46F8-8916-251CEDE827F3}"/>
    <cellStyle name="Warning Text 3 5 2 3" xfId="44801" xr:uid="{05D08C58-4381-4026-9C9D-EF77853207E0}"/>
    <cellStyle name="Warning Text 3 5 3" xfId="44802" xr:uid="{E53FB1AB-5CFC-43D9-B896-831E561B50BC}"/>
    <cellStyle name="Warning Text 3 5 3 2" xfId="44803" xr:uid="{2F2686F4-29BC-44B4-9388-85C2DF9CCCF3}"/>
    <cellStyle name="Warning Text 3 5 3 3" xfId="44804" xr:uid="{33F4F252-A4B1-4653-BB7D-F638A897EA41}"/>
    <cellStyle name="Warning Text 3 5 4" xfId="44805" xr:uid="{EE5F57EF-AF72-4FBA-B716-D1E524DE93BD}"/>
    <cellStyle name="Warning Text 3 5 5" xfId="44806" xr:uid="{A4C5607E-8529-487D-9489-143AA93CEC4F}"/>
    <cellStyle name="Warning Text 3 5 5 2" xfId="44807" xr:uid="{6B56E967-27A2-454A-8668-ED6C457D54DE}"/>
    <cellStyle name="Warning Text 3 5 5 3" xfId="44808" xr:uid="{54C5DAA5-33F6-4360-B514-004271991FC6}"/>
    <cellStyle name="Warning Text 3 5 6" xfId="44809" xr:uid="{501306DF-F6C1-46E2-AA5E-E9F21B3A5DF3}"/>
    <cellStyle name="Warning Text 3 5 7" xfId="11302" xr:uid="{8087B23D-D5F0-4695-A643-AA35569C1281}"/>
    <cellStyle name="Warning Text 3 6" xfId="3239" xr:uid="{345BA17B-8DB4-4267-A8DA-91DFADCFF991}"/>
    <cellStyle name="Warning Text 3 6 2" xfId="11453" xr:uid="{4FA0A77E-C045-44E0-9115-E5E06DB0F71A}"/>
    <cellStyle name="Warning Text 3 6 2 2" xfId="44810" xr:uid="{2786E813-7ED7-4688-888D-EF6BA34B2F49}"/>
    <cellStyle name="Warning Text 3 6 2 3" xfId="44811" xr:uid="{9BD8BA78-90FE-42CF-99FB-3578D66C88B5}"/>
    <cellStyle name="Warning Text 3 6 3" xfId="44812" xr:uid="{FD8CE07D-3CF9-482C-80FC-6B25B3D50B67}"/>
    <cellStyle name="Warning Text 3 6 3 2" xfId="44813" xr:uid="{2CAA12B1-2DF1-4DE3-8698-3E1064914CB8}"/>
    <cellStyle name="Warning Text 3 6 3 3" xfId="44814" xr:uid="{B5D39D07-37A3-4973-B94F-7003F48EB396}"/>
    <cellStyle name="Warning Text 3 6 4" xfId="44815" xr:uid="{CCCF6C3E-6C0D-4AC1-8CDD-AA26E4E0EC17}"/>
    <cellStyle name="Warning Text 3 6 5" xfId="44816" xr:uid="{B095E429-35B0-4C36-A2BF-B9B4DEDE3BEF}"/>
    <cellStyle name="Warning Text 3 6 5 2" xfId="44817" xr:uid="{B1A3817E-08B0-44F5-8A5C-FAFF14ACF385}"/>
    <cellStyle name="Warning Text 3 6 5 3" xfId="44818" xr:uid="{292A0D5C-7968-4EAE-863E-0014D5A4DB10}"/>
    <cellStyle name="Warning Text 3 6 6" xfId="44819" xr:uid="{3168D250-2989-4938-8522-9D76C78C3A3D}"/>
    <cellStyle name="Warning Text 3 6 7" xfId="11303" xr:uid="{D6129337-2B82-4CDA-A1D0-93B8C50EDA0E}"/>
    <cellStyle name="Warning Text 3 7" xfId="3240" xr:uid="{0B92D834-06CA-47CE-B578-9FF528205539}"/>
    <cellStyle name="Warning Text 3 7 2" xfId="11454" xr:uid="{18BA3AB7-AF3E-40E2-8FBD-FA51368A5D30}"/>
    <cellStyle name="Warning Text 3 7 2 2" xfId="44820" xr:uid="{1B8EAB65-732E-4D01-868E-4456B87E91C5}"/>
    <cellStyle name="Warning Text 3 7 2 3" xfId="44821" xr:uid="{B229FB56-E8A0-44B9-A39C-403E52C9E11B}"/>
    <cellStyle name="Warning Text 3 7 3" xfId="44822" xr:uid="{AE6682AD-D22A-411A-ABFF-B7E2489B86AF}"/>
    <cellStyle name="Warning Text 3 7 3 2" xfId="44823" xr:uid="{2B0531A1-C01C-48A9-A451-38339F63D61F}"/>
    <cellStyle name="Warning Text 3 7 3 3" xfId="44824" xr:uid="{2B21D693-2ACC-4A86-9859-906E523CA99A}"/>
    <cellStyle name="Warning Text 3 7 4" xfId="44825" xr:uid="{513424F0-E779-461B-AE9B-D62FBCE5504C}"/>
    <cellStyle name="Warning Text 3 7 5" xfId="44826" xr:uid="{E30E4642-CB03-494C-A7C2-77F3F58FA501}"/>
    <cellStyle name="Warning Text 3 7 5 2" xfId="44827" xr:uid="{B8022D9B-D4C0-4F8D-B276-989CC2A9648D}"/>
    <cellStyle name="Warning Text 3 7 5 3" xfId="44828" xr:uid="{7C3364A5-A748-4C2C-8746-F33A4E4C6790}"/>
    <cellStyle name="Warning Text 3 7 6" xfId="44829" xr:uid="{DA5FD8BC-49D4-47B4-8A95-7CDE2C79D2E5}"/>
    <cellStyle name="Warning Text 3 7 7" xfId="11304" xr:uid="{4F6B75F6-F50E-4142-B097-7E5ECB919335}"/>
    <cellStyle name="Warning Text 3 8" xfId="3241" xr:uid="{579E1C89-C2A4-455C-B313-96496D4BBB4E}"/>
    <cellStyle name="Warning Text 3 8 2" xfId="11455" xr:uid="{3B67D6E3-CB7F-4757-8A22-440A00546D9B}"/>
    <cellStyle name="Warning Text 3 8 2 2" xfId="44830" xr:uid="{10A6DEC6-2DAF-4A68-83E4-14E03280ABAD}"/>
    <cellStyle name="Warning Text 3 8 2 3" xfId="44831" xr:uid="{D356C1A5-2CCD-4A28-B53A-3A1859AA360D}"/>
    <cellStyle name="Warning Text 3 8 3" xfId="44832" xr:uid="{9442A33C-8F81-47FF-A102-DA1353643278}"/>
    <cellStyle name="Warning Text 3 8 3 2" xfId="44833" xr:uid="{CDC84E52-54D2-4157-85A4-5ED71BC36641}"/>
    <cellStyle name="Warning Text 3 8 3 3" xfId="44834" xr:uid="{B940E2E0-01A8-4FAB-8605-64CA19BB04CB}"/>
    <cellStyle name="Warning Text 3 8 4" xfId="44835" xr:uid="{3F4E7ABA-08B4-4972-B599-24D45DB15BFB}"/>
    <cellStyle name="Warning Text 3 8 5" xfId="44836" xr:uid="{61C823A7-7B9D-49BA-BC9F-E342A5C1B6AC}"/>
    <cellStyle name="Warning Text 3 8 5 2" xfId="44837" xr:uid="{581639EB-9938-4511-9F1C-C4C69953A883}"/>
    <cellStyle name="Warning Text 3 8 5 3" xfId="44838" xr:uid="{32335A1A-8838-4E53-901A-414FA8748DED}"/>
    <cellStyle name="Warning Text 3 8 6" xfId="44839" xr:uid="{B99AA483-E32F-46C2-9AE9-88E02FE56030}"/>
    <cellStyle name="Warning Text 3 8 7" xfId="11305" xr:uid="{8E322A93-AA75-4F0B-AE00-57D8775D047C}"/>
    <cellStyle name="Warning Text 3 9" xfId="3242" xr:uid="{EAB5392B-2800-46CE-8715-38152BA59D19}"/>
    <cellStyle name="Warning Text 3 9 2" xfId="11456" xr:uid="{501D1575-8690-416F-981B-13A1A21A76C8}"/>
    <cellStyle name="Warning Text 3 9 2 2" xfId="44840" xr:uid="{D4F311B3-9054-420D-AFD9-0E59218DA108}"/>
    <cellStyle name="Warning Text 3 9 2 3" xfId="44841" xr:uid="{DF0CDDF3-0534-4BE4-B4BE-F87F269671D5}"/>
    <cellStyle name="Warning Text 3 9 3" xfId="44842" xr:uid="{8CEA25A7-2865-48B0-8885-BCE1A0E5FFA0}"/>
    <cellStyle name="Warning Text 3 9 3 2" xfId="44843" xr:uid="{A5571181-CD63-442D-9E4E-4332818B3299}"/>
    <cellStyle name="Warning Text 3 9 3 3" xfId="44844" xr:uid="{CD0F7910-CF75-4427-A62A-B090108EE4B1}"/>
    <cellStyle name="Warning Text 3 9 4" xfId="44845" xr:uid="{02EF2025-886A-44B2-9BCD-3686EC1D376C}"/>
    <cellStyle name="Warning Text 3 9 5" xfId="44846" xr:uid="{BEF27970-23C3-49D0-8C21-345BFC9E2F42}"/>
    <cellStyle name="Warning Text 3 9 5 2" xfId="44847" xr:uid="{B52FE8D3-20CA-4D50-8C49-E94FB45E1A26}"/>
    <cellStyle name="Warning Text 3 9 5 3" xfId="44848" xr:uid="{1F78C30B-2728-45F0-AF3F-0CE1F443D3C1}"/>
    <cellStyle name="Warning Text 3 9 6" xfId="44849" xr:uid="{BB7CC107-C0F8-4399-9FF7-1FE47BECFCBC}"/>
    <cellStyle name="Warning Text 3 9 7" xfId="11306" xr:uid="{C75F721D-C9CA-4229-8F4B-CD586B900410}"/>
    <cellStyle name="Warning Text 30" xfId="9728" xr:uid="{6F5B5E4E-81D9-4863-B365-0B92AB7AB045}"/>
    <cellStyle name="Warning Text 30 2" xfId="44850" xr:uid="{9DE77C95-AABF-49B6-83B1-601BCA891E03}"/>
    <cellStyle name="Warning Text 31" xfId="9729" xr:uid="{D4C6E056-D44D-48A7-B8B7-58A53A20B696}"/>
    <cellStyle name="Warning Text 31 2" xfId="44851" xr:uid="{C4D86C53-18EE-48F0-B826-EB7E0F824E75}"/>
    <cellStyle name="Warning Text 32" xfId="9730" xr:uid="{FD62E549-AADB-4876-92A8-7614A6CC99AF}"/>
    <cellStyle name="Warning Text 32 2" xfId="44852" xr:uid="{D310A09A-929D-49CD-B233-2D7D19F74CFA}"/>
    <cellStyle name="Warning Text 33" xfId="9731" xr:uid="{E637A47F-F48D-4152-A013-5BF8F6850CB7}"/>
    <cellStyle name="Warning Text 33 2" xfId="44853" xr:uid="{BD82E8F1-8D66-4ECF-8BFB-4FFCF7F21835}"/>
    <cellStyle name="Warning Text 34" xfId="9732" xr:uid="{FBE129CD-9AEB-43F2-87EA-FA1B90C1DFBB}"/>
    <cellStyle name="Warning Text 34 2" xfId="44854" xr:uid="{86493606-326D-44DC-939E-7233A81BA2EF}"/>
    <cellStyle name="Warning Text 35" xfId="9733" xr:uid="{C048A568-3A13-4AF0-867D-0DE525E36B1D}"/>
    <cellStyle name="Warning Text 35 2" xfId="44855" xr:uid="{2944B06B-1FD0-4E6B-B370-1D6C39C3181E}"/>
    <cellStyle name="Warning Text 36" xfId="9734" xr:uid="{05C83529-6237-4070-82EC-1A389D421EC4}"/>
    <cellStyle name="Warning Text 36 2" xfId="44856" xr:uid="{9F03395A-D333-44ED-81D5-93A23E4AF3F7}"/>
    <cellStyle name="Warning Text 37" xfId="9735" xr:uid="{DC8856D9-4C67-4475-A65D-B5C1FB8B8D8E}"/>
    <cellStyle name="Warning Text 37 2" xfId="44857" xr:uid="{77860B0D-D953-4271-99D3-683ACE8B9960}"/>
    <cellStyle name="Warning Text 38" xfId="9736" xr:uid="{2427E0D8-786F-4006-9EF9-12A8E41F4400}"/>
    <cellStyle name="Warning Text 38 2" xfId="44858" xr:uid="{DC95DA0C-EEA7-48B7-9522-BC162C42778A}"/>
    <cellStyle name="Warning Text 39" xfId="9737" xr:uid="{88D9E2B7-64AD-4BD4-A000-BE3E1731D0EB}"/>
    <cellStyle name="Warning Text 39 2" xfId="44859" xr:uid="{3316931E-5260-4EE0-A497-EA014C5C226C}"/>
    <cellStyle name="Warning Text 4" xfId="3243" xr:uid="{E7FC593E-E92B-4676-BCA4-899EB27385A0}"/>
    <cellStyle name="Warning Text 4 10" xfId="3244" xr:uid="{EFB7CE7A-1CA5-4E7E-90EF-DD664388E6AA}"/>
    <cellStyle name="Warning Text 4 10 2" xfId="11458" xr:uid="{0868BE09-ED22-4A00-8ACA-587FD06EE54F}"/>
    <cellStyle name="Warning Text 4 10 2 2" xfId="44860" xr:uid="{D3D3AD6F-736F-4AC1-A5DD-63BF6D963C2E}"/>
    <cellStyle name="Warning Text 4 10 2 3" xfId="44861" xr:uid="{0B2EF2C0-0DC5-487D-8989-D7A0DE876BF2}"/>
    <cellStyle name="Warning Text 4 10 3" xfId="44862" xr:uid="{4325AB6C-8D65-41FB-8975-7DB7A0583F8A}"/>
    <cellStyle name="Warning Text 4 10 3 2" xfId="44863" xr:uid="{84C43044-A867-4740-AA4F-68EF8D46464B}"/>
    <cellStyle name="Warning Text 4 10 3 3" xfId="44864" xr:uid="{B64A5BA2-9632-46EF-9A1A-A96F9176CF80}"/>
    <cellStyle name="Warning Text 4 10 4" xfId="44865" xr:uid="{6020198F-2398-45A3-9770-09A243C5140B}"/>
    <cellStyle name="Warning Text 4 10 5" xfId="44866" xr:uid="{27848898-7A1E-4755-A9F7-EF3171A6516C}"/>
    <cellStyle name="Warning Text 4 10 5 2" xfId="44867" xr:uid="{EA1C4CB9-59F4-4038-9AB5-8696B2A9084A}"/>
    <cellStyle name="Warning Text 4 10 5 3" xfId="44868" xr:uid="{6EED4D77-4640-4942-849D-58BEA9C8FC78}"/>
    <cellStyle name="Warning Text 4 10 6" xfId="44869" xr:uid="{E25477A1-47FB-45D7-9A74-86A708C2640D}"/>
    <cellStyle name="Warning Text 4 10 7" xfId="11308" xr:uid="{052681AF-7A11-4691-BECE-AB89509B607F}"/>
    <cellStyle name="Warning Text 4 11" xfId="3245" xr:uid="{1C8731FC-7854-42BA-B4B2-79A956BCBB92}"/>
    <cellStyle name="Warning Text 4 11 2" xfId="11459" xr:uid="{E9659DB5-6807-4ECF-A81D-6F75AD8A8598}"/>
    <cellStyle name="Warning Text 4 11 2 2" xfId="44870" xr:uid="{6CF04E76-A356-4184-AE50-7C54035FC76E}"/>
    <cellStyle name="Warning Text 4 11 2 3" xfId="44871" xr:uid="{0376EFF2-2298-4AF6-AA68-97ADEA5F697B}"/>
    <cellStyle name="Warning Text 4 11 3" xfId="44872" xr:uid="{52D4A817-006E-4D08-9379-956DFCC9C18D}"/>
    <cellStyle name="Warning Text 4 11 3 2" xfId="44873" xr:uid="{5045587F-5829-473E-9BC4-66E6319D0CFE}"/>
    <cellStyle name="Warning Text 4 11 3 3" xfId="44874" xr:uid="{017C191E-4D5E-4659-85A1-C49BCE902B71}"/>
    <cellStyle name="Warning Text 4 11 4" xfId="44875" xr:uid="{0D527A29-098D-464E-ACF1-428B1A3AB958}"/>
    <cellStyle name="Warning Text 4 11 5" xfId="44876" xr:uid="{75D0A0EB-E6E6-43C5-A7A2-D34BE007D89A}"/>
    <cellStyle name="Warning Text 4 11 5 2" xfId="44877" xr:uid="{A949A54A-B0C8-4E01-95F0-A9C92085059D}"/>
    <cellStyle name="Warning Text 4 11 5 3" xfId="44878" xr:uid="{F9FB37DC-B2AF-4342-B913-43D9CAA686D5}"/>
    <cellStyle name="Warning Text 4 11 6" xfId="44879" xr:uid="{C89D66C8-820E-4E74-A6B3-CBC95F150EC5}"/>
    <cellStyle name="Warning Text 4 11 7" xfId="11309" xr:uid="{2077F35E-706B-41B5-A826-6F7CD3DB3278}"/>
    <cellStyle name="Warning Text 4 12" xfId="11457" xr:uid="{0F3C02D3-2F90-42EF-B5CC-4D06F1CA3B4E}"/>
    <cellStyle name="Warning Text 4 12 2" xfId="44880" xr:uid="{EE94B18D-113C-4A4A-9F3B-CD3049816800}"/>
    <cellStyle name="Warning Text 4 12 3" xfId="44881" xr:uid="{FB4CF8C4-3B36-41DC-863E-9D8EE9493708}"/>
    <cellStyle name="Warning Text 4 13" xfId="44882" xr:uid="{F00EDA43-D36B-4FC1-876F-D2D8F09B604C}"/>
    <cellStyle name="Warning Text 4 13 2" xfId="44883" xr:uid="{43F2723E-1288-42D0-B45D-2CAF3BEDD51C}"/>
    <cellStyle name="Warning Text 4 13 3" xfId="44884" xr:uid="{A15AAFB9-DA28-4278-996E-B24707C45F87}"/>
    <cellStyle name="Warning Text 4 14" xfId="44885" xr:uid="{0AF3CFEA-B8D1-475A-B376-628B374DB2F4}"/>
    <cellStyle name="Warning Text 4 15" xfId="44886" xr:uid="{A1FB2FC9-FF1B-4813-9590-A64E6DE0136D}"/>
    <cellStyle name="Warning Text 4 15 2" xfId="44887" xr:uid="{171192D0-E156-4E42-9F2D-C2EA3F99B352}"/>
    <cellStyle name="Warning Text 4 15 3" xfId="44888" xr:uid="{0FCF9414-FD7C-4012-8F2E-9CE9DCEF361E}"/>
    <cellStyle name="Warning Text 4 16" xfId="44889" xr:uid="{260F7B31-6261-4405-BF49-9ABA1A15B1C2}"/>
    <cellStyle name="Warning Text 4 17" xfId="11307" xr:uid="{C0F43A4A-FB36-4B6B-B1BC-3F10248A3EAF}"/>
    <cellStyle name="Warning Text 4 18" xfId="9738" xr:uid="{95300DC4-0CA1-44E8-B515-3E3A9246474F}"/>
    <cellStyle name="Warning Text 4 2" xfId="3246" xr:uid="{C10EF1CB-9B4E-462B-AD44-276801D562AB}"/>
    <cellStyle name="Warning Text 4 2 2" xfId="11460" xr:uid="{F177AF39-8DC2-4A44-87E8-F1FBAD526E51}"/>
    <cellStyle name="Warning Text 4 2 2 2" xfId="44890" xr:uid="{52CFED10-E862-42D6-A5D4-00985845BA28}"/>
    <cellStyle name="Warning Text 4 2 2 3" xfId="44891" xr:uid="{07A1FA3D-16D8-4BB5-836E-3C6A0C693B31}"/>
    <cellStyle name="Warning Text 4 2 3" xfId="44892" xr:uid="{B2CA7817-BC80-4FD8-8815-7F637E1BE296}"/>
    <cellStyle name="Warning Text 4 2 3 2" xfId="44893" xr:uid="{BE721AAD-89DA-47E6-AB53-FD78A1548CAE}"/>
    <cellStyle name="Warning Text 4 2 3 3" xfId="44894" xr:uid="{085A2A5C-65D6-4255-9147-28A33CF34515}"/>
    <cellStyle name="Warning Text 4 2 4" xfId="44895" xr:uid="{76B17D45-3E20-4E04-BCC9-9A4B885703CA}"/>
    <cellStyle name="Warning Text 4 2 5" xfId="44896" xr:uid="{B5DE6D65-FEC5-473B-AB2E-243500C2733B}"/>
    <cellStyle name="Warning Text 4 2 5 2" xfId="44897" xr:uid="{29262385-2741-46B9-A74F-76FCC35DA332}"/>
    <cellStyle name="Warning Text 4 2 5 3" xfId="44898" xr:uid="{169A1846-E8F6-46ED-BCCF-00D266083CF6}"/>
    <cellStyle name="Warning Text 4 2 6" xfId="44899" xr:uid="{9B357A6C-7B84-428A-A376-03AB7D019BCE}"/>
    <cellStyle name="Warning Text 4 2 7" xfId="11310" xr:uid="{70423CDD-C9D6-46AC-99D1-18E83373E8D0}"/>
    <cellStyle name="Warning Text 4 2 8" xfId="9739" xr:uid="{2B17AAD5-C044-4769-87D0-C9F1FF1C1CC2}"/>
    <cellStyle name="Warning Text 4 3" xfId="3247" xr:uid="{9C2C2D00-1C3C-4AB6-83AF-DA45BDCD28F3}"/>
    <cellStyle name="Warning Text 4 3 2" xfId="11461" xr:uid="{6BD8AE6C-14AE-48FC-93A5-981EC24AE605}"/>
    <cellStyle name="Warning Text 4 3 2 2" xfId="44900" xr:uid="{FB3C5B82-0179-4CD7-838A-2BE286E7177F}"/>
    <cellStyle name="Warning Text 4 3 2 3" xfId="44901" xr:uid="{4A3F3F73-AD09-49A7-9D3A-3954AC6DBBE8}"/>
    <cellStyle name="Warning Text 4 3 3" xfId="44902" xr:uid="{D2AC2220-7F84-4A7D-A905-1957AE0FAAA2}"/>
    <cellStyle name="Warning Text 4 3 3 2" xfId="44903" xr:uid="{E7F3C5FA-EE17-4BFC-BCCF-5D49FF1FE5D0}"/>
    <cellStyle name="Warning Text 4 3 3 3" xfId="44904" xr:uid="{BAC22728-0D86-4874-BC94-047F3F449F2B}"/>
    <cellStyle name="Warning Text 4 3 4" xfId="44905" xr:uid="{D2A82BC0-6582-4887-9C41-D74274521A82}"/>
    <cellStyle name="Warning Text 4 3 5" xfId="44906" xr:uid="{B37D1B08-B229-4F43-B717-E2DA06F92B06}"/>
    <cellStyle name="Warning Text 4 3 5 2" xfId="44907" xr:uid="{04248C50-FC05-41A8-BB46-13BD4552AF33}"/>
    <cellStyle name="Warning Text 4 3 5 3" xfId="44908" xr:uid="{D3EDBD73-60D8-434F-8236-98188BE71F0E}"/>
    <cellStyle name="Warning Text 4 3 6" xfId="44909" xr:uid="{633DC4FC-8501-44AF-B72F-517767FDFBB4}"/>
    <cellStyle name="Warning Text 4 3 7" xfId="11311" xr:uid="{BB6DF2E0-FD2E-4926-8A22-6CE71FC4F81C}"/>
    <cellStyle name="Warning Text 4 4" xfId="3248" xr:uid="{B3101D31-45B6-476C-806B-6B88BEC43676}"/>
    <cellStyle name="Warning Text 4 4 2" xfId="11462" xr:uid="{9050FA5F-87AB-4098-B5D0-AD4B1498C8A3}"/>
    <cellStyle name="Warning Text 4 4 2 2" xfId="44910" xr:uid="{BD69B99A-A79A-47CF-8265-DE280BE70858}"/>
    <cellStyle name="Warning Text 4 4 2 3" xfId="44911" xr:uid="{4CB70A04-785D-4E69-8BAD-31FC02304A2E}"/>
    <cellStyle name="Warning Text 4 4 3" xfId="44912" xr:uid="{BB48ACAE-1426-4F49-B6CA-12A0E403C0B1}"/>
    <cellStyle name="Warning Text 4 4 3 2" xfId="44913" xr:uid="{32D47615-544B-49F9-895C-E05814EE76BB}"/>
    <cellStyle name="Warning Text 4 4 3 3" xfId="44914" xr:uid="{DFC58F1F-6616-4468-A37D-F5733ED507E7}"/>
    <cellStyle name="Warning Text 4 4 4" xfId="44915" xr:uid="{F1696582-0B71-4ADA-8E45-D98DAD3C5B83}"/>
    <cellStyle name="Warning Text 4 4 5" xfId="44916" xr:uid="{6F1CB355-5219-40E3-B72D-03ECB289E49F}"/>
    <cellStyle name="Warning Text 4 4 5 2" xfId="44917" xr:uid="{CF9D4916-DD9B-4D4E-A75D-98EAB85E5194}"/>
    <cellStyle name="Warning Text 4 4 5 3" xfId="44918" xr:uid="{594E10AC-5209-4122-BFDA-4FC68BD6E7AE}"/>
    <cellStyle name="Warning Text 4 4 6" xfId="44919" xr:uid="{B8433117-291F-4D04-9A9C-166ADEAC57D7}"/>
    <cellStyle name="Warning Text 4 4 7" xfId="11312" xr:uid="{A6DA9F03-A2A8-4691-AA3E-A61AF78B2F79}"/>
    <cellStyle name="Warning Text 4 5" xfId="3249" xr:uid="{6DD800EF-3297-4DF3-AE51-2305CCAF780A}"/>
    <cellStyle name="Warning Text 4 5 2" xfId="11463" xr:uid="{A9F6BC1B-2712-4216-A1F3-CE2E0D2B9586}"/>
    <cellStyle name="Warning Text 4 5 2 2" xfId="44920" xr:uid="{CE8A9EDF-1F06-4FF7-90A0-B80246E49F51}"/>
    <cellStyle name="Warning Text 4 5 2 3" xfId="44921" xr:uid="{5FF760EF-7C28-4572-BCFB-72BF495031BC}"/>
    <cellStyle name="Warning Text 4 5 3" xfId="44922" xr:uid="{7D3DCE3F-F13D-43C3-8EA6-5DB013129A29}"/>
    <cellStyle name="Warning Text 4 5 3 2" xfId="44923" xr:uid="{CC3AC0AC-82D4-4C0E-9460-08665D3EA6D0}"/>
    <cellStyle name="Warning Text 4 5 3 3" xfId="44924" xr:uid="{418B3F1C-5EDE-4446-9EFF-62CF00DA6DFF}"/>
    <cellStyle name="Warning Text 4 5 4" xfId="44925" xr:uid="{069D710E-E7F9-45A1-BAE1-93FB84D13591}"/>
    <cellStyle name="Warning Text 4 5 5" xfId="44926" xr:uid="{5B55D5E6-5334-4576-BA73-B65769E1F22A}"/>
    <cellStyle name="Warning Text 4 5 5 2" xfId="44927" xr:uid="{93E432E7-0BAA-4C54-8D2D-FAF58F8E4A46}"/>
    <cellStyle name="Warning Text 4 5 5 3" xfId="44928" xr:uid="{F449BC0F-AAAA-4F8C-A7A0-92922B5D2D3A}"/>
    <cellStyle name="Warning Text 4 5 6" xfId="44929" xr:uid="{E2A2E704-9FC5-4064-929E-A0D8817B0577}"/>
    <cellStyle name="Warning Text 4 5 7" xfId="11313" xr:uid="{2FD7DC20-39D7-4D4A-BFC0-44701D9ADE97}"/>
    <cellStyle name="Warning Text 4 6" xfId="3250" xr:uid="{837F82FD-D1E1-401C-AE41-7C8E3A16D56F}"/>
    <cellStyle name="Warning Text 4 6 2" xfId="11464" xr:uid="{C0D72F83-7910-43FD-A2F8-BCCCE3A26402}"/>
    <cellStyle name="Warning Text 4 6 2 2" xfId="44930" xr:uid="{CF5CD542-ED1D-434F-8601-971469AE7271}"/>
    <cellStyle name="Warning Text 4 6 2 3" xfId="44931" xr:uid="{CD3E715A-1E3A-420F-9405-7B1222DD3885}"/>
    <cellStyle name="Warning Text 4 6 3" xfId="44932" xr:uid="{32A1CEEB-F268-43DE-9506-6F6E73CD1CEF}"/>
    <cellStyle name="Warning Text 4 6 3 2" xfId="44933" xr:uid="{317E3D85-E1F8-437C-876A-03369BBC3296}"/>
    <cellStyle name="Warning Text 4 6 3 3" xfId="44934" xr:uid="{7C86B45D-E571-4B18-9F34-EB234A9D9B03}"/>
    <cellStyle name="Warning Text 4 6 4" xfId="44935" xr:uid="{4967D41C-1437-4A09-A215-1F971F627569}"/>
    <cellStyle name="Warning Text 4 6 5" xfId="44936" xr:uid="{76652D1E-EDE3-4058-B59F-03652AC9F49A}"/>
    <cellStyle name="Warning Text 4 6 5 2" xfId="44937" xr:uid="{32695C0D-96F8-49E5-A037-50192E18DB5C}"/>
    <cellStyle name="Warning Text 4 6 5 3" xfId="44938" xr:uid="{2F84AEC7-A88B-45E9-ABA4-43FB58FA7D40}"/>
    <cellStyle name="Warning Text 4 6 6" xfId="44939" xr:uid="{5A30A34C-126B-4E12-8201-F5CA3FBE4494}"/>
    <cellStyle name="Warning Text 4 6 7" xfId="11314" xr:uid="{CD9AB83F-2BD0-4698-9D5B-B6098715C667}"/>
    <cellStyle name="Warning Text 4 7" xfId="3251" xr:uid="{BCF1808E-F0CF-4278-9AEB-320477F2FDEA}"/>
    <cellStyle name="Warning Text 4 7 2" xfId="11465" xr:uid="{ACB8FC78-8F17-4F32-981E-E6D626EA2168}"/>
    <cellStyle name="Warning Text 4 7 2 2" xfId="44940" xr:uid="{AC804FEB-8A64-488B-8F95-429C70ACD4E7}"/>
    <cellStyle name="Warning Text 4 7 2 3" xfId="44941" xr:uid="{4D35B948-27CA-473A-91C5-A9316B6B46F4}"/>
    <cellStyle name="Warning Text 4 7 3" xfId="44942" xr:uid="{EF952E80-5948-4F71-98C8-4B83371A53C1}"/>
    <cellStyle name="Warning Text 4 7 3 2" xfId="44943" xr:uid="{4144A80A-C381-4863-AF45-451DCBA68711}"/>
    <cellStyle name="Warning Text 4 7 3 3" xfId="44944" xr:uid="{36B1785B-0193-470D-9A37-1D2D191F0D66}"/>
    <cellStyle name="Warning Text 4 7 4" xfId="44945" xr:uid="{8D216446-9321-4CA8-91D5-4006503EC4BF}"/>
    <cellStyle name="Warning Text 4 7 5" xfId="44946" xr:uid="{10C06D13-19CC-4DA7-B0B7-AE551EE3625A}"/>
    <cellStyle name="Warning Text 4 7 5 2" xfId="44947" xr:uid="{0C897BD0-4D0A-48BA-80F0-3DA9CFC00219}"/>
    <cellStyle name="Warning Text 4 7 5 3" xfId="44948" xr:uid="{E337B2CC-43BD-4A83-B31C-7578CE15D39D}"/>
    <cellStyle name="Warning Text 4 7 6" xfId="44949" xr:uid="{DD190524-2A45-4821-B5C7-2165D942413B}"/>
    <cellStyle name="Warning Text 4 7 7" xfId="11315" xr:uid="{87224C14-22B4-45A4-B0DE-EABB79D56B00}"/>
    <cellStyle name="Warning Text 4 8" xfId="3252" xr:uid="{2FF5EC05-9715-434F-9ADF-FA8FD4C05A3E}"/>
    <cellStyle name="Warning Text 4 8 2" xfId="11466" xr:uid="{CDDFA42E-48F2-4729-97E4-74CDBBD7A85B}"/>
    <cellStyle name="Warning Text 4 8 2 2" xfId="44950" xr:uid="{47621BBF-7F0F-42D7-94C9-9824669A5F8B}"/>
    <cellStyle name="Warning Text 4 8 2 3" xfId="44951" xr:uid="{6DB24D4B-870C-43DC-9A9C-7B575D6AA579}"/>
    <cellStyle name="Warning Text 4 8 3" xfId="44952" xr:uid="{4EC07AE8-4BC2-4ABB-83D0-E7D9286D5920}"/>
    <cellStyle name="Warning Text 4 8 3 2" xfId="44953" xr:uid="{C65441A3-5535-4357-A2DF-5D0DED26DFCA}"/>
    <cellStyle name="Warning Text 4 8 3 3" xfId="44954" xr:uid="{F9193917-6CAE-4AA4-BC13-24894A5E7658}"/>
    <cellStyle name="Warning Text 4 8 4" xfId="44955" xr:uid="{E4B01991-74A4-4401-B215-23CFC0FCF91C}"/>
    <cellStyle name="Warning Text 4 8 5" xfId="44956" xr:uid="{EBEEFABA-36E6-45F7-98AF-E55C70766CA7}"/>
    <cellStyle name="Warning Text 4 8 5 2" xfId="44957" xr:uid="{861AEE1B-8CF1-4DE1-89AC-CDA7ED187922}"/>
    <cellStyle name="Warning Text 4 8 5 3" xfId="44958" xr:uid="{32EF1097-91EE-4281-B7D6-FC3D5B41A588}"/>
    <cellStyle name="Warning Text 4 8 6" xfId="44959" xr:uid="{96F6E76B-121C-4DA2-9648-7C084113D23A}"/>
    <cellStyle name="Warning Text 4 8 7" xfId="11316" xr:uid="{53E8B34E-234E-47B8-A551-1D6D503F626D}"/>
    <cellStyle name="Warning Text 4 9" xfId="3253" xr:uid="{80FF5736-2507-45C0-AF22-ED8CC6311585}"/>
    <cellStyle name="Warning Text 4 9 2" xfId="11467" xr:uid="{3A01E8C6-4B89-4CA5-8C0B-C48DF328AE60}"/>
    <cellStyle name="Warning Text 4 9 2 2" xfId="44960" xr:uid="{573270C0-F405-418E-899F-95E79730D901}"/>
    <cellStyle name="Warning Text 4 9 2 3" xfId="44961" xr:uid="{BBCF0176-7A24-47DE-B161-55635F4DA0AA}"/>
    <cellStyle name="Warning Text 4 9 3" xfId="44962" xr:uid="{9B41256C-0419-4242-9A20-5470936EEB73}"/>
    <cellStyle name="Warning Text 4 9 3 2" xfId="44963" xr:uid="{E5F47974-DBED-4B0C-8082-CB562AFA718D}"/>
    <cellStyle name="Warning Text 4 9 3 3" xfId="44964" xr:uid="{1F638939-3979-46F0-BF5D-72B0789C5B1A}"/>
    <cellStyle name="Warning Text 4 9 4" xfId="44965" xr:uid="{9CA8CFF8-1A65-4F99-B3C7-A26BFEB7F70C}"/>
    <cellStyle name="Warning Text 4 9 5" xfId="44966" xr:uid="{92CC7466-4E56-4DA5-93B8-5AC912F38B18}"/>
    <cellStyle name="Warning Text 4 9 5 2" xfId="44967" xr:uid="{CF913801-B159-44C4-886F-D54BEDE79D72}"/>
    <cellStyle name="Warning Text 4 9 5 3" xfId="44968" xr:uid="{392F66A8-0BCB-4248-9486-20CF38926BBA}"/>
    <cellStyle name="Warning Text 4 9 6" xfId="44969" xr:uid="{F29E1847-C290-4438-A46D-1028486A28A7}"/>
    <cellStyle name="Warning Text 4 9 7" xfId="11317" xr:uid="{5F36ACA5-3FAE-4019-B88F-94F0C72F9C69}"/>
    <cellStyle name="Warning Text 40" xfId="9740" xr:uid="{E7C8A7A0-1D0C-427F-ACCB-830EC645D6DA}"/>
    <cellStyle name="Warning Text 40 2" xfId="44970" xr:uid="{43715874-393E-40F7-A777-684DE37FD103}"/>
    <cellStyle name="Warning Text 41" xfId="9741" xr:uid="{D26F203D-5E2C-4A72-836A-3FD45FB8B8D3}"/>
    <cellStyle name="Warning Text 41 2" xfId="44971" xr:uid="{AAD8781F-DD6C-4989-B79A-71208A0235DA}"/>
    <cellStyle name="Warning Text 5" xfId="3254" xr:uid="{0840D35D-A0B9-426A-AE13-A61FD3919A4F}"/>
    <cellStyle name="Warning Text 5 10" xfId="3255" xr:uid="{8633431D-5B34-4A26-A673-4712AB5289B1}"/>
    <cellStyle name="Warning Text 5 10 2" xfId="11469" xr:uid="{5A4FE61C-AFDF-4246-AE8B-0AC815C83816}"/>
    <cellStyle name="Warning Text 5 10 2 2" xfId="44972" xr:uid="{34EED10C-9D06-4CCD-A4BC-FCA28B9038E4}"/>
    <cellStyle name="Warning Text 5 10 2 3" xfId="44973" xr:uid="{FEE9E053-28C8-4341-974A-9D06D10439C9}"/>
    <cellStyle name="Warning Text 5 10 3" xfId="44974" xr:uid="{7020D3E0-95C8-402F-B58B-CDE2EBE1738B}"/>
    <cellStyle name="Warning Text 5 10 3 2" xfId="44975" xr:uid="{D650EC4A-D711-4873-B712-B06760A917E9}"/>
    <cellStyle name="Warning Text 5 10 3 3" xfId="44976" xr:uid="{52E28213-16F7-4078-9250-2B2751634782}"/>
    <cellStyle name="Warning Text 5 10 4" xfId="44977" xr:uid="{696FF895-0C62-4D15-B83E-1679FA7B36D9}"/>
    <cellStyle name="Warning Text 5 10 5" xfId="44978" xr:uid="{D428071E-2EFF-4A4D-A9B4-3CC9195DAE35}"/>
    <cellStyle name="Warning Text 5 10 5 2" xfId="44979" xr:uid="{4FE701F9-2AA0-4A26-B76E-5956C5C06048}"/>
    <cellStyle name="Warning Text 5 10 5 3" xfId="44980" xr:uid="{526B79B5-A72D-4496-96B1-7F4886A331C6}"/>
    <cellStyle name="Warning Text 5 10 6" xfId="44981" xr:uid="{C37EB630-194D-4AA3-83C0-C1460353EACE}"/>
    <cellStyle name="Warning Text 5 10 7" xfId="11319" xr:uid="{CFC0581E-CFC0-4051-B0F5-31261DE42322}"/>
    <cellStyle name="Warning Text 5 11" xfId="3256" xr:uid="{FC2DAEB1-424A-4ED6-9CE2-EC2AD138E4D0}"/>
    <cellStyle name="Warning Text 5 11 2" xfId="11470" xr:uid="{A7FCB396-0870-430C-8141-C7FA31DD6994}"/>
    <cellStyle name="Warning Text 5 11 2 2" xfId="44982" xr:uid="{C58385A9-8BA6-4036-B3DA-EC8167B719DE}"/>
    <cellStyle name="Warning Text 5 11 2 3" xfId="44983" xr:uid="{E88833C2-EC65-4CA4-9385-547E37ADB88E}"/>
    <cellStyle name="Warning Text 5 11 3" xfId="44984" xr:uid="{CB9BAD6D-FA00-4E89-AC43-92AB1ECD0D9B}"/>
    <cellStyle name="Warning Text 5 11 3 2" xfId="44985" xr:uid="{6D0D0508-7FE9-4A72-BA59-08C578B3D28C}"/>
    <cellStyle name="Warning Text 5 11 3 3" xfId="44986" xr:uid="{4FE81739-8378-407A-B813-3B26B00CC23F}"/>
    <cellStyle name="Warning Text 5 11 4" xfId="44987" xr:uid="{0B1F7EDC-6A54-4C98-8B56-04B05E38317A}"/>
    <cellStyle name="Warning Text 5 11 5" xfId="44988" xr:uid="{74C61C62-9DF6-4B3F-9E31-DE23964B3989}"/>
    <cellStyle name="Warning Text 5 11 5 2" xfId="44989" xr:uid="{A9BB58F5-A348-46BC-9F63-861BACBAB316}"/>
    <cellStyle name="Warning Text 5 11 5 3" xfId="44990" xr:uid="{AA925F2A-7A5F-41C9-814A-2C63333094A7}"/>
    <cellStyle name="Warning Text 5 11 6" xfId="44991" xr:uid="{5128FC35-52A6-4F44-817A-37E4EB614B43}"/>
    <cellStyle name="Warning Text 5 11 7" xfId="11320" xr:uid="{4F630848-F00F-48B1-9923-0F37CF4BDA58}"/>
    <cellStyle name="Warning Text 5 12" xfId="11468" xr:uid="{92B4BCC4-F23E-4B1D-BCEA-938DBBD97B40}"/>
    <cellStyle name="Warning Text 5 12 2" xfId="44992" xr:uid="{EFC81CB5-F2AB-4DF7-9693-91E1FDD8D924}"/>
    <cellStyle name="Warning Text 5 12 3" xfId="44993" xr:uid="{CFB0813C-105B-45AC-B6B4-6A123A339B7A}"/>
    <cellStyle name="Warning Text 5 13" xfId="44994" xr:uid="{FD610F75-F005-428C-BE93-DC6AF9861876}"/>
    <cellStyle name="Warning Text 5 13 2" xfId="44995" xr:uid="{F7FF558B-E7D7-4F96-B816-3E86545D9541}"/>
    <cellStyle name="Warning Text 5 13 3" xfId="44996" xr:uid="{41B6D07C-18F0-40B3-80AD-3365DD43D80F}"/>
    <cellStyle name="Warning Text 5 14" xfId="44997" xr:uid="{E4054940-3979-46C4-88C0-14A13015F89A}"/>
    <cellStyle name="Warning Text 5 15" xfId="44998" xr:uid="{D419DA88-B803-4E52-8EA5-6C8F579D9F23}"/>
    <cellStyle name="Warning Text 5 15 2" xfId="44999" xr:uid="{532A0DBF-3C02-480C-9CD0-C49FDB22C6B8}"/>
    <cellStyle name="Warning Text 5 15 3" xfId="45000" xr:uid="{33106EDC-F89A-4A1A-B08C-BDAE5DAF29B0}"/>
    <cellStyle name="Warning Text 5 16" xfId="45001" xr:uid="{288C2860-BCD2-4EF6-BA0F-986F5976B273}"/>
    <cellStyle name="Warning Text 5 17" xfId="11318" xr:uid="{E82EEAA0-2A07-4B4F-85CC-2F25C3C70AF1}"/>
    <cellStyle name="Warning Text 5 18" xfId="9742" xr:uid="{FBA94824-CFC1-4E8B-AB70-CFA76B49B574}"/>
    <cellStyle name="Warning Text 5 2" xfId="3257" xr:uid="{424E862C-86F8-4504-BB2E-ED272C0F7AFE}"/>
    <cellStyle name="Warning Text 5 2 2" xfId="11471" xr:uid="{D8D24A2E-B90D-4389-8B77-9C6DAD942183}"/>
    <cellStyle name="Warning Text 5 2 2 2" xfId="45002" xr:uid="{93112414-0ABF-4019-863C-CFD17C086988}"/>
    <cellStyle name="Warning Text 5 2 2 3" xfId="45003" xr:uid="{7E3745B8-E309-4CE3-BB19-CB26DD913DBD}"/>
    <cellStyle name="Warning Text 5 2 3" xfId="45004" xr:uid="{40EAE7AD-09FA-471F-8875-C991294D8744}"/>
    <cellStyle name="Warning Text 5 2 3 2" xfId="45005" xr:uid="{2D1B13A9-081A-4FF9-8934-AD0D2B012B56}"/>
    <cellStyle name="Warning Text 5 2 3 3" xfId="45006" xr:uid="{195E9432-CCD2-4FA0-8E61-723DC3EE4FFF}"/>
    <cellStyle name="Warning Text 5 2 4" xfId="45007" xr:uid="{26DA0EBC-79F8-4150-9AC9-D30B1F3B4691}"/>
    <cellStyle name="Warning Text 5 2 5" xfId="45008" xr:uid="{1ECC4529-1377-4CEB-ABF4-800FC2D155A8}"/>
    <cellStyle name="Warning Text 5 2 5 2" xfId="45009" xr:uid="{6C7C71A1-BDDA-4587-AD61-8E369F9B6D7E}"/>
    <cellStyle name="Warning Text 5 2 5 3" xfId="45010" xr:uid="{5E59D252-CB09-4618-8C26-7F1A7B57B572}"/>
    <cellStyle name="Warning Text 5 2 6" xfId="45011" xr:uid="{7DE31353-BE6B-4C93-9C3D-BB50130B11B9}"/>
    <cellStyle name="Warning Text 5 2 7" xfId="11321" xr:uid="{E8546051-A19F-45F4-924A-CA6C1A2204E9}"/>
    <cellStyle name="Warning Text 5 2 8" xfId="9743" xr:uid="{27F77A16-307E-4231-9FBA-A39778D767FA}"/>
    <cellStyle name="Warning Text 5 3" xfId="3258" xr:uid="{69F3357B-38CC-4D81-9559-413EC30DD97C}"/>
    <cellStyle name="Warning Text 5 3 2" xfId="11472" xr:uid="{C84DC5A2-F88B-4E45-A6FE-82996A883730}"/>
    <cellStyle name="Warning Text 5 3 2 2" xfId="45012" xr:uid="{B9F81630-9CF8-483F-AA60-A7950A8A64B6}"/>
    <cellStyle name="Warning Text 5 3 2 3" xfId="45013" xr:uid="{47739DB6-A292-41DC-97FB-B2A09CDDCCC7}"/>
    <cellStyle name="Warning Text 5 3 3" xfId="45014" xr:uid="{D64FDD23-F946-48C8-B56F-CA2ABF6F7D39}"/>
    <cellStyle name="Warning Text 5 3 3 2" xfId="45015" xr:uid="{29F3C48C-7730-4CED-95F1-60010DC5C7CA}"/>
    <cellStyle name="Warning Text 5 3 3 3" xfId="45016" xr:uid="{DF62A2E9-208F-43A6-8231-06A9BEE882D2}"/>
    <cellStyle name="Warning Text 5 3 4" xfId="45017" xr:uid="{DFFA8704-5B53-4213-B122-6BE1A91C1730}"/>
    <cellStyle name="Warning Text 5 3 5" xfId="45018" xr:uid="{6A9CCE59-EDE0-4514-B735-86AE814A4C9E}"/>
    <cellStyle name="Warning Text 5 3 5 2" xfId="45019" xr:uid="{BD12BC8A-89AA-42EE-9858-0C570C7E6250}"/>
    <cellStyle name="Warning Text 5 3 5 3" xfId="45020" xr:uid="{987DDD4E-2B28-4F71-AC01-8DD859C23171}"/>
    <cellStyle name="Warning Text 5 3 6" xfId="45021" xr:uid="{BD04B7C2-2CF2-4C2B-A0BC-FB5E4B5599A1}"/>
    <cellStyle name="Warning Text 5 3 7" xfId="11322" xr:uid="{44532F0E-EF48-4278-B369-4E8A80FB0A6E}"/>
    <cellStyle name="Warning Text 5 4" xfId="3259" xr:uid="{D80E2769-6327-4008-88D9-C208FC38969E}"/>
    <cellStyle name="Warning Text 5 4 2" xfId="11473" xr:uid="{0EF89230-91B2-44E7-8B2A-6C125B33C0B5}"/>
    <cellStyle name="Warning Text 5 4 2 2" xfId="45022" xr:uid="{36DAA0EF-5AE9-44F2-9789-29B0F9BBAB4A}"/>
    <cellStyle name="Warning Text 5 4 2 3" xfId="45023" xr:uid="{07FF43F3-9E2C-4970-A161-8363A9101F1B}"/>
    <cellStyle name="Warning Text 5 4 3" xfId="45024" xr:uid="{3768E28F-AEDD-4D06-97F6-19D8A3BE4717}"/>
    <cellStyle name="Warning Text 5 4 3 2" xfId="45025" xr:uid="{ECAD04A4-969D-4986-848A-729B02D1D69A}"/>
    <cellStyle name="Warning Text 5 4 3 3" xfId="45026" xr:uid="{52533CA4-EC34-4364-8EA2-F41F1615B9A1}"/>
    <cellStyle name="Warning Text 5 4 4" xfId="45027" xr:uid="{C9352785-98BF-4CF2-8617-EAC92A43B4C1}"/>
    <cellStyle name="Warning Text 5 4 5" xfId="45028" xr:uid="{B9228B75-56E7-482A-8661-8EBD0C5D7D03}"/>
    <cellStyle name="Warning Text 5 4 5 2" xfId="45029" xr:uid="{9BBDB2F7-65BB-4345-A91C-7A833B2FE06A}"/>
    <cellStyle name="Warning Text 5 4 5 3" xfId="45030" xr:uid="{443DE1E2-37B6-4D1E-8DC5-F8CB7171BC65}"/>
    <cellStyle name="Warning Text 5 4 6" xfId="45031" xr:uid="{862977B7-C805-4B41-9A77-30B419D7B61A}"/>
    <cellStyle name="Warning Text 5 4 7" xfId="11323" xr:uid="{2005B541-F376-43AF-96F7-B647ABD4668A}"/>
    <cellStyle name="Warning Text 5 5" xfId="3260" xr:uid="{2F74427E-791A-4AE0-95F8-9A391A0A8CA1}"/>
    <cellStyle name="Warning Text 5 5 2" xfId="11474" xr:uid="{DCC42322-74C3-4228-93C5-A5230392E564}"/>
    <cellStyle name="Warning Text 5 5 2 2" xfId="45032" xr:uid="{63C73C37-442A-4D29-81B6-167880F3B37D}"/>
    <cellStyle name="Warning Text 5 5 2 3" xfId="45033" xr:uid="{396EDFCC-7519-47EB-A47C-47D578000DFA}"/>
    <cellStyle name="Warning Text 5 5 3" xfId="45034" xr:uid="{D457CA07-C83A-410A-8D0E-E14A1542C173}"/>
    <cellStyle name="Warning Text 5 5 3 2" xfId="45035" xr:uid="{EE6A30A2-9F97-499D-A097-F61B8F385634}"/>
    <cellStyle name="Warning Text 5 5 3 3" xfId="45036" xr:uid="{68B51DC4-203B-4CB9-B2F2-95FF2ED9930B}"/>
    <cellStyle name="Warning Text 5 5 4" xfId="45037" xr:uid="{CADB4FCC-C0D3-4D28-8387-F6E6E83E51B0}"/>
    <cellStyle name="Warning Text 5 5 5" xfId="45038" xr:uid="{2A14C59C-6F5B-4C5C-B629-299CFE0BB78F}"/>
    <cellStyle name="Warning Text 5 5 5 2" xfId="45039" xr:uid="{E036F536-F0B6-448C-872E-C2B33547929A}"/>
    <cellStyle name="Warning Text 5 5 5 3" xfId="45040" xr:uid="{471E1846-08F5-4A13-9D21-619C5535B1D9}"/>
    <cellStyle name="Warning Text 5 5 6" xfId="45041" xr:uid="{F5798BA5-5502-475E-AECE-86EB13AEECD3}"/>
    <cellStyle name="Warning Text 5 5 7" xfId="11324" xr:uid="{2C75F38D-2F37-490C-86D9-CC641BCB7C3C}"/>
    <cellStyle name="Warning Text 5 6" xfId="3261" xr:uid="{2ED6D9A8-C0F6-431D-A980-12EA0DFD38B8}"/>
    <cellStyle name="Warning Text 5 6 2" xfId="11475" xr:uid="{31631035-A62B-4CDC-AF06-648956E7A6C8}"/>
    <cellStyle name="Warning Text 5 6 2 2" xfId="45042" xr:uid="{32C82834-FB0E-492D-A604-5CF526D74BCE}"/>
    <cellStyle name="Warning Text 5 6 2 3" xfId="45043" xr:uid="{AA996856-4507-421A-8745-19F97DD938FA}"/>
    <cellStyle name="Warning Text 5 6 3" xfId="45044" xr:uid="{506A874B-D2FB-418F-B146-0D5DB341D9E7}"/>
    <cellStyle name="Warning Text 5 6 3 2" xfId="45045" xr:uid="{CE892AEF-43BE-4C75-86A3-F9F41A84F207}"/>
    <cellStyle name="Warning Text 5 6 3 3" xfId="45046" xr:uid="{D462150C-0C96-4797-9A5F-A3599F68866D}"/>
    <cellStyle name="Warning Text 5 6 4" xfId="45047" xr:uid="{1EF47FD4-EBAE-4C59-873E-C1A4BEA96B26}"/>
    <cellStyle name="Warning Text 5 6 5" xfId="45048" xr:uid="{51AA774B-A658-44A5-80C4-24ADAD2780F2}"/>
    <cellStyle name="Warning Text 5 6 5 2" xfId="45049" xr:uid="{C7748832-BD07-455C-98AC-C94D1D9DA26B}"/>
    <cellStyle name="Warning Text 5 6 5 3" xfId="45050" xr:uid="{3B7EFC1A-E2A1-4FCD-8B33-1ADCB3F6160B}"/>
    <cellStyle name="Warning Text 5 6 6" xfId="45051" xr:uid="{492DDD26-386A-4AA9-A263-64A15C3C48E4}"/>
    <cellStyle name="Warning Text 5 6 7" xfId="11325" xr:uid="{5E9E6135-A0E4-4D32-BD3C-375B54793924}"/>
    <cellStyle name="Warning Text 5 7" xfId="3262" xr:uid="{6B84F894-40B1-4B3C-8766-E9196348D645}"/>
    <cellStyle name="Warning Text 5 7 2" xfId="11476" xr:uid="{E1779B21-D948-43A4-BD85-BFA42EC51069}"/>
    <cellStyle name="Warning Text 5 7 2 2" xfId="45052" xr:uid="{EEFD5C7A-F288-4170-A9B4-749787021258}"/>
    <cellStyle name="Warning Text 5 7 2 3" xfId="45053" xr:uid="{CCCB871F-B24A-4602-BCB4-0249BE80D7E1}"/>
    <cellStyle name="Warning Text 5 7 3" xfId="45054" xr:uid="{E6E66CAA-6B46-4B05-BC66-70607C7AD7AA}"/>
    <cellStyle name="Warning Text 5 7 3 2" xfId="45055" xr:uid="{24793B29-5391-43B4-8679-4A6EFE8517E0}"/>
    <cellStyle name="Warning Text 5 7 3 3" xfId="45056" xr:uid="{A39995EB-0BB0-4A1D-93EC-77CE8D8E108A}"/>
    <cellStyle name="Warning Text 5 7 4" xfId="45057" xr:uid="{2B59C550-28FF-4074-81F1-1C24FC07BC99}"/>
    <cellStyle name="Warning Text 5 7 5" xfId="45058" xr:uid="{ADF22EBF-09BB-4802-B04D-0FB01B0790E8}"/>
    <cellStyle name="Warning Text 5 7 5 2" xfId="45059" xr:uid="{2FF3E87E-A41A-4D4C-8A49-21007ABBD50D}"/>
    <cellStyle name="Warning Text 5 7 5 3" xfId="45060" xr:uid="{0792F7E3-E38F-44C6-9F5E-CB8C6ED9F00C}"/>
    <cellStyle name="Warning Text 5 7 6" xfId="45061" xr:uid="{B548EA3E-7F0D-4032-AFE6-7BF26FBE6879}"/>
    <cellStyle name="Warning Text 5 7 7" xfId="11326" xr:uid="{F30A056E-2305-4442-8214-DDF1F83BA27F}"/>
    <cellStyle name="Warning Text 5 8" xfId="3263" xr:uid="{426E27CC-5195-4A52-971E-02AE7C805660}"/>
    <cellStyle name="Warning Text 5 8 2" xfId="11477" xr:uid="{02C27374-77A9-462A-9FCE-02144B3211AB}"/>
    <cellStyle name="Warning Text 5 8 2 2" xfId="45062" xr:uid="{F9F55553-9255-4935-AA83-3D2DB9CE65F9}"/>
    <cellStyle name="Warning Text 5 8 2 3" xfId="45063" xr:uid="{198C910D-9A17-4578-86C3-F90751152DB1}"/>
    <cellStyle name="Warning Text 5 8 3" xfId="45064" xr:uid="{505E01A0-ABA6-448E-A7CC-E7C69DE99E4B}"/>
    <cellStyle name="Warning Text 5 8 3 2" xfId="45065" xr:uid="{F3561552-7610-47FE-865C-A72B50ED7417}"/>
    <cellStyle name="Warning Text 5 8 3 3" xfId="45066" xr:uid="{83FDA328-2F4C-4797-A857-81A500BB6538}"/>
    <cellStyle name="Warning Text 5 8 4" xfId="45067" xr:uid="{0D67D73C-FE19-465D-A6C8-6C5887DDD65E}"/>
    <cellStyle name="Warning Text 5 8 5" xfId="45068" xr:uid="{1EACF975-1BEC-4E8E-99BA-7F5676581A8E}"/>
    <cellStyle name="Warning Text 5 8 5 2" xfId="45069" xr:uid="{89D61760-04BD-4D35-9D30-9BC78E878DE8}"/>
    <cellStyle name="Warning Text 5 8 5 3" xfId="45070" xr:uid="{B674ED01-F838-479F-A396-4AE35CD5DBF7}"/>
    <cellStyle name="Warning Text 5 8 6" xfId="45071" xr:uid="{58CCCA78-C0A5-449B-A7D4-C13A9A301208}"/>
    <cellStyle name="Warning Text 5 8 7" xfId="11327" xr:uid="{9BD280DF-CBEC-400C-9B22-A27A7DCD18AC}"/>
    <cellStyle name="Warning Text 5 9" xfId="3264" xr:uid="{56480D97-3241-4B77-B1AC-BA82ED73A7FB}"/>
    <cellStyle name="Warning Text 5 9 2" xfId="11478" xr:uid="{D7D87F76-1AFA-497E-95C8-9AB12D288490}"/>
    <cellStyle name="Warning Text 5 9 2 2" xfId="45072" xr:uid="{F1E36B2E-3A4D-4503-952F-0E8F26399543}"/>
    <cellStyle name="Warning Text 5 9 2 3" xfId="45073" xr:uid="{E4E535D0-C6D3-4BA1-8BE0-16FE5622BD36}"/>
    <cellStyle name="Warning Text 5 9 3" xfId="45074" xr:uid="{71EC977E-9C12-4F84-8752-F4152ED34900}"/>
    <cellStyle name="Warning Text 5 9 3 2" xfId="45075" xr:uid="{A6254B6C-C20D-43BF-8FE8-F880E86E1FAC}"/>
    <cellStyle name="Warning Text 5 9 3 3" xfId="45076" xr:uid="{5F8A6BC4-6D40-4E85-8465-497DF2733919}"/>
    <cellStyle name="Warning Text 5 9 4" xfId="45077" xr:uid="{5B708980-579D-40D2-A9A7-6EA3E7CF5E15}"/>
    <cellStyle name="Warning Text 5 9 5" xfId="45078" xr:uid="{35D46A0B-328A-457B-A379-B16BAF11E1AC}"/>
    <cellStyle name="Warning Text 5 9 5 2" xfId="45079" xr:uid="{6E9CB916-F835-47B4-832E-72ADFC9168EC}"/>
    <cellStyle name="Warning Text 5 9 5 3" xfId="45080" xr:uid="{0C152CFC-5A37-4C6C-8AF0-8F858BAB94E5}"/>
    <cellStyle name="Warning Text 5 9 6" xfId="45081" xr:uid="{FE055856-42C8-4392-9DCF-E80FE470A386}"/>
    <cellStyle name="Warning Text 5 9 7" xfId="11328" xr:uid="{A8FCDD1F-EA24-4619-A7AB-0532A3C1D5C5}"/>
    <cellStyle name="Warning Text 6" xfId="3265" xr:uid="{576C1126-32D4-468F-96A9-2C6572046617}"/>
    <cellStyle name="Warning Text 6 10" xfId="3266" xr:uid="{8C53CA28-02AA-49E6-B505-D6A203F4F6F3}"/>
    <cellStyle name="Warning Text 6 10 2" xfId="11480" xr:uid="{908FECEA-0D84-4015-9B47-2E7C7BDA050D}"/>
    <cellStyle name="Warning Text 6 10 2 2" xfId="45082" xr:uid="{3B76D5EE-1E45-4073-9EA5-0FF9C7D5EE29}"/>
    <cellStyle name="Warning Text 6 10 2 3" xfId="45083" xr:uid="{3E14B72E-5B72-473A-A045-4CE5B5DFF050}"/>
    <cellStyle name="Warning Text 6 10 3" xfId="45084" xr:uid="{1E09D492-F61C-46C2-A27E-41123CEA3A81}"/>
    <cellStyle name="Warning Text 6 10 3 2" xfId="45085" xr:uid="{45A1B02A-2EE4-4D3D-A4F2-9DD6952C2621}"/>
    <cellStyle name="Warning Text 6 10 3 3" xfId="45086" xr:uid="{5379CDE6-BB40-4873-92A9-18C964B4C59E}"/>
    <cellStyle name="Warning Text 6 10 4" xfId="45087" xr:uid="{C331EBA8-E0B4-44B3-8BE4-90A4A1E762EF}"/>
    <cellStyle name="Warning Text 6 10 5" xfId="45088" xr:uid="{4285BDBB-1075-4999-AF83-7FBB3EBA30D4}"/>
    <cellStyle name="Warning Text 6 10 5 2" xfId="45089" xr:uid="{344A9290-C7B3-4677-9C44-67B37AB421EE}"/>
    <cellStyle name="Warning Text 6 10 5 3" xfId="45090" xr:uid="{1DA0BFCE-8DA2-4CE4-84BB-50A8D5FBB3BB}"/>
    <cellStyle name="Warning Text 6 10 6" xfId="45091" xr:uid="{84226196-ABAE-4F2F-8E7D-22C4DB2AF09E}"/>
    <cellStyle name="Warning Text 6 10 7" xfId="11330" xr:uid="{9489748A-45C7-454F-8B61-DC0B8264435D}"/>
    <cellStyle name="Warning Text 6 11" xfId="3267" xr:uid="{18348B31-D034-4556-BE57-217BEAF5E7BF}"/>
    <cellStyle name="Warning Text 6 11 2" xfId="11481" xr:uid="{07CECF48-856F-44BE-ACDC-DD2532C9BFC8}"/>
    <cellStyle name="Warning Text 6 11 2 2" xfId="45092" xr:uid="{1A6EE336-0617-43DB-86EB-0E700DD5E26A}"/>
    <cellStyle name="Warning Text 6 11 2 3" xfId="45093" xr:uid="{0A97685C-ECC5-43B5-AD67-57BE1F9BE5D3}"/>
    <cellStyle name="Warning Text 6 11 3" xfId="45094" xr:uid="{DDD846CD-0CB2-475B-A092-466A7309D147}"/>
    <cellStyle name="Warning Text 6 11 3 2" xfId="45095" xr:uid="{882BA1EC-EC80-4C1F-AC21-5EE9EB0F16A6}"/>
    <cellStyle name="Warning Text 6 11 3 3" xfId="45096" xr:uid="{330C791E-FB02-4FB2-B07E-2F028A471038}"/>
    <cellStyle name="Warning Text 6 11 4" xfId="45097" xr:uid="{A1D48B15-0410-4E50-AED6-6AF367C1FBDB}"/>
    <cellStyle name="Warning Text 6 11 5" xfId="45098" xr:uid="{A6BED112-AA7F-4BB2-8EE4-DC6E1419E02A}"/>
    <cellStyle name="Warning Text 6 11 5 2" xfId="45099" xr:uid="{46D1D70B-A5F3-4DE0-A455-1EE6F0706019}"/>
    <cellStyle name="Warning Text 6 11 5 3" xfId="45100" xr:uid="{93FBA85A-CDAF-460D-BA1B-9875565934BB}"/>
    <cellStyle name="Warning Text 6 11 6" xfId="45101" xr:uid="{690B8530-83D0-46D8-9E50-305C4C36B239}"/>
    <cellStyle name="Warning Text 6 11 7" xfId="11331" xr:uid="{BA89408E-C0F4-4BB2-A068-3B4BD3307000}"/>
    <cellStyle name="Warning Text 6 12" xfId="11479" xr:uid="{FC4D9089-10FE-4BA1-9207-028EDBF6A4DD}"/>
    <cellStyle name="Warning Text 6 12 2" xfId="45102" xr:uid="{A24AD277-F5D4-45B4-B14E-D0AD2CDEBA1C}"/>
    <cellStyle name="Warning Text 6 12 3" xfId="45103" xr:uid="{5121D588-09DA-47F8-920B-70FA859C761C}"/>
    <cellStyle name="Warning Text 6 13" xfId="45104" xr:uid="{994292CF-B02A-4237-BE31-BCD00763DE8B}"/>
    <cellStyle name="Warning Text 6 13 2" xfId="45105" xr:uid="{A30EC199-85FD-4222-8187-149DCA8B2648}"/>
    <cellStyle name="Warning Text 6 13 3" xfId="45106" xr:uid="{A6670F41-C484-40D6-9C63-B1BB7B9915A0}"/>
    <cellStyle name="Warning Text 6 14" xfId="45107" xr:uid="{F6C83660-2233-4B73-8C63-28EC2A986A90}"/>
    <cellStyle name="Warning Text 6 15" xfId="45108" xr:uid="{D9CC64DF-2442-479F-90BA-CB110C6A7B5C}"/>
    <cellStyle name="Warning Text 6 15 2" xfId="45109" xr:uid="{3D7736C2-1947-4561-8558-0DF154F26D34}"/>
    <cellStyle name="Warning Text 6 15 3" xfId="45110" xr:uid="{1FC251B5-3466-4371-B7E8-CD6932E7E768}"/>
    <cellStyle name="Warning Text 6 16" xfId="45111" xr:uid="{6BF1B0EC-EBD1-4275-9382-07590A36C789}"/>
    <cellStyle name="Warning Text 6 17" xfId="11329" xr:uid="{292A9269-1806-41E6-A8A5-944E76ED62F3}"/>
    <cellStyle name="Warning Text 6 18" xfId="9744" xr:uid="{F37DB9D2-2262-43A5-8F7F-0209CDED7C30}"/>
    <cellStyle name="Warning Text 6 2" xfId="3268" xr:uid="{1AEA44B3-B327-459C-9B8D-5E47F5444ED8}"/>
    <cellStyle name="Warning Text 6 2 2" xfId="11482" xr:uid="{A8602554-8FE1-4F5A-9A40-30AE42BBC690}"/>
    <cellStyle name="Warning Text 6 2 2 2" xfId="45112" xr:uid="{C0BF1993-30C7-4C07-968D-526A6F154DB5}"/>
    <cellStyle name="Warning Text 6 2 2 3" xfId="45113" xr:uid="{B1DCB33C-50DC-43A4-B495-801FE8B7DD06}"/>
    <cellStyle name="Warning Text 6 2 3" xfId="45114" xr:uid="{AAEB621B-B137-49FE-8BD1-0FDBEA159E4D}"/>
    <cellStyle name="Warning Text 6 2 3 2" xfId="45115" xr:uid="{D4AA2E9B-541B-495B-AF98-50B0602C9EB5}"/>
    <cellStyle name="Warning Text 6 2 3 3" xfId="45116" xr:uid="{CBFB3F66-29D3-4FE3-A132-BD8AB0B0EA75}"/>
    <cellStyle name="Warning Text 6 2 4" xfId="45117" xr:uid="{EED966F5-55D4-4EC9-A180-88A2371A3DF9}"/>
    <cellStyle name="Warning Text 6 2 5" xfId="45118" xr:uid="{9D0BB6A9-3B28-4D9F-BA43-F061AF937213}"/>
    <cellStyle name="Warning Text 6 2 5 2" xfId="45119" xr:uid="{6337EC7C-F721-41D2-ACB8-82D26C233C08}"/>
    <cellStyle name="Warning Text 6 2 5 3" xfId="45120" xr:uid="{D66E6F99-F514-46A8-B25B-3B83CC264E68}"/>
    <cellStyle name="Warning Text 6 2 6" xfId="45121" xr:uid="{24497205-5BEF-4D3F-A3D4-6BDD68B55F1F}"/>
    <cellStyle name="Warning Text 6 2 7" xfId="11332" xr:uid="{DE36B920-84E3-4351-820A-6F668A89B294}"/>
    <cellStyle name="Warning Text 6 2 8" xfId="9745" xr:uid="{F4DDA8E9-EDCF-40E9-8EA3-300A16B45A5C}"/>
    <cellStyle name="Warning Text 6 3" xfId="3269" xr:uid="{16AB6CE7-C353-405B-94EC-6A11D76CBA0A}"/>
    <cellStyle name="Warning Text 6 3 2" xfId="11483" xr:uid="{F9DEB1A0-7C31-47F1-B14E-9229308377EB}"/>
    <cellStyle name="Warning Text 6 3 2 2" xfId="45122" xr:uid="{76341161-7BE7-46DE-9A70-476C19CC2BA8}"/>
    <cellStyle name="Warning Text 6 3 2 3" xfId="45123" xr:uid="{13B20E00-1509-4224-8C4B-08A131885E4B}"/>
    <cellStyle name="Warning Text 6 3 3" xfId="45124" xr:uid="{972A62F7-0B56-4E01-8FA3-842CB883A5EE}"/>
    <cellStyle name="Warning Text 6 3 3 2" xfId="45125" xr:uid="{F8EC07EF-2393-4708-8879-E5E3AC1D2BC3}"/>
    <cellStyle name="Warning Text 6 3 3 3" xfId="45126" xr:uid="{DAC1D9CC-66AA-439C-B44B-BDFC9F24E72A}"/>
    <cellStyle name="Warning Text 6 3 4" xfId="45127" xr:uid="{11813A16-BEC4-44E3-91CB-5059E7466591}"/>
    <cellStyle name="Warning Text 6 3 5" xfId="45128" xr:uid="{CD12E8D4-59A4-43F5-9BCE-F7D7176CA82A}"/>
    <cellStyle name="Warning Text 6 3 5 2" xfId="45129" xr:uid="{0E8D44C4-5359-4358-8316-464B40CDF4D3}"/>
    <cellStyle name="Warning Text 6 3 5 3" xfId="45130" xr:uid="{7471E663-B6A3-4F8A-8F28-980EBD940C4B}"/>
    <cellStyle name="Warning Text 6 3 6" xfId="45131" xr:uid="{5E9D6CAB-C816-46B0-A6B6-A4A76D41E2AC}"/>
    <cellStyle name="Warning Text 6 3 7" xfId="11333" xr:uid="{DD5F1EA1-15FF-4E7D-8AFD-24FB6E0E71A1}"/>
    <cellStyle name="Warning Text 6 4" xfId="3270" xr:uid="{489C9AFD-B39E-44B6-B8B3-0D0AB49C40B7}"/>
    <cellStyle name="Warning Text 6 4 2" xfId="11484" xr:uid="{83A25E21-38BF-4DFE-BC87-DC7B2A5EE627}"/>
    <cellStyle name="Warning Text 6 4 2 2" xfId="45132" xr:uid="{53282CC9-69F3-418D-9F2C-4A9246A7EF21}"/>
    <cellStyle name="Warning Text 6 4 2 3" xfId="45133" xr:uid="{A79B3C70-F13D-470F-9328-1475969BAF4F}"/>
    <cellStyle name="Warning Text 6 4 3" xfId="45134" xr:uid="{F06AF63D-6ED6-4A74-A760-737862B79C3C}"/>
    <cellStyle name="Warning Text 6 4 3 2" xfId="45135" xr:uid="{AF3FDBA2-A3A9-4583-8A04-1DE2F949005C}"/>
    <cellStyle name="Warning Text 6 4 3 3" xfId="45136" xr:uid="{42820901-D504-4369-AE9E-5F03D7838853}"/>
    <cellStyle name="Warning Text 6 4 4" xfId="45137" xr:uid="{05EE27AE-3181-4133-82F9-2C9BEC08A695}"/>
    <cellStyle name="Warning Text 6 4 5" xfId="45138" xr:uid="{9D7A410B-EEC3-487C-8649-A8D128E35464}"/>
    <cellStyle name="Warning Text 6 4 5 2" xfId="45139" xr:uid="{FB483C45-4D95-4B8A-89B6-8AE78A938EA2}"/>
    <cellStyle name="Warning Text 6 4 5 3" xfId="45140" xr:uid="{FA4280A3-A3EA-4AFC-9D7F-E6490631AF05}"/>
    <cellStyle name="Warning Text 6 4 6" xfId="45141" xr:uid="{D5B0897B-9A26-40EC-97CF-25DBC8FEA519}"/>
    <cellStyle name="Warning Text 6 4 7" xfId="11334" xr:uid="{44FB3C86-6DCC-473E-9538-2BE74B1A93C3}"/>
    <cellStyle name="Warning Text 6 5" xfId="3271" xr:uid="{51280E39-913D-4750-97A8-92F42634B56D}"/>
    <cellStyle name="Warning Text 6 5 2" xfId="11485" xr:uid="{B671EDDD-2863-4394-A593-6A0E42B79459}"/>
    <cellStyle name="Warning Text 6 5 2 2" xfId="45142" xr:uid="{26A87DE0-CDFD-4F0A-B8B8-86E6FF148AC1}"/>
    <cellStyle name="Warning Text 6 5 2 3" xfId="45143" xr:uid="{09FB2D6F-E681-47B2-877A-3F3D40913F9C}"/>
    <cellStyle name="Warning Text 6 5 3" xfId="45144" xr:uid="{0AFC140F-5B04-4688-B3C3-F18D12300515}"/>
    <cellStyle name="Warning Text 6 5 3 2" xfId="45145" xr:uid="{F39CEF42-E802-44F8-B829-8FEE37CF7406}"/>
    <cellStyle name="Warning Text 6 5 3 3" xfId="45146" xr:uid="{AA3A7844-AEB5-41CA-8BE5-29148B98A438}"/>
    <cellStyle name="Warning Text 6 5 4" xfId="45147" xr:uid="{D5D88838-34DA-4FD9-81BB-36EE2AF0BEF5}"/>
    <cellStyle name="Warning Text 6 5 5" xfId="45148" xr:uid="{B84FCED2-836D-4B8E-940A-8FD74A61ED83}"/>
    <cellStyle name="Warning Text 6 5 5 2" xfId="45149" xr:uid="{0828B057-9C56-499C-8723-BADFE320BDA4}"/>
    <cellStyle name="Warning Text 6 5 5 3" xfId="45150" xr:uid="{8B1BD27B-5637-45E0-B238-03E9B6470576}"/>
    <cellStyle name="Warning Text 6 5 6" xfId="45151" xr:uid="{F4984C73-7955-4478-9E54-69C1DE145674}"/>
    <cellStyle name="Warning Text 6 5 7" xfId="11335" xr:uid="{8200CECD-4752-4C8D-BEE6-B6C938EF3257}"/>
    <cellStyle name="Warning Text 6 6" xfId="3272" xr:uid="{4223C9ED-66C7-4B28-A555-9474EDB0A3B6}"/>
    <cellStyle name="Warning Text 6 6 2" xfId="11486" xr:uid="{248803E1-980A-4370-85D3-0E60DE5D2745}"/>
    <cellStyle name="Warning Text 6 6 2 2" xfId="45152" xr:uid="{974ED916-0414-4DF7-B095-5E60D0602F61}"/>
    <cellStyle name="Warning Text 6 6 2 3" xfId="45153" xr:uid="{3CA15DD2-4E89-4267-AEF5-CB58B3CA566B}"/>
    <cellStyle name="Warning Text 6 6 3" xfId="45154" xr:uid="{88631D97-B753-4207-B135-7518258BE6D5}"/>
    <cellStyle name="Warning Text 6 6 3 2" xfId="45155" xr:uid="{32B9F5F5-D376-4C80-ABC4-6AB52010B3DB}"/>
    <cellStyle name="Warning Text 6 6 3 3" xfId="45156" xr:uid="{4B9C0737-02BD-4720-A3AD-778C870C0257}"/>
    <cellStyle name="Warning Text 6 6 4" xfId="45157" xr:uid="{556CBC84-FC22-4670-AC8C-20986A49FE8E}"/>
    <cellStyle name="Warning Text 6 6 5" xfId="45158" xr:uid="{B569154D-1B98-490C-8EC0-6D139706776C}"/>
    <cellStyle name="Warning Text 6 6 5 2" xfId="45159" xr:uid="{9B1DFA85-B28A-40F0-8A52-D1AB11F29B55}"/>
    <cellStyle name="Warning Text 6 6 5 3" xfId="45160" xr:uid="{AD359E26-DD31-4206-ADF2-F36B232977CA}"/>
    <cellStyle name="Warning Text 6 6 6" xfId="45161" xr:uid="{4F93C9BD-2E31-4D72-B6CC-FD0B67FAE6ED}"/>
    <cellStyle name="Warning Text 6 6 7" xfId="11336" xr:uid="{6E916107-BA34-44FE-A8F7-8B55F3E431C7}"/>
    <cellStyle name="Warning Text 6 7" xfId="3273" xr:uid="{C2BB438F-D362-4610-A44E-79DB9FB44875}"/>
    <cellStyle name="Warning Text 6 7 2" xfId="11487" xr:uid="{18656F0D-4E33-4B87-A500-8DA36970A736}"/>
    <cellStyle name="Warning Text 6 7 2 2" xfId="45162" xr:uid="{658C67DA-14D2-4387-AAD7-8DDFBBB4F2D3}"/>
    <cellStyle name="Warning Text 6 7 2 3" xfId="45163" xr:uid="{467DB901-4BFE-4797-83B0-69B743FAB0F7}"/>
    <cellStyle name="Warning Text 6 7 3" xfId="45164" xr:uid="{55F1EA73-6F32-42FC-ABA3-4C8E9928B550}"/>
    <cellStyle name="Warning Text 6 7 3 2" xfId="45165" xr:uid="{1D77BD3E-AF3F-4C85-B3C2-CBB771B4D315}"/>
    <cellStyle name="Warning Text 6 7 3 3" xfId="45166" xr:uid="{03FF3524-5BA6-408A-8CBB-DFF71D63CF93}"/>
    <cellStyle name="Warning Text 6 7 4" xfId="45167" xr:uid="{68C9122D-0EFD-4126-B616-37DBEB5FC54D}"/>
    <cellStyle name="Warning Text 6 7 5" xfId="45168" xr:uid="{3278B16C-2EC9-43C0-B659-2BAE16A5C67E}"/>
    <cellStyle name="Warning Text 6 7 5 2" xfId="45169" xr:uid="{0693F567-0D09-4FA9-B228-53BC17629D7C}"/>
    <cellStyle name="Warning Text 6 7 5 3" xfId="45170" xr:uid="{1D89A197-C659-4981-B91B-7CC4BC1A6F90}"/>
    <cellStyle name="Warning Text 6 7 6" xfId="45171" xr:uid="{EC299FF5-85C8-46B7-8708-2C5C8122CDD7}"/>
    <cellStyle name="Warning Text 6 7 7" xfId="11337" xr:uid="{2F879803-EADE-4B78-87C8-B0105A25C23A}"/>
    <cellStyle name="Warning Text 6 8" xfId="3274" xr:uid="{FB9E9106-267B-47FD-8D19-8B0CF168352A}"/>
    <cellStyle name="Warning Text 6 8 2" xfId="11488" xr:uid="{977CA47F-A7C5-449C-9CD8-5AB7E055E8AB}"/>
    <cellStyle name="Warning Text 6 8 2 2" xfId="45172" xr:uid="{4B19A0DB-305A-4974-B6BF-09608C1BB9D2}"/>
    <cellStyle name="Warning Text 6 8 2 3" xfId="45173" xr:uid="{19EC48B4-FE06-4B23-A539-3FFB34B82A28}"/>
    <cellStyle name="Warning Text 6 8 3" xfId="45174" xr:uid="{8EDE4ECF-23B2-4DA4-84FA-007214702451}"/>
    <cellStyle name="Warning Text 6 8 3 2" xfId="45175" xr:uid="{4076F9D8-C4EC-424D-933D-E8B27130530F}"/>
    <cellStyle name="Warning Text 6 8 3 3" xfId="45176" xr:uid="{CB3490F7-386B-4C7A-A870-CCA4B0607164}"/>
    <cellStyle name="Warning Text 6 8 4" xfId="45177" xr:uid="{B52B83CA-52D7-4C3A-B23B-06AEB7F00013}"/>
    <cellStyle name="Warning Text 6 8 5" xfId="45178" xr:uid="{F198E395-34C8-44A0-8542-F73CEAFF61A3}"/>
    <cellStyle name="Warning Text 6 8 5 2" xfId="45179" xr:uid="{7C486FF7-AC1E-4535-8AE9-B4EC9F8902DA}"/>
    <cellStyle name="Warning Text 6 8 5 3" xfId="45180" xr:uid="{61DC77D4-205F-4DD4-9A5D-014D436E4F74}"/>
    <cellStyle name="Warning Text 6 8 6" xfId="45181" xr:uid="{A7D723F1-E34F-42AA-9FEF-C6E4899CFDF1}"/>
    <cellStyle name="Warning Text 6 8 7" xfId="11338" xr:uid="{397C7713-C6B6-40C3-A993-60FA4551A8AB}"/>
    <cellStyle name="Warning Text 6 9" xfId="3275" xr:uid="{E5BFFF70-2309-45E0-A569-AE88B8129C64}"/>
    <cellStyle name="Warning Text 6 9 2" xfId="11489" xr:uid="{F88FEE59-786E-402D-AF94-44E31B2BBA14}"/>
    <cellStyle name="Warning Text 6 9 2 2" xfId="45182" xr:uid="{E1E6547D-5AFF-4062-97D2-C2E63B433B5E}"/>
    <cellStyle name="Warning Text 6 9 2 3" xfId="45183" xr:uid="{ADDA0908-A823-49EB-8E18-E0638859FCDF}"/>
    <cellStyle name="Warning Text 6 9 3" xfId="45184" xr:uid="{542A512B-CF85-49CC-86C8-FB175F06D0C8}"/>
    <cellStyle name="Warning Text 6 9 3 2" xfId="45185" xr:uid="{4673BC73-A7E0-4876-9992-F8F76DB8EBFE}"/>
    <cellStyle name="Warning Text 6 9 3 3" xfId="45186" xr:uid="{7CB516FA-1168-4A03-B156-7D645E351D31}"/>
    <cellStyle name="Warning Text 6 9 4" xfId="45187" xr:uid="{585DFCC7-A13A-4C8E-B8F6-076C75FC3F15}"/>
    <cellStyle name="Warning Text 6 9 5" xfId="45188" xr:uid="{4CD2EB6B-BA71-4571-97C5-C5DA476FB471}"/>
    <cellStyle name="Warning Text 6 9 5 2" xfId="45189" xr:uid="{780CD125-B141-4400-9590-B4CEE8AAB4E8}"/>
    <cellStyle name="Warning Text 6 9 5 3" xfId="45190" xr:uid="{CF0B9C29-3FBC-4A72-81D9-179E014CD28E}"/>
    <cellStyle name="Warning Text 6 9 6" xfId="45191" xr:uid="{45CAD994-F08F-4451-BA41-B3EAFC6320C6}"/>
    <cellStyle name="Warning Text 6 9 7" xfId="11339" xr:uid="{695F85A4-D17F-4898-BAA4-6CE6CC730331}"/>
    <cellStyle name="Warning Text 7" xfId="3276" xr:uid="{58DD0C3B-E521-4483-9557-C77E463CC8C2}"/>
    <cellStyle name="Warning Text 7 2" xfId="11490" xr:uid="{444D3244-84BC-415B-BAB5-41CFB06EDE95}"/>
    <cellStyle name="Warning Text 7 2 2" xfId="45192" xr:uid="{FED4BF88-81A1-4BA6-8600-E90DF28B15B5}"/>
    <cellStyle name="Warning Text 7 2 3" xfId="45193" xr:uid="{39FAE825-0199-4511-BF71-C0F298E158CB}"/>
    <cellStyle name="Warning Text 7 3" xfId="45194" xr:uid="{3C10A9CD-664B-4DB2-B7D1-9C95659C8CE6}"/>
    <cellStyle name="Warning Text 7 3 2" xfId="45195" xr:uid="{DF229A06-19E3-4142-A67A-E18C8DE40C6C}"/>
    <cellStyle name="Warning Text 7 3 3" xfId="45196" xr:uid="{DA8EF758-E424-4DA0-BC6D-47CF00B304FB}"/>
    <cellStyle name="Warning Text 7 4" xfId="45197" xr:uid="{3AABB563-A3B3-447B-BF65-1AB93DD20D47}"/>
    <cellStyle name="Warning Text 7 5" xfId="45198" xr:uid="{5E4329C3-768A-406E-BEFA-51F49937649E}"/>
    <cellStyle name="Warning Text 7 5 2" xfId="45199" xr:uid="{4F3855DD-2CB9-4022-8504-540B2F8107F9}"/>
    <cellStyle name="Warning Text 7 5 3" xfId="45200" xr:uid="{067C5AFC-5398-43E8-8051-3325BCE20FF5}"/>
    <cellStyle name="Warning Text 7 6" xfId="45201" xr:uid="{45D8BEDB-CE85-429C-A49B-AF826A5B9D39}"/>
    <cellStyle name="Warning Text 7 7" xfId="11340" xr:uid="{C2C59EC1-DE88-4FE1-A3D2-6A126A862223}"/>
    <cellStyle name="Warning Text 7 8" xfId="9746" xr:uid="{2EABD01B-EDD8-45BB-B141-DC68F25E9128}"/>
    <cellStyle name="Warning Text 8" xfId="3277" xr:uid="{B689BD7C-0AB9-4016-8448-4405AD871EC1}"/>
    <cellStyle name="Warning Text 8 2" xfId="11491" xr:uid="{FC925265-412C-46D5-B548-83863B14B5A2}"/>
    <cellStyle name="Warning Text 8 2 2" xfId="45202" xr:uid="{14F5EDD1-9393-40DA-B85C-C013DE73F235}"/>
    <cellStyle name="Warning Text 8 2 3" xfId="45203" xr:uid="{C3303342-CE17-4A8F-8C06-543466A26E4F}"/>
    <cellStyle name="Warning Text 8 3" xfId="45204" xr:uid="{6AD7FD50-AD4F-4A9E-928F-A1C878113B0B}"/>
    <cellStyle name="Warning Text 8 3 2" xfId="45205" xr:uid="{B0E88E35-CB4B-4346-96F3-34171BC0A2AF}"/>
    <cellStyle name="Warning Text 8 3 3" xfId="45206" xr:uid="{33A72F20-67D2-4071-809C-0C3CC5E982DC}"/>
    <cellStyle name="Warning Text 8 4" xfId="45207" xr:uid="{42CD8CE9-80A6-4380-A4CA-39C9B3DC9171}"/>
    <cellStyle name="Warning Text 8 5" xfId="45208" xr:uid="{F7C20639-309D-4617-8FA6-EECDF5D3AED9}"/>
    <cellStyle name="Warning Text 8 5 2" xfId="45209" xr:uid="{11648CD9-14F4-47E0-BE3D-EA103CAF4386}"/>
    <cellStyle name="Warning Text 8 5 3" xfId="45210" xr:uid="{A27F72B5-EB22-4D47-B7AF-2F55D5D275AA}"/>
    <cellStyle name="Warning Text 8 6" xfId="45211" xr:uid="{D9A20694-8890-4A29-B755-22AC6798B57B}"/>
    <cellStyle name="Warning Text 8 7" xfId="11341" xr:uid="{7A53ABB4-20E1-427C-824B-E4EC5CA67464}"/>
    <cellStyle name="Warning Text 8 8" xfId="9747" xr:uid="{48CC7696-9D81-4D76-8A4D-7DA8708E79A4}"/>
    <cellStyle name="Warning Text 9" xfId="3278" xr:uid="{A28A7A75-987A-40AC-839A-BAD2E1849D7D}"/>
    <cellStyle name="Warning Text 9 2" xfId="11492" xr:uid="{BE979C04-5F6A-48DD-A549-D8932073642F}"/>
    <cellStyle name="Warning Text 9 2 2" xfId="45212" xr:uid="{460F2B2E-EA2B-43E8-B6B5-CA813D64FB12}"/>
    <cellStyle name="Warning Text 9 2 3" xfId="45213" xr:uid="{1BFE8F73-7AF0-4B37-A08D-C498B1E21D5C}"/>
    <cellStyle name="Warning Text 9 3" xfId="45214" xr:uid="{676CC96E-0E56-45EC-A39A-04AF4FF367AD}"/>
    <cellStyle name="Warning Text 9 3 2" xfId="45215" xr:uid="{6ADB2DD3-3CF1-4ECE-8705-BCE0A57A0ABE}"/>
    <cellStyle name="Warning Text 9 3 3" xfId="45216" xr:uid="{9A5CAC8A-8AE7-4CA7-AF81-65EE46EF5AE1}"/>
    <cellStyle name="Warning Text 9 4" xfId="45217" xr:uid="{469E6D63-4DEB-4512-A60D-EA6F26488C67}"/>
    <cellStyle name="Warning Text 9 5" xfId="45218" xr:uid="{77531651-3B81-4633-8B5E-B0A068E4C756}"/>
    <cellStyle name="Warning Text 9 5 2" xfId="45219" xr:uid="{1FA51458-3157-43D4-AB4C-F75765CB6F16}"/>
    <cellStyle name="Warning Text 9 5 3" xfId="45220" xr:uid="{EB362196-B59C-45AC-9055-A35086300514}"/>
    <cellStyle name="Warning Text 9 6" xfId="45221" xr:uid="{E8576F29-D042-4D2D-84F7-7D1205B9CE84}"/>
    <cellStyle name="Warning Text 9 7" xfId="11342" xr:uid="{FDCC1B36-7B06-4AAB-B786-C9A924665C73}"/>
    <cellStyle name="Warning Text 9 8" xfId="9748" xr:uid="{80FA7229-B1EE-42E1-AA1E-223B1FE0313D}"/>
    <cellStyle name="Zelle überprüfen" xfId="9749" xr:uid="{E4C3147A-A4E4-47CC-A182-E4367CA18F68}"/>
    <cellStyle name="Zelle überprüfen 2" xfId="45223" xr:uid="{5D7530DA-7D89-454A-A0C3-44EBA7192430}"/>
    <cellStyle name="Zelle überprüfen 3" xfId="45222" xr:uid="{357834AF-40DD-4026-B2F0-361AEEE64E35}"/>
    <cellStyle name="Гиперссылка" xfId="9750" xr:uid="{05999823-66CD-49C7-9913-BBB6940EECEC}"/>
    <cellStyle name="Гиперссылка 2" xfId="45225" xr:uid="{C4E4CCA0-D56E-4530-8B21-4B2312B33632}"/>
    <cellStyle name="Гиперссылка 3" xfId="45224" xr:uid="{8667100A-AC7B-4A21-998A-631804F65FEE}"/>
    <cellStyle name="Обычный_2++" xfId="9751" xr:uid="{13C6320C-0A71-46F5-9D8C-7C3E964A1D93}"/>
    <cellStyle name="已访问的超链接" xfId="3306" xr:uid="{839E8B14-F1D8-4D5A-AC7F-B6F1796297C4}"/>
    <cellStyle name="已访问的超链接 2" xfId="9752" xr:uid="{A888E1F9-B21C-4A09-9C84-6F922805311F}"/>
    <cellStyle name="已访问的超链接 2 2" xfId="45226" xr:uid="{4B881C66-11F0-47FE-A1D8-02F8EF92D0C4}"/>
    <cellStyle name="已访问的超链接 3" xfId="45227" xr:uid="{4E1F60F8-77F0-417D-8C33-B050E43FB6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son/OneDrive%20-%20University%20College%20Cork/TIMES/TIMES%202.0/Irish_TIMES_2p0_v05/SubRES_TMPL/SubRes_ELC-DTB_ETRI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C_EGP"/>
      <sheetName val="ELC_CHP"/>
      <sheetName val="ELC_CCS"/>
    </sheetNames>
    <sheetDataSet>
      <sheetData sheetId="0">
        <row r="30">
          <cell r="E30">
            <v>0.5</v>
          </cell>
          <cell r="F30">
            <v>0.52</v>
          </cell>
          <cell r="G30">
            <v>0.55000000000000004</v>
          </cell>
          <cell r="H30">
            <v>0.55000000000000004</v>
          </cell>
          <cell r="I30">
            <v>0.55000000000000004</v>
          </cell>
          <cell r="J30">
            <v>2013</v>
          </cell>
          <cell r="K30">
            <v>1500</v>
          </cell>
          <cell r="L30">
            <v>1500</v>
          </cell>
          <cell r="M30">
            <v>1500</v>
          </cell>
          <cell r="N30">
            <v>1500</v>
          </cell>
          <cell r="O30">
            <v>1500</v>
          </cell>
          <cell r="P30">
            <v>37.5</v>
          </cell>
          <cell r="Q30">
            <v>37.5</v>
          </cell>
          <cell r="R30">
            <v>37.5</v>
          </cell>
          <cell r="S30">
            <v>37.5</v>
          </cell>
          <cell r="T30">
            <v>37.5</v>
          </cell>
          <cell r="U30">
            <v>0.06</v>
          </cell>
          <cell r="V30">
            <v>0.06</v>
          </cell>
          <cell r="W30">
            <v>0.06</v>
          </cell>
          <cell r="X30">
            <v>0.06</v>
          </cell>
          <cell r="Y30">
            <v>0.06</v>
          </cell>
          <cell r="Z30">
            <v>30</v>
          </cell>
          <cell r="AC30">
            <v>31.536000000000001</v>
          </cell>
          <cell r="AD30">
            <v>0.9</v>
          </cell>
          <cell r="AE30">
            <v>0.9</v>
          </cell>
          <cell r="AF30">
            <v>0.9</v>
          </cell>
          <cell r="AG30">
            <v>0.9</v>
          </cell>
          <cell r="AH30">
            <v>0.9</v>
          </cell>
        </row>
        <row r="31">
          <cell r="E31">
            <v>0.34</v>
          </cell>
          <cell r="F31">
            <v>0.35</v>
          </cell>
          <cell r="G31">
            <v>0.35</v>
          </cell>
          <cell r="H31">
            <v>0.38</v>
          </cell>
          <cell r="I31">
            <v>0.38</v>
          </cell>
          <cell r="J31">
            <v>2013</v>
          </cell>
          <cell r="K31">
            <v>3000</v>
          </cell>
          <cell r="L31">
            <v>2700</v>
          </cell>
          <cell r="M31">
            <v>2550</v>
          </cell>
          <cell r="N31">
            <v>2550</v>
          </cell>
          <cell r="O31">
            <v>2550</v>
          </cell>
          <cell r="P31">
            <v>75</v>
          </cell>
          <cell r="Q31">
            <v>67.5</v>
          </cell>
          <cell r="R31">
            <v>63.75</v>
          </cell>
          <cell r="S31">
            <v>63.75</v>
          </cell>
          <cell r="T31">
            <v>63.75</v>
          </cell>
          <cell r="U31">
            <v>0.16500000000000001</v>
          </cell>
          <cell r="V31">
            <v>0.14849999999999999</v>
          </cell>
          <cell r="W31">
            <v>0.14025000000000001</v>
          </cell>
          <cell r="X31">
            <v>0.14025000000000001</v>
          </cell>
          <cell r="Y31">
            <v>0.14025000000000001</v>
          </cell>
          <cell r="Z31">
            <v>40</v>
          </cell>
          <cell r="AC31">
            <v>31.536000000000001</v>
          </cell>
          <cell r="AD31">
            <v>0.9</v>
          </cell>
          <cell r="AE31">
            <v>0.9</v>
          </cell>
          <cell r="AF31">
            <v>0.9</v>
          </cell>
          <cell r="AG31">
            <v>0.9</v>
          </cell>
          <cell r="AH31">
            <v>0.9</v>
          </cell>
        </row>
        <row r="34">
          <cell r="E34">
            <v>0.35</v>
          </cell>
          <cell r="F34">
            <v>0.37</v>
          </cell>
          <cell r="G34">
            <v>0.4</v>
          </cell>
          <cell r="H34">
            <v>0.41</v>
          </cell>
          <cell r="I34">
            <v>0.44</v>
          </cell>
          <cell r="J34">
            <v>2013</v>
          </cell>
          <cell r="K34">
            <v>3100</v>
          </cell>
          <cell r="L34">
            <v>2885</v>
          </cell>
          <cell r="M34">
            <v>2825</v>
          </cell>
          <cell r="N34">
            <v>2825</v>
          </cell>
          <cell r="O34">
            <v>2825</v>
          </cell>
          <cell r="P34">
            <v>93</v>
          </cell>
          <cell r="Q34">
            <v>86.55</v>
          </cell>
          <cell r="R34">
            <v>84.75</v>
          </cell>
          <cell r="S34">
            <v>84.75</v>
          </cell>
          <cell r="T34">
            <v>84.75</v>
          </cell>
          <cell r="U34">
            <v>0.186</v>
          </cell>
          <cell r="V34">
            <v>0.1731</v>
          </cell>
          <cell r="W34">
            <v>0.16950000000000001</v>
          </cell>
          <cell r="X34">
            <v>0.16950000000000001</v>
          </cell>
          <cell r="Y34">
            <v>0.16950000000000001</v>
          </cell>
          <cell r="Z34">
            <v>35</v>
          </cell>
          <cell r="AC34">
            <v>31.536000000000001</v>
          </cell>
          <cell r="AD34">
            <v>0.9</v>
          </cell>
          <cell r="AE34">
            <v>0.9</v>
          </cell>
          <cell r="AF34">
            <v>0.9</v>
          </cell>
          <cell r="AG34">
            <v>0.9</v>
          </cell>
          <cell r="AH34">
            <v>0.9</v>
          </cell>
        </row>
        <row r="35">
          <cell r="K35">
            <v>4500</v>
          </cell>
          <cell r="L35">
            <v>4370</v>
          </cell>
          <cell r="M35">
            <v>4370</v>
          </cell>
          <cell r="N35">
            <v>4370</v>
          </cell>
          <cell r="O35">
            <v>4370</v>
          </cell>
          <cell r="U35">
            <v>0.36</v>
          </cell>
          <cell r="V35">
            <v>0.34960000000000002</v>
          </cell>
          <cell r="W35">
            <v>0.34960000000000002</v>
          </cell>
          <cell r="X35">
            <v>0.34960000000000002</v>
          </cell>
          <cell r="Y35">
            <v>0.34960000000000002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BB47"/>
  <sheetViews>
    <sheetView topLeftCell="A3" zoomScale="70" zoomScaleNormal="70" workbookViewId="0">
      <selection activeCell="A35" sqref="A35"/>
    </sheetView>
  </sheetViews>
  <sheetFormatPr defaultColWidth="9.08984375" defaultRowHeight="14"/>
  <cols>
    <col min="1" max="1" width="22.453125" style="1" customWidth="1"/>
    <col min="2" max="2" width="75.1796875" style="1" bestFit="1" customWidth="1"/>
    <col min="3" max="3" width="11.08984375" style="1" customWidth="1"/>
    <col min="4" max="4" width="13.453125" style="1" bestFit="1" customWidth="1"/>
    <col min="5" max="34" width="9.08984375" style="1"/>
    <col min="35" max="35" width="3.453125" style="1" customWidth="1"/>
    <col min="36" max="36" width="12.453125" style="1" bestFit="1" customWidth="1"/>
    <col min="37" max="37" width="21.1796875" style="1" bestFit="1" customWidth="1"/>
    <col min="38" max="38" width="117.453125" style="1" bestFit="1" customWidth="1"/>
    <col min="39" max="40" width="9.08984375" style="1"/>
    <col min="41" max="41" width="12.1796875" style="1" bestFit="1" customWidth="1"/>
    <col min="42" max="42" width="10.1796875" style="1" bestFit="1" customWidth="1"/>
    <col min="43" max="16384" width="9.08984375" style="1"/>
  </cols>
  <sheetData>
    <row r="1" spans="1:47" ht="23">
      <c r="A1" s="17" t="s">
        <v>88</v>
      </c>
      <c r="B1" s="18"/>
    </row>
    <row r="2" spans="1:47">
      <c r="A2" s="2" t="s">
        <v>131</v>
      </c>
      <c r="B2" s="2"/>
      <c r="C2" s="2"/>
      <c r="D2" s="3"/>
      <c r="E2" s="3"/>
      <c r="F2" s="3"/>
      <c r="G2" s="3"/>
      <c r="H2" s="3"/>
      <c r="I2" s="3"/>
      <c r="J2" s="4"/>
      <c r="K2" s="4"/>
      <c r="L2" s="4"/>
      <c r="M2" s="4"/>
      <c r="N2" s="4"/>
      <c r="O2" s="4"/>
      <c r="P2" s="2"/>
      <c r="Q2" s="2"/>
      <c r="R2" s="2"/>
      <c r="S2" s="2"/>
      <c r="U2" s="2"/>
      <c r="V2" s="2"/>
      <c r="W2" s="2"/>
      <c r="Y2" s="2"/>
      <c r="Z2" s="2"/>
    </row>
    <row r="3" spans="1:47">
      <c r="A3" s="2"/>
      <c r="B3" s="2"/>
      <c r="C3" s="2"/>
      <c r="D3" s="5" t="s">
        <v>74</v>
      </c>
      <c r="E3" s="3"/>
      <c r="F3" s="3"/>
      <c r="G3" s="3"/>
      <c r="H3" s="3"/>
      <c r="I3" s="3"/>
      <c r="J3" s="4"/>
      <c r="K3" s="4"/>
      <c r="L3" s="4"/>
      <c r="M3" s="4"/>
      <c r="N3" s="4"/>
      <c r="O3" s="4"/>
      <c r="P3" s="2"/>
      <c r="Q3" s="2"/>
      <c r="R3" s="2"/>
      <c r="S3" s="2"/>
      <c r="U3" s="2"/>
      <c r="V3" s="2"/>
      <c r="W3" s="2"/>
      <c r="Y3" s="2"/>
      <c r="Z3" s="2"/>
      <c r="AJ3" s="5" t="s">
        <v>37</v>
      </c>
      <c r="AK3" s="11"/>
      <c r="AL3" s="12"/>
      <c r="AM3" s="12"/>
      <c r="AN3" s="12"/>
      <c r="AO3" s="12"/>
      <c r="AP3" s="12"/>
      <c r="AQ3" s="12"/>
    </row>
    <row r="4" spans="1:47" ht="26">
      <c r="A4" s="6" t="s">
        <v>17</v>
      </c>
      <c r="B4" s="7" t="s">
        <v>18</v>
      </c>
      <c r="C4" s="6" t="s">
        <v>19</v>
      </c>
      <c r="D4" s="6" t="s">
        <v>20</v>
      </c>
      <c r="E4" s="8" t="s">
        <v>76</v>
      </c>
      <c r="F4" s="8" t="s">
        <v>77</v>
      </c>
      <c r="G4" s="8" t="s">
        <v>78</v>
      </c>
      <c r="H4" s="8" t="s">
        <v>79</v>
      </c>
      <c r="I4" s="8" t="s">
        <v>80</v>
      </c>
      <c r="J4" s="9" t="s">
        <v>31</v>
      </c>
      <c r="K4" s="9" t="s">
        <v>21</v>
      </c>
      <c r="L4" s="9" t="s">
        <v>22</v>
      </c>
      <c r="M4" s="9" t="s">
        <v>23</v>
      </c>
      <c r="N4" s="9" t="s">
        <v>66</v>
      </c>
      <c r="O4" s="9" t="s">
        <v>67</v>
      </c>
      <c r="P4" s="9" t="s">
        <v>24</v>
      </c>
      <c r="Q4" s="9" t="s">
        <v>25</v>
      </c>
      <c r="R4" s="9" t="s">
        <v>26</v>
      </c>
      <c r="S4" s="9" t="s">
        <v>68</v>
      </c>
      <c r="T4" s="9" t="s">
        <v>69</v>
      </c>
      <c r="U4" s="9" t="s">
        <v>27</v>
      </c>
      <c r="V4" s="9" t="s">
        <v>28</v>
      </c>
      <c r="W4" s="9" t="s">
        <v>29</v>
      </c>
      <c r="X4" s="9" t="s">
        <v>70</v>
      </c>
      <c r="Y4" s="9" t="s">
        <v>71</v>
      </c>
      <c r="Z4" s="9" t="s">
        <v>30</v>
      </c>
      <c r="AA4" s="9" t="s">
        <v>72</v>
      </c>
      <c r="AB4" s="9" t="s">
        <v>73</v>
      </c>
      <c r="AC4" s="9" t="s">
        <v>32</v>
      </c>
      <c r="AD4" s="9" t="s">
        <v>135</v>
      </c>
      <c r="AE4" s="9" t="s">
        <v>136</v>
      </c>
      <c r="AF4" s="9" t="s">
        <v>137</v>
      </c>
      <c r="AG4" s="9" t="s">
        <v>138</v>
      </c>
      <c r="AH4" s="9" t="s">
        <v>139</v>
      </c>
      <c r="AJ4" s="7" t="s">
        <v>38</v>
      </c>
      <c r="AK4" s="7" t="s">
        <v>17</v>
      </c>
      <c r="AL4" s="7" t="s">
        <v>39</v>
      </c>
      <c r="AM4" s="7" t="s">
        <v>40</v>
      </c>
      <c r="AN4" s="7" t="s">
        <v>41</v>
      </c>
      <c r="AO4" s="7" t="s">
        <v>42</v>
      </c>
      <c r="AP4" s="7" t="s">
        <v>43</v>
      </c>
      <c r="AQ4" s="7" t="s">
        <v>44</v>
      </c>
    </row>
    <row r="5" spans="1:47" ht="38.25" customHeight="1">
      <c r="A5" s="26" t="s">
        <v>33</v>
      </c>
      <c r="B5" s="26" t="s">
        <v>34</v>
      </c>
      <c r="C5" s="26" t="s">
        <v>35</v>
      </c>
      <c r="D5" s="26" t="s">
        <v>36</v>
      </c>
      <c r="E5" s="27" t="s">
        <v>81</v>
      </c>
      <c r="F5" s="27"/>
      <c r="G5" s="27"/>
      <c r="H5" s="27"/>
      <c r="I5" s="27"/>
      <c r="J5" s="28"/>
      <c r="K5" s="19" t="s">
        <v>90</v>
      </c>
      <c r="L5" s="28"/>
      <c r="M5" s="28"/>
      <c r="N5" s="28"/>
      <c r="O5" s="28"/>
      <c r="P5" s="19" t="s">
        <v>91</v>
      </c>
      <c r="Q5" s="28"/>
      <c r="R5" s="28"/>
      <c r="S5" s="28"/>
      <c r="T5" s="28"/>
      <c r="U5" s="38" t="s">
        <v>92</v>
      </c>
      <c r="V5" s="38"/>
      <c r="W5" s="38"/>
      <c r="X5" s="38"/>
      <c r="Y5" s="38"/>
      <c r="Z5" s="203" t="s">
        <v>75</v>
      </c>
      <c r="AA5" s="203"/>
      <c r="AB5" s="203"/>
      <c r="AC5" s="28"/>
      <c r="AD5" s="37" t="s">
        <v>1</v>
      </c>
      <c r="AE5" s="37"/>
      <c r="AF5" s="37"/>
      <c r="AG5" s="37"/>
      <c r="AH5" s="37"/>
      <c r="AJ5" s="13" t="s">
        <v>45</v>
      </c>
      <c r="AK5" s="13" t="s">
        <v>46</v>
      </c>
      <c r="AL5" s="13" t="s">
        <v>34</v>
      </c>
      <c r="AM5" s="13" t="s">
        <v>47</v>
      </c>
      <c r="AN5" s="13" t="s">
        <v>48</v>
      </c>
      <c r="AO5" s="13" t="s">
        <v>87</v>
      </c>
      <c r="AP5" s="13" t="s">
        <v>49</v>
      </c>
      <c r="AQ5" s="13" t="s">
        <v>50</v>
      </c>
    </row>
    <row r="6" spans="1:47">
      <c r="A6" s="29" t="s">
        <v>2805</v>
      </c>
      <c r="B6" s="30" t="str">
        <f>"PWR "&amp;AU6&amp;" new"</f>
        <v>PWR Offshore wind new</v>
      </c>
      <c r="C6" s="30" t="s">
        <v>2824</v>
      </c>
      <c r="D6" s="29" t="s">
        <v>83</v>
      </c>
      <c r="E6" s="31">
        <v>1</v>
      </c>
      <c r="F6" s="31"/>
      <c r="G6" s="31"/>
      <c r="H6" s="31"/>
      <c r="I6" s="31"/>
      <c r="J6" s="32">
        <v>2018</v>
      </c>
      <c r="K6" s="34">
        <v>3470</v>
      </c>
      <c r="L6" s="34">
        <v>2880</v>
      </c>
      <c r="M6" s="34">
        <v>2580</v>
      </c>
      <c r="N6" s="34">
        <v>2380</v>
      </c>
      <c r="O6" s="32">
        <v>2280</v>
      </c>
      <c r="P6" s="39">
        <v>128.38999999999999</v>
      </c>
      <c r="Q6" s="39">
        <v>92.16</v>
      </c>
      <c r="R6" s="39">
        <v>77.400000000000006</v>
      </c>
      <c r="S6" s="39">
        <v>66.64</v>
      </c>
      <c r="T6" s="39">
        <v>52.44</v>
      </c>
      <c r="U6" s="59">
        <v>0</v>
      </c>
      <c r="V6" s="59">
        <v>0</v>
      </c>
      <c r="W6" s="59">
        <v>0</v>
      </c>
      <c r="X6" s="59">
        <v>0</v>
      </c>
      <c r="Y6" s="59">
        <v>0</v>
      </c>
      <c r="Z6" s="32">
        <v>20</v>
      </c>
      <c r="AA6" s="32">
        <v>25</v>
      </c>
      <c r="AB6" s="32">
        <v>30</v>
      </c>
      <c r="AC6" s="33">
        <v>31.536000000000001</v>
      </c>
      <c r="AD6" s="31">
        <v>0.5</v>
      </c>
      <c r="AE6" s="31">
        <v>0.55000000000000004</v>
      </c>
      <c r="AF6" s="31">
        <v>0.6</v>
      </c>
      <c r="AG6" s="31">
        <v>0.65</v>
      </c>
      <c r="AH6" s="31">
        <v>0.65</v>
      </c>
      <c r="AJ6" s="41" t="s">
        <v>85</v>
      </c>
      <c r="AK6" s="1" t="str">
        <f t="shared" ref="AK6:AK33" si="0">A6</f>
        <v>P-RNW-WIN-OF02</v>
      </c>
      <c r="AL6" s="10" t="str">
        <f t="shared" ref="AL6:AL33" si="1">B6</f>
        <v>PWR Offshore wind new</v>
      </c>
      <c r="AM6" s="1" t="s">
        <v>86</v>
      </c>
      <c r="AN6" s="1" t="s">
        <v>2</v>
      </c>
      <c r="AO6" s="40" t="s">
        <v>93</v>
      </c>
      <c r="AP6" s="89" t="s">
        <v>83</v>
      </c>
      <c r="AQ6" s="23"/>
      <c r="AU6" s="29" t="s">
        <v>89</v>
      </c>
    </row>
    <row r="7" spans="1:47">
      <c r="A7" s="29" t="s">
        <v>2778</v>
      </c>
      <c r="B7" s="30" t="str">
        <f t="shared" ref="B7:B38" si="2">"PWR "&amp;AU7&amp;" new"</f>
        <v>PWR Commercial solar PV system 0.1-2 MW new</v>
      </c>
      <c r="C7" s="35" t="s">
        <v>2825</v>
      </c>
      <c r="D7" s="29" t="s">
        <v>84</v>
      </c>
      <c r="E7" s="31">
        <v>0.15</v>
      </c>
      <c r="F7" s="31">
        <v>0.17</v>
      </c>
      <c r="G7" s="31">
        <v>0.2</v>
      </c>
      <c r="H7" s="31">
        <v>0.25</v>
      </c>
      <c r="I7" s="31">
        <v>0.3</v>
      </c>
      <c r="J7" s="32">
        <v>2018</v>
      </c>
      <c r="K7" s="34">
        <v>1100</v>
      </c>
      <c r="L7" s="34">
        <v>900</v>
      </c>
      <c r="M7" s="34">
        <v>810</v>
      </c>
      <c r="N7" s="34">
        <v>760</v>
      </c>
      <c r="O7" s="32">
        <v>720</v>
      </c>
      <c r="P7" s="39">
        <v>27.5</v>
      </c>
      <c r="Q7" s="39">
        <v>22.5</v>
      </c>
      <c r="R7" s="39">
        <v>20.25</v>
      </c>
      <c r="S7" s="39">
        <v>19</v>
      </c>
      <c r="T7" s="39">
        <v>18</v>
      </c>
      <c r="U7" s="59">
        <v>0</v>
      </c>
      <c r="V7" s="59">
        <v>0</v>
      </c>
      <c r="W7" s="59">
        <v>0</v>
      </c>
      <c r="X7" s="59">
        <v>0</v>
      </c>
      <c r="Y7" s="59">
        <v>0</v>
      </c>
      <c r="Z7" s="32">
        <v>25</v>
      </c>
      <c r="AA7" s="32"/>
      <c r="AB7" s="32"/>
      <c r="AC7" s="33">
        <v>31.536000000000001</v>
      </c>
      <c r="AD7" s="31">
        <v>0.17</v>
      </c>
      <c r="AE7" s="31">
        <v>0.17</v>
      </c>
      <c r="AF7" s="31">
        <v>0.17</v>
      </c>
      <c r="AG7" s="31">
        <v>0.17</v>
      </c>
      <c r="AH7" s="31">
        <v>0.17</v>
      </c>
      <c r="AJ7" s="41" t="s">
        <v>85</v>
      </c>
      <c r="AK7" s="1" t="str">
        <f t="shared" si="0"/>
        <v>P-RNW-SOL-PV01</v>
      </c>
      <c r="AL7" s="10" t="str">
        <f t="shared" si="1"/>
        <v>PWR Commercial solar PV system 0.1-2 MW new</v>
      </c>
      <c r="AM7" s="1" t="s">
        <v>86</v>
      </c>
      <c r="AN7" s="1" t="s">
        <v>2</v>
      </c>
      <c r="AO7" s="40" t="s">
        <v>93</v>
      </c>
      <c r="AP7" s="89" t="s">
        <v>84</v>
      </c>
      <c r="AQ7" s="23"/>
      <c r="AU7" s="29" t="s">
        <v>3</v>
      </c>
    </row>
    <row r="8" spans="1:47">
      <c r="A8" s="93" t="s">
        <v>2777</v>
      </c>
      <c r="B8" s="30" t="str">
        <f t="shared" si="2"/>
        <v>PWR Commercial solar PV &gt;2 MW without tracking new</v>
      </c>
      <c r="C8" s="35" t="s">
        <v>2825</v>
      </c>
      <c r="D8" s="29" t="s">
        <v>83</v>
      </c>
      <c r="E8" s="31">
        <v>0.15</v>
      </c>
      <c r="F8" s="31">
        <v>0.17</v>
      </c>
      <c r="G8" s="31">
        <v>0.2</v>
      </c>
      <c r="H8" s="31">
        <v>0.25</v>
      </c>
      <c r="I8" s="31">
        <v>0.3</v>
      </c>
      <c r="J8" s="32">
        <v>2018</v>
      </c>
      <c r="K8" s="34">
        <v>980</v>
      </c>
      <c r="L8" s="34">
        <v>800</v>
      </c>
      <c r="M8" s="34">
        <v>640</v>
      </c>
      <c r="N8" s="34">
        <v>580</v>
      </c>
      <c r="O8" s="32">
        <v>520</v>
      </c>
      <c r="P8" s="39">
        <v>16.66</v>
      </c>
      <c r="Q8" s="39">
        <v>13.6</v>
      </c>
      <c r="R8" s="39">
        <v>10.88</v>
      </c>
      <c r="S8" s="39">
        <v>9.86</v>
      </c>
      <c r="T8" s="39">
        <v>8.84</v>
      </c>
      <c r="U8" s="59">
        <v>0</v>
      </c>
      <c r="V8" s="59">
        <v>0</v>
      </c>
      <c r="W8" s="59">
        <v>0</v>
      </c>
      <c r="X8" s="59">
        <v>0</v>
      </c>
      <c r="Y8" s="59">
        <v>0</v>
      </c>
      <c r="Z8" s="32">
        <v>25</v>
      </c>
      <c r="AA8" s="32"/>
      <c r="AB8" s="32"/>
      <c r="AC8" s="33">
        <v>31.536000000000001</v>
      </c>
      <c r="AD8" s="31">
        <v>0.17</v>
      </c>
      <c r="AE8" s="31">
        <v>0.17</v>
      </c>
      <c r="AF8" s="31">
        <v>0.17</v>
      </c>
      <c r="AG8" s="31">
        <v>0.17</v>
      </c>
      <c r="AH8" s="31">
        <v>0.17</v>
      </c>
      <c r="AJ8" s="41" t="s">
        <v>85</v>
      </c>
      <c r="AK8" s="1" t="str">
        <f t="shared" si="0"/>
        <v>P-RNW-SOL-PV02</v>
      </c>
      <c r="AL8" s="10" t="str">
        <f t="shared" si="1"/>
        <v>PWR Commercial solar PV &gt;2 MW without tracking new</v>
      </c>
      <c r="AM8" s="1" t="s">
        <v>86</v>
      </c>
      <c r="AN8" s="1" t="s">
        <v>2</v>
      </c>
      <c r="AO8" s="40" t="s">
        <v>93</v>
      </c>
      <c r="AP8" s="89" t="s">
        <v>83</v>
      </c>
      <c r="AQ8" s="23"/>
      <c r="AU8" s="29" t="s">
        <v>4</v>
      </c>
    </row>
    <row r="9" spans="1:47">
      <c r="A9" s="93" t="s">
        <v>2779</v>
      </c>
      <c r="B9" s="30" t="str">
        <f t="shared" si="2"/>
        <v>PWR Commercial solar PV &gt;2 MW with tracking new</v>
      </c>
      <c r="C9" s="35" t="s">
        <v>2825</v>
      </c>
      <c r="D9" s="29" t="s">
        <v>83</v>
      </c>
      <c r="E9" s="31">
        <v>0.15</v>
      </c>
      <c r="F9" s="31">
        <v>0.17</v>
      </c>
      <c r="G9" s="31">
        <v>0.2</v>
      </c>
      <c r="H9" s="31">
        <v>0.25</v>
      </c>
      <c r="I9" s="31">
        <v>0.3</v>
      </c>
      <c r="J9" s="32">
        <v>2018</v>
      </c>
      <c r="K9" s="34">
        <v>1450</v>
      </c>
      <c r="L9" s="34">
        <v>1100</v>
      </c>
      <c r="M9" s="34">
        <v>890</v>
      </c>
      <c r="N9" s="34">
        <v>790</v>
      </c>
      <c r="O9" s="32">
        <v>710</v>
      </c>
      <c r="P9" s="39">
        <v>21.75</v>
      </c>
      <c r="Q9" s="39">
        <v>16.5</v>
      </c>
      <c r="R9" s="39">
        <v>13.35</v>
      </c>
      <c r="S9" s="39">
        <v>11.85</v>
      </c>
      <c r="T9" s="39">
        <v>10.65</v>
      </c>
      <c r="U9" s="59">
        <v>0</v>
      </c>
      <c r="V9" s="59">
        <v>0</v>
      </c>
      <c r="W9" s="59">
        <v>0</v>
      </c>
      <c r="X9" s="59">
        <v>0</v>
      </c>
      <c r="Y9" s="59">
        <v>0</v>
      </c>
      <c r="Z9" s="32">
        <v>25</v>
      </c>
      <c r="AA9" s="32"/>
      <c r="AB9" s="32"/>
      <c r="AC9" s="33">
        <v>31.536000000000001</v>
      </c>
      <c r="AD9" s="31">
        <v>0.21</v>
      </c>
      <c r="AE9" s="31">
        <v>0.21</v>
      </c>
      <c r="AF9" s="31">
        <v>0.21</v>
      </c>
      <c r="AG9" s="31">
        <v>0.21</v>
      </c>
      <c r="AH9" s="31">
        <v>0.21</v>
      </c>
      <c r="AJ9" s="41" t="s">
        <v>85</v>
      </c>
      <c r="AK9" s="1" t="str">
        <f t="shared" si="0"/>
        <v>P-RNW-SOL-PV03</v>
      </c>
      <c r="AL9" s="10" t="str">
        <f t="shared" si="1"/>
        <v>PWR Commercial solar PV &gt;2 MW with tracking new</v>
      </c>
      <c r="AM9" s="1" t="s">
        <v>86</v>
      </c>
      <c r="AN9" s="1" t="s">
        <v>2</v>
      </c>
      <c r="AO9" s="40" t="s">
        <v>93</v>
      </c>
      <c r="AP9" s="89" t="s">
        <v>83</v>
      </c>
      <c r="AQ9" s="23"/>
      <c r="AU9" s="29" t="s">
        <v>5</v>
      </c>
    </row>
    <row r="10" spans="1:47">
      <c r="A10" s="93" t="s">
        <v>2780</v>
      </c>
      <c r="B10" s="30" t="str">
        <f t="shared" si="2"/>
        <v>PWR Solar thermal electricity power plants without thermal storage (power/heat=0.38) new</v>
      </c>
      <c r="C10" s="35" t="s">
        <v>2825</v>
      </c>
      <c r="D10" s="29" t="s">
        <v>83</v>
      </c>
      <c r="E10" s="31">
        <v>0.36</v>
      </c>
      <c r="F10" s="31"/>
      <c r="G10" s="31"/>
      <c r="H10" s="31"/>
      <c r="I10" s="31"/>
      <c r="J10" s="32">
        <v>2018</v>
      </c>
      <c r="K10" s="34">
        <v>5600</v>
      </c>
      <c r="L10" s="34">
        <v>4500</v>
      </c>
      <c r="M10" s="34">
        <v>3800</v>
      </c>
      <c r="N10" s="34">
        <v>3500</v>
      </c>
      <c r="O10" s="32">
        <v>3400</v>
      </c>
      <c r="P10" s="39">
        <v>224</v>
      </c>
      <c r="Q10" s="39">
        <v>180</v>
      </c>
      <c r="R10" s="39">
        <v>152</v>
      </c>
      <c r="S10" s="39">
        <v>140</v>
      </c>
      <c r="T10" s="39">
        <v>136</v>
      </c>
      <c r="U10" s="59">
        <v>0.44800000000000001</v>
      </c>
      <c r="V10" s="59">
        <v>0.36</v>
      </c>
      <c r="W10" s="59">
        <v>0.30399999999999999</v>
      </c>
      <c r="X10" s="59">
        <v>0.28000000000000003</v>
      </c>
      <c r="Y10" s="59">
        <v>0.27200000000000002</v>
      </c>
      <c r="Z10" s="32">
        <v>30</v>
      </c>
      <c r="AA10" s="32"/>
      <c r="AB10" s="32"/>
      <c r="AC10" s="33">
        <v>31.536000000000001</v>
      </c>
      <c r="AD10" s="31">
        <v>0.42</v>
      </c>
      <c r="AE10" s="31">
        <v>0.42</v>
      </c>
      <c r="AF10" s="31">
        <v>0.42</v>
      </c>
      <c r="AG10" s="31">
        <v>0.42</v>
      </c>
      <c r="AH10" s="31">
        <v>0.42</v>
      </c>
      <c r="AJ10" s="41" t="s">
        <v>85</v>
      </c>
      <c r="AK10" s="1" t="str">
        <f t="shared" si="0"/>
        <v>P-RNW-SOL-CSP04</v>
      </c>
      <c r="AL10" s="10" t="str">
        <f t="shared" si="1"/>
        <v>PWR Solar thermal electricity power plants without thermal storage (power/heat=0.38) new</v>
      </c>
      <c r="AM10" s="1" t="s">
        <v>86</v>
      </c>
      <c r="AN10" s="1" t="s">
        <v>2</v>
      </c>
      <c r="AO10" s="40" t="s">
        <v>93</v>
      </c>
      <c r="AP10" s="89" t="s">
        <v>83</v>
      </c>
      <c r="AQ10" s="23"/>
      <c r="AU10" s="29" t="s">
        <v>82</v>
      </c>
    </row>
    <row r="11" spans="1:47">
      <c r="A11" s="29" t="s">
        <v>2781</v>
      </c>
      <c r="B11" s="30" t="str">
        <f t="shared" si="2"/>
        <v>PWR Hydropower dam and reservoir, &gt;100 MW new</v>
      </c>
      <c r="C11" s="36" t="s">
        <v>2826</v>
      </c>
      <c r="D11" s="29" t="s">
        <v>83</v>
      </c>
      <c r="E11" s="31">
        <v>1</v>
      </c>
      <c r="F11" s="31"/>
      <c r="G11" s="31"/>
      <c r="H11" s="31"/>
      <c r="I11" s="31"/>
      <c r="J11" s="32">
        <v>2018</v>
      </c>
      <c r="K11" s="34">
        <v>2200</v>
      </c>
      <c r="L11" s="34">
        <v>2200</v>
      </c>
      <c r="M11" s="34">
        <v>2200</v>
      </c>
      <c r="N11" s="34">
        <v>2200</v>
      </c>
      <c r="O11" s="32">
        <v>2200</v>
      </c>
      <c r="P11" s="39">
        <v>22</v>
      </c>
      <c r="Q11" s="39">
        <v>22</v>
      </c>
      <c r="R11" s="39">
        <v>22</v>
      </c>
      <c r="S11" s="39">
        <v>22</v>
      </c>
      <c r="T11" s="39">
        <v>22</v>
      </c>
      <c r="U11" s="59">
        <v>6.6000000000000003E-2</v>
      </c>
      <c r="V11" s="59">
        <v>6.6000000000000003E-2</v>
      </c>
      <c r="W11" s="59">
        <v>6.6000000000000003E-2</v>
      </c>
      <c r="X11" s="59">
        <v>6.6000000000000003E-2</v>
      </c>
      <c r="Y11" s="59">
        <v>6.6000000000000003E-2</v>
      </c>
      <c r="Z11" s="32">
        <v>60</v>
      </c>
      <c r="AA11" s="32"/>
      <c r="AB11" s="32"/>
      <c r="AC11" s="33">
        <v>31.536000000000001</v>
      </c>
      <c r="AD11" s="31">
        <v>0.35</v>
      </c>
      <c r="AE11" s="31">
        <v>0.35</v>
      </c>
      <c r="AF11" s="31">
        <v>0.35</v>
      </c>
      <c r="AG11" s="31">
        <v>0.35</v>
      </c>
      <c r="AH11" s="31">
        <v>0.35</v>
      </c>
      <c r="AJ11" s="41" t="s">
        <v>85</v>
      </c>
      <c r="AK11" s="1" t="str">
        <f t="shared" si="0"/>
        <v>P-RNW-HYD-DAM01</v>
      </c>
      <c r="AL11" s="10" t="str">
        <f t="shared" si="1"/>
        <v>PWR Hydropower dam and reservoir, &gt;100 MW new</v>
      </c>
      <c r="AM11" s="1" t="s">
        <v>86</v>
      </c>
      <c r="AN11" s="1" t="s">
        <v>2</v>
      </c>
      <c r="AO11" s="40" t="s">
        <v>93</v>
      </c>
      <c r="AP11" s="89" t="s">
        <v>83</v>
      </c>
      <c r="AQ11" s="23"/>
      <c r="AU11" s="29" t="s">
        <v>6</v>
      </c>
    </row>
    <row r="12" spans="1:47">
      <c r="A12" s="93" t="s">
        <v>2782</v>
      </c>
      <c r="B12" s="30" t="str">
        <f t="shared" si="2"/>
        <v>PWR Hydropower dam and reservoir, 10-100 MW new</v>
      </c>
      <c r="C12" s="36" t="s">
        <v>2826</v>
      </c>
      <c r="D12" s="29" t="s">
        <v>83</v>
      </c>
      <c r="E12" s="31">
        <v>1</v>
      </c>
      <c r="F12" s="31"/>
      <c r="G12" s="31"/>
      <c r="H12" s="31"/>
      <c r="I12" s="31"/>
      <c r="J12" s="32">
        <v>2018</v>
      </c>
      <c r="K12" s="34">
        <v>3300</v>
      </c>
      <c r="L12" s="34">
        <v>3360</v>
      </c>
      <c r="M12" s="34">
        <v>3370</v>
      </c>
      <c r="N12" s="34">
        <v>3370</v>
      </c>
      <c r="O12" s="32">
        <v>3370</v>
      </c>
      <c r="P12" s="39">
        <v>49.5</v>
      </c>
      <c r="Q12" s="39">
        <v>50.4</v>
      </c>
      <c r="R12" s="39">
        <v>50.55</v>
      </c>
      <c r="S12" s="39">
        <v>50.55</v>
      </c>
      <c r="T12" s="39">
        <v>50.55</v>
      </c>
      <c r="U12" s="59">
        <v>0.16500000000000001</v>
      </c>
      <c r="V12" s="59">
        <v>0.16800000000000001</v>
      </c>
      <c r="W12" s="59">
        <v>0.16850000000000001</v>
      </c>
      <c r="X12" s="59">
        <v>0.16850000000000001</v>
      </c>
      <c r="Y12" s="59">
        <v>0.16850000000000001</v>
      </c>
      <c r="Z12" s="32">
        <v>60</v>
      </c>
      <c r="AA12" s="32"/>
      <c r="AB12" s="32"/>
      <c r="AC12" s="33">
        <v>31.536000000000001</v>
      </c>
      <c r="AD12" s="31">
        <v>0.4</v>
      </c>
      <c r="AE12" s="31">
        <v>0.4</v>
      </c>
      <c r="AF12" s="31">
        <v>0.4</v>
      </c>
      <c r="AG12" s="31">
        <v>0.4</v>
      </c>
      <c r="AH12" s="31">
        <v>0.4</v>
      </c>
      <c r="AJ12" s="41" t="s">
        <v>85</v>
      </c>
      <c r="AK12" s="1" t="str">
        <f t="shared" si="0"/>
        <v>P-RNW-HYD-DAM02</v>
      </c>
      <c r="AL12" s="10" t="str">
        <f t="shared" si="1"/>
        <v>PWR Hydropower dam and reservoir, 10-100 MW new</v>
      </c>
      <c r="AM12" s="1" t="s">
        <v>86</v>
      </c>
      <c r="AN12" s="1" t="s">
        <v>2</v>
      </c>
      <c r="AO12" s="40" t="s">
        <v>93</v>
      </c>
      <c r="AP12" s="89" t="s">
        <v>83</v>
      </c>
      <c r="AQ12" s="23"/>
      <c r="AU12" s="29" t="s">
        <v>7</v>
      </c>
    </row>
    <row r="13" spans="1:47">
      <c r="A13" s="93" t="s">
        <v>2783</v>
      </c>
      <c r="B13" s="30" t="str">
        <f t="shared" si="2"/>
        <v>PWR Hydropower dam and reservoir, &lt;10 MW new</v>
      </c>
      <c r="C13" s="36" t="s">
        <v>2826</v>
      </c>
      <c r="D13" s="29" t="s">
        <v>83</v>
      </c>
      <c r="E13" s="31">
        <v>1</v>
      </c>
      <c r="F13" s="31"/>
      <c r="G13" s="31"/>
      <c r="H13" s="31"/>
      <c r="I13" s="31"/>
      <c r="J13" s="32">
        <v>2018</v>
      </c>
      <c r="K13" s="32">
        <v>4400</v>
      </c>
      <c r="L13" s="32">
        <v>4480</v>
      </c>
      <c r="M13" s="32">
        <v>4500</v>
      </c>
      <c r="N13" s="32">
        <v>4500</v>
      </c>
      <c r="O13" s="32">
        <v>4500</v>
      </c>
      <c r="P13" s="39">
        <v>66</v>
      </c>
      <c r="Q13" s="39">
        <v>67.2</v>
      </c>
      <c r="R13" s="39">
        <v>67.5</v>
      </c>
      <c r="S13" s="39">
        <v>67.5</v>
      </c>
      <c r="T13" s="39">
        <v>67.5</v>
      </c>
      <c r="U13" s="59">
        <v>0.22</v>
      </c>
      <c r="V13" s="59">
        <v>0.224</v>
      </c>
      <c r="W13" s="59">
        <v>0.22500000000000001</v>
      </c>
      <c r="X13" s="59">
        <v>0.22500000000000001</v>
      </c>
      <c r="Y13" s="59">
        <v>0.22500000000000001</v>
      </c>
      <c r="Z13" s="32">
        <v>60</v>
      </c>
      <c r="AA13" s="32"/>
      <c r="AB13" s="32"/>
      <c r="AC13" s="33">
        <v>31.536000000000001</v>
      </c>
      <c r="AD13" s="31">
        <v>0.37</v>
      </c>
      <c r="AE13" s="31">
        <v>0.37</v>
      </c>
      <c r="AF13" s="31">
        <v>0.37</v>
      </c>
      <c r="AG13" s="31">
        <v>0.37</v>
      </c>
      <c r="AH13" s="31">
        <v>0.37</v>
      </c>
      <c r="AJ13" s="41" t="s">
        <v>85</v>
      </c>
      <c r="AK13" s="1" t="str">
        <f t="shared" si="0"/>
        <v>P-RNW-HYD-DAM03</v>
      </c>
      <c r="AL13" s="10" t="str">
        <f t="shared" si="1"/>
        <v>PWR Hydropower dam and reservoir, &lt;10 MW new</v>
      </c>
      <c r="AM13" s="1" t="s">
        <v>86</v>
      </c>
      <c r="AN13" s="1" t="s">
        <v>2</v>
      </c>
      <c r="AO13" s="40" t="s">
        <v>93</v>
      </c>
      <c r="AP13" s="89" t="s">
        <v>83</v>
      </c>
      <c r="AQ13" s="23"/>
      <c r="AU13" s="29" t="s">
        <v>8</v>
      </c>
    </row>
    <row r="14" spans="1:47">
      <c r="A14" s="93" t="s">
        <v>2784</v>
      </c>
      <c r="B14" s="30" t="str">
        <f t="shared" si="2"/>
        <v>PWR Hydropower run-of-a-river new</v>
      </c>
      <c r="C14" s="36" t="s">
        <v>2826</v>
      </c>
      <c r="D14" s="29" t="s">
        <v>84</v>
      </c>
      <c r="E14" s="31">
        <v>1</v>
      </c>
      <c r="F14" s="31"/>
      <c r="G14" s="31"/>
      <c r="H14" s="31"/>
      <c r="I14" s="31"/>
      <c r="J14" s="32">
        <v>2018</v>
      </c>
      <c r="K14" s="32">
        <v>5500</v>
      </c>
      <c r="L14" s="32">
        <v>5600</v>
      </c>
      <c r="M14" s="32">
        <v>5620</v>
      </c>
      <c r="N14" s="32">
        <v>5620</v>
      </c>
      <c r="O14" s="32">
        <v>5620</v>
      </c>
      <c r="P14" s="39">
        <v>82.5</v>
      </c>
      <c r="Q14" s="39">
        <v>84</v>
      </c>
      <c r="R14" s="39">
        <v>84.3</v>
      </c>
      <c r="S14" s="39">
        <v>84.3</v>
      </c>
      <c r="T14" s="39">
        <v>84.3</v>
      </c>
      <c r="U14" s="59">
        <v>0.27500000000000002</v>
      </c>
      <c r="V14" s="59">
        <v>0.28000000000000003</v>
      </c>
      <c r="W14" s="59">
        <v>0.28100000000000003</v>
      </c>
      <c r="X14" s="59">
        <v>0.28100000000000003</v>
      </c>
      <c r="Y14" s="59">
        <v>0.28100000000000003</v>
      </c>
      <c r="Z14" s="32">
        <v>60</v>
      </c>
      <c r="AA14" s="32"/>
      <c r="AB14" s="32"/>
      <c r="AC14" s="33">
        <v>31.536000000000001</v>
      </c>
      <c r="AD14" s="31">
        <v>0.37</v>
      </c>
      <c r="AE14" s="31">
        <v>0.37</v>
      </c>
      <c r="AF14" s="31">
        <v>0.37</v>
      </c>
      <c r="AG14" s="31">
        <v>0.37</v>
      </c>
      <c r="AH14" s="31">
        <v>0.37</v>
      </c>
      <c r="AJ14" s="41" t="s">
        <v>85</v>
      </c>
      <c r="AK14" s="1" t="str">
        <f t="shared" si="0"/>
        <v>P-RNW-HYD-ROR04</v>
      </c>
      <c r="AL14" s="10" t="str">
        <f t="shared" si="1"/>
        <v>PWR Hydropower run-of-a-river new</v>
      </c>
      <c r="AM14" s="1" t="s">
        <v>86</v>
      </c>
      <c r="AN14" s="1" t="s">
        <v>2</v>
      </c>
      <c r="AO14" s="40" t="s">
        <v>93</v>
      </c>
      <c r="AP14" s="89" t="s">
        <v>84</v>
      </c>
      <c r="AQ14" s="23"/>
      <c r="AU14" s="29" t="s">
        <v>9</v>
      </c>
    </row>
    <row r="15" spans="1:47">
      <c r="A15" s="93" t="s">
        <v>2785</v>
      </c>
      <c r="B15" s="30" t="str">
        <f t="shared" si="2"/>
        <v>PWR Flash power plant extracting fluid from hydrothermal system at 2.5 km depth new</v>
      </c>
      <c r="C15" s="30" t="s">
        <v>2827</v>
      </c>
      <c r="D15" s="29" t="s">
        <v>83</v>
      </c>
      <c r="E15" s="31">
        <v>0.23</v>
      </c>
      <c r="F15" s="31">
        <v>0.23499999999999999</v>
      </c>
      <c r="G15" s="31">
        <v>0.23899999999999999</v>
      </c>
      <c r="H15" s="31">
        <v>0.24399999999999999</v>
      </c>
      <c r="I15" s="31">
        <v>0.249</v>
      </c>
      <c r="J15" s="32">
        <v>2018</v>
      </c>
      <c r="K15" s="32">
        <v>5530</v>
      </c>
      <c r="L15" s="32">
        <v>4970</v>
      </c>
      <c r="M15" s="32">
        <v>4470</v>
      </c>
      <c r="N15" s="32">
        <v>4020</v>
      </c>
      <c r="O15" s="32">
        <v>3610</v>
      </c>
      <c r="P15" s="39">
        <v>77.419999999999987</v>
      </c>
      <c r="Q15" s="39">
        <v>79.52</v>
      </c>
      <c r="R15" s="39">
        <v>80.459999999999994</v>
      </c>
      <c r="S15" s="39">
        <v>80.400000000000006</v>
      </c>
      <c r="T15" s="39">
        <v>79.420000000000016</v>
      </c>
      <c r="U15" s="59">
        <v>0</v>
      </c>
      <c r="V15" s="59">
        <v>0</v>
      </c>
      <c r="W15" s="59">
        <v>0</v>
      </c>
      <c r="X15" s="59">
        <v>0</v>
      </c>
      <c r="Y15" s="59">
        <v>0</v>
      </c>
      <c r="Z15" s="32">
        <v>30</v>
      </c>
      <c r="AA15" s="32"/>
      <c r="AB15" s="32"/>
      <c r="AC15" s="33">
        <v>31.536000000000001</v>
      </c>
      <c r="AD15" s="31">
        <v>0.95</v>
      </c>
      <c r="AE15" s="31">
        <v>0.95</v>
      </c>
      <c r="AF15" s="31">
        <v>0.95</v>
      </c>
      <c r="AG15" s="31">
        <v>0.95</v>
      </c>
      <c r="AH15" s="31">
        <v>0.95</v>
      </c>
      <c r="AJ15" s="41" t="s">
        <v>85</v>
      </c>
      <c r="AK15" s="1" t="str">
        <f t="shared" si="0"/>
        <v>P-RNW-GEO01</v>
      </c>
      <c r="AL15" s="10" t="str">
        <f t="shared" si="1"/>
        <v>PWR Flash power plant extracting fluid from hydrothermal system at 2.5 km depth new</v>
      </c>
      <c r="AM15" s="1" t="s">
        <v>86</v>
      </c>
      <c r="AN15" s="1" t="s">
        <v>2</v>
      </c>
      <c r="AO15" s="40" t="s">
        <v>93</v>
      </c>
      <c r="AP15" s="89" t="s">
        <v>83</v>
      </c>
      <c r="AQ15" s="23"/>
      <c r="AU15" s="29" t="s">
        <v>10</v>
      </c>
    </row>
    <row r="16" spans="1:47">
      <c r="A16" s="93" t="s">
        <v>2786</v>
      </c>
      <c r="B16" s="30" t="str">
        <f t="shared" si="2"/>
        <v>PWR Organic Rankine Cycle hydrothermal system. new</v>
      </c>
      <c r="C16" s="30" t="s">
        <v>2827</v>
      </c>
      <c r="D16" s="29" t="s">
        <v>83</v>
      </c>
      <c r="E16" s="31">
        <v>0.13300000000000001</v>
      </c>
      <c r="F16" s="31">
        <v>0.13800000000000001</v>
      </c>
      <c r="G16" s="31">
        <v>0.14199999999999999</v>
      </c>
      <c r="H16" s="31">
        <v>0.14699999999999999</v>
      </c>
      <c r="I16" s="31">
        <v>0.151</v>
      </c>
      <c r="J16" s="32">
        <v>2018</v>
      </c>
      <c r="K16" s="32">
        <v>6970</v>
      </c>
      <c r="L16" s="32">
        <v>6600</v>
      </c>
      <c r="M16" s="32">
        <v>6240</v>
      </c>
      <c r="N16" s="32">
        <v>5870</v>
      </c>
      <c r="O16" s="32">
        <v>5510</v>
      </c>
      <c r="P16" s="39">
        <v>146.37</v>
      </c>
      <c r="Q16" s="39">
        <v>145.20000000000002</v>
      </c>
      <c r="R16" s="39">
        <v>143.51999999999998</v>
      </c>
      <c r="S16" s="39">
        <v>146.75</v>
      </c>
      <c r="T16" s="39">
        <v>148.77000000000001</v>
      </c>
      <c r="U16" s="59">
        <v>0</v>
      </c>
      <c r="V16" s="59">
        <v>0</v>
      </c>
      <c r="W16" s="59">
        <v>0</v>
      </c>
      <c r="X16" s="59">
        <v>0</v>
      </c>
      <c r="Y16" s="59">
        <v>0</v>
      </c>
      <c r="Z16" s="32">
        <v>30</v>
      </c>
      <c r="AA16" s="32"/>
      <c r="AB16" s="32"/>
      <c r="AC16" s="33">
        <v>31.536000000000001</v>
      </c>
      <c r="AD16" s="31">
        <v>0.95</v>
      </c>
      <c r="AE16" s="31">
        <v>0.95</v>
      </c>
      <c r="AF16" s="31">
        <v>0.95</v>
      </c>
      <c r="AG16" s="31">
        <v>0.95</v>
      </c>
      <c r="AH16" s="31">
        <v>0.95</v>
      </c>
      <c r="AJ16" s="41" t="s">
        <v>85</v>
      </c>
      <c r="AK16" s="1" t="str">
        <f t="shared" si="0"/>
        <v>P-RNW-GEO02</v>
      </c>
      <c r="AL16" s="10" t="str">
        <f t="shared" si="1"/>
        <v>PWR Organic Rankine Cycle hydrothermal system. new</v>
      </c>
      <c r="AM16" s="1" t="s">
        <v>86</v>
      </c>
      <c r="AN16" s="1" t="s">
        <v>2</v>
      </c>
      <c r="AO16" s="40" t="s">
        <v>93</v>
      </c>
      <c r="AP16" s="89" t="s">
        <v>83</v>
      </c>
      <c r="AQ16" s="23"/>
      <c r="AU16" s="32" t="s">
        <v>11</v>
      </c>
    </row>
    <row r="17" spans="1:47">
      <c r="A17" s="93" t="s">
        <v>2787</v>
      </c>
      <c r="B17" s="30" t="str">
        <f t="shared" si="2"/>
        <v>PWR Organic Rankine Cycle Enhanced Geothermal System at 5.5 km depth new</v>
      </c>
      <c r="C17" s="30" t="s">
        <v>2827</v>
      </c>
      <c r="D17" s="29" t="s">
        <v>83</v>
      </c>
      <c r="E17" s="31">
        <v>0.106</v>
      </c>
      <c r="F17" s="31">
        <v>0.11199999999999999</v>
      </c>
      <c r="G17" s="31">
        <v>0.11800000000000001</v>
      </c>
      <c r="H17" s="31">
        <v>0.12300000000000001</v>
      </c>
      <c r="I17" s="31">
        <v>0.129</v>
      </c>
      <c r="J17" s="32">
        <v>2018</v>
      </c>
      <c r="K17" s="32">
        <v>12600</v>
      </c>
      <c r="L17" s="32">
        <v>10300</v>
      </c>
      <c r="M17" s="32">
        <v>9000</v>
      </c>
      <c r="N17" s="32">
        <v>8600</v>
      </c>
      <c r="O17" s="32">
        <v>8200</v>
      </c>
      <c r="P17" s="39">
        <v>226.8</v>
      </c>
      <c r="Q17" s="39">
        <v>185.4</v>
      </c>
      <c r="R17" s="39">
        <v>171</v>
      </c>
      <c r="S17" s="39">
        <v>163.4</v>
      </c>
      <c r="T17" s="39">
        <v>155.80000000000001</v>
      </c>
      <c r="U17" s="59">
        <v>0</v>
      </c>
      <c r="V17" s="59">
        <v>0</v>
      </c>
      <c r="W17" s="59">
        <v>0</v>
      </c>
      <c r="X17" s="59">
        <v>0</v>
      </c>
      <c r="Y17" s="59">
        <v>0</v>
      </c>
      <c r="Z17" s="32">
        <v>30</v>
      </c>
      <c r="AA17" s="32"/>
      <c r="AB17" s="32"/>
      <c r="AC17" s="33">
        <v>31.536000000000001</v>
      </c>
      <c r="AD17" s="31">
        <v>0.95</v>
      </c>
      <c r="AE17" s="31">
        <v>0.95</v>
      </c>
      <c r="AF17" s="31">
        <v>0.95</v>
      </c>
      <c r="AG17" s="31">
        <v>0.95</v>
      </c>
      <c r="AH17" s="31">
        <v>0.95</v>
      </c>
      <c r="AJ17" s="41" t="s">
        <v>85</v>
      </c>
      <c r="AK17" s="1" t="str">
        <f t="shared" si="0"/>
        <v>P-RNW-GEO03</v>
      </c>
      <c r="AL17" s="10" t="str">
        <f t="shared" si="1"/>
        <v>PWR Organic Rankine Cycle Enhanced Geothermal System at 5.5 km depth new</v>
      </c>
      <c r="AM17" s="1" t="s">
        <v>86</v>
      </c>
      <c r="AN17" s="1" t="s">
        <v>2</v>
      </c>
      <c r="AO17" s="40" t="s">
        <v>93</v>
      </c>
      <c r="AP17" s="89" t="s">
        <v>83</v>
      </c>
      <c r="AQ17" s="23"/>
      <c r="AU17" s="32" t="s">
        <v>12</v>
      </c>
    </row>
    <row r="18" spans="1:47">
      <c r="A18" s="93" t="s">
        <v>2788</v>
      </c>
      <c r="B18" s="30" t="str">
        <f t="shared" si="2"/>
        <v>PWR Wave energy new</v>
      </c>
      <c r="C18" s="30" t="s">
        <v>2828</v>
      </c>
      <c r="D18" s="29" t="s">
        <v>140</v>
      </c>
      <c r="E18" s="31">
        <v>1</v>
      </c>
      <c r="F18" s="31"/>
      <c r="G18" s="31"/>
      <c r="H18" s="31"/>
      <c r="I18" s="31"/>
      <c r="J18" s="32">
        <v>2018</v>
      </c>
      <c r="K18" s="32">
        <v>9080</v>
      </c>
      <c r="L18" s="32">
        <v>5790</v>
      </c>
      <c r="M18" s="32">
        <v>4480</v>
      </c>
      <c r="N18" s="32">
        <v>2650</v>
      </c>
      <c r="O18" s="32">
        <v>2300</v>
      </c>
      <c r="P18" s="39">
        <v>326.88</v>
      </c>
      <c r="Q18" s="39">
        <v>237.38999999999996</v>
      </c>
      <c r="R18" s="39">
        <v>210.56</v>
      </c>
      <c r="S18" s="39">
        <v>153.69999999999999</v>
      </c>
      <c r="T18" s="39">
        <v>133.4</v>
      </c>
      <c r="U18" s="59">
        <v>0</v>
      </c>
      <c r="V18" s="59">
        <v>0</v>
      </c>
      <c r="W18" s="59">
        <v>0</v>
      </c>
      <c r="X18" s="59">
        <v>0</v>
      </c>
      <c r="Y18" s="59">
        <v>0</v>
      </c>
      <c r="Z18" s="32">
        <v>20</v>
      </c>
      <c r="AA18" s="32"/>
      <c r="AB18" s="32"/>
      <c r="AC18" s="33">
        <v>31.536000000000001</v>
      </c>
      <c r="AD18" s="31">
        <v>0.36</v>
      </c>
      <c r="AE18" s="31">
        <v>0.45</v>
      </c>
      <c r="AF18" s="31">
        <v>0.47</v>
      </c>
      <c r="AG18" s="31">
        <v>0.47</v>
      </c>
      <c r="AH18" s="31">
        <v>0.5</v>
      </c>
      <c r="AJ18" s="41" t="s">
        <v>85</v>
      </c>
      <c r="AK18" s="1" t="str">
        <f t="shared" si="0"/>
        <v>P-RNW-OCE-WAV01</v>
      </c>
      <c r="AL18" s="10" t="str">
        <f t="shared" si="1"/>
        <v>PWR Wave energy new</v>
      </c>
      <c r="AM18" s="1" t="s">
        <v>86</v>
      </c>
      <c r="AN18" s="1" t="s">
        <v>2</v>
      </c>
      <c r="AO18" s="40" t="s">
        <v>93</v>
      </c>
      <c r="AP18" s="89" t="s">
        <v>83</v>
      </c>
      <c r="AQ18" s="23"/>
      <c r="AU18" s="32" t="s">
        <v>13</v>
      </c>
    </row>
    <row r="19" spans="1:47">
      <c r="A19" s="93" t="s">
        <v>2789</v>
      </c>
      <c r="B19" s="30" t="str">
        <f t="shared" si="2"/>
        <v>PWR Tidal energy new</v>
      </c>
      <c r="C19" s="30" t="s">
        <v>2828</v>
      </c>
      <c r="D19" s="29" t="s">
        <v>140</v>
      </c>
      <c r="E19" s="31">
        <v>1</v>
      </c>
      <c r="F19" s="31"/>
      <c r="G19" s="31"/>
      <c r="H19" s="31"/>
      <c r="I19" s="31"/>
      <c r="J19" s="32">
        <v>2018</v>
      </c>
      <c r="K19" s="32">
        <v>10700</v>
      </c>
      <c r="L19" s="32">
        <v>4400</v>
      </c>
      <c r="M19" s="32">
        <v>3100</v>
      </c>
      <c r="N19" s="32">
        <v>2100</v>
      </c>
      <c r="O19" s="32">
        <v>1900</v>
      </c>
      <c r="P19" s="39">
        <v>363.8</v>
      </c>
      <c r="Q19" s="39">
        <v>158.4</v>
      </c>
      <c r="R19" s="39">
        <v>117.8</v>
      </c>
      <c r="S19" s="39">
        <v>90.3</v>
      </c>
      <c r="T19" s="39">
        <v>93.1</v>
      </c>
      <c r="U19" s="59">
        <v>0</v>
      </c>
      <c r="V19" s="59">
        <v>0</v>
      </c>
      <c r="W19" s="59">
        <v>0</v>
      </c>
      <c r="X19" s="59">
        <v>0</v>
      </c>
      <c r="Y19" s="59">
        <v>0</v>
      </c>
      <c r="Z19" s="32">
        <v>20</v>
      </c>
      <c r="AA19" s="32"/>
      <c r="AB19" s="32"/>
      <c r="AC19" s="33">
        <v>31.536000000000001</v>
      </c>
      <c r="AD19" s="31">
        <v>0.36</v>
      </c>
      <c r="AE19" s="31">
        <v>0.45</v>
      </c>
      <c r="AF19" s="31">
        <v>0.47</v>
      </c>
      <c r="AG19" s="31">
        <v>0.47</v>
      </c>
      <c r="AH19" s="31">
        <v>0.5</v>
      </c>
      <c r="AJ19" s="41" t="s">
        <v>85</v>
      </c>
      <c r="AK19" s="1" t="str">
        <f t="shared" si="0"/>
        <v>P-RNW-OCE-TID02</v>
      </c>
      <c r="AL19" s="10" t="str">
        <f t="shared" si="1"/>
        <v>PWR Tidal energy new</v>
      </c>
      <c r="AM19" s="1" t="s">
        <v>86</v>
      </c>
      <c r="AN19" s="1" t="s">
        <v>2</v>
      </c>
      <c r="AO19" s="40" t="s">
        <v>93</v>
      </c>
      <c r="AP19" s="89" t="s">
        <v>83</v>
      </c>
      <c r="AQ19" s="23"/>
      <c r="AU19" s="32" t="s">
        <v>14</v>
      </c>
    </row>
    <row r="20" spans="1:47">
      <c r="A20" s="93" t="s">
        <v>2774</v>
      </c>
      <c r="B20" s="30" t="str">
        <f t="shared" si="2"/>
        <v>PWR Open-Cycle Gas Turbine conventional new</v>
      </c>
      <c r="C20" s="36" t="s">
        <v>2829</v>
      </c>
      <c r="D20" s="29" t="s">
        <v>83</v>
      </c>
      <c r="E20" s="31">
        <v>0.38</v>
      </c>
      <c r="F20" s="31"/>
      <c r="G20" s="31"/>
      <c r="H20" s="31"/>
      <c r="I20" s="31"/>
      <c r="J20" s="32">
        <v>2018</v>
      </c>
      <c r="K20" s="32">
        <v>770</v>
      </c>
      <c r="L20" s="32"/>
      <c r="M20" s="32"/>
      <c r="N20" s="32"/>
      <c r="O20" s="32"/>
      <c r="P20" s="39">
        <v>7.7</v>
      </c>
      <c r="Q20" s="39"/>
      <c r="R20" s="39"/>
      <c r="S20" s="39"/>
      <c r="T20" s="39"/>
      <c r="U20" s="59">
        <v>0.10009999999999999</v>
      </c>
      <c r="V20" s="59">
        <v>0</v>
      </c>
      <c r="W20" s="59">
        <v>0</v>
      </c>
      <c r="X20" s="59">
        <v>0</v>
      </c>
      <c r="Y20" s="59">
        <v>0</v>
      </c>
      <c r="Z20" s="32">
        <v>30</v>
      </c>
      <c r="AA20" s="32"/>
      <c r="AB20" s="32"/>
      <c r="AC20" s="33">
        <v>31.536000000000001</v>
      </c>
      <c r="AD20" s="31">
        <v>0.95</v>
      </c>
      <c r="AE20" s="31"/>
      <c r="AF20" s="31"/>
      <c r="AG20" s="31"/>
      <c r="AH20" s="31"/>
      <c r="AJ20" s="41" t="s">
        <v>85</v>
      </c>
      <c r="AK20" s="1" t="str">
        <f t="shared" si="0"/>
        <v>P-TH-OCGT-GAS01</v>
      </c>
      <c r="AL20" s="10" t="str">
        <f t="shared" si="1"/>
        <v>PWR Open-Cycle Gas Turbine conventional new</v>
      </c>
      <c r="AM20" s="1" t="s">
        <v>86</v>
      </c>
      <c r="AN20" s="1" t="s">
        <v>2</v>
      </c>
      <c r="AO20" s="40" t="s">
        <v>93</v>
      </c>
      <c r="AP20" s="89" t="s">
        <v>83</v>
      </c>
      <c r="AQ20" s="23"/>
      <c r="AU20" s="32" t="s">
        <v>15</v>
      </c>
    </row>
    <row r="21" spans="1:47">
      <c r="A21" s="93" t="s">
        <v>2775</v>
      </c>
      <c r="B21" s="30" t="str">
        <f t="shared" si="2"/>
        <v>PWR Open Cycle Gas Turbine advanced new</v>
      </c>
      <c r="C21" s="36" t="s">
        <v>2829</v>
      </c>
      <c r="D21" s="29" t="s">
        <v>83</v>
      </c>
      <c r="E21" s="31">
        <v>0.4</v>
      </c>
      <c r="F21" s="31">
        <v>0.4</v>
      </c>
      <c r="G21" s="31">
        <v>0.43</v>
      </c>
      <c r="H21" s="31">
        <v>0.44</v>
      </c>
      <c r="I21" s="31">
        <v>0.45</v>
      </c>
      <c r="J21" s="32">
        <v>2018</v>
      </c>
      <c r="K21" s="32">
        <v>550</v>
      </c>
      <c r="L21" s="32">
        <v>550</v>
      </c>
      <c r="M21" s="32">
        <v>550</v>
      </c>
      <c r="N21" s="32">
        <v>550</v>
      </c>
      <c r="O21" s="32">
        <v>550</v>
      </c>
      <c r="P21" s="39">
        <v>16.5</v>
      </c>
      <c r="Q21" s="39">
        <v>16.5</v>
      </c>
      <c r="R21" s="39">
        <v>16.5</v>
      </c>
      <c r="S21" s="39">
        <v>16.5</v>
      </c>
      <c r="T21" s="39">
        <v>16.5</v>
      </c>
      <c r="U21" s="59">
        <v>6.0499999999999998E-2</v>
      </c>
      <c r="V21" s="59">
        <v>6.0499999999999998E-2</v>
      </c>
      <c r="W21" s="59">
        <v>6.0499999999999998E-2</v>
      </c>
      <c r="X21" s="59">
        <v>6.0499999999999998E-2</v>
      </c>
      <c r="Y21" s="59">
        <v>6.0499999999999998E-2</v>
      </c>
      <c r="Z21" s="32">
        <v>30</v>
      </c>
      <c r="AA21" s="32"/>
      <c r="AB21" s="32"/>
      <c r="AC21" s="33">
        <v>31.536000000000001</v>
      </c>
      <c r="AD21" s="31">
        <v>0.95</v>
      </c>
      <c r="AE21" s="31">
        <v>0.95</v>
      </c>
      <c r="AF21" s="31">
        <v>0.95</v>
      </c>
      <c r="AG21" s="31">
        <v>0.95</v>
      </c>
      <c r="AH21" s="31">
        <v>0.95</v>
      </c>
      <c r="AJ21" s="41" t="s">
        <v>85</v>
      </c>
      <c r="AK21" s="1" t="str">
        <f t="shared" si="0"/>
        <v>P-TH-OCGT-GAS02</v>
      </c>
      <c r="AL21" s="10" t="str">
        <f t="shared" si="1"/>
        <v>PWR Open Cycle Gas Turbine advanced new</v>
      </c>
      <c r="AM21" s="1" t="s">
        <v>86</v>
      </c>
      <c r="AN21" s="1" t="s">
        <v>2</v>
      </c>
      <c r="AO21" s="40" t="s">
        <v>93</v>
      </c>
      <c r="AP21" s="89" t="s">
        <v>83</v>
      </c>
      <c r="AQ21" s="23"/>
      <c r="AU21" s="32" t="s">
        <v>16</v>
      </c>
    </row>
    <row r="22" spans="1:47">
      <c r="A22" s="93" t="s">
        <v>2776</v>
      </c>
      <c r="B22" s="30" t="str">
        <f t="shared" si="2"/>
        <v>PWR Combined Cycle Gas Turbine advanced new</v>
      </c>
      <c r="C22" s="36" t="s">
        <v>2829</v>
      </c>
      <c r="D22" s="29" t="s">
        <v>83</v>
      </c>
      <c r="E22" s="31">
        <v>0.57999999999999996</v>
      </c>
      <c r="F22" s="31">
        <v>0.6</v>
      </c>
      <c r="G22" s="31">
        <v>0.62</v>
      </c>
      <c r="H22" s="31">
        <v>0.62</v>
      </c>
      <c r="I22" s="31">
        <v>0.63</v>
      </c>
      <c r="J22" s="32">
        <v>2018</v>
      </c>
      <c r="K22" s="32">
        <v>850</v>
      </c>
      <c r="L22" s="32">
        <v>850</v>
      </c>
      <c r="M22" s="32">
        <v>850</v>
      </c>
      <c r="N22" s="32">
        <v>850</v>
      </c>
      <c r="O22" s="32">
        <v>850</v>
      </c>
      <c r="P22" s="39">
        <v>21.25</v>
      </c>
      <c r="Q22" s="39">
        <v>21.25</v>
      </c>
      <c r="R22" s="39">
        <v>21.25</v>
      </c>
      <c r="S22" s="39">
        <v>21.25</v>
      </c>
      <c r="T22" s="39">
        <v>21.25</v>
      </c>
      <c r="U22" s="59">
        <v>1.7000000000000001E-2</v>
      </c>
      <c r="V22" s="59">
        <v>1.7000000000000001E-2</v>
      </c>
      <c r="W22" s="59">
        <v>1.7000000000000001E-2</v>
      </c>
      <c r="X22" s="59">
        <v>1.7000000000000001E-2</v>
      </c>
      <c r="Y22" s="59">
        <v>1.7000000000000001E-2</v>
      </c>
      <c r="Z22" s="32">
        <v>30</v>
      </c>
      <c r="AA22" s="32"/>
      <c r="AB22" s="32"/>
      <c r="AC22" s="33">
        <v>31.536000000000001</v>
      </c>
      <c r="AD22" s="31">
        <v>0.9</v>
      </c>
      <c r="AE22" s="31">
        <v>0.9</v>
      </c>
      <c r="AF22" s="31">
        <v>0.9</v>
      </c>
      <c r="AG22" s="31">
        <v>0.9</v>
      </c>
      <c r="AH22" s="31">
        <v>0.9</v>
      </c>
      <c r="AJ22" s="119" t="s">
        <v>85</v>
      </c>
      <c r="AK22" s="1" t="str">
        <f t="shared" si="0"/>
        <v>P-TH-CCGT-GAS03</v>
      </c>
      <c r="AL22" s="10" t="str">
        <f t="shared" si="1"/>
        <v>PWR Combined Cycle Gas Turbine advanced new</v>
      </c>
      <c r="AM22" s="1" t="s">
        <v>86</v>
      </c>
      <c r="AN22" s="1" t="s">
        <v>2</v>
      </c>
      <c r="AO22" s="40" t="s">
        <v>93</v>
      </c>
      <c r="AP22" s="89" t="s">
        <v>83</v>
      </c>
      <c r="AQ22" s="23"/>
      <c r="AU22" s="32" t="s">
        <v>123</v>
      </c>
    </row>
    <row r="23" spans="1:47" s="158" customFormat="1">
      <c r="A23" s="164" t="s">
        <v>2790</v>
      </c>
      <c r="B23" s="30" t="str">
        <f t="shared" si="2"/>
        <v>PWR Pulverised coal supercritical new</v>
      </c>
      <c r="C23" s="97" t="s">
        <v>2830</v>
      </c>
      <c r="D23" s="164" t="s">
        <v>83</v>
      </c>
      <c r="E23" s="94">
        <v>0.45</v>
      </c>
      <c r="F23" s="94">
        <v>0.46</v>
      </c>
      <c r="G23" s="94">
        <v>0.48</v>
      </c>
      <c r="H23" s="94">
        <v>0.48</v>
      </c>
      <c r="I23" s="94">
        <v>0.48</v>
      </c>
      <c r="J23" s="164">
        <v>2013</v>
      </c>
      <c r="K23" s="164">
        <v>1600</v>
      </c>
      <c r="L23" s="164">
        <v>1600</v>
      </c>
      <c r="M23" s="164">
        <v>1600</v>
      </c>
      <c r="N23" s="164">
        <v>1600</v>
      </c>
      <c r="O23" s="164">
        <v>1600</v>
      </c>
      <c r="P23" s="165">
        <v>40</v>
      </c>
      <c r="Q23" s="165">
        <v>40</v>
      </c>
      <c r="R23" s="165">
        <v>40</v>
      </c>
      <c r="S23" s="165">
        <v>40</v>
      </c>
      <c r="T23" s="165">
        <v>40</v>
      </c>
      <c r="U23" s="166">
        <v>5.7599999999999998E-2</v>
      </c>
      <c r="V23" s="166">
        <v>5.7599999999999998E-2</v>
      </c>
      <c r="W23" s="166">
        <v>5.7599999999999998E-2</v>
      </c>
      <c r="X23" s="166">
        <v>5.7599999999999998E-2</v>
      </c>
      <c r="Y23" s="166">
        <v>5.7599999999999998E-2</v>
      </c>
      <c r="Z23" s="164">
        <v>40</v>
      </c>
      <c r="AA23" s="164"/>
      <c r="AB23" s="164"/>
      <c r="AC23" s="167">
        <v>31.536000000000001</v>
      </c>
      <c r="AD23" s="94">
        <v>0.9</v>
      </c>
      <c r="AE23" s="94">
        <v>0.9</v>
      </c>
      <c r="AF23" s="94">
        <v>0.9</v>
      </c>
      <c r="AG23" s="94">
        <v>0.9</v>
      </c>
      <c r="AH23" s="94">
        <v>0.9</v>
      </c>
      <c r="AJ23" s="119" t="s">
        <v>85</v>
      </c>
      <c r="AK23" s="158" t="str">
        <f t="shared" si="0"/>
        <v>P-TH-SC-COA01</v>
      </c>
      <c r="AL23" s="158" t="str">
        <f t="shared" si="1"/>
        <v>PWR Pulverised coal supercritical new</v>
      </c>
      <c r="AM23" s="158" t="s">
        <v>86</v>
      </c>
      <c r="AN23" s="158" t="s">
        <v>2</v>
      </c>
      <c r="AO23" s="158" t="s">
        <v>146</v>
      </c>
      <c r="AP23" s="187" t="s">
        <v>83</v>
      </c>
      <c r="AU23" s="164" t="s">
        <v>2763</v>
      </c>
    </row>
    <row r="24" spans="1:47" s="158" customFormat="1">
      <c r="A24" s="164" t="s">
        <v>2792</v>
      </c>
      <c r="B24" s="30" t="str">
        <f t="shared" si="2"/>
        <v>PWR Pulverised peat supercritical new</v>
      </c>
      <c r="C24" s="97" t="s">
        <v>2831</v>
      </c>
      <c r="D24" s="164" t="s">
        <v>83</v>
      </c>
      <c r="E24" s="94">
        <v>0.42</v>
      </c>
      <c r="F24" s="94">
        <v>0.45</v>
      </c>
      <c r="G24" s="94">
        <v>0.47</v>
      </c>
      <c r="H24" s="94">
        <v>0.47</v>
      </c>
      <c r="I24" s="94">
        <v>0.47</v>
      </c>
      <c r="J24" s="164">
        <v>2013</v>
      </c>
      <c r="K24" s="164">
        <v>2000</v>
      </c>
      <c r="L24" s="164">
        <v>2000</v>
      </c>
      <c r="M24" s="164">
        <v>2000</v>
      </c>
      <c r="N24" s="164">
        <v>2000</v>
      </c>
      <c r="O24" s="164">
        <v>2000</v>
      </c>
      <c r="P24" s="165">
        <v>50</v>
      </c>
      <c r="Q24" s="165">
        <v>50</v>
      </c>
      <c r="R24" s="165">
        <v>50</v>
      </c>
      <c r="S24" s="165">
        <v>50</v>
      </c>
      <c r="T24" s="165">
        <v>50</v>
      </c>
      <c r="U24" s="166">
        <v>0.09</v>
      </c>
      <c r="V24" s="166">
        <v>0.09</v>
      </c>
      <c r="W24" s="166">
        <v>0.09</v>
      </c>
      <c r="X24" s="166">
        <v>0.09</v>
      </c>
      <c r="Y24" s="166">
        <v>0.09</v>
      </c>
      <c r="Z24" s="164">
        <v>40</v>
      </c>
      <c r="AA24" s="164"/>
      <c r="AB24" s="164"/>
      <c r="AC24" s="167">
        <v>31.536000000000001</v>
      </c>
      <c r="AD24" s="94">
        <v>0.9</v>
      </c>
      <c r="AE24" s="94">
        <v>0.9</v>
      </c>
      <c r="AF24" s="94">
        <v>0.9</v>
      </c>
      <c r="AG24" s="94">
        <v>0.9</v>
      </c>
      <c r="AH24" s="94">
        <v>0.9</v>
      </c>
      <c r="AJ24" s="119" t="s">
        <v>85</v>
      </c>
      <c r="AK24" s="158" t="str">
        <f t="shared" si="0"/>
        <v>P-TH-FB-PEA01</v>
      </c>
      <c r="AL24" s="158" t="str">
        <f t="shared" si="1"/>
        <v>PWR Pulverised peat supercritical new</v>
      </c>
      <c r="AM24" s="158" t="s">
        <v>86</v>
      </c>
      <c r="AN24" s="158" t="s">
        <v>2</v>
      </c>
      <c r="AO24" s="158" t="s">
        <v>146</v>
      </c>
      <c r="AP24" s="187" t="s">
        <v>83</v>
      </c>
      <c r="AU24" s="164" t="s">
        <v>2764</v>
      </c>
    </row>
    <row r="25" spans="1:47" s="158" customFormat="1">
      <c r="A25" s="164" t="s">
        <v>2791</v>
      </c>
      <c r="B25" s="30" t="str">
        <f t="shared" si="2"/>
        <v>PWR Supercritical fluidized bed peat new</v>
      </c>
      <c r="C25" s="97" t="s">
        <v>2831</v>
      </c>
      <c r="D25" s="164" t="s">
        <v>83</v>
      </c>
      <c r="E25" s="94">
        <v>0.42</v>
      </c>
      <c r="F25" s="94">
        <v>0.43</v>
      </c>
      <c r="G25" s="94">
        <v>0.45</v>
      </c>
      <c r="H25" s="94">
        <v>0.45</v>
      </c>
      <c r="I25" s="94">
        <v>0.45</v>
      </c>
      <c r="J25" s="164">
        <v>2013</v>
      </c>
      <c r="K25" s="164">
        <v>1900</v>
      </c>
      <c r="L25" s="164">
        <v>1900</v>
      </c>
      <c r="M25" s="164">
        <v>1900</v>
      </c>
      <c r="N25" s="164">
        <v>1900</v>
      </c>
      <c r="O25" s="164">
        <v>1900</v>
      </c>
      <c r="P25" s="165">
        <v>38</v>
      </c>
      <c r="Q25" s="165">
        <v>38</v>
      </c>
      <c r="R25" s="165">
        <v>38</v>
      </c>
      <c r="S25" s="165">
        <v>38</v>
      </c>
      <c r="T25" s="165">
        <v>38</v>
      </c>
      <c r="U25" s="166">
        <v>0.114</v>
      </c>
      <c r="V25" s="166">
        <v>0.114</v>
      </c>
      <c r="W25" s="166">
        <v>0.114</v>
      </c>
      <c r="X25" s="166">
        <v>0.114</v>
      </c>
      <c r="Y25" s="166">
        <v>0.114</v>
      </c>
      <c r="Z25" s="164">
        <v>40</v>
      </c>
      <c r="AA25" s="164"/>
      <c r="AB25" s="164"/>
      <c r="AC25" s="167">
        <v>31.536000000000001</v>
      </c>
      <c r="AD25" s="94">
        <v>0.85</v>
      </c>
      <c r="AE25" s="94">
        <v>0.85</v>
      </c>
      <c r="AF25" s="94">
        <v>0.85</v>
      </c>
      <c r="AG25" s="94">
        <v>0.85</v>
      </c>
      <c r="AH25" s="94">
        <v>0.85</v>
      </c>
      <c r="AJ25" s="119" t="s">
        <v>85</v>
      </c>
      <c r="AK25" s="158" t="str">
        <f t="shared" si="0"/>
        <v>P-TH-SC-PEA02</v>
      </c>
      <c r="AL25" s="158" t="str">
        <f t="shared" si="1"/>
        <v>PWR Supercritical fluidized bed peat new</v>
      </c>
      <c r="AM25" s="158" t="s">
        <v>86</v>
      </c>
      <c r="AN25" s="158" t="s">
        <v>2</v>
      </c>
      <c r="AO25" s="158" t="s">
        <v>146</v>
      </c>
      <c r="AP25" s="187" t="s">
        <v>83</v>
      </c>
      <c r="AU25" s="164" t="s">
        <v>2765</v>
      </c>
    </row>
    <row r="26" spans="1:47" s="158" customFormat="1">
      <c r="A26" s="164" t="s">
        <v>2793</v>
      </c>
      <c r="B26" s="30" t="str">
        <f t="shared" si="2"/>
        <v>PWR Integrated Gasification Combined Cycle coal new</v>
      </c>
      <c r="C26" s="97" t="s">
        <v>2830</v>
      </c>
      <c r="D26" s="164" t="s">
        <v>83</v>
      </c>
      <c r="E26" s="94">
        <v>0.45</v>
      </c>
      <c r="F26" s="94">
        <v>0.46</v>
      </c>
      <c r="G26" s="94">
        <v>0.46</v>
      </c>
      <c r="H26" s="94">
        <v>0.47</v>
      </c>
      <c r="I26" s="94">
        <v>0.5</v>
      </c>
      <c r="J26" s="164">
        <v>2013</v>
      </c>
      <c r="K26" s="164">
        <v>2500</v>
      </c>
      <c r="L26" s="164">
        <v>2300</v>
      </c>
      <c r="M26" s="164">
        <v>2300</v>
      </c>
      <c r="N26" s="164">
        <v>2300</v>
      </c>
      <c r="O26" s="164">
        <v>2200</v>
      </c>
      <c r="P26" s="165">
        <v>62.5</v>
      </c>
      <c r="Q26" s="165">
        <v>57.5</v>
      </c>
      <c r="R26" s="165">
        <v>57.5</v>
      </c>
      <c r="S26" s="165">
        <v>57.5</v>
      </c>
      <c r="T26" s="165">
        <v>55</v>
      </c>
      <c r="U26" s="166">
        <v>0.125</v>
      </c>
      <c r="V26" s="166">
        <v>0.115</v>
      </c>
      <c r="W26" s="166">
        <v>0.115</v>
      </c>
      <c r="X26" s="166">
        <v>0.115</v>
      </c>
      <c r="Y26" s="166">
        <v>0.11</v>
      </c>
      <c r="Z26" s="164">
        <v>35</v>
      </c>
      <c r="AA26" s="164"/>
      <c r="AB26" s="164"/>
      <c r="AC26" s="167">
        <v>31.536000000000001</v>
      </c>
      <c r="AD26" s="94">
        <v>0.9</v>
      </c>
      <c r="AE26" s="94">
        <v>0.9</v>
      </c>
      <c r="AF26" s="94">
        <v>0.9</v>
      </c>
      <c r="AG26" s="94">
        <v>0.9</v>
      </c>
      <c r="AH26" s="94">
        <v>0.9</v>
      </c>
      <c r="AJ26" s="119" t="s">
        <v>85</v>
      </c>
      <c r="AK26" s="158" t="str">
        <f t="shared" si="0"/>
        <v>P-TH-IGCC-COA03</v>
      </c>
      <c r="AL26" s="158" t="str">
        <f t="shared" si="1"/>
        <v>PWR Integrated Gasification Combined Cycle coal new</v>
      </c>
      <c r="AM26" s="158" t="s">
        <v>86</v>
      </c>
      <c r="AN26" s="158" t="s">
        <v>2</v>
      </c>
      <c r="AO26" s="158" t="s">
        <v>146</v>
      </c>
      <c r="AP26" s="187" t="s">
        <v>83</v>
      </c>
      <c r="AU26" s="164" t="s">
        <v>2766</v>
      </c>
    </row>
    <row r="27" spans="1:47" s="158" customFormat="1">
      <c r="A27" s="164" t="s">
        <v>2794</v>
      </c>
      <c r="B27" s="30" t="str">
        <f t="shared" si="2"/>
        <v>PWR Integrated Gasification Combined Cycle peat new</v>
      </c>
      <c r="C27" s="97" t="s">
        <v>2831</v>
      </c>
      <c r="D27" s="164" t="s">
        <v>83</v>
      </c>
      <c r="E27" s="94">
        <v>0.43</v>
      </c>
      <c r="F27" s="94">
        <v>0.45</v>
      </c>
      <c r="G27" s="94">
        <v>0.46</v>
      </c>
      <c r="H27" s="94">
        <v>0.47</v>
      </c>
      <c r="I27" s="94">
        <v>0.47</v>
      </c>
      <c r="J27" s="164">
        <v>2013</v>
      </c>
      <c r="K27" s="164">
        <v>3100</v>
      </c>
      <c r="L27" s="164">
        <v>3000</v>
      </c>
      <c r="M27" s="164">
        <v>3000</v>
      </c>
      <c r="N27" s="164">
        <v>3000</v>
      </c>
      <c r="O27" s="164">
        <v>3000</v>
      </c>
      <c r="P27" s="165">
        <v>93</v>
      </c>
      <c r="Q27" s="165">
        <v>90</v>
      </c>
      <c r="R27" s="165">
        <v>90</v>
      </c>
      <c r="S27" s="165">
        <v>90</v>
      </c>
      <c r="T27" s="165">
        <v>90</v>
      </c>
      <c r="U27" s="166">
        <v>0.217</v>
      </c>
      <c r="V27" s="166">
        <v>0.21</v>
      </c>
      <c r="W27" s="166">
        <v>0.21</v>
      </c>
      <c r="X27" s="166">
        <v>0.21</v>
      </c>
      <c r="Y27" s="166">
        <v>0.21</v>
      </c>
      <c r="Z27" s="164">
        <v>35</v>
      </c>
      <c r="AA27" s="164"/>
      <c r="AB27" s="164"/>
      <c r="AC27" s="167">
        <v>31.536000000000001</v>
      </c>
      <c r="AD27" s="94">
        <v>0.9</v>
      </c>
      <c r="AE27" s="94">
        <v>0.9</v>
      </c>
      <c r="AF27" s="94">
        <v>0.9</v>
      </c>
      <c r="AG27" s="94">
        <v>0.9</v>
      </c>
      <c r="AH27" s="94">
        <v>0.9</v>
      </c>
      <c r="AJ27" s="119" t="s">
        <v>85</v>
      </c>
      <c r="AK27" s="158" t="str">
        <f t="shared" si="0"/>
        <v>P-TH-IGCC-PEA03</v>
      </c>
      <c r="AL27" s="158" t="str">
        <f t="shared" si="1"/>
        <v>PWR Integrated Gasification Combined Cycle peat new</v>
      </c>
      <c r="AM27" s="158" t="s">
        <v>86</v>
      </c>
      <c r="AN27" s="158" t="s">
        <v>2</v>
      </c>
      <c r="AO27" s="158" t="s">
        <v>146</v>
      </c>
      <c r="AP27" s="187" t="s">
        <v>83</v>
      </c>
      <c r="AU27" s="164" t="s">
        <v>2767</v>
      </c>
    </row>
    <row r="28" spans="1:47" s="158" customFormat="1">
      <c r="A28" s="168" t="s">
        <v>2806</v>
      </c>
      <c r="B28" s="168" t="str">
        <f t="shared" si="2"/>
        <v>PWR CCGT advanced CCS post combustion new</v>
      </c>
      <c r="C28" s="169" t="s">
        <v>2829</v>
      </c>
      <c r="D28" s="168" t="s">
        <v>83</v>
      </c>
      <c r="E28" s="170">
        <v>0.5</v>
      </c>
      <c r="F28" s="170">
        <v>0.52</v>
      </c>
      <c r="G28" s="170">
        <v>0.55000000000000004</v>
      </c>
      <c r="H28" s="170">
        <v>0.55000000000000004</v>
      </c>
      <c r="I28" s="170">
        <v>0.55000000000000004</v>
      </c>
      <c r="J28" s="168">
        <v>2013</v>
      </c>
      <c r="K28" s="168">
        <v>1500</v>
      </c>
      <c r="L28" s="168">
        <v>1500</v>
      </c>
      <c r="M28" s="168">
        <v>1500</v>
      </c>
      <c r="N28" s="168">
        <v>1500</v>
      </c>
      <c r="O28" s="168">
        <v>1500</v>
      </c>
      <c r="P28" s="171">
        <v>37.5</v>
      </c>
      <c r="Q28" s="171">
        <v>37.5</v>
      </c>
      <c r="R28" s="171">
        <v>37.5</v>
      </c>
      <c r="S28" s="171">
        <v>37.5</v>
      </c>
      <c r="T28" s="171">
        <v>37.5</v>
      </c>
      <c r="U28" s="172">
        <v>0.06</v>
      </c>
      <c r="V28" s="172">
        <v>0.06</v>
      </c>
      <c r="W28" s="172">
        <v>0.06</v>
      </c>
      <c r="X28" s="172">
        <v>0.06</v>
      </c>
      <c r="Y28" s="172">
        <v>0.06</v>
      </c>
      <c r="Z28" s="168">
        <v>30</v>
      </c>
      <c r="AA28" s="168"/>
      <c r="AB28" s="168"/>
      <c r="AC28" s="173">
        <v>31.536000000000001</v>
      </c>
      <c r="AD28" s="170">
        <v>0.9</v>
      </c>
      <c r="AE28" s="170">
        <v>0.9</v>
      </c>
      <c r="AF28" s="170">
        <v>0.9</v>
      </c>
      <c r="AG28" s="170">
        <v>0.9</v>
      </c>
      <c r="AH28" s="170">
        <v>0.9</v>
      </c>
      <c r="AJ28" s="119" t="s">
        <v>85</v>
      </c>
      <c r="AK28" s="158" t="str">
        <f t="shared" si="0"/>
        <v>*P-TH-CCGT-GAS-CCS04</v>
      </c>
      <c r="AL28" s="158" t="str">
        <f t="shared" si="1"/>
        <v>PWR CCGT advanced CCS post combustion new</v>
      </c>
      <c r="AM28" s="158" t="s">
        <v>86</v>
      </c>
      <c r="AN28" s="158" t="s">
        <v>2</v>
      </c>
      <c r="AO28" s="158" t="s">
        <v>93</v>
      </c>
      <c r="AP28" s="187" t="s">
        <v>83</v>
      </c>
      <c r="AU28" s="164" t="s">
        <v>2768</v>
      </c>
    </row>
    <row r="29" spans="1:47" s="158" customFormat="1">
      <c r="A29" s="168" t="s">
        <v>2807</v>
      </c>
      <c r="B29" s="168" t="str">
        <f t="shared" si="2"/>
        <v>PWR Pulverised coal supercritical CCS post-combustion new</v>
      </c>
      <c r="C29" s="169" t="s">
        <v>2830</v>
      </c>
      <c r="D29" s="168" t="s">
        <v>83</v>
      </c>
      <c r="E29" s="170">
        <v>0.34</v>
      </c>
      <c r="F29" s="170">
        <v>0.35</v>
      </c>
      <c r="G29" s="170">
        <v>0.35</v>
      </c>
      <c r="H29" s="170">
        <v>0.38</v>
      </c>
      <c r="I29" s="170">
        <v>0.38</v>
      </c>
      <c r="J29" s="168">
        <v>2013</v>
      </c>
      <c r="K29" s="168">
        <v>3000</v>
      </c>
      <c r="L29" s="168">
        <v>2700</v>
      </c>
      <c r="M29" s="168">
        <v>2550</v>
      </c>
      <c r="N29" s="168">
        <v>2550</v>
      </c>
      <c r="O29" s="168">
        <v>2550</v>
      </c>
      <c r="P29" s="171">
        <v>75</v>
      </c>
      <c r="Q29" s="171">
        <v>67.5</v>
      </c>
      <c r="R29" s="171">
        <v>63.75</v>
      </c>
      <c r="S29" s="171">
        <v>63.75</v>
      </c>
      <c r="T29" s="171">
        <v>63.75</v>
      </c>
      <c r="U29" s="172">
        <v>0.16500000000000001</v>
      </c>
      <c r="V29" s="172">
        <v>0.14849999999999999</v>
      </c>
      <c r="W29" s="172">
        <v>0.14025000000000001</v>
      </c>
      <c r="X29" s="172">
        <v>0.14025000000000001</v>
      </c>
      <c r="Y29" s="172">
        <v>0.14025000000000001</v>
      </c>
      <c r="Z29" s="168">
        <v>40</v>
      </c>
      <c r="AA29" s="168"/>
      <c r="AB29" s="168"/>
      <c r="AC29" s="173">
        <v>31.536000000000001</v>
      </c>
      <c r="AD29" s="170">
        <v>0.9</v>
      </c>
      <c r="AE29" s="170">
        <v>0.9</v>
      </c>
      <c r="AF29" s="170">
        <v>0.9</v>
      </c>
      <c r="AG29" s="170">
        <v>0.9</v>
      </c>
      <c r="AH29" s="170">
        <v>0.9</v>
      </c>
      <c r="AJ29" s="119" t="s">
        <v>85</v>
      </c>
      <c r="AK29" s="158" t="str">
        <f t="shared" si="0"/>
        <v>*P-TH-SC-COA-CCS04</v>
      </c>
      <c r="AL29" s="158" t="str">
        <f t="shared" si="1"/>
        <v>PWR Pulverised coal supercritical CCS post-combustion new</v>
      </c>
      <c r="AM29" s="158" t="s">
        <v>86</v>
      </c>
      <c r="AN29" s="158" t="s">
        <v>2</v>
      </c>
      <c r="AO29" s="158" t="s">
        <v>146</v>
      </c>
      <c r="AP29" s="187" t="s">
        <v>83</v>
      </c>
      <c r="AU29" s="164" t="s">
        <v>2769</v>
      </c>
    </row>
    <row r="30" spans="1:47" s="158" customFormat="1">
      <c r="A30" s="168" t="s">
        <v>2808</v>
      </c>
      <c r="B30" s="168" t="str">
        <f t="shared" si="2"/>
        <v>PWR Fluidised bed peat CCS post combustion new</v>
      </c>
      <c r="C30" s="169" t="s">
        <v>2831</v>
      </c>
      <c r="D30" s="168" t="s">
        <v>83</v>
      </c>
      <c r="E30" s="170">
        <v>0.31</v>
      </c>
      <c r="F30" s="170">
        <v>0.32</v>
      </c>
      <c r="G30" s="170">
        <v>0.34</v>
      </c>
      <c r="H30" s="170">
        <v>0.34</v>
      </c>
      <c r="I30" s="170">
        <v>0.34</v>
      </c>
      <c r="J30" s="168">
        <v>2013</v>
      </c>
      <c r="K30" s="168">
        <v>3500</v>
      </c>
      <c r="L30" s="168">
        <v>3500</v>
      </c>
      <c r="M30" s="168">
        <v>3500</v>
      </c>
      <c r="N30" s="168">
        <v>3500</v>
      </c>
      <c r="O30" s="168">
        <v>3500</v>
      </c>
      <c r="P30" s="171">
        <v>87.5</v>
      </c>
      <c r="Q30" s="171">
        <v>87.5</v>
      </c>
      <c r="R30" s="171">
        <v>87.5</v>
      </c>
      <c r="S30" s="171">
        <v>87.5</v>
      </c>
      <c r="T30" s="171">
        <v>87.5</v>
      </c>
      <c r="U30" s="172">
        <v>0.35</v>
      </c>
      <c r="V30" s="172">
        <v>0.35</v>
      </c>
      <c r="W30" s="172">
        <v>0.35</v>
      </c>
      <c r="X30" s="172">
        <v>0.35</v>
      </c>
      <c r="Y30" s="172">
        <v>0.35</v>
      </c>
      <c r="Z30" s="168">
        <v>40</v>
      </c>
      <c r="AA30" s="168"/>
      <c r="AB30" s="168"/>
      <c r="AC30" s="173">
        <v>31.536000000000001</v>
      </c>
      <c r="AD30" s="170">
        <v>0.85</v>
      </c>
      <c r="AE30" s="170">
        <v>0.85</v>
      </c>
      <c r="AF30" s="170">
        <v>0.85</v>
      </c>
      <c r="AG30" s="170">
        <v>0.85</v>
      </c>
      <c r="AH30" s="170">
        <v>0.85</v>
      </c>
      <c r="AJ30" s="119" t="s">
        <v>85</v>
      </c>
      <c r="AK30" s="158" t="str">
        <f t="shared" si="0"/>
        <v>*P-TH-FB-PEA-CCS04</v>
      </c>
      <c r="AL30" s="158" t="str">
        <f t="shared" si="1"/>
        <v>PWR Fluidised bed peat CCS post combustion new</v>
      </c>
      <c r="AM30" s="158" t="s">
        <v>86</v>
      </c>
      <c r="AN30" s="158" t="s">
        <v>2</v>
      </c>
      <c r="AO30" s="158" t="s">
        <v>146</v>
      </c>
      <c r="AP30" s="187" t="s">
        <v>83</v>
      </c>
      <c r="AU30" s="164" t="s">
        <v>2770</v>
      </c>
    </row>
    <row r="31" spans="1:47" s="158" customFormat="1">
      <c r="A31" s="168" t="s">
        <v>2809</v>
      </c>
      <c r="B31" s="168" t="str">
        <f t="shared" si="2"/>
        <v>PWR Pulverised coal supercritical CCS oxyfuel new</v>
      </c>
      <c r="C31" s="169" t="s">
        <v>2830</v>
      </c>
      <c r="D31" s="168" t="s">
        <v>83</v>
      </c>
      <c r="E31" s="170">
        <v>0.36</v>
      </c>
      <c r="F31" s="170">
        <v>0.37</v>
      </c>
      <c r="G31" s="170">
        <v>0.39</v>
      </c>
      <c r="H31" s="170">
        <v>0.4</v>
      </c>
      <c r="I31" s="170">
        <v>0.4</v>
      </c>
      <c r="J31" s="168">
        <v>2013</v>
      </c>
      <c r="K31" s="168">
        <v>3000</v>
      </c>
      <c r="L31" s="168">
        <v>2700</v>
      </c>
      <c r="M31" s="168">
        <v>2550</v>
      </c>
      <c r="N31" s="168">
        <v>2550</v>
      </c>
      <c r="O31" s="168">
        <v>2550</v>
      </c>
      <c r="P31" s="171">
        <v>75</v>
      </c>
      <c r="Q31" s="171">
        <v>67.5</v>
      </c>
      <c r="R31" s="171">
        <v>63.75</v>
      </c>
      <c r="S31" s="171">
        <v>63.75</v>
      </c>
      <c r="T31" s="171">
        <v>63.75</v>
      </c>
      <c r="U31" s="172">
        <v>0.09</v>
      </c>
      <c r="V31" s="172">
        <v>8.1000000000000003E-2</v>
      </c>
      <c r="W31" s="172">
        <v>7.6499999999999999E-2</v>
      </c>
      <c r="X31" s="172">
        <v>7.6499999999999999E-2</v>
      </c>
      <c r="Y31" s="172">
        <v>7.6499999999999999E-2</v>
      </c>
      <c r="Z31" s="168">
        <v>40</v>
      </c>
      <c r="AA31" s="168"/>
      <c r="AB31" s="168"/>
      <c r="AC31" s="173">
        <v>31.536000000000001</v>
      </c>
      <c r="AD31" s="170">
        <v>0.9</v>
      </c>
      <c r="AE31" s="170">
        <v>0.9</v>
      </c>
      <c r="AF31" s="170">
        <v>0.9</v>
      </c>
      <c r="AG31" s="170">
        <v>0.9</v>
      </c>
      <c r="AH31" s="170">
        <v>0.9</v>
      </c>
      <c r="AJ31" s="119" t="s">
        <v>85</v>
      </c>
      <c r="AK31" s="158" t="str">
        <f t="shared" si="0"/>
        <v>*P-TH-SC-COA-CCS05</v>
      </c>
      <c r="AL31" s="158" t="str">
        <f t="shared" si="1"/>
        <v>PWR Pulverised coal supercritical CCS oxyfuel new</v>
      </c>
      <c r="AM31" s="158" t="s">
        <v>86</v>
      </c>
      <c r="AN31" s="158" t="s">
        <v>2</v>
      </c>
      <c r="AO31" s="158" t="s">
        <v>146</v>
      </c>
      <c r="AP31" s="187" t="s">
        <v>83</v>
      </c>
      <c r="AU31" s="164" t="s">
        <v>2771</v>
      </c>
    </row>
    <row r="32" spans="1:47" s="158" customFormat="1">
      <c r="A32" s="168" t="s">
        <v>2810</v>
      </c>
      <c r="B32" s="168" t="str">
        <f t="shared" si="2"/>
        <v>PWR IGCC coal CCS pre-combustion new</v>
      </c>
      <c r="C32" s="169" t="s">
        <v>2830</v>
      </c>
      <c r="D32" s="168" t="s">
        <v>83</v>
      </c>
      <c r="E32" s="170">
        <v>0.35</v>
      </c>
      <c r="F32" s="170">
        <v>0.37</v>
      </c>
      <c r="G32" s="170">
        <v>0.4</v>
      </c>
      <c r="H32" s="170">
        <v>0.41</v>
      </c>
      <c r="I32" s="170">
        <v>0.44</v>
      </c>
      <c r="J32" s="168">
        <v>2013</v>
      </c>
      <c r="K32" s="168">
        <v>3100</v>
      </c>
      <c r="L32" s="168">
        <v>2885</v>
      </c>
      <c r="M32" s="168">
        <v>2825</v>
      </c>
      <c r="N32" s="168">
        <v>2825</v>
      </c>
      <c r="O32" s="168">
        <v>2825</v>
      </c>
      <c r="P32" s="171">
        <v>93</v>
      </c>
      <c r="Q32" s="171">
        <v>86.55</v>
      </c>
      <c r="R32" s="171">
        <v>84.75</v>
      </c>
      <c r="S32" s="171">
        <v>84.75</v>
      </c>
      <c r="T32" s="171">
        <v>84.75</v>
      </c>
      <c r="U32" s="172">
        <v>0.186</v>
      </c>
      <c r="V32" s="172">
        <v>0.1731</v>
      </c>
      <c r="W32" s="172">
        <v>0.16950000000000001</v>
      </c>
      <c r="X32" s="172">
        <v>0.16950000000000001</v>
      </c>
      <c r="Y32" s="172">
        <v>0.16950000000000001</v>
      </c>
      <c r="Z32" s="168">
        <v>35</v>
      </c>
      <c r="AA32" s="168"/>
      <c r="AB32" s="168"/>
      <c r="AC32" s="173">
        <v>31.536000000000001</v>
      </c>
      <c r="AD32" s="170">
        <v>0.9</v>
      </c>
      <c r="AE32" s="170">
        <v>0.9</v>
      </c>
      <c r="AF32" s="170">
        <v>0.9</v>
      </c>
      <c r="AG32" s="170">
        <v>0.9</v>
      </c>
      <c r="AH32" s="170">
        <v>0.9</v>
      </c>
      <c r="AJ32" s="119" t="s">
        <v>85</v>
      </c>
      <c r="AK32" s="158" t="str">
        <f t="shared" si="0"/>
        <v>*P-TH-IGCC-COA-CCS06</v>
      </c>
      <c r="AL32" s="158" t="str">
        <f t="shared" si="1"/>
        <v>PWR IGCC coal CCS pre-combustion new</v>
      </c>
      <c r="AM32" s="158" t="s">
        <v>86</v>
      </c>
      <c r="AN32" s="158" t="s">
        <v>2</v>
      </c>
      <c r="AO32" s="158" t="s">
        <v>146</v>
      </c>
      <c r="AP32" s="187" t="s">
        <v>83</v>
      </c>
      <c r="AU32" s="164" t="s">
        <v>2772</v>
      </c>
    </row>
    <row r="33" spans="1:54" s="158" customFormat="1">
      <c r="A33" s="168" t="s">
        <v>2811</v>
      </c>
      <c r="B33" s="168" t="str">
        <f t="shared" si="2"/>
        <v>PWR IGCC peat CCS pre combustion new</v>
      </c>
      <c r="C33" s="169" t="s">
        <v>2831</v>
      </c>
      <c r="D33" s="168" t="s">
        <v>83</v>
      </c>
      <c r="E33" s="170">
        <v>0.35</v>
      </c>
      <c r="F33" s="170">
        <v>0.37</v>
      </c>
      <c r="G33" s="170">
        <v>0.4</v>
      </c>
      <c r="H33" s="170">
        <v>0.41</v>
      </c>
      <c r="I33" s="170">
        <v>0.41</v>
      </c>
      <c r="J33" s="168">
        <v>2013</v>
      </c>
      <c r="K33" s="168">
        <v>4500</v>
      </c>
      <c r="L33" s="168">
        <v>4370</v>
      </c>
      <c r="M33" s="168">
        <v>4370</v>
      </c>
      <c r="N33" s="168">
        <v>4370</v>
      </c>
      <c r="O33" s="168">
        <v>4370</v>
      </c>
      <c r="P33" s="171">
        <v>103.5</v>
      </c>
      <c r="Q33" s="171">
        <v>100.51</v>
      </c>
      <c r="R33" s="171">
        <v>100.51</v>
      </c>
      <c r="S33" s="171">
        <v>100.51</v>
      </c>
      <c r="T33" s="171">
        <v>100.51</v>
      </c>
      <c r="U33" s="172">
        <v>0.36</v>
      </c>
      <c r="V33" s="172">
        <v>0.34960000000000002</v>
      </c>
      <c r="W33" s="172">
        <v>0.34960000000000002</v>
      </c>
      <c r="X33" s="172">
        <v>0.34960000000000002</v>
      </c>
      <c r="Y33" s="172">
        <v>0.34960000000000002</v>
      </c>
      <c r="Z33" s="168">
        <v>35</v>
      </c>
      <c r="AA33" s="168"/>
      <c r="AB33" s="168"/>
      <c r="AC33" s="173">
        <v>31.536000000000001</v>
      </c>
      <c r="AD33" s="170">
        <v>0.9</v>
      </c>
      <c r="AE33" s="170">
        <v>0.9</v>
      </c>
      <c r="AF33" s="170">
        <v>0.9</v>
      </c>
      <c r="AG33" s="170">
        <v>0.9</v>
      </c>
      <c r="AH33" s="170">
        <v>0.9</v>
      </c>
      <c r="AJ33" s="119" t="s">
        <v>85</v>
      </c>
      <c r="AK33" s="158" t="str">
        <f t="shared" si="0"/>
        <v>*P-TH-IGCC-PEA-CCS05</v>
      </c>
      <c r="AL33" s="158" t="str">
        <f t="shared" si="1"/>
        <v>PWR IGCC peat CCS pre combustion new</v>
      </c>
      <c r="AM33" s="158" t="s">
        <v>86</v>
      </c>
      <c r="AN33" s="158" t="s">
        <v>2</v>
      </c>
      <c r="AO33" s="158" t="s">
        <v>146</v>
      </c>
      <c r="AP33" s="187" t="s">
        <v>83</v>
      </c>
      <c r="AU33" s="164" t="s">
        <v>2773</v>
      </c>
    </row>
    <row r="34" spans="1:54" s="41" customFormat="1">
      <c r="A34" s="93" t="s">
        <v>2796</v>
      </c>
      <c r="B34" s="30" t="str">
        <f t="shared" si="2"/>
        <v>PWR Biomass grate furnace steam turbine new</v>
      </c>
      <c r="C34" s="97" t="s">
        <v>2832</v>
      </c>
      <c r="D34" s="93" t="s">
        <v>83</v>
      </c>
      <c r="E34" s="94">
        <v>0.34</v>
      </c>
      <c r="F34" s="94">
        <v>0.35</v>
      </c>
      <c r="G34" s="94">
        <v>0.36</v>
      </c>
      <c r="H34" s="94">
        <v>0.38</v>
      </c>
      <c r="I34" s="94">
        <v>0.38</v>
      </c>
      <c r="J34" s="95">
        <v>2013</v>
      </c>
      <c r="K34" s="95">
        <v>2890</v>
      </c>
      <c r="L34" s="95">
        <v>2620</v>
      </c>
      <c r="M34" s="95">
        <v>2370</v>
      </c>
      <c r="N34" s="95">
        <v>2150</v>
      </c>
      <c r="O34" s="95">
        <v>1950</v>
      </c>
      <c r="P34" s="98">
        <v>63.580000000000013</v>
      </c>
      <c r="Q34" s="98">
        <v>57.640000000000008</v>
      </c>
      <c r="R34" s="98">
        <v>52.14</v>
      </c>
      <c r="S34" s="98">
        <v>47.3</v>
      </c>
      <c r="T34" s="98">
        <v>42.9</v>
      </c>
      <c r="U34" s="100">
        <v>0.10115</v>
      </c>
      <c r="V34" s="100">
        <v>9.1700000000000004E-2</v>
      </c>
      <c r="W34" s="100">
        <v>8.2949999999999996E-2</v>
      </c>
      <c r="X34" s="100">
        <v>7.5249999999999997E-2</v>
      </c>
      <c r="Y34" s="100">
        <v>6.8250000000000005E-2</v>
      </c>
      <c r="Z34" s="95">
        <v>25</v>
      </c>
      <c r="AA34" s="95"/>
      <c r="AB34" s="95"/>
      <c r="AC34" s="96">
        <v>31.536000000000001</v>
      </c>
      <c r="AD34" s="94">
        <v>0.9</v>
      </c>
      <c r="AE34" s="94">
        <v>0.9</v>
      </c>
      <c r="AF34" s="94">
        <v>0.9</v>
      </c>
      <c r="AG34" s="94">
        <v>0.9</v>
      </c>
      <c r="AH34" s="94">
        <v>0.9</v>
      </c>
      <c r="AI34" s="90"/>
      <c r="AJ34" s="119" t="s">
        <v>85</v>
      </c>
      <c r="AK34" s="158" t="str">
        <f t="shared" ref="AK34:AK38" si="3">A34</f>
        <v>P-RNW-FB-BIO01</v>
      </c>
      <c r="AL34" s="92" t="s">
        <v>141</v>
      </c>
      <c r="AM34" s="91" t="s">
        <v>86</v>
      </c>
      <c r="AN34" s="91" t="s">
        <v>2</v>
      </c>
      <c r="AO34" s="99" t="s">
        <v>93</v>
      </c>
      <c r="AP34" s="187" t="s">
        <v>83</v>
      </c>
      <c r="AQ34" s="91"/>
      <c r="AR34" s="90"/>
      <c r="AS34" s="90"/>
      <c r="AT34" s="90"/>
      <c r="AU34" s="95" t="s">
        <v>142</v>
      </c>
      <c r="AV34" s="90"/>
      <c r="AW34" s="90"/>
      <c r="AX34" s="90"/>
      <c r="AY34" s="90"/>
      <c r="AZ34" s="90"/>
      <c r="BA34" s="90"/>
      <c r="BB34" s="90"/>
    </row>
    <row r="35" spans="1:54" s="41" customFormat="1">
      <c r="A35" s="93" t="s">
        <v>2795</v>
      </c>
      <c r="B35" s="30" t="str">
        <f t="shared" si="2"/>
        <v>PWR Fluidised bed boiler (circulating or bubbling) plus steam turbine new</v>
      </c>
      <c r="C35" s="97" t="s">
        <v>2832</v>
      </c>
      <c r="D35" s="93" t="s">
        <v>83</v>
      </c>
      <c r="E35" s="94">
        <v>0.35</v>
      </c>
      <c r="F35" s="94">
        <v>0.36</v>
      </c>
      <c r="G35" s="94">
        <v>0.37</v>
      </c>
      <c r="H35" s="94">
        <v>0.38</v>
      </c>
      <c r="I35" s="94">
        <v>0.39</v>
      </c>
      <c r="J35" s="95">
        <v>2013</v>
      </c>
      <c r="K35" s="95">
        <v>2960</v>
      </c>
      <c r="L35" s="95">
        <v>2620</v>
      </c>
      <c r="M35" s="95">
        <v>2330</v>
      </c>
      <c r="N35" s="95">
        <v>2060</v>
      </c>
      <c r="O35" s="95">
        <v>1830</v>
      </c>
      <c r="P35" s="98">
        <v>53.28</v>
      </c>
      <c r="Q35" s="98">
        <v>47.16</v>
      </c>
      <c r="R35" s="98">
        <v>41.94</v>
      </c>
      <c r="S35" s="98">
        <v>37.08</v>
      </c>
      <c r="T35" s="98">
        <v>32.94</v>
      </c>
      <c r="U35" s="100">
        <v>0.11248000000000001</v>
      </c>
      <c r="V35" s="100">
        <v>9.9559999999999996E-2</v>
      </c>
      <c r="W35" s="100">
        <v>8.8540000000000008E-2</v>
      </c>
      <c r="X35" s="100">
        <v>7.8280000000000002E-2</v>
      </c>
      <c r="Y35" s="100">
        <v>6.9540000000000005E-2</v>
      </c>
      <c r="Z35" s="95">
        <v>25</v>
      </c>
      <c r="AA35" s="95"/>
      <c r="AB35" s="95"/>
      <c r="AC35" s="96">
        <v>31.536000000000001</v>
      </c>
      <c r="AD35" s="94">
        <v>0.9</v>
      </c>
      <c r="AE35" s="94"/>
      <c r="AF35" s="94"/>
      <c r="AG35" s="94"/>
      <c r="AH35" s="94"/>
      <c r="AI35" s="90"/>
      <c r="AJ35" s="119" t="s">
        <v>85</v>
      </c>
      <c r="AK35" s="158" t="str">
        <f t="shared" si="3"/>
        <v>P-RNW-ST-BIO02</v>
      </c>
      <c r="AL35" s="92" t="s">
        <v>143</v>
      </c>
      <c r="AM35" s="91" t="s">
        <v>86</v>
      </c>
      <c r="AN35" s="91" t="s">
        <v>2</v>
      </c>
      <c r="AO35" s="99" t="s">
        <v>93</v>
      </c>
      <c r="AP35" s="187" t="s">
        <v>83</v>
      </c>
      <c r="AQ35" s="91"/>
      <c r="AR35" s="90"/>
      <c r="AS35" s="90"/>
      <c r="AT35" s="90"/>
      <c r="AU35" s="95" t="s">
        <v>144</v>
      </c>
      <c r="AV35" s="90"/>
      <c r="AW35" s="90"/>
      <c r="AX35" s="90"/>
      <c r="AY35" s="90"/>
      <c r="AZ35" s="90"/>
      <c r="BA35" s="90"/>
      <c r="BB35" s="90"/>
    </row>
    <row r="36" spans="1:54" s="41" customFormat="1">
      <c r="A36" s="93" t="s">
        <v>2797</v>
      </c>
      <c r="B36" s="30" t="str">
        <f t="shared" si="2"/>
        <v>PWR Biomass IGCC new</v>
      </c>
      <c r="C36" s="97" t="s">
        <v>2832</v>
      </c>
      <c r="D36" s="93" t="s">
        <v>83</v>
      </c>
      <c r="E36" s="94">
        <v>0.35</v>
      </c>
      <c r="F36" s="94">
        <v>0.37</v>
      </c>
      <c r="G36" s="94">
        <v>0.43</v>
      </c>
      <c r="H36" s="94">
        <v>0.47</v>
      </c>
      <c r="I36" s="94">
        <v>0.48</v>
      </c>
      <c r="J36" s="95">
        <v>2013</v>
      </c>
      <c r="K36" s="95">
        <v>4810</v>
      </c>
      <c r="L36" s="95">
        <v>3810</v>
      </c>
      <c r="M36" s="95">
        <v>3140</v>
      </c>
      <c r="N36" s="95">
        <v>2840</v>
      </c>
      <c r="O36" s="95">
        <v>2560</v>
      </c>
      <c r="P36" s="98">
        <v>105.82</v>
      </c>
      <c r="Q36" s="98">
        <v>83.82</v>
      </c>
      <c r="R36" s="98">
        <v>69.080000000000013</v>
      </c>
      <c r="S36" s="98">
        <v>62.480000000000011</v>
      </c>
      <c r="T36" s="98">
        <v>56.32</v>
      </c>
      <c r="U36" s="100">
        <v>0.39441999999999999</v>
      </c>
      <c r="V36" s="100">
        <v>0.31241999999999998</v>
      </c>
      <c r="W36" s="100">
        <v>0.25747999999999999</v>
      </c>
      <c r="X36" s="100">
        <v>0.23287999999999998</v>
      </c>
      <c r="Y36" s="100">
        <v>0.20992</v>
      </c>
      <c r="Z36" s="95">
        <v>25</v>
      </c>
      <c r="AA36" s="95"/>
      <c r="AB36" s="95"/>
      <c r="AC36" s="96">
        <v>31.536000000000001</v>
      </c>
      <c r="AD36" s="94">
        <v>0.9</v>
      </c>
      <c r="AE36" s="94">
        <v>0.9</v>
      </c>
      <c r="AF36" s="94">
        <v>0.9</v>
      </c>
      <c r="AG36" s="94">
        <v>0.9</v>
      </c>
      <c r="AH36" s="94">
        <v>0.9</v>
      </c>
      <c r="AI36" s="90"/>
      <c r="AJ36" s="119" t="s">
        <v>85</v>
      </c>
      <c r="AK36" s="158" t="str">
        <f t="shared" si="3"/>
        <v>P-RNW-IGCC-BIO03</v>
      </c>
      <c r="AL36" s="92" t="s">
        <v>145</v>
      </c>
      <c r="AM36" s="91" t="s">
        <v>86</v>
      </c>
      <c r="AN36" s="91" t="s">
        <v>2</v>
      </c>
      <c r="AO36" s="99" t="s">
        <v>146</v>
      </c>
      <c r="AP36" s="187" t="s">
        <v>83</v>
      </c>
      <c r="AQ36" s="91"/>
      <c r="AR36" s="90"/>
      <c r="AS36" s="90"/>
      <c r="AT36" s="90"/>
      <c r="AU36" s="95" t="s">
        <v>147</v>
      </c>
      <c r="AV36" s="90"/>
      <c r="AW36" s="90"/>
      <c r="AX36" s="90"/>
      <c r="AY36" s="90"/>
      <c r="AZ36" s="90"/>
      <c r="BA36" s="90"/>
      <c r="BB36" s="90"/>
    </row>
    <row r="37" spans="1:54" s="41" customFormat="1">
      <c r="A37" s="93" t="s">
        <v>2798</v>
      </c>
      <c r="B37" s="30" t="str">
        <f t="shared" si="2"/>
        <v>PWR Anaerobic digestion new</v>
      </c>
      <c r="C37" s="97" t="s">
        <v>2832</v>
      </c>
      <c r="D37" s="93" t="s">
        <v>84</v>
      </c>
      <c r="E37" s="94">
        <v>0.36</v>
      </c>
      <c r="F37" s="94">
        <v>0.38</v>
      </c>
      <c r="G37" s="94">
        <v>0.4</v>
      </c>
      <c r="H37" s="94">
        <v>0.42</v>
      </c>
      <c r="I37" s="94">
        <v>0.45</v>
      </c>
      <c r="J37" s="95">
        <v>2013</v>
      </c>
      <c r="K37" s="95">
        <v>3880</v>
      </c>
      <c r="L37" s="95">
        <v>3180</v>
      </c>
      <c r="M37" s="95">
        <v>2760</v>
      </c>
      <c r="N37" s="95">
        <v>2520</v>
      </c>
      <c r="O37" s="95">
        <v>2300</v>
      </c>
      <c r="P37" s="98">
        <v>159.07999999999998</v>
      </c>
      <c r="Q37" s="98">
        <v>130.38</v>
      </c>
      <c r="R37" s="98">
        <v>113.15999999999998</v>
      </c>
      <c r="S37" s="98">
        <v>103.32</v>
      </c>
      <c r="T37" s="98">
        <v>94.3</v>
      </c>
      <c r="U37" s="100">
        <v>0.12028</v>
      </c>
      <c r="V37" s="100">
        <v>9.8580000000000001E-2</v>
      </c>
      <c r="W37" s="100">
        <v>8.5559999999999997E-2</v>
      </c>
      <c r="X37" s="100">
        <v>7.8120000000000009E-2</v>
      </c>
      <c r="Y37" s="100">
        <v>7.1300000000000002E-2</v>
      </c>
      <c r="Z37" s="95">
        <v>20</v>
      </c>
      <c r="AA37" s="95"/>
      <c r="AB37" s="95"/>
      <c r="AC37" s="96">
        <v>31.536000000000001</v>
      </c>
      <c r="AD37" s="94">
        <v>0.9</v>
      </c>
      <c r="AE37" s="94">
        <v>0.9</v>
      </c>
      <c r="AF37" s="94">
        <v>0.9</v>
      </c>
      <c r="AG37" s="94">
        <v>0.9</v>
      </c>
      <c r="AH37" s="94">
        <v>0.9</v>
      </c>
      <c r="AI37" s="90"/>
      <c r="AJ37" s="119" t="s">
        <v>85</v>
      </c>
      <c r="AK37" s="158" t="str">
        <f t="shared" si="3"/>
        <v>P-RNW-AB-BIO04</v>
      </c>
      <c r="AL37" s="92" t="s">
        <v>148</v>
      </c>
      <c r="AM37" s="91" t="s">
        <v>86</v>
      </c>
      <c r="AN37" s="91" t="s">
        <v>2</v>
      </c>
      <c r="AO37" s="99" t="s">
        <v>93</v>
      </c>
      <c r="AP37" s="187" t="s">
        <v>2838</v>
      </c>
      <c r="AQ37" s="91"/>
      <c r="AR37" s="90"/>
      <c r="AS37" s="90"/>
      <c r="AT37" s="90"/>
      <c r="AU37" s="95" t="s">
        <v>149</v>
      </c>
      <c r="AV37" s="90"/>
      <c r="AW37" s="90"/>
      <c r="AX37" s="90"/>
      <c r="AY37" s="90"/>
      <c r="AZ37" s="90"/>
      <c r="BA37" s="90"/>
      <c r="BB37" s="90"/>
    </row>
    <row r="38" spans="1:54" s="41" customFormat="1">
      <c r="A38" s="93" t="s">
        <v>2799</v>
      </c>
      <c r="B38" s="30" t="str">
        <f t="shared" si="2"/>
        <v>PWR Municipal solid waste incinerator new</v>
      </c>
      <c r="C38" s="97" t="s">
        <v>2833</v>
      </c>
      <c r="D38" s="93" t="s">
        <v>83</v>
      </c>
      <c r="E38" s="94">
        <v>0.27</v>
      </c>
      <c r="F38" s="94">
        <v>0.31</v>
      </c>
      <c r="G38" s="94">
        <v>0.34</v>
      </c>
      <c r="H38" s="94">
        <v>0.37</v>
      </c>
      <c r="I38" s="94">
        <v>0.42</v>
      </c>
      <c r="J38" s="95">
        <v>2013</v>
      </c>
      <c r="K38" s="95">
        <v>6080</v>
      </c>
      <c r="L38" s="95">
        <v>5630</v>
      </c>
      <c r="M38" s="95">
        <v>5240</v>
      </c>
      <c r="N38" s="95">
        <v>4870</v>
      </c>
      <c r="O38" s="95">
        <v>4540</v>
      </c>
      <c r="P38" s="98">
        <v>182.4</v>
      </c>
      <c r="Q38" s="98">
        <v>168.9</v>
      </c>
      <c r="R38" s="98">
        <v>157.19999999999999</v>
      </c>
      <c r="S38" s="98">
        <v>146.1</v>
      </c>
      <c r="T38" s="98">
        <v>136.19999999999999</v>
      </c>
      <c r="U38" s="100">
        <v>0.41952</v>
      </c>
      <c r="V38" s="100">
        <v>0.38847000000000004</v>
      </c>
      <c r="W38" s="100">
        <v>0.36155999999999999</v>
      </c>
      <c r="X38" s="100">
        <v>0.33603</v>
      </c>
      <c r="Y38" s="100">
        <v>0.31325999999999998</v>
      </c>
      <c r="Z38" s="95">
        <v>25</v>
      </c>
      <c r="AA38" s="95"/>
      <c r="AB38" s="95"/>
      <c r="AC38" s="96">
        <v>31.536000000000001</v>
      </c>
      <c r="AD38" s="94">
        <v>0.9</v>
      </c>
      <c r="AE38" s="94">
        <v>0.9</v>
      </c>
      <c r="AF38" s="94">
        <v>0.9</v>
      </c>
      <c r="AG38" s="94">
        <v>0.9</v>
      </c>
      <c r="AH38" s="94">
        <v>0.9</v>
      </c>
      <c r="AI38" s="90"/>
      <c r="AJ38" s="119" t="s">
        <v>85</v>
      </c>
      <c r="AK38" s="158" t="str">
        <f t="shared" si="3"/>
        <v>P-RNW-ST-MSW04</v>
      </c>
      <c r="AL38" s="92" t="s">
        <v>150</v>
      </c>
      <c r="AM38" s="91" t="s">
        <v>86</v>
      </c>
      <c r="AN38" s="91" t="s">
        <v>2</v>
      </c>
      <c r="AO38" s="99" t="s">
        <v>93</v>
      </c>
      <c r="AP38" s="187" t="s">
        <v>83</v>
      </c>
      <c r="AQ38" s="91"/>
      <c r="AR38" s="90"/>
      <c r="AS38" s="90"/>
      <c r="AT38" s="90"/>
      <c r="AU38" s="95" t="s">
        <v>151</v>
      </c>
      <c r="AV38" s="90"/>
      <c r="AW38" s="90"/>
      <c r="AX38" s="90"/>
      <c r="AY38" s="90"/>
      <c r="AZ38" s="90"/>
      <c r="BA38" s="90"/>
      <c r="BB38" s="90"/>
    </row>
    <row r="39" spans="1:54" s="41" customFormat="1">
      <c r="A39" s="29"/>
      <c r="B39" s="36"/>
      <c r="C39" s="36"/>
      <c r="D39" s="29"/>
      <c r="E39" s="31"/>
      <c r="F39" s="31"/>
      <c r="G39" s="31"/>
      <c r="H39" s="31"/>
      <c r="I39" s="31"/>
      <c r="J39" s="32"/>
      <c r="K39" s="32"/>
      <c r="L39" s="32"/>
      <c r="M39" s="32"/>
      <c r="N39" s="32"/>
      <c r="O39" s="32"/>
      <c r="P39" s="39"/>
      <c r="Q39" s="39"/>
      <c r="R39" s="39"/>
      <c r="S39" s="39"/>
      <c r="T39" s="39"/>
      <c r="U39" s="59"/>
      <c r="V39" s="59"/>
      <c r="W39" s="59"/>
      <c r="X39" s="59"/>
      <c r="Y39" s="59"/>
      <c r="Z39" s="32"/>
      <c r="AA39" s="32"/>
      <c r="AB39" s="32"/>
      <c r="AC39" s="33"/>
      <c r="AD39" s="31"/>
      <c r="AE39" s="31"/>
      <c r="AF39" s="31"/>
      <c r="AG39" s="31"/>
      <c r="AH39" s="31"/>
      <c r="AL39" s="10"/>
      <c r="AO39" s="40"/>
      <c r="AP39" s="89"/>
      <c r="AU39" s="32"/>
    </row>
    <row r="40" spans="1:54" s="41" customFormat="1">
      <c r="A40" s="69"/>
      <c r="B40" s="70"/>
      <c r="C40" s="70"/>
      <c r="D40" s="69"/>
      <c r="E40" s="71"/>
      <c r="F40" s="71"/>
      <c r="G40" s="71"/>
      <c r="H40" s="71"/>
      <c r="I40" s="71"/>
      <c r="J40" s="72"/>
      <c r="K40" s="72"/>
      <c r="L40" s="72"/>
      <c r="M40" s="72"/>
      <c r="N40" s="72"/>
      <c r="O40" s="72"/>
      <c r="P40" s="73"/>
      <c r="Q40" s="73"/>
      <c r="R40" s="73"/>
      <c r="S40" s="73"/>
      <c r="T40" s="73"/>
      <c r="U40" s="74"/>
      <c r="V40" s="74"/>
      <c r="W40" s="74"/>
      <c r="X40" s="74"/>
      <c r="Y40" s="74"/>
      <c r="Z40" s="72"/>
      <c r="AA40" s="72"/>
      <c r="AB40" s="72"/>
      <c r="AC40" s="75"/>
      <c r="AD40" s="71"/>
      <c r="AE40" s="71"/>
      <c r="AF40" s="71"/>
      <c r="AG40" s="71"/>
      <c r="AH40" s="71"/>
      <c r="AL40" s="10"/>
      <c r="AO40" s="40"/>
      <c r="AU40" s="40"/>
    </row>
    <row r="41" spans="1:54" s="41" customFormat="1">
      <c r="A41" s="68" t="s">
        <v>133</v>
      </c>
      <c r="B41" s="21"/>
      <c r="C41" s="21"/>
      <c r="D41" s="68"/>
      <c r="E41" s="20"/>
      <c r="F41" s="20"/>
      <c r="G41" s="20"/>
      <c r="H41" s="20"/>
      <c r="I41" s="20"/>
      <c r="J41" s="40"/>
      <c r="K41" s="40"/>
      <c r="L41" s="40"/>
      <c r="M41" s="40"/>
      <c r="N41" s="40"/>
      <c r="O41" s="40"/>
      <c r="P41" s="76"/>
      <c r="Q41" s="76"/>
      <c r="R41" s="76"/>
      <c r="S41" s="76"/>
      <c r="T41" s="76"/>
      <c r="U41" s="77"/>
      <c r="V41" s="77"/>
      <c r="W41" s="77"/>
      <c r="X41" s="77"/>
      <c r="Y41" s="77"/>
      <c r="Z41" s="40"/>
      <c r="AA41" s="40"/>
      <c r="AB41" s="40"/>
      <c r="AC41" s="78"/>
      <c r="AD41" s="20"/>
      <c r="AE41" s="20"/>
      <c r="AF41" s="20"/>
      <c r="AG41" s="20"/>
      <c r="AH41" s="20"/>
      <c r="AL41" s="10"/>
      <c r="AO41" s="40"/>
      <c r="AU41" s="40"/>
    </row>
    <row r="42" spans="1:54" s="41" customFormat="1">
      <c r="A42" s="2"/>
      <c r="B42" s="2"/>
      <c r="C42" s="2"/>
      <c r="D42" s="5" t="s">
        <v>132</v>
      </c>
      <c r="E42" s="3"/>
      <c r="F42" s="3"/>
      <c r="G42" s="3"/>
      <c r="H42" s="3"/>
      <c r="I42" s="3"/>
      <c r="J42" s="4"/>
      <c r="K42" s="4"/>
      <c r="L42" s="4"/>
      <c r="M42" s="4"/>
      <c r="N42" s="4"/>
      <c r="O42" s="4"/>
      <c r="P42" s="2"/>
      <c r="Q42" s="2"/>
      <c r="R42" s="2"/>
      <c r="S42" s="2"/>
      <c r="U42" s="2"/>
      <c r="V42" s="2"/>
      <c r="W42" s="2"/>
      <c r="Y42" s="2"/>
      <c r="Z42" s="2"/>
      <c r="AJ42" s="5" t="s">
        <v>37</v>
      </c>
      <c r="AK42" s="11"/>
      <c r="AL42" s="12"/>
      <c r="AM42" s="12"/>
      <c r="AN42" s="12"/>
      <c r="AO42" s="12"/>
      <c r="AP42" s="12"/>
      <c r="AQ42" s="12"/>
      <c r="AU42" s="40"/>
    </row>
    <row r="43" spans="1:54" s="41" customFormat="1" ht="26">
      <c r="A43" s="6" t="s">
        <v>17</v>
      </c>
      <c r="B43" s="7" t="s">
        <v>18</v>
      </c>
      <c r="C43" s="6" t="s">
        <v>19</v>
      </c>
      <c r="D43" s="6" t="s">
        <v>20</v>
      </c>
      <c r="E43" s="8" t="s">
        <v>76</v>
      </c>
      <c r="F43" s="8" t="s">
        <v>77</v>
      </c>
      <c r="G43" s="8" t="s">
        <v>78</v>
      </c>
      <c r="H43" s="8" t="s">
        <v>79</v>
      </c>
      <c r="I43" s="8" t="s">
        <v>80</v>
      </c>
      <c r="J43" s="42" t="s">
        <v>31</v>
      </c>
      <c r="K43" s="42" t="s">
        <v>21</v>
      </c>
      <c r="L43" s="42" t="s">
        <v>22</v>
      </c>
      <c r="M43" s="42" t="s">
        <v>23</v>
      </c>
      <c r="N43" s="42" t="s">
        <v>66</v>
      </c>
      <c r="O43" s="42" t="s">
        <v>67</v>
      </c>
      <c r="P43" s="42" t="s">
        <v>24</v>
      </c>
      <c r="Q43" s="42" t="s">
        <v>25</v>
      </c>
      <c r="R43" s="42" t="s">
        <v>26</v>
      </c>
      <c r="S43" s="42" t="s">
        <v>68</v>
      </c>
      <c r="T43" s="42" t="s">
        <v>69</v>
      </c>
      <c r="U43" s="42" t="s">
        <v>27</v>
      </c>
      <c r="V43" s="42" t="s">
        <v>28</v>
      </c>
      <c r="W43" s="42" t="s">
        <v>29</v>
      </c>
      <c r="X43" s="42" t="s">
        <v>70</v>
      </c>
      <c r="Y43" s="42" t="s">
        <v>71</v>
      </c>
      <c r="Z43" s="42" t="s">
        <v>30</v>
      </c>
      <c r="AA43" s="42" t="s">
        <v>72</v>
      </c>
      <c r="AB43" s="42" t="s">
        <v>73</v>
      </c>
      <c r="AC43" s="42" t="s">
        <v>32</v>
      </c>
      <c r="AD43" s="42" t="s">
        <v>135</v>
      </c>
      <c r="AE43" s="42" t="s">
        <v>136</v>
      </c>
      <c r="AF43" s="42" t="s">
        <v>137</v>
      </c>
      <c r="AG43" s="42" t="s">
        <v>138</v>
      </c>
      <c r="AH43" s="42" t="s">
        <v>139</v>
      </c>
      <c r="AJ43" s="7" t="s">
        <v>38</v>
      </c>
      <c r="AK43" s="7" t="s">
        <v>17</v>
      </c>
      <c r="AL43" s="7" t="s">
        <v>39</v>
      </c>
      <c r="AM43" s="7" t="s">
        <v>40</v>
      </c>
      <c r="AN43" s="7" t="s">
        <v>41</v>
      </c>
      <c r="AO43" s="7" t="s">
        <v>42</v>
      </c>
      <c r="AP43" s="7" t="s">
        <v>43</v>
      </c>
      <c r="AQ43" s="7" t="s">
        <v>44</v>
      </c>
      <c r="AU43" s="40"/>
    </row>
    <row r="44" spans="1:54" s="41" customFormat="1" ht="26">
      <c r="A44" s="86" t="s">
        <v>33</v>
      </c>
      <c r="B44" s="86" t="s">
        <v>34</v>
      </c>
      <c r="C44" s="86" t="s">
        <v>35</v>
      </c>
      <c r="D44" s="86" t="s">
        <v>36</v>
      </c>
      <c r="E44" s="87" t="s">
        <v>81</v>
      </c>
      <c r="F44" s="87"/>
      <c r="G44" s="87"/>
      <c r="H44" s="87"/>
      <c r="I44" s="87"/>
      <c r="J44" s="88"/>
      <c r="K44" s="37" t="s">
        <v>134</v>
      </c>
      <c r="L44" s="88"/>
      <c r="M44" s="88"/>
      <c r="N44" s="88"/>
      <c r="O44" s="88"/>
      <c r="P44" s="37" t="s">
        <v>91</v>
      </c>
      <c r="Q44" s="88"/>
      <c r="R44" s="88"/>
      <c r="S44" s="88"/>
      <c r="T44" s="88"/>
      <c r="U44" s="38" t="s">
        <v>92</v>
      </c>
      <c r="V44" s="38"/>
      <c r="W44" s="38"/>
      <c r="X44" s="38"/>
      <c r="Y44" s="38"/>
      <c r="Z44" s="204" t="s">
        <v>75</v>
      </c>
      <c r="AA44" s="204"/>
      <c r="AB44" s="204"/>
      <c r="AC44" s="88"/>
      <c r="AD44" s="37" t="s">
        <v>1</v>
      </c>
      <c r="AE44" s="37"/>
      <c r="AF44" s="37"/>
      <c r="AG44" s="37"/>
      <c r="AH44" s="37"/>
      <c r="AJ44" s="13" t="s">
        <v>45</v>
      </c>
      <c r="AK44" s="13" t="s">
        <v>46</v>
      </c>
      <c r="AL44" s="13" t="s">
        <v>34</v>
      </c>
      <c r="AM44" s="13" t="s">
        <v>47</v>
      </c>
      <c r="AN44" s="13" t="s">
        <v>48</v>
      </c>
      <c r="AO44" s="13" t="s">
        <v>87</v>
      </c>
      <c r="AP44" s="13" t="s">
        <v>49</v>
      </c>
      <c r="AQ44" s="13" t="s">
        <v>50</v>
      </c>
      <c r="AU44" s="40"/>
    </row>
    <row r="45" spans="1:54">
      <c r="A45" s="79" t="s">
        <v>2836</v>
      </c>
      <c r="B45" s="80" t="s">
        <v>130</v>
      </c>
      <c r="C45" s="80" t="s">
        <v>2834</v>
      </c>
      <c r="D45" s="79" t="s">
        <v>83</v>
      </c>
      <c r="E45" s="81"/>
      <c r="F45" s="81">
        <v>0.42735000000000001</v>
      </c>
      <c r="G45" s="81"/>
      <c r="H45" s="81"/>
      <c r="I45" s="81"/>
      <c r="J45" s="82">
        <v>2030</v>
      </c>
      <c r="K45" s="83">
        <v>520.82330184680677</v>
      </c>
      <c r="L45" s="83">
        <v>515.50765998241911</v>
      </c>
      <c r="M45" s="83">
        <v>509.75361466529853</v>
      </c>
      <c r="N45" s="83">
        <v>504.71197495886901</v>
      </c>
      <c r="O45" s="82"/>
      <c r="P45" s="83"/>
      <c r="Q45" s="83"/>
      <c r="R45" s="83"/>
      <c r="S45" s="83"/>
      <c r="T45" s="83"/>
      <c r="U45" s="84"/>
      <c r="V45" s="84"/>
      <c r="W45" s="84"/>
      <c r="X45" s="84"/>
      <c r="Y45" s="84"/>
      <c r="Z45" s="82">
        <v>30</v>
      </c>
      <c r="AA45" s="82"/>
      <c r="AB45" s="82"/>
      <c r="AC45" s="85">
        <v>31.536000000000001</v>
      </c>
      <c r="AD45" s="81">
        <v>0.91200000000000003</v>
      </c>
      <c r="AE45" s="81"/>
      <c r="AF45" s="81"/>
      <c r="AG45" s="81"/>
      <c r="AH45" s="81"/>
      <c r="AI45" s="41"/>
      <c r="AJ45" s="41" t="s">
        <v>85</v>
      </c>
      <c r="AK45" s="41" t="str">
        <f>A45</f>
        <v>P-TH-OCGT-H2-01</v>
      </c>
      <c r="AL45" s="10" t="str">
        <f t="shared" ref="AL45:AL46" si="4">B45</f>
        <v>New Power Plant - Hydrogen Open Cycle Gas Turbine</v>
      </c>
      <c r="AM45" s="41" t="s">
        <v>86</v>
      </c>
      <c r="AN45" s="41" t="s">
        <v>2</v>
      </c>
      <c r="AO45" s="40" t="s">
        <v>93</v>
      </c>
      <c r="AP45" s="89" t="s">
        <v>83</v>
      </c>
    </row>
    <row r="46" spans="1:54">
      <c r="A46" s="79" t="s">
        <v>2837</v>
      </c>
      <c r="B46" s="62" t="s">
        <v>129</v>
      </c>
      <c r="C46" s="62" t="s">
        <v>2834</v>
      </c>
      <c r="D46" s="61" t="s">
        <v>83</v>
      </c>
      <c r="E46" s="63"/>
      <c r="F46" s="63">
        <v>0.59</v>
      </c>
      <c r="G46" s="63"/>
      <c r="H46" s="63"/>
      <c r="I46" s="63"/>
      <c r="J46" s="64">
        <v>2030</v>
      </c>
      <c r="K46" s="65">
        <v>700.29671746046984</v>
      </c>
      <c r="L46" s="65">
        <v>690.76686594620696</v>
      </c>
      <c r="M46" s="65">
        <v>680.45104729674722</v>
      </c>
      <c r="N46" s="65">
        <v>671.41242524198253</v>
      </c>
      <c r="O46" s="64"/>
      <c r="P46" s="65"/>
      <c r="Q46" s="65"/>
      <c r="R46" s="65"/>
      <c r="S46" s="65"/>
      <c r="T46" s="65"/>
      <c r="U46" s="60"/>
      <c r="V46" s="60"/>
      <c r="W46" s="60"/>
      <c r="X46" s="60"/>
      <c r="Y46" s="60"/>
      <c r="Z46" s="64">
        <v>35</v>
      </c>
      <c r="AA46" s="64"/>
      <c r="AB46" s="64"/>
      <c r="AC46" s="66">
        <v>31.536000000000001</v>
      </c>
      <c r="AD46" s="63">
        <v>0.91200000000000003</v>
      </c>
      <c r="AE46" s="63"/>
      <c r="AF46" s="63"/>
      <c r="AG46" s="63"/>
      <c r="AH46" s="63"/>
      <c r="AI46" s="41"/>
      <c r="AJ46" s="41"/>
      <c r="AK46" s="41" t="str">
        <f>A46</f>
        <v>P-TH-CCGT-H2-02</v>
      </c>
      <c r="AL46" s="10" t="str">
        <f t="shared" si="4"/>
        <v>New Power Plant - Hydrogen Combined Cycle Gas Turbine</v>
      </c>
      <c r="AM46" s="41" t="s">
        <v>86</v>
      </c>
      <c r="AN46" s="41" t="s">
        <v>2</v>
      </c>
      <c r="AO46" s="40" t="s">
        <v>93</v>
      </c>
      <c r="AP46" s="89" t="s">
        <v>83</v>
      </c>
    </row>
    <row r="47" spans="1:54">
      <c r="B47" s="41"/>
    </row>
  </sheetData>
  <mergeCells count="2">
    <mergeCell ref="Z5:AB5"/>
    <mergeCell ref="Z44:AB44"/>
  </mergeCells>
  <phoneticPr fontId="15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23896-D2FC-4AFC-BD8E-F06AF6C56E4C}">
  <dimension ref="A1:AQ8"/>
  <sheetViews>
    <sheetView workbookViewId="0">
      <selection activeCell="AK13" sqref="AK13"/>
    </sheetView>
  </sheetViews>
  <sheetFormatPr defaultRowHeight="14"/>
  <cols>
    <col min="1" max="1" width="18.453125" customWidth="1"/>
    <col min="2" max="2" width="20.81640625" customWidth="1"/>
  </cols>
  <sheetData>
    <row r="1" spans="1:43">
      <c r="A1" s="102"/>
      <c r="B1" s="102"/>
      <c r="C1" s="102"/>
      <c r="D1" s="105" t="s">
        <v>74</v>
      </c>
      <c r="E1" s="103"/>
      <c r="F1" s="103"/>
      <c r="G1" s="103"/>
      <c r="H1" s="103"/>
      <c r="I1" s="103"/>
      <c r="J1" s="104"/>
      <c r="K1" s="104"/>
      <c r="L1" s="104"/>
      <c r="M1" s="104"/>
      <c r="N1" s="104"/>
      <c r="O1" s="104"/>
      <c r="P1" s="102"/>
      <c r="Q1" s="102"/>
      <c r="R1" s="102"/>
      <c r="S1" s="102"/>
      <c r="T1" s="119"/>
      <c r="U1" s="102"/>
      <c r="V1" s="102"/>
      <c r="W1" s="102"/>
      <c r="X1" s="119"/>
      <c r="Y1" s="102"/>
      <c r="Z1" s="102"/>
      <c r="AA1" s="119"/>
      <c r="AB1" s="119"/>
      <c r="AC1" s="119"/>
      <c r="AD1" s="119"/>
      <c r="AE1" s="119"/>
      <c r="AF1" s="119"/>
      <c r="AG1" s="119"/>
      <c r="AH1" s="119"/>
      <c r="AI1" s="119"/>
      <c r="AJ1" s="105" t="s">
        <v>37</v>
      </c>
      <c r="AK1" s="110"/>
      <c r="AL1" s="111"/>
      <c r="AM1" s="111"/>
      <c r="AN1" s="111"/>
      <c r="AO1" s="111"/>
      <c r="AP1" s="111"/>
      <c r="AQ1" s="111"/>
    </row>
    <row r="2" spans="1:43" ht="26">
      <c r="A2" s="106" t="s">
        <v>17</v>
      </c>
      <c r="B2" s="107" t="s">
        <v>18</v>
      </c>
      <c r="C2" s="106" t="s">
        <v>19</v>
      </c>
      <c r="D2" s="106" t="s">
        <v>20</v>
      </c>
      <c r="E2" s="108" t="s">
        <v>76</v>
      </c>
      <c r="F2" s="108" t="s">
        <v>77</v>
      </c>
      <c r="G2" s="108" t="s">
        <v>78</v>
      </c>
      <c r="H2" s="108" t="s">
        <v>79</v>
      </c>
      <c r="I2" s="108" t="s">
        <v>80</v>
      </c>
      <c r="J2" s="120" t="s">
        <v>31</v>
      </c>
      <c r="K2" s="120" t="s">
        <v>21</v>
      </c>
      <c r="L2" s="120" t="s">
        <v>22</v>
      </c>
      <c r="M2" s="120" t="s">
        <v>23</v>
      </c>
      <c r="N2" s="120" t="s">
        <v>66</v>
      </c>
      <c r="O2" s="120" t="s">
        <v>67</v>
      </c>
      <c r="P2" s="120" t="s">
        <v>24</v>
      </c>
      <c r="Q2" s="120" t="s">
        <v>25</v>
      </c>
      <c r="R2" s="120" t="s">
        <v>26</v>
      </c>
      <c r="S2" s="120" t="s">
        <v>68</v>
      </c>
      <c r="T2" s="120" t="s">
        <v>69</v>
      </c>
      <c r="U2" s="120" t="s">
        <v>27</v>
      </c>
      <c r="V2" s="120" t="s">
        <v>28</v>
      </c>
      <c r="W2" s="120" t="s">
        <v>29</v>
      </c>
      <c r="X2" s="120" t="s">
        <v>70</v>
      </c>
      <c r="Y2" s="120" t="s">
        <v>71</v>
      </c>
      <c r="Z2" s="120" t="s">
        <v>30</v>
      </c>
      <c r="AA2" s="120" t="s">
        <v>72</v>
      </c>
      <c r="AB2" s="120" t="s">
        <v>73</v>
      </c>
      <c r="AC2" s="120" t="s">
        <v>32</v>
      </c>
      <c r="AD2" s="120" t="s">
        <v>152</v>
      </c>
      <c r="AE2" s="120" t="s">
        <v>153</v>
      </c>
      <c r="AF2" s="120" t="s">
        <v>154</v>
      </c>
      <c r="AG2" s="120" t="s">
        <v>155</v>
      </c>
      <c r="AH2" s="120" t="s">
        <v>156</v>
      </c>
      <c r="AI2" s="119"/>
      <c r="AJ2" s="107" t="s">
        <v>38</v>
      </c>
      <c r="AK2" s="107" t="s">
        <v>17</v>
      </c>
      <c r="AL2" s="107" t="s">
        <v>39</v>
      </c>
      <c r="AM2" s="107" t="s">
        <v>40</v>
      </c>
      <c r="AN2" s="107" t="s">
        <v>41</v>
      </c>
      <c r="AO2" s="107" t="s">
        <v>42</v>
      </c>
      <c r="AP2" s="107" t="s">
        <v>43</v>
      </c>
      <c r="AQ2" s="107" t="s">
        <v>44</v>
      </c>
    </row>
    <row r="3" spans="1:43" ht="52">
      <c r="A3" s="114" t="s">
        <v>33</v>
      </c>
      <c r="B3" s="114" t="s">
        <v>34</v>
      </c>
      <c r="C3" s="114" t="s">
        <v>35</v>
      </c>
      <c r="D3" s="114" t="s">
        <v>36</v>
      </c>
      <c r="E3" s="115" t="s">
        <v>81</v>
      </c>
      <c r="F3" s="115"/>
      <c r="G3" s="115"/>
      <c r="H3" s="115"/>
      <c r="I3" s="115"/>
      <c r="J3" s="122"/>
      <c r="K3" s="113" t="s">
        <v>90</v>
      </c>
      <c r="L3" s="122"/>
      <c r="M3" s="122"/>
      <c r="N3" s="122"/>
      <c r="O3" s="122"/>
      <c r="P3" s="113" t="s">
        <v>91</v>
      </c>
      <c r="Q3" s="122"/>
      <c r="R3" s="122"/>
      <c r="S3" s="122"/>
      <c r="T3" s="122"/>
      <c r="U3" s="117" t="s">
        <v>92</v>
      </c>
      <c r="V3" s="117"/>
      <c r="W3" s="117"/>
      <c r="X3" s="117"/>
      <c r="Y3" s="117"/>
      <c r="Z3" s="205" t="s">
        <v>75</v>
      </c>
      <c r="AA3" s="205"/>
      <c r="AB3" s="205"/>
      <c r="AC3" s="122"/>
      <c r="AD3" s="116" t="s">
        <v>1</v>
      </c>
      <c r="AE3" s="116"/>
      <c r="AF3" s="116"/>
      <c r="AG3" s="116"/>
      <c r="AH3" s="116"/>
      <c r="AI3" s="119"/>
      <c r="AJ3" s="112" t="s">
        <v>45</v>
      </c>
      <c r="AK3" s="112" t="s">
        <v>46</v>
      </c>
      <c r="AL3" s="112" t="s">
        <v>34</v>
      </c>
      <c r="AM3" s="112" t="s">
        <v>47</v>
      </c>
      <c r="AN3" s="112" t="s">
        <v>48</v>
      </c>
      <c r="AO3" s="112" t="s">
        <v>87</v>
      </c>
      <c r="AP3" s="112" t="s">
        <v>49</v>
      </c>
      <c r="AQ3" s="112" t="s">
        <v>50</v>
      </c>
    </row>
    <row r="4" spans="1:43">
      <c r="A4" s="187" t="s">
        <v>2800</v>
      </c>
      <c r="B4" s="101" t="s">
        <v>157</v>
      </c>
      <c r="C4" s="101" t="s">
        <v>2835</v>
      </c>
      <c r="D4" s="101" t="s">
        <v>83</v>
      </c>
      <c r="E4" s="101">
        <v>1</v>
      </c>
      <c r="F4" s="101"/>
      <c r="G4" s="101"/>
      <c r="H4" s="101"/>
      <c r="I4" s="101"/>
      <c r="J4" s="101">
        <v>2018</v>
      </c>
      <c r="K4" s="101">
        <v>1424.5378345723761</v>
      </c>
      <c r="L4" s="101">
        <v>1374.5378345723761</v>
      </c>
      <c r="M4" s="101">
        <v>1324.5378345723761</v>
      </c>
      <c r="N4" s="101">
        <v>1224.5378345723761</v>
      </c>
      <c r="O4" s="101">
        <v>1124.5378345723761</v>
      </c>
      <c r="P4" s="101">
        <v>37.800000000000004</v>
      </c>
      <c r="Q4" s="101">
        <v>32.4</v>
      </c>
      <c r="R4" s="101">
        <v>28.600000000000005</v>
      </c>
      <c r="S4" s="101">
        <v>22.8</v>
      </c>
      <c r="T4" s="101">
        <v>18.7</v>
      </c>
      <c r="U4" s="101">
        <v>0</v>
      </c>
      <c r="V4" s="101">
        <v>0</v>
      </c>
      <c r="W4" s="101">
        <v>0</v>
      </c>
      <c r="X4" s="101">
        <v>0</v>
      </c>
      <c r="Y4" s="101">
        <v>0</v>
      </c>
      <c r="Z4" s="101">
        <v>20</v>
      </c>
      <c r="AA4" s="101">
        <v>22</v>
      </c>
      <c r="AB4" s="101">
        <v>25</v>
      </c>
      <c r="AC4" s="101">
        <v>31.536000000000001</v>
      </c>
      <c r="AD4" s="101">
        <v>0.4</v>
      </c>
      <c r="AE4" s="101">
        <v>0.5</v>
      </c>
      <c r="AF4" s="101">
        <v>0.6</v>
      </c>
      <c r="AG4" s="101">
        <v>0.65</v>
      </c>
      <c r="AH4" s="101">
        <v>0.65</v>
      </c>
      <c r="AI4" s="119"/>
      <c r="AJ4" s="119" t="s">
        <v>85</v>
      </c>
      <c r="AK4" s="187" t="s">
        <v>2800</v>
      </c>
      <c r="AL4" s="109" t="s">
        <v>157</v>
      </c>
      <c r="AM4" s="119" t="s">
        <v>86</v>
      </c>
      <c r="AN4" s="119" t="s">
        <v>2</v>
      </c>
      <c r="AO4" s="118" t="s">
        <v>93</v>
      </c>
      <c r="AP4" s="121" t="s">
        <v>83</v>
      </c>
      <c r="AQ4" s="119"/>
    </row>
    <row r="5" spans="1:43">
      <c r="A5" s="187" t="s">
        <v>2801</v>
      </c>
      <c r="B5" s="101" t="s">
        <v>158</v>
      </c>
      <c r="C5" s="158" t="s">
        <v>2835</v>
      </c>
      <c r="D5" s="101" t="s">
        <v>83</v>
      </c>
      <c r="E5" s="101">
        <v>1</v>
      </c>
      <c r="F5" s="101"/>
      <c r="G5" s="101"/>
      <c r="H5" s="101"/>
      <c r="I5" s="101"/>
      <c r="J5" s="101">
        <v>2018</v>
      </c>
      <c r="K5" s="101">
        <v>1463.3291701388109</v>
      </c>
      <c r="L5" s="101">
        <v>1413.3291701388109</v>
      </c>
      <c r="M5" s="101">
        <v>1363.3291701388109</v>
      </c>
      <c r="N5" s="101">
        <v>1263.3291701388109</v>
      </c>
      <c r="O5" s="101">
        <v>1163.3291701388109</v>
      </c>
      <c r="P5" s="101">
        <v>37.800000000000004</v>
      </c>
      <c r="Q5" s="101">
        <v>32.4</v>
      </c>
      <c r="R5" s="101">
        <v>28.600000000000005</v>
      </c>
      <c r="S5" s="101">
        <v>22.8</v>
      </c>
      <c r="T5" s="101">
        <v>18.7</v>
      </c>
      <c r="U5" s="101">
        <v>0</v>
      </c>
      <c r="V5" s="101">
        <v>0</v>
      </c>
      <c r="W5" s="101">
        <v>0</v>
      </c>
      <c r="X5" s="101">
        <v>0</v>
      </c>
      <c r="Y5" s="101">
        <v>0</v>
      </c>
      <c r="Z5" s="101">
        <v>20</v>
      </c>
      <c r="AA5" s="101">
        <v>22</v>
      </c>
      <c r="AB5" s="101">
        <v>25</v>
      </c>
      <c r="AC5" s="101">
        <v>31.536000000000001</v>
      </c>
      <c r="AD5" s="101">
        <v>0.4</v>
      </c>
      <c r="AE5" s="101">
        <v>0.5</v>
      </c>
      <c r="AF5" s="101">
        <v>0.6</v>
      </c>
      <c r="AG5" s="101">
        <v>0.65</v>
      </c>
      <c r="AH5" s="101">
        <v>0.65</v>
      </c>
      <c r="AI5" s="101"/>
      <c r="AJ5" s="119" t="s">
        <v>85</v>
      </c>
      <c r="AK5" s="187" t="s">
        <v>2801</v>
      </c>
      <c r="AL5" s="109" t="s">
        <v>158</v>
      </c>
      <c r="AM5" s="119" t="s">
        <v>86</v>
      </c>
      <c r="AN5" s="119" t="s">
        <v>2</v>
      </c>
      <c r="AO5" s="118" t="s">
        <v>93</v>
      </c>
      <c r="AP5" s="121" t="s">
        <v>83</v>
      </c>
      <c r="AQ5" s="119"/>
    </row>
    <row r="6" spans="1:43">
      <c r="A6" s="187" t="s">
        <v>2802</v>
      </c>
      <c r="B6" s="101" t="s">
        <v>159</v>
      </c>
      <c r="C6" s="158" t="s">
        <v>2835</v>
      </c>
      <c r="D6" s="101" t="s">
        <v>83</v>
      </c>
      <c r="E6" s="101">
        <v>1</v>
      </c>
      <c r="F6" s="101"/>
      <c r="G6" s="101"/>
      <c r="H6" s="101"/>
      <c r="I6" s="101"/>
      <c r="J6" s="101">
        <v>2018</v>
      </c>
      <c r="K6" s="101">
        <v>1532.284416524634</v>
      </c>
      <c r="L6" s="101">
        <v>1482.284416524634</v>
      </c>
      <c r="M6" s="101">
        <v>1432.284416524634</v>
      </c>
      <c r="N6" s="101">
        <v>1332.284416524634</v>
      </c>
      <c r="O6" s="101">
        <v>1232.284416524634</v>
      </c>
      <c r="P6" s="101">
        <v>37.800000000000004</v>
      </c>
      <c r="Q6" s="101">
        <v>32.4</v>
      </c>
      <c r="R6" s="101">
        <v>28.600000000000005</v>
      </c>
      <c r="S6" s="101">
        <v>22.8</v>
      </c>
      <c r="T6" s="101">
        <v>18.7</v>
      </c>
      <c r="U6" s="101">
        <v>0</v>
      </c>
      <c r="V6" s="101">
        <v>0</v>
      </c>
      <c r="W6" s="101">
        <v>0</v>
      </c>
      <c r="X6" s="101">
        <v>0</v>
      </c>
      <c r="Y6" s="101">
        <v>0</v>
      </c>
      <c r="Z6" s="101">
        <v>20</v>
      </c>
      <c r="AA6" s="101">
        <v>22</v>
      </c>
      <c r="AB6" s="101">
        <v>25</v>
      </c>
      <c r="AC6" s="101">
        <v>31.536000000000001</v>
      </c>
      <c r="AD6" s="101">
        <v>0.4</v>
      </c>
      <c r="AE6" s="101">
        <v>0.5</v>
      </c>
      <c r="AF6" s="101">
        <v>0.6</v>
      </c>
      <c r="AG6" s="101">
        <v>0.65</v>
      </c>
      <c r="AH6" s="101">
        <v>0.65</v>
      </c>
      <c r="AI6" s="101"/>
      <c r="AJ6" s="119" t="s">
        <v>85</v>
      </c>
      <c r="AK6" s="187" t="s">
        <v>2802</v>
      </c>
      <c r="AL6" s="109" t="s">
        <v>159</v>
      </c>
      <c r="AM6" s="119" t="s">
        <v>86</v>
      </c>
      <c r="AN6" s="119" t="s">
        <v>2</v>
      </c>
      <c r="AO6" s="118" t="s">
        <v>93</v>
      </c>
      <c r="AP6" s="121" t="s">
        <v>83</v>
      </c>
      <c r="AQ6" s="119"/>
    </row>
    <row r="7" spans="1:43">
      <c r="A7" s="187" t="s">
        <v>2803</v>
      </c>
      <c r="B7" s="101" t="s">
        <v>160</v>
      </c>
      <c r="C7" s="158" t="s">
        <v>2835</v>
      </c>
      <c r="D7" s="101" t="s">
        <v>83</v>
      </c>
      <c r="E7" s="101">
        <v>1</v>
      </c>
      <c r="F7" s="101"/>
      <c r="G7" s="101"/>
      <c r="H7" s="101"/>
      <c r="I7" s="101"/>
      <c r="J7" s="101">
        <v>2018</v>
      </c>
      <c r="K7" s="101">
        <v>1684.7669541720195</v>
      </c>
      <c r="L7" s="101">
        <v>1634.7669541720195</v>
      </c>
      <c r="M7" s="101">
        <v>1584.7669541720195</v>
      </c>
      <c r="N7" s="101">
        <v>1484.7669541720195</v>
      </c>
      <c r="O7" s="101">
        <v>1384.7669541720195</v>
      </c>
      <c r="P7" s="101">
        <v>37.800000000000004</v>
      </c>
      <c r="Q7" s="101">
        <v>32.4</v>
      </c>
      <c r="R7" s="101">
        <v>28.600000000000005</v>
      </c>
      <c r="S7" s="101">
        <v>22.8</v>
      </c>
      <c r="T7" s="101">
        <v>18.7</v>
      </c>
      <c r="U7" s="101">
        <v>0</v>
      </c>
      <c r="V7" s="101">
        <v>0</v>
      </c>
      <c r="W7" s="101">
        <v>0</v>
      </c>
      <c r="X7" s="101">
        <v>0</v>
      </c>
      <c r="Y7" s="101">
        <v>0</v>
      </c>
      <c r="Z7" s="101">
        <v>20</v>
      </c>
      <c r="AA7" s="101">
        <v>22</v>
      </c>
      <c r="AB7" s="101">
        <v>25</v>
      </c>
      <c r="AC7" s="101">
        <v>31.536000000000001</v>
      </c>
      <c r="AD7" s="101">
        <v>0.4</v>
      </c>
      <c r="AE7" s="101">
        <v>0.5</v>
      </c>
      <c r="AF7" s="101">
        <v>0.6</v>
      </c>
      <c r="AG7" s="101">
        <v>0.65</v>
      </c>
      <c r="AH7" s="101">
        <v>0.65</v>
      </c>
      <c r="AI7" s="101"/>
      <c r="AJ7" s="119" t="s">
        <v>85</v>
      </c>
      <c r="AK7" s="187" t="s">
        <v>2803</v>
      </c>
      <c r="AL7" s="109" t="s">
        <v>160</v>
      </c>
      <c r="AM7" s="119" t="s">
        <v>86</v>
      </c>
      <c r="AN7" s="119" t="s">
        <v>2</v>
      </c>
      <c r="AO7" s="118" t="s">
        <v>93</v>
      </c>
      <c r="AP7" s="121" t="s">
        <v>83</v>
      </c>
      <c r="AQ7" s="119"/>
    </row>
    <row r="8" spans="1:43">
      <c r="A8" s="187" t="s">
        <v>2804</v>
      </c>
      <c r="B8" s="101" t="s">
        <v>161</v>
      </c>
      <c r="C8" s="158" t="s">
        <v>2835</v>
      </c>
      <c r="D8" s="101" t="s">
        <v>83</v>
      </c>
      <c r="E8" s="101">
        <v>1</v>
      </c>
      <c r="F8" s="101"/>
      <c r="G8" s="101"/>
      <c r="H8" s="101"/>
      <c r="I8" s="101"/>
      <c r="J8" s="101">
        <v>2018</v>
      </c>
      <c r="K8" s="101">
        <v>2042.4210868538507</v>
      </c>
      <c r="L8" s="101">
        <v>1992.4210868538507</v>
      </c>
      <c r="M8" s="101">
        <v>1942.4210868538507</v>
      </c>
      <c r="N8" s="101">
        <v>1842.4210868538507</v>
      </c>
      <c r="O8" s="101">
        <v>1742.4210868538507</v>
      </c>
      <c r="P8" s="101">
        <v>37.800000000000004</v>
      </c>
      <c r="Q8" s="101">
        <v>32.4</v>
      </c>
      <c r="R8" s="101">
        <v>28.600000000000005</v>
      </c>
      <c r="S8" s="101">
        <v>22.8</v>
      </c>
      <c r="T8" s="101">
        <v>18.7</v>
      </c>
      <c r="U8" s="101">
        <v>0</v>
      </c>
      <c r="V8" s="101">
        <v>0</v>
      </c>
      <c r="W8" s="101">
        <v>0</v>
      </c>
      <c r="X8" s="101">
        <v>0</v>
      </c>
      <c r="Y8" s="101">
        <v>0</v>
      </c>
      <c r="Z8" s="101">
        <v>20</v>
      </c>
      <c r="AA8" s="101">
        <v>22</v>
      </c>
      <c r="AB8" s="101">
        <v>25</v>
      </c>
      <c r="AC8" s="101">
        <v>31.536000000000001</v>
      </c>
      <c r="AD8" s="101">
        <v>0.4</v>
      </c>
      <c r="AE8" s="101">
        <v>0.5</v>
      </c>
      <c r="AF8" s="101">
        <v>0.6</v>
      </c>
      <c r="AG8" s="101">
        <v>0.65</v>
      </c>
      <c r="AH8" s="101">
        <v>0.65</v>
      </c>
      <c r="AI8" s="101"/>
      <c r="AJ8" s="119" t="s">
        <v>85</v>
      </c>
      <c r="AK8" s="187" t="s">
        <v>2804</v>
      </c>
      <c r="AL8" s="109" t="s">
        <v>161</v>
      </c>
      <c r="AM8" s="119" t="s">
        <v>86</v>
      </c>
      <c r="AN8" s="119" t="s">
        <v>2</v>
      </c>
      <c r="AO8" s="118" t="s">
        <v>93</v>
      </c>
      <c r="AP8" s="121" t="s">
        <v>83</v>
      </c>
      <c r="AQ8" s="119"/>
    </row>
  </sheetData>
  <mergeCells count="1">
    <mergeCell ref="Z3:AB3"/>
  </mergeCells>
  <phoneticPr fontId="1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14F4B-CACA-4597-95EE-C23E6F08AF0F}">
  <dimension ref="B2:O1938"/>
  <sheetViews>
    <sheetView workbookViewId="0">
      <selection activeCell="I8" sqref="I8"/>
    </sheetView>
  </sheetViews>
  <sheetFormatPr defaultRowHeight="14"/>
  <cols>
    <col min="2" max="2" width="20.7265625" customWidth="1"/>
    <col min="3" max="3" width="16.08984375" customWidth="1"/>
    <col min="9" max="9" width="25.81640625" customWidth="1"/>
  </cols>
  <sheetData>
    <row r="2" spans="2:15" ht="42">
      <c r="B2" s="152" t="s">
        <v>178</v>
      </c>
      <c r="C2" s="153" t="s">
        <v>2757</v>
      </c>
      <c r="K2" s="159" t="s">
        <v>2762</v>
      </c>
      <c r="L2" s="159"/>
      <c r="M2" s="158"/>
      <c r="N2" s="158"/>
      <c r="O2" s="158"/>
    </row>
    <row r="3" spans="2:15" ht="28">
      <c r="B3" s="151">
        <v>3.45</v>
      </c>
      <c r="C3" s="150">
        <v>493.72173913043474</v>
      </c>
      <c r="E3" s="155" t="s">
        <v>2758</v>
      </c>
      <c r="F3" s="156" t="s">
        <v>2759</v>
      </c>
      <c r="G3" s="206" t="s">
        <v>2760</v>
      </c>
      <c r="H3" s="206"/>
      <c r="I3" s="157" t="s">
        <v>2761</v>
      </c>
      <c r="K3" s="161">
        <v>1400</v>
      </c>
      <c r="L3" s="162">
        <v>1350</v>
      </c>
      <c r="M3" s="162">
        <v>1300</v>
      </c>
      <c r="N3" s="162">
        <v>1200</v>
      </c>
      <c r="O3" s="163">
        <v>1100</v>
      </c>
    </row>
    <row r="4" spans="2:15">
      <c r="B4" s="151">
        <v>3.45</v>
      </c>
      <c r="C4" s="150">
        <v>223.0173913043478</v>
      </c>
      <c r="E4">
        <f>SUMIFS(B:B,C:C,"&gt;"&amp;G4,C:C,"&lt;"&amp;H4)/1000</f>
        <v>8.1111000000000004</v>
      </c>
      <c r="F4" s="154" cm="1">
        <f t="array" ref="F4">SUMPRODUCT(B:B,C:C,--(C:C&gt;G4),--(C:C&lt;H4))</f>
        <v>199028.82999999996</v>
      </c>
      <c r="G4" s="154">
        <v>0</v>
      </c>
      <c r="H4" s="154">
        <v>30</v>
      </c>
      <c r="I4" cm="1">
        <f t="array" ref="I4">SUMPRODUCT(B:B,C:C,--(C:C&gt;G4),--(C:C&lt;H4))/SUMIFS(B:B,C:C,"&gt;"&amp;G4,C:C,"&lt;"&amp;H4)</f>
        <v>24.53783457237612</v>
      </c>
      <c r="K4" s="160">
        <f>K3+$I4</f>
        <v>1424.5378345723761</v>
      </c>
      <c r="L4" s="160">
        <f t="shared" ref="L4:O4" si="0">L3+$I4</f>
        <v>1374.5378345723761</v>
      </c>
      <c r="M4" s="160">
        <f t="shared" si="0"/>
        <v>1324.5378345723761</v>
      </c>
      <c r="N4" s="160">
        <f t="shared" si="0"/>
        <v>1224.5378345723761</v>
      </c>
      <c r="O4" s="160">
        <f t="shared" si="0"/>
        <v>1124.5378345723761</v>
      </c>
    </row>
    <row r="5" spans="2:15">
      <c r="B5" s="151">
        <v>3.45</v>
      </c>
      <c r="C5" s="150">
        <v>432.62028985507243</v>
      </c>
      <c r="E5" s="154">
        <f t="shared" ref="E5:E8" si="1">SUMIFS(B:B,C:C,"&gt;"&amp;G5,C:C,"&lt;"&amp;H5)/1000</f>
        <v>8.7322499999999987</v>
      </c>
      <c r="F5" s="154" cm="1">
        <f t="array" ref="F5">SUMPRODUCT(B:B,C:C,--(C:C&gt;G5),--(C:C&lt;H5))</f>
        <v>338735.63999999996</v>
      </c>
      <c r="G5" s="154">
        <v>30</v>
      </c>
      <c r="H5" s="154">
        <v>50</v>
      </c>
      <c r="I5" s="154" cm="1">
        <f t="array" ref="I5">SUMPRODUCT(B:B,C:C,--(C:C&gt;G5),--(C:C&lt;H5))/SUMIFS(B:B,C:C,"&gt;"&amp;G5,C:C,"&lt;"&amp;H5)</f>
        <v>38.791335566434768</v>
      </c>
      <c r="K5" s="160">
        <f t="shared" ref="K5:K8" si="2">K4+$I5</f>
        <v>1463.3291701388109</v>
      </c>
      <c r="L5" s="160">
        <f t="shared" ref="L5:L8" si="3">L4+$I5</f>
        <v>1413.3291701388109</v>
      </c>
      <c r="M5" s="160">
        <f t="shared" ref="M5:M8" si="4">M4+$I5</f>
        <v>1363.3291701388109</v>
      </c>
      <c r="N5" s="160">
        <f t="shared" ref="N5:N8" si="5">N4+$I5</f>
        <v>1263.3291701388109</v>
      </c>
      <c r="O5" s="160">
        <f t="shared" ref="O5:O8" si="6">O4+$I5</f>
        <v>1163.3291701388109</v>
      </c>
    </row>
    <row r="6" spans="2:15">
      <c r="B6" s="151">
        <v>3.45</v>
      </c>
      <c r="C6" s="150">
        <v>463.17101449275361</v>
      </c>
      <c r="E6" s="154">
        <f t="shared" si="1"/>
        <v>5.7896999999999919</v>
      </c>
      <c r="F6" s="154" cm="1">
        <f t="array" ref="F6">SUMPRODUCT(B:B,C:C,--(C:C&gt;G6),--(C:C&lt;H6))</f>
        <v>399230.18999999971</v>
      </c>
      <c r="G6" s="154">
        <v>50</v>
      </c>
      <c r="H6" s="154">
        <v>100</v>
      </c>
      <c r="I6" s="154" cm="1">
        <f t="array" ref="I6">SUMPRODUCT(B:B,C:C,--(C:C&gt;G6),--(C:C&lt;H6))/SUMIFS(B:B,C:C,"&gt;"&amp;G6,C:C,"&lt;"&amp;H6)</f>
        <v>68.955246385823145</v>
      </c>
      <c r="K6" s="160">
        <f t="shared" si="2"/>
        <v>1532.284416524634</v>
      </c>
      <c r="L6" s="160">
        <f t="shared" si="3"/>
        <v>1482.284416524634</v>
      </c>
      <c r="M6" s="160">
        <f t="shared" si="4"/>
        <v>1432.284416524634</v>
      </c>
      <c r="N6" s="160">
        <f t="shared" si="5"/>
        <v>1332.284416524634</v>
      </c>
      <c r="O6" s="160">
        <f t="shared" si="6"/>
        <v>1232.284416524634</v>
      </c>
    </row>
    <row r="7" spans="2:15">
      <c r="B7" s="151">
        <v>3.45</v>
      </c>
      <c r="C7" s="150">
        <v>402.0695652173913</v>
      </c>
      <c r="E7" s="154">
        <f t="shared" si="1"/>
        <v>3.9776999999999654</v>
      </c>
      <c r="F7" s="154" cm="1">
        <f t="array" ref="F7">SUMPRODUCT(B:B,C:C,--(C:C&gt;G7),--(C:C&lt;H7))</f>
        <v>606529.78999999992</v>
      </c>
      <c r="G7" s="154">
        <v>100</v>
      </c>
      <c r="H7" s="154">
        <v>200</v>
      </c>
      <c r="I7" s="154" cm="1">
        <f t="array" ref="I7">SUMPRODUCT(B:B,C:C,--(C:C&gt;G7),--(C:C&lt;H7))/SUMIFS(B:B,C:C,"&gt;"&amp;G7,C:C,"&lt;"&amp;H7)</f>
        <v>152.48253764738547</v>
      </c>
      <c r="K7" s="160">
        <f t="shared" si="2"/>
        <v>1684.7669541720195</v>
      </c>
      <c r="L7" s="160">
        <f t="shared" si="3"/>
        <v>1634.7669541720195</v>
      </c>
      <c r="M7" s="160">
        <f t="shared" si="4"/>
        <v>1584.7669541720195</v>
      </c>
      <c r="N7" s="160">
        <f t="shared" si="5"/>
        <v>1484.7669541720195</v>
      </c>
      <c r="O7" s="160">
        <f t="shared" si="6"/>
        <v>1384.7669541720195</v>
      </c>
    </row>
    <row r="8" spans="2:15">
      <c r="B8" s="151">
        <v>3.45</v>
      </c>
      <c r="C8" s="150">
        <v>417.34492753623186</v>
      </c>
      <c r="E8" s="154">
        <f t="shared" si="1"/>
        <v>3.9907499999999358</v>
      </c>
      <c r="F8" s="154" cm="1">
        <f t="array" ref="F8">SUMPRODUCT(B:B,C:C,--(C:C&gt;G8),--(C:C&lt;H8))</f>
        <v>1427308.2299999953</v>
      </c>
      <c r="G8" s="154">
        <v>200</v>
      </c>
      <c r="H8" s="154">
        <v>1000</v>
      </c>
      <c r="I8" s="154" cm="1">
        <f t="array" ref="I8">SUMPRODUCT(B:B,C:C,--(C:C&gt;G8),--(C:C&lt;H8))/SUMIFS(B:B,C:C,"&gt;"&amp;G8,C:C,"&lt;"&amp;H8)</f>
        <v>357.6541326818313</v>
      </c>
      <c r="K8" s="160">
        <f t="shared" si="2"/>
        <v>2042.4210868538507</v>
      </c>
      <c r="L8" s="160">
        <f t="shared" si="3"/>
        <v>1992.4210868538507</v>
      </c>
      <c r="M8" s="160">
        <f t="shared" si="4"/>
        <v>1942.4210868538507</v>
      </c>
      <c r="N8" s="160">
        <f t="shared" si="5"/>
        <v>1842.4210868538507</v>
      </c>
      <c r="O8" s="160">
        <f t="shared" si="6"/>
        <v>1742.4210868538507</v>
      </c>
    </row>
    <row r="9" spans="2:15">
      <c r="B9" s="151">
        <v>3.45</v>
      </c>
      <c r="C9" s="150">
        <v>388.42898550724635</v>
      </c>
      <c r="E9" s="154"/>
    </row>
    <row r="10" spans="2:15">
      <c r="B10" s="151">
        <v>3.45</v>
      </c>
      <c r="C10" s="150">
        <v>243.38550724637682</v>
      </c>
      <c r="E10" s="154"/>
    </row>
    <row r="11" spans="2:15">
      <c r="B11" s="151">
        <v>3.45</v>
      </c>
      <c r="C11" s="150">
        <v>223.0173913043478</v>
      </c>
      <c r="E11" s="154"/>
    </row>
    <row r="12" spans="2:15">
      <c r="B12" s="151">
        <v>3.45</v>
      </c>
      <c r="C12" s="150">
        <v>486.94782608695647</v>
      </c>
      <c r="E12" s="154"/>
    </row>
    <row r="13" spans="2:15">
      <c r="B13" s="151">
        <v>3.45</v>
      </c>
      <c r="C13" s="150">
        <v>502.22318840579703</v>
      </c>
      <c r="E13" s="154"/>
    </row>
    <row r="14" spans="2:15">
      <c r="B14" s="151">
        <v>3.45</v>
      </c>
      <c r="C14" s="150">
        <v>223.0173913043478</v>
      </c>
      <c r="E14" s="154"/>
    </row>
    <row r="15" spans="2:15">
      <c r="B15" s="151">
        <v>3.45</v>
      </c>
      <c r="C15" s="150">
        <v>386.79420289855074</v>
      </c>
      <c r="E15" s="154"/>
    </row>
    <row r="16" spans="2:15">
      <c r="B16" s="151">
        <v>3.45</v>
      </c>
      <c r="C16" s="150">
        <v>486.94782608695647</v>
      </c>
    </row>
    <row r="17" spans="2:3">
      <c r="B17" s="151">
        <v>3.45</v>
      </c>
      <c r="C17" s="150">
        <v>432.62028985507243</v>
      </c>
    </row>
    <row r="18" spans="2:3">
      <c r="B18" s="151">
        <v>3.45</v>
      </c>
      <c r="C18" s="150">
        <v>432.62028985507243</v>
      </c>
    </row>
    <row r="19" spans="2:3">
      <c r="B19" s="151">
        <v>3.45</v>
      </c>
      <c r="C19" s="150">
        <v>478.44637681159418</v>
      </c>
    </row>
    <row r="20" spans="2:3">
      <c r="B20" s="151">
        <v>3.45</v>
      </c>
      <c r="C20" s="150">
        <v>161.91304347826085</v>
      </c>
    </row>
    <row r="21" spans="2:3">
      <c r="B21" s="151">
        <v>3.45</v>
      </c>
      <c r="C21" s="150">
        <v>263.75362318840581</v>
      </c>
    </row>
    <row r="22" spans="2:3">
      <c r="B22" s="151">
        <v>3.45</v>
      </c>
      <c r="C22" s="150">
        <v>386.79420289855074</v>
      </c>
    </row>
    <row r="23" spans="2:3">
      <c r="B23" s="151">
        <v>3.45</v>
      </c>
      <c r="C23" s="150">
        <v>463.17101449275361</v>
      </c>
    </row>
    <row r="24" spans="2:3">
      <c r="B24" s="151">
        <v>3.45</v>
      </c>
      <c r="C24" s="150">
        <v>263.75362318840581</v>
      </c>
    </row>
    <row r="25" spans="2:3">
      <c r="B25" s="151">
        <v>3.45</v>
      </c>
      <c r="C25" s="150">
        <v>202.64927536231883</v>
      </c>
    </row>
    <row r="26" spans="2:3">
      <c r="B26" s="151">
        <v>3.45</v>
      </c>
      <c r="C26" s="150">
        <v>609.15072463768115</v>
      </c>
    </row>
    <row r="27" spans="2:3">
      <c r="B27" s="151">
        <v>3.45</v>
      </c>
      <c r="C27" s="150">
        <v>578.6</v>
      </c>
    </row>
    <row r="28" spans="2:3">
      <c r="B28" s="151">
        <v>3.45</v>
      </c>
      <c r="C28" s="150">
        <v>202.64927536231883</v>
      </c>
    </row>
    <row r="29" spans="2:3">
      <c r="B29" s="151">
        <v>3.45</v>
      </c>
      <c r="C29" s="150">
        <v>447.89565217391305</v>
      </c>
    </row>
    <row r="30" spans="2:3">
      <c r="B30" s="151">
        <v>3.45</v>
      </c>
      <c r="C30" s="150">
        <v>447.89565217391305</v>
      </c>
    </row>
    <row r="31" spans="2:3">
      <c r="B31" s="151">
        <v>3.45</v>
      </c>
      <c r="C31" s="150">
        <v>447.89565217391305</v>
      </c>
    </row>
    <row r="32" spans="2:3">
      <c r="B32" s="151">
        <v>3.45</v>
      </c>
      <c r="C32" s="150">
        <v>463.17101449275361</v>
      </c>
    </row>
    <row r="33" spans="2:3">
      <c r="B33" s="151">
        <v>3.45</v>
      </c>
      <c r="C33" s="150">
        <v>447.89565217391305</v>
      </c>
    </row>
    <row r="34" spans="2:3">
      <c r="B34" s="151">
        <v>3.45</v>
      </c>
      <c r="C34" s="150">
        <v>478.44637681159418</v>
      </c>
    </row>
    <row r="35" spans="2:3">
      <c r="B35" s="151">
        <v>3.45</v>
      </c>
      <c r="C35" s="150">
        <v>432.62028985507243</v>
      </c>
    </row>
    <row r="36" spans="2:3">
      <c r="B36" s="151">
        <v>3.45</v>
      </c>
      <c r="C36" s="150">
        <v>432.62028985507243</v>
      </c>
    </row>
    <row r="37" spans="2:3">
      <c r="B37" s="151">
        <v>3.45</v>
      </c>
      <c r="C37" s="150">
        <v>493.72173913043474</v>
      </c>
    </row>
    <row r="38" spans="2:3">
      <c r="B38" s="151">
        <v>3.45</v>
      </c>
      <c r="C38" s="150">
        <v>202.64927536231883</v>
      </c>
    </row>
    <row r="39" spans="2:3">
      <c r="B39" s="151">
        <v>3.45</v>
      </c>
      <c r="C39" s="150">
        <v>161.91304347826085</v>
      </c>
    </row>
    <row r="40" spans="2:3">
      <c r="B40" s="151">
        <v>3.45</v>
      </c>
      <c r="C40" s="150">
        <v>478.44637681159418</v>
      </c>
    </row>
    <row r="41" spans="2:3">
      <c r="B41" s="151">
        <v>3.45</v>
      </c>
      <c r="C41" s="150">
        <v>402.0695652173913</v>
      </c>
    </row>
    <row r="42" spans="2:3">
      <c r="B42" s="151">
        <v>3.45</v>
      </c>
      <c r="C42" s="150">
        <v>402.0695652173913</v>
      </c>
    </row>
    <row r="43" spans="2:3">
      <c r="B43" s="151">
        <v>3.45</v>
      </c>
      <c r="C43" s="150">
        <v>493.72173913043474</v>
      </c>
    </row>
    <row r="44" spans="2:3">
      <c r="B44" s="151">
        <v>3.45</v>
      </c>
      <c r="C44" s="150">
        <v>141.54492753623188</v>
      </c>
    </row>
    <row r="45" spans="2:3">
      <c r="B45" s="151">
        <v>3.45</v>
      </c>
      <c r="C45" s="150">
        <v>161.91304347826085</v>
      </c>
    </row>
    <row r="46" spans="2:3">
      <c r="B46" s="151">
        <v>3.45</v>
      </c>
      <c r="C46" s="150">
        <v>202.64927536231883</v>
      </c>
    </row>
    <row r="47" spans="2:3">
      <c r="B47" s="151">
        <v>3.45</v>
      </c>
      <c r="C47" s="150">
        <v>202.64927536231883</v>
      </c>
    </row>
    <row r="48" spans="2:3">
      <c r="B48" s="151">
        <v>3.45</v>
      </c>
      <c r="C48" s="150">
        <v>223.0173913043478</v>
      </c>
    </row>
    <row r="49" spans="2:3">
      <c r="B49" s="151">
        <v>3.45</v>
      </c>
      <c r="C49" s="150">
        <v>417.34492753623186</v>
      </c>
    </row>
    <row r="50" spans="2:3">
      <c r="B50" s="151">
        <v>3.45</v>
      </c>
      <c r="C50" s="150">
        <v>263.75362318840581</v>
      </c>
    </row>
    <row r="51" spans="2:3">
      <c r="B51" s="151">
        <v>3.45</v>
      </c>
      <c r="C51" s="150">
        <v>202.64927536231883</v>
      </c>
    </row>
    <row r="52" spans="2:3">
      <c r="B52" s="151">
        <v>3.45</v>
      </c>
      <c r="C52" s="150">
        <v>615.92463768115942</v>
      </c>
    </row>
    <row r="53" spans="2:3">
      <c r="B53" s="151">
        <v>3.45</v>
      </c>
      <c r="C53" s="150">
        <v>493.72173913043474</v>
      </c>
    </row>
    <row r="54" spans="2:3">
      <c r="B54" s="151">
        <v>3.45</v>
      </c>
      <c r="C54" s="150">
        <v>493.72173913043474</v>
      </c>
    </row>
    <row r="55" spans="2:3">
      <c r="B55" s="151">
        <v>3.45</v>
      </c>
      <c r="C55" s="150">
        <v>432.62028985507243</v>
      </c>
    </row>
    <row r="56" spans="2:3">
      <c r="B56" s="151">
        <v>3.45</v>
      </c>
      <c r="C56" s="150">
        <v>223.0173913043478</v>
      </c>
    </row>
    <row r="57" spans="2:3">
      <c r="B57" s="151">
        <v>3.45</v>
      </c>
      <c r="C57" s="150">
        <v>202.64927536231883</v>
      </c>
    </row>
    <row r="58" spans="2:3">
      <c r="B58" s="151">
        <v>3.45</v>
      </c>
      <c r="C58" s="150">
        <v>478.44637681159418</v>
      </c>
    </row>
    <row r="59" spans="2:3">
      <c r="B59" s="151">
        <v>3.45</v>
      </c>
      <c r="C59" s="150">
        <v>493.72173913043474</v>
      </c>
    </row>
    <row r="60" spans="2:3">
      <c r="B60" s="151">
        <v>3.45</v>
      </c>
      <c r="C60" s="150">
        <v>447.89565217391305</v>
      </c>
    </row>
    <row r="61" spans="2:3">
      <c r="B61" s="151">
        <v>3.45</v>
      </c>
      <c r="C61" s="150">
        <v>386.79420289855074</v>
      </c>
    </row>
    <row r="62" spans="2:3">
      <c r="B62" s="151">
        <v>3.45</v>
      </c>
      <c r="C62" s="150">
        <v>777.17971014492753</v>
      </c>
    </row>
    <row r="63" spans="2:3">
      <c r="B63" s="151">
        <v>3.45</v>
      </c>
      <c r="C63" s="150">
        <v>777.17971014492753</v>
      </c>
    </row>
    <row r="64" spans="2:3">
      <c r="B64" s="151">
        <v>3.45</v>
      </c>
      <c r="C64" s="150">
        <v>731.35362318840578</v>
      </c>
    </row>
    <row r="65" spans="2:3">
      <c r="B65" s="151">
        <v>3.45</v>
      </c>
      <c r="C65" s="150">
        <v>182.28115942028987</v>
      </c>
    </row>
    <row r="66" spans="2:3">
      <c r="B66" s="151">
        <v>3.45</v>
      </c>
      <c r="C66" s="150">
        <v>432.62028985507243</v>
      </c>
    </row>
    <row r="67" spans="2:3">
      <c r="B67" s="151">
        <v>3.45</v>
      </c>
      <c r="C67" s="150">
        <v>432.62028985507243</v>
      </c>
    </row>
    <row r="68" spans="2:3">
      <c r="B68" s="151">
        <v>3.45</v>
      </c>
      <c r="C68" s="150">
        <v>578.6</v>
      </c>
    </row>
    <row r="69" spans="2:3">
      <c r="B69" s="151">
        <v>3.45</v>
      </c>
      <c r="C69" s="150">
        <v>223.0173913043478</v>
      </c>
    </row>
    <row r="70" spans="2:3">
      <c r="B70" s="151">
        <v>3.45</v>
      </c>
      <c r="C70" s="150">
        <v>478.44637681159418</v>
      </c>
    </row>
    <row r="71" spans="2:3">
      <c r="B71" s="151">
        <v>3.45</v>
      </c>
      <c r="C71" s="150">
        <v>493.72173913043474</v>
      </c>
    </row>
    <row r="72" spans="2:3">
      <c r="B72" s="151">
        <v>3.45</v>
      </c>
      <c r="C72" s="150">
        <v>493.72173913043474</v>
      </c>
    </row>
    <row r="73" spans="2:3">
      <c r="B73" s="151">
        <v>3.45</v>
      </c>
      <c r="C73" s="150">
        <v>508.99710144927536</v>
      </c>
    </row>
    <row r="74" spans="2:3">
      <c r="B74" s="151">
        <v>3.45</v>
      </c>
      <c r="C74" s="150">
        <v>141.54492753623188</v>
      </c>
    </row>
    <row r="75" spans="2:3">
      <c r="B75" s="151">
        <v>3.45</v>
      </c>
      <c r="C75" s="150">
        <v>463.17101449275361</v>
      </c>
    </row>
    <row r="76" spans="2:3">
      <c r="B76" s="151">
        <v>3.45</v>
      </c>
      <c r="C76" s="150">
        <v>624.42608695652166</v>
      </c>
    </row>
    <row r="77" spans="2:3">
      <c r="B77" s="151">
        <v>3.45</v>
      </c>
      <c r="C77" s="150">
        <v>639.70144927536228</v>
      </c>
    </row>
    <row r="78" spans="2:3">
      <c r="B78" s="151">
        <v>3.45</v>
      </c>
      <c r="C78" s="150">
        <v>670.25217391304352</v>
      </c>
    </row>
    <row r="79" spans="2:3">
      <c r="B79" s="151">
        <v>3.45</v>
      </c>
      <c r="C79" s="150">
        <v>263.75362318840581</v>
      </c>
    </row>
    <row r="80" spans="2:3">
      <c r="B80" s="151">
        <v>3.45</v>
      </c>
      <c r="C80" s="150">
        <v>593.87536231884053</v>
      </c>
    </row>
    <row r="81" spans="2:3">
      <c r="B81" s="151">
        <v>3.45</v>
      </c>
      <c r="C81" s="150">
        <v>593.87536231884053</v>
      </c>
    </row>
    <row r="82" spans="2:3">
      <c r="B82" s="151">
        <v>3.45</v>
      </c>
      <c r="C82" s="150">
        <v>417.34492753623186</v>
      </c>
    </row>
    <row r="83" spans="2:3">
      <c r="B83" s="151">
        <v>3.45</v>
      </c>
      <c r="C83" s="150">
        <v>386.79420289855074</v>
      </c>
    </row>
    <row r="84" spans="2:3">
      <c r="B84" s="151">
        <v>3.45</v>
      </c>
      <c r="C84" s="150">
        <v>386.79420289855074</v>
      </c>
    </row>
    <row r="85" spans="2:3">
      <c r="B85" s="151">
        <v>3.45</v>
      </c>
      <c r="C85" s="150">
        <v>202.64927536231883</v>
      </c>
    </row>
    <row r="86" spans="2:3">
      <c r="B86" s="151">
        <v>3.45</v>
      </c>
      <c r="C86" s="150">
        <v>463.17101449275361</v>
      </c>
    </row>
    <row r="87" spans="2:3">
      <c r="B87" s="151">
        <v>3.45</v>
      </c>
      <c r="C87" s="150">
        <v>402.0695652173913</v>
      </c>
    </row>
    <row r="88" spans="2:3">
      <c r="B88" s="151">
        <v>3.45</v>
      </c>
      <c r="C88" s="150">
        <v>432.62028985507243</v>
      </c>
    </row>
    <row r="89" spans="2:3">
      <c r="B89" s="151">
        <v>3.45</v>
      </c>
      <c r="C89" s="150">
        <v>182.28115942028987</v>
      </c>
    </row>
    <row r="90" spans="2:3">
      <c r="B90" s="151">
        <v>3.45</v>
      </c>
      <c r="C90" s="150">
        <v>161.91304347826085</v>
      </c>
    </row>
    <row r="91" spans="2:3">
      <c r="B91" s="151">
        <v>3.45</v>
      </c>
      <c r="C91" s="150">
        <v>202.64927536231883</v>
      </c>
    </row>
    <row r="92" spans="2:3">
      <c r="B92" s="151">
        <v>3.45</v>
      </c>
      <c r="C92" s="150">
        <v>471.6724637681159</v>
      </c>
    </row>
    <row r="93" spans="2:3">
      <c r="B93" s="151">
        <v>3.45</v>
      </c>
      <c r="C93" s="150">
        <v>471.6724637681159</v>
      </c>
    </row>
    <row r="94" spans="2:3">
      <c r="B94" s="151">
        <v>3.45</v>
      </c>
      <c r="C94" s="150">
        <v>417.34492753623186</v>
      </c>
    </row>
    <row r="95" spans="2:3">
      <c r="B95" s="151">
        <v>3.45</v>
      </c>
      <c r="C95" s="150">
        <v>141.54492753623188</v>
      </c>
    </row>
    <row r="96" spans="2:3">
      <c r="B96" s="151">
        <v>3.45</v>
      </c>
      <c r="C96" s="150">
        <v>182.28115942028987</v>
      </c>
    </row>
    <row r="97" spans="2:3">
      <c r="B97" s="151">
        <v>3.45</v>
      </c>
      <c r="C97" s="150">
        <v>223.0173913043478</v>
      </c>
    </row>
    <row r="98" spans="2:3">
      <c r="B98" s="151">
        <v>3.45</v>
      </c>
      <c r="C98" s="150">
        <v>417.34492753623186</v>
      </c>
    </row>
    <row r="99" spans="2:3">
      <c r="B99" s="151">
        <v>3.45</v>
      </c>
      <c r="C99" s="150">
        <v>578.6</v>
      </c>
    </row>
    <row r="100" spans="2:3">
      <c r="B100" s="151">
        <v>3.45</v>
      </c>
      <c r="C100" s="150">
        <v>563.32463768115952</v>
      </c>
    </row>
    <row r="101" spans="2:3">
      <c r="B101" s="151">
        <v>3.45</v>
      </c>
      <c r="C101" s="150">
        <v>402.0695652173913</v>
      </c>
    </row>
    <row r="102" spans="2:3">
      <c r="B102" s="151">
        <v>6.9</v>
      </c>
      <c r="C102" s="150">
        <v>274.02463768115945</v>
      </c>
    </row>
    <row r="103" spans="2:3">
      <c r="B103" s="151">
        <v>3.45</v>
      </c>
      <c r="C103" s="150">
        <v>578.6</v>
      </c>
    </row>
    <row r="104" spans="2:3">
      <c r="B104" s="151">
        <v>3.45</v>
      </c>
      <c r="C104" s="150">
        <v>402.0695652173913</v>
      </c>
    </row>
    <row r="105" spans="2:3">
      <c r="B105" s="151">
        <v>3.45</v>
      </c>
      <c r="C105" s="150">
        <v>243.38550724637682</v>
      </c>
    </row>
    <row r="106" spans="2:3">
      <c r="B106" s="151">
        <v>3.45</v>
      </c>
      <c r="C106" s="150">
        <v>417.34492753623186</v>
      </c>
    </row>
    <row r="107" spans="2:3">
      <c r="B107" s="151">
        <v>3.45</v>
      </c>
      <c r="C107" s="150">
        <v>417.34492753623186</v>
      </c>
    </row>
    <row r="108" spans="2:3">
      <c r="B108" s="151">
        <v>3.45</v>
      </c>
      <c r="C108" s="150">
        <v>182.28115942028987</v>
      </c>
    </row>
    <row r="109" spans="2:3">
      <c r="B109" s="151">
        <v>3.45</v>
      </c>
      <c r="C109" s="150">
        <v>223.0173913043478</v>
      </c>
    </row>
    <row r="110" spans="2:3">
      <c r="B110" s="151">
        <v>3.45</v>
      </c>
      <c r="C110" s="150">
        <v>202.64927536231883</v>
      </c>
    </row>
    <row r="111" spans="2:3">
      <c r="B111" s="151">
        <v>3.45</v>
      </c>
      <c r="C111" s="150">
        <v>182.28115942028987</v>
      </c>
    </row>
    <row r="112" spans="2:3">
      <c r="B112" s="151">
        <v>3.45</v>
      </c>
      <c r="C112" s="150">
        <v>161.91304347826085</v>
      </c>
    </row>
    <row r="113" spans="2:3">
      <c r="B113" s="151">
        <v>3.45</v>
      </c>
      <c r="C113" s="150">
        <v>263.75362318840581</v>
      </c>
    </row>
    <row r="114" spans="2:3">
      <c r="B114" s="151">
        <v>3.45</v>
      </c>
      <c r="C114" s="150">
        <v>486.94782608695647</v>
      </c>
    </row>
    <row r="115" spans="2:3">
      <c r="B115" s="151">
        <v>6.9</v>
      </c>
      <c r="C115" s="150">
        <v>199.9710144927536</v>
      </c>
    </row>
    <row r="116" spans="2:3">
      <c r="B116" s="151">
        <v>3.45</v>
      </c>
      <c r="C116" s="150">
        <v>471.6724637681159</v>
      </c>
    </row>
    <row r="117" spans="2:3">
      <c r="B117" s="151">
        <v>3.45</v>
      </c>
      <c r="C117" s="150">
        <v>578.6</v>
      </c>
    </row>
    <row r="118" spans="2:3">
      <c r="B118" s="151">
        <v>3.45</v>
      </c>
      <c r="C118" s="150">
        <v>563.32463768115952</v>
      </c>
    </row>
    <row r="119" spans="2:3">
      <c r="B119" s="151">
        <v>3.45</v>
      </c>
      <c r="C119" s="150">
        <v>486.94782608695647</v>
      </c>
    </row>
    <row r="120" spans="2:3">
      <c r="B120" s="151">
        <v>3.45</v>
      </c>
      <c r="C120" s="150">
        <v>471.6724637681159</v>
      </c>
    </row>
    <row r="121" spans="2:3">
      <c r="B121" s="151">
        <v>3.45</v>
      </c>
      <c r="C121" s="150">
        <v>243.38550724637682</v>
      </c>
    </row>
    <row r="122" spans="2:3">
      <c r="B122" s="151">
        <v>6.9</v>
      </c>
      <c r="C122" s="150">
        <v>243.47391304347823</v>
      </c>
    </row>
    <row r="123" spans="2:3">
      <c r="B123" s="151">
        <v>3.45</v>
      </c>
      <c r="C123" s="150">
        <v>548.04927536231889</v>
      </c>
    </row>
    <row r="124" spans="2:3">
      <c r="B124" s="151">
        <v>3.45</v>
      </c>
      <c r="C124" s="150">
        <v>563.32463768115952</v>
      </c>
    </row>
    <row r="125" spans="2:3">
      <c r="B125" s="151">
        <v>3.45</v>
      </c>
      <c r="C125" s="150">
        <v>532.77391304347827</v>
      </c>
    </row>
    <row r="126" spans="2:3">
      <c r="B126" s="151">
        <v>3.45</v>
      </c>
      <c r="C126" s="150">
        <v>563.32463768115952</v>
      </c>
    </row>
    <row r="127" spans="2:3">
      <c r="B127" s="151">
        <v>3.45</v>
      </c>
      <c r="C127" s="150">
        <v>517.49855072463765</v>
      </c>
    </row>
    <row r="128" spans="2:3">
      <c r="B128" s="151">
        <v>3.45</v>
      </c>
      <c r="C128" s="150">
        <v>517.49855072463765</v>
      </c>
    </row>
    <row r="129" spans="2:3">
      <c r="B129" s="151">
        <v>3.45</v>
      </c>
      <c r="C129" s="150">
        <v>517.49855072463765</v>
      </c>
    </row>
    <row r="130" spans="2:3">
      <c r="B130" s="151">
        <v>3.45</v>
      </c>
      <c r="C130" s="150">
        <v>263.75362318840581</v>
      </c>
    </row>
    <row r="131" spans="2:3">
      <c r="B131" s="151">
        <v>3.45</v>
      </c>
      <c r="C131" s="150">
        <v>202.64927536231883</v>
      </c>
    </row>
    <row r="132" spans="2:3">
      <c r="B132" s="151">
        <v>3.45</v>
      </c>
      <c r="C132" s="150">
        <v>563.32463768115952</v>
      </c>
    </row>
    <row r="133" spans="2:3">
      <c r="B133" s="151">
        <v>3.45</v>
      </c>
      <c r="C133" s="150">
        <v>417.34492753623186</v>
      </c>
    </row>
    <row r="134" spans="2:3">
      <c r="B134" s="151">
        <v>3.45</v>
      </c>
      <c r="C134" s="150">
        <v>402.0695652173913</v>
      </c>
    </row>
    <row r="135" spans="2:3">
      <c r="B135" s="151">
        <v>3.45</v>
      </c>
      <c r="C135" s="150">
        <v>386.79420289855074</v>
      </c>
    </row>
    <row r="136" spans="2:3">
      <c r="B136" s="151">
        <v>3.45</v>
      </c>
      <c r="C136" s="150">
        <v>402.0695652173913</v>
      </c>
    </row>
    <row r="137" spans="2:3">
      <c r="B137" s="151">
        <v>3.45</v>
      </c>
      <c r="C137" s="150">
        <v>493.72173913043474</v>
      </c>
    </row>
    <row r="138" spans="2:3">
      <c r="B138" s="151">
        <v>3.45</v>
      </c>
      <c r="C138" s="150">
        <v>263.75362318840581</v>
      </c>
    </row>
    <row r="139" spans="2:3">
      <c r="B139" s="151">
        <v>3.45</v>
      </c>
      <c r="C139" s="150">
        <v>202.64927536231883</v>
      </c>
    </row>
    <row r="140" spans="2:3">
      <c r="B140" s="151">
        <v>3.45</v>
      </c>
      <c r="C140" s="150">
        <v>417.34492753623186</v>
      </c>
    </row>
    <row r="141" spans="2:3">
      <c r="B141" s="151">
        <v>3.45</v>
      </c>
      <c r="C141" s="150">
        <v>243.38550724637682</v>
      </c>
    </row>
    <row r="142" spans="2:3">
      <c r="B142" s="151">
        <v>3.45</v>
      </c>
      <c r="C142" s="150">
        <v>554.82318840579717</v>
      </c>
    </row>
    <row r="143" spans="2:3">
      <c r="B143" s="151">
        <v>3.45</v>
      </c>
      <c r="C143" s="150">
        <v>263.75362318840581</v>
      </c>
    </row>
    <row r="144" spans="2:3">
      <c r="B144" s="151">
        <v>3.45</v>
      </c>
      <c r="C144" s="150">
        <v>202.64927536231883</v>
      </c>
    </row>
    <row r="145" spans="2:3">
      <c r="B145" s="151">
        <v>3.45</v>
      </c>
      <c r="C145" s="150">
        <v>493.72173913043474</v>
      </c>
    </row>
    <row r="146" spans="2:3">
      <c r="B146" s="151">
        <v>3.45</v>
      </c>
      <c r="C146" s="150">
        <v>182.28115942028987</v>
      </c>
    </row>
    <row r="147" spans="2:3">
      <c r="B147" s="151">
        <v>3.45</v>
      </c>
      <c r="C147" s="150">
        <v>202.64927536231883</v>
      </c>
    </row>
    <row r="148" spans="2:3">
      <c r="B148" s="151">
        <v>3.45</v>
      </c>
      <c r="C148" s="150">
        <v>402.0695652173913</v>
      </c>
    </row>
    <row r="149" spans="2:3">
      <c r="B149" s="151">
        <v>3.45</v>
      </c>
      <c r="C149" s="150">
        <v>223.0173913043478</v>
      </c>
    </row>
    <row r="150" spans="2:3">
      <c r="B150" s="151">
        <v>3.45</v>
      </c>
      <c r="C150" s="150">
        <v>243.38550724637682</v>
      </c>
    </row>
    <row r="151" spans="2:3">
      <c r="B151" s="151">
        <v>3.45</v>
      </c>
      <c r="C151" s="150">
        <v>463.17101449275361</v>
      </c>
    </row>
    <row r="152" spans="2:3">
      <c r="B152" s="151">
        <v>3.45</v>
      </c>
      <c r="C152" s="150">
        <v>223.0173913043478</v>
      </c>
    </row>
    <row r="153" spans="2:3">
      <c r="B153" s="151">
        <v>3.45</v>
      </c>
      <c r="C153" s="150">
        <v>263.75362318840581</v>
      </c>
    </row>
    <row r="154" spans="2:3">
      <c r="B154" s="151">
        <v>3.45</v>
      </c>
      <c r="C154" s="150">
        <v>263.75362318840581</v>
      </c>
    </row>
    <row r="155" spans="2:3">
      <c r="B155" s="151">
        <v>3.45</v>
      </c>
      <c r="C155" s="150">
        <v>486.94782608695647</v>
      </c>
    </row>
    <row r="156" spans="2:3">
      <c r="B156" s="151">
        <v>3.45</v>
      </c>
      <c r="C156" s="150">
        <v>386.79420289855074</v>
      </c>
    </row>
    <row r="157" spans="2:3">
      <c r="B157" s="151">
        <v>6.9</v>
      </c>
      <c r="C157" s="150">
        <v>121.69275362318841</v>
      </c>
    </row>
    <row r="158" spans="2:3">
      <c r="B158" s="151">
        <v>3.45</v>
      </c>
      <c r="C158" s="150">
        <v>386.79420289855074</v>
      </c>
    </row>
    <row r="159" spans="2:3">
      <c r="B159" s="151">
        <v>3.45</v>
      </c>
      <c r="C159" s="150">
        <v>263.75362318840581</v>
      </c>
    </row>
    <row r="160" spans="2:3">
      <c r="B160" s="151">
        <v>3.45</v>
      </c>
      <c r="C160" s="150">
        <v>417.34492753623186</v>
      </c>
    </row>
    <row r="161" spans="2:3">
      <c r="B161" s="151">
        <v>3.45</v>
      </c>
      <c r="C161" s="150">
        <v>609.15072463768115</v>
      </c>
    </row>
    <row r="162" spans="2:3">
      <c r="B162" s="151">
        <v>3.45</v>
      </c>
      <c r="C162" s="150">
        <v>402.0695652173913</v>
      </c>
    </row>
    <row r="163" spans="2:3">
      <c r="B163" s="151">
        <v>3.45</v>
      </c>
      <c r="C163" s="150">
        <v>417.34492753623186</v>
      </c>
    </row>
    <row r="164" spans="2:3">
      <c r="B164" s="151">
        <v>3.45</v>
      </c>
      <c r="C164" s="150">
        <v>263.75362318840581</v>
      </c>
    </row>
    <row r="165" spans="2:3">
      <c r="B165" s="151">
        <v>3.45</v>
      </c>
      <c r="C165" s="150">
        <v>532.77391304347827</v>
      </c>
    </row>
    <row r="166" spans="2:3">
      <c r="B166" s="151">
        <v>3.45</v>
      </c>
      <c r="C166" s="150">
        <v>202.64927536231883</v>
      </c>
    </row>
    <row r="167" spans="2:3">
      <c r="B167" s="151">
        <v>3.45</v>
      </c>
      <c r="C167" s="150">
        <v>263.75362318840581</v>
      </c>
    </row>
    <row r="168" spans="2:3">
      <c r="B168" s="151">
        <v>3.45</v>
      </c>
      <c r="C168" s="150">
        <v>263.75362318840581</v>
      </c>
    </row>
    <row r="169" spans="2:3">
      <c r="B169" s="151">
        <v>3.45</v>
      </c>
      <c r="C169" s="150">
        <v>182.28115942028987</v>
      </c>
    </row>
    <row r="170" spans="2:3">
      <c r="B170" s="151">
        <v>3.45</v>
      </c>
      <c r="C170" s="150">
        <v>202.64927536231883</v>
      </c>
    </row>
    <row r="171" spans="2:3">
      <c r="B171" s="151">
        <v>3.45</v>
      </c>
      <c r="C171" s="150">
        <v>223.0173913043478</v>
      </c>
    </row>
    <row r="172" spans="2:3">
      <c r="B172" s="151">
        <v>3.45</v>
      </c>
      <c r="C172" s="150">
        <v>243.38550724637682</v>
      </c>
    </row>
    <row r="173" spans="2:3">
      <c r="B173" s="151">
        <v>3.45</v>
      </c>
      <c r="C173" s="150">
        <v>463.17101449275361</v>
      </c>
    </row>
    <row r="174" spans="2:3">
      <c r="B174" s="151">
        <v>20.700000000000003</v>
      </c>
      <c r="C174" s="150">
        <v>100.80193236714973</v>
      </c>
    </row>
    <row r="175" spans="2:3">
      <c r="B175" s="151">
        <v>17.25</v>
      </c>
      <c r="C175" s="150">
        <v>44.603478260869572</v>
      </c>
    </row>
    <row r="176" spans="2:3">
      <c r="B176" s="151">
        <v>6.9</v>
      </c>
      <c r="C176" s="150">
        <v>322.17391304347825</v>
      </c>
    </row>
    <row r="177" spans="2:3">
      <c r="B177" s="151">
        <v>3.45</v>
      </c>
      <c r="C177" s="150">
        <v>493.72173913043474</v>
      </c>
    </row>
    <row r="178" spans="2:3">
      <c r="B178" s="151">
        <v>31.05</v>
      </c>
      <c r="C178" s="150">
        <v>61.366505636070855</v>
      </c>
    </row>
    <row r="179" spans="2:3">
      <c r="B179" s="151">
        <v>110.4</v>
      </c>
      <c r="C179" s="150">
        <v>29.324003623188403</v>
      </c>
    </row>
    <row r="180" spans="2:3">
      <c r="B180" s="151">
        <v>3.45</v>
      </c>
      <c r="C180" s="150">
        <v>263.75362318840581</v>
      </c>
    </row>
    <row r="181" spans="2:3">
      <c r="B181" s="151">
        <v>10.350000000000001</v>
      </c>
      <c r="C181" s="150">
        <v>141.98550724637678</v>
      </c>
    </row>
    <row r="182" spans="2:3">
      <c r="B182" s="151">
        <v>10.350000000000001</v>
      </c>
      <c r="C182" s="150">
        <v>152.16908212560384</v>
      </c>
    </row>
    <row r="183" spans="2:3">
      <c r="B183" s="151">
        <v>37.950000000000003</v>
      </c>
      <c r="C183" s="150">
        <v>35.550197628458498</v>
      </c>
    </row>
    <row r="184" spans="2:3">
      <c r="B184" s="151">
        <v>48.300000000000011</v>
      </c>
      <c r="C184" s="150">
        <v>40.838716356107653</v>
      </c>
    </row>
    <row r="185" spans="2:3">
      <c r="B185" s="151">
        <v>48.300000000000011</v>
      </c>
      <c r="C185" s="150">
        <v>62.661697722567276</v>
      </c>
    </row>
    <row r="186" spans="2:3">
      <c r="B186" s="151">
        <v>72.45</v>
      </c>
      <c r="C186" s="150">
        <v>59.23285024154589</v>
      </c>
    </row>
    <row r="187" spans="2:3">
      <c r="B187" s="151">
        <v>55.2</v>
      </c>
      <c r="C187" s="150">
        <v>62.467028985507241</v>
      </c>
    </row>
    <row r="188" spans="2:3">
      <c r="B188" s="151">
        <v>13.8</v>
      </c>
      <c r="C188" s="150">
        <v>76.122463768115935</v>
      </c>
    </row>
    <row r="189" spans="2:3">
      <c r="B189" s="151">
        <v>17.25</v>
      </c>
      <c r="C189" s="150">
        <v>64.971594202898558</v>
      </c>
    </row>
    <row r="190" spans="2:3">
      <c r="B190" s="151">
        <v>106.95</v>
      </c>
      <c r="C190" s="150">
        <v>36.183263207106123</v>
      </c>
    </row>
    <row r="191" spans="2:3">
      <c r="B191" s="151">
        <v>10.350000000000001</v>
      </c>
      <c r="C191" s="150">
        <v>157.26086956521738</v>
      </c>
    </row>
    <row r="192" spans="2:3">
      <c r="B192" s="151">
        <v>44.85</v>
      </c>
      <c r="C192" s="150">
        <v>42.484503901895209</v>
      </c>
    </row>
    <row r="193" spans="2:3">
      <c r="B193" s="151">
        <v>6.9</v>
      </c>
      <c r="C193" s="150">
        <v>276.34782608695645</v>
      </c>
    </row>
    <row r="194" spans="2:3">
      <c r="B194" s="151">
        <v>124.2</v>
      </c>
      <c r="C194" s="150">
        <v>47.095491143317233</v>
      </c>
    </row>
    <row r="195" spans="2:3">
      <c r="B195" s="151">
        <v>20.700000000000003</v>
      </c>
      <c r="C195" s="150">
        <v>54.142995169082113</v>
      </c>
    </row>
    <row r="196" spans="2:3">
      <c r="B196" s="151">
        <v>17.25</v>
      </c>
      <c r="C196" s="150">
        <v>44.603478260869572</v>
      </c>
    </row>
    <row r="197" spans="2:3">
      <c r="B197" s="151">
        <v>3.45</v>
      </c>
      <c r="C197" s="150">
        <v>263.75362318840581</v>
      </c>
    </row>
    <row r="198" spans="2:3">
      <c r="B198" s="151">
        <v>79.350000000000009</v>
      </c>
      <c r="C198" s="150">
        <v>32.828481411468175</v>
      </c>
    </row>
    <row r="199" spans="2:3">
      <c r="B199" s="151">
        <v>13.8</v>
      </c>
      <c r="C199" s="150">
        <v>146.11086956521737</v>
      </c>
    </row>
    <row r="200" spans="2:3">
      <c r="B200" s="151">
        <v>3.45</v>
      </c>
      <c r="C200" s="150">
        <v>402.0695652173913</v>
      </c>
    </row>
    <row r="201" spans="2:3">
      <c r="B201" s="151">
        <v>55.2</v>
      </c>
      <c r="C201" s="150">
        <v>51.009963768115938</v>
      </c>
    </row>
    <row r="202" spans="2:3">
      <c r="B202" s="151">
        <v>6.9</v>
      </c>
      <c r="C202" s="150">
        <v>111.5086956521739</v>
      </c>
    </row>
    <row r="203" spans="2:3">
      <c r="B203" s="151">
        <v>144.9</v>
      </c>
      <c r="C203" s="150">
        <v>29.946031746031746</v>
      </c>
    </row>
    <row r="204" spans="2:3">
      <c r="B204" s="151">
        <v>6.9</v>
      </c>
      <c r="C204" s="150">
        <v>238.15942028985506</v>
      </c>
    </row>
    <row r="205" spans="2:3">
      <c r="B205" s="151">
        <v>10.350000000000001</v>
      </c>
      <c r="C205" s="150">
        <v>177.62801932367148</v>
      </c>
    </row>
    <row r="206" spans="2:3">
      <c r="B206" s="151">
        <v>103.5</v>
      </c>
      <c r="C206" s="150">
        <v>27.205314009661837</v>
      </c>
    </row>
    <row r="207" spans="2:3">
      <c r="B207" s="151">
        <v>27.6</v>
      </c>
      <c r="C207" s="150">
        <v>25.475000000000001</v>
      </c>
    </row>
    <row r="208" spans="2:3">
      <c r="B208" s="151">
        <v>20.700000000000003</v>
      </c>
      <c r="C208" s="150">
        <v>67.72173913043477</v>
      </c>
    </row>
    <row r="209" spans="2:3">
      <c r="B209" s="151">
        <v>127.65</v>
      </c>
      <c r="C209" s="150">
        <v>33.992792792792791</v>
      </c>
    </row>
    <row r="210" spans="2:3">
      <c r="B210" s="151">
        <v>51.75</v>
      </c>
      <c r="C210" s="150">
        <v>34.042512077294681</v>
      </c>
    </row>
    <row r="211" spans="2:3">
      <c r="B211" s="151">
        <v>69</v>
      </c>
      <c r="C211" s="150">
        <v>37.752753623188411</v>
      </c>
    </row>
    <row r="212" spans="2:3">
      <c r="B212" s="151">
        <v>82.800000000000011</v>
      </c>
      <c r="C212" s="150">
        <v>31.460628019323664</v>
      </c>
    </row>
    <row r="213" spans="2:3">
      <c r="B213" s="151">
        <v>134.55000000000001</v>
      </c>
      <c r="C213" s="150">
        <v>35.074396135265701</v>
      </c>
    </row>
    <row r="214" spans="2:3">
      <c r="B214" s="151">
        <v>34.5</v>
      </c>
      <c r="C214" s="150">
        <v>26.205507246376811</v>
      </c>
    </row>
    <row r="215" spans="2:3">
      <c r="B215" s="151">
        <v>13.8</v>
      </c>
      <c r="C215" s="150">
        <v>137.22681159420287</v>
      </c>
    </row>
    <row r="216" spans="2:3">
      <c r="B216" s="151">
        <v>31.05</v>
      </c>
      <c r="C216" s="150">
        <v>93.615780998389681</v>
      </c>
    </row>
    <row r="217" spans="2:3">
      <c r="B217" s="151">
        <v>10.350000000000001</v>
      </c>
      <c r="C217" s="150">
        <v>192.90338164251204</v>
      </c>
    </row>
    <row r="218" spans="2:3">
      <c r="B218" s="151">
        <v>3.45</v>
      </c>
      <c r="C218" s="150">
        <v>554.82318840579717</v>
      </c>
    </row>
    <row r="219" spans="2:3">
      <c r="B219" s="151">
        <v>44.85</v>
      </c>
      <c r="C219" s="150">
        <v>42.484503901895209</v>
      </c>
    </row>
    <row r="220" spans="2:3">
      <c r="B220" s="151">
        <v>24.150000000000006</v>
      </c>
      <c r="C220" s="150">
        <v>29.114285714285707</v>
      </c>
    </row>
    <row r="221" spans="2:3">
      <c r="B221" s="151">
        <v>93.15</v>
      </c>
      <c r="C221" s="150">
        <v>25.701878690284484</v>
      </c>
    </row>
    <row r="222" spans="2:3">
      <c r="B222" s="151">
        <v>10.350000000000001</v>
      </c>
      <c r="C222" s="150">
        <v>87.917874396135261</v>
      </c>
    </row>
    <row r="223" spans="2:3">
      <c r="B223" s="151">
        <v>10.350000000000001</v>
      </c>
      <c r="C223" s="150">
        <v>147.07729468599032</v>
      </c>
    </row>
    <row r="224" spans="2:3">
      <c r="B224" s="151">
        <v>148.35</v>
      </c>
      <c r="C224" s="150">
        <v>31.811661611054941</v>
      </c>
    </row>
    <row r="225" spans="2:3">
      <c r="B225" s="151">
        <v>51.75</v>
      </c>
      <c r="C225" s="150">
        <v>74.778743961352646</v>
      </c>
    </row>
    <row r="226" spans="2:3">
      <c r="B226" s="151">
        <v>169.05</v>
      </c>
      <c r="C226" s="150">
        <v>92.53569949719018</v>
      </c>
    </row>
    <row r="227" spans="2:3">
      <c r="B227" s="151">
        <v>17.25</v>
      </c>
      <c r="C227" s="150">
        <v>97.560579710144921</v>
      </c>
    </row>
    <row r="228" spans="2:3">
      <c r="B228" s="151">
        <v>82.800000000000011</v>
      </c>
      <c r="C228" s="150">
        <v>54.374758454106278</v>
      </c>
    </row>
    <row r="229" spans="2:3">
      <c r="B229" s="151">
        <v>13.8</v>
      </c>
      <c r="C229" s="150">
        <v>106.67463768115941</v>
      </c>
    </row>
    <row r="230" spans="2:3">
      <c r="B230" s="151">
        <v>106.95</v>
      </c>
      <c r="C230" s="150">
        <v>44.06769518466573</v>
      </c>
    </row>
    <row r="231" spans="2:3">
      <c r="B231" s="151">
        <v>69</v>
      </c>
      <c r="C231" s="150">
        <v>56.084057971014495</v>
      </c>
    </row>
    <row r="232" spans="2:3">
      <c r="B232" s="151">
        <v>17.25</v>
      </c>
      <c r="C232" s="150">
        <v>64.971594202898558</v>
      </c>
    </row>
    <row r="233" spans="2:3">
      <c r="B233" s="151">
        <v>10.350000000000001</v>
      </c>
      <c r="C233" s="150">
        <v>203.0502415458937</v>
      </c>
    </row>
    <row r="234" spans="2:3">
      <c r="B234" s="151">
        <v>13.8</v>
      </c>
      <c r="C234" s="150">
        <v>65.938405797101453</v>
      </c>
    </row>
    <row r="235" spans="2:3">
      <c r="B235" s="151">
        <v>31.05</v>
      </c>
      <c r="C235" s="150">
        <v>39.866988727858292</v>
      </c>
    </row>
    <row r="236" spans="2:3">
      <c r="B236" s="151">
        <v>31.05</v>
      </c>
      <c r="C236" s="150">
        <v>152.50724637681159</v>
      </c>
    </row>
    <row r="237" spans="2:3">
      <c r="B237" s="151">
        <v>151.80000000000001</v>
      </c>
      <c r="C237" s="150">
        <v>51.525559947299072</v>
      </c>
    </row>
    <row r="238" spans="2:3">
      <c r="B238" s="151">
        <v>31.05</v>
      </c>
      <c r="C238" s="150">
        <v>72.11626409017714</v>
      </c>
    </row>
    <row r="239" spans="2:3">
      <c r="B239" s="151">
        <v>20.700000000000003</v>
      </c>
      <c r="C239" s="150">
        <v>57.537681159420281</v>
      </c>
    </row>
    <row r="240" spans="2:3">
      <c r="B240" s="151">
        <v>51.75</v>
      </c>
      <c r="C240" s="150">
        <v>66.631497584541066</v>
      </c>
    </row>
    <row r="241" spans="2:3">
      <c r="B241" s="151">
        <v>6.9</v>
      </c>
      <c r="C241" s="150">
        <v>426.77826086956514</v>
      </c>
    </row>
    <row r="242" spans="2:3">
      <c r="B242" s="151">
        <v>127.65</v>
      </c>
      <c r="C242" s="150">
        <v>79.299804151978066</v>
      </c>
    </row>
    <row r="243" spans="2:3">
      <c r="B243" s="151">
        <v>17.25</v>
      </c>
      <c r="C243" s="150">
        <v>64.971594202898558</v>
      </c>
    </row>
    <row r="244" spans="2:3">
      <c r="B244" s="151">
        <v>86.25</v>
      </c>
      <c r="C244" s="150">
        <v>37.534724637681165</v>
      </c>
    </row>
    <row r="245" spans="2:3">
      <c r="B245" s="151">
        <v>120.75</v>
      </c>
      <c r="C245" s="150">
        <v>18.081325051759833</v>
      </c>
    </row>
    <row r="246" spans="2:3">
      <c r="B246" s="151">
        <v>20.700000000000003</v>
      </c>
      <c r="C246" s="150">
        <v>26.985507246376805</v>
      </c>
    </row>
    <row r="247" spans="2:3">
      <c r="B247" s="151">
        <v>20.700000000000003</v>
      </c>
      <c r="C247" s="150">
        <v>47.353623188405798</v>
      </c>
    </row>
    <row r="248" spans="2:3">
      <c r="B248" s="151">
        <v>79.350000000000009</v>
      </c>
      <c r="C248" s="150">
        <v>46.112035286704469</v>
      </c>
    </row>
    <row r="249" spans="2:3">
      <c r="B249" s="151">
        <v>6.9</v>
      </c>
      <c r="C249" s="150">
        <v>296.93768115942026</v>
      </c>
    </row>
    <row r="250" spans="2:3">
      <c r="B250" s="151">
        <v>20.700000000000003</v>
      </c>
      <c r="C250" s="150">
        <v>37.169565217391295</v>
      </c>
    </row>
    <row r="251" spans="2:3">
      <c r="B251" s="151">
        <v>3.45</v>
      </c>
      <c r="C251" s="150">
        <v>243.38550724637682</v>
      </c>
    </row>
    <row r="252" spans="2:3">
      <c r="B252" s="151">
        <v>3.45</v>
      </c>
      <c r="C252" s="150">
        <v>463.17101449275361</v>
      </c>
    </row>
    <row r="253" spans="2:3">
      <c r="B253" s="151">
        <v>6.9</v>
      </c>
      <c r="C253" s="150">
        <v>199.9710144927536</v>
      </c>
    </row>
    <row r="254" spans="2:3">
      <c r="B254" s="151">
        <v>3.45</v>
      </c>
      <c r="C254" s="150">
        <v>223.0173913043478</v>
      </c>
    </row>
    <row r="255" spans="2:3">
      <c r="B255" s="151">
        <v>34.5</v>
      </c>
      <c r="C255" s="150">
        <v>35.880289855072469</v>
      </c>
    </row>
    <row r="256" spans="2:3">
      <c r="B256" s="151">
        <v>3.45</v>
      </c>
      <c r="C256" s="150">
        <v>402.0695652173913</v>
      </c>
    </row>
    <row r="257" spans="2:3">
      <c r="B257" s="151">
        <v>10.350000000000001</v>
      </c>
      <c r="C257" s="150">
        <v>60.760386473429939</v>
      </c>
    </row>
    <row r="258" spans="2:3">
      <c r="B258" s="151">
        <v>17.25</v>
      </c>
      <c r="C258" s="150">
        <v>105.70782608695653</v>
      </c>
    </row>
    <row r="259" spans="2:3">
      <c r="B259" s="151">
        <v>34.5</v>
      </c>
      <c r="C259" s="150">
        <v>74.579420289855079</v>
      </c>
    </row>
    <row r="260" spans="2:3">
      <c r="B260" s="151">
        <v>37.950000000000003</v>
      </c>
      <c r="C260" s="150">
        <v>67.799472990777332</v>
      </c>
    </row>
    <row r="261" spans="2:3">
      <c r="B261" s="151">
        <v>27.6</v>
      </c>
      <c r="C261" s="150">
        <v>73.752173913043478</v>
      </c>
    </row>
    <row r="262" spans="2:3">
      <c r="B262" s="151">
        <v>31.05</v>
      </c>
      <c r="C262" s="150">
        <v>32.70048309178744</v>
      </c>
    </row>
    <row r="263" spans="2:3">
      <c r="B263" s="151">
        <v>110.4</v>
      </c>
      <c r="C263" s="150">
        <v>23.595471014492752</v>
      </c>
    </row>
    <row r="264" spans="2:3">
      <c r="B264" s="151">
        <v>10.350000000000001</v>
      </c>
      <c r="C264" s="150">
        <v>197.95845410628019</v>
      </c>
    </row>
    <row r="265" spans="2:3">
      <c r="B265" s="151">
        <v>3.45</v>
      </c>
      <c r="C265" s="150">
        <v>609.15072463768115</v>
      </c>
    </row>
    <row r="266" spans="2:3">
      <c r="B266" s="151">
        <v>20.700000000000003</v>
      </c>
      <c r="C266" s="150">
        <v>127.95942028985505</v>
      </c>
    </row>
    <row r="267" spans="2:3">
      <c r="B267" s="151">
        <v>13.8</v>
      </c>
      <c r="C267" s="150">
        <v>191.93913043478258</v>
      </c>
    </row>
    <row r="268" spans="2:3">
      <c r="B268" s="151">
        <v>127.65</v>
      </c>
      <c r="C268" s="150">
        <v>56.123305914610263</v>
      </c>
    </row>
    <row r="269" spans="2:3">
      <c r="B269" s="151">
        <v>17.25</v>
      </c>
      <c r="C269" s="150">
        <v>64.971594202898558</v>
      </c>
    </row>
    <row r="270" spans="2:3">
      <c r="B270" s="151">
        <v>41.400000000000006</v>
      </c>
      <c r="C270" s="150">
        <v>32.587681159420285</v>
      </c>
    </row>
    <row r="271" spans="2:3">
      <c r="B271" s="151">
        <v>20.700000000000003</v>
      </c>
      <c r="C271" s="150">
        <v>26.985507246376805</v>
      </c>
    </row>
    <row r="272" spans="2:3">
      <c r="B272" s="151">
        <v>6.9</v>
      </c>
      <c r="C272" s="150">
        <v>274.02463768115945</v>
      </c>
    </row>
    <row r="273" spans="2:3">
      <c r="B273" s="151">
        <v>10.350000000000001</v>
      </c>
      <c r="C273" s="150">
        <v>187.77487922705311</v>
      </c>
    </row>
    <row r="274" spans="2:3">
      <c r="B274" s="151">
        <v>6.9</v>
      </c>
      <c r="C274" s="150">
        <v>215.24637681159416</v>
      </c>
    </row>
    <row r="275" spans="2:3">
      <c r="B275" s="151">
        <v>44.85</v>
      </c>
      <c r="C275" s="150">
        <v>37.523076923076921</v>
      </c>
    </row>
    <row r="276" spans="2:3">
      <c r="B276" s="151">
        <v>79.350000000000009</v>
      </c>
      <c r="C276" s="150">
        <v>38.141902961562693</v>
      </c>
    </row>
    <row r="277" spans="2:3">
      <c r="B277" s="151">
        <v>6.9</v>
      </c>
      <c r="C277" s="150">
        <v>215.24637681159416</v>
      </c>
    </row>
    <row r="278" spans="2:3">
      <c r="B278" s="151">
        <v>20.700000000000003</v>
      </c>
      <c r="C278" s="150">
        <v>43.95893719806763</v>
      </c>
    </row>
    <row r="279" spans="2:3">
      <c r="B279" s="151">
        <v>37.950000000000003</v>
      </c>
      <c r="C279" s="150">
        <v>38.48194993412384</v>
      </c>
    </row>
    <row r="280" spans="2:3">
      <c r="B280" s="151">
        <v>6.9</v>
      </c>
      <c r="C280" s="150">
        <v>199.9710144927536</v>
      </c>
    </row>
    <row r="281" spans="2:3">
      <c r="B281" s="151">
        <v>3.45</v>
      </c>
      <c r="C281" s="150">
        <v>432.62028985507243</v>
      </c>
    </row>
    <row r="282" spans="2:3">
      <c r="B282" s="151">
        <v>17.25</v>
      </c>
      <c r="C282" s="150">
        <v>56.824347826086957</v>
      </c>
    </row>
    <row r="283" spans="2:3">
      <c r="B283" s="151">
        <v>13.8</v>
      </c>
      <c r="C283" s="150">
        <v>91.398550724637673</v>
      </c>
    </row>
    <row r="284" spans="2:3">
      <c r="B284" s="151">
        <v>96.600000000000023</v>
      </c>
      <c r="C284" s="150">
        <v>35.695445134575557</v>
      </c>
    </row>
    <row r="285" spans="2:3">
      <c r="B285" s="151">
        <v>10.350000000000001</v>
      </c>
      <c r="C285" s="150">
        <v>67.549758454106268</v>
      </c>
    </row>
    <row r="286" spans="2:3">
      <c r="B286" s="151">
        <v>6.9</v>
      </c>
      <c r="C286" s="150">
        <v>80.956521739130423</v>
      </c>
    </row>
    <row r="287" spans="2:3">
      <c r="B287" s="151">
        <v>31.05</v>
      </c>
      <c r="C287" s="150">
        <v>39.866988727858292</v>
      </c>
    </row>
    <row r="288" spans="2:3">
      <c r="B288" s="151">
        <v>10.350000000000001</v>
      </c>
      <c r="C288" s="150">
        <v>74.339130434782589</v>
      </c>
    </row>
    <row r="289" spans="2:3">
      <c r="B289" s="151">
        <v>10.350000000000001</v>
      </c>
      <c r="C289" s="150">
        <v>60.760386473429939</v>
      </c>
    </row>
    <row r="290" spans="2:3">
      <c r="B290" s="151">
        <v>3.45</v>
      </c>
      <c r="C290" s="150">
        <v>243.38550724637682</v>
      </c>
    </row>
    <row r="291" spans="2:3">
      <c r="B291" s="151">
        <v>6.9</v>
      </c>
      <c r="C291" s="150">
        <v>215.24637681159416</v>
      </c>
    </row>
    <row r="292" spans="2:3">
      <c r="B292" s="151">
        <v>17.25</v>
      </c>
      <c r="C292" s="150">
        <v>64.971594202898558</v>
      </c>
    </row>
    <row r="293" spans="2:3">
      <c r="B293" s="151">
        <v>20.700000000000003</v>
      </c>
      <c r="C293" s="150">
        <v>26.985507246376805</v>
      </c>
    </row>
    <row r="294" spans="2:3">
      <c r="B294" s="151">
        <v>44.85</v>
      </c>
      <c r="C294" s="150">
        <v>22.638795986622071</v>
      </c>
    </row>
    <row r="295" spans="2:3">
      <c r="B295" s="151">
        <v>10.350000000000001</v>
      </c>
      <c r="C295" s="150">
        <v>152.16908212560384</v>
      </c>
    </row>
    <row r="296" spans="2:3">
      <c r="B296" s="151">
        <v>41.400000000000006</v>
      </c>
      <c r="C296" s="150">
        <v>27.212801932367146</v>
      </c>
    </row>
    <row r="297" spans="2:3">
      <c r="B297" s="151">
        <v>10.350000000000001</v>
      </c>
      <c r="C297" s="150">
        <v>67.549758454106268</v>
      </c>
    </row>
    <row r="298" spans="2:3">
      <c r="B298" s="151">
        <v>89.7</v>
      </c>
      <c r="C298" s="150">
        <v>26.690412486064659</v>
      </c>
    </row>
    <row r="299" spans="2:3">
      <c r="B299" s="151">
        <v>51.75</v>
      </c>
      <c r="C299" s="150">
        <v>34.042512077294681</v>
      </c>
    </row>
    <row r="300" spans="2:3">
      <c r="B300" s="151">
        <v>3.45</v>
      </c>
      <c r="C300" s="150">
        <v>223.0173913043478</v>
      </c>
    </row>
    <row r="301" spans="2:3">
      <c r="B301" s="151">
        <v>10.350000000000001</v>
      </c>
      <c r="C301" s="150">
        <v>53.971014492753611</v>
      </c>
    </row>
    <row r="302" spans="2:3">
      <c r="B302" s="151">
        <v>55.2</v>
      </c>
      <c r="C302" s="150">
        <v>28.095833333333335</v>
      </c>
    </row>
    <row r="303" spans="2:3">
      <c r="B303" s="151">
        <v>34.5</v>
      </c>
      <c r="C303" s="150">
        <v>29.430434782608696</v>
      </c>
    </row>
    <row r="304" spans="2:3">
      <c r="B304" s="151">
        <v>13.8</v>
      </c>
      <c r="C304" s="150">
        <v>65.938405797101453</v>
      </c>
    </row>
    <row r="305" spans="2:3">
      <c r="B305" s="151">
        <v>34.5</v>
      </c>
      <c r="C305" s="150">
        <v>32.655362318840581</v>
      </c>
    </row>
    <row r="306" spans="2:3">
      <c r="B306" s="151">
        <v>13.8</v>
      </c>
      <c r="C306" s="150">
        <v>65.938405797101453</v>
      </c>
    </row>
    <row r="307" spans="2:3">
      <c r="B307" s="151">
        <v>6.9</v>
      </c>
      <c r="C307" s="150">
        <v>207.60869565217388</v>
      </c>
    </row>
    <row r="308" spans="2:3">
      <c r="B308" s="151">
        <v>6.9</v>
      </c>
      <c r="C308" s="150">
        <v>215.24637681159416</v>
      </c>
    </row>
    <row r="309" spans="2:3">
      <c r="B309" s="151">
        <v>34.5</v>
      </c>
      <c r="C309" s="150">
        <v>55.229855072463764</v>
      </c>
    </row>
    <row r="310" spans="2:3">
      <c r="B310" s="151">
        <v>117.30000000000001</v>
      </c>
      <c r="C310" s="150">
        <v>41.97655583972719</v>
      </c>
    </row>
    <row r="311" spans="2:3">
      <c r="B311" s="151">
        <v>24.150000000000006</v>
      </c>
      <c r="C311" s="150">
        <v>65.896894409937872</v>
      </c>
    </row>
    <row r="312" spans="2:3">
      <c r="B312" s="151">
        <v>17.25</v>
      </c>
      <c r="C312" s="150">
        <v>125.03594202898549</v>
      </c>
    </row>
    <row r="313" spans="2:3">
      <c r="B313" s="151">
        <v>6.9</v>
      </c>
      <c r="C313" s="150">
        <v>296.93768115942026</v>
      </c>
    </row>
    <row r="314" spans="2:3">
      <c r="B314" s="151">
        <v>13.8</v>
      </c>
      <c r="C314" s="150">
        <v>156.29492753623185</v>
      </c>
    </row>
    <row r="315" spans="2:3">
      <c r="B315" s="151">
        <v>6.9</v>
      </c>
      <c r="C315" s="150">
        <v>266.38695652173914</v>
      </c>
    </row>
    <row r="316" spans="2:3">
      <c r="B316" s="151">
        <v>6.9</v>
      </c>
      <c r="C316" s="150">
        <v>207.60869565217388</v>
      </c>
    </row>
    <row r="317" spans="2:3">
      <c r="B317" s="151">
        <v>3.45</v>
      </c>
      <c r="C317" s="150">
        <v>263.75362318840581</v>
      </c>
    </row>
    <row r="318" spans="2:3">
      <c r="B318" s="151">
        <v>17.25</v>
      </c>
      <c r="C318" s="150">
        <v>125.03594202898549</v>
      </c>
    </row>
    <row r="319" spans="2:3">
      <c r="B319" s="151">
        <v>48.300000000000011</v>
      </c>
      <c r="C319" s="150">
        <v>58.297101449275345</v>
      </c>
    </row>
    <row r="320" spans="2:3">
      <c r="B320" s="151">
        <v>10.350000000000001</v>
      </c>
      <c r="C320" s="150">
        <v>157.26086956521738</v>
      </c>
    </row>
    <row r="321" spans="2:3">
      <c r="B321" s="151">
        <v>3.45</v>
      </c>
      <c r="C321" s="150">
        <v>639.70144927536228</v>
      </c>
    </row>
    <row r="322" spans="2:3">
      <c r="B322" s="151">
        <v>3.45</v>
      </c>
      <c r="C322" s="150">
        <v>417.34492753623186</v>
      </c>
    </row>
    <row r="323" spans="2:3">
      <c r="B323" s="151">
        <v>3.45</v>
      </c>
      <c r="C323" s="150">
        <v>432.62028985507243</v>
      </c>
    </row>
    <row r="324" spans="2:3">
      <c r="B324" s="151">
        <v>3.45</v>
      </c>
      <c r="C324" s="150">
        <v>463.17101449275361</v>
      </c>
    </row>
    <row r="325" spans="2:3">
      <c r="B325" s="151">
        <v>6.9</v>
      </c>
      <c r="C325" s="150">
        <v>80.956521739130423</v>
      </c>
    </row>
    <row r="326" spans="2:3">
      <c r="B326" s="151">
        <v>72.45</v>
      </c>
      <c r="C326" s="150">
        <v>27.225810904071771</v>
      </c>
    </row>
    <row r="327" spans="2:3">
      <c r="B327" s="151">
        <v>10.350000000000001</v>
      </c>
      <c r="C327" s="150">
        <v>129.47632850241544</v>
      </c>
    </row>
    <row r="328" spans="2:3">
      <c r="B328" s="151">
        <v>13.8</v>
      </c>
      <c r="C328" s="150">
        <v>60.846376811594205</v>
      </c>
    </row>
    <row r="329" spans="2:3">
      <c r="B329" s="151">
        <v>6.9</v>
      </c>
      <c r="C329" s="150">
        <v>235.83623188405795</v>
      </c>
    </row>
    <row r="330" spans="2:3">
      <c r="B330" s="151">
        <v>3.45</v>
      </c>
      <c r="C330" s="150">
        <v>388.42898550724635</v>
      </c>
    </row>
    <row r="331" spans="2:3">
      <c r="B331" s="151">
        <v>20.700000000000003</v>
      </c>
      <c r="C331" s="150">
        <v>90.617874396135264</v>
      </c>
    </row>
    <row r="332" spans="2:3">
      <c r="B332" s="151">
        <v>10.350000000000001</v>
      </c>
      <c r="C332" s="150">
        <v>172.49951690821251</v>
      </c>
    </row>
    <row r="333" spans="2:3">
      <c r="B333" s="151">
        <v>48.300000000000011</v>
      </c>
      <c r="C333" s="150">
        <v>40.838716356107653</v>
      </c>
    </row>
    <row r="334" spans="2:3">
      <c r="B334" s="151">
        <v>13.8</v>
      </c>
      <c r="C334" s="150">
        <v>146.11086956521737</v>
      </c>
    </row>
    <row r="335" spans="2:3">
      <c r="B335" s="151">
        <v>3.45</v>
      </c>
      <c r="C335" s="150">
        <v>202.64927536231883</v>
      </c>
    </row>
    <row r="336" spans="2:3">
      <c r="B336" s="151">
        <v>10.350000000000001</v>
      </c>
      <c r="C336" s="150">
        <v>67.549758454106268</v>
      </c>
    </row>
    <row r="337" spans="2:3">
      <c r="B337" s="151">
        <v>17.25</v>
      </c>
      <c r="C337" s="150">
        <v>129.10956521739132</v>
      </c>
    </row>
    <row r="338" spans="2:3">
      <c r="B338" s="151">
        <v>41.400000000000006</v>
      </c>
      <c r="C338" s="150">
        <v>60.631642512077285</v>
      </c>
    </row>
    <row r="339" spans="2:3">
      <c r="B339" s="151">
        <v>13.8</v>
      </c>
      <c r="C339" s="150">
        <v>71.030434782608694</v>
      </c>
    </row>
    <row r="340" spans="2:3">
      <c r="B340" s="151">
        <v>69</v>
      </c>
      <c r="C340" s="150">
        <v>40.80797101449275</v>
      </c>
    </row>
    <row r="341" spans="2:3">
      <c r="B341" s="151">
        <v>20.700000000000003</v>
      </c>
      <c r="C341" s="150">
        <v>47.353623188405798</v>
      </c>
    </row>
    <row r="342" spans="2:3">
      <c r="B342" s="151">
        <v>17.25</v>
      </c>
      <c r="C342" s="150">
        <v>120.96231884057971</v>
      </c>
    </row>
    <row r="343" spans="2:3">
      <c r="B343" s="151">
        <v>13.8</v>
      </c>
      <c r="C343" s="150">
        <v>156.29492753623185</v>
      </c>
    </row>
    <row r="344" spans="2:3">
      <c r="B344" s="151">
        <v>20.700000000000003</v>
      </c>
      <c r="C344" s="150">
        <v>121.17004830917872</v>
      </c>
    </row>
    <row r="345" spans="2:3">
      <c r="B345" s="151">
        <v>6.9</v>
      </c>
      <c r="C345" s="150">
        <v>121.69275362318841</v>
      </c>
    </row>
    <row r="346" spans="2:3">
      <c r="B346" s="151">
        <v>41.400000000000006</v>
      </c>
      <c r="C346" s="150">
        <v>57.944202898550714</v>
      </c>
    </row>
    <row r="347" spans="2:3">
      <c r="B347" s="151">
        <v>10.350000000000001</v>
      </c>
      <c r="C347" s="150">
        <v>136.89371980676327</v>
      </c>
    </row>
    <row r="348" spans="2:3">
      <c r="B348" s="151">
        <v>44.85</v>
      </c>
      <c r="C348" s="150">
        <v>37.523076923076921</v>
      </c>
    </row>
    <row r="349" spans="2:3">
      <c r="B349" s="151">
        <v>20.700000000000003</v>
      </c>
      <c r="C349" s="150">
        <v>74.922222222222217</v>
      </c>
    </row>
    <row r="350" spans="2:3">
      <c r="B350" s="151">
        <v>27.6</v>
      </c>
      <c r="C350" s="150">
        <v>93.321014492753619</v>
      </c>
    </row>
    <row r="351" spans="2:3">
      <c r="B351" s="151">
        <v>3.45</v>
      </c>
      <c r="C351" s="150">
        <v>548.04927536231889</v>
      </c>
    </row>
    <row r="352" spans="2:3">
      <c r="B352" s="151">
        <v>120.75</v>
      </c>
      <c r="C352" s="150">
        <v>26.810517598343687</v>
      </c>
    </row>
    <row r="353" spans="2:3">
      <c r="B353" s="151">
        <v>13.8</v>
      </c>
      <c r="C353" s="150">
        <v>176.66304347826087</v>
      </c>
    </row>
    <row r="354" spans="2:3">
      <c r="B354" s="151">
        <v>20.700000000000003</v>
      </c>
      <c r="C354" s="150">
        <v>110.98599033816424</v>
      </c>
    </row>
    <row r="355" spans="2:3">
      <c r="B355" s="151">
        <v>13.8</v>
      </c>
      <c r="C355" s="150">
        <v>171.57101449275362</v>
      </c>
    </row>
    <row r="356" spans="2:3">
      <c r="B356" s="151">
        <v>3.45</v>
      </c>
      <c r="C356" s="150">
        <v>548.04927536231889</v>
      </c>
    </row>
    <row r="357" spans="2:3">
      <c r="B357" s="151">
        <v>17.25</v>
      </c>
      <c r="C357" s="150">
        <v>133.1831884057971</v>
      </c>
    </row>
    <row r="358" spans="2:3">
      <c r="B358" s="151">
        <v>37.950000000000003</v>
      </c>
      <c r="C358" s="150">
        <v>74.938866930171272</v>
      </c>
    </row>
    <row r="359" spans="2:3">
      <c r="B359" s="151">
        <v>13.8</v>
      </c>
      <c r="C359" s="150">
        <v>141.01884057971014</v>
      </c>
    </row>
    <row r="360" spans="2:3">
      <c r="B360" s="151">
        <v>10.350000000000001</v>
      </c>
      <c r="C360" s="150">
        <v>172.49951690821251</v>
      </c>
    </row>
    <row r="361" spans="2:3">
      <c r="B361" s="151">
        <v>13.8</v>
      </c>
      <c r="C361" s="150">
        <v>55.754347826086949</v>
      </c>
    </row>
    <row r="362" spans="2:3">
      <c r="B362" s="151">
        <v>6.9</v>
      </c>
      <c r="C362" s="150">
        <v>266.38695652173914</v>
      </c>
    </row>
    <row r="363" spans="2:3">
      <c r="B363" s="151">
        <v>13.8</v>
      </c>
      <c r="C363" s="150">
        <v>76.122463768115935</v>
      </c>
    </row>
    <row r="364" spans="2:3">
      <c r="B364" s="151">
        <v>20.700000000000003</v>
      </c>
      <c r="C364" s="150">
        <v>47.353623188405798</v>
      </c>
    </row>
    <row r="365" spans="2:3">
      <c r="B365" s="151">
        <v>3.45</v>
      </c>
      <c r="C365" s="150">
        <v>402.0695652173913</v>
      </c>
    </row>
    <row r="366" spans="2:3">
      <c r="B366" s="151">
        <v>6.9</v>
      </c>
      <c r="C366" s="150">
        <v>215.24637681159416</v>
      </c>
    </row>
    <row r="367" spans="2:3">
      <c r="B367" s="151">
        <v>189.75</v>
      </c>
      <c r="C367" s="150">
        <v>54.722740447957847</v>
      </c>
    </row>
    <row r="368" spans="2:3">
      <c r="B368" s="151">
        <v>10.350000000000001</v>
      </c>
      <c r="C368" s="150">
        <v>60.760386473429939</v>
      </c>
    </row>
    <row r="369" spans="2:3">
      <c r="B369" s="151">
        <v>13.8</v>
      </c>
      <c r="C369" s="150">
        <v>71.030434782608694</v>
      </c>
    </row>
    <row r="370" spans="2:3">
      <c r="B370" s="151">
        <v>96.600000000000023</v>
      </c>
      <c r="C370" s="150">
        <v>35.695445134575557</v>
      </c>
    </row>
    <row r="371" spans="2:3">
      <c r="B371" s="151">
        <v>24.150000000000006</v>
      </c>
      <c r="C371" s="150">
        <v>58.540372670807436</v>
      </c>
    </row>
    <row r="372" spans="2:3">
      <c r="B372" s="151">
        <v>20.700000000000003</v>
      </c>
      <c r="C372" s="150">
        <v>107.59130434782607</v>
      </c>
    </row>
    <row r="373" spans="2:3">
      <c r="B373" s="151">
        <v>41.400000000000006</v>
      </c>
      <c r="C373" s="150">
        <v>56.774637681159412</v>
      </c>
    </row>
    <row r="374" spans="2:3">
      <c r="B374" s="151">
        <v>6.9</v>
      </c>
      <c r="C374" s="150">
        <v>276.34782608695645</v>
      </c>
    </row>
    <row r="375" spans="2:3">
      <c r="B375" s="151">
        <v>10.350000000000001</v>
      </c>
      <c r="C375" s="150">
        <v>87.917874396135261</v>
      </c>
    </row>
    <row r="376" spans="2:3">
      <c r="B376" s="151">
        <v>6.9</v>
      </c>
      <c r="C376" s="150">
        <v>121.69275362318841</v>
      </c>
    </row>
    <row r="377" spans="2:3">
      <c r="B377" s="151">
        <v>13.8</v>
      </c>
      <c r="C377" s="150">
        <v>91.398550724637673</v>
      </c>
    </row>
    <row r="378" spans="2:3">
      <c r="B378" s="151">
        <v>3.45</v>
      </c>
      <c r="C378" s="150">
        <v>478.44637681159418</v>
      </c>
    </row>
    <row r="379" spans="2:3">
      <c r="B379" s="151">
        <v>10.350000000000001</v>
      </c>
      <c r="C379" s="150">
        <v>157.26086956521738</v>
      </c>
    </row>
    <row r="380" spans="2:3">
      <c r="B380" s="151">
        <v>6.9</v>
      </c>
      <c r="C380" s="150">
        <v>199.9710144927536</v>
      </c>
    </row>
    <row r="381" spans="2:3">
      <c r="B381" s="151">
        <v>10.350000000000001</v>
      </c>
      <c r="C381" s="150">
        <v>81.128502415458925</v>
      </c>
    </row>
    <row r="382" spans="2:3">
      <c r="B382" s="151">
        <v>31.05</v>
      </c>
      <c r="C382" s="150">
        <v>36.283735909822859</v>
      </c>
    </row>
    <row r="383" spans="2:3">
      <c r="B383" s="151">
        <v>10.350000000000001</v>
      </c>
      <c r="C383" s="150">
        <v>147.07729468599032</v>
      </c>
    </row>
    <row r="384" spans="2:3">
      <c r="B384" s="151">
        <v>3.45</v>
      </c>
      <c r="C384" s="150">
        <v>593.87536231884053</v>
      </c>
    </row>
    <row r="385" spans="2:3">
      <c r="B385" s="151">
        <v>3.45</v>
      </c>
      <c r="C385" s="150">
        <v>447.89565217391305</v>
      </c>
    </row>
    <row r="386" spans="2:3">
      <c r="B386" s="151">
        <v>6.9</v>
      </c>
      <c r="C386" s="150">
        <v>111.5086956521739</v>
      </c>
    </row>
    <row r="387" spans="2:3">
      <c r="B387" s="151">
        <v>6.9</v>
      </c>
      <c r="C387" s="150">
        <v>238.15942028985506</v>
      </c>
    </row>
    <row r="388" spans="2:3">
      <c r="B388" s="151">
        <v>4.2</v>
      </c>
      <c r="C388" s="150">
        <v>319.06666666666661</v>
      </c>
    </row>
    <row r="389" spans="2:3">
      <c r="B389" s="151">
        <v>4.2</v>
      </c>
      <c r="C389" s="150">
        <v>374.89761904761906</v>
      </c>
    </row>
    <row r="390" spans="2:3">
      <c r="B390" s="151">
        <v>4.2</v>
      </c>
      <c r="C390" s="150">
        <v>166.46190476190475</v>
      </c>
    </row>
    <row r="391" spans="2:3">
      <c r="B391" s="151">
        <v>4.2</v>
      </c>
      <c r="C391" s="150">
        <v>133</v>
      </c>
    </row>
    <row r="392" spans="2:3">
      <c r="B392" s="151">
        <v>4.2</v>
      </c>
      <c r="C392" s="150">
        <v>199.92380952380952</v>
      </c>
    </row>
    <row r="393" spans="2:3">
      <c r="B393" s="151">
        <v>4.2</v>
      </c>
      <c r="C393" s="150">
        <v>183.19285714285712</v>
      </c>
    </row>
    <row r="394" spans="2:3">
      <c r="B394" s="151">
        <v>4.2</v>
      </c>
      <c r="C394" s="150">
        <v>183.19285714285712</v>
      </c>
    </row>
    <row r="395" spans="2:3">
      <c r="B395" s="151">
        <v>4.2</v>
      </c>
      <c r="C395" s="150">
        <v>387.4452380952381</v>
      </c>
    </row>
    <row r="396" spans="2:3">
      <c r="B396" s="151">
        <v>4.2</v>
      </c>
      <c r="C396" s="150">
        <v>367.91428571428571</v>
      </c>
    </row>
    <row r="397" spans="2:3">
      <c r="B397" s="151">
        <v>4.2</v>
      </c>
      <c r="C397" s="150">
        <v>199.92380952380952</v>
      </c>
    </row>
    <row r="398" spans="2:3">
      <c r="B398" s="151">
        <v>4.2</v>
      </c>
      <c r="C398" s="150">
        <v>216.6547619047619</v>
      </c>
    </row>
    <row r="399" spans="2:3">
      <c r="B399" s="151">
        <v>4.2</v>
      </c>
      <c r="C399" s="150">
        <v>430.65238095238095</v>
      </c>
    </row>
    <row r="400" spans="2:3">
      <c r="B400" s="151">
        <v>4.2</v>
      </c>
      <c r="C400" s="150">
        <v>613.30238095238099</v>
      </c>
    </row>
    <row r="401" spans="2:3">
      <c r="B401" s="151">
        <v>4.2</v>
      </c>
      <c r="C401" s="150">
        <v>216.6547619047619</v>
      </c>
    </row>
    <row r="402" spans="2:3">
      <c r="B402" s="151">
        <v>4.2</v>
      </c>
      <c r="C402" s="150">
        <v>450.18333333333334</v>
      </c>
    </row>
    <row r="403" spans="2:3">
      <c r="B403" s="151">
        <v>4.2</v>
      </c>
      <c r="C403" s="150">
        <v>330.2714285714286</v>
      </c>
    </row>
    <row r="404" spans="2:3">
      <c r="B404" s="151">
        <v>4.2</v>
      </c>
      <c r="C404" s="150">
        <v>199.92380952380952</v>
      </c>
    </row>
    <row r="405" spans="2:3">
      <c r="B405" s="151">
        <v>4.2</v>
      </c>
      <c r="C405" s="150">
        <v>116.26904761904763</v>
      </c>
    </row>
    <row r="406" spans="2:3">
      <c r="B406" s="151">
        <v>4.2</v>
      </c>
      <c r="C406" s="150">
        <v>166.46190476190475</v>
      </c>
    </row>
    <row r="407" spans="2:3">
      <c r="B407" s="151">
        <v>4.2</v>
      </c>
      <c r="C407" s="150">
        <v>166.46190476190475</v>
      </c>
    </row>
    <row r="408" spans="2:3">
      <c r="B408" s="151">
        <v>4.2</v>
      </c>
      <c r="C408" s="150">
        <v>183.19285714285712</v>
      </c>
    </row>
    <row r="409" spans="2:3">
      <c r="B409" s="151">
        <v>4.2</v>
      </c>
      <c r="C409" s="150">
        <v>149.73095238095235</v>
      </c>
    </row>
    <row r="410" spans="2:3">
      <c r="B410" s="151">
        <v>4.2</v>
      </c>
      <c r="C410" s="150">
        <v>399.99285714285708</v>
      </c>
    </row>
    <row r="411" spans="2:3">
      <c r="B411" s="151">
        <v>4.2</v>
      </c>
      <c r="C411" s="150">
        <v>116.26904761904763</v>
      </c>
    </row>
    <row r="412" spans="2:3">
      <c r="B412" s="151">
        <v>4.2</v>
      </c>
      <c r="C412" s="150">
        <v>199.92380952380952</v>
      </c>
    </row>
    <row r="413" spans="2:3">
      <c r="B413" s="151">
        <v>4.2</v>
      </c>
      <c r="C413" s="150">
        <v>475.27857142857147</v>
      </c>
    </row>
    <row r="414" spans="2:3">
      <c r="B414" s="151">
        <v>4.2</v>
      </c>
      <c r="C414" s="150">
        <v>475.27857142857147</v>
      </c>
    </row>
    <row r="415" spans="2:3">
      <c r="B415" s="151">
        <v>4.2</v>
      </c>
      <c r="C415" s="150">
        <v>450.18333333333334</v>
      </c>
    </row>
    <row r="416" spans="2:3">
      <c r="B416" s="151">
        <v>4.2</v>
      </c>
      <c r="C416" s="150">
        <v>216.6547619047619</v>
      </c>
    </row>
    <row r="417" spans="2:3">
      <c r="B417" s="151">
        <v>4.2</v>
      </c>
      <c r="C417" s="150">
        <v>437.63571428571424</v>
      </c>
    </row>
    <row r="418" spans="2:3">
      <c r="B418" s="151">
        <v>4.2</v>
      </c>
      <c r="C418" s="150">
        <v>133</v>
      </c>
    </row>
    <row r="419" spans="2:3">
      <c r="B419" s="151">
        <v>4.2</v>
      </c>
      <c r="C419" s="150">
        <v>319.06666666666661</v>
      </c>
    </row>
    <row r="420" spans="2:3">
      <c r="B420" s="151">
        <v>4.2</v>
      </c>
      <c r="C420" s="150">
        <v>387.4452380952381</v>
      </c>
    </row>
    <row r="421" spans="2:3">
      <c r="B421" s="151">
        <v>4.2</v>
      </c>
      <c r="C421" s="150">
        <v>183.19285714285712</v>
      </c>
    </row>
    <row r="422" spans="2:3">
      <c r="B422" s="151">
        <v>4.2</v>
      </c>
      <c r="C422" s="150">
        <v>387.4452380952381</v>
      </c>
    </row>
    <row r="423" spans="2:3">
      <c r="B423" s="151">
        <v>4.2</v>
      </c>
      <c r="C423" s="150">
        <v>166.46190476190475</v>
      </c>
    </row>
    <row r="424" spans="2:3">
      <c r="B424" s="151">
        <v>4.2</v>
      </c>
      <c r="C424" s="150">
        <v>116.26904761904763</v>
      </c>
    </row>
    <row r="425" spans="2:3">
      <c r="B425" s="151">
        <v>4.2</v>
      </c>
      <c r="C425" s="150">
        <v>116.26904761904763</v>
      </c>
    </row>
    <row r="426" spans="2:3">
      <c r="B426" s="151">
        <v>4.2</v>
      </c>
      <c r="C426" s="150">
        <v>374.89761904761906</v>
      </c>
    </row>
    <row r="427" spans="2:3">
      <c r="B427" s="151">
        <v>4.2</v>
      </c>
      <c r="C427" s="150">
        <v>462.73095238095237</v>
      </c>
    </row>
    <row r="428" spans="2:3">
      <c r="B428" s="151">
        <v>4.2</v>
      </c>
      <c r="C428" s="150">
        <v>450.18333333333334</v>
      </c>
    </row>
    <row r="429" spans="2:3">
      <c r="B429" s="151">
        <v>4.2</v>
      </c>
      <c r="C429" s="150">
        <v>149.73095238095235</v>
      </c>
    </row>
    <row r="430" spans="2:3">
      <c r="B430" s="151">
        <v>4.2</v>
      </c>
      <c r="C430" s="150">
        <v>216.6547619047619</v>
      </c>
    </row>
    <row r="431" spans="2:3">
      <c r="B431" s="151">
        <v>4.2</v>
      </c>
      <c r="C431" s="150">
        <v>317.72380952380951</v>
      </c>
    </row>
    <row r="432" spans="2:3">
      <c r="B432" s="151">
        <v>4.2</v>
      </c>
      <c r="C432" s="150">
        <v>116.26904761904763</v>
      </c>
    </row>
    <row r="433" spans="2:3">
      <c r="B433" s="151">
        <v>4.2</v>
      </c>
      <c r="C433" s="150">
        <v>367.91428571428571</v>
      </c>
    </row>
    <row r="434" spans="2:3">
      <c r="B434" s="151">
        <v>4.2</v>
      </c>
      <c r="C434" s="150">
        <v>216.6547619047619</v>
      </c>
    </row>
    <row r="435" spans="2:3">
      <c r="B435" s="151">
        <v>4.2</v>
      </c>
      <c r="C435" s="150">
        <v>342.81904761904764</v>
      </c>
    </row>
    <row r="436" spans="2:3">
      <c r="B436" s="151">
        <v>4.2</v>
      </c>
      <c r="C436" s="150">
        <v>330.2714285714286</v>
      </c>
    </row>
    <row r="437" spans="2:3">
      <c r="B437" s="151">
        <v>4.2</v>
      </c>
      <c r="C437" s="150">
        <v>183.19285714285712</v>
      </c>
    </row>
    <row r="438" spans="2:3">
      <c r="B438" s="151">
        <v>4.2</v>
      </c>
      <c r="C438" s="150">
        <v>317.72380952380951</v>
      </c>
    </row>
    <row r="439" spans="2:3">
      <c r="B439" s="151">
        <v>4.2</v>
      </c>
      <c r="C439" s="150">
        <v>199.92380952380952</v>
      </c>
    </row>
    <row r="440" spans="2:3">
      <c r="B440" s="151">
        <v>4.2</v>
      </c>
      <c r="C440" s="150">
        <v>437.63571428571424</v>
      </c>
    </row>
    <row r="441" spans="2:3">
      <c r="B441" s="151">
        <v>4.2</v>
      </c>
      <c r="C441" s="150">
        <v>412.54047619047617</v>
      </c>
    </row>
    <row r="442" spans="2:3">
      <c r="B442" s="151">
        <v>4.2</v>
      </c>
      <c r="C442" s="150">
        <v>425.08809523809521</v>
      </c>
    </row>
    <row r="443" spans="2:3">
      <c r="B443" s="151">
        <v>4.2</v>
      </c>
      <c r="C443" s="150">
        <v>199.92380952380952</v>
      </c>
    </row>
    <row r="444" spans="2:3">
      <c r="B444" s="151">
        <v>4.2</v>
      </c>
      <c r="C444" s="150">
        <v>133</v>
      </c>
    </row>
    <row r="445" spans="2:3">
      <c r="B445" s="151">
        <v>4.2</v>
      </c>
      <c r="C445" s="150">
        <v>199.92380952380952</v>
      </c>
    </row>
    <row r="446" spans="2:3">
      <c r="B446" s="151">
        <v>4.2</v>
      </c>
      <c r="C446" s="150">
        <v>183.19285714285712</v>
      </c>
    </row>
    <row r="447" spans="2:3">
      <c r="B447" s="151">
        <v>4.2</v>
      </c>
      <c r="C447" s="150">
        <v>166.46190476190475</v>
      </c>
    </row>
    <row r="448" spans="2:3">
      <c r="B448" s="151">
        <v>4.2</v>
      </c>
      <c r="C448" s="150">
        <v>342.81904761904764</v>
      </c>
    </row>
    <row r="449" spans="2:3">
      <c r="B449" s="151">
        <v>4.2</v>
      </c>
      <c r="C449" s="150">
        <v>166.46190476190475</v>
      </c>
    </row>
    <row r="450" spans="2:3">
      <c r="B450" s="151">
        <v>4.2</v>
      </c>
      <c r="C450" s="150">
        <v>317.72380952380951</v>
      </c>
    </row>
    <row r="451" spans="2:3">
      <c r="B451" s="151">
        <v>4.2</v>
      </c>
      <c r="C451" s="150">
        <v>199.92380952380952</v>
      </c>
    </row>
    <row r="452" spans="2:3">
      <c r="B452" s="151">
        <v>4.2</v>
      </c>
      <c r="C452" s="150">
        <v>374.89761904761906</v>
      </c>
    </row>
    <row r="453" spans="2:3">
      <c r="B453" s="151">
        <v>4.2</v>
      </c>
      <c r="C453" s="150">
        <v>317.72380952380951</v>
      </c>
    </row>
    <row r="454" spans="2:3">
      <c r="B454" s="151">
        <v>4.2</v>
      </c>
      <c r="C454" s="150">
        <v>399.99285714285708</v>
      </c>
    </row>
    <row r="455" spans="2:3">
      <c r="B455" s="151">
        <v>4.2</v>
      </c>
      <c r="C455" s="150">
        <v>330.2714285714286</v>
      </c>
    </row>
    <row r="456" spans="2:3">
      <c r="B456" s="151">
        <v>4.2</v>
      </c>
      <c r="C456" s="150">
        <v>166.46190476190475</v>
      </c>
    </row>
    <row r="457" spans="2:3">
      <c r="B457" s="151">
        <v>4.2</v>
      </c>
      <c r="C457" s="150">
        <v>437.63571428571424</v>
      </c>
    </row>
    <row r="458" spans="2:3">
      <c r="B458" s="151">
        <v>4.2</v>
      </c>
      <c r="C458" s="150">
        <v>216.6547619047619</v>
      </c>
    </row>
    <row r="459" spans="2:3">
      <c r="B459" s="151">
        <v>4.2</v>
      </c>
      <c r="C459" s="150">
        <v>437.63571428571424</v>
      </c>
    </row>
    <row r="460" spans="2:3">
      <c r="B460" s="151">
        <v>4.2</v>
      </c>
      <c r="C460" s="150">
        <v>437.63571428571424</v>
      </c>
    </row>
    <row r="461" spans="2:3">
      <c r="B461" s="151">
        <v>4.2</v>
      </c>
      <c r="C461" s="150">
        <v>183.19285714285712</v>
      </c>
    </row>
    <row r="462" spans="2:3">
      <c r="B462" s="151">
        <v>4.2</v>
      </c>
      <c r="C462" s="150">
        <v>166.46190476190475</v>
      </c>
    </row>
    <row r="463" spans="2:3">
      <c r="B463" s="151">
        <v>4.2</v>
      </c>
      <c r="C463" s="150">
        <v>425.08809523809521</v>
      </c>
    </row>
    <row r="464" spans="2:3">
      <c r="B464" s="151">
        <v>4.2</v>
      </c>
      <c r="C464" s="150">
        <v>412.54047619047617</v>
      </c>
    </row>
    <row r="465" spans="2:3">
      <c r="B465" s="151">
        <v>4.2</v>
      </c>
      <c r="C465" s="150">
        <v>199.92380952380952</v>
      </c>
    </row>
    <row r="466" spans="2:3">
      <c r="B466" s="151">
        <v>4.2</v>
      </c>
      <c r="C466" s="150">
        <v>199.92380952380952</v>
      </c>
    </row>
    <row r="467" spans="2:3">
      <c r="B467" s="151">
        <v>4.2</v>
      </c>
      <c r="C467" s="150">
        <v>355.36666666666662</v>
      </c>
    </row>
    <row r="468" spans="2:3">
      <c r="B468" s="151">
        <v>4.2</v>
      </c>
      <c r="C468" s="150">
        <v>199.92380952380952</v>
      </c>
    </row>
    <row r="469" spans="2:3">
      <c r="B469" s="151">
        <v>4.2</v>
      </c>
      <c r="C469" s="150">
        <v>149.73095238095235</v>
      </c>
    </row>
    <row r="470" spans="2:3">
      <c r="B470" s="151">
        <v>4.2</v>
      </c>
      <c r="C470" s="150">
        <v>317.72380952380951</v>
      </c>
    </row>
    <row r="471" spans="2:3">
      <c r="B471" s="151">
        <v>4.2</v>
      </c>
      <c r="C471" s="150">
        <v>355.36666666666662</v>
      </c>
    </row>
    <row r="472" spans="2:3">
      <c r="B472" s="151">
        <v>4.2</v>
      </c>
      <c r="C472" s="150">
        <v>199.92380952380952</v>
      </c>
    </row>
    <row r="473" spans="2:3">
      <c r="B473" s="151">
        <v>4.2</v>
      </c>
      <c r="C473" s="150">
        <v>216.6547619047619</v>
      </c>
    </row>
    <row r="474" spans="2:3">
      <c r="B474" s="151">
        <v>4.2</v>
      </c>
      <c r="C474" s="150">
        <v>216.6547619047619</v>
      </c>
    </row>
    <row r="475" spans="2:3">
      <c r="B475" s="151">
        <v>4.2</v>
      </c>
      <c r="C475" s="150">
        <v>183.19285714285712</v>
      </c>
    </row>
    <row r="476" spans="2:3">
      <c r="B476" s="151">
        <v>4.2</v>
      </c>
      <c r="C476" s="150">
        <v>116.26904761904763</v>
      </c>
    </row>
    <row r="477" spans="2:3">
      <c r="B477" s="151">
        <v>4.2</v>
      </c>
      <c r="C477" s="150">
        <v>199.92380952380952</v>
      </c>
    </row>
    <row r="478" spans="2:3">
      <c r="B478" s="151">
        <v>4.2</v>
      </c>
      <c r="C478" s="150">
        <v>317.72380952380951</v>
      </c>
    </row>
    <row r="479" spans="2:3">
      <c r="B479" s="151">
        <v>4.2</v>
      </c>
      <c r="C479" s="150">
        <v>199.92380952380952</v>
      </c>
    </row>
    <row r="480" spans="2:3">
      <c r="B480" s="151">
        <v>4.2</v>
      </c>
      <c r="C480" s="150">
        <v>216.6547619047619</v>
      </c>
    </row>
    <row r="481" spans="2:3">
      <c r="B481" s="151">
        <v>4.2</v>
      </c>
      <c r="C481" s="150">
        <v>199.92380952380952</v>
      </c>
    </row>
    <row r="482" spans="2:3">
      <c r="B482" s="151">
        <v>4.2</v>
      </c>
      <c r="C482" s="150">
        <v>330.2714285714286</v>
      </c>
    </row>
    <row r="483" spans="2:3">
      <c r="B483" s="151">
        <v>4.2</v>
      </c>
      <c r="C483" s="150">
        <v>500.37380952380948</v>
      </c>
    </row>
    <row r="484" spans="2:3">
      <c r="B484" s="151">
        <v>4.2</v>
      </c>
      <c r="C484" s="150">
        <v>317.72380952380951</v>
      </c>
    </row>
    <row r="485" spans="2:3">
      <c r="B485" s="151">
        <v>4.2</v>
      </c>
      <c r="C485" s="150">
        <v>183.19285714285712</v>
      </c>
    </row>
    <row r="486" spans="2:3">
      <c r="B486" s="151">
        <v>4.2</v>
      </c>
      <c r="C486" s="150">
        <v>319.06666666666661</v>
      </c>
    </row>
    <row r="487" spans="2:3">
      <c r="B487" s="151">
        <v>4.2</v>
      </c>
      <c r="C487" s="150">
        <v>116.26904761904763</v>
      </c>
    </row>
    <row r="488" spans="2:3">
      <c r="B488" s="151">
        <v>4.2</v>
      </c>
      <c r="C488" s="150">
        <v>462.73095238095237</v>
      </c>
    </row>
    <row r="489" spans="2:3">
      <c r="B489" s="151">
        <v>4.2</v>
      </c>
      <c r="C489" s="150">
        <v>133</v>
      </c>
    </row>
    <row r="490" spans="2:3">
      <c r="B490" s="151">
        <v>4.2</v>
      </c>
      <c r="C490" s="150">
        <v>342.81904761904764</v>
      </c>
    </row>
    <row r="491" spans="2:3">
      <c r="B491" s="151">
        <v>4.2</v>
      </c>
      <c r="C491" s="150">
        <v>317.72380952380951</v>
      </c>
    </row>
    <row r="492" spans="2:3">
      <c r="B492" s="151">
        <v>4.2</v>
      </c>
      <c r="C492" s="150">
        <v>355.36666666666662</v>
      </c>
    </row>
    <row r="493" spans="2:3">
      <c r="B493" s="151">
        <v>4.2</v>
      </c>
      <c r="C493" s="150">
        <v>199.92380952380952</v>
      </c>
    </row>
    <row r="494" spans="2:3">
      <c r="B494" s="151">
        <v>4.2</v>
      </c>
      <c r="C494" s="150">
        <v>355.36666666666662</v>
      </c>
    </row>
    <row r="495" spans="2:3">
      <c r="B495" s="151">
        <v>4.2</v>
      </c>
      <c r="C495" s="150">
        <v>367.91428571428571</v>
      </c>
    </row>
    <row r="496" spans="2:3">
      <c r="B496" s="151">
        <v>4.2</v>
      </c>
      <c r="C496" s="150">
        <v>216.6547619047619</v>
      </c>
    </row>
    <row r="497" spans="2:3">
      <c r="B497" s="151">
        <v>4.2</v>
      </c>
      <c r="C497" s="150">
        <v>342.81904761904764</v>
      </c>
    </row>
    <row r="498" spans="2:3">
      <c r="B498" s="151">
        <v>4.2</v>
      </c>
      <c r="C498" s="150">
        <v>450.18333333333334</v>
      </c>
    </row>
    <row r="499" spans="2:3">
      <c r="B499" s="151">
        <v>4.2</v>
      </c>
      <c r="C499" s="150">
        <v>199.92380952380952</v>
      </c>
    </row>
    <row r="500" spans="2:3">
      <c r="B500" s="151">
        <v>4.2</v>
      </c>
      <c r="C500" s="150">
        <v>166.46190476190475</v>
      </c>
    </row>
    <row r="501" spans="2:3">
      <c r="B501" s="151">
        <v>4.2</v>
      </c>
      <c r="C501" s="150">
        <v>317.72380952380951</v>
      </c>
    </row>
    <row r="502" spans="2:3">
      <c r="B502" s="151">
        <v>4.2</v>
      </c>
      <c r="C502" s="150">
        <v>468.29523809523806</v>
      </c>
    </row>
    <row r="503" spans="2:3">
      <c r="B503" s="151">
        <v>4.2</v>
      </c>
      <c r="C503" s="150">
        <v>531.0333333333333</v>
      </c>
    </row>
    <row r="504" spans="2:3">
      <c r="B504" s="151">
        <v>4.2</v>
      </c>
      <c r="C504" s="150">
        <v>405.55714285714282</v>
      </c>
    </row>
    <row r="505" spans="2:3">
      <c r="B505" s="151">
        <v>4.2</v>
      </c>
      <c r="C505" s="150">
        <v>342.81904761904764</v>
      </c>
    </row>
    <row r="506" spans="2:3">
      <c r="B506" s="151">
        <v>4.2</v>
      </c>
      <c r="C506" s="150">
        <v>199.92380952380952</v>
      </c>
    </row>
    <row r="507" spans="2:3">
      <c r="B507" s="151">
        <v>4.2</v>
      </c>
      <c r="C507" s="150">
        <v>183.19285714285712</v>
      </c>
    </row>
    <row r="508" spans="2:3">
      <c r="B508" s="151">
        <v>4.2</v>
      </c>
      <c r="C508" s="150">
        <v>380.46190476190475</v>
      </c>
    </row>
    <row r="509" spans="2:3">
      <c r="B509" s="151">
        <v>4.2</v>
      </c>
      <c r="C509" s="150">
        <v>430.65238095238095</v>
      </c>
    </row>
    <row r="510" spans="2:3">
      <c r="B510" s="151">
        <v>4.2</v>
      </c>
      <c r="C510" s="150">
        <v>430.65238095238095</v>
      </c>
    </row>
    <row r="511" spans="2:3">
      <c r="B511" s="151">
        <v>4.2</v>
      </c>
      <c r="C511" s="150">
        <v>317.72380952380951</v>
      </c>
    </row>
    <row r="512" spans="2:3">
      <c r="B512" s="151">
        <v>4.2</v>
      </c>
      <c r="C512" s="150">
        <v>317.72380952380951</v>
      </c>
    </row>
    <row r="513" spans="2:3">
      <c r="B513" s="151">
        <v>4.2</v>
      </c>
      <c r="C513" s="150">
        <v>443.2</v>
      </c>
    </row>
    <row r="514" spans="2:3">
      <c r="B514" s="151">
        <v>4.2</v>
      </c>
      <c r="C514" s="150">
        <v>455.74761904761908</v>
      </c>
    </row>
    <row r="515" spans="2:3">
      <c r="B515" s="151">
        <v>4.2</v>
      </c>
      <c r="C515" s="150">
        <v>317.72380952380951</v>
      </c>
    </row>
    <row r="516" spans="2:3">
      <c r="B516" s="151">
        <v>4.2</v>
      </c>
      <c r="C516" s="150">
        <v>393.00952380952378</v>
      </c>
    </row>
    <row r="517" spans="2:3">
      <c r="B517" s="151">
        <v>4.2</v>
      </c>
      <c r="C517" s="150">
        <v>216.6547619047619</v>
      </c>
    </row>
    <row r="518" spans="2:3">
      <c r="B518" s="151">
        <v>4.2</v>
      </c>
      <c r="C518" s="150">
        <v>317.72380952380951</v>
      </c>
    </row>
    <row r="519" spans="2:3">
      <c r="B519" s="151">
        <v>4.2</v>
      </c>
      <c r="C519" s="150">
        <v>418.10476190476186</v>
      </c>
    </row>
    <row r="520" spans="2:3">
      <c r="B520" s="151">
        <v>4.2</v>
      </c>
      <c r="C520" s="150">
        <v>133</v>
      </c>
    </row>
    <row r="521" spans="2:3">
      <c r="B521" s="151">
        <v>4.2</v>
      </c>
      <c r="C521" s="150">
        <v>116.26904761904763</v>
      </c>
    </row>
    <row r="522" spans="2:3">
      <c r="B522" s="151">
        <v>4.2</v>
      </c>
      <c r="C522" s="150">
        <v>133</v>
      </c>
    </row>
    <row r="523" spans="2:3">
      <c r="B523" s="151">
        <v>4.2</v>
      </c>
      <c r="C523" s="150">
        <v>367.91428571428571</v>
      </c>
    </row>
    <row r="524" spans="2:3">
      <c r="B524" s="151">
        <v>4.2</v>
      </c>
      <c r="C524" s="150">
        <v>317.72380952380951</v>
      </c>
    </row>
    <row r="525" spans="2:3">
      <c r="B525" s="151">
        <v>4.2</v>
      </c>
      <c r="C525" s="150">
        <v>149.73095238095235</v>
      </c>
    </row>
    <row r="526" spans="2:3">
      <c r="B526" s="151">
        <v>4.2</v>
      </c>
      <c r="C526" s="150">
        <v>149.73095238095235</v>
      </c>
    </row>
    <row r="527" spans="2:3">
      <c r="B527" s="151">
        <v>4.2</v>
      </c>
      <c r="C527" s="150">
        <v>199.92380952380952</v>
      </c>
    </row>
    <row r="528" spans="2:3">
      <c r="B528" s="151">
        <v>4.2</v>
      </c>
      <c r="C528" s="150">
        <v>183.19285714285712</v>
      </c>
    </row>
    <row r="529" spans="2:3">
      <c r="B529" s="151">
        <v>4.2</v>
      </c>
      <c r="C529" s="150">
        <v>468.29523809523806</v>
      </c>
    </row>
    <row r="530" spans="2:3">
      <c r="B530" s="151">
        <v>4.2</v>
      </c>
      <c r="C530" s="150">
        <v>493.39047619047614</v>
      </c>
    </row>
    <row r="531" spans="2:3">
      <c r="B531" s="151">
        <v>4.2</v>
      </c>
      <c r="C531" s="150">
        <v>393.00952380952378</v>
      </c>
    </row>
    <row r="532" spans="2:3">
      <c r="B532" s="151">
        <v>4.2</v>
      </c>
      <c r="C532" s="150">
        <v>443.2</v>
      </c>
    </row>
    <row r="533" spans="2:3">
      <c r="B533" s="151">
        <v>4.2</v>
      </c>
      <c r="C533" s="150">
        <v>342.81904761904764</v>
      </c>
    </row>
    <row r="534" spans="2:3">
      <c r="B534" s="151">
        <v>4.2</v>
      </c>
      <c r="C534" s="150">
        <v>393.00952380952378</v>
      </c>
    </row>
    <row r="535" spans="2:3">
      <c r="B535" s="151">
        <v>4.2</v>
      </c>
      <c r="C535" s="150">
        <v>355.36666666666662</v>
      </c>
    </row>
    <row r="536" spans="2:3">
      <c r="B536" s="151">
        <v>4.2</v>
      </c>
      <c r="C536" s="150">
        <v>166.46190476190475</v>
      </c>
    </row>
    <row r="537" spans="2:3">
      <c r="B537" s="151">
        <v>4.2</v>
      </c>
      <c r="C537" s="150">
        <v>183.19285714285712</v>
      </c>
    </row>
    <row r="538" spans="2:3">
      <c r="B538" s="151">
        <v>4.2</v>
      </c>
      <c r="C538" s="150">
        <v>317.72380952380951</v>
      </c>
    </row>
    <row r="539" spans="2:3">
      <c r="B539" s="151">
        <v>4.2</v>
      </c>
      <c r="C539" s="150">
        <v>443.2</v>
      </c>
    </row>
    <row r="540" spans="2:3">
      <c r="B540" s="151">
        <v>4.2</v>
      </c>
      <c r="C540" s="150">
        <v>418.10476190476186</v>
      </c>
    </row>
    <row r="541" spans="2:3">
      <c r="B541" s="151">
        <v>4.2</v>
      </c>
      <c r="C541" s="150">
        <v>393.00952380952378</v>
      </c>
    </row>
    <row r="542" spans="2:3">
      <c r="B542" s="151">
        <v>4.2</v>
      </c>
      <c r="C542" s="150">
        <v>550.56428571428569</v>
      </c>
    </row>
    <row r="543" spans="2:3">
      <c r="B543" s="151">
        <v>4.2</v>
      </c>
      <c r="C543" s="150">
        <v>538.01666666666654</v>
      </c>
    </row>
    <row r="544" spans="2:3">
      <c r="B544" s="151">
        <v>4.2</v>
      </c>
      <c r="C544" s="150">
        <v>405.55714285714282</v>
      </c>
    </row>
    <row r="545" spans="2:3">
      <c r="B545" s="151">
        <v>4.2</v>
      </c>
      <c r="C545" s="150">
        <v>393.00952380952378</v>
      </c>
    </row>
    <row r="546" spans="2:3">
      <c r="B546" s="151">
        <v>4.2</v>
      </c>
      <c r="C546" s="150">
        <v>393.00952380952378</v>
      </c>
    </row>
    <row r="547" spans="2:3">
      <c r="B547" s="151">
        <v>4.2</v>
      </c>
      <c r="C547" s="150">
        <v>199.92380952380952</v>
      </c>
    </row>
    <row r="548" spans="2:3">
      <c r="B548" s="151">
        <v>4.2</v>
      </c>
      <c r="C548" s="150">
        <v>443.2</v>
      </c>
    </row>
    <row r="549" spans="2:3">
      <c r="B549" s="151">
        <v>4.2</v>
      </c>
      <c r="C549" s="150">
        <v>425.08809523809521</v>
      </c>
    </row>
    <row r="550" spans="2:3">
      <c r="B550" s="151">
        <v>4.2</v>
      </c>
      <c r="C550" s="150">
        <v>330.2714285714286</v>
      </c>
    </row>
    <row r="551" spans="2:3">
      <c r="B551" s="151">
        <v>4.2</v>
      </c>
      <c r="C551" s="150">
        <v>199.92380952380952</v>
      </c>
    </row>
    <row r="552" spans="2:3">
      <c r="B552" s="151">
        <v>4.2</v>
      </c>
      <c r="C552" s="150">
        <v>183.19285714285712</v>
      </c>
    </row>
    <row r="553" spans="2:3">
      <c r="B553" s="151">
        <v>4.2</v>
      </c>
      <c r="C553" s="150">
        <v>367.91428571428571</v>
      </c>
    </row>
    <row r="554" spans="2:3">
      <c r="B554" s="151">
        <v>4.2</v>
      </c>
      <c r="C554" s="150">
        <v>500.37380952380948</v>
      </c>
    </row>
    <row r="555" spans="2:3">
      <c r="B555" s="151">
        <v>4.2</v>
      </c>
      <c r="C555" s="150">
        <v>166.46190476190475</v>
      </c>
    </row>
    <row r="556" spans="2:3">
      <c r="B556" s="151">
        <v>4.2</v>
      </c>
      <c r="C556" s="150">
        <v>149.73095238095235</v>
      </c>
    </row>
    <row r="557" spans="2:3">
      <c r="B557" s="151">
        <v>4.2</v>
      </c>
      <c r="C557" s="150">
        <v>355.36666666666662</v>
      </c>
    </row>
    <row r="558" spans="2:3">
      <c r="B558" s="151">
        <v>4.2</v>
      </c>
      <c r="C558" s="150">
        <v>418.10476190476186</v>
      </c>
    </row>
    <row r="559" spans="2:3">
      <c r="B559" s="151">
        <v>4.2</v>
      </c>
      <c r="C559" s="150">
        <v>455.74761904761908</v>
      </c>
    </row>
    <row r="560" spans="2:3">
      <c r="B560" s="151">
        <v>4.2</v>
      </c>
      <c r="C560" s="150">
        <v>512.92142857142858</v>
      </c>
    </row>
    <row r="561" spans="2:3">
      <c r="B561" s="151">
        <v>4.2</v>
      </c>
      <c r="C561" s="150">
        <v>183.19285714285712</v>
      </c>
    </row>
    <row r="562" spans="2:3">
      <c r="B562" s="151">
        <v>4.2</v>
      </c>
      <c r="C562" s="150">
        <v>149.73095238095235</v>
      </c>
    </row>
    <row r="563" spans="2:3">
      <c r="B563" s="151">
        <v>4.2</v>
      </c>
      <c r="C563" s="150">
        <v>355.36666666666662</v>
      </c>
    </row>
    <row r="564" spans="2:3">
      <c r="B564" s="151">
        <v>4.2</v>
      </c>
      <c r="C564" s="150">
        <v>216.6547619047619</v>
      </c>
    </row>
    <row r="565" spans="2:3">
      <c r="B565" s="151">
        <v>4.2</v>
      </c>
      <c r="C565" s="150">
        <v>199.92380952380952</v>
      </c>
    </row>
    <row r="566" spans="2:3">
      <c r="B566" s="151">
        <v>4.2</v>
      </c>
      <c r="C566" s="150">
        <v>216.6547619047619</v>
      </c>
    </row>
    <row r="567" spans="2:3">
      <c r="B567" s="151">
        <v>4.2</v>
      </c>
      <c r="C567" s="150">
        <v>199.92380952380952</v>
      </c>
    </row>
    <row r="568" spans="2:3">
      <c r="B568" s="151">
        <v>4.2</v>
      </c>
      <c r="C568" s="150">
        <v>183.19285714285712</v>
      </c>
    </row>
    <row r="569" spans="2:3">
      <c r="B569" s="151">
        <v>4.2</v>
      </c>
      <c r="C569" s="150">
        <v>183.19285714285712</v>
      </c>
    </row>
    <row r="570" spans="2:3">
      <c r="B570" s="151">
        <v>4.2</v>
      </c>
      <c r="C570" s="150">
        <v>367.91428571428571</v>
      </c>
    </row>
    <row r="571" spans="2:3">
      <c r="B571" s="151">
        <v>4.2</v>
      </c>
      <c r="C571" s="150">
        <v>317.72380952380951</v>
      </c>
    </row>
    <row r="572" spans="2:3">
      <c r="B572" s="151">
        <v>4.2</v>
      </c>
      <c r="C572" s="150">
        <v>317.72380952380951</v>
      </c>
    </row>
    <row r="573" spans="2:3">
      <c r="B573" s="151">
        <v>4.2</v>
      </c>
      <c r="C573" s="150">
        <v>183.19285714285712</v>
      </c>
    </row>
    <row r="574" spans="2:3">
      <c r="B574" s="151">
        <v>4.2</v>
      </c>
      <c r="C574" s="150">
        <v>475.27857142857147</v>
      </c>
    </row>
    <row r="575" spans="2:3">
      <c r="B575" s="151">
        <v>4.2</v>
      </c>
      <c r="C575" s="150">
        <v>216.6547619047619</v>
      </c>
    </row>
    <row r="576" spans="2:3">
      <c r="B576" s="151">
        <v>4.2</v>
      </c>
      <c r="C576" s="150">
        <v>342.81904761904764</v>
      </c>
    </row>
    <row r="577" spans="2:3">
      <c r="B577" s="151">
        <v>4.2</v>
      </c>
      <c r="C577" s="150">
        <v>183.19285714285712</v>
      </c>
    </row>
    <row r="578" spans="2:3">
      <c r="B578" s="151">
        <v>4.2</v>
      </c>
      <c r="C578" s="150">
        <v>199.92380952380952</v>
      </c>
    </row>
    <row r="579" spans="2:3">
      <c r="B579" s="151">
        <v>4.2</v>
      </c>
      <c r="C579" s="150">
        <v>149.73095238095235</v>
      </c>
    </row>
    <row r="580" spans="2:3">
      <c r="B580" s="151">
        <v>4.2</v>
      </c>
      <c r="C580" s="150">
        <v>116.26904761904763</v>
      </c>
    </row>
    <row r="581" spans="2:3">
      <c r="B581" s="151">
        <v>4.2</v>
      </c>
      <c r="C581" s="150">
        <v>317.72380952380951</v>
      </c>
    </row>
    <row r="582" spans="2:3">
      <c r="B582" s="151">
        <v>4.2</v>
      </c>
      <c r="C582" s="150">
        <v>149.73095238095235</v>
      </c>
    </row>
    <row r="583" spans="2:3">
      <c r="B583" s="151">
        <v>4.2</v>
      </c>
      <c r="C583" s="150">
        <v>133</v>
      </c>
    </row>
    <row r="584" spans="2:3">
      <c r="B584" s="151">
        <v>4.2</v>
      </c>
      <c r="C584" s="150">
        <v>133</v>
      </c>
    </row>
    <row r="585" spans="2:3">
      <c r="B585" s="151">
        <v>4.2</v>
      </c>
      <c r="C585" s="150">
        <v>183.19285714285712</v>
      </c>
    </row>
    <row r="586" spans="2:3">
      <c r="B586" s="151">
        <v>4.2</v>
      </c>
      <c r="C586" s="150">
        <v>342.81904761904764</v>
      </c>
    </row>
    <row r="587" spans="2:3">
      <c r="B587" s="151">
        <v>4.2</v>
      </c>
      <c r="C587" s="150">
        <v>342.81904761904764</v>
      </c>
    </row>
    <row r="588" spans="2:3">
      <c r="B588" s="151">
        <v>4.2</v>
      </c>
      <c r="C588" s="150">
        <v>443.2</v>
      </c>
    </row>
    <row r="589" spans="2:3">
      <c r="B589" s="151">
        <v>4.2</v>
      </c>
      <c r="C589" s="150">
        <v>374.89761904761906</v>
      </c>
    </row>
    <row r="590" spans="2:3">
      <c r="B590" s="151">
        <v>4.2</v>
      </c>
      <c r="C590" s="150">
        <v>487.82619047619045</v>
      </c>
    </row>
    <row r="591" spans="2:3">
      <c r="B591" s="151">
        <v>4.2</v>
      </c>
      <c r="C591" s="150">
        <v>317.72380952380951</v>
      </c>
    </row>
    <row r="592" spans="2:3">
      <c r="B592" s="151">
        <v>4.2</v>
      </c>
      <c r="C592" s="150">
        <v>342.81904761904764</v>
      </c>
    </row>
    <row r="593" spans="2:3">
      <c r="B593" s="151">
        <v>4.2</v>
      </c>
      <c r="C593" s="150">
        <v>437.63571428571424</v>
      </c>
    </row>
    <row r="594" spans="2:3">
      <c r="B594" s="151">
        <v>4.2</v>
      </c>
      <c r="C594" s="150">
        <v>199.92380952380952</v>
      </c>
    </row>
    <row r="595" spans="2:3">
      <c r="B595" s="151">
        <v>4.2</v>
      </c>
      <c r="C595" s="150">
        <v>166.46190476190475</v>
      </c>
    </row>
    <row r="596" spans="2:3">
      <c r="B596" s="151">
        <v>4.2</v>
      </c>
      <c r="C596" s="150">
        <v>355.36666666666662</v>
      </c>
    </row>
    <row r="597" spans="2:3">
      <c r="B597" s="151">
        <v>4.2</v>
      </c>
      <c r="C597" s="150">
        <v>355.36666666666662</v>
      </c>
    </row>
    <row r="598" spans="2:3">
      <c r="B598" s="151">
        <v>4.2</v>
      </c>
      <c r="C598" s="150">
        <v>199.92380952380952</v>
      </c>
    </row>
    <row r="599" spans="2:3">
      <c r="B599" s="151">
        <v>4.2</v>
      </c>
      <c r="C599" s="150">
        <v>116.26904761904763</v>
      </c>
    </row>
    <row r="600" spans="2:3">
      <c r="B600" s="151">
        <v>4.2</v>
      </c>
      <c r="C600" s="150">
        <v>133</v>
      </c>
    </row>
    <row r="601" spans="2:3">
      <c r="B601" s="151">
        <v>4.2</v>
      </c>
      <c r="C601" s="150">
        <v>166.46190476190475</v>
      </c>
    </row>
    <row r="602" spans="2:3">
      <c r="B602" s="151">
        <v>4.2</v>
      </c>
      <c r="C602" s="150">
        <v>319.06666666666661</v>
      </c>
    </row>
    <row r="603" spans="2:3">
      <c r="B603" s="151">
        <v>4.2</v>
      </c>
      <c r="C603" s="150">
        <v>216.6547619047619</v>
      </c>
    </row>
    <row r="604" spans="2:3">
      <c r="B604" s="151">
        <v>4.2</v>
      </c>
      <c r="C604" s="150">
        <v>216.6547619047619</v>
      </c>
    </row>
    <row r="605" spans="2:3">
      <c r="B605" s="151">
        <v>4.2</v>
      </c>
      <c r="C605" s="150">
        <v>166.46190476190475</v>
      </c>
    </row>
    <row r="606" spans="2:3">
      <c r="B606" s="151">
        <v>4.2</v>
      </c>
      <c r="C606" s="150">
        <v>133</v>
      </c>
    </row>
    <row r="607" spans="2:3">
      <c r="B607" s="151">
        <v>4.2</v>
      </c>
      <c r="C607" s="150">
        <v>149.73095238095235</v>
      </c>
    </row>
    <row r="608" spans="2:3">
      <c r="B608" s="151">
        <v>4.2</v>
      </c>
      <c r="C608" s="150">
        <v>199.92380952380952</v>
      </c>
    </row>
    <row r="609" spans="2:3">
      <c r="B609" s="151">
        <v>4.2</v>
      </c>
      <c r="C609" s="150">
        <v>319.06666666666661</v>
      </c>
    </row>
    <row r="610" spans="2:3">
      <c r="B610" s="151">
        <v>4.2</v>
      </c>
      <c r="C610" s="150">
        <v>319.06666666666661</v>
      </c>
    </row>
    <row r="611" spans="2:3">
      <c r="B611" s="151">
        <v>4.2</v>
      </c>
      <c r="C611" s="150">
        <v>330.2714285714286</v>
      </c>
    </row>
    <row r="612" spans="2:3">
      <c r="B612" s="151">
        <v>4.2</v>
      </c>
      <c r="C612" s="150">
        <v>166.46190476190475</v>
      </c>
    </row>
    <row r="613" spans="2:3">
      <c r="B613" s="151">
        <v>4.2</v>
      </c>
      <c r="C613" s="150">
        <v>149.73095238095235</v>
      </c>
    </row>
    <row r="614" spans="2:3">
      <c r="B614" s="151">
        <v>4.2</v>
      </c>
      <c r="C614" s="150">
        <v>216.6547619047619</v>
      </c>
    </row>
    <row r="615" spans="2:3">
      <c r="B615" s="151">
        <v>4.2</v>
      </c>
      <c r="C615" s="150">
        <v>199.92380952380952</v>
      </c>
    </row>
    <row r="616" spans="2:3">
      <c r="B616" s="151">
        <v>4.2</v>
      </c>
      <c r="C616" s="150">
        <v>317.72380952380951</v>
      </c>
    </row>
    <row r="617" spans="2:3">
      <c r="B617" s="151">
        <v>4.2</v>
      </c>
      <c r="C617" s="150">
        <v>183.19285714285712</v>
      </c>
    </row>
    <row r="618" spans="2:3">
      <c r="B618" s="151">
        <v>4.2</v>
      </c>
      <c r="C618" s="150">
        <v>367.91428571428571</v>
      </c>
    </row>
    <row r="619" spans="2:3">
      <c r="B619" s="151">
        <v>4.2</v>
      </c>
      <c r="C619" s="150">
        <v>487.82619047619045</v>
      </c>
    </row>
    <row r="620" spans="2:3">
      <c r="B620" s="151">
        <v>4.2</v>
      </c>
      <c r="C620" s="150">
        <v>450.18333333333334</v>
      </c>
    </row>
    <row r="621" spans="2:3">
      <c r="B621" s="151">
        <v>4.2</v>
      </c>
      <c r="C621" s="150">
        <v>330.2714285714286</v>
      </c>
    </row>
    <row r="622" spans="2:3">
      <c r="B622" s="151">
        <v>4.2</v>
      </c>
      <c r="C622" s="150">
        <v>317.72380952380951</v>
      </c>
    </row>
    <row r="623" spans="2:3">
      <c r="B623" s="151">
        <v>4.2</v>
      </c>
      <c r="C623" s="150">
        <v>116.26904761904763</v>
      </c>
    </row>
    <row r="624" spans="2:3">
      <c r="B624" s="151">
        <v>4.2</v>
      </c>
      <c r="C624" s="150">
        <v>399.99285714285708</v>
      </c>
    </row>
    <row r="625" spans="2:3">
      <c r="B625" s="151">
        <v>4.2</v>
      </c>
      <c r="C625" s="150">
        <v>374.89761904761906</v>
      </c>
    </row>
    <row r="626" spans="2:3">
      <c r="B626" s="151">
        <v>4.2</v>
      </c>
      <c r="C626" s="150">
        <v>319.06666666666661</v>
      </c>
    </row>
    <row r="627" spans="2:3">
      <c r="B627" s="151">
        <v>4.2</v>
      </c>
      <c r="C627" s="150">
        <v>183.19285714285712</v>
      </c>
    </row>
    <row r="628" spans="2:3">
      <c r="B628" s="151">
        <v>4.2</v>
      </c>
      <c r="C628" s="150">
        <v>475.27857142857147</v>
      </c>
    </row>
    <row r="629" spans="2:3">
      <c r="B629" s="151">
        <v>4.2</v>
      </c>
      <c r="C629" s="150">
        <v>166.46190476190475</v>
      </c>
    </row>
    <row r="630" spans="2:3">
      <c r="B630" s="151">
        <v>4.2</v>
      </c>
      <c r="C630" s="150">
        <v>183.19285714285712</v>
      </c>
    </row>
    <row r="631" spans="2:3">
      <c r="B631" s="151">
        <v>4.2</v>
      </c>
      <c r="C631" s="150">
        <v>216.6547619047619</v>
      </c>
    </row>
    <row r="632" spans="2:3">
      <c r="B632" s="151">
        <v>4.2</v>
      </c>
      <c r="C632" s="150">
        <v>380.46190476190475</v>
      </c>
    </row>
    <row r="633" spans="2:3">
      <c r="B633" s="151">
        <v>4.2</v>
      </c>
      <c r="C633" s="150">
        <v>133</v>
      </c>
    </row>
    <row r="634" spans="2:3">
      <c r="B634" s="151">
        <v>4.2</v>
      </c>
      <c r="C634" s="150">
        <v>133</v>
      </c>
    </row>
    <row r="635" spans="2:3">
      <c r="B635" s="151">
        <v>4.2</v>
      </c>
      <c r="C635" s="150">
        <v>330.2714285714286</v>
      </c>
    </row>
    <row r="636" spans="2:3">
      <c r="B636" s="151">
        <v>4.2</v>
      </c>
      <c r="C636" s="150">
        <v>355.36666666666662</v>
      </c>
    </row>
    <row r="637" spans="2:3">
      <c r="B637" s="151">
        <v>4.2</v>
      </c>
      <c r="C637" s="150">
        <v>450.18333333333334</v>
      </c>
    </row>
    <row r="638" spans="2:3">
      <c r="B638" s="151">
        <v>4.2</v>
      </c>
      <c r="C638" s="150">
        <v>317.72380952380951</v>
      </c>
    </row>
    <row r="639" spans="2:3">
      <c r="B639" s="151">
        <v>4.2</v>
      </c>
      <c r="C639" s="150">
        <v>317.72380952380951</v>
      </c>
    </row>
    <row r="640" spans="2:3">
      <c r="B640" s="151">
        <v>4.2</v>
      </c>
      <c r="C640" s="150">
        <v>317.72380952380951</v>
      </c>
    </row>
    <row r="641" spans="2:3">
      <c r="B641" s="151">
        <v>4.2</v>
      </c>
      <c r="C641" s="150">
        <v>317.72380952380951</v>
      </c>
    </row>
    <row r="642" spans="2:3">
      <c r="B642" s="151">
        <v>4.2</v>
      </c>
      <c r="C642" s="150">
        <v>437.63571428571424</v>
      </c>
    </row>
    <row r="643" spans="2:3">
      <c r="B643" s="151">
        <v>4.2</v>
      </c>
      <c r="C643" s="150">
        <v>166.46190476190475</v>
      </c>
    </row>
    <row r="644" spans="2:3">
      <c r="B644" s="151">
        <v>4.2</v>
      </c>
      <c r="C644" s="150">
        <v>133</v>
      </c>
    </row>
    <row r="645" spans="2:3">
      <c r="B645" s="151">
        <v>4.2</v>
      </c>
      <c r="C645" s="150">
        <v>199.92380952380952</v>
      </c>
    </row>
    <row r="646" spans="2:3">
      <c r="B646" s="151">
        <v>4.2</v>
      </c>
      <c r="C646" s="150">
        <v>166.46190476190475</v>
      </c>
    </row>
    <row r="647" spans="2:3">
      <c r="B647" s="151">
        <v>4.2</v>
      </c>
      <c r="C647" s="150">
        <v>199.92380952380952</v>
      </c>
    </row>
    <row r="648" spans="2:3">
      <c r="B648" s="151">
        <v>4.2</v>
      </c>
      <c r="C648" s="150">
        <v>367.91428571428571</v>
      </c>
    </row>
    <row r="649" spans="2:3">
      <c r="B649" s="151">
        <v>4.2</v>
      </c>
      <c r="C649" s="150">
        <v>380.46190476190475</v>
      </c>
    </row>
    <row r="650" spans="2:3">
      <c r="B650" s="151">
        <v>4.2</v>
      </c>
      <c r="C650" s="150">
        <v>393.00952380952378</v>
      </c>
    </row>
    <row r="651" spans="2:3">
      <c r="B651" s="151">
        <v>4.2</v>
      </c>
      <c r="C651" s="150">
        <v>183.19285714285712</v>
      </c>
    </row>
    <row r="652" spans="2:3">
      <c r="B652" s="151">
        <v>4.2</v>
      </c>
      <c r="C652" s="150">
        <v>216.6547619047619</v>
      </c>
    </row>
    <row r="653" spans="2:3">
      <c r="B653" s="151">
        <v>4.2</v>
      </c>
      <c r="C653" s="150">
        <v>183.19285714285712</v>
      </c>
    </row>
    <row r="654" spans="2:3">
      <c r="B654" s="151">
        <v>4.2</v>
      </c>
      <c r="C654" s="150">
        <v>387.4452380952381</v>
      </c>
    </row>
    <row r="655" spans="2:3">
      <c r="B655" s="151">
        <v>4.2</v>
      </c>
      <c r="C655" s="150">
        <v>216.6547619047619</v>
      </c>
    </row>
    <row r="656" spans="2:3">
      <c r="B656" s="151">
        <v>4.2</v>
      </c>
      <c r="C656" s="150">
        <v>199.92380952380952</v>
      </c>
    </row>
    <row r="657" spans="2:3">
      <c r="B657" s="151">
        <v>4.2</v>
      </c>
      <c r="C657" s="150">
        <v>216.6547619047619</v>
      </c>
    </row>
    <row r="658" spans="2:3">
      <c r="B658" s="151">
        <v>4.2</v>
      </c>
      <c r="C658" s="150">
        <v>199.92380952380952</v>
      </c>
    </row>
    <row r="659" spans="2:3">
      <c r="B659" s="151">
        <v>4.2</v>
      </c>
      <c r="C659" s="150">
        <v>342.81904761904764</v>
      </c>
    </row>
    <row r="660" spans="2:3">
      <c r="B660" s="151">
        <v>4.2</v>
      </c>
      <c r="C660" s="150">
        <v>650.9452380952381</v>
      </c>
    </row>
    <row r="661" spans="2:3">
      <c r="B661" s="151">
        <v>4.2</v>
      </c>
      <c r="C661" s="150">
        <v>342.81904761904764</v>
      </c>
    </row>
    <row r="662" spans="2:3">
      <c r="B662" s="151">
        <v>4.2</v>
      </c>
      <c r="C662" s="150">
        <v>216.6547619047619</v>
      </c>
    </row>
    <row r="663" spans="2:3">
      <c r="B663" s="151">
        <v>4.2</v>
      </c>
      <c r="C663" s="150">
        <v>183.19285714285712</v>
      </c>
    </row>
    <row r="664" spans="2:3">
      <c r="B664" s="151">
        <v>4.2</v>
      </c>
      <c r="C664" s="150">
        <v>166.46190476190475</v>
      </c>
    </row>
    <row r="665" spans="2:3">
      <c r="B665" s="151">
        <v>4.2</v>
      </c>
      <c r="C665" s="150">
        <v>166.46190476190475</v>
      </c>
    </row>
    <row r="666" spans="2:3">
      <c r="B666" s="151">
        <v>4.2</v>
      </c>
      <c r="C666" s="150">
        <v>183.19285714285712</v>
      </c>
    </row>
    <row r="667" spans="2:3">
      <c r="B667" s="151">
        <v>4.2</v>
      </c>
      <c r="C667" s="150">
        <v>149.73095238095235</v>
      </c>
    </row>
    <row r="668" spans="2:3">
      <c r="B668" s="151">
        <v>4.2</v>
      </c>
      <c r="C668" s="150">
        <v>166.46190476190475</v>
      </c>
    </row>
    <row r="669" spans="2:3">
      <c r="B669" s="151">
        <v>4.2</v>
      </c>
      <c r="C669" s="150">
        <v>450.18333333333334</v>
      </c>
    </row>
    <row r="670" spans="2:3">
      <c r="B670" s="151">
        <v>4.2</v>
      </c>
      <c r="C670" s="150">
        <v>166.46190476190475</v>
      </c>
    </row>
    <row r="671" spans="2:3">
      <c r="B671" s="151">
        <v>4.2</v>
      </c>
      <c r="C671" s="150">
        <v>183.19285714285712</v>
      </c>
    </row>
    <row r="672" spans="2:3">
      <c r="B672" s="151">
        <v>4.2</v>
      </c>
      <c r="C672" s="150">
        <v>166.46190476190475</v>
      </c>
    </row>
    <row r="673" spans="2:3">
      <c r="B673" s="151">
        <v>67.2</v>
      </c>
      <c r="C673" s="150">
        <v>26.21577380952381</v>
      </c>
    </row>
    <row r="674" spans="2:3">
      <c r="B674" s="151">
        <v>12.600000000000001</v>
      </c>
      <c r="C674" s="150">
        <v>72.218253968253961</v>
      </c>
    </row>
    <row r="675" spans="2:3">
      <c r="B675" s="151">
        <v>79.8</v>
      </c>
      <c r="C675" s="150">
        <v>24.718170426065164</v>
      </c>
    </row>
    <row r="676" spans="2:3">
      <c r="B676" s="151">
        <v>8.4</v>
      </c>
      <c r="C676" s="150">
        <v>108.32738095238095</v>
      </c>
    </row>
    <row r="677" spans="2:3">
      <c r="B677" s="151">
        <v>25.200000000000003</v>
      </c>
      <c r="C677" s="150">
        <v>102.20873015873015</v>
      </c>
    </row>
    <row r="678" spans="2:3">
      <c r="B678" s="151">
        <v>25.200000000000003</v>
      </c>
      <c r="C678" s="150">
        <v>119.83373015873015</v>
      </c>
    </row>
    <row r="679" spans="2:3">
      <c r="B679" s="151">
        <v>113.4</v>
      </c>
      <c r="C679" s="150">
        <v>24.830246913580247</v>
      </c>
    </row>
    <row r="680" spans="2:3">
      <c r="B680" s="151">
        <v>117.60000000000002</v>
      </c>
      <c r="C680" s="150">
        <v>14.980442176870746</v>
      </c>
    </row>
    <row r="681" spans="2:3">
      <c r="B681" s="151">
        <v>84</v>
      </c>
      <c r="C681" s="150">
        <v>41.049761904761908</v>
      </c>
    </row>
    <row r="682" spans="2:3">
      <c r="B682" s="151">
        <v>29.400000000000006</v>
      </c>
      <c r="C682" s="150">
        <v>99.693197278911541</v>
      </c>
    </row>
    <row r="683" spans="2:3">
      <c r="B683" s="151">
        <v>8.4</v>
      </c>
      <c r="C683" s="150">
        <v>269.00833333333327</v>
      </c>
    </row>
    <row r="684" spans="2:3">
      <c r="B684" s="151">
        <v>12.600000000000001</v>
      </c>
      <c r="C684" s="150">
        <v>133.33095238095237</v>
      </c>
    </row>
    <row r="685" spans="2:3">
      <c r="B685" s="151">
        <v>12.600000000000001</v>
      </c>
      <c r="C685" s="150">
        <v>137.51349206349204</v>
      </c>
    </row>
    <row r="686" spans="2:3">
      <c r="B686" s="151">
        <v>16.8</v>
      </c>
      <c r="C686" s="150">
        <v>79.766666666666652</v>
      </c>
    </row>
    <row r="687" spans="2:3">
      <c r="B687" s="151">
        <v>8.4</v>
      </c>
      <c r="C687" s="150">
        <v>269.00833333333327</v>
      </c>
    </row>
    <row r="688" spans="2:3">
      <c r="B688" s="151">
        <v>42</v>
      </c>
      <c r="C688" s="150">
        <v>73.010714285714286</v>
      </c>
    </row>
    <row r="689" spans="2:3">
      <c r="B689" s="151">
        <v>54.599999999999994</v>
      </c>
      <c r="C689" s="150">
        <v>39.987545787545791</v>
      </c>
    </row>
    <row r="690" spans="2:3">
      <c r="B690" s="151">
        <v>46.2</v>
      </c>
      <c r="C690" s="150">
        <v>42.69502164502164</v>
      </c>
    </row>
    <row r="691" spans="2:3">
      <c r="B691" s="151">
        <v>8.4</v>
      </c>
      <c r="C691" s="150">
        <v>91.596428571428561</v>
      </c>
    </row>
    <row r="692" spans="2:3">
      <c r="B692" s="151">
        <v>4.2</v>
      </c>
      <c r="C692" s="150">
        <v>183.19285714285712</v>
      </c>
    </row>
    <row r="693" spans="2:3">
      <c r="B693" s="151">
        <v>33.6</v>
      </c>
      <c r="C693" s="150">
        <v>26.907440476190473</v>
      </c>
    </row>
    <row r="694" spans="2:3">
      <c r="B694" s="151">
        <v>8.4</v>
      </c>
      <c r="C694" s="150">
        <v>164.26190476190479</v>
      </c>
    </row>
    <row r="695" spans="2:3">
      <c r="B695" s="151">
        <v>8.4</v>
      </c>
      <c r="C695" s="150">
        <v>74.865476190476173</v>
      </c>
    </row>
    <row r="696" spans="2:3">
      <c r="B696" s="151">
        <v>4.2</v>
      </c>
      <c r="C696" s="150">
        <v>355.36666666666662</v>
      </c>
    </row>
    <row r="697" spans="2:3">
      <c r="B697" s="151">
        <v>4.2</v>
      </c>
      <c r="C697" s="150">
        <v>183.19285714285712</v>
      </c>
    </row>
    <row r="698" spans="2:3">
      <c r="B698" s="151">
        <v>4.2</v>
      </c>
      <c r="C698" s="150">
        <v>133</v>
      </c>
    </row>
    <row r="699" spans="2:3">
      <c r="B699" s="151">
        <v>8.4</v>
      </c>
      <c r="C699" s="150">
        <v>91.596428571428561</v>
      </c>
    </row>
    <row r="700" spans="2:3">
      <c r="B700" s="151">
        <v>84</v>
      </c>
      <c r="C700" s="150">
        <v>41.049761904761908</v>
      </c>
    </row>
    <row r="701" spans="2:3">
      <c r="B701" s="151">
        <v>21</v>
      </c>
      <c r="C701" s="150">
        <v>63.408095238095235</v>
      </c>
    </row>
    <row r="702" spans="2:3">
      <c r="B702" s="151">
        <v>8.4</v>
      </c>
      <c r="C702" s="150">
        <v>201.9047619047619</v>
      </c>
    </row>
    <row r="703" spans="2:3">
      <c r="B703" s="151">
        <v>12.600000000000001</v>
      </c>
      <c r="C703" s="150">
        <v>133.36111111111109</v>
      </c>
    </row>
    <row r="704" spans="2:3">
      <c r="B704" s="151">
        <v>71.400000000000006</v>
      </c>
      <c r="C704" s="150">
        <v>39.436274509803916</v>
      </c>
    </row>
    <row r="705" spans="2:3">
      <c r="B705" s="151">
        <v>8.4</v>
      </c>
      <c r="C705" s="150">
        <v>176.8095238095238</v>
      </c>
    </row>
    <row r="706" spans="2:3">
      <c r="B706" s="151">
        <v>4.2</v>
      </c>
      <c r="C706" s="150">
        <v>342.81904761904764</v>
      </c>
    </row>
    <row r="707" spans="2:3">
      <c r="B707" s="151">
        <v>8.4</v>
      </c>
      <c r="C707" s="150">
        <v>164.26190476190479</v>
      </c>
    </row>
    <row r="708" spans="2:3">
      <c r="B708" s="151">
        <v>4.2</v>
      </c>
      <c r="C708" s="150">
        <v>342.81904761904764</v>
      </c>
    </row>
    <row r="709" spans="2:3">
      <c r="B709" s="151">
        <v>29.400000000000006</v>
      </c>
      <c r="C709" s="150">
        <v>45.065306122448973</v>
      </c>
    </row>
    <row r="710" spans="2:3">
      <c r="B710" s="151">
        <v>50.400000000000006</v>
      </c>
      <c r="C710" s="150">
        <v>34.954365079365068</v>
      </c>
    </row>
    <row r="711" spans="2:3">
      <c r="B711" s="151">
        <v>37.800000000000004</v>
      </c>
      <c r="C711" s="150">
        <v>29.80449735449735</v>
      </c>
    </row>
    <row r="712" spans="2:3">
      <c r="B712" s="151">
        <v>21</v>
      </c>
      <c r="C712" s="150">
        <v>50.023333333333333</v>
      </c>
    </row>
    <row r="713" spans="2:3">
      <c r="B713" s="151">
        <v>8.4</v>
      </c>
      <c r="C713" s="150">
        <v>170.53571428571428</v>
      </c>
    </row>
    <row r="714" spans="2:3">
      <c r="B714" s="151">
        <v>4.2</v>
      </c>
      <c r="C714" s="150">
        <v>330.2714285714286</v>
      </c>
    </row>
    <row r="715" spans="2:3">
      <c r="B715" s="151">
        <v>21</v>
      </c>
      <c r="C715" s="150">
        <v>76.792857142857144</v>
      </c>
    </row>
    <row r="716" spans="2:3">
      <c r="B716" s="151">
        <v>4.2</v>
      </c>
      <c r="C716" s="150">
        <v>405.55714285714282</v>
      </c>
    </row>
    <row r="717" spans="2:3">
      <c r="B717" s="151">
        <v>4.2</v>
      </c>
      <c r="C717" s="150">
        <v>405.55714285714282</v>
      </c>
    </row>
    <row r="718" spans="2:3">
      <c r="B718" s="151">
        <v>12.600000000000001</v>
      </c>
      <c r="C718" s="150">
        <v>141.72619047619048</v>
      </c>
    </row>
    <row r="719" spans="2:3">
      <c r="B719" s="151">
        <v>21</v>
      </c>
      <c r="C719" s="150">
        <v>66.754285714285714</v>
      </c>
    </row>
    <row r="720" spans="2:3">
      <c r="B720" s="151">
        <v>25.200000000000003</v>
      </c>
      <c r="C720" s="150">
        <v>59.626190476190466</v>
      </c>
    </row>
    <row r="721" spans="2:3">
      <c r="B721" s="151">
        <v>113.4</v>
      </c>
      <c r="C721" s="150">
        <v>30.407231040564376</v>
      </c>
    </row>
    <row r="722" spans="2:3">
      <c r="B722" s="151">
        <v>117.60000000000002</v>
      </c>
      <c r="C722" s="150">
        <v>36.49166666666666</v>
      </c>
    </row>
    <row r="723" spans="2:3">
      <c r="B723" s="151">
        <v>4.2</v>
      </c>
      <c r="C723" s="150">
        <v>367.91428571428571</v>
      </c>
    </row>
    <row r="724" spans="2:3">
      <c r="B724" s="151">
        <v>25.200000000000003</v>
      </c>
      <c r="C724" s="150">
        <v>52.576190476190469</v>
      </c>
    </row>
    <row r="725" spans="2:3">
      <c r="B725" s="151">
        <v>12.600000000000001</v>
      </c>
      <c r="C725" s="150">
        <v>150.09126984126982</v>
      </c>
    </row>
    <row r="726" spans="2:3">
      <c r="B726" s="151">
        <v>29.400000000000006</v>
      </c>
      <c r="C726" s="150">
        <v>48.086734693877546</v>
      </c>
    </row>
    <row r="727" spans="2:3">
      <c r="B727" s="151">
        <v>4.2</v>
      </c>
      <c r="C727" s="150">
        <v>418.10476190476186</v>
      </c>
    </row>
    <row r="728" spans="2:3">
      <c r="B728" s="151">
        <v>29.400000000000006</v>
      </c>
      <c r="C728" s="150">
        <v>60.172448979591827</v>
      </c>
    </row>
    <row r="729" spans="2:3">
      <c r="B729" s="151">
        <v>8.4</v>
      </c>
      <c r="C729" s="150">
        <v>227</v>
      </c>
    </row>
    <row r="730" spans="2:3">
      <c r="B730" s="151">
        <v>46.2</v>
      </c>
      <c r="C730" s="150">
        <v>83.761904761904759</v>
      </c>
    </row>
    <row r="731" spans="2:3">
      <c r="B731" s="151">
        <v>46.2</v>
      </c>
      <c r="C731" s="150">
        <v>83.761904761904759</v>
      </c>
    </row>
    <row r="732" spans="2:3">
      <c r="B732" s="151">
        <v>8.4</v>
      </c>
      <c r="C732" s="150">
        <v>83.230952380952374</v>
      </c>
    </row>
    <row r="733" spans="2:3">
      <c r="B733" s="151">
        <v>42</v>
      </c>
      <c r="C733" s="150">
        <v>24.174999999999997</v>
      </c>
    </row>
    <row r="734" spans="2:3">
      <c r="B734" s="151">
        <v>4.2</v>
      </c>
      <c r="C734" s="150">
        <v>199.92380952380952</v>
      </c>
    </row>
    <row r="735" spans="2:3">
      <c r="B735" s="151">
        <v>210</v>
      </c>
      <c r="C735" s="150">
        <v>34.085904761904764</v>
      </c>
    </row>
    <row r="736" spans="2:3">
      <c r="B736" s="151">
        <v>8.4</v>
      </c>
      <c r="C736" s="150">
        <v>91.596428571428561</v>
      </c>
    </row>
    <row r="737" spans="2:3">
      <c r="B737" s="151">
        <v>25.200000000000003</v>
      </c>
      <c r="C737" s="150">
        <v>70.201190476190476</v>
      </c>
    </row>
    <row r="738" spans="2:3">
      <c r="B738" s="151">
        <v>4.2</v>
      </c>
      <c r="C738" s="150">
        <v>216.6547619047619</v>
      </c>
    </row>
    <row r="739" spans="2:3">
      <c r="B739" s="151">
        <v>4.2</v>
      </c>
      <c r="C739" s="150">
        <v>199.92380952380952</v>
      </c>
    </row>
    <row r="740" spans="2:3">
      <c r="B740" s="151">
        <v>8.4</v>
      </c>
      <c r="C740" s="150">
        <v>170.53571428571428</v>
      </c>
    </row>
    <row r="741" spans="2:3">
      <c r="B741" s="151">
        <v>8.4</v>
      </c>
      <c r="C741" s="150">
        <v>91.596428571428561</v>
      </c>
    </row>
    <row r="742" spans="2:3">
      <c r="B742" s="151">
        <v>33.6</v>
      </c>
      <c r="C742" s="150">
        <v>43.463988095238093</v>
      </c>
    </row>
    <row r="743" spans="2:3">
      <c r="B743" s="151">
        <v>16.8</v>
      </c>
      <c r="C743" s="150">
        <v>87.625595238095244</v>
      </c>
    </row>
    <row r="744" spans="2:3">
      <c r="B744" s="151">
        <v>50.400000000000006</v>
      </c>
      <c r="C744" s="150">
        <v>72.599007936507931</v>
      </c>
    </row>
    <row r="745" spans="2:3">
      <c r="B745" s="151">
        <v>16.8</v>
      </c>
      <c r="C745" s="150">
        <v>58.346428571428568</v>
      </c>
    </row>
    <row r="746" spans="2:3">
      <c r="B746" s="151">
        <v>42</v>
      </c>
      <c r="C746" s="150">
        <v>21.525952380952383</v>
      </c>
    </row>
    <row r="747" spans="2:3">
      <c r="B747" s="151">
        <v>12.600000000000001</v>
      </c>
      <c r="C747" s="150">
        <v>66.641269841269832</v>
      </c>
    </row>
    <row r="748" spans="2:3">
      <c r="B748" s="151">
        <v>21</v>
      </c>
      <c r="C748" s="150">
        <v>50.023333333333333</v>
      </c>
    </row>
    <row r="749" spans="2:3">
      <c r="B749" s="151">
        <v>33.6</v>
      </c>
      <c r="C749" s="150">
        <v>60.020535714285707</v>
      </c>
    </row>
    <row r="750" spans="2:3">
      <c r="B750" s="151">
        <v>247.8</v>
      </c>
      <c r="C750" s="150">
        <v>28.886359967715901</v>
      </c>
    </row>
    <row r="751" spans="2:3">
      <c r="B751" s="151">
        <v>33.6</v>
      </c>
      <c r="C751" s="150">
        <v>50.08660714285714</v>
      </c>
    </row>
    <row r="752" spans="2:3">
      <c r="B752" s="151">
        <v>33.6</v>
      </c>
      <c r="C752" s="150">
        <v>43.463988095238093</v>
      </c>
    </row>
    <row r="753" spans="2:3">
      <c r="B753" s="151">
        <v>12.600000000000001</v>
      </c>
      <c r="C753" s="150">
        <v>61.06428571428571</v>
      </c>
    </row>
    <row r="754" spans="2:3">
      <c r="B754" s="151">
        <v>8.4</v>
      </c>
      <c r="C754" s="150">
        <v>66.5</v>
      </c>
    </row>
    <row r="755" spans="2:3">
      <c r="B755" s="151">
        <v>4.2</v>
      </c>
      <c r="C755" s="150">
        <v>166.46190476190475</v>
      </c>
    </row>
    <row r="756" spans="2:3">
      <c r="B756" s="151">
        <v>8.4</v>
      </c>
      <c r="C756" s="150">
        <v>108.32738095238095</v>
      </c>
    </row>
    <row r="757" spans="2:3">
      <c r="B757" s="151">
        <v>16.8</v>
      </c>
      <c r="C757" s="150">
        <v>62.529166666666661</v>
      </c>
    </row>
    <row r="758" spans="2:3">
      <c r="B758" s="151">
        <v>8.4</v>
      </c>
      <c r="C758" s="150">
        <v>170.53571428571428</v>
      </c>
    </row>
    <row r="759" spans="2:3">
      <c r="B759" s="151">
        <v>46.2</v>
      </c>
      <c r="C759" s="150">
        <v>42.69502164502164</v>
      </c>
    </row>
    <row r="760" spans="2:3">
      <c r="B760" s="151">
        <v>4.2</v>
      </c>
      <c r="C760" s="150">
        <v>133</v>
      </c>
    </row>
    <row r="761" spans="2:3">
      <c r="B761" s="151">
        <v>109.19999999999999</v>
      </c>
      <c r="C761" s="150">
        <v>27.71575091575092</v>
      </c>
    </row>
    <row r="762" spans="2:3">
      <c r="B762" s="151">
        <v>21</v>
      </c>
      <c r="C762" s="150">
        <v>50.023333333333333</v>
      </c>
    </row>
    <row r="763" spans="2:3">
      <c r="B763" s="151">
        <v>4.2</v>
      </c>
      <c r="C763" s="150">
        <v>183.19285714285712</v>
      </c>
    </row>
    <row r="764" spans="2:3">
      <c r="B764" s="151">
        <v>4.2</v>
      </c>
      <c r="C764" s="150">
        <v>342.81904761904764</v>
      </c>
    </row>
    <row r="765" spans="2:3">
      <c r="B765" s="151">
        <v>147</v>
      </c>
      <c r="C765" s="150">
        <v>29.518231292517008</v>
      </c>
    </row>
    <row r="766" spans="2:3">
      <c r="B766" s="151">
        <v>8.4</v>
      </c>
      <c r="C766" s="150">
        <v>170.53571428571428</v>
      </c>
    </row>
    <row r="767" spans="2:3">
      <c r="B767" s="151">
        <v>4.2</v>
      </c>
      <c r="C767" s="150">
        <v>216.6547619047619</v>
      </c>
    </row>
    <row r="768" spans="2:3">
      <c r="B768" s="151">
        <v>21</v>
      </c>
      <c r="C768" s="150">
        <v>39.984761904761903</v>
      </c>
    </row>
    <row r="769" spans="2:3">
      <c r="B769" s="151">
        <v>21</v>
      </c>
      <c r="C769" s="150">
        <v>33.292380952380952</v>
      </c>
    </row>
    <row r="770" spans="2:3">
      <c r="B770" s="151">
        <v>4.2</v>
      </c>
      <c r="C770" s="150">
        <v>317.72380952380951</v>
      </c>
    </row>
    <row r="771" spans="2:3">
      <c r="B771" s="151">
        <v>4.2</v>
      </c>
      <c r="C771" s="150">
        <v>393.00952380952378</v>
      </c>
    </row>
    <row r="772" spans="2:3">
      <c r="B772" s="151">
        <v>4.2</v>
      </c>
      <c r="C772" s="150">
        <v>405.55714285714282</v>
      </c>
    </row>
    <row r="773" spans="2:3">
      <c r="B773" s="151">
        <v>8.4</v>
      </c>
      <c r="C773" s="150">
        <v>245.82142857142856</v>
      </c>
    </row>
    <row r="774" spans="2:3">
      <c r="B774" s="151">
        <v>109.19999999999999</v>
      </c>
      <c r="C774" s="150">
        <v>47.020695970695975</v>
      </c>
    </row>
    <row r="775" spans="2:3">
      <c r="B775" s="151">
        <v>50.400000000000006</v>
      </c>
      <c r="C775" s="150">
        <v>76.781746031746025</v>
      </c>
    </row>
    <row r="776" spans="2:3">
      <c r="B776" s="151">
        <v>25.200000000000003</v>
      </c>
      <c r="C776" s="150">
        <v>73.726190476190467</v>
      </c>
    </row>
    <row r="777" spans="2:3">
      <c r="B777" s="151">
        <v>8.4</v>
      </c>
      <c r="C777" s="150">
        <v>164.26190476190479</v>
      </c>
    </row>
    <row r="778" spans="2:3">
      <c r="B778" s="151">
        <v>4.2</v>
      </c>
      <c r="C778" s="150">
        <v>418.10476190476186</v>
      </c>
    </row>
    <row r="779" spans="2:3">
      <c r="B779" s="151">
        <v>25.200000000000003</v>
      </c>
      <c r="C779" s="150">
        <v>56.101190476190474</v>
      </c>
    </row>
    <row r="780" spans="2:3">
      <c r="B780" s="151">
        <v>8.4</v>
      </c>
      <c r="C780" s="150">
        <v>195.63095238095238</v>
      </c>
    </row>
    <row r="781" spans="2:3">
      <c r="B781" s="151">
        <v>4.2</v>
      </c>
      <c r="C781" s="150">
        <v>380.46190476190475</v>
      </c>
    </row>
    <row r="782" spans="2:3">
      <c r="B782" s="151">
        <v>4.2</v>
      </c>
      <c r="C782" s="150">
        <v>330.2714285714286</v>
      </c>
    </row>
    <row r="783" spans="2:3">
      <c r="B783" s="151">
        <v>37.800000000000004</v>
      </c>
      <c r="C783" s="150">
        <v>26.861111111111111</v>
      </c>
    </row>
    <row r="784" spans="2:3">
      <c r="B784" s="151">
        <v>16.8</v>
      </c>
      <c r="C784" s="150">
        <v>45.79821428571428</v>
      </c>
    </row>
    <row r="785" spans="2:3">
      <c r="B785" s="151">
        <v>21</v>
      </c>
      <c r="C785" s="150">
        <v>39.984761904761903</v>
      </c>
    </row>
    <row r="786" spans="2:3">
      <c r="B786" s="151">
        <v>134.4</v>
      </c>
      <c r="C786" s="150">
        <v>20.97366071428571</v>
      </c>
    </row>
    <row r="787" spans="2:3">
      <c r="B787" s="151">
        <v>8.4</v>
      </c>
      <c r="C787" s="150">
        <v>176.8095238095238</v>
      </c>
    </row>
    <row r="788" spans="2:3">
      <c r="B788" s="151">
        <v>50.400000000000006</v>
      </c>
      <c r="C788" s="150">
        <v>64.23353174603173</v>
      </c>
    </row>
    <row r="789" spans="2:3">
      <c r="B789" s="151">
        <v>4.2</v>
      </c>
      <c r="C789" s="150">
        <v>367.91428571428571</v>
      </c>
    </row>
    <row r="790" spans="2:3">
      <c r="B790" s="151">
        <v>4.2</v>
      </c>
      <c r="C790" s="150">
        <v>393.00952380952378</v>
      </c>
    </row>
    <row r="791" spans="2:3">
      <c r="B791" s="151">
        <v>25.200000000000003</v>
      </c>
      <c r="C791" s="150">
        <v>63.151190476190472</v>
      </c>
    </row>
    <row r="792" spans="2:3">
      <c r="B792" s="151">
        <v>67.2</v>
      </c>
      <c r="C792" s="150">
        <v>51.312202380952385</v>
      </c>
    </row>
    <row r="793" spans="2:3">
      <c r="B793" s="151">
        <v>4.2</v>
      </c>
      <c r="C793" s="150">
        <v>355.36666666666662</v>
      </c>
    </row>
    <row r="794" spans="2:3">
      <c r="B794" s="151">
        <v>21</v>
      </c>
      <c r="C794" s="150">
        <v>46.677142857142854</v>
      </c>
    </row>
    <row r="795" spans="2:3">
      <c r="B795" s="151">
        <v>16.8</v>
      </c>
      <c r="C795" s="150">
        <v>70.894642857142856</v>
      </c>
    </row>
    <row r="796" spans="2:3">
      <c r="B796" s="151">
        <v>75.600000000000009</v>
      </c>
      <c r="C796" s="150">
        <v>65.130291005290999</v>
      </c>
    </row>
    <row r="797" spans="2:3">
      <c r="B797" s="151">
        <v>8.4</v>
      </c>
      <c r="C797" s="150">
        <v>227</v>
      </c>
    </row>
    <row r="798" spans="2:3">
      <c r="B798" s="151">
        <v>96.600000000000009</v>
      </c>
      <c r="C798" s="150">
        <v>46.606935817805379</v>
      </c>
    </row>
    <row r="799" spans="2:3">
      <c r="B799" s="151">
        <v>4.2</v>
      </c>
      <c r="C799" s="150">
        <v>393.00952380952378</v>
      </c>
    </row>
    <row r="800" spans="2:3">
      <c r="B800" s="151">
        <v>8.4</v>
      </c>
      <c r="C800" s="150">
        <v>189.35714285714283</v>
      </c>
    </row>
    <row r="801" spans="2:3">
      <c r="B801" s="151">
        <v>33.6</v>
      </c>
      <c r="C801" s="150">
        <v>56.709226190476194</v>
      </c>
    </row>
    <row r="802" spans="2:3">
      <c r="B802" s="151">
        <v>37.800000000000004</v>
      </c>
      <c r="C802" s="150">
        <v>53.351587301587294</v>
      </c>
    </row>
    <row r="803" spans="2:3">
      <c r="B803" s="151">
        <v>12.600000000000001</v>
      </c>
      <c r="C803" s="150">
        <v>154.27380952380952</v>
      </c>
    </row>
    <row r="804" spans="2:3">
      <c r="B804" s="151">
        <v>8.4</v>
      </c>
      <c r="C804" s="150">
        <v>214.45238095238096</v>
      </c>
    </row>
    <row r="805" spans="2:3">
      <c r="B805" s="151">
        <v>16.8</v>
      </c>
      <c r="C805" s="150">
        <v>95.991071428571431</v>
      </c>
    </row>
    <row r="806" spans="2:3">
      <c r="B806" s="151">
        <v>8.4</v>
      </c>
      <c r="C806" s="150">
        <v>214.45238095238096</v>
      </c>
    </row>
    <row r="807" spans="2:3">
      <c r="B807" s="151">
        <v>8.4</v>
      </c>
      <c r="C807" s="150">
        <v>208.17857142857142</v>
      </c>
    </row>
    <row r="808" spans="2:3">
      <c r="B808" s="151">
        <v>4.2</v>
      </c>
      <c r="C808" s="150">
        <v>500.37380952380948</v>
      </c>
    </row>
    <row r="809" spans="2:3">
      <c r="B809" s="151">
        <v>37.800000000000004</v>
      </c>
      <c r="C809" s="150">
        <v>35.691269841269836</v>
      </c>
    </row>
    <row r="810" spans="2:3">
      <c r="B810" s="151">
        <v>21</v>
      </c>
      <c r="C810" s="150">
        <v>56.715714285714284</v>
      </c>
    </row>
    <row r="811" spans="2:3">
      <c r="B811" s="151">
        <v>37.800000000000004</v>
      </c>
      <c r="C811" s="150">
        <v>87.009788359788345</v>
      </c>
    </row>
    <row r="812" spans="2:3">
      <c r="B812" s="151">
        <v>8.4</v>
      </c>
      <c r="C812" s="150">
        <v>74.865476190476173</v>
      </c>
    </row>
    <row r="813" spans="2:3">
      <c r="B813" s="151">
        <v>29.400000000000006</v>
      </c>
      <c r="C813" s="150">
        <v>81.322448979591812</v>
      </c>
    </row>
    <row r="814" spans="2:3">
      <c r="B814" s="151">
        <v>4.2</v>
      </c>
      <c r="C814" s="150">
        <v>613.30238095238099</v>
      </c>
    </row>
    <row r="815" spans="2:3">
      <c r="B815" s="151">
        <v>25.200000000000003</v>
      </c>
      <c r="C815" s="150">
        <v>151.55873015873016</v>
      </c>
    </row>
    <row r="816" spans="2:3">
      <c r="B816" s="151">
        <v>4.2</v>
      </c>
      <c r="C816" s="150">
        <v>575.65952380952376</v>
      </c>
    </row>
    <row r="817" spans="2:3">
      <c r="B817" s="151">
        <v>92.4</v>
      </c>
      <c r="C817" s="150">
        <v>39.599458874458868</v>
      </c>
    </row>
    <row r="818" spans="2:3">
      <c r="B818" s="151">
        <v>8.4</v>
      </c>
      <c r="C818" s="150">
        <v>243.91309523809522</v>
      </c>
    </row>
    <row r="819" spans="2:3">
      <c r="B819" s="151">
        <v>121.80000000000001</v>
      </c>
      <c r="C819" s="150">
        <v>40.42569786535303</v>
      </c>
    </row>
    <row r="820" spans="2:3">
      <c r="B820" s="151">
        <v>12.600000000000001</v>
      </c>
      <c r="C820" s="150">
        <v>154.27380952380952</v>
      </c>
    </row>
    <row r="821" spans="2:3">
      <c r="B821" s="151">
        <v>63</v>
      </c>
      <c r="C821" s="150">
        <v>71.463968253968247</v>
      </c>
    </row>
    <row r="822" spans="2:3">
      <c r="B822" s="151">
        <v>12.600000000000001</v>
      </c>
      <c r="C822" s="150">
        <v>212.79920634920632</v>
      </c>
    </row>
    <row r="823" spans="2:3">
      <c r="B823" s="151">
        <v>29.400000000000006</v>
      </c>
      <c r="C823" s="150">
        <v>78.301020408163254</v>
      </c>
    </row>
    <row r="824" spans="2:3">
      <c r="B824" s="151">
        <v>8.4</v>
      </c>
      <c r="C824" s="150">
        <v>331.74642857142857</v>
      </c>
    </row>
    <row r="825" spans="2:3">
      <c r="B825" s="151">
        <v>79.8</v>
      </c>
      <c r="C825" s="150">
        <v>88.119674185463666</v>
      </c>
    </row>
    <row r="826" spans="2:3">
      <c r="B826" s="151">
        <v>25.200000000000003</v>
      </c>
      <c r="C826" s="150">
        <v>169.18373015873016</v>
      </c>
    </row>
    <row r="827" spans="2:3">
      <c r="B827" s="151">
        <v>12.600000000000001</v>
      </c>
      <c r="C827" s="150">
        <v>242.07698412698412</v>
      </c>
    </row>
    <row r="828" spans="2:3">
      <c r="B828" s="151">
        <v>33.6</v>
      </c>
      <c r="C828" s="150">
        <v>36.841369047619047</v>
      </c>
    </row>
    <row r="829" spans="2:3">
      <c r="B829" s="151">
        <v>8.4</v>
      </c>
      <c r="C829" s="150">
        <v>164.26190476190479</v>
      </c>
    </row>
    <row r="830" spans="2:3">
      <c r="B830" s="151">
        <v>8.4</v>
      </c>
      <c r="C830" s="150">
        <v>170.53571428571428</v>
      </c>
    </row>
    <row r="831" spans="2:3">
      <c r="B831" s="151">
        <v>4.2</v>
      </c>
      <c r="C831" s="150">
        <v>216.6547619047619</v>
      </c>
    </row>
    <row r="832" spans="2:3">
      <c r="B832" s="151">
        <v>12.600000000000001</v>
      </c>
      <c r="C832" s="150">
        <v>61.06428571428571</v>
      </c>
    </row>
    <row r="833" spans="2:3">
      <c r="B833" s="151">
        <v>4.2</v>
      </c>
      <c r="C833" s="150">
        <v>149.73095238095235</v>
      </c>
    </row>
    <row r="834" spans="2:3">
      <c r="B834" s="151">
        <v>58.800000000000011</v>
      </c>
      <c r="C834" s="150">
        <v>29.960884353741491</v>
      </c>
    </row>
    <row r="835" spans="2:3">
      <c r="B835" s="151">
        <v>4.2</v>
      </c>
      <c r="C835" s="150">
        <v>355.36666666666662</v>
      </c>
    </row>
    <row r="836" spans="2:3">
      <c r="B836" s="151">
        <v>12.600000000000001</v>
      </c>
      <c r="C836" s="150">
        <v>129.17857142857142</v>
      </c>
    </row>
    <row r="837" spans="2:3">
      <c r="B837" s="151">
        <v>218.39999999999998</v>
      </c>
      <c r="C837" s="150">
        <v>41.523626373626378</v>
      </c>
    </row>
    <row r="838" spans="2:3">
      <c r="B838" s="151">
        <v>33.6</v>
      </c>
      <c r="C838" s="150">
        <v>56.709226190476194</v>
      </c>
    </row>
    <row r="839" spans="2:3">
      <c r="B839" s="151">
        <v>25.200000000000003</v>
      </c>
      <c r="C839" s="150">
        <v>42.00119047619048</v>
      </c>
    </row>
    <row r="840" spans="2:3">
      <c r="B840" s="151">
        <v>79.8</v>
      </c>
      <c r="C840" s="150">
        <v>22.076441102756892</v>
      </c>
    </row>
    <row r="841" spans="2:3">
      <c r="B841" s="151">
        <v>100.80000000000001</v>
      </c>
      <c r="C841" s="150">
        <v>32.116765873015865</v>
      </c>
    </row>
    <row r="842" spans="2:3">
      <c r="B842" s="151">
        <v>4.2</v>
      </c>
      <c r="C842" s="150">
        <v>317.72380952380951</v>
      </c>
    </row>
    <row r="843" spans="2:3">
      <c r="B843" s="151">
        <v>336</v>
      </c>
      <c r="C843" s="150">
        <v>19.041309523809524</v>
      </c>
    </row>
    <row r="844" spans="2:3">
      <c r="B844" s="151">
        <v>126</v>
      </c>
      <c r="C844" s="150">
        <v>41.204920634920633</v>
      </c>
    </row>
    <row r="845" spans="2:3">
      <c r="B845" s="151">
        <v>54.599999999999994</v>
      </c>
      <c r="C845" s="150">
        <v>63.153479853479851</v>
      </c>
    </row>
    <row r="846" spans="2:3">
      <c r="B846" s="151">
        <v>25.200000000000003</v>
      </c>
      <c r="C846" s="150">
        <v>49.05119047619047</v>
      </c>
    </row>
    <row r="847" spans="2:3">
      <c r="B847" s="151">
        <v>37.800000000000004</v>
      </c>
      <c r="C847" s="150">
        <v>89.953174603174588</v>
      </c>
    </row>
    <row r="848" spans="2:3">
      <c r="B848" s="151">
        <v>4.2</v>
      </c>
      <c r="C848" s="150">
        <v>166.46190476190475</v>
      </c>
    </row>
    <row r="849" spans="2:3">
      <c r="B849" s="151">
        <v>8.4</v>
      </c>
      <c r="C849" s="150">
        <v>164.26190476190479</v>
      </c>
    </row>
    <row r="850" spans="2:3">
      <c r="B850" s="151">
        <v>8.4</v>
      </c>
      <c r="C850" s="150">
        <v>183.08333333333331</v>
      </c>
    </row>
    <row r="851" spans="2:3">
      <c r="B851" s="151">
        <v>37.800000000000004</v>
      </c>
      <c r="C851" s="150">
        <v>26.861111111111111</v>
      </c>
    </row>
    <row r="852" spans="2:3">
      <c r="B852" s="151">
        <v>4.2</v>
      </c>
      <c r="C852" s="150">
        <v>317.72380952380951</v>
      </c>
    </row>
    <row r="853" spans="2:3">
      <c r="B853" s="151">
        <v>75.600000000000009</v>
      </c>
      <c r="C853" s="150">
        <v>37.245370370370367</v>
      </c>
    </row>
    <row r="854" spans="2:3">
      <c r="B854" s="151">
        <v>92.4</v>
      </c>
      <c r="C854" s="150">
        <v>21.34751082251082</v>
      </c>
    </row>
    <row r="855" spans="2:3">
      <c r="B855" s="151">
        <v>21</v>
      </c>
      <c r="C855" s="150">
        <v>29.946190476190477</v>
      </c>
    </row>
    <row r="856" spans="2:3">
      <c r="B856" s="151">
        <v>25.200000000000003</v>
      </c>
      <c r="C856" s="150">
        <v>31.426190476190477</v>
      </c>
    </row>
    <row r="857" spans="2:3">
      <c r="B857" s="151">
        <v>46.2</v>
      </c>
      <c r="C857" s="150">
        <v>97.450865800865785</v>
      </c>
    </row>
    <row r="858" spans="2:3">
      <c r="B858" s="151">
        <v>46.2</v>
      </c>
      <c r="C858" s="150">
        <v>79.198917748917737</v>
      </c>
    </row>
    <row r="859" spans="2:3">
      <c r="B859" s="151">
        <v>8.4</v>
      </c>
      <c r="C859" s="150">
        <v>220.72619047619045</v>
      </c>
    </row>
    <row r="860" spans="2:3">
      <c r="B860" s="151">
        <v>12.600000000000001</v>
      </c>
      <c r="C860" s="150">
        <v>158.45634920634922</v>
      </c>
    </row>
    <row r="861" spans="2:3">
      <c r="B861" s="151">
        <v>1491</v>
      </c>
      <c r="C861" s="150">
        <v>28.486478873239438</v>
      </c>
    </row>
    <row r="862" spans="2:3">
      <c r="B862" s="151">
        <v>37.800000000000004</v>
      </c>
      <c r="C862" s="150">
        <v>101.72671957671957</v>
      </c>
    </row>
    <row r="863" spans="2:3">
      <c r="B863" s="151">
        <v>46.2</v>
      </c>
      <c r="C863" s="150">
        <v>33.569047619047616</v>
      </c>
    </row>
    <row r="864" spans="2:3">
      <c r="B864" s="151">
        <v>25.200000000000003</v>
      </c>
      <c r="C864" s="150">
        <v>148.03373015873015</v>
      </c>
    </row>
    <row r="865" spans="2:3">
      <c r="B865" s="151">
        <v>4.2</v>
      </c>
      <c r="C865" s="150">
        <v>342.81904761904764</v>
      </c>
    </row>
    <row r="866" spans="2:3">
      <c r="B866" s="151">
        <v>4.2</v>
      </c>
      <c r="C866" s="150">
        <v>216.6547619047619</v>
      </c>
    </row>
    <row r="867" spans="2:3">
      <c r="B867" s="151">
        <v>4.2</v>
      </c>
      <c r="C867" s="150">
        <v>199.92380952380952</v>
      </c>
    </row>
    <row r="868" spans="2:3">
      <c r="B868" s="151">
        <v>483</v>
      </c>
      <c r="C868" s="150">
        <v>17.508447204968945</v>
      </c>
    </row>
    <row r="869" spans="2:3">
      <c r="B869" s="151">
        <v>21</v>
      </c>
      <c r="C869" s="150">
        <v>39.984761904761903</v>
      </c>
    </row>
    <row r="870" spans="2:3">
      <c r="B870" s="151">
        <v>67.2</v>
      </c>
      <c r="C870" s="150">
        <v>45.038095238095238</v>
      </c>
    </row>
    <row r="871" spans="2:3">
      <c r="B871" s="151">
        <v>54.599999999999994</v>
      </c>
      <c r="C871" s="150">
        <v>47.709523809523823</v>
      </c>
    </row>
    <row r="872" spans="2:3">
      <c r="B872" s="151">
        <v>12.600000000000001</v>
      </c>
      <c r="C872" s="150">
        <v>158.42619047619044</v>
      </c>
    </row>
    <row r="873" spans="2:3">
      <c r="B873" s="151">
        <v>4.2</v>
      </c>
      <c r="C873" s="150">
        <v>450.18333333333334</v>
      </c>
    </row>
    <row r="874" spans="2:3">
      <c r="B874" s="151">
        <v>4.2</v>
      </c>
      <c r="C874" s="150">
        <v>317.72380952380951</v>
      </c>
    </row>
    <row r="875" spans="2:3">
      <c r="B875" s="151">
        <v>4.2</v>
      </c>
      <c r="C875" s="150">
        <v>216.6547619047619</v>
      </c>
    </row>
    <row r="876" spans="2:3">
      <c r="B876" s="151">
        <v>4.2</v>
      </c>
      <c r="C876" s="150">
        <v>355.36666666666662</v>
      </c>
    </row>
    <row r="877" spans="2:3">
      <c r="B877" s="151">
        <v>4.2</v>
      </c>
      <c r="C877" s="150">
        <v>355.36666666666662</v>
      </c>
    </row>
    <row r="878" spans="2:3">
      <c r="B878" s="151">
        <v>121.80000000000001</v>
      </c>
      <c r="C878" s="150">
        <v>28.310180623973725</v>
      </c>
    </row>
    <row r="879" spans="2:3">
      <c r="B879" s="151">
        <v>4.2</v>
      </c>
      <c r="C879" s="150">
        <v>317.72380952380951</v>
      </c>
    </row>
    <row r="880" spans="2:3">
      <c r="B880" s="151">
        <v>4.2</v>
      </c>
      <c r="C880" s="150">
        <v>342.81904761904764</v>
      </c>
    </row>
    <row r="881" spans="2:3">
      <c r="B881" s="151">
        <v>4.2</v>
      </c>
      <c r="C881" s="150">
        <v>216.6547619047619</v>
      </c>
    </row>
    <row r="882" spans="2:3">
      <c r="B882" s="151">
        <v>16.8</v>
      </c>
      <c r="C882" s="150">
        <v>111.65416666666665</v>
      </c>
    </row>
    <row r="883" spans="2:3">
      <c r="B883" s="151">
        <v>4.2</v>
      </c>
      <c r="C883" s="150">
        <v>380.46190476190475</v>
      </c>
    </row>
    <row r="884" spans="2:3">
      <c r="B884" s="151">
        <v>25.200000000000003</v>
      </c>
      <c r="C884" s="150">
        <v>49.05119047619047</v>
      </c>
    </row>
    <row r="885" spans="2:3">
      <c r="B885" s="151">
        <v>4.2</v>
      </c>
      <c r="C885" s="150">
        <v>199.92380952380952</v>
      </c>
    </row>
    <row r="886" spans="2:3">
      <c r="B886" s="151">
        <v>21</v>
      </c>
      <c r="C886" s="150">
        <v>39.984761904761903</v>
      </c>
    </row>
    <row r="887" spans="2:3">
      <c r="B887" s="151">
        <v>25.200000000000003</v>
      </c>
      <c r="C887" s="150">
        <v>59.626190476190466</v>
      </c>
    </row>
    <row r="888" spans="2:3">
      <c r="B888" s="151">
        <v>8.4</v>
      </c>
      <c r="C888" s="150">
        <v>189.35714285714283</v>
      </c>
    </row>
    <row r="889" spans="2:3">
      <c r="B889" s="151">
        <v>8.4</v>
      </c>
      <c r="C889" s="150">
        <v>189.35714285714283</v>
      </c>
    </row>
    <row r="890" spans="2:3">
      <c r="B890" s="151">
        <v>63</v>
      </c>
      <c r="C890" s="150">
        <v>51.386825396825394</v>
      </c>
    </row>
    <row r="891" spans="2:3">
      <c r="B891" s="151">
        <v>21</v>
      </c>
      <c r="C891" s="150">
        <v>50.023333333333333</v>
      </c>
    </row>
    <row r="892" spans="2:3">
      <c r="B892" s="151">
        <v>4.2</v>
      </c>
      <c r="C892" s="150">
        <v>183.19285714285712</v>
      </c>
    </row>
    <row r="893" spans="2:3">
      <c r="B893" s="151">
        <v>8.4</v>
      </c>
      <c r="C893" s="150">
        <v>91.596428571428561</v>
      </c>
    </row>
    <row r="894" spans="2:3">
      <c r="B894" s="151">
        <v>168</v>
      </c>
      <c r="C894" s="150">
        <v>16.778928571428573</v>
      </c>
    </row>
    <row r="895" spans="2:3">
      <c r="B895" s="151">
        <v>37.800000000000004</v>
      </c>
      <c r="C895" s="150">
        <v>66.406084656084644</v>
      </c>
    </row>
    <row r="896" spans="2:3">
      <c r="B896" s="151">
        <v>4.2</v>
      </c>
      <c r="C896" s="150">
        <v>133</v>
      </c>
    </row>
    <row r="897" spans="2:3">
      <c r="B897" s="151">
        <v>21</v>
      </c>
      <c r="C897" s="150">
        <v>26.599999999999998</v>
      </c>
    </row>
    <row r="898" spans="2:3">
      <c r="B898" s="151">
        <v>25.200000000000003</v>
      </c>
      <c r="C898" s="150">
        <v>27.901190476190472</v>
      </c>
    </row>
    <row r="899" spans="2:3">
      <c r="B899" s="151">
        <v>4.2</v>
      </c>
      <c r="C899" s="150">
        <v>149.73095238095235</v>
      </c>
    </row>
    <row r="900" spans="2:3">
      <c r="B900" s="151">
        <v>4.2</v>
      </c>
      <c r="C900" s="150">
        <v>216.6547619047619</v>
      </c>
    </row>
    <row r="901" spans="2:3">
      <c r="B901" s="151">
        <v>4.2</v>
      </c>
      <c r="C901" s="150">
        <v>330.2714285714286</v>
      </c>
    </row>
    <row r="902" spans="2:3">
      <c r="B902" s="151">
        <v>8.4</v>
      </c>
      <c r="C902" s="150">
        <v>99.961904761904762</v>
      </c>
    </row>
    <row r="903" spans="2:3">
      <c r="B903" s="151">
        <v>25.200000000000003</v>
      </c>
      <c r="C903" s="150">
        <v>27.901190476190472</v>
      </c>
    </row>
    <row r="904" spans="2:3">
      <c r="B904" s="151">
        <v>8.4</v>
      </c>
      <c r="C904" s="150">
        <v>164.26190476190479</v>
      </c>
    </row>
    <row r="905" spans="2:3">
      <c r="B905" s="151">
        <v>4.2</v>
      </c>
      <c r="C905" s="150">
        <v>367.91428571428571</v>
      </c>
    </row>
    <row r="906" spans="2:3">
      <c r="B906" s="151">
        <v>8.4</v>
      </c>
      <c r="C906" s="150">
        <v>74.865476190476173</v>
      </c>
    </row>
    <row r="907" spans="2:3">
      <c r="B907" s="151">
        <v>117.60000000000002</v>
      </c>
      <c r="C907" s="150">
        <v>14.980442176870746</v>
      </c>
    </row>
    <row r="908" spans="2:3">
      <c r="B908" s="151">
        <v>12.600000000000001</v>
      </c>
      <c r="C908" s="150">
        <v>133.33095238095237</v>
      </c>
    </row>
    <row r="909" spans="2:3">
      <c r="B909" s="151">
        <v>33.6</v>
      </c>
      <c r="C909" s="150">
        <v>26.907440476190473</v>
      </c>
    </row>
    <row r="910" spans="2:3">
      <c r="B910" s="151">
        <v>21</v>
      </c>
      <c r="C910" s="150">
        <v>29.946190476190477</v>
      </c>
    </row>
    <row r="911" spans="2:3">
      <c r="B911" s="151">
        <v>16.8</v>
      </c>
      <c r="C911" s="150">
        <v>37.432738095238086</v>
      </c>
    </row>
    <row r="912" spans="2:3">
      <c r="B912" s="151">
        <v>29.400000000000006</v>
      </c>
      <c r="C912" s="150">
        <v>23.915306122448975</v>
      </c>
    </row>
    <row r="913" spans="2:3">
      <c r="B913" s="151">
        <v>25.200000000000003</v>
      </c>
      <c r="C913" s="150">
        <v>31.426190476190477</v>
      </c>
    </row>
    <row r="914" spans="2:3">
      <c r="B914" s="151">
        <v>37.800000000000004</v>
      </c>
      <c r="C914" s="150">
        <v>23.917724867724864</v>
      </c>
    </row>
    <row r="915" spans="2:3">
      <c r="B915" s="151">
        <v>12.600000000000001</v>
      </c>
      <c r="C915" s="150">
        <v>38.756349206349206</v>
      </c>
    </row>
    <row r="916" spans="2:3">
      <c r="B916" s="151">
        <v>46.2</v>
      </c>
      <c r="C916" s="150">
        <v>38.132034632034632</v>
      </c>
    </row>
    <row r="917" spans="2:3">
      <c r="B917" s="151">
        <v>12.600000000000001</v>
      </c>
      <c r="C917" s="150">
        <v>55.487301587301587</v>
      </c>
    </row>
    <row r="918" spans="2:3">
      <c r="B918" s="151">
        <v>8.4</v>
      </c>
      <c r="C918" s="150">
        <v>74.865476190476173</v>
      </c>
    </row>
    <row r="919" spans="2:3">
      <c r="B919" s="151">
        <v>21</v>
      </c>
      <c r="C919" s="150">
        <v>33.292380952380952</v>
      </c>
    </row>
    <row r="920" spans="2:3">
      <c r="B920" s="151">
        <v>16.8</v>
      </c>
      <c r="C920" s="150">
        <v>33.25</v>
      </c>
    </row>
    <row r="921" spans="2:3">
      <c r="B921" s="151">
        <v>4.2</v>
      </c>
      <c r="C921" s="150">
        <v>199.92380952380952</v>
      </c>
    </row>
    <row r="922" spans="2:3">
      <c r="B922" s="151">
        <v>4.2</v>
      </c>
      <c r="C922" s="150">
        <v>166.46190476190475</v>
      </c>
    </row>
    <row r="923" spans="2:3">
      <c r="B923" s="151">
        <v>4.2</v>
      </c>
      <c r="C923" s="150">
        <v>216.6547619047619</v>
      </c>
    </row>
    <row r="924" spans="2:3">
      <c r="B924" s="151">
        <v>4.2</v>
      </c>
      <c r="C924" s="150">
        <v>183.19285714285712</v>
      </c>
    </row>
    <row r="925" spans="2:3">
      <c r="B925" s="151">
        <v>4.2</v>
      </c>
      <c r="C925" s="150">
        <v>317.72380952380951</v>
      </c>
    </row>
    <row r="926" spans="2:3">
      <c r="B926" s="151">
        <v>8.4</v>
      </c>
      <c r="C926" s="150">
        <v>164.26190476190479</v>
      </c>
    </row>
    <row r="927" spans="2:3">
      <c r="B927" s="151">
        <v>8.4</v>
      </c>
      <c r="C927" s="150">
        <v>164.26190476190479</v>
      </c>
    </row>
    <row r="928" spans="2:3">
      <c r="B928" s="151">
        <v>4.2</v>
      </c>
      <c r="C928" s="150">
        <v>468.29523809523806</v>
      </c>
    </row>
    <row r="929" spans="2:3">
      <c r="B929" s="151">
        <v>8.4</v>
      </c>
      <c r="C929" s="150">
        <v>220.72619047619045</v>
      </c>
    </row>
    <row r="930" spans="2:3">
      <c r="B930" s="151">
        <v>4.2</v>
      </c>
      <c r="C930" s="150">
        <v>468.29523809523806</v>
      </c>
    </row>
    <row r="931" spans="2:3">
      <c r="B931" s="151">
        <v>16.8</v>
      </c>
      <c r="C931" s="150">
        <v>100.17380952380952</v>
      </c>
    </row>
    <row r="932" spans="2:3">
      <c r="B932" s="151">
        <v>4.2</v>
      </c>
      <c r="C932" s="150">
        <v>380.46190476190475</v>
      </c>
    </row>
    <row r="933" spans="2:3">
      <c r="B933" s="151">
        <v>4.2</v>
      </c>
      <c r="C933" s="150">
        <v>166.46190476190475</v>
      </c>
    </row>
    <row r="934" spans="2:3">
      <c r="B934" s="151">
        <v>4.2</v>
      </c>
      <c r="C934" s="150">
        <v>355.36666666666662</v>
      </c>
    </row>
    <row r="935" spans="2:3">
      <c r="B935" s="151">
        <v>25.200000000000003</v>
      </c>
      <c r="C935" s="150">
        <v>95.158730158730151</v>
      </c>
    </row>
    <row r="936" spans="2:3">
      <c r="B936" s="151">
        <v>21</v>
      </c>
      <c r="C936" s="150">
        <v>89.323333333333323</v>
      </c>
    </row>
    <row r="937" spans="2:3">
      <c r="B937" s="151">
        <v>16.8</v>
      </c>
      <c r="C937" s="150">
        <v>120.01964285714286</v>
      </c>
    </row>
    <row r="938" spans="2:3">
      <c r="B938" s="151">
        <v>16.8</v>
      </c>
      <c r="C938" s="150">
        <v>128.38511904761904</v>
      </c>
    </row>
    <row r="939" spans="2:3">
      <c r="B939" s="151">
        <v>29.400000000000006</v>
      </c>
      <c r="C939" s="150">
        <v>42.043877551020394</v>
      </c>
    </row>
    <row r="940" spans="2:3">
      <c r="B940" s="151">
        <v>4.2</v>
      </c>
      <c r="C940" s="150">
        <v>355.36666666666662</v>
      </c>
    </row>
    <row r="941" spans="2:3">
      <c r="B941" s="151">
        <v>4.2</v>
      </c>
      <c r="C941" s="150">
        <v>487.82619047619045</v>
      </c>
    </row>
    <row r="942" spans="2:3">
      <c r="B942" s="151">
        <v>37.800000000000004</v>
      </c>
      <c r="C942" s="150">
        <v>81.123015873015859</v>
      </c>
    </row>
    <row r="943" spans="2:3">
      <c r="B943" s="151">
        <v>4.2</v>
      </c>
      <c r="C943" s="150">
        <v>500.37380952380948</v>
      </c>
    </row>
    <row r="944" spans="2:3">
      <c r="B944" s="151">
        <v>12.600000000000001</v>
      </c>
      <c r="C944" s="150">
        <v>141.69603174603171</v>
      </c>
    </row>
    <row r="945" spans="2:3">
      <c r="B945" s="151">
        <v>29.400000000000006</v>
      </c>
      <c r="C945" s="150">
        <v>90.628911564625824</v>
      </c>
    </row>
    <row r="946" spans="2:3">
      <c r="B946" s="151">
        <v>21</v>
      </c>
      <c r="C946" s="150">
        <v>39.984761904761903</v>
      </c>
    </row>
    <row r="947" spans="2:3">
      <c r="B947" s="151">
        <v>12.600000000000001</v>
      </c>
      <c r="C947" s="150">
        <v>150.0611111111111</v>
      </c>
    </row>
    <row r="948" spans="2:3">
      <c r="B948" s="151">
        <v>4.2</v>
      </c>
      <c r="C948" s="150">
        <v>425.08809523809521</v>
      </c>
    </row>
    <row r="949" spans="2:3">
      <c r="B949" s="151">
        <v>54.599999999999994</v>
      </c>
      <c r="C949" s="150">
        <v>51.570512820512832</v>
      </c>
    </row>
    <row r="950" spans="2:3">
      <c r="B950" s="151">
        <v>63</v>
      </c>
      <c r="C950" s="150">
        <v>51.386825396825394</v>
      </c>
    </row>
    <row r="951" spans="2:3">
      <c r="B951" s="151">
        <v>21</v>
      </c>
      <c r="C951" s="150">
        <v>53.369523809523812</v>
      </c>
    </row>
    <row r="952" spans="2:3">
      <c r="B952" s="151">
        <v>25.200000000000003</v>
      </c>
      <c r="C952" s="150">
        <v>56.101190476190474</v>
      </c>
    </row>
    <row r="953" spans="2:3">
      <c r="B953" s="151">
        <v>4.2</v>
      </c>
      <c r="C953" s="150">
        <v>475.27857142857147</v>
      </c>
    </row>
    <row r="954" spans="2:3">
      <c r="B954" s="151">
        <v>33.6</v>
      </c>
      <c r="C954" s="150">
        <v>104.50863095238094</v>
      </c>
    </row>
    <row r="955" spans="2:3">
      <c r="B955" s="151">
        <v>12.600000000000001</v>
      </c>
      <c r="C955" s="150">
        <v>154.24365079365077</v>
      </c>
    </row>
    <row r="956" spans="2:3">
      <c r="B956" s="151">
        <v>8.4</v>
      </c>
      <c r="C956" s="150">
        <v>170.53571428571428</v>
      </c>
    </row>
    <row r="957" spans="2:3">
      <c r="B957" s="151">
        <v>8.4</v>
      </c>
      <c r="C957" s="150">
        <v>164.26190476190479</v>
      </c>
    </row>
    <row r="958" spans="2:3">
      <c r="B958" s="151">
        <v>8.4</v>
      </c>
      <c r="C958" s="150">
        <v>195.63095238095238</v>
      </c>
    </row>
    <row r="959" spans="2:3">
      <c r="B959" s="151">
        <v>21</v>
      </c>
      <c r="C959" s="150">
        <v>29.946190476190477</v>
      </c>
    </row>
    <row r="960" spans="2:3">
      <c r="B960" s="151">
        <v>4.2</v>
      </c>
      <c r="C960" s="150">
        <v>133</v>
      </c>
    </row>
    <row r="961" spans="2:3">
      <c r="B961" s="151">
        <v>4.2</v>
      </c>
      <c r="C961" s="150">
        <v>133</v>
      </c>
    </row>
    <row r="962" spans="2:3">
      <c r="B962" s="151">
        <v>46.2</v>
      </c>
      <c r="C962" s="150">
        <v>47.258008658008656</v>
      </c>
    </row>
    <row r="963" spans="2:3">
      <c r="B963" s="151">
        <v>71.400000000000006</v>
      </c>
      <c r="C963" s="150">
        <v>21.721148459383752</v>
      </c>
    </row>
    <row r="964" spans="2:3">
      <c r="B964" s="151">
        <v>8.4</v>
      </c>
      <c r="C964" s="150">
        <v>187.44880952380953</v>
      </c>
    </row>
    <row r="965" spans="2:3">
      <c r="B965" s="151">
        <v>12.600000000000001</v>
      </c>
      <c r="C965" s="150">
        <v>49.910317460317451</v>
      </c>
    </row>
    <row r="966" spans="2:3">
      <c r="B966" s="151">
        <v>12.600000000000001</v>
      </c>
      <c r="C966" s="150">
        <v>44.333333333333329</v>
      </c>
    </row>
    <row r="967" spans="2:3">
      <c r="B967" s="151">
        <v>58.800000000000011</v>
      </c>
      <c r="C967" s="150">
        <v>33.546088435374138</v>
      </c>
    </row>
    <row r="968" spans="2:3">
      <c r="B968" s="151">
        <v>4.2</v>
      </c>
      <c r="C968" s="150">
        <v>319.06666666666661</v>
      </c>
    </row>
    <row r="969" spans="2:3">
      <c r="B969" s="151">
        <v>8.4</v>
      </c>
      <c r="C969" s="150">
        <v>193.72261904761905</v>
      </c>
    </row>
    <row r="970" spans="2:3">
      <c r="B970" s="151">
        <v>25.200000000000003</v>
      </c>
      <c r="C970" s="150">
        <v>98.683730158730157</v>
      </c>
    </row>
    <row r="971" spans="2:3">
      <c r="B971" s="151">
        <v>4.2</v>
      </c>
      <c r="C971" s="150">
        <v>374.89761904761906</v>
      </c>
    </row>
    <row r="972" spans="2:3">
      <c r="B972" s="151">
        <v>84</v>
      </c>
      <c r="C972" s="150">
        <v>28.501547619047617</v>
      </c>
    </row>
    <row r="973" spans="2:3">
      <c r="B973" s="151">
        <v>58.800000000000011</v>
      </c>
      <c r="C973" s="150">
        <v>29.960884353741491</v>
      </c>
    </row>
    <row r="974" spans="2:3">
      <c r="B974" s="151">
        <v>67.2</v>
      </c>
      <c r="C974" s="150">
        <v>32.48988095238095</v>
      </c>
    </row>
    <row r="975" spans="2:3">
      <c r="B975" s="151">
        <v>12.600000000000001</v>
      </c>
      <c r="C975" s="150">
        <v>124.965873015873</v>
      </c>
    </row>
    <row r="976" spans="2:3">
      <c r="B976" s="151">
        <v>25.200000000000003</v>
      </c>
      <c r="C976" s="150">
        <v>88.108730158730154</v>
      </c>
    </row>
    <row r="977" spans="2:3">
      <c r="B977" s="151">
        <v>4.2</v>
      </c>
      <c r="C977" s="150">
        <v>412.54047619047617</v>
      </c>
    </row>
    <row r="978" spans="2:3">
      <c r="B978" s="151">
        <v>8.4</v>
      </c>
      <c r="C978" s="150">
        <v>83.230952380952374</v>
      </c>
    </row>
    <row r="979" spans="2:3">
      <c r="B979" s="151">
        <v>4.2</v>
      </c>
      <c r="C979" s="150">
        <v>425.08809523809521</v>
      </c>
    </row>
    <row r="980" spans="2:3">
      <c r="B980" s="151">
        <v>4.2</v>
      </c>
      <c r="C980" s="150">
        <v>387.4452380952381</v>
      </c>
    </row>
    <row r="981" spans="2:3">
      <c r="B981" s="151">
        <v>4.2</v>
      </c>
      <c r="C981" s="150">
        <v>199.92380952380952</v>
      </c>
    </row>
    <row r="982" spans="2:3">
      <c r="B982" s="151">
        <v>8.4</v>
      </c>
      <c r="C982" s="150">
        <v>99.961904761904762</v>
      </c>
    </row>
    <row r="983" spans="2:3">
      <c r="B983" s="151">
        <v>16.8</v>
      </c>
      <c r="C983" s="150">
        <v>132.56785714285712</v>
      </c>
    </row>
    <row r="984" spans="2:3">
      <c r="B984" s="151">
        <v>8.4</v>
      </c>
      <c r="C984" s="150">
        <v>164.26190476190479</v>
      </c>
    </row>
    <row r="985" spans="2:3">
      <c r="B985" s="151">
        <v>8.4</v>
      </c>
      <c r="C985" s="150">
        <v>99.961904761904762</v>
      </c>
    </row>
    <row r="986" spans="2:3">
      <c r="B986" s="151">
        <v>25.200000000000003</v>
      </c>
      <c r="C986" s="150">
        <v>95.158730158730151</v>
      </c>
    </row>
    <row r="987" spans="2:3">
      <c r="B987" s="151">
        <v>16.8</v>
      </c>
      <c r="C987" s="150">
        <v>29.067261904761907</v>
      </c>
    </row>
    <row r="988" spans="2:3">
      <c r="B988" s="151">
        <v>4.2</v>
      </c>
      <c r="C988" s="150">
        <v>166.46190476190475</v>
      </c>
    </row>
    <row r="989" spans="2:3">
      <c r="B989" s="151">
        <v>16.8</v>
      </c>
      <c r="C989" s="150">
        <v>33.25</v>
      </c>
    </row>
    <row r="990" spans="2:3">
      <c r="B990" s="151">
        <v>12.600000000000001</v>
      </c>
      <c r="C990" s="150">
        <v>38.756349206349206</v>
      </c>
    </row>
    <row r="991" spans="2:3">
      <c r="B991" s="151">
        <v>4.2</v>
      </c>
      <c r="C991" s="150">
        <v>166.46190476190475</v>
      </c>
    </row>
    <row r="992" spans="2:3">
      <c r="B992" s="151">
        <v>4.2</v>
      </c>
      <c r="C992" s="150">
        <v>475.27857142857147</v>
      </c>
    </row>
    <row r="993" spans="2:3">
      <c r="B993" s="151">
        <v>75.600000000000009</v>
      </c>
      <c r="C993" s="150">
        <v>37.245370370370367</v>
      </c>
    </row>
    <row r="994" spans="2:3">
      <c r="B994" s="151">
        <v>37.800000000000004</v>
      </c>
      <c r="C994" s="150">
        <v>89.953174603174588</v>
      </c>
    </row>
    <row r="995" spans="2:3">
      <c r="B995" s="151">
        <v>75.600000000000009</v>
      </c>
      <c r="C995" s="150">
        <v>31.668386243386241</v>
      </c>
    </row>
    <row r="996" spans="2:3">
      <c r="B996" s="151">
        <v>16.8</v>
      </c>
      <c r="C996" s="150">
        <v>136.75059523809523</v>
      </c>
    </row>
    <row r="997" spans="2:3">
      <c r="B997" s="151">
        <v>105</v>
      </c>
      <c r="C997" s="150">
        <v>24.808952380952384</v>
      </c>
    </row>
    <row r="998" spans="2:3">
      <c r="B998" s="151">
        <v>46.2</v>
      </c>
      <c r="C998" s="150">
        <v>38.132034632034632</v>
      </c>
    </row>
    <row r="999" spans="2:3">
      <c r="B999" s="151">
        <v>12.600000000000001</v>
      </c>
      <c r="C999" s="150">
        <v>158.42619047619044</v>
      </c>
    </row>
    <row r="1000" spans="2:3">
      <c r="B1000" s="151">
        <v>16.8</v>
      </c>
      <c r="C1000" s="150">
        <v>111.65416666666665</v>
      </c>
    </row>
    <row r="1001" spans="2:3">
      <c r="B1001" s="151">
        <v>50.400000000000006</v>
      </c>
      <c r="C1001" s="150">
        <v>51.685317460317449</v>
      </c>
    </row>
    <row r="1002" spans="2:3">
      <c r="B1002" s="151">
        <v>197.4</v>
      </c>
      <c r="C1002" s="150">
        <v>45.941033434650457</v>
      </c>
    </row>
    <row r="1003" spans="2:3">
      <c r="B1003" s="151">
        <v>235.20000000000005</v>
      </c>
      <c r="C1003" s="150">
        <v>36.897789115646248</v>
      </c>
    </row>
    <row r="1004" spans="2:3">
      <c r="B1004" s="151">
        <v>205.8</v>
      </c>
      <c r="C1004" s="150">
        <v>42.168901846452862</v>
      </c>
    </row>
    <row r="1005" spans="2:3">
      <c r="B1005" s="151">
        <v>121.80000000000001</v>
      </c>
      <c r="C1005" s="150">
        <v>21.387027914614119</v>
      </c>
    </row>
    <row r="1006" spans="2:3">
      <c r="B1006" s="151">
        <v>29.400000000000006</v>
      </c>
      <c r="C1006" s="150">
        <v>32.979591836734691</v>
      </c>
    </row>
    <row r="1007" spans="2:3">
      <c r="B1007" s="151">
        <v>92.4</v>
      </c>
      <c r="C1007" s="150">
        <v>23.629004329004328</v>
      </c>
    </row>
    <row r="1008" spans="2:3">
      <c r="B1008" s="151">
        <v>46.2</v>
      </c>
      <c r="C1008" s="150">
        <v>33.569047619047616</v>
      </c>
    </row>
    <row r="1009" spans="2:3">
      <c r="B1009" s="151">
        <v>4.2</v>
      </c>
      <c r="C1009" s="150">
        <v>330.2714285714286</v>
      </c>
    </row>
    <row r="1010" spans="2:3">
      <c r="B1010" s="151">
        <v>33.6</v>
      </c>
      <c r="C1010" s="150">
        <v>33.53005952380952</v>
      </c>
    </row>
    <row r="1011" spans="2:3">
      <c r="B1011" s="151">
        <v>8.4</v>
      </c>
      <c r="C1011" s="150">
        <v>176.8095238095238</v>
      </c>
    </row>
    <row r="1012" spans="2:3">
      <c r="B1012" s="151">
        <v>21</v>
      </c>
      <c r="C1012" s="150">
        <v>53.369523809523812</v>
      </c>
    </row>
    <row r="1013" spans="2:3">
      <c r="B1013" s="151">
        <v>63</v>
      </c>
      <c r="C1013" s="150">
        <v>44.694444444444443</v>
      </c>
    </row>
    <row r="1014" spans="2:3">
      <c r="B1014" s="151">
        <v>8.4</v>
      </c>
      <c r="C1014" s="150">
        <v>206.27023809523808</v>
      </c>
    </row>
    <row r="1015" spans="2:3">
      <c r="B1015" s="151">
        <v>92.4</v>
      </c>
      <c r="C1015" s="150">
        <v>16.784523809523808</v>
      </c>
    </row>
    <row r="1016" spans="2:3">
      <c r="B1016" s="151">
        <v>58.800000000000011</v>
      </c>
      <c r="C1016" s="150">
        <v>40.716496598639445</v>
      </c>
    </row>
    <row r="1017" spans="2:3">
      <c r="B1017" s="151">
        <v>457.79999999999995</v>
      </c>
      <c r="C1017" s="150">
        <v>25.944298820445614</v>
      </c>
    </row>
    <row r="1018" spans="2:3">
      <c r="B1018" s="151">
        <v>8.4</v>
      </c>
      <c r="C1018" s="150">
        <v>237.63928571428573</v>
      </c>
    </row>
    <row r="1019" spans="2:3">
      <c r="B1019" s="151">
        <v>8.4</v>
      </c>
      <c r="C1019" s="150">
        <v>212.5440476190476</v>
      </c>
    </row>
    <row r="1020" spans="2:3">
      <c r="B1020" s="151">
        <v>25.200000000000003</v>
      </c>
      <c r="C1020" s="150">
        <v>91.633730158730145</v>
      </c>
    </row>
    <row r="1021" spans="2:3">
      <c r="B1021" s="151">
        <v>16.8</v>
      </c>
      <c r="C1021" s="150">
        <v>111.65416666666665</v>
      </c>
    </row>
    <row r="1022" spans="2:3">
      <c r="B1022" s="151">
        <v>29.400000000000006</v>
      </c>
      <c r="C1022" s="150">
        <v>84.586054421768694</v>
      </c>
    </row>
    <row r="1023" spans="2:3">
      <c r="B1023" s="151">
        <v>8.4</v>
      </c>
      <c r="C1023" s="150">
        <v>225.09166666666667</v>
      </c>
    </row>
    <row r="1024" spans="2:3">
      <c r="B1024" s="151">
        <v>33.6</v>
      </c>
      <c r="C1024" s="150">
        <v>84.640773809523793</v>
      </c>
    </row>
    <row r="1025" spans="2:3">
      <c r="B1025" s="151">
        <v>21</v>
      </c>
      <c r="C1025" s="150">
        <v>112.74666666666667</v>
      </c>
    </row>
    <row r="1026" spans="2:3">
      <c r="B1026" s="151">
        <v>4.2</v>
      </c>
      <c r="C1026" s="150">
        <v>475.27857142857147</v>
      </c>
    </row>
    <row r="1027" spans="2:3">
      <c r="B1027" s="151">
        <v>4.2</v>
      </c>
      <c r="C1027" s="150">
        <v>149.73095238095235</v>
      </c>
    </row>
    <row r="1028" spans="2:3">
      <c r="B1028" s="151">
        <v>4.2</v>
      </c>
      <c r="C1028" s="150">
        <v>387.4452380952381</v>
      </c>
    </row>
    <row r="1029" spans="2:3">
      <c r="B1029" s="151">
        <v>25.200000000000003</v>
      </c>
      <c r="C1029" s="150">
        <v>109.25873015873015</v>
      </c>
    </row>
    <row r="1030" spans="2:3">
      <c r="B1030" s="151">
        <v>16.8</v>
      </c>
      <c r="C1030" s="150">
        <v>140.93333333333334</v>
      </c>
    </row>
    <row r="1031" spans="2:3">
      <c r="B1031" s="151">
        <v>21</v>
      </c>
      <c r="C1031" s="150">
        <v>46.677142857142854</v>
      </c>
    </row>
    <row r="1032" spans="2:3">
      <c r="B1032" s="151">
        <v>8.4</v>
      </c>
      <c r="C1032" s="150">
        <v>193.72261904761905</v>
      </c>
    </row>
    <row r="1033" spans="2:3">
      <c r="B1033" s="151">
        <v>176.4</v>
      </c>
      <c r="C1033" s="150">
        <v>23.341269841269838</v>
      </c>
    </row>
    <row r="1034" spans="2:3">
      <c r="B1034" s="151">
        <v>8.4</v>
      </c>
      <c r="C1034" s="150">
        <v>83.230952380952374</v>
      </c>
    </row>
    <row r="1035" spans="2:3">
      <c r="B1035" s="151">
        <v>12.600000000000001</v>
      </c>
      <c r="C1035" s="150">
        <v>133.33095238095237</v>
      </c>
    </row>
    <row r="1036" spans="2:3">
      <c r="B1036" s="151">
        <v>210</v>
      </c>
      <c r="C1036" s="150">
        <v>41.325523809523816</v>
      </c>
    </row>
    <row r="1037" spans="2:3">
      <c r="B1037" s="151">
        <v>12.600000000000001</v>
      </c>
      <c r="C1037" s="150">
        <v>145.87857142857141</v>
      </c>
    </row>
    <row r="1038" spans="2:3">
      <c r="B1038" s="151">
        <v>8.4</v>
      </c>
      <c r="C1038" s="150">
        <v>193.72261904761905</v>
      </c>
    </row>
    <row r="1039" spans="2:3">
      <c r="B1039" s="151">
        <v>239.39999999999998</v>
      </c>
      <c r="C1039" s="150">
        <v>17.198830409356727</v>
      </c>
    </row>
    <row r="1040" spans="2:3">
      <c r="B1040" s="151">
        <v>8.4</v>
      </c>
      <c r="C1040" s="150">
        <v>74.865476190476173</v>
      </c>
    </row>
    <row r="1041" spans="2:3">
      <c r="B1041" s="151">
        <v>8.4</v>
      </c>
      <c r="C1041" s="150">
        <v>66.5</v>
      </c>
    </row>
    <row r="1042" spans="2:3">
      <c r="B1042" s="151">
        <v>12.600000000000001</v>
      </c>
      <c r="C1042" s="150">
        <v>66.641269841269832</v>
      </c>
    </row>
    <row r="1043" spans="2:3">
      <c r="B1043" s="151">
        <v>8.4</v>
      </c>
      <c r="C1043" s="150">
        <v>193.72261904761905</v>
      </c>
    </row>
    <row r="1044" spans="2:3">
      <c r="B1044" s="151">
        <v>8.4</v>
      </c>
      <c r="C1044" s="150">
        <v>83.230952380952374</v>
      </c>
    </row>
    <row r="1045" spans="2:3">
      <c r="B1045" s="151">
        <v>8.4</v>
      </c>
      <c r="C1045" s="150">
        <v>91.596428571428561</v>
      </c>
    </row>
    <row r="1046" spans="2:3">
      <c r="B1046" s="151">
        <v>4.2</v>
      </c>
      <c r="C1046" s="150">
        <v>412.54047619047617</v>
      </c>
    </row>
    <row r="1047" spans="2:3">
      <c r="B1047" s="151">
        <v>33.6</v>
      </c>
      <c r="C1047" s="150">
        <v>84.640773809523793</v>
      </c>
    </row>
    <row r="1048" spans="2:3">
      <c r="B1048" s="151">
        <v>8.4</v>
      </c>
      <c r="C1048" s="150">
        <v>83.230952380952374</v>
      </c>
    </row>
    <row r="1049" spans="2:3">
      <c r="B1049" s="151">
        <v>71.400000000000006</v>
      </c>
      <c r="C1049" s="150">
        <v>33.531232492997191</v>
      </c>
    </row>
    <row r="1050" spans="2:3">
      <c r="B1050" s="151">
        <v>121.80000000000001</v>
      </c>
      <c r="C1050" s="150">
        <v>16.194663382594417</v>
      </c>
    </row>
    <row r="1051" spans="2:3">
      <c r="B1051" s="151">
        <v>4.2</v>
      </c>
      <c r="C1051" s="150">
        <v>437.63571428571424</v>
      </c>
    </row>
    <row r="1052" spans="2:3">
      <c r="B1052" s="151">
        <v>4.2</v>
      </c>
      <c r="C1052" s="150">
        <v>475.27857142857147</v>
      </c>
    </row>
    <row r="1053" spans="2:3">
      <c r="B1053" s="151">
        <v>4.2</v>
      </c>
      <c r="C1053" s="150">
        <v>166.46190476190475</v>
      </c>
    </row>
    <row r="1054" spans="2:3">
      <c r="B1054" s="151">
        <v>8.4</v>
      </c>
      <c r="C1054" s="150">
        <v>83.230952380952374</v>
      </c>
    </row>
    <row r="1055" spans="2:3">
      <c r="B1055" s="151">
        <v>4.2</v>
      </c>
      <c r="C1055" s="150">
        <v>437.63571428571424</v>
      </c>
    </row>
    <row r="1056" spans="2:3">
      <c r="B1056" s="151">
        <v>12.600000000000001</v>
      </c>
      <c r="C1056" s="150">
        <v>116.63095238095237</v>
      </c>
    </row>
    <row r="1057" spans="2:3">
      <c r="B1057" s="151">
        <v>147</v>
      </c>
      <c r="C1057" s="150">
        <v>29.518231292517008</v>
      </c>
    </row>
    <row r="1058" spans="2:3">
      <c r="B1058" s="151">
        <v>134.4</v>
      </c>
      <c r="C1058" s="150">
        <v>35.113541666666663</v>
      </c>
    </row>
    <row r="1059" spans="2:3">
      <c r="B1059" s="151">
        <v>252</v>
      </c>
      <c r="C1059" s="150">
        <v>37.454444444444441</v>
      </c>
    </row>
    <row r="1060" spans="2:3">
      <c r="B1060" s="151">
        <v>84</v>
      </c>
      <c r="C1060" s="150">
        <v>38.540119047619044</v>
      </c>
    </row>
    <row r="1061" spans="2:3">
      <c r="B1061" s="151">
        <v>16.8</v>
      </c>
      <c r="C1061" s="150">
        <v>132.56785714285712</v>
      </c>
    </row>
    <row r="1062" spans="2:3">
      <c r="B1062" s="151">
        <v>8.4</v>
      </c>
      <c r="C1062" s="150">
        <v>83.230952380952374</v>
      </c>
    </row>
    <row r="1063" spans="2:3">
      <c r="B1063" s="151">
        <v>16.8</v>
      </c>
      <c r="C1063" s="150">
        <v>120.01964285714286</v>
      </c>
    </row>
    <row r="1064" spans="2:3">
      <c r="B1064" s="151">
        <v>33.6</v>
      </c>
      <c r="C1064" s="150">
        <v>20.284821428571426</v>
      </c>
    </row>
    <row r="1065" spans="2:3">
      <c r="B1065" s="151">
        <v>50.400000000000006</v>
      </c>
      <c r="C1065" s="150">
        <v>34.954365079365068</v>
      </c>
    </row>
    <row r="1066" spans="2:3">
      <c r="B1066" s="151">
        <v>8.4</v>
      </c>
      <c r="C1066" s="150">
        <v>164.26190476190479</v>
      </c>
    </row>
    <row r="1067" spans="2:3">
      <c r="B1067" s="151">
        <v>323.40000000000003</v>
      </c>
      <c r="C1067" s="150">
        <v>30.074829931972783</v>
      </c>
    </row>
    <row r="1068" spans="2:3">
      <c r="B1068" s="151">
        <v>75.600000000000009</v>
      </c>
      <c r="C1068" s="150">
        <v>28.87989417989418</v>
      </c>
    </row>
    <row r="1069" spans="2:3">
      <c r="B1069" s="151">
        <v>79.8</v>
      </c>
      <c r="C1069" s="150">
        <v>40.568546365914791</v>
      </c>
    </row>
    <row r="1070" spans="2:3">
      <c r="B1070" s="151">
        <v>12.600000000000001</v>
      </c>
      <c r="C1070" s="150">
        <v>112.44841269841268</v>
      </c>
    </row>
    <row r="1071" spans="2:3">
      <c r="B1071" s="151">
        <v>8.4</v>
      </c>
      <c r="C1071" s="150">
        <v>170.53571428571428</v>
      </c>
    </row>
    <row r="1072" spans="2:3">
      <c r="B1072" s="151">
        <v>8.4</v>
      </c>
      <c r="C1072" s="150">
        <v>170.53571428571428</v>
      </c>
    </row>
    <row r="1073" spans="2:3">
      <c r="B1073" s="151">
        <v>63</v>
      </c>
      <c r="C1073" s="150">
        <v>41.348253968253971</v>
      </c>
    </row>
    <row r="1074" spans="2:3">
      <c r="B1074" s="151">
        <v>4.2</v>
      </c>
      <c r="C1074" s="150">
        <v>216.6547619047619</v>
      </c>
    </row>
    <row r="1075" spans="2:3">
      <c r="B1075" s="151">
        <v>4.2</v>
      </c>
      <c r="C1075" s="150">
        <v>199.92380952380952</v>
      </c>
    </row>
    <row r="1076" spans="2:3">
      <c r="B1076" s="151">
        <v>79.8</v>
      </c>
      <c r="C1076" s="150">
        <v>35.285087719298247</v>
      </c>
    </row>
    <row r="1077" spans="2:3">
      <c r="B1077" s="151">
        <v>4.2</v>
      </c>
      <c r="C1077" s="150">
        <v>412.54047619047617</v>
      </c>
    </row>
    <row r="1078" spans="2:3">
      <c r="B1078" s="151">
        <v>58.800000000000011</v>
      </c>
      <c r="C1078" s="150">
        <v>80.153741496598627</v>
      </c>
    </row>
    <row r="1079" spans="2:3">
      <c r="B1079" s="151">
        <v>25.200000000000003</v>
      </c>
      <c r="C1079" s="150">
        <v>70.201190476190476</v>
      </c>
    </row>
    <row r="1080" spans="2:3">
      <c r="B1080" s="151">
        <v>8.4</v>
      </c>
      <c r="C1080" s="150">
        <v>237.63928571428573</v>
      </c>
    </row>
    <row r="1081" spans="2:3">
      <c r="B1081" s="151">
        <v>4.2</v>
      </c>
      <c r="C1081" s="150">
        <v>367.91428571428571</v>
      </c>
    </row>
    <row r="1082" spans="2:3">
      <c r="B1082" s="151">
        <v>16.8</v>
      </c>
      <c r="C1082" s="150">
        <v>62.529166666666661</v>
      </c>
    </row>
    <row r="1083" spans="2:3">
      <c r="B1083" s="151">
        <v>12.600000000000001</v>
      </c>
      <c r="C1083" s="150">
        <v>61.06428571428571</v>
      </c>
    </row>
    <row r="1084" spans="2:3">
      <c r="B1084" s="151">
        <v>8.4</v>
      </c>
      <c r="C1084" s="150">
        <v>74.865476190476173</v>
      </c>
    </row>
    <row r="1085" spans="2:3">
      <c r="B1085" s="151">
        <v>4.2</v>
      </c>
      <c r="C1085" s="150">
        <v>183.19285714285712</v>
      </c>
    </row>
    <row r="1086" spans="2:3">
      <c r="B1086" s="151">
        <v>8.4</v>
      </c>
      <c r="C1086" s="150">
        <v>201.9047619047619</v>
      </c>
    </row>
    <row r="1087" spans="2:3">
      <c r="B1087" s="151">
        <v>4.2</v>
      </c>
      <c r="C1087" s="150">
        <v>199.92380952380952</v>
      </c>
    </row>
    <row r="1088" spans="2:3">
      <c r="B1088" s="151">
        <v>8.4</v>
      </c>
      <c r="C1088" s="150">
        <v>206.27023809523808</v>
      </c>
    </row>
    <row r="1089" spans="2:3">
      <c r="B1089" s="151">
        <v>4.2</v>
      </c>
      <c r="C1089" s="150">
        <v>216.6547619047619</v>
      </c>
    </row>
    <row r="1090" spans="2:3">
      <c r="B1090" s="151">
        <v>29.400000000000006</v>
      </c>
      <c r="C1090" s="150">
        <v>32.979591836734691</v>
      </c>
    </row>
    <row r="1091" spans="2:3">
      <c r="B1091" s="151">
        <v>8.4</v>
      </c>
      <c r="C1091" s="150">
        <v>91.596428571428561</v>
      </c>
    </row>
    <row r="1092" spans="2:3">
      <c r="B1092" s="151">
        <v>4.2</v>
      </c>
      <c r="C1092" s="150">
        <v>437.63571428571424</v>
      </c>
    </row>
    <row r="1093" spans="2:3">
      <c r="B1093" s="151">
        <v>25.200000000000003</v>
      </c>
      <c r="C1093" s="150">
        <v>52.576190476190469</v>
      </c>
    </row>
    <row r="1094" spans="2:3">
      <c r="B1094" s="151">
        <v>96.600000000000009</v>
      </c>
      <c r="C1094" s="150">
        <v>40.060041407867494</v>
      </c>
    </row>
    <row r="1095" spans="2:3">
      <c r="B1095" s="151">
        <v>8.4</v>
      </c>
      <c r="C1095" s="150">
        <v>201.9047619047619</v>
      </c>
    </row>
    <row r="1096" spans="2:3">
      <c r="B1096" s="151">
        <v>4.2</v>
      </c>
      <c r="C1096" s="150">
        <v>393.00952380952378</v>
      </c>
    </row>
    <row r="1097" spans="2:3">
      <c r="B1097" s="151">
        <v>8.4</v>
      </c>
      <c r="C1097" s="150">
        <v>99.961904761904762</v>
      </c>
    </row>
    <row r="1098" spans="2:3">
      <c r="B1098" s="151">
        <v>4.2</v>
      </c>
      <c r="C1098" s="150">
        <v>166.46190476190475</v>
      </c>
    </row>
    <row r="1099" spans="2:3">
      <c r="B1099" s="151">
        <v>4.2</v>
      </c>
      <c r="C1099" s="150">
        <v>418.10476190476186</v>
      </c>
    </row>
    <row r="1100" spans="2:3">
      <c r="B1100" s="151">
        <v>16.8</v>
      </c>
      <c r="C1100" s="150">
        <v>49.980952380952381</v>
      </c>
    </row>
    <row r="1101" spans="2:3">
      <c r="B1101" s="151">
        <v>54.599999999999994</v>
      </c>
      <c r="C1101" s="150">
        <v>36.126556776556782</v>
      </c>
    </row>
    <row r="1102" spans="2:3">
      <c r="B1102" s="151">
        <v>16.8</v>
      </c>
      <c r="C1102" s="150">
        <v>37.432738095238086</v>
      </c>
    </row>
    <row r="1103" spans="2:3">
      <c r="B1103" s="151">
        <v>8.4</v>
      </c>
      <c r="C1103" s="150">
        <v>74.865476190476173</v>
      </c>
    </row>
    <row r="1104" spans="2:3">
      <c r="B1104" s="151">
        <v>109.19999999999999</v>
      </c>
      <c r="C1104" s="150">
        <v>25.785256410256416</v>
      </c>
    </row>
    <row r="1105" spans="2:3">
      <c r="B1105" s="151">
        <v>4.2</v>
      </c>
      <c r="C1105" s="150">
        <v>455.74761904761908</v>
      </c>
    </row>
    <row r="1106" spans="2:3">
      <c r="B1106" s="151">
        <v>8.4</v>
      </c>
      <c r="C1106" s="150">
        <v>91.596428571428561</v>
      </c>
    </row>
    <row r="1107" spans="2:3">
      <c r="B1107" s="151">
        <v>8.4</v>
      </c>
      <c r="C1107" s="150">
        <v>108.32738095238095</v>
      </c>
    </row>
    <row r="1108" spans="2:3">
      <c r="B1108" s="151">
        <v>4.2</v>
      </c>
      <c r="C1108" s="150">
        <v>317.72380952380951</v>
      </c>
    </row>
    <row r="1109" spans="2:3">
      <c r="B1109" s="151">
        <v>8.4</v>
      </c>
      <c r="C1109" s="150">
        <v>206.27023809523808</v>
      </c>
    </row>
    <row r="1110" spans="2:3">
      <c r="B1110" s="151">
        <v>4.2</v>
      </c>
      <c r="C1110" s="150">
        <v>462.73095238095237</v>
      </c>
    </row>
    <row r="1111" spans="2:3">
      <c r="B1111" s="151">
        <v>21</v>
      </c>
      <c r="C1111" s="150">
        <v>46.677142857142854</v>
      </c>
    </row>
    <row r="1112" spans="2:3">
      <c r="B1112" s="151">
        <v>8.4</v>
      </c>
      <c r="C1112" s="150">
        <v>108.32738095238095</v>
      </c>
    </row>
    <row r="1113" spans="2:3">
      <c r="B1113" s="151">
        <v>12.600000000000001</v>
      </c>
      <c r="C1113" s="150">
        <v>124.99603174603173</v>
      </c>
    </row>
    <row r="1114" spans="2:3">
      <c r="B1114" s="151">
        <v>8.4</v>
      </c>
      <c r="C1114" s="150">
        <v>212.5440476190476</v>
      </c>
    </row>
    <row r="1115" spans="2:3">
      <c r="B1115" s="151">
        <v>8.4</v>
      </c>
      <c r="C1115" s="150">
        <v>225.09166666666667</v>
      </c>
    </row>
    <row r="1116" spans="2:3">
      <c r="B1116" s="151">
        <v>4.2</v>
      </c>
      <c r="C1116" s="150">
        <v>149.73095238095235</v>
      </c>
    </row>
    <row r="1117" spans="2:3">
      <c r="B1117" s="151">
        <v>50.400000000000006</v>
      </c>
      <c r="C1117" s="150">
        <v>51.685317460317449</v>
      </c>
    </row>
    <row r="1118" spans="2:3">
      <c r="B1118" s="151">
        <v>42</v>
      </c>
      <c r="C1118" s="150">
        <v>26.824047619047619</v>
      </c>
    </row>
    <row r="1119" spans="2:3">
      <c r="B1119" s="151">
        <v>4.2</v>
      </c>
      <c r="C1119" s="150">
        <v>317.72380952380951</v>
      </c>
    </row>
    <row r="1120" spans="2:3">
      <c r="B1120" s="151">
        <v>67.2</v>
      </c>
      <c r="C1120" s="150">
        <v>41.901041666666664</v>
      </c>
    </row>
    <row r="1121" spans="2:3">
      <c r="B1121" s="151">
        <v>4.2</v>
      </c>
      <c r="C1121" s="150">
        <v>330.2714285714286</v>
      </c>
    </row>
    <row r="1122" spans="2:3">
      <c r="B1122" s="151">
        <v>21</v>
      </c>
      <c r="C1122" s="150">
        <v>53.369523809523812</v>
      </c>
    </row>
    <row r="1123" spans="2:3">
      <c r="B1123" s="151">
        <v>4.2</v>
      </c>
      <c r="C1123" s="150">
        <v>330.2714285714286</v>
      </c>
    </row>
    <row r="1124" spans="2:3">
      <c r="B1124" s="151">
        <v>12.600000000000001</v>
      </c>
      <c r="C1124" s="150">
        <v>154.24365079365077</v>
      </c>
    </row>
    <row r="1125" spans="2:3">
      <c r="B1125" s="151">
        <v>12.600000000000001</v>
      </c>
      <c r="C1125" s="150">
        <v>61.06428571428571</v>
      </c>
    </row>
    <row r="1126" spans="2:3">
      <c r="B1126" s="151">
        <v>4.2</v>
      </c>
      <c r="C1126" s="150">
        <v>462.73095238095237</v>
      </c>
    </row>
    <row r="1127" spans="2:3">
      <c r="B1127" s="151">
        <v>29.400000000000006</v>
      </c>
      <c r="C1127" s="150">
        <v>42.043877551020394</v>
      </c>
    </row>
    <row r="1128" spans="2:3">
      <c r="B1128" s="151">
        <v>21</v>
      </c>
      <c r="C1128" s="150">
        <v>26.599999999999998</v>
      </c>
    </row>
    <row r="1129" spans="2:3">
      <c r="B1129" s="151">
        <v>4.2</v>
      </c>
      <c r="C1129" s="150">
        <v>355.36666666666662</v>
      </c>
    </row>
    <row r="1130" spans="2:3">
      <c r="B1130" s="151">
        <v>4.2</v>
      </c>
      <c r="C1130" s="150">
        <v>342.81904761904764</v>
      </c>
    </row>
    <row r="1131" spans="2:3">
      <c r="B1131" s="151">
        <v>12.600000000000001</v>
      </c>
      <c r="C1131" s="150">
        <v>116.63095238095237</v>
      </c>
    </row>
    <row r="1132" spans="2:3">
      <c r="B1132" s="151">
        <v>8.4</v>
      </c>
      <c r="C1132" s="150">
        <v>164.26190476190479</v>
      </c>
    </row>
    <row r="1133" spans="2:3">
      <c r="B1133" s="151">
        <v>8.4</v>
      </c>
      <c r="C1133" s="150">
        <v>99.961904761904762</v>
      </c>
    </row>
    <row r="1134" spans="2:3">
      <c r="B1134" s="151">
        <v>4.2</v>
      </c>
      <c r="C1134" s="150">
        <v>166.46190476190475</v>
      </c>
    </row>
    <row r="1135" spans="2:3">
      <c r="B1135" s="151">
        <v>71.400000000000006</v>
      </c>
      <c r="C1135" s="150">
        <v>39.436274509803916</v>
      </c>
    </row>
    <row r="1136" spans="2:3">
      <c r="B1136" s="151">
        <v>8.4</v>
      </c>
      <c r="C1136" s="150">
        <v>83.230952380952374</v>
      </c>
    </row>
    <row r="1137" spans="2:3">
      <c r="B1137" s="151">
        <v>16.8</v>
      </c>
      <c r="C1137" s="150">
        <v>120.01964285714286</v>
      </c>
    </row>
    <row r="1138" spans="2:3">
      <c r="B1138" s="151">
        <v>4.2</v>
      </c>
      <c r="C1138" s="150">
        <v>149.73095238095235</v>
      </c>
    </row>
    <row r="1139" spans="2:3">
      <c r="B1139" s="151">
        <v>4.2</v>
      </c>
      <c r="C1139" s="150">
        <v>500.37380952380948</v>
      </c>
    </row>
    <row r="1140" spans="2:3">
      <c r="B1140" s="151">
        <v>4.2</v>
      </c>
      <c r="C1140" s="150">
        <v>317.72380952380951</v>
      </c>
    </row>
    <row r="1141" spans="2:3">
      <c r="B1141" s="151">
        <v>8.4</v>
      </c>
      <c r="C1141" s="150">
        <v>91.596428571428561</v>
      </c>
    </row>
    <row r="1142" spans="2:3">
      <c r="B1142" s="151">
        <v>12.600000000000001</v>
      </c>
      <c r="C1142" s="150">
        <v>112.44841269841268</v>
      </c>
    </row>
    <row r="1143" spans="2:3">
      <c r="B1143" s="151">
        <v>4.2</v>
      </c>
      <c r="C1143" s="150">
        <v>317.72380952380951</v>
      </c>
    </row>
    <row r="1144" spans="2:3">
      <c r="B1144" s="151">
        <v>4.2</v>
      </c>
      <c r="C1144" s="150">
        <v>367.91428571428571</v>
      </c>
    </row>
    <row r="1145" spans="2:3">
      <c r="B1145" s="151">
        <v>4.2</v>
      </c>
      <c r="C1145" s="150">
        <v>355.36666666666662</v>
      </c>
    </row>
    <row r="1146" spans="2:3">
      <c r="B1146" s="151">
        <v>8.4</v>
      </c>
      <c r="C1146" s="150">
        <v>91.596428571428561</v>
      </c>
    </row>
    <row r="1147" spans="2:3">
      <c r="B1147" s="151">
        <v>4.2</v>
      </c>
      <c r="C1147" s="150">
        <v>149.73095238095235</v>
      </c>
    </row>
    <row r="1148" spans="2:3">
      <c r="B1148" s="151">
        <v>4.2</v>
      </c>
      <c r="C1148" s="150">
        <v>199.92380952380952</v>
      </c>
    </row>
    <row r="1149" spans="2:3">
      <c r="B1149" s="151">
        <v>168</v>
      </c>
      <c r="C1149" s="150">
        <v>23.566071428571426</v>
      </c>
    </row>
    <row r="1150" spans="2:3">
      <c r="B1150" s="151">
        <v>4.2</v>
      </c>
      <c r="C1150" s="150">
        <v>317.72380952380951</v>
      </c>
    </row>
    <row r="1151" spans="2:3">
      <c r="B1151" s="151">
        <v>4.2</v>
      </c>
      <c r="C1151" s="150">
        <v>149.73095238095235</v>
      </c>
    </row>
    <row r="1152" spans="2:3">
      <c r="B1152" s="151">
        <v>4.2</v>
      </c>
      <c r="C1152" s="150">
        <v>133</v>
      </c>
    </row>
    <row r="1153" spans="2:3">
      <c r="B1153" s="151">
        <v>4.2</v>
      </c>
      <c r="C1153" s="150">
        <v>355.36666666666662</v>
      </c>
    </row>
    <row r="1154" spans="2:3">
      <c r="B1154" s="151">
        <v>4.2</v>
      </c>
      <c r="C1154" s="150">
        <v>380.46190476190475</v>
      </c>
    </row>
    <row r="1155" spans="2:3">
      <c r="B1155" s="151">
        <v>4.2</v>
      </c>
      <c r="C1155" s="150">
        <v>116.26904761904763</v>
      </c>
    </row>
    <row r="1156" spans="2:3">
      <c r="B1156" s="151">
        <v>4.2</v>
      </c>
      <c r="C1156" s="150">
        <v>199.92380952380952</v>
      </c>
    </row>
    <row r="1157" spans="2:3">
      <c r="B1157" s="151">
        <v>4.2</v>
      </c>
      <c r="C1157" s="150">
        <v>317.72380952380951</v>
      </c>
    </row>
    <row r="1158" spans="2:3">
      <c r="B1158" s="151">
        <v>4.2</v>
      </c>
      <c r="C1158" s="150">
        <v>216.6547619047619</v>
      </c>
    </row>
    <row r="1159" spans="2:3">
      <c r="B1159" s="151">
        <v>4.2</v>
      </c>
      <c r="C1159" s="150">
        <v>199.92380952380952</v>
      </c>
    </row>
    <row r="1160" spans="2:3">
      <c r="B1160" s="151">
        <v>4.2</v>
      </c>
      <c r="C1160" s="150">
        <v>437.63571428571424</v>
      </c>
    </row>
    <row r="1161" spans="2:3">
      <c r="B1161" s="151">
        <v>4.2</v>
      </c>
      <c r="C1161" s="150">
        <v>216.6547619047619</v>
      </c>
    </row>
    <row r="1162" spans="2:3">
      <c r="B1162" s="151">
        <v>4.2</v>
      </c>
      <c r="C1162" s="150">
        <v>116.26904761904763</v>
      </c>
    </row>
    <row r="1163" spans="2:3">
      <c r="B1163" s="151">
        <v>4.2</v>
      </c>
      <c r="C1163" s="150">
        <v>317.72380952380951</v>
      </c>
    </row>
    <row r="1164" spans="2:3">
      <c r="B1164" s="151">
        <v>4.2</v>
      </c>
      <c r="C1164" s="150">
        <v>399.99285714285708</v>
      </c>
    </row>
    <row r="1165" spans="2:3">
      <c r="B1165" s="151">
        <v>4.2</v>
      </c>
      <c r="C1165" s="150">
        <v>399.99285714285708</v>
      </c>
    </row>
    <row r="1166" spans="2:3">
      <c r="B1166" s="151">
        <v>4.2</v>
      </c>
      <c r="C1166" s="150">
        <v>133</v>
      </c>
    </row>
    <row r="1167" spans="2:3">
      <c r="B1167" s="151">
        <v>4.2</v>
      </c>
      <c r="C1167" s="150">
        <v>183.19285714285712</v>
      </c>
    </row>
    <row r="1168" spans="2:3">
      <c r="B1168" s="151">
        <v>4.2</v>
      </c>
      <c r="C1168" s="150">
        <v>425.08809523809521</v>
      </c>
    </row>
    <row r="1169" spans="2:3">
      <c r="B1169" s="151">
        <v>4.2</v>
      </c>
      <c r="C1169" s="150">
        <v>199.92380952380952</v>
      </c>
    </row>
    <row r="1170" spans="2:3">
      <c r="B1170" s="151">
        <v>4.2</v>
      </c>
      <c r="C1170" s="150">
        <v>475.27857142857147</v>
      </c>
    </row>
    <row r="1171" spans="2:3">
      <c r="B1171" s="151">
        <v>4.2</v>
      </c>
      <c r="C1171" s="150">
        <v>216.6547619047619</v>
      </c>
    </row>
    <row r="1172" spans="2:3">
      <c r="B1172" s="151">
        <v>4.2</v>
      </c>
      <c r="C1172" s="150">
        <v>199.92380952380952</v>
      </c>
    </row>
    <row r="1173" spans="2:3">
      <c r="B1173" s="151">
        <v>4.2</v>
      </c>
      <c r="C1173" s="150">
        <v>166.46190476190475</v>
      </c>
    </row>
    <row r="1174" spans="2:3">
      <c r="B1174" s="151">
        <v>4.2</v>
      </c>
      <c r="C1174" s="150">
        <v>399.99285714285708</v>
      </c>
    </row>
    <row r="1175" spans="2:3">
      <c r="B1175" s="151">
        <v>4.2</v>
      </c>
      <c r="C1175" s="150">
        <v>399.99285714285708</v>
      </c>
    </row>
    <row r="1176" spans="2:3">
      <c r="B1176" s="151">
        <v>4.2</v>
      </c>
      <c r="C1176" s="150">
        <v>319.06666666666661</v>
      </c>
    </row>
    <row r="1177" spans="2:3">
      <c r="B1177" s="151">
        <v>4.2</v>
      </c>
      <c r="C1177" s="150">
        <v>387.4452380952381</v>
      </c>
    </row>
    <row r="1178" spans="2:3">
      <c r="B1178" s="151">
        <v>4.2</v>
      </c>
      <c r="C1178" s="150">
        <v>475.27857142857147</v>
      </c>
    </row>
    <row r="1179" spans="2:3">
      <c r="B1179" s="151">
        <v>4.2</v>
      </c>
      <c r="C1179" s="150">
        <v>166.46190476190475</v>
      </c>
    </row>
    <row r="1180" spans="2:3">
      <c r="B1180" s="151">
        <v>4.2</v>
      </c>
      <c r="C1180" s="150">
        <v>166.46190476190475</v>
      </c>
    </row>
    <row r="1181" spans="2:3">
      <c r="B1181" s="151">
        <v>4.2</v>
      </c>
      <c r="C1181" s="150">
        <v>149.73095238095235</v>
      </c>
    </row>
    <row r="1182" spans="2:3">
      <c r="B1182" s="151">
        <v>4.2</v>
      </c>
      <c r="C1182" s="150">
        <v>133</v>
      </c>
    </row>
    <row r="1183" spans="2:3">
      <c r="B1183" s="151">
        <v>4.2</v>
      </c>
      <c r="C1183" s="150">
        <v>425.08809523809521</v>
      </c>
    </row>
    <row r="1184" spans="2:3">
      <c r="B1184" s="151">
        <v>4.2</v>
      </c>
      <c r="C1184" s="150">
        <v>166.46190476190475</v>
      </c>
    </row>
    <row r="1185" spans="2:3">
      <c r="B1185" s="151">
        <v>4.2</v>
      </c>
      <c r="C1185" s="150">
        <v>374.89761904761906</v>
      </c>
    </row>
    <row r="1186" spans="2:3">
      <c r="B1186" s="151">
        <v>4.2</v>
      </c>
      <c r="C1186" s="150">
        <v>399.99285714285708</v>
      </c>
    </row>
    <row r="1187" spans="2:3">
      <c r="B1187" s="151">
        <v>4.2</v>
      </c>
      <c r="C1187" s="150">
        <v>399.99285714285708</v>
      </c>
    </row>
    <row r="1188" spans="2:3">
      <c r="B1188" s="151">
        <v>4.2</v>
      </c>
      <c r="C1188" s="150">
        <v>412.54047619047617</v>
      </c>
    </row>
    <row r="1189" spans="2:3">
      <c r="B1189" s="151">
        <v>4.2</v>
      </c>
      <c r="C1189" s="150">
        <v>319.06666666666661</v>
      </c>
    </row>
    <row r="1190" spans="2:3">
      <c r="B1190" s="151">
        <v>4.2</v>
      </c>
      <c r="C1190" s="150">
        <v>319.06666666666661</v>
      </c>
    </row>
    <row r="1191" spans="2:3">
      <c r="B1191" s="151">
        <v>4.2</v>
      </c>
      <c r="C1191" s="150">
        <v>183.19285714285712</v>
      </c>
    </row>
    <row r="1192" spans="2:3">
      <c r="B1192" s="151">
        <v>4.2</v>
      </c>
      <c r="C1192" s="150">
        <v>149.73095238095235</v>
      </c>
    </row>
    <row r="1193" spans="2:3">
      <c r="B1193" s="151">
        <v>4.2</v>
      </c>
      <c r="C1193" s="150">
        <v>183.19285714285712</v>
      </c>
    </row>
    <row r="1194" spans="2:3">
      <c r="B1194" s="151">
        <v>4.2</v>
      </c>
      <c r="C1194" s="150">
        <v>330.2714285714286</v>
      </c>
    </row>
    <row r="1195" spans="2:3">
      <c r="B1195" s="151">
        <v>4.2</v>
      </c>
      <c r="C1195" s="150">
        <v>199.92380952380952</v>
      </c>
    </row>
    <row r="1196" spans="2:3">
      <c r="B1196" s="151">
        <v>4.2</v>
      </c>
      <c r="C1196" s="150">
        <v>412.54047619047617</v>
      </c>
    </row>
    <row r="1197" spans="2:3">
      <c r="B1197" s="151">
        <v>4.2</v>
      </c>
      <c r="C1197" s="150">
        <v>133</v>
      </c>
    </row>
    <row r="1198" spans="2:3">
      <c r="B1198" s="151">
        <v>4.2</v>
      </c>
      <c r="C1198" s="150">
        <v>216.6547619047619</v>
      </c>
    </row>
    <row r="1199" spans="2:3">
      <c r="B1199" s="151">
        <v>4.2</v>
      </c>
      <c r="C1199" s="150">
        <v>216.6547619047619</v>
      </c>
    </row>
    <row r="1200" spans="2:3">
      <c r="B1200" s="151">
        <v>4.2</v>
      </c>
      <c r="C1200" s="150">
        <v>387.4452380952381</v>
      </c>
    </row>
    <row r="1201" spans="2:3">
      <c r="B1201" s="151">
        <v>4.2</v>
      </c>
      <c r="C1201" s="150">
        <v>183.19285714285712</v>
      </c>
    </row>
    <row r="1202" spans="2:3">
      <c r="B1202" s="151">
        <v>4.2</v>
      </c>
      <c r="C1202" s="150">
        <v>374.89761904761906</v>
      </c>
    </row>
    <row r="1203" spans="2:3">
      <c r="B1203" s="151">
        <v>4.2</v>
      </c>
      <c r="C1203" s="150">
        <v>387.4452380952381</v>
      </c>
    </row>
    <row r="1204" spans="2:3">
      <c r="B1204" s="151">
        <v>4.2</v>
      </c>
      <c r="C1204" s="150">
        <v>183.19285714285712</v>
      </c>
    </row>
    <row r="1205" spans="2:3">
      <c r="B1205" s="151">
        <v>4.2</v>
      </c>
      <c r="C1205" s="150">
        <v>367.91428571428571</v>
      </c>
    </row>
    <row r="1206" spans="2:3">
      <c r="B1206" s="151">
        <v>4.2</v>
      </c>
      <c r="C1206" s="150">
        <v>183.19285714285712</v>
      </c>
    </row>
    <row r="1207" spans="2:3">
      <c r="B1207" s="151">
        <v>4.2</v>
      </c>
      <c r="C1207" s="150">
        <v>412.54047619047617</v>
      </c>
    </row>
    <row r="1208" spans="2:3">
      <c r="B1208" s="151">
        <v>4.2</v>
      </c>
      <c r="C1208" s="150">
        <v>412.54047619047617</v>
      </c>
    </row>
    <row r="1209" spans="2:3">
      <c r="B1209" s="151">
        <v>4.2</v>
      </c>
      <c r="C1209" s="150">
        <v>425.08809523809521</v>
      </c>
    </row>
    <row r="1210" spans="2:3">
      <c r="B1210" s="151">
        <v>4.2</v>
      </c>
      <c r="C1210" s="150">
        <v>149.73095238095235</v>
      </c>
    </row>
    <row r="1211" spans="2:3">
      <c r="B1211" s="151">
        <v>4.2</v>
      </c>
      <c r="C1211" s="150">
        <v>216.6547619047619</v>
      </c>
    </row>
    <row r="1212" spans="2:3">
      <c r="B1212" s="151">
        <v>4.2</v>
      </c>
      <c r="C1212" s="150">
        <v>380.46190476190475</v>
      </c>
    </row>
    <row r="1213" spans="2:3">
      <c r="B1213" s="151">
        <v>4.2</v>
      </c>
      <c r="C1213" s="150">
        <v>418.10476190476186</v>
      </c>
    </row>
    <row r="1214" spans="2:3">
      <c r="B1214" s="151">
        <v>4.2</v>
      </c>
      <c r="C1214" s="150">
        <v>355.36666666666662</v>
      </c>
    </row>
    <row r="1215" spans="2:3">
      <c r="B1215" s="151">
        <v>4.2</v>
      </c>
      <c r="C1215" s="150">
        <v>342.81904761904764</v>
      </c>
    </row>
    <row r="1216" spans="2:3">
      <c r="B1216" s="151">
        <v>4.2</v>
      </c>
      <c r="C1216" s="150">
        <v>399.99285714285708</v>
      </c>
    </row>
    <row r="1217" spans="2:3">
      <c r="B1217" s="151">
        <v>4.2</v>
      </c>
      <c r="C1217" s="150">
        <v>374.89761904761906</v>
      </c>
    </row>
    <row r="1218" spans="2:3">
      <c r="B1218" s="151">
        <v>4.2</v>
      </c>
      <c r="C1218" s="150">
        <v>342.81904761904764</v>
      </c>
    </row>
    <row r="1219" spans="2:3">
      <c r="B1219" s="151">
        <v>4.2</v>
      </c>
      <c r="C1219" s="150">
        <v>425.08809523809521</v>
      </c>
    </row>
    <row r="1220" spans="2:3">
      <c r="B1220" s="151">
        <v>4.2</v>
      </c>
      <c r="C1220" s="150">
        <v>317.72380952380951</v>
      </c>
    </row>
    <row r="1221" spans="2:3">
      <c r="B1221" s="151">
        <v>4.2</v>
      </c>
      <c r="C1221" s="150">
        <v>317.72380952380951</v>
      </c>
    </row>
    <row r="1222" spans="2:3">
      <c r="B1222" s="151">
        <v>4.2</v>
      </c>
      <c r="C1222" s="150">
        <v>317.72380952380951</v>
      </c>
    </row>
    <row r="1223" spans="2:3">
      <c r="B1223" s="151">
        <v>4.2</v>
      </c>
      <c r="C1223" s="150">
        <v>355.36666666666662</v>
      </c>
    </row>
    <row r="1224" spans="2:3">
      <c r="B1224" s="151">
        <v>4.2</v>
      </c>
      <c r="C1224" s="150">
        <v>166.46190476190475</v>
      </c>
    </row>
    <row r="1225" spans="2:3">
      <c r="B1225" s="151">
        <v>4.2</v>
      </c>
      <c r="C1225" s="150">
        <v>342.81904761904764</v>
      </c>
    </row>
    <row r="1226" spans="2:3">
      <c r="B1226" s="151">
        <v>4.2</v>
      </c>
      <c r="C1226" s="150">
        <v>342.81904761904764</v>
      </c>
    </row>
    <row r="1227" spans="2:3">
      <c r="B1227" s="151">
        <v>4.2</v>
      </c>
      <c r="C1227" s="150">
        <v>405.55714285714282</v>
      </c>
    </row>
    <row r="1228" spans="2:3">
      <c r="B1228" s="151">
        <v>4.2</v>
      </c>
      <c r="C1228" s="150">
        <v>405.55714285714282</v>
      </c>
    </row>
    <row r="1229" spans="2:3">
      <c r="B1229" s="151">
        <v>4.2</v>
      </c>
      <c r="C1229" s="150">
        <v>199.92380952380952</v>
      </c>
    </row>
    <row r="1230" spans="2:3">
      <c r="B1230" s="151">
        <v>4.2</v>
      </c>
      <c r="C1230" s="150">
        <v>425.08809523809521</v>
      </c>
    </row>
    <row r="1231" spans="2:3">
      <c r="B1231" s="151">
        <v>4.2</v>
      </c>
      <c r="C1231" s="150">
        <v>199.92380952380952</v>
      </c>
    </row>
    <row r="1232" spans="2:3">
      <c r="B1232" s="151">
        <v>4.2</v>
      </c>
      <c r="C1232" s="150">
        <v>199.92380952380952</v>
      </c>
    </row>
    <row r="1233" spans="2:3">
      <c r="B1233" s="151">
        <v>4.2</v>
      </c>
      <c r="C1233" s="150">
        <v>133</v>
      </c>
    </row>
    <row r="1234" spans="2:3">
      <c r="B1234" s="151">
        <v>4.2</v>
      </c>
      <c r="C1234" s="150">
        <v>166.46190476190475</v>
      </c>
    </row>
    <row r="1235" spans="2:3">
      <c r="B1235" s="151">
        <v>4.2</v>
      </c>
      <c r="C1235" s="150">
        <v>199.92380952380952</v>
      </c>
    </row>
    <row r="1236" spans="2:3">
      <c r="B1236" s="151">
        <v>4.2</v>
      </c>
      <c r="C1236" s="150">
        <v>355.36666666666662</v>
      </c>
    </row>
    <row r="1237" spans="2:3">
      <c r="B1237" s="151">
        <v>4.2</v>
      </c>
      <c r="C1237" s="150">
        <v>374.89761904761906</v>
      </c>
    </row>
    <row r="1238" spans="2:3">
      <c r="B1238" s="151">
        <v>4.2</v>
      </c>
      <c r="C1238" s="150">
        <v>199.92380952380952</v>
      </c>
    </row>
    <row r="1239" spans="2:3">
      <c r="B1239" s="151">
        <v>4.2</v>
      </c>
      <c r="C1239" s="150">
        <v>317.72380952380951</v>
      </c>
    </row>
    <row r="1240" spans="2:3">
      <c r="B1240" s="151">
        <v>4.2</v>
      </c>
      <c r="C1240" s="150">
        <v>330.2714285714286</v>
      </c>
    </row>
    <row r="1241" spans="2:3">
      <c r="B1241" s="151">
        <v>4.2</v>
      </c>
      <c r="C1241" s="150">
        <v>166.46190476190475</v>
      </c>
    </row>
    <row r="1242" spans="2:3">
      <c r="B1242" s="151">
        <v>4.2</v>
      </c>
      <c r="C1242" s="150">
        <v>216.6547619047619</v>
      </c>
    </row>
    <row r="1243" spans="2:3">
      <c r="B1243" s="151">
        <v>4.2</v>
      </c>
      <c r="C1243" s="150">
        <v>199.92380952380952</v>
      </c>
    </row>
    <row r="1244" spans="2:3">
      <c r="B1244" s="151">
        <v>4.2</v>
      </c>
      <c r="C1244" s="150">
        <v>342.81904761904764</v>
      </c>
    </row>
    <row r="1245" spans="2:3">
      <c r="B1245" s="151">
        <v>4.2</v>
      </c>
      <c r="C1245" s="150">
        <v>166.46190476190475</v>
      </c>
    </row>
    <row r="1246" spans="2:3">
      <c r="B1246" s="151">
        <v>4.2</v>
      </c>
      <c r="C1246" s="150">
        <v>183.19285714285712</v>
      </c>
    </row>
    <row r="1247" spans="2:3">
      <c r="B1247" s="151">
        <v>4.2</v>
      </c>
      <c r="C1247" s="150">
        <v>330.2714285714286</v>
      </c>
    </row>
    <row r="1248" spans="2:3">
      <c r="B1248" s="151">
        <v>4.2</v>
      </c>
      <c r="C1248" s="150">
        <v>199.92380952380952</v>
      </c>
    </row>
    <row r="1249" spans="2:3">
      <c r="B1249" s="151">
        <v>4.2</v>
      </c>
      <c r="C1249" s="150">
        <v>149.73095238095235</v>
      </c>
    </row>
    <row r="1250" spans="2:3">
      <c r="B1250" s="151">
        <v>4.2</v>
      </c>
      <c r="C1250" s="150">
        <v>133</v>
      </c>
    </row>
    <row r="1251" spans="2:3">
      <c r="B1251" s="151">
        <v>4.2</v>
      </c>
      <c r="C1251" s="150">
        <v>374.89761904761906</v>
      </c>
    </row>
    <row r="1252" spans="2:3">
      <c r="B1252" s="151">
        <v>4.2</v>
      </c>
      <c r="C1252" s="150">
        <v>317.72380952380951</v>
      </c>
    </row>
    <row r="1253" spans="2:3">
      <c r="B1253" s="151">
        <v>4.2</v>
      </c>
      <c r="C1253" s="150">
        <v>450.18333333333334</v>
      </c>
    </row>
    <row r="1254" spans="2:3">
      <c r="B1254" s="151">
        <v>4.2</v>
      </c>
      <c r="C1254" s="150">
        <v>380.46190476190475</v>
      </c>
    </row>
    <row r="1255" spans="2:3">
      <c r="B1255" s="151">
        <v>4.2</v>
      </c>
      <c r="C1255" s="150">
        <v>367.91428571428571</v>
      </c>
    </row>
    <row r="1256" spans="2:3">
      <c r="B1256" s="151">
        <v>4.2</v>
      </c>
      <c r="C1256" s="150">
        <v>199.92380952380952</v>
      </c>
    </row>
    <row r="1257" spans="2:3">
      <c r="B1257" s="151">
        <v>4.2</v>
      </c>
      <c r="C1257" s="150">
        <v>166.46190476190475</v>
      </c>
    </row>
    <row r="1258" spans="2:3">
      <c r="B1258" s="151">
        <v>4.2</v>
      </c>
      <c r="C1258" s="150">
        <v>317.72380952380951</v>
      </c>
    </row>
    <row r="1259" spans="2:3">
      <c r="B1259" s="151">
        <v>4.2</v>
      </c>
      <c r="C1259" s="150">
        <v>330.2714285714286</v>
      </c>
    </row>
    <row r="1260" spans="2:3">
      <c r="B1260" s="151">
        <v>4.2</v>
      </c>
      <c r="C1260" s="150">
        <v>216.6547619047619</v>
      </c>
    </row>
    <row r="1261" spans="2:3">
      <c r="B1261" s="151">
        <v>4.2</v>
      </c>
      <c r="C1261" s="150">
        <v>199.92380952380952</v>
      </c>
    </row>
    <row r="1262" spans="2:3">
      <c r="B1262" s="151">
        <v>4.2</v>
      </c>
      <c r="C1262" s="150">
        <v>374.89761904761906</v>
      </c>
    </row>
    <row r="1263" spans="2:3">
      <c r="B1263" s="151">
        <v>4.2</v>
      </c>
      <c r="C1263" s="150">
        <v>367.91428571428571</v>
      </c>
    </row>
    <row r="1264" spans="2:3">
      <c r="B1264" s="151">
        <v>4.2</v>
      </c>
      <c r="C1264" s="150">
        <v>367.91428571428571</v>
      </c>
    </row>
    <row r="1265" spans="2:3">
      <c r="B1265" s="151">
        <v>4.2</v>
      </c>
      <c r="C1265" s="150">
        <v>393.00952380952378</v>
      </c>
    </row>
    <row r="1266" spans="2:3">
      <c r="B1266" s="151">
        <v>4.2</v>
      </c>
      <c r="C1266" s="150">
        <v>133</v>
      </c>
    </row>
    <row r="1267" spans="2:3">
      <c r="B1267" s="151">
        <v>4.2</v>
      </c>
      <c r="C1267" s="150">
        <v>133</v>
      </c>
    </row>
    <row r="1268" spans="2:3">
      <c r="B1268" s="151">
        <v>4.2</v>
      </c>
      <c r="C1268" s="150">
        <v>342.81904761904764</v>
      </c>
    </row>
    <row r="1269" spans="2:3">
      <c r="B1269" s="151">
        <v>4.2</v>
      </c>
      <c r="C1269" s="150">
        <v>317.72380952380951</v>
      </c>
    </row>
    <row r="1270" spans="2:3">
      <c r="B1270" s="151">
        <v>4.2</v>
      </c>
      <c r="C1270" s="150">
        <v>133</v>
      </c>
    </row>
    <row r="1271" spans="2:3">
      <c r="B1271" s="151">
        <v>4.2</v>
      </c>
      <c r="C1271" s="150">
        <v>487.82619047619045</v>
      </c>
    </row>
    <row r="1272" spans="2:3">
      <c r="B1272" s="151">
        <v>4.2</v>
      </c>
      <c r="C1272" s="150">
        <v>183.19285714285712</v>
      </c>
    </row>
    <row r="1273" spans="2:3">
      <c r="B1273" s="151">
        <v>4.2</v>
      </c>
      <c r="C1273" s="150">
        <v>380.46190476190475</v>
      </c>
    </row>
    <row r="1274" spans="2:3">
      <c r="B1274" s="151">
        <v>4.2</v>
      </c>
      <c r="C1274" s="150">
        <v>149.73095238095235</v>
      </c>
    </row>
    <row r="1275" spans="2:3">
      <c r="B1275" s="151">
        <v>4.2</v>
      </c>
      <c r="C1275" s="150">
        <v>450.18333333333334</v>
      </c>
    </row>
    <row r="1276" spans="2:3">
      <c r="B1276" s="151">
        <v>4.2</v>
      </c>
      <c r="C1276" s="150">
        <v>199.92380952380952</v>
      </c>
    </row>
    <row r="1277" spans="2:3">
      <c r="B1277" s="151">
        <v>4.2</v>
      </c>
      <c r="C1277" s="150">
        <v>166.46190476190475</v>
      </c>
    </row>
    <row r="1278" spans="2:3">
      <c r="B1278" s="151">
        <v>4.2</v>
      </c>
      <c r="C1278" s="150">
        <v>216.6547619047619</v>
      </c>
    </row>
    <row r="1279" spans="2:3">
      <c r="B1279" s="151">
        <v>4.2</v>
      </c>
      <c r="C1279" s="150">
        <v>166.46190476190475</v>
      </c>
    </row>
    <row r="1280" spans="2:3">
      <c r="B1280" s="151">
        <v>4.2</v>
      </c>
      <c r="C1280" s="150">
        <v>199.92380952380952</v>
      </c>
    </row>
    <row r="1281" spans="2:3">
      <c r="B1281" s="151">
        <v>4.2</v>
      </c>
      <c r="C1281" s="150">
        <v>183.19285714285712</v>
      </c>
    </row>
    <row r="1282" spans="2:3">
      <c r="B1282" s="151">
        <v>4.2</v>
      </c>
      <c r="C1282" s="150">
        <v>355.36666666666662</v>
      </c>
    </row>
    <row r="1283" spans="2:3">
      <c r="B1283" s="151">
        <v>4.2</v>
      </c>
      <c r="C1283" s="150">
        <v>116.26904761904763</v>
      </c>
    </row>
    <row r="1284" spans="2:3">
      <c r="B1284" s="151">
        <v>4.2</v>
      </c>
      <c r="C1284" s="150">
        <v>149.73095238095235</v>
      </c>
    </row>
    <row r="1285" spans="2:3">
      <c r="B1285" s="151">
        <v>4.2</v>
      </c>
      <c r="C1285" s="150">
        <v>317.72380952380951</v>
      </c>
    </row>
    <row r="1286" spans="2:3">
      <c r="B1286" s="151">
        <v>4.2</v>
      </c>
      <c r="C1286" s="150">
        <v>342.81904761904764</v>
      </c>
    </row>
    <row r="1287" spans="2:3">
      <c r="B1287" s="151">
        <v>4.2</v>
      </c>
      <c r="C1287" s="150">
        <v>317.72380952380951</v>
      </c>
    </row>
    <row r="1288" spans="2:3">
      <c r="B1288" s="151">
        <v>4.2</v>
      </c>
      <c r="C1288" s="150">
        <v>342.81904761904764</v>
      </c>
    </row>
    <row r="1289" spans="2:3">
      <c r="B1289" s="151">
        <v>4.2</v>
      </c>
      <c r="C1289" s="150">
        <v>317.72380952380951</v>
      </c>
    </row>
    <row r="1290" spans="2:3">
      <c r="B1290" s="151">
        <v>4.2</v>
      </c>
      <c r="C1290" s="150">
        <v>342.81904761904764</v>
      </c>
    </row>
    <row r="1291" spans="2:3">
      <c r="B1291" s="151">
        <v>4.2</v>
      </c>
      <c r="C1291" s="150">
        <v>374.89761904761906</v>
      </c>
    </row>
    <row r="1292" spans="2:3">
      <c r="B1292" s="151">
        <v>4.2</v>
      </c>
      <c r="C1292" s="150">
        <v>317.72380952380951</v>
      </c>
    </row>
    <row r="1293" spans="2:3">
      <c r="B1293" s="151">
        <v>4.2</v>
      </c>
      <c r="C1293" s="150">
        <v>116.26904761904763</v>
      </c>
    </row>
    <row r="1294" spans="2:3">
      <c r="B1294" s="151">
        <v>4.2</v>
      </c>
      <c r="C1294" s="150">
        <v>399.99285714285708</v>
      </c>
    </row>
    <row r="1295" spans="2:3">
      <c r="B1295" s="151">
        <v>4.2</v>
      </c>
      <c r="C1295" s="150">
        <v>500.37380952380948</v>
      </c>
    </row>
    <row r="1296" spans="2:3">
      <c r="B1296" s="151">
        <v>4.2</v>
      </c>
      <c r="C1296" s="150">
        <v>538.01666666666654</v>
      </c>
    </row>
    <row r="1297" spans="2:3">
      <c r="B1297" s="151">
        <v>4.2</v>
      </c>
      <c r="C1297" s="150">
        <v>199.92380952380952</v>
      </c>
    </row>
    <row r="1298" spans="2:3">
      <c r="B1298" s="151">
        <v>4.2</v>
      </c>
      <c r="C1298" s="150">
        <v>199.92380952380952</v>
      </c>
    </row>
    <row r="1299" spans="2:3">
      <c r="B1299" s="151">
        <v>4.2</v>
      </c>
      <c r="C1299" s="150">
        <v>437.63571428571424</v>
      </c>
    </row>
    <row r="1300" spans="2:3">
      <c r="B1300" s="151">
        <v>4.2</v>
      </c>
      <c r="C1300" s="150">
        <v>319.06666666666661</v>
      </c>
    </row>
    <row r="1301" spans="2:3">
      <c r="B1301" s="151">
        <v>4.2</v>
      </c>
      <c r="C1301" s="150">
        <v>387.4452380952381</v>
      </c>
    </row>
    <row r="1302" spans="2:3">
      <c r="B1302" s="151">
        <v>4.2</v>
      </c>
      <c r="C1302" s="150">
        <v>380.46190476190475</v>
      </c>
    </row>
    <row r="1303" spans="2:3">
      <c r="B1303" s="151">
        <v>4.2</v>
      </c>
      <c r="C1303" s="150">
        <v>355.36666666666662</v>
      </c>
    </row>
    <row r="1304" spans="2:3">
      <c r="B1304" s="151">
        <v>4.2</v>
      </c>
      <c r="C1304" s="150">
        <v>199.92380952380952</v>
      </c>
    </row>
    <row r="1305" spans="2:3">
      <c r="B1305" s="151">
        <v>4.2</v>
      </c>
      <c r="C1305" s="150">
        <v>199.92380952380952</v>
      </c>
    </row>
    <row r="1306" spans="2:3">
      <c r="B1306" s="151">
        <v>4.2</v>
      </c>
      <c r="C1306" s="150">
        <v>149.73095238095235</v>
      </c>
    </row>
    <row r="1307" spans="2:3">
      <c r="B1307" s="151">
        <v>4.2</v>
      </c>
      <c r="C1307" s="150">
        <v>450.18333333333334</v>
      </c>
    </row>
    <row r="1308" spans="2:3">
      <c r="B1308" s="151">
        <v>4.2</v>
      </c>
      <c r="C1308" s="150">
        <v>166.46190476190475</v>
      </c>
    </row>
    <row r="1309" spans="2:3">
      <c r="B1309" s="151">
        <v>4.2</v>
      </c>
      <c r="C1309" s="150">
        <v>450.18333333333334</v>
      </c>
    </row>
    <row r="1310" spans="2:3">
      <c r="B1310" s="151">
        <v>4.2</v>
      </c>
      <c r="C1310" s="150">
        <v>199.92380952380952</v>
      </c>
    </row>
    <row r="1311" spans="2:3">
      <c r="B1311" s="151">
        <v>4.2</v>
      </c>
      <c r="C1311" s="150">
        <v>367.91428571428571</v>
      </c>
    </row>
    <row r="1312" spans="2:3">
      <c r="B1312" s="151">
        <v>4.2</v>
      </c>
      <c r="C1312" s="150">
        <v>342.81904761904764</v>
      </c>
    </row>
    <row r="1313" spans="2:3">
      <c r="B1313" s="151">
        <v>4.2</v>
      </c>
      <c r="C1313" s="150">
        <v>183.19285714285712</v>
      </c>
    </row>
    <row r="1314" spans="2:3">
      <c r="B1314" s="151">
        <v>4.2</v>
      </c>
      <c r="C1314" s="150">
        <v>149.73095238095235</v>
      </c>
    </row>
    <row r="1315" spans="2:3">
      <c r="B1315" s="151">
        <v>4.2</v>
      </c>
      <c r="C1315" s="150">
        <v>183.19285714285712</v>
      </c>
    </row>
    <row r="1316" spans="2:3">
      <c r="B1316" s="151">
        <v>4.2</v>
      </c>
      <c r="C1316" s="150">
        <v>133</v>
      </c>
    </row>
    <row r="1317" spans="2:3">
      <c r="B1317" s="151">
        <v>4.2</v>
      </c>
      <c r="C1317" s="150">
        <v>149.73095238095235</v>
      </c>
    </row>
    <row r="1318" spans="2:3">
      <c r="B1318" s="151">
        <v>4.2</v>
      </c>
      <c r="C1318" s="150">
        <v>183.19285714285712</v>
      </c>
    </row>
    <row r="1319" spans="2:3">
      <c r="B1319" s="151">
        <v>4.2</v>
      </c>
      <c r="C1319" s="150">
        <v>199.92380952380952</v>
      </c>
    </row>
    <row r="1320" spans="2:3">
      <c r="B1320" s="151">
        <v>4.2</v>
      </c>
      <c r="C1320" s="150">
        <v>199.92380952380952</v>
      </c>
    </row>
    <row r="1321" spans="2:3">
      <c r="B1321" s="151">
        <v>4.2</v>
      </c>
      <c r="C1321" s="150">
        <v>199.92380952380952</v>
      </c>
    </row>
    <row r="1322" spans="2:3">
      <c r="B1322" s="151">
        <v>4.2</v>
      </c>
      <c r="C1322" s="150">
        <v>199.92380952380952</v>
      </c>
    </row>
    <row r="1323" spans="2:3">
      <c r="B1323" s="151">
        <v>4.2</v>
      </c>
      <c r="C1323" s="150">
        <v>462.73095238095237</v>
      </c>
    </row>
    <row r="1324" spans="2:3">
      <c r="B1324" s="151">
        <v>4.2</v>
      </c>
      <c r="C1324" s="150">
        <v>367.91428571428571</v>
      </c>
    </row>
    <row r="1325" spans="2:3">
      <c r="B1325" s="151">
        <v>4.2</v>
      </c>
      <c r="C1325" s="150">
        <v>317.72380952380951</v>
      </c>
    </row>
    <row r="1326" spans="2:3">
      <c r="B1326" s="151">
        <v>4.2</v>
      </c>
      <c r="C1326" s="150">
        <v>199.92380952380952</v>
      </c>
    </row>
    <row r="1327" spans="2:3">
      <c r="B1327" s="151">
        <v>4.2</v>
      </c>
      <c r="C1327" s="150">
        <v>317.72380952380951</v>
      </c>
    </row>
    <row r="1328" spans="2:3">
      <c r="B1328" s="151">
        <v>4.2</v>
      </c>
      <c r="C1328" s="150">
        <v>149.73095238095235</v>
      </c>
    </row>
    <row r="1329" spans="2:3">
      <c r="B1329" s="151">
        <v>4.2</v>
      </c>
      <c r="C1329" s="150">
        <v>183.19285714285712</v>
      </c>
    </row>
    <row r="1330" spans="2:3">
      <c r="B1330" s="151">
        <v>4.2</v>
      </c>
      <c r="C1330" s="150">
        <v>183.19285714285712</v>
      </c>
    </row>
    <row r="1331" spans="2:3">
      <c r="B1331" s="151">
        <v>4.2</v>
      </c>
      <c r="C1331" s="150">
        <v>393.00952380952378</v>
      </c>
    </row>
    <row r="1332" spans="2:3">
      <c r="B1332" s="151">
        <v>4.2</v>
      </c>
      <c r="C1332" s="150">
        <v>166.46190476190475</v>
      </c>
    </row>
    <row r="1333" spans="2:3">
      <c r="B1333" s="151">
        <v>4.2</v>
      </c>
      <c r="C1333" s="150">
        <v>183.19285714285712</v>
      </c>
    </row>
    <row r="1334" spans="2:3">
      <c r="B1334" s="151">
        <v>4.2</v>
      </c>
      <c r="C1334" s="150">
        <v>199.92380952380952</v>
      </c>
    </row>
    <row r="1335" spans="2:3">
      <c r="B1335" s="151">
        <v>4.2</v>
      </c>
      <c r="C1335" s="150">
        <v>216.6547619047619</v>
      </c>
    </row>
    <row r="1336" spans="2:3">
      <c r="B1336" s="151">
        <v>4.2</v>
      </c>
      <c r="C1336" s="150">
        <v>166.46190476190475</v>
      </c>
    </row>
    <row r="1337" spans="2:3">
      <c r="B1337" s="151">
        <v>4.2</v>
      </c>
      <c r="C1337" s="150">
        <v>216.6547619047619</v>
      </c>
    </row>
    <row r="1338" spans="2:3">
      <c r="B1338" s="151">
        <v>4.2</v>
      </c>
      <c r="C1338" s="150">
        <v>183.19285714285712</v>
      </c>
    </row>
    <row r="1339" spans="2:3">
      <c r="B1339" s="151">
        <v>4.2</v>
      </c>
      <c r="C1339" s="150">
        <v>317.72380952380951</v>
      </c>
    </row>
    <row r="1340" spans="2:3">
      <c r="B1340" s="151">
        <v>4.2</v>
      </c>
      <c r="C1340" s="150">
        <v>216.6547619047619</v>
      </c>
    </row>
    <row r="1341" spans="2:3">
      <c r="B1341" s="151">
        <v>4.2</v>
      </c>
      <c r="C1341" s="150">
        <v>116.26904761904763</v>
      </c>
    </row>
    <row r="1342" spans="2:3">
      <c r="B1342" s="151">
        <v>4.2</v>
      </c>
      <c r="C1342" s="150">
        <v>149.73095238095235</v>
      </c>
    </row>
    <row r="1343" spans="2:3">
      <c r="B1343" s="151">
        <v>4.2</v>
      </c>
      <c r="C1343" s="150">
        <v>399.99285714285708</v>
      </c>
    </row>
    <row r="1344" spans="2:3">
      <c r="B1344" s="151">
        <v>4.2</v>
      </c>
      <c r="C1344" s="150">
        <v>166.46190476190475</v>
      </c>
    </row>
    <row r="1345" spans="2:3">
      <c r="B1345" s="151">
        <v>4.2</v>
      </c>
      <c r="C1345" s="150">
        <v>425.08809523809521</v>
      </c>
    </row>
    <row r="1346" spans="2:3">
      <c r="B1346" s="151">
        <v>4.2</v>
      </c>
      <c r="C1346" s="150">
        <v>425.08809523809521</v>
      </c>
    </row>
    <row r="1347" spans="2:3">
      <c r="B1347" s="151">
        <v>4.2</v>
      </c>
      <c r="C1347" s="150">
        <v>199.92380952380952</v>
      </c>
    </row>
    <row r="1348" spans="2:3">
      <c r="B1348" s="151">
        <v>4.2</v>
      </c>
      <c r="C1348" s="150">
        <v>342.81904761904764</v>
      </c>
    </row>
    <row r="1349" spans="2:3">
      <c r="B1349" s="151">
        <v>4.2</v>
      </c>
      <c r="C1349" s="150">
        <v>425.08809523809521</v>
      </c>
    </row>
    <row r="1350" spans="2:3">
      <c r="B1350" s="151">
        <v>4.2</v>
      </c>
      <c r="C1350" s="150">
        <v>166.46190476190475</v>
      </c>
    </row>
    <row r="1351" spans="2:3">
      <c r="B1351" s="151">
        <v>4.2</v>
      </c>
      <c r="C1351" s="150">
        <v>418.10476190476186</v>
      </c>
    </row>
    <row r="1352" spans="2:3">
      <c r="B1352" s="151">
        <v>4.2</v>
      </c>
      <c r="C1352" s="150">
        <v>418.10476190476186</v>
      </c>
    </row>
    <row r="1353" spans="2:3">
      <c r="B1353" s="151">
        <v>4.2</v>
      </c>
      <c r="C1353" s="150">
        <v>216.6547619047619</v>
      </c>
    </row>
    <row r="1354" spans="2:3">
      <c r="B1354" s="151">
        <v>4.2</v>
      </c>
      <c r="C1354" s="150">
        <v>216.6547619047619</v>
      </c>
    </row>
    <row r="1355" spans="2:3">
      <c r="B1355" s="151">
        <v>4.2</v>
      </c>
      <c r="C1355" s="150">
        <v>116.26904761904763</v>
      </c>
    </row>
    <row r="1356" spans="2:3">
      <c r="B1356" s="151">
        <v>4.2</v>
      </c>
      <c r="C1356" s="150">
        <v>166.46190476190475</v>
      </c>
    </row>
    <row r="1357" spans="2:3">
      <c r="B1357" s="151">
        <v>4.2</v>
      </c>
      <c r="C1357" s="150">
        <v>149.73095238095235</v>
      </c>
    </row>
    <row r="1358" spans="2:3">
      <c r="B1358" s="151">
        <v>4.2</v>
      </c>
      <c r="C1358" s="150">
        <v>412.54047619047617</v>
      </c>
    </row>
    <row r="1359" spans="2:3">
      <c r="B1359" s="151">
        <v>4.2</v>
      </c>
      <c r="C1359" s="150">
        <v>116.26904761904763</v>
      </c>
    </row>
    <row r="1360" spans="2:3">
      <c r="B1360" s="151">
        <v>4.2</v>
      </c>
      <c r="C1360" s="150">
        <v>380.46190476190475</v>
      </c>
    </row>
    <row r="1361" spans="2:3">
      <c r="B1361" s="151">
        <v>4.2</v>
      </c>
      <c r="C1361" s="150">
        <v>216.6547619047619</v>
      </c>
    </row>
    <row r="1362" spans="2:3">
      <c r="B1362" s="151">
        <v>4.2</v>
      </c>
      <c r="C1362" s="150">
        <v>183.19285714285712</v>
      </c>
    </row>
    <row r="1363" spans="2:3">
      <c r="B1363" s="151">
        <v>4.2</v>
      </c>
      <c r="C1363" s="150">
        <v>199.92380952380952</v>
      </c>
    </row>
    <row r="1364" spans="2:3">
      <c r="B1364" s="151">
        <v>4.2</v>
      </c>
      <c r="C1364" s="150">
        <v>116.26904761904763</v>
      </c>
    </row>
    <row r="1365" spans="2:3">
      <c r="B1365" s="151">
        <v>4.2</v>
      </c>
      <c r="C1365" s="150">
        <v>399.99285714285708</v>
      </c>
    </row>
    <row r="1366" spans="2:3">
      <c r="B1366" s="151">
        <v>4.2</v>
      </c>
      <c r="C1366" s="150">
        <v>355.36666666666662</v>
      </c>
    </row>
    <row r="1367" spans="2:3">
      <c r="B1367" s="151">
        <v>4.2</v>
      </c>
      <c r="C1367" s="150">
        <v>199.92380952380952</v>
      </c>
    </row>
    <row r="1368" spans="2:3">
      <c r="B1368" s="151">
        <v>4.2</v>
      </c>
      <c r="C1368" s="150">
        <v>216.6547619047619</v>
      </c>
    </row>
    <row r="1369" spans="2:3">
      <c r="B1369" s="151">
        <v>4.2</v>
      </c>
      <c r="C1369" s="150">
        <v>116.26904761904763</v>
      </c>
    </row>
    <row r="1370" spans="2:3">
      <c r="B1370" s="151">
        <v>4.2</v>
      </c>
      <c r="C1370" s="150">
        <v>462.73095238095237</v>
      </c>
    </row>
    <row r="1371" spans="2:3">
      <c r="B1371" s="151">
        <v>4.2</v>
      </c>
      <c r="C1371" s="150">
        <v>342.81904761904764</v>
      </c>
    </row>
    <row r="1372" spans="2:3">
      <c r="B1372" s="151">
        <v>4.2</v>
      </c>
      <c r="C1372" s="150">
        <v>412.54047619047617</v>
      </c>
    </row>
    <row r="1373" spans="2:3">
      <c r="B1373" s="151">
        <v>4.2</v>
      </c>
      <c r="C1373" s="150">
        <v>437.63571428571424</v>
      </c>
    </row>
    <row r="1374" spans="2:3">
      <c r="B1374" s="151">
        <v>4.2</v>
      </c>
      <c r="C1374" s="150">
        <v>437.63571428571424</v>
      </c>
    </row>
    <row r="1375" spans="2:3">
      <c r="B1375" s="151">
        <v>4.2</v>
      </c>
      <c r="C1375" s="150">
        <v>512.92142857142858</v>
      </c>
    </row>
    <row r="1376" spans="2:3">
      <c r="B1376" s="151">
        <v>4.2</v>
      </c>
      <c r="C1376" s="150">
        <v>387.4452380952381</v>
      </c>
    </row>
    <row r="1377" spans="2:3">
      <c r="B1377" s="151">
        <v>4.2</v>
      </c>
      <c r="C1377" s="150">
        <v>199.92380952380952</v>
      </c>
    </row>
    <row r="1378" spans="2:3">
      <c r="B1378" s="151">
        <v>4.2</v>
      </c>
      <c r="C1378" s="150">
        <v>355.36666666666662</v>
      </c>
    </row>
    <row r="1379" spans="2:3">
      <c r="B1379" s="151">
        <v>4.2</v>
      </c>
      <c r="C1379" s="150">
        <v>380.46190476190475</v>
      </c>
    </row>
    <row r="1380" spans="2:3">
      <c r="B1380" s="151">
        <v>4.2</v>
      </c>
      <c r="C1380" s="150">
        <v>380.46190476190475</v>
      </c>
    </row>
    <row r="1381" spans="2:3">
      <c r="B1381" s="151">
        <v>4.2</v>
      </c>
      <c r="C1381" s="150">
        <v>216.6547619047619</v>
      </c>
    </row>
    <row r="1382" spans="2:3">
      <c r="B1382" s="151">
        <v>4.2</v>
      </c>
      <c r="C1382" s="150">
        <v>317.72380952380951</v>
      </c>
    </row>
    <row r="1383" spans="2:3">
      <c r="B1383" s="151">
        <v>4.2</v>
      </c>
      <c r="C1383" s="150">
        <v>216.6547619047619</v>
      </c>
    </row>
    <row r="1384" spans="2:3">
      <c r="B1384" s="151">
        <v>4.2</v>
      </c>
      <c r="C1384" s="150">
        <v>330.2714285714286</v>
      </c>
    </row>
    <row r="1385" spans="2:3">
      <c r="B1385" s="151">
        <v>4.2</v>
      </c>
      <c r="C1385" s="150">
        <v>355.36666666666662</v>
      </c>
    </row>
    <row r="1386" spans="2:3">
      <c r="B1386" s="151">
        <v>4.2</v>
      </c>
      <c r="C1386" s="150">
        <v>330.2714285714286</v>
      </c>
    </row>
    <row r="1387" spans="2:3">
      <c r="B1387" s="151">
        <v>4.2</v>
      </c>
      <c r="C1387" s="150">
        <v>199.92380952380952</v>
      </c>
    </row>
    <row r="1388" spans="2:3">
      <c r="B1388" s="151">
        <v>4.2</v>
      </c>
      <c r="C1388" s="150">
        <v>216.6547619047619</v>
      </c>
    </row>
    <row r="1389" spans="2:3">
      <c r="B1389" s="151">
        <v>4.2</v>
      </c>
      <c r="C1389" s="150">
        <v>183.19285714285712</v>
      </c>
    </row>
    <row r="1390" spans="2:3">
      <c r="B1390" s="151">
        <v>4.2</v>
      </c>
      <c r="C1390" s="150">
        <v>430.65238095238095</v>
      </c>
    </row>
    <row r="1391" spans="2:3">
      <c r="B1391" s="151">
        <v>4.2</v>
      </c>
      <c r="C1391" s="150">
        <v>317.72380952380951</v>
      </c>
    </row>
    <row r="1392" spans="2:3">
      <c r="B1392" s="151">
        <v>4.2</v>
      </c>
      <c r="C1392" s="150">
        <v>393.00952380952378</v>
      </c>
    </row>
    <row r="1393" spans="2:3">
      <c r="B1393" s="151">
        <v>4.2</v>
      </c>
      <c r="C1393" s="150">
        <v>355.36666666666662</v>
      </c>
    </row>
    <row r="1394" spans="2:3">
      <c r="B1394" s="151">
        <v>4.2</v>
      </c>
      <c r="C1394" s="150">
        <v>355.36666666666662</v>
      </c>
    </row>
    <row r="1395" spans="2:3">
      <c r="B1395" s="151">
        <v>4.2</v>
      </c>
      <c r="C1395" s="150">
        <v>317.72380952380951</v>
      </c>
    </row>
    <row r="1396" spans="2:3">
      <c r="B1396" s="151">
        <v>4.2</v>
      </c>
      <c r="C1396" s="150">
        <v>393.00952380952378</v>
      </c>
    </row>
    <row r="1397" spans="2:3">
      <c r="B1397" s="151">
        <v>4.2</v>
      </c>
      <c r="C1397" s="150">
        <v>367.91428571428571</v>
      </c>
    </row>
    <row r="1398" spans="2:3">
      <c r="B1398" s="151">
        <v>4.2</v>
      </c>
      <c r="C1398" s="150">
        <v>367.91428571428571</v>
      </c>
    </row>
    <row r="1399" spans="2:3">
      <c r="B1399" s="151">
        <v>4.2</v>
      </c>
      <c r="C1399" s="150">
        <v>367.91428571428571</v>
      </c>
    </row>
    <row r="1400" spans="2:3">
      <c r="B1400" s="151">
        <v>4.2</v>
      </c>
      <c r="C1400" s="150">
        <v>512.92142857142858</v>
      </c>
    </row>
    <row r="1401" spans="2:3">
      <c r="B1401" s="151">
        <v>4.2</v>
      </c>
      <c r="C1401" s="150">
        <v>405.55714285714282</v>
      </c>
    </row>
    <row r="1402" spans="2:3">
      <c r="B1402" s="151">
        <v>4.2</v>
      </c>
      <c r="C1402" s="150">
        <v>412.54047619047617</v>
      </c>
    </row>
    <row r="1403" spans="2:3">
      <c r="B1403" s="151">
        <v>4.2</v>
      </c>
      <c r="C1403" s="150">
        <v>412.54047619047617</v>
      </c>
    </row>
    <row r="1404" spans="2:3">
      <c r="B1404" s="151">
        <v>4.2</v>
      </c>
      <c r="C1404" s="150">
        <v>166.46190476190475</v>
      </c>
    </row>
    <row r="1405" spans="2:3">
      <c r="B1405" s="151">
        <v>4.2</v>
      </c>
      <c r="C1405" s="150">
        <v>405.55714285714282</v>
      </c>
    </row>
    <row r="1406" spans="2:3">
      <c r="B1406" s="151">
        <v>4.2</v>
      </c>
      <c r="C1406" s="150">
        <v>355.36666666666662</v>
      </c>
    </row>
    <row r="1407" spans="2:3">
      <c r="B1407" s="151">
        <v>4.2</v>
      </c>
      <c r="C1407" s="150">
        <v>317.72380952380951</v>
      </c>
    </row>
    <row r="1408" spans="2:3">
      <c r="B1408" s="151">
        <v>4.2</v>
      </c>
      <c r="C1408" s="150">
        <v>116.26904761904763</v>
      </c>
    </row>
    <row r="1409" spans="2:3">
      <c r="B1409" s="151">
        <v>4.2</v>
      </c>
      <c r="C1409" s="150">
        <v>199.92380952380952</v>
      </c>
    </row>
    <row r="1410" spans="2:3">
      <c r="B1410" s="151">
        <v>4.2</v>
      </c>
      <c r="C1410" s="150">
        <v>149.73095238095235</v>
      </c>
    </row>
    <row r="1411" spans="2:3">
      <c r="B1411" s="151">
        <v>4.2</v>
      </c>
      <c r="C1411" s="150">
        <v>183.19285714285712</v>
      </c>
    </row>
    <row r="1412" spans="2:3">
      <c r="B1412" s="151">
        <v>4.2</v>
      </c>
      <c r="C1412" s="150">
        <v>199.92380952380952</v>
      </c>
    </row>
    <row r="1413" spans="2:3">
      <c r="B1413" s="151">
        <v>4.2</v>
      </c>
      <c r="C1413" s="150">
        <v>133</v>
      </c>
    </row>
    <row r="1414" spans="2:3">
      <c r="B1414" s="151">
        <v>4.2</v>
      </c>
      <c r="C1414" s="150">
        <v>216.6547619047619</v>
      </c>
    </row>
    <row r="1415" spans="2:3">
      <c r="B1415" s="151">
        <v>4.2</v>
      </c>
      <c r="C1415" s="150">
        <v>183.19285714285712</v>
      </c>
    </row>
    <row r="1416" spans="2:3">
      <c r="B1416" s="151">
        <v>4.2</v>
      </c>
      <c r="C1416" s="150">
        <v>149.73095238095235</v>
      </c>
    </row>
    <row r="1417" spans="2:3">
      <c r="B1417" s="151">
        <v>4.2</v>
      </c>
      <c r="C1417" s="150">
        <v>166.46190476190475</v>
      </c>
    </row>
    <row r="1418" spans="2:3">
      <c r="B1418" s="151">
        <v>4.2</v>
      </c>
      <c r="C1418" s="150">
        <v>216.6547619047619</v>
      </c>
    </row>
    <row r="1419" spans="2:3">
      <c r="B1419" s="151">
        <v>4.2</v>
      </c>
      <c r="C1419" s="150">
        <v>317.72380952380951</v>
      </c>
    </row>
    <row r="1420" spans="2:3">
      <c r="B1420" s="151">
        <v>4.2</v>
      </c>
      <c r="C1420" s="150">
        <v>183.19285714285712</v>
      </c>
    </row>
    <row r="1421" spans="2:3">
      <c r="B1421" s="151">
        <v>4.2</v>
      </c>
      <c r="C1421" s="150">
        <v>166.46190476190475</v>
      </c>
    </row>
    <row r="1422" spans="2:3">
      <c r="B1422" s="151">
        <v>4.2</v>
      </c>
      <c r="C1422" s="150">
        <v>216.6547619047619</v>
      </c>
    </row>
    <row r="1423" spans="2:3">
      <c r="B1423" s="151">
        <v>4.2</v>
      </c>
      <c r="C1423" s="150">
        <v>183.19285714285712</v>
      </c>
    </row>
    <row r="1424" spans="2:3">
      <c r="B1424" s="151">
        <v>4.2</v>
      </c>
      <c r="C1424" s="150">
        <v>216.6547619047619</v>
      </c>
    </row>
    <row r="1425" spans="2:3">
      <c r="B1425" s="151">
        <v>4.2</v>
      </c>
      <c r="C1425" s="150">
        <v>199.92380952380952</v>
      </c>
    </row>
    <row r="1426" spans="2:3">
      <c r="B1426" s="151">
        <v>4.2</v>
      </c>
      <c r="C1426" s="150">
        <v>405.55714285714282</v>
      </c>
    </row>
    <row r="1427" spans="2:3">
      <c r="B1427" s="151">
        <v>4.2</v>
      </c>
      <c r="C1427" s="150">
        <v>443.2</v>
      </c>
    </row>
    <row r="1428" spans="2:3">
      <c r="B1428" s="151">
        <v>4.2</v>
      </c>
      <c r="C1428" s="150">
        <v>443.2</v>
      </c>
    </row>
    <row r="1429" spans="2:3">
      <c r="B1429" s="151">
        <v>4.2</v>
      </c>
      <c r="C1429" s="150">
        <v>367.91428571428571</v>
      </c>
    </row>
    <row r="1430" spans="2:3">
      <c r="B1430" s="151">
        <v>4.2</v>
      </c>
      <c r="C1430" s="150">
        <v>367.91428571428571</v>
      </c>
    </row>
    <row r="1431" spans="2:3">
      <c r="B1431" s="151">
        <v>4.2</v>
      </c>
      <c r="C1431" s="150">
        <v>330.2714285714286</v>
      </c>
    </row>
    <row r="1432" spans="2:3">
      <c r="B1432" s="151">
        <v>4.2</v>
      </c>
      <c r="C1432" s="150">
        <v>355.36666666666662</v>
      </c>
    </row>
    <row r="1433" spans="2:3">
      <c r="B1433" s="151">
        <v>4.2</v>
      </c>
      <c r="C1433" s="150">
        <v>342.81904761904764</v>
      </c>
    </row>
    <row r="1434" spans="2:3">
      <c r="B1434" s="151">
        <v>4.2</v>
      </c>
      <c r="C1434" s="150">
        <v>133</v>
      </c>
    </row>
    <row r="1435" spans="2:3">
      <c r="B1435" s="151">
        <v>4.2</v>
      </c>
      <c r="C1435" s="150">
        <v>393.00952380952378</v>
      </c>
    </row>
    <row r="1436" spans="2:3">
      <c r="B1436" s="151">
        <v>4.2</v>
      </c>
      <c r="C1436" s="150">
        <v>367.91428571428571</v>
      </c>
    </row>
    <row r="1437" spans="2:3">
      <c r="B1437" s="151">
        <v>4.2</v>
      </c>
      <c r="C1437" s="150">
        <v>380.46190476190475</v>
      </c>
    </row>
    <row r="1438" spans="2:3">
      <c r="B1438" s="151">
        <v>4.2</v>
      </c>
      <c r="C1438" s="150">
        <v>475.27857142857147</v>
      </c>
    </row>
    <row r="1439" spans="2:3">
      <c r="B1439" s="151">
        <v>4.2</v>
      </c>
      <c r="C1439" s="150">
        <v>430.65238095238095</v>
      </c>
    </row>
    <row r="1440" spans="2:3">
      <c r="B1440" s="151">
        <v>4.2</v>
      </c>
      <c r="C1440" s="150">
        <v>430.65238095238095</v>
      </c>
    </row>
    <row r="1441" spans="2:3">
      <c r="B1441" s="151">
        <v>4.2</v>
      </c>
      <c r="C1441" s="150">
        <v>430.65238095238095</v>
      </c>
    </row>
    <row r="1442" spans="2:3">
      <c r="B1442" s="151">
        <v>4.2</v>
      </c>
      <c r="C1442" s="150">
        <v>487.82619047619045</v>
      </c>
    </row>
    <row r="1443" spans="2:3">
      <c r="B1443" s="151">
        <v>4.2</v>
      </c>
      <c r="C1443" s="150">
        <v>199.92380952380952</v>
      </c>
    </row>
    <row r="1444" spans="2:3">
      <c r="B1444" s="151">
        <v>4.2</v>
      </c>
      <c r="C1444" s="150">
        <v>443.2</v>
      </c>
    </row>
    <row r="1445" spans="2:3">
      <c r="B1445" s="151">
        <v>4.2</v>
      </c>
      <c r="C1445" s="150">
        <v>468.29523809523806</v>
      </c>
    </row>
    <row r="1446" spans="2:3">
      <c r="B1446" s="151">
        <v>4.2</v>
      </c>
      <c r="C1446" s="150">
        <v>676.04047619047628</v>
      </c>
    </row>
    <row r="1447" spans="2:3">
      <c r="B1447" s="151">
        <v>4.2</v>
      </c>
      <c r="C1447" s="150">
        <v>380.46190476190475</v>
      </c>
    </row>
    <row r="1448" spans="2:3">
      <c r="B1448" s="151">
        <v>4.2</v>
      </c>
      <c r="C1448" s="150">
        <v>380.46190476190475</v>
      </c>
    </row>
    <row r="1449" spans="2:3">
      <c r="B1449" s="151">
        <v>4.2</v>
      </c>
      <c r="C1449" s="150">
        <v>330.2714285714286</v>
      </c>
    </row>
    <row r="1450" spans="2:3">
      <c r="B1450" s="151">
        <v>4.2</v>
      </c>
      <c r="C1450" s="150">
        <v>166.46190476190475</v>
      </c>
    </row>
    <row r="1451" spans="2:3">
      <c r="B1451" s="151">
        <v>4.2</v>
      </c>
      <c r="C1451" s="150">
        <v>216.6547619047619</v>
      </c>
    </row>
    <row r="1452" spans="2:3">
      <c r="B1452" s="151">
        <v>4.2</v>
      </c>
      <c r="C1452" s="150">
        <v>342.81904761904764</v>
      </c>
    </row>
    <row r="1453" spans="2:3">
      <c r="B1453" s="151">
        <v>4.2</v>
      </c>
      <c r="C1453" s="150">
        <v>317.72380952380951</v>
      </c>
    </row>
    <row r="1454" spans="2:3">
      <c r="B1454" s="151">
        <v>4.2</v>
      </c>
      <c r="C1454" s="150">
        <v>166.46190476190475</v>
      </c>
    </row>
    <row r="1455" spans="2:3">
      <c r="B1455" s="151">
        <v>4.2</v>
      </c>
      <c r="C1455" s="150">
        <v>149.73095238095235</v>
      </c>
    </row>
    <row r="1456" spans="2:3">
      <c r="B1456" s="151">
        <v>4.2</v>
      </c>
      <c r="C1456" s="150">
        <v>183.19285714285712</v>
      </c>
    </row>
    <row r="1457" spans="2:3">
      <c r="B1457" s="151">
        <v>4.2</v>
      </c>
      <c r="C1457" s="150">
        <v>183.19285714285712</v>
      </c>
    </row>
    <row r="1458" spans="2:3">
      <c r="B1458" s="151">
        <v>4.2</v>
      </c>
      <c r="C1458" s="150">
        <v>199.92380952380952</v>
      </c>
    </row>
    <row r="1459" spans="2:3">
      <c r="B1459" s="151">
        <v>4.2</v>
      </c>
      <c r="C1459" s="150">
        <v>166.46190476190475</v>
      </c>
    </row>
    <row r="1460" spans="2:3">
      <c r="B1460" s="151">
        <v>4.2</v>
      </c>
      <c r="C1460" s="150">
        <v>216.6547619047619</v>
      </c>
    </row>
    <row r="1461" spans="2:3">
      <c r="B1461" s="151">
        <v>4.2</v>
      </c>
      <c r="C1461" s="150">
        <v>437.63571428571424</v>
      </c>
    </row>
    <row r="1462" spans="2:3">
      <c r="B1462" s="151">
        <v>4.2</v>
      </c>
      <c r="C1462" s="150">
        <v>487.82619047619045</v>
      </c>
    </row>
    <row r="1463" spans="2:3">
      <c r="B1463" s="151">
        <v>4.2</v>
      </c>
      <c r="C1463" s="150">
        <v>330.2714285714286</v>
      </c>
    </row>
    <row r="1464" spans="2:3">
      <c r="B1464" s="151">
        <v>4.2</v>
      </c>
      <c r="C1464" s="150">
        <v>425.08809523809521</v>
      </c>
    </row>
    <row r="1465" spans="2:3">
      <c r="B1465" s="151">
        <v>4.2</v>
      </c>
      <c r="C1465" s="150">
        <v>425.08809523809521</v>
      </c>
    </row>
    <row r="1466" spans="2:3">
      <c r="B1466" s="151">
        <v>4.2</v>
      </c>
      <c r="C1466" s="150">
        <v>450.18333333333334</v>
      </c>
    </row>
    <row r="1467" spans="2:3">
      <c r="B1467" s="151">
        <v>4.2</v>
      </c>
      <c r="C1467" s="150">
        <v>355.36666666666662</v>
      </c>
    </row>
    <row r="1468" spans="2:3">
      <c r="B1468" s="151">
        <v>4.2</v>
      </c>
      <c r="C1468" s="150">
        <v>462.73095238095237</v>
      </c>
    </row>
    <row r="1469" spans="2:3">
      <c r="B1469" s="151">
        <v>4.2</v>
      </c>
      <c r="C1469" s="150">
        <v>317.72380952380951</v>
      </c>
    </row>
    <row r="1470" spans="2:3">
      <c r="B1470" s="151">
        <v>4.2</v>
      </c>
      <c r="C1470" s="150">
        <v>487.82619047619045</v>
      </c>
    </row>
    <row r="1471" spans="2:3">
      <c r="B1471" s="151">
        <v>4.2</v>
      </c>
      <c r="C1471" s="150">
        <v>330.2714285714286</v>
      </c>
    </row>
    <row r="1472" spans="2:3">
      <c r="B1472" s="151">
        <v>4.2</v>
      </c>
      <c r="C1472" s="150">
        <v>380.46190476190475</v>
      </c>
    </row>
    <row r="1473" spans="2:3">
      <c r="B1473" s="151">
        <v>4.2</v>
      </c>
      <c r="C1473" s="150">
        <v>149.73095238095235</v>
      </c>
    </row>
    <row r="1474" spans="2:3">
      <c r="B1474" s="151">
        <v>4.2</v>
      </c>
      <c r="C1474" s="150">
        <v>387.4452380952381</v>
      </c>
    </row>
    <row r="1475" spans="2:3">
      <c r="B1475" s="151">
        <v>4.2</v>
      </c>
      <c r="C1475" s="150">
        <v>374.89761904761906</v>
      </c>
    </row>
    <row r="1476" spans="2:3">
      <c r="B1476" s="151">
        <v>4.2</v>
      </c>
      <c r="C1476" s="150">
        <v>133</v>
      </c>
    </row>
    <row r="1477" spans="2:3">
      <c r="B1477" s="151">
        <v>4.2</v>
      </c>
      <c r="C1477" s="150">
        <v>149.73095238095235</v>
      </c>
    </row>
    <row r="1478" spans="2:3">
      <c r="B1478" s="151">
        <v>4.2</v>
      </c>
      <c r="C1478" s="150">
        <v>149.73095238095235</v>
      </c>
    </row>
    <row r="1479" spans="2:3">
      <c r="B1479" s="151">
        <v>4.2</v>
      </c>
      <c r="C1479" s="150">
        <v>319.06666666666661</v>
      </c>
    </row>
    <row r="1480" spans="2:3">
      <c r="B1480" s="151">
        <v>4.2</v>
      </c>
      <c r="C1480" s="150">
        <v>399.99285714285708</v>
      </c>
    </row>
    <row r="1481" spans="2:3">
      <c r="B1481" s="151">
        <v>4.2</v>
      </c>
      <c r="C1481" s="150">
        <v>399.99285714285708</v>
      </c>
    </row>
    <row r="1482" spans="2:3">
      <c r="B1482" s="151">
        <v>4.2</v>
      </c>
      <c r="C1482" s="150">
        <v>387.4452380952381</v>
      </c>
    </row>
    <row r="1483" spans="2:3">
      <c r="B1483" s="151">
        <v>4.2</v>
      </c>
      <c r="C1483" s="150">
        <v>374.89761904761906</v>
      </c>
    </row>
    <row r="1484" spans="2:3">
      <c r="B1484" s="151">
        <v>4.2</v>
      </c>
      <c r="C1484" s="150">
        <v>387.4452380952381</v>
      </c>
    </row>
    <row r="1485" spans="2:3">
      <c r="B1485" s="151">
        <v>4.2</v>
      </c>
      <c r="C1485" s="150">
        <v>342.81904761904764</v>
      </c>
    </row>
    <row r="1486" spans="2:3">
      <c r="B1486" s="151">
        <v>4.2</v>
      </c>
      <c r="C1486" s="150">
        <v>317.72380952380951</v>
      </c>
    </row>
    <row r="1487" spans="2:3">
      <c r="B1487" s="151">
        <v>4.2</v>
      </c>
      <c r="C1487" s="150">
        <v>216.6547619047619</v>
      </c>
    </row>
    <row r="1488" spans="2:3">
      <c r="B1488" s="151">
        <v>4.2</v>
      </c>
      <c r="C1488" s="150">
        <v>425.08809523809521</v>
      </c>
    </row>
    <row r="1489" spans="2:3">
      <c r="B1489" s="151">
        <v>4.2</v>
      </c>
      <c r="C1489" s="150">
        <v>387.4452380952381</v>
      </c>
    </row>
    <row r="1490" spans="2:3">
      <c r="B1490" s="151">
        <v>4.2</v>
      </c>
      <c r="C1490" s="150">
        <v>367.91428571428571</v>
      </c>
    </row>
    <row r="1491" spans="2:3">
      <c r="B1491" s="151">
        <v>4.2</v>
      </c>
      <c r="C1491" s="150">
        <v>487.82619047619045</v>
      </c>
    </row>
    <row r="1492" spans="2:3">
      <c r="B1492" s="151">
        <v>4.2</v>
      </c>
      <c r="C1492" s="150">
        <v>512.92142857142858</v>
      </c>
    </row>
    <row r="1493" spans="2:3">
      <c r="B1493" s="151">
        <v>4.2</v>
      </c>
      <c r="C1493" s="150">
        <v>450.18333333333334</v>
      </c>
    </row>
    <row r="1494" spans="2:3">
      <c r="B1494" s="151">
        <v>4.2</v>
      </c>
      <c r="C1494" s="150">
        <v>437.63571428571424</v>
      </c>
    </row>
    <row r="1495" spans="2:3">
      <c r="B1495" s="151">
        <v>4.2</v>
      </c>
      <c r="C1495" s="150">
        <v>475.27857142857147</v>
      </c>
    </row>
    <row r="1496" spans="2:3">
      <c r="B1496" s="151">
        <v>4.2</v>
      </c>
      <c r="C1496" s="150">
        <v>399.99285714285708</v>
      </c>
    </row>
    <row r="1497" spans="2:3">
      <c r="B1497" s="151">
        <v>4.2</v>
      </c>
      <c r="C1497" s="150">
        <v>374.89761904761906</v>
      </c>
    </row>
    <row r="1498" spans="2:3">
      <c r="B1498" s="151">
        <v>4.2</v>
      </c>
      <c r="C1498" s="150">
        <v>500.37380952380948</v>
      </c>
    </row>
    <row r="1499" spans="2:3">
      <c r="B1499" s="151">
        <v>4.2</v>
      </c>
      <c r="C1499" s="150">
        <v>317.72380952380951</v>
      </c>
    </row>
    <row r="1500" spans="2:3">
      <c r="B1500" s="151">
        <v>4.2</v>
      </c>
      <c r="C1500" s="150">
        <v>475.27857142857147</v>
      </c>
    </row>
    <row r="1501" spans="2:3">
      <c r="B1501" s="151">
        <v>4.2</v>
      </c>
      <c r="C1501" s="150">
        <v>387.4452380952381</v>
      </c>
    </row>
    <row r="1502" spans="2:3">
      <c r="B1502" s="151">
        <v>4.2</v>
      </c>
      <c r="C1502" s="150">
        <v>319.06666666666661</v>
      </c>
    </row>
    <row r="1503" spans="2:3">
      <c r="B1503" s="151">
        <v>4.2</v>
      </c>
      <c r="C1503" s="150">
        <v>342.81904761904764</v>
      </c>
    </row>
    <row r="1504" spans="2:3">
      <c r="B1504" s="151">
        <v>4.2</v>
      </c>
      <c r="C1504" s="150">
        <v>183.19285714285712</v>
      </c>
    </row>
    <row r="1505" spans="2:3">
      <c r="B1505" s="151">
        <v>4.2</v>
      </c>
      <c r="C1505" s="150">
        <v>462.73095238095237</v>
      </c>
    </row>
    <row r="1506" spans="2:3">
      <c r="B1506" s="151">
        <v>4.2</v>
      </c>
      <c r="C1506" s="150">
        <v>450.18333333333334</v>
      </c>
    </row>
    <row r="1507" spans="2:3">
      <c r="B1507" s="151">
        <v>4.2</v>
      </c>
      <c r="C1507" s="150">
        <v>462.73095238095237</v>
      </c>
    </row>
    <row r="1508" spans="2:3">
      <c r="B1508" s="151">
        <v>4.2</v>
      </c>
      <c r="C1508" s="150">
        <v>450.18333333333334</v>
      </c>
    </row>
    <row r="1509" spans="2:3">
      <c r="B1509" s="151">
        <v>4.2</v>
      </c>
      <c r="C1509" s="150">
        <v>367.91428571428571</v>
      </c>
    </row>
    <row r="1510" spans="2:3">
      <c r="B1510" s="151">
        <v>4.2</v>
      </c>
      <c r="C1510" s="150">
        <v>355.36666666666662</v>
      </c>
    </row>
    <row r="1511" spans="2:3">
      <c r="B1511" s="151">
        <v>4.2</v>
      </c>
      <c r="C1511" s="150">
        <v>330.2714285714286</v>
      </c>
    </row>
    <row r="1512" spans="2:3">
      <c r="B1512" s="151">
        <v>4.2</v>
      </c>
      <c r="C1512" s="150">
        <v>412.54047619047617</v>
      </c>
    </row>
    <row r="1513" spans="2:3">
      <c r="B1513" s="151">
        <v>4.2</v>
      </c>
      <c r="C1513" s="150">
        <v>399.99285714285708</v>
      </c>
    </row>
    <row r="1514" spans="2:3">
      <c r="B1514" s="151">
        <v>4.2</v>
      </c>
      <c r="C1514" s="150">
        <v>133</v>
      </c>
    </row>
    <row r="1515" spans="2:3">
      <c r="B1515" s="151">
        <v>4.2</v>
      </c>
      <c r="C1515" s="150">
        <v>355.36666666666662</v>
      </c>
    </row>
    <row r="1516" spans="2:3">
      <c r="B1516" s="151">
        <v>4.2</v>
      </c>
      <c r="C1516" s="150">
        <v>342.81904761904764</v>
      </c>
    </row>
    <row r="1517" spans="2:3">
      <c r="B1517" s="151">
        <v>4.2</v>
      </c>
      <c r="C1517" s="150">
        <v>166.46190476190475</v>
      </c>
    </row>
    <row r="1518" spans="2:3">
      <c r="B1518" s="151">
        <v>4.2</v>
      </c>
      <c r="C1518" s="150">
        <v>330.2714285714286</v>
      </c>
    </row>
    <row r="1519" spans="2:3">
      <c r="B1519" s="151">
        <v>4.2</v>
      </c>
      <c r="C1519" s="150">
        <v>166.46190476190475</v>
      </c>
    </row>
    <row r="1520" spans="2:3">
      <c r="B1520" s="151">
        <v>4.2</v>
      </c>
      <c r="C1520" s="150">
        <v>149.73095238095235</v>
      </c>
    </row>
    <row r="1521" spans="2:3">
      <c r="B1521" s="151">
        <v>4.2</v>
      </c>
      <c r="C1521" s="150">
        <v>317.72380952380951</v>
      </c>
    </row>
    <row r="1522" spans="2:3">
      <c r="B1522" s="151">
        <v>4.2</v>
      </c>
      <c r="C1522" s="150">
        <v>317.72380952380951</v>
      </c>
    </row>
    <row r="1523" spans="2:3">
      <c r="B1523" s="151">
        <v>4.2</v>
      </c>
      <c r="C1523" s="150">
        <v>330.2714285714286</v>
      </c>
    </row>
    <row r="1524" spans="2:3">
      <c r="B1524" s="151">
        <v>4.2</v>
      </c>
      <c r="C1524" s="150">
        <v>116.26904761904763</v>
      </c>
    </row>
    <row r="1525" spans="2:3">
      <c r="B1525" s="151">
        <v>4.2</v>
      </c>
      <c r="C1525" s="150">
        <v>133</v>
      </c>
    </row>
    <row r="1526" spans="2:3">
      <c r="B1526" s="151">
        <v>4.2</v>
      </c>
      <c r="C1526" s="150">
        <v>133</v>
      </c>
    </row>
    <row r="1527" spans="2:3">
      <c r="B1527" s="151">
        <v>4.2</v>
      </c>
      <c r="C1527" s="150">
        <v>133</v>
      </c>
    </row>
    <row r="1528" spans="2:3">
      <c r="B1528" s="151">
        <v>4.2</v>
      </c>
      <c r="C1528" s="150">
        <v>387.4452380952381</v>
      </c>
    </row>
    <row r="1529" spans="2:3">
      <c r="B1529" s="151">
        <v>4.2</v>
      </c>
      <c r="C1529" s="150">
        <v>317.72380952380951</v>
      </c>
    </row>
    <row r="1530" spans="2:3">
      <c r="B1530" s="151">
        <v>4.2</v>
      </c>
      <c r="C1530" s="150">
        <v>412.54047619047617</v>
      </c>
    </row>
    <row r="1531" spans="2:3">
      <c r="B1531" s="151">
        <v>4.2</v>
      </c>
      <c r="C1531" s="150">
        <v>462.73095238095237</v>
      </c>
    </row>
    <row r="1532" spans="2:3">
      <c r="B1532" s="151">
        <v>4.2</v>
      </c>
      <c r="C1532" s="150">
        <v>475.27857142857147</v>
      </c>
    </row>
    <row r="1533" spans="2:3">
      <c r="B1533" s="151">
        <v>4.2</v>
      </c>
      <c r="C1533" s="150">
        <v>317.72380952380951</v>
      </c>
    </row>
    <row r="1534" spans="2:3">
      <c r="B1534" s="151">
        <v>4.2</v>
      </c>
      <c r="C1534" s="150">
        <v>330.2714285714286</v>
      </c>
    </row>
    <row r="1535" spans="2:3">
      <c r="B1535" s="151">
        <v>4.2</v>
      </c>
      <c r="C1535" s="150">
        <v>355.36666666666662</v>
      </c>
    </row>
    <row r="1536" spans="2:3">
      <c r="B1536" s="151">
        <v>4.2</v>
      </c>
      <c r="C1536" s="150">
        <v>355.36666666666662</v>
      </c>
    </row>
    <row r="1537" spans="2:3">
      <c r="B1537" s="151">
        <v>4.2</v>
      </c>
      <c r="C1537" s="150">
        <v>342.81904761904764</v>
      </c>
    </row>
    <row r="1538" spans="2:3">
      <c r="B1538" s="151">
        <v>4.2</v>
      </c>
      <c r="C1538" s="150">
        <v>216.6547619047619</v>
      </c>
    </row>
    <row r="1539" spans="2:3">
      <c r="B1539" s="151">
        <v>4.2</v>
      </c>
      <c r="C1539" s="150">
        <v>487.82619047619045</v>
      </c>
    </row>
    <row r="1540" spans="2:3">
      <c r="B1540" s="151">
        <v>4.2</v>
      </c>
      <c r="C1540" s="150">
        <v>342.81904761904764</v>
      </c>
    </row>
    <row r="1541" spans="2:3">
      <c r="B1541" s="151">
        <v>4.2</v>
      </c>
      <c r="C1541" s="150">
        <v>216.6547619047619</v>
      </c>
    </row>
    <row r="1542" spans="2:3">
      <c r="B1542" s="151">
        <v>4.2</v>
      </c>
      <c r="C1542" s="150">
        <v>183.19285714285712</v>
      </c>
    </row>
    <row r="1543" spans="2:3">
      <c r="B1543" s="151">
        <v>4.2</v>
      </c>
      <c r="C1543" s="150">
        <v>166.46190476190475</v>
      </c>
    </row>
    <row r="1544" spans="2:3">
      <c r="B1544" s="151">
        <v>4.2</v>
      </c>
      <c r="C1544" s="150">
        <v>216.6547619047619</v>
      </c>
    </row>
    <row r="1545" spans="2:3">
      <c r="B1545" s="151">
        <v>4.2</v>
      </c>
      <c r="C1545" s="150">
        <v>450.18333333333334</v>
      </c>
    </row>
    <row r="1546" spans="2:3">
      <c r="B1546" s="151">
        <v>4.2</v>
      </c>
      <c r="C1546" s="150">
        <v>342.81904761904764</v>
      </c>
    </row>
    <row r="1547" spans="2:3">
      <c r="B1547" s="151">
        <v>4.2</v>
      </c>
      <c r="C1547" s="150">
        <v>355.36666666666662</v>
      </c>
    </row>
    <row r="1548" spans="2:3">
      <c r="B1548" s="151">
        <v>4.2</v>
      </c>
      <c r="C1548" s="150">
        <v>166.46190476190475</v>
      </c>
    </row>
    <row r="1549" spans="2:3">
      <c r="B1549" s="151">
        <v>4.2</v>
      </c>
      <c r="C1549" s="150">
        <v>342.81904761904764</v>
      </c>
    </row>
    <row r="1550" spans="2:3">
      <c r="B1550" s="151">
        <v>4.2</v>
      </c>
      <c r="C1550" s="150">
        <v>133</v>
      </c>
    </row>
    <row r="1551" spans="2:3">
      <c r="B1551" s="151">
        <v>4.2</v>
      </c>
      <c r="C1551" s="150">
        <v>216.6547619047619</v>
      </c>
    </row>
    <row r="1552" spans="2:3">
      <c r="B1552" s="151">
        <v>4.2</v>
      </c>
      <c r="C1552" s="150">
        <v>166.46190476190475</v>
      </c>
    </row>
    <row r="1553" spans="2:3">
      <c r="B1553" s="151">
        <v>4.2</v>
      </c>
      <c r="C1553" s="150">
        <v>166.46190476190475</v>
      </c>
    </row>
    <row r="1554" spans="2:3">
      <c r="B1554" s="151">
        <v>4.2</v>
      </c>
      <c r="C1554" s="150">
        <v>216.6547619047619</v>
      </c>
    </row>
    <row r="1555" spans="2:3">
      <c r="B1555" s="151">
        <v>4.2</v>
      </c>
      <c r="C1555" s="150">
        <v>216.6547619047619</v>
      </c>
    </row>
    <row r="1556" spans="2:3">
      <c r="B1556" s="151">
        <v>4.2</v>
      </c>
      <c r="C1556" s="150">
        <v>330.2714285714286</v>
      </c>
    </row>
    <row r="1557" spans="2:3">
      <c r="B1557" s="151">
        <v>4.2</v>
      </c>
      <c r="C1557" s="150">
        <v>500.37380952380948</v>
      </c>
    </row>
    <row r="1558" spans="2:3">
      <c r="B1558" s="151">
        <v>4.2</v>
      </c>
      <c r="C1558" s="150">
        <v>199.92380952380952</v>
      </c>
    </row>
    <row r="1559" spans="2:3">
      <c r="B1559" s="151">
        <v>4.2</v>
      </c>
      <c r="C1559" s="150">
        <v>437.63571428571424</v>
      </c>
    </row>
    <row r="1560" spans="2:3">
      <c r="B1560" s="151">
        <v>4.2</v>
      </c>
      <c r="C1560" s="150">
        <v>367.91428571428571</v>
      </c>
    </row>
    <row r="1561" spans="2:3">
      <c r="B1561" s="151">
        <v>4.2</v>
      </c>
      <c r="C1561" s="150">
        <v>183.19285714285712</v>
      </c>
    </row>
    <row r="1562" spans="2:3">
      <c r="B1562" s="151">
        <v>4.2</v>
      </c>
      <c r="C1562" s="150">
        <v>183.19285714285712</v>
      </c>
    </row>
    <row r="1563" spans="2:3">
      <c r="B1563" s="151">
        <v>4.2</v>
      </c>
      <c r="C1563" s="150">
        <v>317.72380952380951</v>
      </c>
    </row>
    <row r="1564" spans="2:3">
      <c r="B1564" s="151">
        <v>4.2</v>
      </c>
      <c r="C1564" s="150">
        <v>183.19285714285712</v>
      </c>
    </row>
    <row r="1565" spans="2:3">
      <c r="B1565" s="151">
        <v>4.2</v>
      </c>
      <c r="C1565" s="150">
        <v>149.73095238095235</v>
      </c>
    </row>
    <row r="1566" spans="2:3">
      <c r="B1566" s="151">
        <v>4.2</v>
      </c>
      <c r="C1566" s="150">
        <v>166.46190476190475</v>
      </c>
    </row>
    <row r="1567" spans="2:3">
      <c r="B1567" s="151">
        <v>4.2</v>
      </c>
      <c r="C1567" s="150">
        <v>450.18333333333334</v>
      </c>
    </row>
    <row r="1568" spans="2:3">
      <c r="B1568" s="151">
        <v>4.2</v>
      </c>
      <c r="C1568" s="150">
        <v>133</v>
      </c>
    </row>
    <row r="1569" spans="2:3">
      <c r="B1569" s="151">
        <v>4.2</v>
      </c>
      <c r="C1569" s="150">
        <v>330.2714285714286</v>
      </c>
    </row>
    <row r="1570" spans="2:3">
      <c r="B1570" s="151">
        <v>16.8</v>
      </c>
      <c r="C1570" s="150">
        <v>111.65416666666665</v>
      </c>
    </row>
    <row r="1571" spans="2:3">
      <c r="B1571" s="151">
        <v>4.2</v>
      </c>
      <c r="C1571" s="150">
        <v>317.72380952380951</v>
      </c>
    </row>
    <row r="1572" spans="2:3">
      <c r="B1572" s="151">
        <v>4.2</v>
      </c>
      <c r="C1572" s="150">
        <v>317.72380952380951</v>
      </c>
    </row>
    <row r="1573" spans="2:3">
      <c r="B1573" s="151">
        <v>4.2</v>
      </c>
      <c r="C1573" s="150">
        <v>425.08809523809521</v>
      </c>
    </row>
    <row r="1574" spans="2:3">
      <c r="B1574" s="151">
        <v>4.2</v>
      </c>
      <c r="C1574" s="150">
        <v>399.99285714285708</v>
      </c>
    </row>
    <row r="1575" spans="2:3">
      <c r="B1575" s="151">
        <v>21</v>
      </c>
      <c r="C1575" s="150">
        <v>99.361904761904768</v>
      </c>
    </row>
    <row r="1576" spans="2:3">
      <c r="B1576" s="151">
        <v>12.600000000000001</v>
      </c>
      <c r="C1576" s="150">
        <v>162.60873015873014</v>
      </c>
    </row>
    <row r="1577" spans="2:3">
      <c r="B1577" s="151">
        <v>8.4</v>
      </c>
      <c r="C1577" s="150">
        <v>193.72261904761905</v>
      </c>
    </row>
    <row r="1578" spans="2:3">
      <c r="B1578" s="151">
        <v>12.600000000000001</v>
      </c>
      <c r="C1578" s="150">
        <v>133.33095238095237</v>
      </c>
    </row>
    <row r="1579" spans="2:3">
      <c r="B1579" s="151">
        <v>12.600000000000001</v>
      </c>
      <c r="C1579" s="150">
        <v>150.0611111111111</v>
      </c>
    </row>
    <row r="1580" spans="2:3">
      <c r="B1580" s="151">
        <v>4.2</v>
      </c>
      <c r="C1580" s="150">
        <v>387.4452380952381</v>
      </c>
    </row>
    <row r="1581" spans="2:3">
      <c r="B1581" s="151">
        <v>21</v>
      </c>
      <c r="C1581" s="150">
        <v>96.015714285714282</v>
      </c>
    </row>
    <row r="1582" spans="2:3">
      <c r="B1582" s="151">
        <v>4.2</v>
      </c>
      <c r="C1582" s="150">
        <v>166.46190476190475</v>
      </c>
    </row>
    <row r="1583" spans="2:3">
      <c r="B1583" s="151">
        <v>16.8</v>
      </c>
      <c r="C1583" s="150">
        <v>75.077380952380949</v>
      </c>
    </row>
    <row r="1584" spans="2:3">
      <c r="B1584" s="151">
        <v>8.4</v>
      </c>
      <c r="C1584" s="150">
        <v>189.35714285714283</v>
      </c>
    </row>
    <row r="1585" spans="2:3">
      <c r="B1585" s="151">
        <v>4.2</v>
      </c>
      <c r="C1585" s="150">
        <v>380.46190476190475</v>
      </c>
    </row>
    <row r="1586" spans="2:3">
      <c r="B1586" s="151">
        <v>4.2</v>
      </c>
      <c r="C1586" s="150">
        <v>342.81904761904764</v>
      </c>
    </row>
    <row r="1587" spans="2:3">
      <c r="B1587" s="151">
        <v>4.2</v>
      </c>
      <c r="C1587" s="150">
        <v>342.81904761904764</v>
      </c>
    </row>
    <row r="1588" spans="2:3">
      <c r="B1588" s="151">
        <v>4.2</v>
      </c>
      <c r="C1588" s="150">
        <v>216.6547619047619</v>
      </c>
    </row>
    <row r="1589" spans="2:3">
      <c r="B1589" s="151">
        <v>8.4</v>
      </c>
      <c r="C1589" s="150">
        <v>164.26190476190479</v>
      </c>
    </row>
    <row r="1590" spans="2:3">
      <c r="B1590" s="151">
        <v>4.2</v>
      </c>
      <c r="C1590" s="150">
        <v>317.72380952380951</v>
      </c>
    </row>
    <row r="1591" spans="2:3">
      <c r="B1591" s="151">
        <v>12.600000000000001</v>
      </c>
      <c r="C1591" s="150">
        <v>72.218253968253961</v>
      </c>
    </row>
    <row r="1592" spans="2:3">
      <c r="B1592" s="151">
        <v>4.2</v>
      </c>
      <c r="C1592" s="150">
        <v>330.2714285714286</v>
      </c>
    </row>
    <row r="1593" spans="2:3">
      <c r="B1593" s="151">
        <v>4.2</v>
      </c>
      <c r="C1593" s="150">
        <v>367.91428571428571</v>
      </c>
    </row>
    <row r="1594" spans="2:3">
      <c r="B1594" s="151">
        <v>4.2</v>
      </c>
      <c r="C1594" s="150">
        <v>166.46190476190475</v>
      </c>
    </row>
    <row r="1595" spans="2:3">
      <c r="B1595" s="151">
        <v>4.2</v>
      </c>
      <c r="C1595" s="150">
        <v>149.73095238095235</v>
      </c>
    </row>
    <row r="1596" spans="2:3">
      <c r="B1596" s="151">
        <v>4.2</v>
      </c>
      <c r="C1596" s="150">
        <v>199.92380952380952</v>
      </c>
    </row>
    <row r="1597" spans="2:3">
      <c r="B1597" s="151">
        <v>4.2</v>
      </c>
      <c r="C1597" s="150">
        <v>330.2714285714286</v>
      </c>
    </row>
    <row r="1598" spans="2:3">
      <c r="B1598" s="151">
        <v>21</v>
      </c>
      <c r="C1598" s="150">
        <v>63.408095238095235</v>
      </c>
    </row>
    <row r="1599" spans="2:3">
      <c r="B1599" s="151">
        <v>8.4</v>
      </c>
      <c r="C1599" s="150">
        <v>227</v>
      </c>
    </row>
    <row r="1600" spans="2:3">
      <c r="B1600" s="151">
        <v>16.8</v>
      </c>
      <c r="C1600" s="150">
        <v>87.625595238095244</v>
      </c>
    </row>
    <row r="1601" spans="2:3">
      <c r="B1601" s="151">
        <v>4.2</v>
      </c>
      <c r="C1601" s="150">
        <v>430.65238095238095</v>
      </c>
    </row>
    <row r="1602" spans="2:3">
      <c r="B1602" s="151">
        <v>4.2</v>
      </c>
      <c r="C1602" s="150">
        <v>430.65238095238095</v>
      </c>
    </row>
    <row r="1603" spans="2:3">
      <c r="B1603" s="151">
        <v>4.2</v>
      </c>
      <c r="C1603" s="150">
        <v>355.36666666666662</v>
      </c>
    </row>
    <row r="1604" spans="2:3">
      <c r="B1604" s="151">
        <v>4.2</v>
      </c>
      <c r="C1604" s="150">
        <v>380.46190476190475</v>
      </c>
    </row>
    <row r="1605" spans="2:3">
      <c r="B1605" s="151">
        <v>4.2</v>
      </c>
      <c r="C1605" s="150">
        <v>380.46190476190475</v>
      </c>
    </row>
    <row r="1606" spans="2:3">
      <c r="B1606" s="151">
        <v>8.4</v>
      </c>
      <c r="C1606" s="150">
        <v>195.63095238095238</v>
      </c>
    </row>
    <row r="1607" spans="2:3">
      <c r="B1607" s="151">
        <v>12.600000000000001</v>
      </c>
      <c r="C1607" s="150">
        <v>116.63095238095237</v>
      </c>
    </row>
    <row r="1608" spans="2:3">
      <c r="B1608" s="151">
        <v>4.2</v>
      </c>
      <c r="C1608" s="150">
        <v>367.91428571428571</v>
      </c>
    </row>
    <row r="1609" spans="2:3">
      <c r="B1609" s="151">
        <v>4.2</v>
      </c>
      <c r="C1609" s="150">
        <v>330.2714285714286</v>
      </c>
    </row>
    <row r="1610" spans="2:3">
      <c r="B1610" s="151">
        <v>4.2</v>
      </c>
      <c r="C1610" s="150">
        <v>367.91428571428571</v>
      </c>
    </row>
    <row r="1611" spans="2:3">
      <c r="B1611" s="151">
        <v>8.4</v>
      </c>
      <c r="C1611" s="150">
        <v>214.45238095238096</v>
      </c>
    </row>
    <row r="1612" spans="2:3">
      <c r="B1612" s="151">
        <v>8.4</v>
      </c>
      <c r="C1612" s="150">
        <v>220.72619047619045</v>
      </c>
    </row>
    <row r="1613" spans="2:3">
      <c r="B1613" s="151">
        <v>4.2</v>
      </c>
      <c r="C1613" s="150">
        <v>430.65238095238095</v>
      </c>
    </row>
    <row r="1614" spans="2:3">
      <c r="B1614" s="151">
        <v>4.2</v>
      </c>
      <c r="C1614" s="150">
        <v>418.10476190476186</v>
      </c>
    </row>
    <row r="1615" spans="2:3">
      <c r="B1615" s="151">
        <v>8.4</v>
      </c>
      <c r="C1615" s="150">
        <v>208.17857142857142</v>
      </c>
    </row>
    <row r="1616" spans="2:3">
      <c r="B1616" s="151">
        <v>37.800000000000004</v>
      </c>
      <c r="C1616" s="150">
        <v>47.464814814814808</v>
      </c>
    </row>
    <row r="1617" spans="2:3">
      <c r="B1617" s="151">
        <v>8.4</v>
      </c>
      <c r="C1617" s="150">
        <v>189.35714285714283</v>
      </c>
    </row>
    <row r="1618" spans="2:3">
      <c r="B1618" s="151">
        <v>4.2</v>
      </c>
      <c r="C1618" s="150">
        <v>380.46190476190475</v>
      </c>
    </row>
    <row r="1619" spans="2:3">
      <c r="B1619" s="151">
        <v>4.2</v>
      </c>
      <c r="C1619" s="150">
        <v>405.55714285714282</v>
      </c>
    </row>
    <row r="1620" spans="2:3">
      <c r="B1620" s="151">
        <v>12.600000000000001</v>
      </c>
      <c r="C1620" s="150">
        <v>175.15634920634918</v>
      </c>
    </row>
    <row r="1621" spans="2:3">
      <c r="B1621" s="151">
        <v>4.2</v>
      </c>
      <c r="C1621" s="150">
        <v>380.46190476190475</v>
      </c>
    </row>
    <row r="1622" spans="2:3">
      <c r="B1622" s="151">
        <v>42</v>
      </c>
      <c r="C1622" s="150">
        <v>42.718333333333341</v>
      </c>
    </row>
    <row r="1623" spans="2:3">
      <c r="B1623" s="151">
        <v>4.2</v>
      </c>
      <c r="C1623" s="150">
        <v>342.81904761904764</v>
      </c>
    </row>
    <row r="1624" spans="2:3">
      <c r="B1624" s="151">
        <v>12.600000000000001</v>
      </c>
      <c r="C1624" s="150">
        <v>116.63095238095237</v>
      </c>
    </row>
    <row r="1625" spans="2:3">
      <c r="B1625" s="151">
        <v>4.2</v>
      </c>
      <c r="C1625" s="150">
        <v>330.2714285714286</v>
      </c>
    </row>
    <row r="1626" spans="2:3">
      <c r="B1626" s="151">
        <v>25.200000000000003</v>
      </c>
      <c r="C1626" s="150">
        <v>52.576190476190469</v>
      </c>
    </row>
    <row r="1627" spans="2:3">
      <c r="B1627" s="151">
        <v>12.600000000000001</v>
      </c>
      <c r="C1627" s="150">
        <v>145.87857142857141</v>
      </c>
    </row>
    <row r="1628" spans="2:3">
      <c r="B1628" s="151">
        <v>8.4</v>
      </c>
      <c r="C1628" s="150">
        <v>99.961904761904762</v>
      </c>
    </row>
    <row r="1629" spans="2:3">
      <c r="B1629" s="151">
        <v>4.2</v>
      </c>
      <c r="C1629" s="150">
        <v>183.19285714285712</v>
      </c>
    </row>
    <row r="1630" spans="2:3">
      <c r="B1630" s="151">
        <v>12.600000000000001</v>
      </c>
      <c r="C1630" s="150">
        <v>66.641269841269832</v>
      </c>
    </row>
    <row r="1631" spans="2:3">
      <c r="B1631" s="151">
        <v>4.2</v>
      </c>
      <c r="C1631" s="150">
        <v>166.46190476190475</v>
      </c>
    </row>
    <row r="1632" spans="2:3">
      <c r="B1632" s="151">
        <v>8.4</v>
      </c>
      <c r="C1632" s="150">
        <v>91.596428571428561</v>
      </c>
    </row>
    <row r="1633" spans="2:3">
      <c r="B1633" s="151">
        <v>12.600000000000001</v>
      </c>
      <c r="C1633" s="150">
        <v>72.218253968253961</v>
      </c>
    </row>
    <row r="1634" spans="2:3">
      <c r="B1634" s="151">
        <v>8.4</v>
      </c>
      <c r="C1634" s="150">
        <v>83.230952380952374</v>
      </c>
    </row>
    <row r="1635" spans="2:3">
      <c r="B1635" s="151">
        <v>4.2</v>
      </c>
      <c r="C1635" s="150">
        <v>393.00952380952378</v>
      </c>
    </row>
    <row r="1636" spans="2:3">
      <c r="B1636" s="151">
        <v>12.600000000000001</v>
      </c>
      <c r="C1636" s="150">
        <v>145.90873015873015</v>
      </c>
    </row>
    <row r="1637" spans="2:3">
      <c r="B1637" s="151">
        <v>4.2</v>
      </c>
      <c r="C1637" s="150">
        <v>405.55714285714282</v>
      </c>
    </row>
    <row r="1638" spans="2:3">
      <c r="B1638" s="151">
        <v>21</v>
      </c>
      <c r="C1638" s="150">
        <v>60.061904761904763</v>
      </c>
    </row>
    <row r="1639" spans="2:3">
      <c r="B1639" s="151">
        <v>12.600000000000001</v>
      </c>
      <c r="C1639" s="150">
        <v>112.44841269841268</v>
      </c>
    </row>
    <row r="1640" spans="2:3">
      <c r="B1640" s="151">
        <v>4.2</v>
      </c>
      <c r="C1640" s="150">
        <v>342.81904761904764</v>
      </c>
    </row>
    <row r="1641" spans="2:3">
      <c r="B1641" s="151">
        <v>12.600000000000001</v>
      </c>
      <c r="C1641" s="150">
        <v>116.63095238095237</v>
      </c>
    </row>
    <row r="1642" spans="2:3">
      <c r="B1642" s="151">
        <v>4.2</v>
      </c>
      <c r="C1642" s="150">
        <v>330.2714285714286</v>
      </c>
    </row>
    <row r="1643" spans="2:3">
      <c r="B1643" s="151">
        <v>4.2</v>
      </c>
      <c r="C1643" s="150">
        <v>216.6547619047619</v>
      </c>
    </row>
    <row r="1644" spans="2:3">
      <c r="B1644" s="151">
        <v>4.2</v>
      </c>
      <c r="C1644" s="150">
        <v>199.92380952380952</v>
      </c>
    </row>
    <row r="1645" spans="2:3">
      <c r="B1645" s="151">
        <v>8.4</v>
      </c>
      <c r="C1645" s="150">
        <v>74.865476190476173</v>
      </c>
    </row>
    <row r="1646" spans="2:3">
      <c r="B1646" s="151">
        <v>8.4</v>
      </c>
      <c r="C1646" s="150">
        <v>83.230952380952374</v>
      </c>
    </row>
    <row r="1647" spans="2:3">
      <c r="B1647" s="151">
        <v>4.2</v>
      </c>
      <c r="C1647" s="150">
        <v>116.26904761904763</v>
      </c>
    </row>
    <row r="1648" spans="2:3">
      <c r="B1648" s="151">
        <v>4.2</v>
      </c>
      <c r="C1648" s="150">
        <v>216.6547619047619</v>
      </c>
    </row>
    <row r="1649" spans="2:3">
      <c r="B1649" s="151">
        <v>8.4</v>
      </c>
      <c r="C1649" s="150">
        <v>83.230952380952374</v>
      </c>
    </row>
    <row r="1650" spans="2:3">
      <c r="B1650" s="151">
        <v>4.2</v>
      </c>
      <c r="C1650" s="150">
        <v>133</v>
      </c>
    </row>
    <row r="1651" spans="2:3">
      <c r="B1651" s="151">
        <v>4.2</v>
      </c>
      <c r="C1651" s="150">
        <v>166.46190476190475</v>
      </c>
    </row>
    <row r="1652" spans="2:3">
      <c r="B1652" s="151">
        <v>4.2</v>
      </c>
      <c r="C1652" s="150">
        <v>199.92380952380952</v>
      </c>
    </row>
    <row r="1653" spans="2:3">
      <c r="B1653" s="151">
        <v>4.2</v>
      </c>
      <c r="C1653" s="150">
        <v>317.72380952380951</v>
      </c>
    </row>
    <row r="1654" spans="2:3">
      <c r="B1654" s="151">
        <v>8.4</v>
      </c>
      <c r="C1654" s="150">
        <v>108.32738095238095</v>
      </c>
    </row>
    <row r="1655" spans="2:3">
      <c r="B1655" s="151">
        <v>4.2</v>
      </c>
      <c r="C1655" s="150">
        <v>149.73095238095235</v>
      </c>
    </row>
    <row r="1656" spans="2:3">
      <c r="B1656" s="151">
        <v>21</v>
      </c>
      <c r="C1656" s="150">
        <v>36.638571428571431</v>
      </c>
    </row>
    <row r="1657" spans="2:3">
      <c r="B1657" s="151">
        <v>16.8</v>
      </c>
      <c r="C1657" s="150">
        <v>54.163690476190474</v>
      </c>
    </row>
    <row r="1658" spans="2:3">
      <c r="B1658" s="151">
        <v>16.8</v>
      </c>
      <c r="C1658" s="150">
        <v>58.346428571428568</v>
      </c>
    </row>
    <row r="1659" spans="2:3">
      <c r="B1659" s="151">
        <v>4.2</v>
      </c>
      <c r="C1659" s="150">
        <v>216.6547619047619</v>
      </c>
    </row>
    <row r="1660" spans="2:3">
      <c r="B1660" s="151">
        <v>8.4</v>
      </c>
      <c r="C1660" s="150">
        <v>170.53571428571428</v>
      </c>
    </row>
    <row r="1661" spans="2:3">
      <c r="B1661" s="151">
        <v>8.4</v>
      </c>
      <c r="C1661" s="150">
        <v>91.596428571428561</v>
      </c>
    </row>
    <row r="1662" spans="2:3">
      <c r="B1662" s="151">
        <v>8.4</v>
      </c>
      <c r="C1662" s="150">
        <v>170.53571428571428</v>
      </c>
    </row>
    <row r="1663" spans="2:3">
      <c r="B1663" s="151">
        <v>8.4</v>
      </c>
      <c r="C1663" s="150">
        <v>164.26190476190479</v>
      </c>
    </row>
    <row r="1664" spans="2:3">
      <c r="B1664" s="151">
        <v>4.2</v>
      </c>
      <c r="C1664" s="150">
        <v>330.2714285714286</v>
      </c>
    </row>
    <row r="1665" spans="2:3">
      <c r="B1665" s="151">
        <v>4.2</v>
      </c>
      <c r="C1665" s="150">
        <v>317.72380952380951</v>
      </c>
    </row>
    <row r="1666" spans="2:3">
      <c r="B1666" s="151">
        <v>4.2</v>
      </c>
      <c r="C1666" s="150">
        <v>133</v>
      </c>
    </row>
    <row r="1667" spans="2:3">
      <c r="B1667" s="151">
        <v>4.2</v>
      </c>
      <c r="C1667" s="150">
        <v>199.92380952380952</v>
      </c>
    </row>
    <row r="1668" spans="2:3">
      <c r="B1668" s="151">
        <v>4.2</v>
      </c>
      <c r="C1668" s="150">
        <v>116.26904761904763</v>
      </c>
    </row>
    <row r="1669" spans="2:3">
      <c r="B1669" s="151">
        <v>12.600000000000001</v>
      </c>
      <c r="C1669" s="150">
        <v>141.69603174603171</v>
      </c>
    </row>
    <row r="1670" spans="2:3">
      <c r="B1670" s="151">
        <v>4.2</v>
      </c>
      <c r="C1670" s="150">
        <v>374.89761904761906</v>
      </c>
    </row>
    <row r="1671" spans="2:3">
      <c r="B1671" s="151">
        <v>4.2</v>
      </c>
      <c r="C1671" s="150">
        <v>149.73095238095235</v>
      </c>
    </row>
    <row r="1672" spans="2:3">
      <c r="B1672" s="151">
        <v>4.2</v>
      </c>
      <c r="C1672" s="150">
        <v>149.73095238095235</v>
      </c>
    </row>
    <row r="1673" spans="2:3">
      <c r="B1673" s="151">
        <v>4.2</v>
      </c>
      <c r="C1673" s="150">
        <v>430.65238095238095</v>
      </c>
    </row>
    <row r="1674" spans="2:3">
      <c r="B1674" s="151">
        <v>16.8</v>
      </c>
      <c r="C1674" s="150">
        <v>79.260119047619042</v>
      </c>
    </row>
    <row r="1675" spans="2:3">
      <c r="B1675" s="151">
        <v>16.8</v>
      </c>
      <c r="C1675" s="150">
        <v>45.79821428571428</v>
      </c>
    </row>
    <row r="1676" spans="2:3">
      <c r="B1676" s="151">
        <v>12.600000000000001</v>
      </c>
      <c r="C1676" s="150">
        <v>72.218253968253961</v>
      </c>
    </row>
    <row r="1677" spans="2:3">
      <c r="B1677" s="151">
        <v>46.2</v>
      </c>
      <c r="C1677" s="150">
        <v>47.258008658008656</v>
      </c>
    </row>
    <row r="1678" spans="2:3">
      <c r="B1678" s="151">
        <v>29.400000000000006</v>
      </c>
      <c r="C1678" s="150">
        <v>48.086734693877546</v>
      </c>
    </row>
    <row r="1679" spans="2:3">
      <c r="B1679" s="151">
        <v>12.600000000000001</v>
      </c>
      <c r="C1679" s="150">
        <v>120.81349206349205</v>
      </c>
    </row>
    <row r="1680" spans="2:3">
      <c r="B1680" s="151">
        <v>4.2</v>
      </c>
      <c r="C1680" s="150">
        <v>500.37380952380948</v>
      </c>
    </row>
    <row r="1681" spans="2:3">
      <c r="B1681" s="151">
        <v>4.2</v>
      </c>
      <c r="C1681" s="150">
        <v>342.81904761904764</v>
      </c>
    </row>
    <row r="1682" spans="2:3">
      <c r="B1682" s="151">
        <v>16.8</v>
      </c>
      <c r="C1682" s="150">
        <v>49.980952380952381</v>
      </c>
    </row>
    <row r="1683" spans="2:3">
      <c r="B1683" s="151">
        <v>21</v>
      </c>
      <c r="C1683" s="150">
        <v>50.023333333333333</v>
      </c>
    </row>
    <row r="1684" spans="2:3">
      <c r="B1684" s="151">
        <v>21</v>
      </c>
      <c r="C1684" s="150">
        <v>86.83142857142856</v>
      </c>
    </row>
    <row r="1685" spans="2:3">
      <c r="B1685" s="151">
        <v>4.2</v>
      </c>
      <c r="C1685" s="150">
        <v>455.74761904761908</v>
      </c>
    </row>
    <row r="1686" spans="2:3">
      <c r="B1686" s="151">
        <v>8.4</v>
      </c>
      <c r="C1686" s="150">
        <v>220.72619047619045</v>
      </c>
    </row>
    <row r="1687" spans="2:3">
      <c r="B1687" s="151">
        <v>4.2</v>
      </c>
      <c r="C1687" s="150">
        <v>443.2</v>
      </c>
    </row>
    <row r="1688" spans="2:3">
      <c r="B1688" s="151">
        <v>4.2</v>
      </c>
      <c r="C1688" s="150">
        <v>418.10476190476186</v>
      </c>
    </row>
    <row r="1689" spans="2:3">
      <c r="B1689" s="151">
        <v>4.2</v>
      </c>
      <c r="C1689" s="150">
        <v>405.55714285714282</v>
      </c>
    </row>
    <row r="1690" spans="2:3">
      <c r="B1690" s="151">
        <v>21</v>
      </c>
      <c r="C1690" s="150">
        <v>76.792857142857144</v>
      </c>
    </row>
    <row r="1691" spans="2:3">
      <c r="B1691" s="151">
        <v>4.2</v>
      </c>
      <c r="C1691" s="150">
        <v>443.2</v>
      </c>
    </row>
    <row r="1692" spans="2:3">
      <c r="B1692" s="151">
        <v>4.2</v>
      </c>
      <c r="C1692" s="150">
        <v>430.65238095238095</v>
      </c>
    </row>
    <row r="1693" spans="2:3">
      <c r="B1693" s="151">
        <v>4.2</v>
      </c>
      <c r="C1693" s="150">
        <v>500.37380952380948</v>
      </c>
    </row>
    <row r="1694" spans="2:3">
      <c r="B1694" s="151">
        <v>4.2</v>
      </c>
      <c r="C1694" s="150">
        <v>638.39761904761906</v>
      </c>
    </row>
    <row r="1695" spans="2:3">
      <c r="B1695" s="151">
        <v>4.2</v>
      </c>
      <c r="C1695" s="150">
        <v>468.29523809523806</v>
      </c>
    </row>
    <row r="1696" spans="2:3">
      <c r="B1696" s="151">
        <v>4.2</v>
      </c>
      <c r="C1696" s="150">
        <v>638.39761904761906</v>
      </c>
    </row>
    <row r="1697" spans="2:3">
      <c r="B1697" s="151">
        <v>4.2</v>
      </c>
      <c r="C1697" s="150">
        <v>638.39761904761906</v>
      </c>
    </row>
    <row r="1698" spans="2:3">
      <c r="B1698" s="151">
        <v>4.2</v>
      </c>
      <c r="C1698" s="150">
        <v>443.2</v>
      </c>
    </row>
    <row r="1699" spans="2:3">
      <c r="B1699" s="151">
        <v>4.2</v>
      </c>
      <c r="C1699" s="150">
        <v>713.68333333333328</v>
      </c>
    </row>
    <row r="1700" spans="2:3">
      <c r="B1700" s="151">
        <v>21</v>
      </c>
      <c r="C1700" s="150">
        <v>162.93952380952382</v>
      </c>
    </row>
    <row r="1701" spans="2:3">
      <c r="B1701" s="151">
        <v>16.8</v>
      </c>
      <c r="C1701" s="150">
        <v>212.03988095238094</v>
      </c>
    </row>
    <row r="1702" spans="2:3">
      <c r="B1702" s="151">
        <v>8.4</v>
      </c>
      <c r="C1702" s="150">
        <v>183.08333333333331</v>
      </c>
    </row>
    <row r="1703" spans="2:3">
      <c r="B1703" s="151">
        <v>16.8</v>
      </c>
      <c r="C1703" s="150">
        <v>66.711904761904762</v>
      </c>
    </row>
    <row r="1704" spans="2:3">
      <c r="B1704" s="151">
        <v>29.400000000000006</v>
      </c>
      <c r="C1704" s="150">
        <v>42.043877551020394</v>
      </c>
    </row>
    <row r="1705" spans="2:3">
      <c r="B1705" s="151">
        <v>25.200000000000003</v>
      </c>
      <c r="C1705" s="150">
        <v>123.35873015873015</v>
      </c>
    </row>
    <row r="1706" spans="2:3">
      <c r="B1706" s="151">
        <v>50.400000000000006</v>
      </c>
      <c r="C1706" s="150">
        <v>43.319841269841262</v>
      </c>
    </row>
    <row r="1707" spans="2:3">
      <c r="B1707" s="151">
        <v>16.8</v>
      </c>
      <c r="C1707" s="150">
        <v>132.56785714285712</v>
      </c>
    </row>
    <row r="1708" spans="2:3">
      <c r="B1708" s="151">
        <v>4.2</v>
      </c>
      <c r="C1708" s="150">
        <v>317.72380952380951</v>
      </c>
    </row>
    <row r="1709" spans="2:3">
      <c r="B1709" s="151">
        <v>21</v>
      </c>
      <c r="C1709" s="150">
        <v>56.715714285714284</v>
      </c>
    </row>
    <row r="1710" spans="2:3">
      <c r="B1710" s="151">
        <v>4.2</v>
      </c>
      <c r="C1710" s="150">
        <v>355.36666666666662</v>
      </c>
    </row>
    <row r="1711" spans="2:3">
      <c r="B1711" s="151">
        <v>4.2</v>
      </c>
      <c r="C1711" s="150">
        <v>399.99285714285708</v>
      </c>
    </row>
    <row r="1712" spans="2:3">
      <c r="B1712" s="151">
        <v>12.600000000000001</v>
      </c>
      <c r="C1712" s="150">
        <v>61.06428571428571</v>
      </c>
    </row>
    <row r="1713" spans="2:3">
      <c r="B1713" s="151">
        <v>4.2</v>
      </c>
      <c r="C1713" s="150">
        <v>149.73095238095235</v>
      </c>
    </row>
    <row r="1714" spans="2:3">
      <c r="B1714" s="151">
        <v>4.2</v>
      </c>
      <c r="C1714" s="150">
        <v>468.29523809523806</v>
      </c>
    </row>
    <row r="1715" spans="2:3">
      <c r="B1715" s="151">
        <v>4.2</v>
      </c>
      <c r="C1715" s="150">
        <v>216.6547619047619</v>
      </c>
    </row>
    <row r="1716" spans="2:3">
      <c r="B1716" s="151">
        <v>4.2</v>
      </c>
      <c r="C1716" s="150">
        <v>387.4452380952381</v>
      </c>
    </row>
    <row r="1717" spans="2:3">
      <c r="B1717" s="151">
        <v>21</v>
      </c>
      <c r="C1717" s="150">
        <v>73.851904761904763</v>
      </c>
    </row>
    <row r="1718" spans="2:3">
      <c r="B1718" s="151">
        <v>4.2</v>
      </c>
      <c r="C1718" s="150">
        <v>387.4452380952381</v>
      </c>
    </row>
    <row r="1719" spans="2:3">
      <c r="B1719" s="151">
        <v>4.2</v>
      </c>
      <c r="C1719" s="150">
        <v>319.06666666666661</v>
      </c>
    </row>
    <row r="1720" spans="2:3">
      <c r="B1720" s="151">
        <v>4.2</v>
      </c>
      <c r="C1720" s="150">
        <v>487.82619047619045</v>
      </c>
    </row>
    <row r="1721" spans="2:3">
      <c r="B1721" s="151">
        <v>8.4</v>
      </c>
      <c r="C1721" s="150">
        <v>231.36547619047619</v>
      </c>
    </row>
    <row r="1722" spans="2:3">
      <c r="B1722" s="151">
        <v>4.2</v>
      </c>
      <c r="C1722" s="150">
        <v>342.81904761904764</v>
      </c>
    </row>
    <row r="1723" spans="2:3">
      <c r="B1723" s="151">
        <v>4.2</v>
      </c>
      <c r="C1723" s="150">
        <v>216.6547619047619</v>
      </c>
    </row>
    <row r="1724" spans="2:3">
      <c r="B1724" s="151">
        <v>4.2</v>
      </c>
      <c r="C1724" s="150">
        <v>199.92380952380952</v>
      </c>
    </row>
    <row r="1725" spans="2:3">
      <c r="B1725" s="151">
        <v>21</v>
      </c>
      <c r="C1725" s="150">
        <v>56.715714285714284</v>
      </c>
    </row>
    <row r="1726" spans="2:3">
      <c r="B1726" s="151">
        <v>4.2</v>
      </c>
      <c r="C1726" s="150">
        <v>412.54047619047617</v>
      </c>
    </row>
    <row r="1727" spans="2:3">
      <c r="B1727" s="151">
        <v>4.2</v>
      </c>
      <c r="C1727" s="150">
        <v>500.37380952380948</v>
      </c>
    </row>
    <row r="1728" spans="2:3">
      <c r="B1728" s="151">
        <v>4.2</v>
      </c>
      <c r="C1728" s="150">
        <v>133</v>
      </c>
    </row>
    <row r="1729" spans="2:3">
      <c r="B1729" s="151">
        <v>4.2</v>
      </c>
      <c r="C1729" s="150">
        <v>116.26904761904763</v>
      </c>
    </row>
    <row r="1730" spans="2:3">
      <c r="B1730" s="151">
        <v>4.2</v>
      </c>
      <c r="C1730" s="150">
        <v>199.92380952380952</v>
      </c>
    </row>
    <row r="1731" spans="2:3">
      <c r="B1731" s="151">
        <v>4.2</v>
      </c>
      <c r="C1731" s="150">
        <v>319.06666666666661</v>
      </c>
    </row>
    <row r="1732" spans="2:3">
      <c r="B1732" s="151">
        <v>4.2</v>
      </c>
      <c r="C1732" s="150">
        <v>149.73095238095235</v>
      </c>
    </row>
    <row r="1733" spans="2:3">
      <c r="B1733" s="151">
        <v>4.2</v>
      </c>
      <c r="C1733" s="150">
        <v>133</v>
      </c>
    </row>
    <row r="1734" spans="2:3">
      <c r="B1734" s="151">
        <v>4.2</v>
      </c>
      <c r="C1734" s="150">
        <v>374.89761904761906</v>
      </c>
    </row>
    <row r="1735" spans="2:3">
      <c r="B1735" s="151">
        <v>4.2</v>
      </c>
      <c r="C1735" s="150">
        <v>374.89761904761906</v>
      </c>
    </row>
    <row r="1736" spans="2:3">
      <c r="B1736" s="151">
        <v>4.2</v>
      </c>
      <c r="C1736" s="150">
        <v>412.54047619047617</v>
      </c>
    </row>
    <row r="1737" spans="2:3">
      <c r="B1737" s="151">
        <v>4.2</v>
      </c>
      <c r="C1737" s="150">
        <v>387.4452380952381</v>
      </c>
    </row>
    <row r="1738" spans="2:3">
      <c r="B1738" s="151">
        <v>4.2</v>
      </c>
      <c r="C1738" s="150">
        <v>412.54047619047617</v>
      </c>
    </row>
    <row r="1739" spans="2:3">
      <c r="B1739" s="151">
        <v>4.2</v>
      </c>
      <c r="C1739" s="150">
        <v>199.92380952380952</v>
      </c>
    </row>
    <row r="1740" spans="2:3">
      <c r="B1740" s="151">
        <v>8.4</v>
      </c>
      <c r="C1740" s="150">
        <v>108.32738095238095</v>
      </c>
    </row>
    <row r="1741" spans="2:3">
      <c r="B1741" s="151">
        <v>4.2</v>
      </c>
      <c r="C1741" s="150">
        <v>374.89761904761906</v>
      </c>
    </row>
    <row r="1742" spans="2:3">
      <c r="B1742" s="151">
        <v>8.4</v>
      </c>
      <c r="C1742" s="150">
        <v>199.99642857142854</v>
      </c>
    </row>
    <row r="1743" spans="2:3">
      <c r="B1743" s="151">
        <v>4.2</v>
      </c>
      <c r="C1743" s="150">
        <v>319.06666666666661</v>
      </c>
    </row>
    <row r="1744" spans="2:3">
      <c r="B1744" s="151">
        <v>4.2</v>
      </c>
      <c r="C1744" s="150">
        <v>319.06666666666661</v>
      </c>
    </row>
    <row r="1745" spans="2:3">
      <c r="B1745" s="151">
        <v>4.2</v>
      </c>
      <c r="C1745" s="150">
        <v>149.73095238095235</v>
      </c>
    </row>
    <row r="1746" spans="2:3">
      <c r="B1746" s="151">
        <v>4.2</v>
      </c>
      <c r="C1746" s="150">
        <v>116.26904761904763</v>
      </c>
    </row>
    <row r="1747" spans="2:3">
      <c r="B1747" s="151">
        <v>8.4</v>
      </c>
      <c r="C1747" s="150">
        <v>212.5440476190476</v>
      </c>
    </row>
    <row r="1748" spans="2:3">
      <c r="B1748" s="151">
        <v>4.2</v>
      </c>
      <c r="C1748" s="150">
        <v>166.46190476190475</v>
      </c>
    </row>
    <row r="1749" spans="2:3">
      <c r="B1749" s="151">
        <v>4.2</v>
      </c>
      <c r="C1749" s="150">
        <v>450.18333333333334</v>
      </c>
    </row>
    <row r="1750" spans="2:3">
      <c r="B1750" s="151">
        <v>4.2</v>
      </c>
      <c r="C1750" s="150">
        <v>133</v>
      </c>
    </row>
    <row r="1751" spans="2:3">
      <c r="B1751" s="151">
        <v>4.2</v>
      </c>
      <c r="C1751" s="150">
        <v>116.26904761904763</v>
      </c>
    </row>
    <row r="1752" spans="2:3">
      <c r="B1752" s="151">
        <v>4.2</v>
      </c>
      <c r="C1752" s="150">
        <v>399.99285714285708</v>
      </c>
    </row>
    <row r="1753" spans="2:3">
      <c r="B1753" s="151">
        <v>4.2</v>
      </c>
      <c r="C1753" s="150">
        <v>149.73095238095235</v>
      </c>
    </row>
    <row r="1754" spans="2:3">
      <c r="B1754" s="151">
        <v>4.2</v>
      </c>
      <c r="C1754" s="150">
        <v>133</v>
      </c>
    </row>
    <row r="1755" spans="2:3">
      <c r="B1755" s="151">
        <v>4.2</v>
      </c>
      <c r="C1755" s="150">
        <v>319.06666666666661</v>
      </c>
    </row>
    <row r="1756" spans="2:3">
      <c r="B1756" s="151">
        <v>4.2</v>
      </c>
      <c r="C1756" s="150">
        <v>133</v>
      </c>
    </row>
    <row r="1757" spans="2:3">
      <c r="B1757" s="151">
        <v>4.2</v>
      </c>
      <c r="C1757" s="150">
        <v>399.99285714285708</v>
      </c>
    </row>
    <row r="1758" spans="2:3">
      <c r="B1758" s="151">
        <v>8.4</v>
      </c>
      <c r="C1758" s="150">
        <v>218.81785714285712</v>
      </c>
    </row>
    <row r="1759" spans="2:3">
      <c r="B1759" s="151">
        <v>4.2</v>
      </c>
      <c r="C1759" s="150">
        <v>425.08809523809521</v>
      </c>
    </row>
    <row r="1760" spans="2:3">
      <c r="B1760" s="151">
        <v>4.2</v>
      </c>
      <c r="C1760" s="150">
        <v>450.18333333333334</v>
      </c>
    </row>
    <row r="1761" spans="2:3">
      <c r="B1761" s="151">
        <v>8.4</v>
      </c>
      <c r="C1761" s="150">
        <v>99.961904761904762</v>
      </c>
    </row>
    <row r="1762" spans="2:3">
      <c r="B1762" s="151">
        <v>4.2</v>
      </c>
      <c r="C1762" s="150">
        <v>199.92380952380952</v>
      </c>
    </row>
    <row r="1763" spans="2:3">
      <c r="B1763" s="151">
        <v>54.6</v>
      </c>
      <c r="C1763" s="150">
        <v>47.709523809523809</v>
      </c>
    </row>
    <row r="1764" spans="2:3">
      <c r="B1764" s="151">
        <v>4.2</v>
      </c>
      <c r="C1764" s="150">
        <v>183.19285714285712</v>
      </c>
    </row>
    <row r="1765" spans="2:3">
      <c r="B1765" s="151">
        <v>4.2</v>
      </c>
      <c r="C1765" s="150">
        <v>399.99285714285708</v>
      </c>
    </row>
    <row r="1766" spans="2:3">
      <c r="B1766" s="151">
        <v>4.2</v>
      </c>
      <c r="C1766" s="150">
        <v>425.08809523809521</v>
      </c>
    </row>
    <row r="1767" spans="2:3">
      <c r="B1767" s="151">
        <v>8.4</v>
      </c>
      <c r="C1767" s="150">
        <v>199.99642857142854</v>
      </c>
    </row>
    <row r="1768" spans="2:3">
      <c r="B1768" s="151">
        <v>4.2</v>
      </c>
      <c r="C1768" s="150">
        <v>462.73095238095237</v>
      </c>
    </row>
    <row r="1769" spans="2:3">
      <c r="B1769" s="151">
        <v>16.8</v>
      </c>
      <c r="C1769" s="150">
        <v>115.83690476190476</v>
      </c>
    </row>
    <row r="1770" spans="2:3">
      <c r="B1770" s="151">
        <v>8.4</v>
      </c>
      <c r="C1770" s="150">
        <v>206.27023809523808</v>
      </c>
    </row>
    <row r="1771" spans="2:3">
      <c r="B1771" s="151">
        <v>16.8</v>
      </c>
      <c r="C1771" s="150">
        <v>120.01964285714286</v>
      </c>
    </row>
    <row r="1772" spans="2:3">
      <c r="B1772" s="151">
        <v>4.2</v>
      </c>
      <c r="C1772" s="150">
        <v>437.63571428571424</v>
      </c>
    </row>
    <row r="1773" spans="2:3">
      <c r="B1773" s="151">
        <v>21</v>
      </c>
      <c r="C1773" s="150">
        <v>39.984761904761903</v>
      </c>
    </row>
    <row r="1774" spans="2:3">
      <c r="B1774" s="151">
        <v>4.2</v>
      </c>
      <c r="C1774" s="150">
        <v>437.63571428571424</v>
      </c>
    </row>
    <row r="1775" spans="2:3">
      <c r="B1775" s="151">
        <v>4.2</v>
      </c>
      <c r="C1775" s="150">
        <v>199.92380952380952</v>
      </c>
    </row>
    <row r="1776" spans="2:3">
      <c r="B1776" s="151">
        <v>4.2</v>
      </c>
      <c r="C1776" s="150">
        <v>166.46190476190475</v>
      </c>
    </row>
    <row r="1777" spans="2:3">
      <c r="B1777" s="151">
        <v>4.2</v>
      </c>
      <c r="C1777" s="150">
        <v>216.6547619047619</v>
      </c>
    </row>
    <row r="1778" spans="2:3">
      <c r="B1778" s="151">
        <v>33.6</v>
      </c>
      <c r="C1778" s="150">
        <v>43.463988095238093</v>
      </c>
    </row>
    <row r="1779" spans="2:3">
      <c r="B1779" s="151">
        <v>4.2</v>
      </c>
      <c r="C1779" s="150">
        <v>412.54047619047617</v>
      </c>
    </row>
    <row r="1780" spans="2:3">
      <c r="B1780" s="151">
        <v>4.2</v>
      </c>
      <c r="C1780" s="150">
        <v>399.99285714285708</v>
      </c>
    </row>
    <row r="1781" spans="2:3">
      <c r="B1781" s="151">
        <v>4.2</v>
      </c>
      <c r="C1781" s="150">
        <v>166.46190476190475</v>
      </c>
    </row>
    <row r="1782" spans="2:3">
      <c r="B1782" s="151">
        <v>4.2</v>
      </c>
      <c r="C1782" s="150">
        <v>216.6547619047619</v>
      </c>
    </row>
    <row r="1783" spans="2:3">
      <c r="B1783" s="151">
        <v>4.2</v>
      </c>
      <c r="C1783" s="150">
        <v>330.2714285714286</v>
      </c>
    </row>
    <row r="1784" spans="2:3">
      <c r="B1784" s="151">
        <v>4.2</v>
      </c>
      <c r="C1784" s="150">
        <v>355.36666666666662</v>
      </c>
    </row>
    <row r="1785" spans="2:3">
      <c r="B1785" s="151">
        <v>4.2</v>
      </c>
      <c r="C1785" s="150">
        <v>380.46190476190475</v>
      </c>
    </row>
    <row r="1786" spans="2:3">
      <c r="B1786" s="151">
        <v>4.2</v>
      </c>
      <c r="C1786" s="150">
        <v>412.54047619047617</v>
      </c>
    </row>
    <row r="1787" spans="2:3">
      <c r="B1787" s="151">
        <v>16.8</v>
      </c>
      <c r="C1787" s="150">
        <v>136.75059523809523</v>
      </c>
    </row>
    <row r="1788" spans="2:3">
      <c r="B1788" s="151">
        <v>12.600000000000001</v>
      </c>
      <c r="C1788" s="150">
        <v>158.42619047619044</v>
      </c>
    </row>
    <row r="1789" spans="2:3">
      <c r="B1789" s="151">
        <v>12.600000000000001</v>
      </c>
      <c r="C1789" s="150">
        <v>154.24365079365077</v>
      </c>
    </row>
    <row r="1790" spans="2:3">
      <c r="B1790" s="151">
        <v>4.2</v>
      </c>
      <c r="C1790" s="150">
        <v>399.99285714285708</v>
      </c>
    </row>
    <row r="1791" spans="2:3">
      <c r="B1791" s="151">
        <v>4.2</v>
      </c>
      <c r="C1791" s="150">
        <v>425.08809523809521</v>
      </c>
    </row>
    <row r="1792" spans="2:3">
      <c r="B1792" s="151">
        <v>21</v>
      </c>
      <c r="C1792" s="150">
        <v>106.05428571428571</v>
      </c>
    </row>
    <row r="1793" spans="2:3">
      <c r="B1793" s="151">
        <v>4.2</v>
      </c>
      <c r="C1793" s="150">
        <v>166.46190476190475</v>
      </c>
    </row>
    <row r="1794" spans="2:3">
      <c r="B1794" s="151">
        <v>8.4</v>
      </c>
      <c r="C1794" s="150">
        <v>231.36547619047619</v>
      </c>
    </row>
    <row r="1795" spans="2:3">
      <c r="B1795" s="151">
        <v>4.2</v>
      </c>
      <c r="C1795" s="150">
        <v>487.82619047619045</v>
      </c>
    </row>
    <row r="1796" spans="2:3">
      <c r="B1796" s="151">
        <v>21</v>
      </c>
      <c r="C1796" s="150">
        <v>112.74666666666667</v>
      </c>
    </row>
    <row r="1797" spans="2:3">
      <c r="B1797" s="151">
        <v>4.2</v>
      </c>
      <c r="C1797" s="150">
        <v>437.63571428571424</v>
      </c>
    </row>
    <row r="1798" spans="2:3">
      <c r="B1798" s="151">
        <v>16.8</v>
      </c>
      <c r="C1798" s="150">
        <v>145.11607142857142</v>
      </c>
    </row>
    <row r="1799" spans="2:3">
      <c r="B1799" s="151">
        <v>4.2</v>
      </c>
      <c r="C1799" s="150">
        <v>425.08809523809521</v>
      </c>
    </row>
    <row r="1800" spans="2:3">
      <c r="B1800" s="151">
        <v>4.2</v>
      </c>
      <c r="C1800" s="150">
        <v>412.54047619047617</v>
      </c>
    </row>
    <row r="1801" spans="2:3">
      <c r="B1801" s="151">
        <v>8.4</v>
      </c>
      <c r="C1801" s="150">
        <v>225.09166666666667</v>
      </c>
    </row>
    <row r="1802" spans="2:3">
      <c r="B1802" s="151">
        <v>4.2</v>
      </c>
      <c r="C1802" s="150">
        <v>412.54047619047617</v>
      </c>
    </row>
    <row r="1803" spans="2:3">
      <c r="B1803" s="151">
        <v>8.4</v>
      </c>
      <c r="C1803" s="150">
        <v>83.230952380952374</v>
      </c>
    </row>
    <row r="1804" spans="2:3">
      <c r="B1804" s="151">
        <v>4.2</v>
      </c>
      <c r="C1804" s="150">
        <v>116.26904761904763</v>
      </c>
    </row>
    <row r="1805" spans="2:3">
      <c r="B1805" s="151">
        <v>29.400000000000006</v>
      </c>
      <c r="C1805" s="150">
        <v>39.022448979591829</v>
      </c>
    </row>
    <row r="1806" spans="2:3">
      <c r="B1806" s="151">
        <v>42</v>
      </c>
      <c r="C1806" s="150">
        <v>29.473095238095237</v>
      </c>
    </row>
    <row r="1807" spans="2:3">
      <c r="B1807" s="151">
        <v>4.2</v>
      </c>
      <c r="C1807" s="150">
        <v>199.92380952380952</v>
      </c>
    </row>
    <row r="1808" spans="2:3">
      <c r="B1808" s="151">
        <v>4.2</v>
      </c>
      <c r="C1808" s="150">
        <v>330.2714285714286</v>
      </c>
    </row>
    <row r="1809" spans="2:3">
      <c r="B1809" s="151">
        <v>16.8</v>
      </c>
      <c r="C1809" s="150">
        <v>58.346428571428568</v>
      </c>
    </row>
    <row r="1810" spans="2:3">
      <c r="B1810" s="151">
        <v>4.2</v>
      </c>
      <c r="C1810" s="150">
        <v>330.2714285714286</v>
      </c>
    </row>
    <row r="1811" spans="2:3">
      <c r="B1811" s="151">
        <v>58.800000000000011</v>
      </c>
      <c r="C1811" s="150">
        <v>51.472108843537406</v>
      </c>
    </row>
    <row r="1812" spans="2:3">
      <c r="B1812" s="151">
        <v>12.600000000000001</v>
      </c>
      <c r="C1812" s="150">
        <v>116.63095238095237</v>
      </c>
    </row>
    <row r="1813" spans="2:3">
      <c r="B1813" s="151">
        <v>8.4</v>
      </c>
      <c r="C1813" s="150">
        <v>164.26190476190479</v>
      </c>
    </row>
    <row r="1814" spans="2:3">
      <c r="B1814" s="151">
        <v>4.2</v>
      </c>
      <c r="C1814" s="150">
        <v>367.91428571428571</v>
      </c>
    </row>
    <row r="1815" spans="2:3">
      <c r="B1815" s="151">
        <v>21</v>
      </c>
      <c r="C1815" s="150">
        <v>60.061904761904763</v>
      </c>
    </row>
    <row r="1816" spans="2:3">
      <c r="B1816" s="151">
        <v>4.2</v>
      </c>
      <c r="C1816" s="150">
        <v>216.6547619047619</v>
      </c>
    </row>
    <row r="1817" spans="2:3">
      <c r="B1817" s="151">
        <v>8.4</v>
      </c>
      <c r="C1817" s="150">
        <v>99.961904761904762</v>
      </c>
    </row>
    <row r="1818" spans="2:3">
      <c r="B1818" s="151">
        <v>21</v>
      </c>
      <c r="C1818" s="150">
        <v>29.946190476190477</v>
      </c>
    </row>
    <row r="1819" spans="2:3">
      <c r="B1819" s="151">
        <v>4.2</v>
      </c>
      <c r="C1819" s="150">
        <v>437.63571428571424</v>
      </c>
    </row>
    <row r="1820" spans="2:3">
      <c r="B1820" s="151">
        <v>4.2</v>
      </c>
      <c r="C1820" s="150">
        <v>317.72380952380951</v>
      </c>
    </row>
    <row r="1821" spans="2:3">
      <c r="B1821" s="151">
        <v>21</v>
      </c>
      <c r="C1821" s="150">
        <v>53.369523809523812</v>
      </c>
    </row>
    <row r="1822" spans="2:3">
      <c r="B1822" s="151">
        <v>21</v>
      </c>
      <c r="C1822" s="150">
        <v>109.40047619047618</v>
      </c>
    </row>
    <row r="1823" spans="2:3">
      <c r="B1823" s="151">
        <v>8.4</v>
      </c>
      <c r="C1823" s="150">
        <v>250.18690476190474</v>
      </c>
    </row>
    <row r="1824" spans="2:3">
      <c r="B1824" s="151">
        <v>4.2</v>
      </c>
      <c r="C1824" s="150">
        <v>399.99285714285708</v>
      </c>
    </row>
    <row r="1825" spans="2:3">
      <c r="B1825" s="151">
        <v>4.2</v>
      </c>
      <c r="C1825" s="150">
        <v>133</v>
      </c>
    </row>
    <row r="1826" spans="2:3">
      <c r="B1826" s="151">
        <v>92.4</v>
      </c>
      <c r="C1826" s="150">
        <v>16.784523809523808</v>
      </c>
    </row>
    <row r="1827" spans="2:3">
      <c r="B1827" s="151">
        <v>4.2</v>
      </c>
      <c r="C1827" s="150">
        <v>133</v>
      </c>
    </row>
    <row r="1828" spans="2:3">
      <c r="B1828" s="151">
        <v>8.4</v>
      </c>
      <c r="C1828" s="150">
        <v>170.53571428571428</v>
      </c>
    </row>
    <row r="1829" spans="2:3">
      <c r="B1829" s="151">
        <v>12.600000000000001</v>
      </c>
      <c r="C1829" s="150">
        <v>116.63095238095237</v>
      </c>
    </row>
    <row r="1830" spans="2:3">
      <c r="B1830" s="151">
        <v>25.200000000000003</v>
      </c>
      <c r="C1830" s="150">
        <v>112.78373015873015</v>
      </c>
    </row>
    <row r="1831" spans="2:3">
      <c r="B1831" s="151">
        <v>8.4</v>
      </c>
      <c r="C1831" s="150">
        <v>164.26190476190479</v>
      </c>
    </row>
    <row r="1832" spans="2:3">
      <c r="B1832" s="151">
        <v>105</v>
      </c>
      <c r="C1832" s="150">
        <v>32.839809523809528</v>
      </c>
    </row>
    <row r="1833" spans="2:3">
      <c r="B1833" s="151">
        <v>21</v>
      </c>
      <c r="C1833" s="150">
        <v>53.369523809523812</v>
      </c>
    </row>
    <row r="1834" spans="2:3">
      <c r="B1834" s="151">
        <v>8.4</v>
      </c>
      <c r="C1834" s="150">
        <v>164.26190476190479</v>
      </c>
    </row>
    <row r="1835" spans="2:3">
      <c r="B1835" s="151">
        <v>8.4</v>
      </c>
      <c r="C1835" s="150">
        <v>108.32738095238095</v>
      </c>
    </row>
    <row r="1836" spans="2:3">
      <c r="B1836" s="151">
        <v>4.2</v>
      </c>
      <c r="C1836" s="150">
        <v>133</v>
      </c>
    </row>
    <row r="1837" spans="2:3">
      <c r="B1837" s="151">
        <v>4.2</v>
      </c>
      <c r="C1837" s="150">
        <v>149.73095238095235</v>
      </c>
    </row>
    <row r="1838" spans="2:3">
      <c r="B1838" s="151">
        <v>8.4</v>
      </c>
      <c r="C1838" s="150">
        <v>83.230952380952374</v>
      </c>
    </row>
    <row r="1839" spans="2:3">
      <c r="B1839" s="151">
        <v>4.2</v>
      </c>
      <c r="C1839" s="150">
        <v>183.19285714285712</v>
      </c>
    </row>
    <row r="1840" spans="2:3">
      <c r="B1840" s="151">
        <v>4.2</v>
      </c>
      <c r="C1840" s="150">
        <v>450.18333333333334</v>
      </c>
    </row>
    <row r="1841" spans="2:3">
      <c r="B1841" s="151">
        <v>4.2</v>
      </c>
      <c r="C1841" s="150">
        <v>450.18333333333334</v>
      </c>
    </row>
    <row r="1842" spans="2:3">
      <c r="B1842" s="151">
        <v>4.2</v>
      </c>
      <c r="C1842" s="150">
        <v>317.72380952380951</v>
      </c>
    </row>
    <row r="1843" spans="2:3">
      <c r="B1843" s="151">
        <v>4.2</v>
      </c>
      <c r="C1843" s="150">
        <v>317.72380952380951</v>
      </c>
    </row>
    <row r="1844" spans="2:3">
      <c r="B1844" s="151">
        <v>4.2</v>
      </c>
      <c r="C1844" s="150">
        <v>183.19285714285712</v>
      </c>
    </row>
    <row r="1845" spans="2:3">
      <c r="B1845" s="151">
        <v>4.2</v>
      </c>
      <c r="C1845" s="150">
        <v>216.6547619047619</v>
      </c>
    </row>
    <row r="1846" spans="2:3">
      <c r="B1846" s="151">
        <v>4.2</v>
      </c>
      <c r="C1846" s="150">
        <v>149.73095238095235</v>
      </c>
    </row>
    <row r="1847" spans="2:3">
      <c r="B1847" s="151">
        <v>4.2</v>
      </c>
      <c r="C1847" s="150">
        <v>317.72380952380951</v>
      </c>
    </row>
    <row r="1848" spans="2:3">
      <c r="B1848" s="151">
        <v>4.2</v>
      </c>
      <c r="C1848" s="150">
        <v>199.92380952380952</v>
      </c>
    </row>
    <row r="1849" spans="2:3">
      <c r="B1849" s="151">
        <v>21</v>
      </c>
      <c r="C1849" s="150">
        <v>43.330952380952382</v>
      </c>
    </row>
    <row r="1850" spans="2:3">
      <c r="B1850" s="151">
        <v>4.2</v>
      </c>
      <c r="C1850" s="150">
        <v>462.73095238095237</v>
      </c>
    </row>
    <row r="1851" spans="2:3">
      <c r="B1851" s="151">
        <v>4.2</v>
      </c>
      <c r="C1851" s="150">
        <v>450.18333333333334</v>
      </c>
    </row>
    <row r="1852" spans="2:3">
      <c r="B1852" s="151">
        <v>8.4</v>
      </c>
      <c r="C1852" s="150">
        <v>212.5440476190476</v>
      </c>
    </row>
    <row r="1853" spans="2:3">
      <c r="B1853" s="151">
        <v>4.2</v>
      </c>
      <c r="C1853" s="150">
        <v>437.63571428571424</v>
      </c>
    </row>
    <row r="1854" spans="2:3">
      <c r="B1854" s="151">
        <v>4.2</v>
      </c>
      <c r="C1854" s="150">
        <v>437.63571428571424</v>
      </c>
    </row>
    <row r="1855" spans="2:3">
      <c r="B1855" s="151">
        <v>4.2</v>
      </c>
      <c r="C1855" s="150">
        <v>149.73095238095235</v>
      </c>
    </row>
    <row r="1856" spans="2:3">
      <c r="B1856" s="151">
        <v>4.2</v>
      </c>
      <c r="C1856" s="150">
        <v>317.72380952380951</v>
      </c>
    </row>
    <row r="1857" spans="2:3">
      <c r="B1857" s="151">
        <v>4.2</v>
      </c>
      <c r="C1857" s="150">
        <v>149.73095238095235</v>
      </c>
    </row>
    <row r="1858" spans="2:3">
      <c r="B1858" s="151">
        <v>4.2</v>
      </c>
      <c r="C1858" s="150">
        <v>430.65238095238095</v>
      </c>
    </row>
    <row r="1859" spans="2:3">
      <c r="B1859" s="151">
        <v>4.2</v>
      </c>
      <c r="C1859" s="150">
        <v>355.36666666666662</v>
      </c>
    </row>
    <row r="1860" spans="2:3">
      <c r="B1860" s="151">
        <v>4.2</v>
      </c>
      <c r="C1860" s="150">
        <v>367.91428571428571</v>
      </c>
    </row>
    <row r="1861" spans="2:3">
      <c r="B1861" s="151">
        <v>4.2</v>
      </c>
      <c r="C1861" s="150">
        <v>199.92380952380952</v>
      </c>
    </row>
    <row r="1862" spans="2:3">
      <c r="B1862" s="151">
        <v>4.2</v>
      </c>
      <c r="C1862" s="150">
        <v>166.46190476190475</v>
      </c>
    </row>
    <row r="1863" spans="2:3">
      <c r="B1863" s="151">
        <v>8.4</v>
      </c>
      <c r="C1863" s="150">
        <v>164.26190476190479</v>
      </c>
    </row>
    <row r="1864" spans="2:3">
      <c r="B1864" s="151">
        <v>4.2</v>
      </c>
      <c r="C1864" s="150">
        <v>330.2714285714286</v>
      </c>
    </row>
    <row r="1865" spans="2:3">
      <c r="B1865" s="151">
        <v>4.2</v>
      </c>
      <c r="C1865" s="150">
        <v>367.91428571428571</v>
      </c>
    </row>
    <row r="1866" spans="2:3">
      <c r="B1866" s="151">
        <v>4.2</v>
      </c>
      <c r="C1866" s="150">
        <v>149.73095238095235</v>
      </c>
    </row>
    <row r="1867" spans="2:3">
      <c r="B1867" s="151">
        <v>16.8</v>
      </c>
      <c r="C1867" s="150">
        <v>49.980952380952381</v>
      </c>
    </row>
    <row r="1868" spans="2:3">
      <c r="B1868" s="151">
        <v>4.2</v>
      </c>
      <c r="C1868" s="150">
        <v>412.54047619047617</v>
      </c>
    </row>
    <row r="1869" spans="2:3">
      <c r="B1869" s="151">
        <v>4.2</v>
      </c>
      <c r="C1869" s="150">
        <v>405.55714285714282</v>
      </c>
    </row>
    <row r="1870" spans="2:3">
      <c r="B1870" s="151">
        <v>4.2</v>
      </c>
      <c r="C1870" s="150">
        <v>216.6547619047619</v>
      </c>
    </row>
    <row r="1871" spans="2:3">
      <c r="B1871" s="151">
        <v>4.2</v>
      </c>
      <c r="C1871" s="150">
        <v>317.72380952380951</v>
      </c>
    </row>
    <row r="1872" spans="2:3">
      <c r="B1872" s="151">
        <v>4.2</v>
      </c>
      <c r="C1872" s="150">
        <v>199.92380952380952</v>
      </c>
    </row>
    <row r="1873" spans="2:3">
      <c r="B1873" s="151">
        <v>4.2</v>
      </c>
      <c r="C1873" s="150">
        <v>199.92380952380952</v>
      </c>
    </row>
    <row r="1874" spans="2:3">
      <c r="B1874" s="151">
        <v>4.2</v>
      </c>
      <c r="C1874" s="150">
        <v>355.36666666666662</v>
      </c>
    </row>
    <row r="1875" spans="2:3">
      <c r="B1875" s="151">
        <v>4.2</v>
      </c>
      <c r="C1875" s="150">
        <v>367.91428571428571</v>
      </c>
    </row>
    <row r="1876" spans="2:3">
      <c r="B1876" s="151">
        <v>4.2</v>
      </c>
      <c r="C1876" s="150">
        <v>183.19285714285712</v>
      </c>
    </row>
    <row r="1877" spans="2:3">
      <c r="B1877" s="151">
        <v>12.600000000000001</v>
      </c>
      <c r="C1877" s="150">
        <v>141.69603174603171</v>
      </c>
    </row>
    <row r="1878" spans="2:3">
      <c r="B1878" s="151">
        <v>4.2</v>
      </c>
      <c r="C1878" s="150">
        <v>330.2714285714286</v>
      </c>
    </row>
    <row r="1879" spans="2:3">
      <c r="B1879" s="151">
        <v>4.2</v>
      </c>
      <c r="C1879" s="150">
        <v>183.19285714285712</v>
      </c>
    </row>
    <row r="1880" spans="2:3">
      <c r="B1880" s="151">
        <v>8.4</v>
      </c>
      <c r="C1880" s="150">
        <v>91.596428571428561</v>
      </c>
    </row>
    <row r="1881" spans="2:3">
      <c r="B1881" s="151">
        <v>4.2</v>
      </c>
      <c r="C1881" s="150">
        <v>133</v>
      </c>
    </row>
    <row r="1882" spans="2:3">
      <c r="B1882" s="151">
        <v>8.4</v>
      </c>
      <c r="C1882" s="150">
        <v>91.596428571428561</v>
      </c>
    </row>
    <row r="1883" spans="2:3">
      <c r="B1883" s="151">
        <v>4.2</v>
      </c>
      <c r="C1883" s="150">
        <v>412.54047619047617</v>
      </c>
    </row>
    <row r="1884" spans="2:3">
      <c r="B1884" s="151">
        <v>4.2</v>
      </c>
      <c r="C1884" s="150">
        <v>166.46190476190475</v>
      </c>
    </row>
    <row r="1885" spans="2:3">
      <c r="B1885" s="151">
        <v>4.2</v>
      </c>
      <c r="C1885" s="150">
        <v>412.54047619047617</v>
      </c>
    </row>
    <row r="1886" spans="2:3">
      <c r="B1886" s="151">
        <v>25.200000000000003</v>
      </c>
      <c r="C1886" s="150">
        <v>52.576190476190469</v>
      </c>
    </row>
    <row r="1887" spans="2:3">
      <c r="B1887" s="151">
        <v>21</v>
      </c>
      <c r="C1887" s="150">
        <v>50.023333333333333</v>
      </c>
    </row>
    <row r="1888" spans="2:3">
      <c r="B1888" s="151">
        <v>4.2</v>
      </c>
      <c r="C1888" s="150">
        <v>342.81904761904764</v>
      </c>
    </row>
    <row r="1889" spans="2:3">
      <c r="B1889" s="151">
        <v>25.200000000000003</v>
      </c>
      <c r="C1889" s="150">
        <v>42.00119047619048</v>
      </c>
    </row>
    <row r="1890" spans="2:3">
      <c r="B1890" s="151">
        <v>4.2</v>
      </c>
      <c r="C1890" s="150">
        <v>317.72380952380951</v>
      </c>
    </row>
    <row r="1891" spans="2:3">
      <c r="B1891" s="151">
        <v>4.2</v>
      </c>
      <c r="C1891" s="150">
        <v>183.19285714285712</v>
      </c>
    </row>
    <row r="1892" spans="2:3">
      <c r="B1892" s="151">
        <v>8.4</v>
      </c>
      <c r="C1892" s="150">
        <v>176.8095238095238</v>
      </c>
    </row>
    <row r="1893" spans="2:3">
      <c r="B1893" s="151">
        <v>4.2</v>
      </c>
      <c r="C1893" s="150">
        <v>450.18333333333334</v>
      </c>
    </row>
    <row r="1894" spans="2:3">
      <c r="B1894" s="151">
        <v>4.2</v>
      </c>
      <c r="C1894" s="150">
        <v>149.73095238095235</v>
      </c>
    </row>
    <row r="1895" spans="2:3">
      <c r="B1895" s="151">
        <v>4.2</v>
      </c>
      <c r="C1895" s="150">
        <v>133</v>
      </c>
    </row>
    <row r="1896" spans="2:3">
      <c r="B1896" s="151">
        <v>4.2</v>
      </c>
      <c r="C1896" s="150">
        <v>183.19285714285712</v>
      </c>
    </row>
    <row r="1897" spans="2:3">
      <c r="B1897" s="151">
        <v>4.2</v>
      </c>
      <c r="C1897" s="150">
        <v>183.19285714285712</v>
      </c>
    </row>
    <row r="1898" spans="2:3">
      <c r="B1898" s="151">
        <v>12.600000000000001</v>
      </c>
      <c r="C1898" s="150">
        <v>129.17857142857142</v>
      </c>
    </row>
    <row r="1899" spans="2:3">
      <c r="B1899" s="151">
        <v>4.2</v>
      </c>
      <c r="C1899" s="150">
        <v>437.63571428571424</v>
      </c>
    </row>
    <row r="1900" spans="2:3">
      <c r="B1900" s="151">
        <v>4.2</v>
      </c>
      <c r="C1900" s="150">
        <v>199.92380952380952</v>
      </c>
    </row>
    <row r="1901" spans="2:3">
      <c r="B1901" s="151">
        <v>4.2</v>
      </c>
      <c r="C1901" s="150">
        <v>216.6547619047619</v>
      </c>
    </row>
    <row r="1902" spans="2:3">
      <c r="B1902" s="151">
        <v>4.2</v>
      </c>
      <c r="C1902" s="150">
        <v>317.72380952380951</v>
      </c>
    </row>
    <row r="1903" spans="2:3">
      <c r="B1903" s="151">
        <v>4.2</v>
      </c>
      <c r="C1903" s="150">
        <v>199.92380952380952</v>
      </c>
    </row>
    <row r="1904" spans="2:3">
      <c r="B1904" s="151">
        <v>4.2</v>
      </c>
      <c r="C1904" s="150">
        <v>430.65238095238095</v>
      </c>
    </row>
    <row r="1905" spans="2:3">
      <c r="B1905" s="151">
        <v>4.2</v>
      </c>
      <c r="C1905" s="150">
        <v>374.89761904761906</v>
      </c>
    </row>
    <row r="1906" spans="2:3">
      <c r="B1906" s="151">
        <v>4.2</v>
      </c>
      <c r="C1906" s="150">
        <v>437.63571428571424</v>
      </c>
    </row>
    <row r="1907" spans="2:3">
      <c r="B1907" s="151">
        <v>4.2</v>
      </c>
      <c r="C1907" s="150">
        <v>216.6547619047619</v>
      </c>
    </row>
    <row r="1908" spans="2:3">
      <c r="B1908" s="151">
        <v>4.2</v>
      </c>
      <c r="C1908" s="150">
        <v>199.92380952380952</v>
      </c>
    </row>
    <row r="1909" spans="2:3">
      <c r="B1909" s="151">
        <v>4.2</v>
      </c>
      <c r="C1909" s="150">
        <v>183.19285714285712</v>
      </c>
    </row>
    <row r="1910" spans="2:3">
      <c r="B1910" s="151">
        <v>8.4</v>
      </c>
      <c r="C1910" s="150">
        <v>189.35714285714283</v>
      </c>
    </row>
    <row r="1911" spans="2:3">
      <c r="B1911" s="151">
        <v>4.2</v>
      </c>
      <c r="C1911" s="150">
        <v>166.46190476190475</v>
      </c>
    </row>
    <row r="1912" spans="2:3">
      <c r="B1912" s="151">
        <v>4.2</v>
      </c>
      <c r="C1912" s="150">
        <v>199.92380952380952</v>
      </c>
    </row>
    <row r="1913" spans="2:3">
      <c r="B1913" s="151">
        <v>4.2</v>
      </c>
      <c r="C1913" s="150">
        <v>199.92380952380952</v>
      </c>
    </row>
    <row r="1914" spans="2:3">
      <c r="B1914" s="151">
        <v>4.2</v>
      </c>
      <c r="C1914" s="150">
        <v>330.2714285714286</v>
      </c>
    </row>
    <row r="1915" spans="2:3">
      <c r="B1915" s="151">
        <v>4.2</v>
      </c>
      <c r="C1915" s="150">
        <v>199.92380952380952</v>
      </c>
    </row>
    <row r="1916" spans="2:3">
      <c r="B1916" s="151">
        <v>4.2</v>
      </c>
      <c r="C1916" s="150">
        <v>412.54047619047617</v>
      </c>
    </row>
    <row r="1917" spans="2:3">
      <c r="B1917" s="151">
        <v>4.2</v>
      </c>
      <c r="C1917" s="150">
        <v>133</v>
      </c>
    </row>
    <row r="1918" spans="2:3">
      <c r="B1918" s="151">
        <v>4.2</v>
      </c>
      <c r="C1918" s="150">
        <v>199.92380952380952</v>
      </c>
    </row>
    <row r="1919" spans="2:3">
      <c r="B1919" s="151">
        <v>37.800000000000004</v>
      </c>
      <c r="C1919" s="150">
        <v>69.349470899470901</v>
      </c>
    </row>
    <row r="1920" spans="2:3">
      <c r="B1920" s="151">
        <v>4.2</v>
      </c>
      <c r="C1920" s="150">
        <v>367.91428571428571</v>
      </c>
    </row>
    <row r="1921" spans="2:3">
      <c r="B1921" s="151">
        <v>4.2</v>
      </c>
      <c r="C1921" s="150">
        <v>216.6547619047619</v>
      </c>
    </row>
    <row r="1922" spans="2:3">
      <c r="B1922" s="151">
        <v>4.2</v>
      </c>
      <c r="C1922" s="150">
        <v>342.81904761904764</v>
      </c>
    </row>
    <row r="1923" spans="2:3">
      <c r="B1923" s="151">
        <v>4.2</v>
      </c>
      <c r="C1923" s="150">
        <v>342.81904761904764</v>
      </c>
    </row>
    <row r="1924" spans="2:3">
      <c r="B1924" s="151">
        <v>4.2</v>
      </c>
      <c r="C1924" s="150">
        <v>330.2714285714286</v>
      </c>
    </row>
    <row r="1925" spans="2:3">
      <c r="B1925" s="151">
        <v>4.2</v>
      </c>
      <c r="C1925" s="150">
        <v>216.6547619047619</v>
      </c>
    </row>
    <row r="1926" spans="2:3">
      <c r="B1926" s="151">
        <v>4.2</v>
      </c>
      <c r="C1926" s="150">
        <v>216.6547619047619</v>
      </c>
    </row>
    <row r="1927" spans="2:3">
      <c r="B1927" s="151">
        <v>21</v>
      </c>
      <c r="C1927" s="150">
        <v>36.638571428571431</v>
      </c>
    </row>
    <row r="1928" spans="2:3">
      <c r="B1928" s="151">
        <v>4.2</v>
      </c>
      <c r="C1928" s="150">
        <v>183.19285714285712</v>
      </c>
    </row>
    <row r="1929" spans="2:3">
      <c r="B1929" s="151">
        <v>4.2</v>
      </c>
      <c r="C1929" s="150">
        <v>133</v>
      </c>
    </row>
    <row r="1930" spans="2:3">
      <c r="B1930" s="151">
        <v>4.2</v>
      </c>
      <c r="C1930" s="150">
        <v>183.19285714285712</v>
      </c>
    </row>
    <row r="1931" spans="2:3">
      <c r="B1931" s="151">
        <v>4.2</v>
      </c>
      <c r="C1931" s="150">
        <v>183.19285714285712</v>
      </c>
    </row>
    <row r="1932" spans="2:3">
      <c r="B1932" s="151">
        <v>4.2</v>
      </c>
      <c r="C1932" s="150">
        <v>355.36666666666662</v>
      </c>
    </row>
    <row r="1933" spans="2:3">
      <c r="B1933" s="151">
        <v>4.2</v>
      </c>
      <c r="C1933" s="150">
        <v>149.73095238095235</v>
      </c>
    </row>
    <row r="1934" spans="2:3">
      <c r="B1934" s="151">
        <v>4.2</v>
      </c>
      <c r="C1934" s="150">
        <v>317.72380952380951</v>
      </c>
    </row>
    <row r="1935" spans="2:3">
      <c r="B1935" s="151">
        <v>4.2</v>
      </c>
      <c r="C1935" s="150">
        <v>425.08809523809521</v>
      </c>
    </row>
    <row r="1936" spans="2:3">
      <c r="B1936" s="151">
        <v>4.2</v>
      </c>
      <c r="C1936" s="150">
        <v>183.19285714285712</v>
      </c>
    </row>
    <row r="1937" spans="2:3">
      <c r="B1937" s="151">
        <v>8.4</v>
      </c>
      <c r="C1937" s="150">
        <v>74.865476190476173</v>
      </c>
    </row>
    <row r="1938" spans="2:3">
      <c r="B1938" s="151">
        <v>12.600000000000001</v>
      </c>
      <c r="C1938" s="150">
        <v>129.17857142857142</v>
      </c>
    </row>
  </sheetData>
  <mergeCells count="1">
    <mergeCell ref="G3:H3"/>
  </mergeCells>
  <phoneticPr fontId="1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200B-55A9-4071-AF7F-CF4CC5335CAE}">
  <sheetPr codeName="Sheet2"/>
  <dimension ref="B1:BG34"/>
  <sheetViews>
    <sheetView tabSelected="1" topLeftCell="A4" zoomScale="70" zoomScaleNormal="70" workbookViewId="0">
      <selection activeCell="O25" sqref="O25"/>
    </sheetView>
  </sheetViews>
  <sheetFormatPr defaultColWidth="8.81640625" defaultRowHeight="14"/>
  <cols>
    <col min="1" max="1" width="4.453125" style="43" customWidth="1"/>
    <col min="2" max="2" width="43.6328125" style="43" customWidth="1"/>
    <col min="3" max="3" width="40.453125" style="43" customWidth="1"/>
    <col min="4" max="4" width="14.6328125" style="43" customWidth="1"/>
    <col min="5" max="5" width="20.453125" style="43" customWidth="1"/>
    <col min="6" max="15" width="7.453125" style="43" customWidth="1"/>
    <col min="16" max="16" width="13.54296875" style="43" customWidth="1"/>
    <col min="17" max="39" width="7.453125" style="43" customWidth="1"/>
    <col min="41" max="41" width="14.453125" style="22" customWidth="1"/>
    <col min="42" max="42" width="27.1796875" style="22" bestFit="1" customWidth="1"/>
    <col min="43" max="43" width="87.453125" style="22" bestFit="1" customWidth="1"/>
    <col min="44" max="49" width="8.81640625" style="22"/>
    <col min="50" max="50" width="14.6328125" style="43" customWidth="1"/>
    <col min="51" max="51" width="14.453125" style="43" bestFit="1" customWidth="1"/>
    <col min="52" max="52" width="21.453125" style="43" customWidth="1"/>
    <col min="53" max="269" width="8.81640625" style="43"/>
    <col min="270" max="270" width="4.453125" style="43" customWidth="1"/>
    <col min="271" max="271" width="25.81640625" style="43" customWidth="1"/>
    <col min="272" max="272" width="55" style="43" bestFit="1" customWidth="1"/>
    <col min="273" max="273" width="42.453125" style="43" customWidth="1"/>
    <col min="274" max="274" width="11.81640625" style="43" customWidth="1"/>
    <col min="275" max="275" width="8.1796875" style="43" customWidth="1"/>
    <col min="276" max="276" width="12" style="43" customWidth="1"/>
    <col min="277" max="277" width="11.81640625" style="43" customWidth="1"/>
    <col min="278" max="278" width="12.453125" style="43" customWidth="1"/>
    <col min="279" max="279" width="10.6328125" style="43" bestFit="1" customWidth="1"/>
    <col min="280" max="280" width="11" style="43" customWidth="1"/>
    <col min="281" max="282" width="10.6328125" style="43" customWidth="1"/>
    <col min="283" max="284" width="8.1796875" style="43" customWidth="1"/>
    <col min="285" max="295" width="9.453125" style="43" customWidth="1"/>
    <col min="296" max="525" width="8.81640625" style="43"/>
    <col min="526" max="526" width="4.453125" style="43" customWidth="1"/>
    <col min="527" max="527" width="25.81640625" style="43" customWidth="1"/>
    <col min="528" max="528" width="55" style="43" bestFit="1" customWidth="1"/>
    <col min="529" max="529" width="42.453125" style="43" customWidth="1"/>
    <col min="530" max="530" width="11.81640625" style="43" customWidth="1"/>
    <col min="531" max="531" width="8.1796875" style="43" customWidth="1"/>
    <col min="532" max="532" width="12" style="43" customWidth="1"/>
    <col min="533" max="533" width="11.81640625" style="43" customWidth="1"/>
    <col min="534" max="534" width="12.453125" style="43" customWidth="1"/>
    <col min="535" max="535" width="10.6328125" style="43" bestFit="1" customWidth="1"/>
    <col min="536" max="536" width="11" style="43" customWidth="1"/>
    <col min="537" max="538" width="10.6328125" style="43" customWidth="1"/>
    <col min="539" max="540" width="8.1796875" style="43" customWidth="1"/>
    <col min="541" max="551" width="9.453125" style="43" customWidth="1"/>
    <col min="552" max="781" width="8.81640625" style="43"/>
    <col min="782" max="782" width="4.453125" style="43" customWidth="1"/>
    <col min="783" max="783" width="25.81640625" style="43" customWidth="1"/>
    <col min="784" max="784" width="55" style="43" bestFit="1" customWidth="1"/>
    <col min="785" max="785" width="42.453125" style="43" customWidth="1"/>
    <col min="786" max="786" width="11.81640625" style="43" customWidth="1"/>
    <col min="787" max="787" width="8.1796875" style="43" customWidth="1"/>
    <col min="788" max="788" width="12" style="43" customWidth="1"/>
    <col min="789" max="789" width="11.81640625" style="43" customWidth="1"/>
    <col min="790" max="790" width="12.453125" style="43" customWidth="1"/>
    <col min="791" max="791" width="10.6328125" style="43" bestFit="1" customWidth="1"/>
    <col min="792" max="792" width="11" style="43" customWidth="1"/>
    <col min="793" max="794" width="10.6328125" style="43" customWidth="1"/>
    <col min="795" max="796" width="8.1796875" style="43" customWidth="1"/>
    <col min="797" max="807" width="9.453125" style="43" customWidth="1"/>
    <col min="808" max="1037" width="8.81640625" style="43"/>
    <col min="1038" max="1038" width="4.453125" style="43" customWidth="1"/>
    <col min="1039" max="1039" width="25.81640625" style="43" customWidth="1"/>
    <col min="1040" max="1040" width="55" style="43" bestFit="1" customWidth="1"/>
    <col min="1041" max="1041" width="42.453125" style="43" customWidth="1"/>
    <col min="1042" max="1042" width="11.81640625" style="43" customWidth="1"/>
    <col min="1043" max="1043" width="8.1796875" style="43" customWidth="1"/>
    <col min="1044" max="1044" width="12" style="43" customWidth="1"/>
    <col min="1045" max="1045" width="11.81640625" style="43" customWidth="1"/>
    <col min="1046" max="1046" width="12.453125" style="43" customWidth="1"/>
    <col min="1047" max="1047" width="10.6328125" style="43" bestFit="1" customWidth="1"/>
    <col min="1048" max="1048" width="11" style="43" customWidth="1"/>
    <col min="1049" max="1050" width="10.6328125" style="43" customWidth="1"/>
    <col min="1051" max="1052" width="8.1796875" style="43" customWidth="1"/>
    <col min="1053" max="1063" width="9.453125" style="43" customWidth="1"/>
    <col min="1064" max="1293" width="8.81640625" style="43"/>
    <col min="1294" max="1294" width="4.453125" style="43" customWidth="1"/>
    <col min="1295" max="1295" width="25.81640625" style="43" customWidth="1"/>
    <col min="1296" max="1296" width="55" style="43" bestFit="1" customWidth="1"/>
    <col min="1297" max="1297" width="42.453125" style="43" customWidth="1"/>
    <col min="1298" max="1298" width="11.81640625" style="43" customWidth="1"/>
    <col min="1299" max="1299" width="8.1796875" style="43" customWidth="1"/>
    <col min="1300" max="1300" width="12" style="43" customWidth="1"/>
    <col min="1301" max="1301" width="11.81640625" style="43" customWidth="1"/>
    <col min="1302" max="1302" width="12.453125" style="43" customWidth="1"/>
    <col min="1303" max="1303" width="10.6328125" style="43" bestFit="1" customWidth="1"/>
    <col min="1304" max="1304" width="11" style="43" customWidth="1"/>
    <col min="1305" max="1306" width="10.6328125" style="43" customWidth="1"/>
    <col min="1307" max="1308" width="8.1796875" style="43" customWidth="1"/>
    <col min="1309" max="1319" width="9.453125" style="43" customWidth="1"/>
    <col min="1320" max="1549" width="8.81640625" style="43"/>
    <col min="1550" max="1550" width="4.453125" style="43" customWidth="1"/>
    <col min="1551" max="1551" width="25.81640625" style="43" customWidth="1"/>
    <col min="1552" max="1552" width="55" style="43" bestFit="1" customWidth="1"/>
    <col min="1553" max="1553" width="42.453125" style="43" customWidth="1"/>
    <col min="1554" max="1554" width="11.81640625" style="43" customWidth="1"/>
    <col min="1555" max="1555" width="8.1796875" style="43" customWidth="1"/>
    <col min="1556" max="1556" width="12" style="43" customWidth="1"/>
    <col min="1557" max="1557" width="11.81640625" style="43" customWidth="1"/>
    <col min="1558" max="1558" width="12.453125" style="43" customWidth="1"/>
    <col min="1559" max="1559" width="10.6328125" style="43" bestFit="1" customWidth="1"/>
    <col min="1560" max="1560" width="11" style="43" customWidth="1"/>
    <col min="1561" max="1562" width="10.6328125" style="43" customWidth="1"/>
    <col min="1563" max="1564" width="8.1796875" style="43" customWidth="1"/>
    <col min="1565" max="1575" width="9.453125" style="43" customWidth="1"/>
    <col min="1576" max="1805" width="8.81640625" style="43"/>
    <col min="1806" max="1806" width="4.453125" style="43" customWidth="1"/>
    <col min="1807" max="1807" width="25.81640625" style="43" customWidth="1"/>
    <col min="1808" max="1808" width="55" style="43" bestFit="1" customWidth="1"/>
    <col min="1809" max="1809" width="42.453125" style="43" customWidth="1"/>
    <col min="1810" max="1810" width="11.81640625" style="43" customWidth="1"/>
    <col min="1811" max="1811" width="8.1796875" style="43" customWidth="1"/>
    <col min="1812" max="1812" width="12" style="43" customWidth="1"/>
    <col min="1813" max="1813" width="11.81640625" style="43" customWidth="1"/>
    <col min="1814" max="1814" width="12.453125" style="43" customWidth="1"/>
    <col min="1815" max="1815" width="10.6328125" style="43" bestFit="1" customWidth="1"/>
    <col min="1816" max="1816" width="11" style="43" customWidth="1"/>
    <col min="1817" max="1818" width="10.6328125" style="43" customWidth="1"/>
    <col min="1819" max="1820" width="8.1796875" style="43" customWidth="1"/>
    <col min="1821" max="1831" width="9.453125" style="43" customWidth="1"/>
    <col min="1832" max="2061" width="8.81640625" style="43"/>
    <col min="2062" max="2062" width="4.453125" style="43" customWidth="1"/>
    <col min="2063" max="2063" width="25.81640625" style="43" customWidth="1"/>
    <col min="2064" max="2064" width="55" style="43" bestFit="1" customWidth="1"/>
    <col min="2065" max="2065" width="42.453125" style="43" customWidth="1"/>
    <col min="2066" max="2066" width="11.81640625" style="43" customWidth="1"/>
    <col min="2067" max="2067" width="8.1796875" style="43" customWidth="1"/>
    <col min="2068" max="2068" width="12" style="43" customWidth="1"/>
    <col min="2069" max="2069" width="11.81640625" style="43" customWidth="1"/>
    <col min="2070" max="2070" width="12.453125" style="43" customWidth="1"/>
    <col min="2071" max="2071" width="10.6328125" style="43" bestFit="1" customWidth="1"/>
    <col min="2072" max="2072" width="11" style="43" customWidth="1"/>
    <col min="2073" max="2074" width="10.6328125" style="43" customWidth="1"/>
    <col min="2075" max="2076" width="8.1796875" style="43" customWidth="1"/>
    <col min="2077" max="2087" width="9.453125" style="43" customWidth="1"/>
    <col min="2088" max="2317" width="8.81640625" style="43"/>
    <col min="2318" max="2318" width="4.453125" style="43" customWidth="1"/>
    <col min="2319" max="2319" width="25.81640625" style="43" customWidth="1"/>
    <col min="2320" max="2320" width="55" style="43" bestFit="1" customWidth="1"/>
    <col min="2321" max="2321" width="42.453125" style="43" customWidth="1"/>
    <col min="2322" max="2322" width="11.81640625" style="43" customWidth="1"/>
    <col min="2323" max="2323" width="8.1796875" style="43" customWidth="1"/>
    <col min="2324" max="2324" width="12" style="43" customWidth="1"/>
    <col min="2325" max="2325" width="11.81640625" style="43" customWidth="1"/>
    <col min="2326" max="2326" width="12.453125" style="43" customWidth="1"/>
    <col min="2327" max="2327" width="10.6328125" style="43" bestFit="1" customWidth="1"/>
    <col min="2328" max="2328" width="11" style="43" customWidth="1"/>
    <col min="2329" max="2330" width="10.6328125" style="43" customWidth="1"/>
    <col min="2331" max="2332" width="8.1796875" style="43" customWidth="1"/>
    <col min="2333" max="2343" width="9.453125" style="43" customWidth="1"/>
    <col min="2344" max="2573" width="8.81640625" style="43"/>
    <col min="2574" max="2574" width="4.453125" style="43" customWidth="1"/>
    <col min="2575" max="2575" width="25.81640625" style="43" customWidth="1"/>
    <col min="2576" max="2576" width="55" style="43" bestFit="1" customWidth="1"/>
    <col min="2577" max="2577" width="42.453125" style="43" customWidth="1"/>
    <col min="2578" max="2578" width="11.81640625" style="43" customWidth="1"/>
    <col min="2579" max="2579" width="8.1796875" style="43" customWidth="1"/>
    <col min="2580" max="2580" width="12" style="43" customWidth="1"/>
    <col min="2581" max="2581" width="11.81640625" style="43" customWidth="1"/>
    <col min="2582" max="2582" width="12.453125" style="43" customWidth="1"/>
    <col min="2583" max="2583" width="10.6328125" style="43" bestFit="1" customWidth="1"/>
    <col min="2584" max="2584" width="11" style="43" customWidth="1"/>
    <col min="2585" max="2586" width="10.6328125" style="43" customWidth="1"/>
    <col min="2587" max="2588" width="8.1796875" style="43" customWidth="1"/>
    <col min="2589" max="2599" width="9.453125" style="43" customWidth="1"/>
    <col min="2600" max="2829" width="8.81640625" style="43"/>
    <col min="2830" max="2830" width="4.453125" style="43" customWidth="1"/>
    <col min="2831" max="2831" width="25.81640625" style="43" customWidth="1"/>
    <col min="2832" max="2832" width="55" style="43" bestFit="1" customWidth="1"/>
    <col min="2833" max="2833" width="42.453125" style="43" customWidth="1"/>
    <col min="2834" max="2834" width="11.81640625" style="43" customWidth="1"/>
    <col min="2835" max="2835" width="8.1796875" style="43" customWidth="1"/>
    <col min="2836" max="2836" width="12" style="43" customWidth="1"/>
    <col min="2837" max="2837" width="11.81640625" style="43" customWidth="1"/>
    <col min="2838" max="2838" width="12.453125" style="43" customWidth="1"/>
    <col min="2839" max="2839" width="10.6328125" style="43" bestFit="1" customWidth="1"/>
    <col min="2840" max="2840" width="11" style="43" customWidth="1"/>
    <col min="2841" max="2842" width="10.6328125" style="43" customWidth="1"/>
    <col min="2843" max="2844" width="8.1796875" style="43" customWidth="1"/>
    <col min="2845" max="2855" width="9.453125" style="43" customWidth="1"/>
    <col min="2856" max="3085" width="8.81640625" style="43"/>
    <col min="3086" max="3086" width="4.453125" style="43" customWidth="1"/>
    <col min="3087" max="3087" width="25.81640625" style="43" customWidth="1"/>
    <col min="3088" max="3088" width="55" style="43" bestFit="1" customWidth="1"/>
    <col min="3089" max="3089" width="42.453125" style="43" customWidth="1"/>
    <col min="3090" max="3090" width="11.81640625" style="43" customWidth="1"/>
    <col min="3091" max="3091" width="8.1796875" style="43" customWidth="1"/>
    <col min="3092" max="3092" width="12" style="43" customWidth="1"/>
    <col min="3093" max="3093" width="11.81640625" style="43" customWidth="1"/>
    <col min="3094" max="3094" width="12.453125" style="43" customWidth="1"/>
    <col min="3095" max="3095" width="10.6328125" style="43" bestFit="1" customWidth="1"/>
    <col min="3096" max="3096" width="11" style="43" customWidth="1"/>
    <col min="3097" max="3098" width="10.6328125" style="43" customWidth="1"/>
    <col min="3099" max="3100" width="8.1796875" style="43" customWidth="1"/>
    <col min="3101" max="3111" width="9.453125" style="43" customWidth="1"/>
    <col min="3112" max="3341" width="8.81640625" style="43"/>
    <col min="3342" max="3342" width="4.453125" style="43" customWidth="1"/>
    <col min="3343" max="3343" width="25.81640625" style="43" customWidth="1"/>
    <col min="3344" max="3344" width="55" style="43" bestFit="1" customWidth="1"/>
    <col min="3345" max="3345" width="42.453125" style="43" customWidth="1"/>
    <col min="3346" max="3346" width="11.81640625" style="43" customWidth="1"/>
    <col min="3347" max="3347" width="8.1796875" style="43" customWidth="1"/>
    <col min="3348" max="3348" width="12" style="43" customWidth="1"/>
    <col min="3349" max="3349" width="11.81640625" style="43" customWidth="1"/>
    <col min="3350" max="3350" width="12.453125" style="43" customWidth="1"/>
    <col min="3351" max="3351" width="10.6328125" style="43" bestFit="1" customWidth="1"/>
    <col min="3352" max="3352" width="11" style="43" customWidth="1"/>
    <col min="3353" max="3354" width="10.6328125" style="43" customWidth="1"/>
    <col min="3355" max="3356" width="8.1796875" style="43" customWidth="1"/>
    <col min="3357" max="3367" width="9.453125" style="43" customWidth="1"/>
    <col min="3368" max="3597" width="8.81640625" style="43"/>
    <col min="3598" max="3598" width="4.453125" style="43" customWidth="1"/>
    <col min="3599" max="3599" width="25.81640625" style="43" customWidth="1"/>
    <col min="3600" max="3600" width="55" style="43" bestFit="1" customWidth="1"/>
    <col min="3601" max="3601" width="42.453125" style="43" customWidth="1"/>
    <col min="3602" max="3602" width="11.81640625" style="43" customWidth="1"/>
    <col min="3603" max="3603" width="8.1796875" style="43" customWidth="1"/>
    <col min="3604" max="3604" width="12" style="43" customWidth="1"/>
    <col min="3605" max="3605" width="11.81640625" style="43" customWidth="1"/>
    <col min="3606" max="3606" width="12.453125" style="43" customWidth="1"/>
    <col min="3607" max="3607" width="10.6328125" style="43" bestFit="1" customWidth="1"/>
    <col min="3608" max="3608" width="11" style="43" customWidth="1"/>
    <col min="3609" max="3610" width="10.6328125" style="43" customWidth="1"/>
    <col min="3611" max="3612" width="8.1796875" style="43" customWidth="1"/>
    <col min="3613" max="3623" width="9.453125" style="43" customWidth="1"/>
    <col min="3624" max="3853" width="8.81640625" style="43"/>
    <col min="3854" max="3854" width="4.453125" style="43" customWidth="1"/>
    <col min="3855" max="3855" width="25.81640625" style="43" customWidth="1"/>
    <col min="3856" max="3856" width="55" style="43" bestFit="1" customWidth="1"/>
    <col min="3857" max="3857" width="42.453125" style="43" customWidth="1"/>
    <col min="3858" max="3858" width="11.81640625" style="43" customWidth="1"/>
    <col min="3859" max="3859" width="8.1796875" style="43" customWidth="1"/>
    <col min="3860" max="3860" width="12" style="43" customWidth="1"/>
    <col min="3861" max="3861" width="11.81640625" style="43" customWidth="1"/>
    <col min="3862" max="3862" width="12.453125" style="43" customWidth="1"/>
    <col min="3863" max="3863" width="10.6328125" style="43" bestFit="1" customWidth="1"/>
    <col min="3864" max="3864" width="11" style="43" customWidth="1"/>
    <col min="3865" max="3866" width="10.6328125" style="43" customWidth="1"/>
    <col min="3867" max="3868" width="8.1796875" style="43" customWidth="1"/>
    <col min="3869" max="3879" width="9.453125" style="43" customWidth="1"/>
    <col min="3880" max="4109" width="8.81640625" style="43"/>
    <col min="4110" max="4110" width="4.453125" style="43" customWidth="1"/>
    <col min="4111" max="4111" width="25.81640625" style="43" customWidth="1"/>
    <col min="4112" max="4112" width="55" style="43" bestFit="1" customWidth="1"/>
    <col min="4113" max="4113" width="42.453125" style="43" customWidth="1"/>
    <col min="4114" max="4114" width="11.81640625" style="43" customWidth="1"/>
    <col min="4115" max="4115" width="8.1796875" style="43" customWidth="1"/>
    <col min="4116" max="4116" width="12" style="43" customWidth="1"/>
    <col min="4117" max="4117" width="11.81640625" style="43" customWidth="1"/>
    <col min="4118" max="4118" width="12.453125" style="43" customWidth="1"/>
    <col min="4119" max="4119" width="10.6328125" style="43" bestFit="1" customWidth="1"/>
    <col min="4120" max="4120" width="11" style="43" customWidth="1"/>
    <col min="4121" max="4122" width="10.6328125" style="43" customWidth="1"/>
    <col min="4123" max="4124" width="8.1796875" style="43" customWidth="1"/>
    <col min="4125" max="4135" width="9.453125" style="43" customWidth="1"/>
    <col min="4136" max="4365" width="8.81640625" style="43"/>
    <col min="4366" max="4366" width="4.453125" style="43" customWidth="1"/>
    <col min="4367" max="4367" width="25.81640625" style="43" customWidth="1"/>
    <col min="4368" max="4368" width="55" style="43" bestFit="1" customWidth="1"/>
    <col min="4369" max="4369" width="42.453125" style="43" customWidth="1"/>
    <col min="4370" max="4370" width="11.81640625" style="43" customWidth="1"/>
    <col min="4371" max="4371" width="8.1796875" style="43" customWidth="1"/>
    <col min="4372" max="4372" width="12" style="43" customWidth="1"/>
    <col min="4373" max="4373" width="11.81640625" style="43" customWidth="1"/>
    <col min="4374" max="4374" width="12.453125" style="43" customWidth="1"/>
    <col min="4375" max="4375" width="10.6328125" style="43" bestFit="1" customWidth="1"/>
    <col min="4376" max="4376" width="11" style="43" customWidth="1"/>
    <col min="4377" max="4378" width="10.6328125" style="43" customWidth="1"/>
    <col min="4379" max="4380" width="8.1796875" style="43" customWidth="1"/>
    <col min="4381" max="4391" width="9.453125" style="43" customWidth="1"/>
    <col min="4392" max="4621" width="8.81640625" style="43"/>
    <col min="4622" max="4622" width="4.453125" style="43" customWidth="1"/>
    <col min="4623" max="4623" width="25.81640625" style="43" customWidth="1"/>
    <col min="4624" max="4624" width="55" style="43" bestFit="1" customWidth="1"/>
    <col min="4625" max="4625" width="42.453125" style="43" customWidth="1"/>
    <col min="4626" max="4626" width="11.81640625" style="43" customWidth="1"/>
    <col min="4627" max="4627" width="8.1796875" style="43" customWidth="1"/>
    <col min="4628" max="4628" width="12" style="43" customWidth="1"/>
    <col min="4629" max="4629" width="11.81640625" style="43" customWidth="1"/>
    <col min="4630" max="4630" width="12.453125" style="43" customWidth="1"/>
    <col min="4631" max="4631" width="10.6328125" style="43" bestFit="1" customWidth="1"/>
    <col min="4632" max="4632" width="11" style="43" customWidth="1"/>
    <col min="4633" max="4634" width="10.6328125" style="43" customWidth="1"/>
    <col min="4635" max="4636" width="8.1796875" style="43" customWidth="1"/>
    <col min="4637" max="4647" width="9.453125" style="43" customWidth="1"/>
    <col min="4648" max="4877" width="8.81640625" style="43"/>
    <col min="4878" max="4878" width="4.453125" style="43" customWidth="1"/>
    <col min="4879" max="4879" width="25.81640625" style="43" customWidth="1"/>
    <col min="4880" max="4880" width="55" style="43" bestFit="1" customWidth="1"/>
    <col min="4881" max="4881" width="42.453125" style="43" customWidth="1"/>
    <col min="4882" max="4882" width="11.81640625" style="43" customWidth="1"/>
    <col min="4883" max="4883" width="8.1796875" style="43" customWidth="1"/>
    <col min="4884" max="4884" width="12" style="43" customWidth="1"/>
    <col min="4885" max="4885" width="11.81640625" style="43" customWidth="1"/>
    <col min="4886" max="4886" width="12.453125" style="43" customWidth="1"/>
    <col min="4887" max="4887" width="10.6328125" style="43" bestFit="1" customWidth="1"/>
    <col min="4888" max="4888" width="11" style="43" customWidth="1"/>
    <col min="4889" max="4890" width="10.6328125" style="43" customWidth="1"/>
    <col min="4891" max="4892" width="8.1796875" style="43" customWidth="1"/>
    <col min="4893" max="4903" width="9.453125" style="43" customWidth="1"/>
    <col min="4904" max="5133" width="8.81640625" style="43"/>
    <col min="5134" max="5134" width="4.453125" style="43" customWidth="1"/>
    <col min="5135" max="5135" width="25.81640625" style="43" customWidth="1"/>
    <col min="5136" max="5136" width="55" style="43" bestFit="1" customWidth="1"/>
    <col min="5137" max="5137" width="42.453125" style="43" customWidth="1"/>
    <col min="5138" max="5138" width="11.81640625" style="43" customWidth="1"/>
    <col min="5139" max="5139" width="8.1796875" style="43" customWidth="1"/>
    <col min="5140" max="5140" width="12" style="43" customWidth="1"/>
    <col min="5141" max="5141" width="11.81640625" style="43" customWidth="1"/>
    <col min="5142" max="5142" width="12.453125" style="43" customWidth="1"/>
    <col min="5143" max="5143" width="10.6328125" style="43" bestFit="1" customWidth="1"/>
    <col min="5144" max="5144" width="11" style="43" customWidth="1"/>
    <col min="5145" max="5146" width="10.6328125" style="43" customWidth="1"/>
    <col min="5147" max="5148" width="8.1796875" style="43" customWidth="1"/>
    <col min="5149" max="5159" width="9.453125" style="43" customWidth="1"/>
    <col min="5160" max="5389" width="8.81640625" style="43"/>
    <col min="5390" max="5390" width="4.453125" style="43" customWidth="1"/>
    <col min="5391" max="5391" width="25.81640625" style="43" customWidth="1"/>
    <col min="5392" max="5392" width="55" style="43" bestFit="1" customWidth="1"/>
    <col min="5393" max="5393" width="42.453125" style="43" customWidth="1"/>
    <col min="5394" max="5394" width="11.81640625" style="43" customWidth="1"/>
    <col min="5395" max="5395" width="8.1796875" style="43" customWidth="1"/>
    <col min="5396" max="5396" width="12" style="43" customWidth="1"/>
    <col min="5397" max="5397" width="11.81640625" style="43" customWidth="1"/>
    <col min="5398" max="5398" width="12.453125" style="43" customWidth="1"/>
    <col min="5399" max="5399" width="10.6328125" style="43" bestFit="1" customWidth="1"/>
    <col min="5400" max="5400" width="11" style="43" customWidth="1"/>
    <col min="5401" max="5402" width="10.6328125" style="43" customWidth="1"/>
    <col min="5403" max="5404" width="8.1796875" style="43" customWidth="1"/>
    <col min="5405" max="5415" width="9.453125" style="43" customWidth="1"/>
    <col min="5416" max="5645" width="8.81640625" style="43"/>
    <col min="5646" max="5646" width="4.453125" style="43" customWidth="1"/>
    <col min="5647" max="5647" width="25.81640625" style="43" customWidth="1"/>
    <col min="5648" max="5648" width="55" style="43" bestFit="1" customWidth="1"/>
    <col min="5649" max="5649" width="42.453125" style="43" customWidth="1"/>
    <col min="5650" max="5650" width="11.81640625" style="43" customWidth="1"/>
    <col min="5651" max="5651" width="8.1796875" style="43" customWidth="1"/>
    <col min="5652" max="5652" width="12" style="43" customWidth="1"/>
    <col min="5653" max="5653" width="11.81640625" style="43" customWidth="1"/>
    <col min="5654" max="5654" width="12.453125" style="43" customWidth="1"/>
    <col min="5655" max="5655" width="10.6328125" style="43" bestFit="1" customWidth="1"/>
    <col min="5656" max="5656" width="11" style="43" customWidth="1"/>
    <col min="5657" max="5658" width="10.6328125" style="43" customWidth="1"/>
    <col min="5659" max="5660" width="8.1796875" style="43" customWidth="1"/>
    <col min="5661" max="5671" width="9.453125" style="43" customWidth="1"/>
    <col min="5672" max="5901" width="8.81640625" style="43"/>
    <col min="5902" max="5902" width="4.453125" style="43" customWidth="1"/>
    <col min="5903" max="5903" width="25.81640625" style="43" customWidth="1"/>
    <col min="5904" max="5904" width="55" style="43" bestFit="1" customWidth="1"/>
    <col min="5905" max="5905" width="42.453125" style="43" customWidth="1"/>
    <col min="5906" max="5906" width="11.81640625" style="43" customWidth="1"/>
    <col min="5907" max="5907" width="8.1796875" style="43" customWidth="1"/>
    <col min="5908" max="5908" width="12" style="43" customWidth="1"/>
    <col min="5909" max="5909" width="11.81640625" style="43" customWidth="1"/>
    <col min="5910" max="5910" width="12.453125" style="43" customWidth="1"/>
    <col min="5911" max="5911" width="10.6328125" style="43" bestFit="1" customWidth="1"/>
    <col min="5912" max="5912" width="11" style="43" customWidth="1"/>
    <col min="5913" max="5914" width="10.6328125" style="43" customWidth="1"/>
    <col min="5915" max="5916" width="8.1796875" style="43" customWidth="1"/>
    <col min="5917" max="5927" width="9.453125" style="43" customWidth="1"/>
    <col min="5928" max="6157" width="8.81640625" style="43"/>
    <col min="6158" max="6158" width="4.453125" style="43" customWidth="1"/>
    <col min="6159" max="6159" width="25.81640625" style="43" customWidth="1"/>
    <col min="6160" max="6160" width="55" style="43" bestFit="1" customWidth="1"/>
    <col min="6161" max="6161" width="42.453125" style="43" customWidth="1"/>
    <col min="6162" max="6162" width="11.81640625" style="43" customWidth="1"/>
    <col min="6163" max="6163" width="8.1796875" style="43" customWidth="1"/>
    <col min="6164" max="6164" width="12" style="43" customWidth="1"/>
    <col min="6165" max="6165" width="11.81640625" style="43" customWidth="1"/>
    <col min="6166" max="6166" width="12.453125" style="43" customWidth="1"/>
    <col min="6167" max="6167" width="10.6328125" style="43" bestFit="1" customWidth="1"/>
    <col min="6168" max="6168" width="11" style="43" customWidth="1"/>
    <col min="6169" max="6170" width="10.6328125" style="43" customWidth="1"/>
    <col min="6171" max="6172" width="8.1796875" style="43" customWidth="1"/>
    <col min="6173" max="6183" width="9.453125" style="43" customWidth="1"/>
    <col min="6184" max="6413" width="8.81640625" style="43"/>
    <col min="6414" max="6414" width="4.453125" style="43" customWidth="1"/>
    <col min="6415" max="6415" width="25.81640625" style="43" customWidth="1"/>
    <col min="6416" max="6416" width="55" style="43" bestFit="1" customWidth="1"/>
    <col min="6417" max="6417" width="42.453125" style="43" customWidth="1"/>
    <col min="6418" max="6418" width="11.81640625" style="43" customWidth="1"/>
    <col min="6419" max="6419" width="8.1796875" style="43" customWidth="1"/>
    <col min="6420" max="6420" width="12" style="43" customWidth="1"/>
    <col min="6421" max="6421" width="11.81640625" style="43" customWidth="1"/>
    <col min="6422" max="6422" width="12.453125" style="43" customWidth="1"/>
    <col min="6423" max="6423" width="10.6328125" style="43" bestFit="1" customWidth="1"/>
    <col min="6424" max="6424" width="11" style="43" customWidth="1"/>
    <col min="6425" max="6426" width="10.6328125" style="43" customWidth="1"/>
    <col min="6427" max="6428" width="8.1796875" style="43" customWidth="1"/>
    <col min="6429" max="6439" width="9.453125" style="43" customWidth="1"/>
    <col min="6440" max="6669" width="8.81640625" style="43"/>
    <col min="6670" max="6670" width="4.453125" style="43" customWidth="1"/>
    <col min="6671" max="6671" width="25.81640625" style="43" customWidth="1"/>
    <col min="6672" max="6672" width="55" style="43" bestFit="1" customWidth="1"/>
    <col min="6673" max="6673" width="42.453125" style="43" customWidth="1"/>
    <col min="6674" max="6674" width="11.81640625" style="43" customWidth="1"/>
    <col min="6675" max="6675" width="8.1796875" style="43" customWidth="1"/>
    <col min="6676" max="6676" width="12" style="43" customWidth="1"/>
    <col min="6677" max="6677" width="11.81640625" style="43" customWidth="1"/>
    <col min="6678" max="6678" width="12.453125" style="43" customWidth="1"/>
    <col min="6679" max="6679" width="10.6328125" style="43" bestFit="1" customWidth="1"/>
    <col min="6680" max="6680" width="11" style="43" customWidth="1"/>
    <col min="6681" max="6682" width="10.6328125" style="43" customWidth="1"/>
    <col min="6683" max="6684" width="8.1796875" style="43" customWidth="1"/>
    <col min="6685" max="6695" width="9.453125" style="43" customWidth="1"/>
    <col min="6696" max="6925" width="8.81640625" style="43"/>
    <col min="6926" max="6926" width="4.453125" style="43" customWidth="1"/>
    <col min="6927" max="6927" width="25.81640625" style="43" customWidth="1"/>
    <col min="6928" max="6928" width="55" style="43" bestFit="1" customWidth="1"/>
    <col min="6929" max="6929" width="42.453125" style="43" customWidth="1"/>
    <col min="6930" max="6930" width="11.81640625" style="43" customWidth="1"/>
    <col min="6931" max="6931" width="8.1796875" style="43" customWidth="1"/>
    <col min="6932" max="6932" width="12" style="43" customWidth="1"/>
    <col min="6933" max="6933" width="11.81640625" style="43" customWidth="1"/>
    <col min="6934" max="6934" width="12.453125" style="43" customWidth="1"/>
    <col min="6935" max="6935" width="10.6328125" style="43" bestFit="1" customWidth="1"/>
    <col min="6936" max="6936" width="11" style="43" customWidth="1"/>
    <col min="6937" max="6938" width="10.6328125" style="43" customWidth="1"/>
    <col min="6939" max="6940" width="8.1796875" style="43" customWidth="1"/>
    <col min="6941" max="6951" width="9.453125" style="43" customWidth="1"/>
    <col min="6952" max="7181" width="8.81640625" style="43"/>
    <col min="7182" max="7182" width="4.453125" style="43" customWidth="1"/>
    <col min="7183" max="7183" width="25.81640625" style="43" customWidth="1"/>
    <col min="7184" max="7184" width="55" style="43" bestFit="1" customWidth="1"/>
    <col min="7185" max="7185" width="42.453125" style="43" customWidth="1"/>
    <col min="7186" max="7186" width="11.81640625" style="43" customWidth="1"/>
    <col min="7187" max="7187" width="8.1796875" style="43" customWidth="1"/>
    <col min="7188" max="7188" width="12" style="43" customWidth="1"/>
    <col min="7189" max="7189" width="11.81640625" style="43" customWidth="1"/>
    <col min="7190" max="7190" width="12.453125" style="43" customWidth="1"/>
    <col min="7191" max="7191" width="10.6328125" style="43" bestFit="1" customWidth="1"/>
    <col min="7192" max="7192" width="11" style="43" customWidth="1"/>
    <col min="7193" max="7194" width="10.6328125" style="43" customWidth="1"/>
    <col min="7195" max="7196" width="8.1796875" style="43" customWidth="1"/>
    <col min="7197" max="7207" width="9.453125" style="43" customWidth="1"/>
    <col min="7208" max="7437" width="8.81640625" style="43"/>
    <col min="7438" max="7438" width="4.453125" style="43" customWidth="1"/>
    <col min="7439" max="7439" width="25.81640625" style="43" customWidth="1"/>
    <col min="7440" max="7440" width="55" style="43" bestFit="1" customWidth="1"/>
    <col min="7441" max="7441" width="42.453125" style="43" customWidth="1"/>
    <col min="7442" max="7442" width="11.81640625" style="43" customWidth="1"/>
    <col min="7443" max="7443" width="8.1796875" style="43" customWidth="1"/>
    <col min="7444" max="7444" width="12" style="43" customWidth="1"/>
    <col min="7445" max="7445" width="11.81640625" style="43" customWidth="1"/>
    <col min="7446" max="7446" width="12.453125" style="43" customWidth="1"/>
    <col min="7447" max="7447" width="10.6328125" style="43" bestFit="1" customWidth="1"/>
    <col min="7448" max="7448" width="11" style="43" customWidth="1"/>
    <col min="7449" max="7450" width="10.6328125" style="43" customWidth="1"/>
    <col min="7451" max="7452" width="8.1796875" style="43" customWidth="1"/>
    <col min="7453" max="7463" width="9.453125" style="43" customWidth="1"/>
    <col min="7464" max="7693" width="8.81640625" style="43"/>
    <col min="7694" max="7694" width="4.453125" style="43" customWidth="1"/>
    <col min="7695" max="7695" width="25.81640625" style="43" customWidth="1"/>
    <col min="7696" max="7696" width="55" style="43" bestFit="1" customWidth="1"/>
    <col min="7697" max="7697" width="42.453125" style="43" customWidth="1"/>
    <col min="7698" max="7698" width="11.81640625" style="43" customWidth="1"/>
    <col min="7699" max="7699" width="8.1796875" style="43" customWidth="1"/>
    <col min="7700" max="7700" width="12" style="43" customWidth="1"/>
    <col min="7701" max="7701" width="11.81640625" style="43" customWidth="1"/>
    <col min="7702" max="7702" width="12.453125" style="43" customWidth="1"/>
    <col min="7703" max="7703" width="10.6328125" style="43" bestFit="1" customWidth="1"/>
    <col min="7704" max="7704" width="11" style="43" customWidth="1"/>
    <col min="7705" max="7706" width="10.6328125" style="43" customWidth="1"/>
    <col min="7707" max="7708" width="8.1796875" style="43" customWidth="1"/>
    <col min="7709" max="7719" width="9.453125" style="43" customWidth="1"/>
    <col min="7720" max="7949" width="8.81640625" style="43"/>
    <col min="7950" max="7950" width="4.453125" style="43" customWidth="1"/>
    <col min="7951" max="7951" width="25.81640625" style="43" customWidth="1"/>
    <col min="7952" max="7952" width="55" style="43" bestFit="1" customWidth="1"/>
    <col min="7953" max="7953" width="42.453125" style="43" customWidth="1"/>
    <col min="7954" max="7954" width="11.81640625" style="43" customWidth="1"/>
    <col min="7955" max="7955" width="8.1796875" style="43" customWidth="1"/>
    <col min="7956" max="7956" width="12" style="43" customWidth="1"/>
    <col min="7957" max="7957" width="11.81640625" style="43" customWidth="1"/>
    <col min="7958" max="7958" width="12.453125" style="43" customWidth="1"/>
    <col min="7959" max="7959" width="10.6328125" style="43" bestFit="1" customWidth="1"/>
    <col min="7960" max="7960" width="11" style="43" customWidth="1"/>
    <col min="7961" max="7962" width="10.6328125" style="43" customWidth="1"/>
    <col min="7963" max="7964" width="8.1796875" style="43" customWidth="1"/>
    <col min="7965" max="7975" width="9.453125" style="43" customWidth="1"/>
    <col min="7976" max="8205" width="8.81640625" style="43"/>
    <col min="8206" max="8206" width="4.453125" style="43" customWidth="1"/>
    <col min="8207" max="8207" width="25.81640625" style="43" customWidth="1"/>
    <col min="8208" max="8208" width="55" style="43" bestFit="1" customWidth="1"/>
    <col min="8209" max="8209" width="42.453125" style="43" customWidth="1"/>
    <col min="8210" max="8210" width="11.81640625" style="43" customWidth="1"/>
    <col min="8211" max="8211" width="8.1796875" style="43" customWidth="1"/>
    <col min="8212" max="8212" width="12" style="43" customWidth="1"/>
    <col min="8213" max="8213" width="11.81640625" style="43" customWidth="1"/>
    <col min="8214" max="8214" width="12.453125" style="43" customWidth="1"/>
    <col min="8215" max="8215" width="10.6328125" style="43" bestFit="1" customWidth="1"/>
    <col min="8216" max="8216" width="11" style="43" customWidth="1"/>
    <col min="8217" max="8218" width="10.6328125" style="43" customWidth="1"/>
    <col min="8219" max="8220" width="8.1796875" style="43" customWidth="1"/>
    <col min="8221" max="8231" width="9.453125" style="43" customWidth="1"/>
    <col min="8232" max="8461" width="8.81640625" style="43"/>
    <col min="8462" max="8462" width="4.453125" style="43" customWidth="1"/>
    <col min="8463" max="8463" width="25.81640625" style="43" customWidth="1"/>
    <col min="8464" max="8464" width="55" style="43" bestFit="1" customWidth="1"/>
    <col min="8465" max="8465" width="42.453125" style="43" customWidth="1"/>
    <col min="8466" max="8466" width="11.81640625" style="43" customWidth="1"/>
    <col min="8467" max="8467" width="8.1796875" style="43" customWidth="1"/>
    <col min="8468" max="8468" width="12" style="43" customWidth="1"/>
    <col min="8469" max="8469" width="11.81640625" style="43" customWidth="1"/>
    <col min="8470" max="8470" width="12.453125" style="43" customWidth="1"/>
    <col min="8471" max="8471" width="10.6328125" style="43" bestFit="1" customWidth="1"/>
    <col min="8472" max="8472" width="11" style="43" customWidth="1"/>
    <col min="8473" max="8474" width="10.6328125" style="43" customWidth="1"/>
    <col min="8475" max="8476" width="8.1796875" style="43" customWidth="1"/>
    <col min="8477" max="8487" width="9.453125" style="43" customWidth="1"/>
    <col min="8488" max="8717" width="8.81640625" style="43"/>
    <col min="8718" max="8718" width="4.453125" style="43" customWidth="1"/>
    <col min="8719" max="8719" width="25.81640625" style="43" customWidth="1"/>
    <col min="8720" max="8720" width="55" style="43" bestFit="1" customWidth="1"/>
    <col min="8721" max="8721" width="42.453125" style="43" customWidth="1"/>
    <col min="8722" max="8722" width="11.81640625" style="43" customWidth="1"/>
    <col min="8723" max="8723" width="8.1796875" style="43" customWidth="1"/>
    <col min="8724" max="8724" width="12" style="43" customWidth="1"/>
    <col min="8725" max="8725" width="11.81640625" style="43" customWidth="1"/>
    <col min="8726" max="8726" width="12.453125" style="43" customWidth="1"/>
    <col min="8727" max="8727" width="10.6328125" style="43" bestFit="1" customWidth="1"/>
    <col min="8728" max="8728" width="11" style="43" customWidth="1"/>
    <col min="8729" max="8730" width="10.6328125" style="43" customWidth="1"/>
    <col min="8731" max="8732" width="8.1796875" style="43" customWidth="1"/>
    <col min="8733" max="8743" width="9.453125" style="43" customWidth="1"/>
    <col min="8744" max="8973" width="8.81640625" style="43"/>
    <col min="8974" max="8974" width="4.453125" style="43" customWidth="1"/>
    <col min="8975" max="8975" width="25.81640625" style="43" customWidth="1"/>
    <col min="8976" max="8976" width="55" style="43" bestFit="1" customWidth="1"/>
    <col min="8977" max="8977" width="42.453125" style="43" customWidth="1"/>
    <col min="8978" max="8978" width="11.81640625" style="43" customWidth="1"/>
    <col min="8979" max="8979" width="8.1796875" style="43" customWidth="1"/>
    <col min="8980" max="8980" width="12" style="43" customWidth="1"/>
    <col min="8981" max="8981" width="11.81640625" style="43" customWidth="1"/>
    <col min="8982" max="8982" width="12.453125" style="43" customWidth="1"/>
    <col min="8983" max="8983" width="10.6328125" style="43" bestFit="1" customWidth="1"/>
    <col min="8984" max="8984" width="11" style="43" customWidth="1"/>
    <col min="8985" max="8986" width="10.6328125" style="43" customWidth="1"/>
    <col min="8987" max="8988" width="8.1796875" style="43" customWidth="1"/>
    <col min="8989" max="8999" width="9.453125" style="43" customWidth="1"/>
    <col min="9000" max="9229" width="8.81640625" style="43"/>
    <col min="9230" max="9230" width="4.453125" style="43" customWidth="1"/>
    <col min="9231" max="9231" width="25.81640625" style="43" customWidth="1"/>
    <col min="9232" max="9232" width="55" style="43" bestFit="1" customWidth="1"/>
    <col min="9233" max="9233" width="42.453125" style="43" customWidth="1"/>
    <col min="9234" max="9234" width="11.81640625" style="43" customWidth="1"/>
    <col min="9235" max="9235" width="8.1796875" style="43" customWidth="1"/>
    <col min="9236" max="9236" width="12" style="43" customWidth="1"/>
    <col min="9237" max="9237" width="11.81640625" style="43" customWidth="1"/>
    <col min="9238" max="9238" width="12.453125" style="43" customWidth="1"/>
    <col min="9239" max="9239" width="10.6328125" style="43" bestFit="1" customWidth="1"/>
    <col min="9240" max="9240" width="11" style="43" customWidth="1"/>
    <col min="9241" max="9242" width="10.6328125" style="43" customWidth="1"/>
    <col min="9243" max="9244" width="8.1796875" style="43" customWidth="1"/>
    <col min="9245" max="9255" width="9.453125" style="43" customWidth="1"/>
    <col min="9256" max="9485" width="8.81640625" style="43"/>
    <col min="9486" max="9486" width="4.453125" style="43" customWidth="1"/>
    <col min="9487" max="9487" width="25.81640625" style="43" customWidth="1"/>
    <col min="9488" max="9488" width="55" style="43" bestFit="1" customWidth="1"/>
    <col min="9489" max="9489" width="42.453125" style="43" customWidth="1"/>
    <col min="9490" max="9490" width="11.81640625" style="43" customWidth="1"/>
    <col min="9491" max="9491" width="8.1796875" style="43" customWidth="1"/>
    <col min="9492" max="9492" width="12" style="43" customWidth="1"/>
    <col min="9493" max="9493" width="11.81640625" style="43" customWidth="1"/>
    <col min="9494" max="9494" width="12.453125" style="43" customWidth="1"/>
    <col min="9495" max="9495" width="10.6328125" style="43" bestFit="1" customWidth="1"/>
    <col min="9496" max="9496" width="11" style="43" customWidth="1"/>
    <col min="9497" max="9498" width="10.6328125" style="43" customWidth="1"/>
    <col min="9499" max="9500" width="8.1796875" style="43" customWidth="1"/>
    <col min="9501" max="9511" width="9.453125" style="43" customWidth="1"/>
    <col min="9512" max="9741" width="8.81640625" style="43"/>
    <col min="9742" max="9742" width="4.453125" style="43" customWidth="1"/>
    <col min="9743" max="9743" width="25.81640625" style="43" customWidth="1"/>
    <col min="9744" max="9744" width="55" style="43" bestFit="1" customWidth="1"/>
    <col min="9745" max="9745" width="42.453125" style="43" customWidth="1"/>
    <col min="9746" max="9746" width="11.81640625" style="43" customWidth="1"/>
    <col min="9747" max="9747" width="8.1796875" style="43" customWidth="1"/>
    <col min="9748" max="9748" width="12" style="43" customWidth="1"/>
    <col min="9749" max="9749" width="11.81640625" style="43" customWidth="1"/>
    <col min="9750" max="9750" width="12.453125" style="43" customWidth="1"/>
    <col min="9751" max="9751" width="10.6328125" style="43" bestFit="1" customWidth="1"/>
    <col min="9752" max="9752" width="11" style="43" customWidth="1"/>
    <col min="9753" max="9754" width="10.6328125" style="43" customWidth="1"/>
    <col min="9755" max="9756" width="8.1796875" style="43" customWidth="1"/>
    <col min="9757" max="9767" width="9.453125" style="43" customWidth="1"/>
    <col min="9768" max="9997" width="8.81640625" style="43"/>
    <col min="9998" max="9998" width="4.453125" style="43" customWidth="1"/>
    <col min="9999" max="9999" width="25.81640625" style="43" customWidth="1"/>
    <col min="10000" max="10000" width="55" style="43" bestFit="1" customWidth="1"/>
    <col min="10001" max="10001" width="42.453125" style="43" customWidth="1"/>
    <col min="10002" max="10002" width="11.81640625" style="43" customWidth="1"/>
    <col min="10003" max="10003" width="8.1796875" style="43" customWidth="1"/>
    <col min="10004" max="10004" width="12" style="43" customWidth="1"/>
    <col min="10005" max="10005" width="11.81640625" style="43" customWidth="1"/>
    <col min="10006" max="10006" width="12.453125" style="43" customWidth="1"/>
    <col min="10007" max="10007" width="10.6328125" style="43" bestFit="1" customWidth="1"/>
    <col min="10008" max="10008" width="11" style="43" customWidth="1"/>
    <col min="10009" max="10010" width="10.6328125" style="43" customWidth="1"/>
    <col min="10011" max="10012" width="8.1796875" style="43" customWidth="1"/>
    <col min="10013" max="10023" width="9.453125" style="43" customWidth="1"/>
    <col min="10024" max="10253" width="8.81640625" style="43"/>
    <col min="10254" max="10254" width="4.453125" style="43" customWidth="1"/>
    <col min="10255" max="10255" width="25.81640625" style="43" customWidth="1"/>
    <col min="10256" max="10256" width="55" style="43" bestFit="1" customWidth="1"/>
    <col min="10257" max="10257" width="42.453125" style="43" customWidth="1"/>
    <col min="10258" max="10258" width="11.81640625" style="43" customWidth="1"/>
    <col min="10259" max="10259" width="8.1796875" style="43" customWidth="1"/>
    <col min="10260" max="10260" width="12" style="43" customWidth="1"/>
    <col min="10261" max="10261" width="11.81640625" style="43" customWidth="1"/>
    <col min="10262" max="10262" width="12.453125" style="43" customWidth="1"/>
    <col min="10263" max="10263" width="10.6328125" style="43" bestFit="1" customWidth="1"/>
    <col min="10264" max="10264" width="11" style="43" customWidth="1"/>
    <col min="10265" max="10266" width="10.6328125" style="43" customWidth="1"/>
    <col min="10267" max="10268" width="8.1796875" style="43" customWidth="1"/>
    <col min="10269" max="10279" width="9.453125" style="43" customWidth="1"/>
    <col min="10280" max="10509" width="8.81640625" style="43"/>
    <col min="10510" max="10510" width="4.453125" style="43" customWidth="1"/>
    <col min="10511" max="10511" width="25.81640625" style="43" customWidth="1"/>
    <col min="10512" max="10512" width="55" style="43" bestFit="1" customWidth="1"/>
    <col min="10513" max="10513" width="42.453125" style="43" customWidth="1"/>
    <col min="10514" max="10514" width="11.81640625" style="43" customWidth="1"/>
    <col min="10515" max="10515" width="8.1796875" style="43" customWidth="1"/>
    <col min="10516" max="10516" width="12" style="43" customWidth="1"/>
    <col min="10517" max="10517" width="11.81640625" style="43" customWidth="1"/>
    <col min="10518" max="10518" width="12.453125" style="43" customWidth="1"/>
    <col min="10519" max="10519" width="10.6328125" style="43" bestFit="1" customWidth="1"/>
    <col min="10520" max="10520" width="11" style="43" customWidth="1"/>
    <col min="10521" max="10522" width="10.6328125" style="43" customWidth="1"/>
    <col min="10523" max="10524" width="8.1796875" style="43" customWidth="1"/>
    <col min="10525" max="10535" width="9.453125" style="43" customWidth="1"/>
    <col min="10536" max="10765" width="8.81640625" style="43"/>
    <col min="10766" max="10766" width="4.453125" style="43" customWidth="1"/>
    <col min="10767" max="10767" width="25.81640625" style="43" customWidth="1"/>
    <col min="10768" max="10768" width="55" style="43" bestFit="1" customWidth="1"/>
    <col min="10769" max="10769" width="42.453125" style="43" customWidth="1"/>
    <col min="10770" max="10770" width="11.81640625" style="43" customWidth="1"/>
    <col min="10771" max="10771" width="8.1796875" style="43" customWidth="1"/>
    <col min="10772" max="10772" width="12" style="43" customWidth="1"/>
    <col min="10773" max="10773" width="11.81640625" style="43" customWidth="1"/>
    <col min="10774" max="10774" width="12.453125" style="43" customWidth="1"/>
    <col min="10775" max="10775" width="10.6328125" style="43" bestFit="1" customWidth="1"/>
    <col min="10776" max="10776" width="11" style="43" customWidth="1"/>
    <col min="10777" max="10778" width="10.6328125" style="43" customWidth="1"/>
    <col min="10779" max="10780" width="8.1796875" style="43" customWidth="1"/>
    <col min="10781" max="10791" width="9.453125" style="43" customWidth="1"/>
    <col min="10792" max="11021" width="8.81640625" style="43"/>
    <col min="11022" max="11022" width="4.453125" style="43" customWidth="1"/>
    <col min="11023" max="11023" width="25.81640625" style="43" customWidth="1"/>
    <col min="11024" max="11024" width="55" style="43" bestFit="1" customWidth="1"/>
    <col min="11025" max="11025" width="42.453125" style="43" customWidth="1"/>
    <col min="11026" max="11026" width="11.81640625" style="43" customWidth="1"/>
    <col min="11027" max="11027" width="8.1796875" style="43" customWidth="1"/>
    <col min="11028" max="11028" width="12" style="43" customWidth="1"/>
    <col min="11029" max="11029" width="11.81640625" style="43" customWidth="1"/>
    <col min="11030" max="11030" width="12.453125" style="43" customWidth="1"/>
    <col min="11031" max="11031" width="10.6328125" style="43" bestFit="1" customWidth="1"/>
    <col min="11032" max="11032" width="11" style="43" customWidth="1"/>
    <col min="11033" max="11034" width="10.6328125" style="43" customWidth="1"/>
    <col min="11035" max="11036" width="8.1796875" style="43" customWidth="1"/>
    <col min="11037" max="11047" width="9.453125" style="43" customWidth="1"/>
    <col min="11048" max="11277" width="8.81640625" style="43"/>
    <col min="11278" max="11278" width="4.453125" style="43" customWidth="1"/>
    <col min="11279" max="11279" width="25.81640625" style="43" customWidth="1"/>
    <col min="11280" max="11280" width="55" style="43" bestFit="1" customWidth="1"/>
    <col min="11281" max="11281" width="42.453125" style="43" customWidth="1"/>
    <col min="11282" max="11282" width="11.81640625" style="43" customWidth="1"/>
    <col min="11283" max="11283" width="8.1796875" style="43" customWidth="1"/>
    <col min="11284" max="11284" width="12" style="43" customWidth="1"/>
    <col min="11285" max="11285" width="11.81640625" style="43" customWidth="1"/>
    <col min="11286" max="11286" width="12.453125" style="43" customWidth="1"/>
    <col min="11287" max="11287" width="10.6328125" style="43" bestFit="1" customWidth="1"/>
    <col min="11288" max="11288" width="11" style="43" customWidth="1"/>
    <col min="11289" max="11290" width="10.6328125" style="43" customWidth="1"/>
    <col min="11291" max="11292" width="8.1796875" style="43" customWidth="1"/>
    <col min="11293" max="11303" width="9.453125" style="43" customWidth="1"/>
    <col min="11304" max="11533" width="8.81640625" style="43"/>
    <col min="11534" max="11534" width="4.453125" style="43" customWidth="1"/>
    <col min="11535" max="11535" width="25.81640625" style="43" customWidth="1"/>
    <col min="11536" max="11536" width="55" style="43" bestFit="1" customWidth="1"/>
    <col min="11537" max="11537" width="42.453125" style="43" customWidth="1"/>
    <col min="11538" max="11538" width="11.81640625" style="43" customWidth="1"/>
    <col min="11539" max="11539" width="8.1796875" style="43" customWidth="1"/>
    <col min="11540" max="11540" width="12" style="43" customWidth="1"/>
    <col min="11541" max="11541" width="11.81640625" style="43" customWidth="1"/>
    <col min="11542" max="11542" width="12.453125" style="43" customWidth="1"/>
    <col min="11543" max="11543" width="10.6328125" style="43" bestFit="1" customWidth="1"/>
    <col min="11544" max="11544" width="11" style="43" customWidth="1"/>
    <col min="11545" max="11546" width="10.6328125" style="43" customWidth="1"/>
    <col min="11547" max="11548" width="8.1796875" style="43" customWidth="1"/>
    <col min="11549" max="11559" width="9.453125" style="43" customWidth="1"/>
    <col min="11560" max="11789" width="8.81640625" style="43"/>
    <col min="11790" max="11790" width="4.453125" style="43" customWidth="1"/>
    <col min="11791" max="11791" width="25.81640625" style="43" customWidth="1"/>
    <col min="11792" max="11792" width="55" style="43" bestFit="1" customWidth="1"/>
    <col min="11793" max="11793" width="42.453125" style="43" customWidth="1"/>
    <col min="11794" max="11794" width="11.81640625" style="43" customWidth="1"/>
    <col min="11795" max="11795" width="8.1796875" style="43" customWidth="1"/>
    <col min="11796" max="11796" width="12" style="43" customWidth="1"/>
    <col min="11797" max="11797" width="11.81640625" style="43" customWidth="1"/>
    <col min="11798" max="11798" width="12.453125" style="43" customWidth="1"/>
    <col min="11799" max="11799" width="10.6328125" style="43" bestFit="1" customWidth="1"/>
    <col min="11800" max="11800" width="11" style="43" customWidth="1"/>
    <col min="11801" max="11802" width="10.6328125" style="43" customWidth="1"/>
    <col min="11803" max="11804" width="8.1796875" style="43" customWidth="1"/>
    <col min="11805" max="11815" width="9.453125" style="43" customWidth="1"/>
    <col min="11816" max="12045" width="8.81640625" style="43"/>
    <col min="12046" max="12046" width="4.453125" style="43" customWidth="1"/>
    <col min="12047" max="12047" width="25.81640625" style="43" customWidth="1"/>
    <col min="12048" max="12048" width="55" style="43" bestFit="1" customWidth="1"/>
    <col min="12049" max="12049" width="42.453125" style="43" customWidth="1"/>
    <col min="12050" max="12050" width="11.81640625" style="43" customWidth="1"/>
    <col min="12051" max="12051" width="8.1796875" style="43" customWidth="1"/>
    <col min="12052" max="12052" width="12" style="43" customWidth="1"/>
    <col min="12053" max="12053" width="11.81640625" style="43" customWidth="1"/>
    <col min="12054" max="12054" width="12.453125" style="43" customWidth="1"/>
    <col min="12055" max="12055" width="10.6328125" style="43" bestFit="1" customWidth="1"/>
    <col min="12056" max="12056" width="11" style="43" customWidth="1"/>
    <col min="12057" max="12058" width="10.6328125" style="43" customWidth="1"/>
    <col min="12059" max="12060" width="8.1796875" style="43" customWidth="1"/>
    <col min="12061" max="12071" width="9.453125" style="43" customWidth="1"/>
    <col min="12072" max="12301" width="8.81640625" style="43"/>
    <col min="12302" max="12302" width="4.453125" style="43" customWidth="1"/>
    <col min="12303" max="12303" width="25.81640625" style="43" customWidth="1"/>
    <col min="12304" max="12304" width="55" style="43" bestFit="1" customWidth="1"/>
    <col min="12305" max="12305" width="42.453125" style="43" customWidth="1"/>
    <col min="12306" max="12306" width="11.81640625" style="43" customWidth="1"/>
    <col min="12307" max="12307" width="8.1796875" style="43" customWidth="1"/>
    <col min="12308" max="12308" width="12" style="43" customWidth="1"/>
    <col min="12309" max="12309" width="11.81640625" style="43" customWidth="1"/>
    <col min="12310" max="12310" width="12.453125" style="43" customWidth="1"/>
    <col min="12311" max="12311" width="10.6328125" style="43" bestFit="1" customWidth="1"/>
    <col min="12312" max="12312" width="11" style="43" customWidth="1"/>
    <col min="12313" max="12314" width="10.6328125" style="43" customWidth="1"/>
    <col min="12315" max="12316" width="8.1796875" style="43" customWidth="1"/>
    <col min="12317" max="12327" width="9.453125" style="43" customWidth="1"/>
    <col min="12328" max="12557" width="8.81640625" style="43"/>
    <col min="12558" max="12558" width="4.453125" style="43" customWidth="1"/>
    <col min="12559" max="12559" width="25.81640625" style="43" customWidth="1"/>
    <col min="12560" max="12560" width="55" style="43" bestFit="1" customWidth="1"/>
    <col min="12561" max="12561" width="42.453125" style="43" customWidth="1"/>
    <col min="12562" max="12562" width="11.81640625" style="43" customWidth="1"/>
    <col min="12563" max="12563" width="8.1796875" style="43" customWidth="1"/>
    <col min="12564" max="12564" width="12" style="43" customWidth="1"/>
    <col min="12565" max="12565" width="11.81640625" style="43" customWidth="1"/>
    <col min="12566" max="12566" width="12.453125" style="43" customWidth="1"/>
    <col min="12567" max="12567" width="10.6328125" style="43" bestFit="1" customWidth="1"/>
    <col min="12568" max="12568" width="11" style="43" customWidth="1"/>
    <col min="12569" max="12570" width="10.6328125" style="43" customWidth="1"/>
    <col min="12571" max="12572" width="8.1796875" style="43" customWidth="1"/>
    <col min="12573" max="12583" width="9.453125" style="43" customWidth="1"/>
    <col min="12584" max="12813" width="8.81640625" style="43"/>
    <col min="12814" max="12814" width="4.453125" style="43" customWidth="1"/>
    <col min="12815" max="12815" width="25.81640625" style="43" customWidth="1"/>
    <col min="12816" max="12816" width="55" style="43" bestFit="1" customWidth="1"/>
    <col min="12817" max="12817" width="42.453125" style="43" customWidth="1"/>
    <col min="12818" max="12818" width="11.81640625" style="43" customWidth="1"/>
    <col min="12819" max="12819" width="8.1796875" style="43" customWidth="1"/>
    <col min="12820" max="12820" width="12" style="43" customWidth="1"/>
    <col min="12821" max="12821" width="11.81640625" style="43" customWidth="1"/>
    <col min="12822" max="12822" width="12.453125" style="43" customWidth="1"/>
    <col min="12823" max="12823" width="10.6328125" style="43" bestFit="1" customWidth="1"/>
    <col min="12824" max="12824" width="11" style="43" customWidth="1"/>
    <col min="12825" max="12826" width="10.6328125" style="43" customWidth="1"/>
    <col min="12827" max="12828" width="8.1796875" style="43" customWidth="1"/>
    <col min="12829" max="12839" width="9.453125" style="43" customWidth="1"/>
    <col min="12840" max="13069" width="8.81640625" style="43"/>
    <col min="13070" max="13070" width="4.453125" style="43" customWidth="1"/>
    <col min="13071" max="13071" width="25.81640625" style="43" customWidth="1"/>
    <col min="13072" max="13072" width="55" style="43" bestFit="1" customWidth="1"/>
    <col min="13073" max="13073" width="42.453125" style="43" customWidth="1"/>
    <col min="13074" max="13074" width="11.81640625" style="43" customWidth="1"/>
    <col min="13075" max="13075" width="8.1796875" style="43" customWidth="1"/>
    <col min="13076" max="13076" width="12" style="43" customWidth="1"/>
    <col min="13077" max="13077" width="11.81640625" style="43" customWidth="1"/>
    <col min="13078" max="13078" width="12.453125" style="43" customWidth="1"/>
    <col min="13079" max="13079" width="10.6328125" style="43" bestFit="1" customWidth="1"/>
    <col min="13080" max="13080" width="11" style="43" customWidth="1"/>
    <col min="13081" max="13082" width="10.6328125" style="43" customWidth="1"/>
    <col min="13083" max="13084" width="8.1796875" style="43" customWidth="1"/>
    <col min="13085" max="13095" width="9.453125" style="43" customWidth="1"/>
    <col min="13096" max="13325" width="8.81640625" style="43"/>
    <col min="13326" max="13326" width="4.453125" style="43" customWidth="1"/>
    <col min="13327" max="13327" width="25.81640625" style="43" customWidth="1"/>
    <col min="13328" max="13328" width="55" style="43" bestFit="1" customWidth="1"/>
    <col min="13329" max="13329" width="42.453125" style="43" customWidth="1"/>
    <col min="13330" max="13330" width="11.81640625" style="43" customWidth="1"/>
    <col min="13331" max="13331" width="8.1796875" style="43" customWidth="1"/>
    <col min="13332" max="13332" width="12" style="43" customWidth="1"/>
    <col min="13333" max="13333" width="11.81640625" style="43" customWidth="1"/>
    <col min="13334" max="13334" width="12.453125" style="43" customWidth="1"/>
    <col min="13335" max="13335" width="10.6328125" style="43" bestFit="1" customWidth="1"/>
    <col min="13336" max="13336" width="11" style="43" customWidth="1"/>
    <col min="13337" max="13338" width="10.6328125" style="43" customWidth="1"/>
    <col min="13339" max="13340" width="8.1796875" style="43" customWidth="1"/>
    <col min="13341" max="13351" width="9.453125" style="43" customWidth="1"/>
    <col min="13352" max="13581" width="8.81640625" style="43"/>
    <col min="13582" max="13582" width="4.453125" style="43" customWidth="1"/>
    <col min="13583" max="13583" width="25.81640625" style="43" customWidth="1"/>
    <col min="13584" max="13584" width="55" style="43" bestFit="1" customWidth="1"/>
    <col min="13585" max="13585" width="42.453125" style="43" customWidth="1"/>
    <col min="13586" max="13586" width="11.81640625" style="43" customWidth="1"/>
    <col min="13587" max="13587" width="8.1796875" style="43" customWidth="1"/>
    <col min="13588" max="13588" width="12" style="43" customWidth="1"/>
    <col min="13589" max="13589" width="11.81640625" style="43" customWidth="1"/>
    <col min="13590" max="13590" width="12.453125" style="43" customWidth="1"/>
    <col min="13591" max="13591" width="10.6328125" style="43" bestFit="1" customWidth="1"/>
    <col min="13592" max="13592" width="11" style="43" customWidth="1"/>
    <col min="13593" max="13594" width="10.6328125" style="43" customWidth="1"/>
    <col min="13595" max="13596" width="8.1796875" style="43" customWidth="1"/>
    <col min="13597" max="13607" width="9.453125" style="43" customWidth="1"/>
    <col min="13608" max="13837" width="8.81640625" style="43"/>
    <col min="13838" max="13838" width="4.453125" style="43" customWidth="1"/>
    <col min="13839" max="13839" width="25.81640625" style="43" customWidth="1"/>
    <col min="13840" max="13840" width="55" style="43" bestFit="1" customWidth="1"/>
    <col min="13841" max="13841" width="42.453125" style="43" customWidth="1"/>
    <col min="13842" max="13842" width="11.81640625" style="43" customWidth="1"/>
    <col min="13843" max="13843" width="8.1796875" style="43" customWidth="1"/>
    <col min="13844" max="13844" width="12" style="43" customWidth="1"/>
    <col min="13845" max="13845" width="11.81640625" style="43" customWidth="1"/>
    <col min="13846" max="13846" width="12.453125" style="43" customWidth="1"/>
    <col min="13847" max="13847" width="10.6328125" style="43" bestFit="1" customWidth="1"/>
    <col min="13848" max="13848" width="11" style="43" customWidth="1"/>
    <col min="13849" max="13850" width="10.6328125" style="43" customWidth="1"/>
    <col min="13851" max="13852" width="8.1796875" style="43" customWidth="1"/>
    <col min="13853" max="13863" width="9.453125" style="43" customWidth="1"/>
    <col min="13864" max="14093" width="8.81640625" style="43"/>
    <col min="14094" max="14094" width="4.453125" style="43" customWidth="1"/>
    <col min="14095" max="14095" width="25.81640625" style="43" customWidth="1"/>
    <col min="14096" max="14096" width="55" style="43" bestFit="1" customWidth="1"/>
    <col min="14097" max="14097" width="42.453125" style="43" customWidth="1"/>
    <col min="14098" max="14098" width="11.81640625" style="43" customWidth="1"/>
    <col min="14099" max="14099" width="8.1796875" style="43" customWidth="1"/>
    <col min="14100" max="14100" width="12" style="43" customWidth="1"/>
    <col min="14101" max="14101" width="11.81640625" style="43" customWidth="1"/>
    <col min="14102" max="14102" width="12.453125" style="43" customWidth="1"/>
    <col min="14103" max="14103" width="10.6328125" style="43" bestFit="1" customWidth="1"/>
    <col min="14104" max="14104" width="11" style="43" customWidth="1"/>
    <col min="14105" max="14106" width="10.6328125" style="43" customWidth="1"/>
    <col min="14107" max="14108" width="8.1796875" style="43" customWidth="1"/>
    <col min="14109" max="14119" width="9.453125" style="43" customWidth="1"/>
    <col min="14120" max="14349" width="8.81640625" style="43"/>
    <col min="14350" max="14350" width="4.453125" style="43" customWidth="1"/>
    <col min="14351" max="14351" width="25.81640625" style="43" customWidth="1"/>
    <col min="14352" max="14352" width="55" style="43" bestFit="1" customWidth="1"/>
    <col min="14353" max="14353" width="42.453125" style="43" customWidth="1"/>
    <col min="14354" max="14354" width="11.81640625" style="43" customWidth="1"/>
    <col min="14355" max="14355" width="8.1796875" style="43" customWidth="1"/>
    <col min="14356" max="14356" width="12" style="43" customWidth="1"/>
    <col min="14357" max="14357" width="11.81640625" style="43" customWidth="1"/>
    <col min="14358" max="14358" width="12.453125" style="43" customWidth="1"/>
    <col min="14359" max="14359" width="10.6328125" style="43" bestFit="1" customWidth="1"/>
    <col min="14360" max="14360" width="11" style="43" customWidth="1"/>
    <col min="14361" max="14362" width="10.6328125" style="43" customWidth="1"/>
    <col min="14363" max="14364" width="8.1796875" style="43" customWidth="1"/>
    <col min="14365" max="14375" width="9.453125" style="43" customWidth="1"/>
    <col min="14376" max="14605" width="8.81640625" style="43"/>
    <col min="14606" max="14606" width="4.453125" style="43" customWidth="1"/>
    <col min="14607" max="14607" width="25.81640625" style="43" customWidth="1"/>
    <col min="14608" max="14608" width="55" style="43" bestFit="1" customWidth="1"/>
    <col min="14609" max="14609" width="42.453125" style="43" customWidth="1"/>
    <col min="14610" max="14610" width="11.81640625" style="43" customWidth="1"/>
    <col min="14611" max="14611" width="8.1796875" style="43" customWidth="1"/>
    <col min="14612" max="14612" width="12" style="43" customWidth="1"/>
    <col min="14613" max="14613" width="11.81640625" style="43" customWidth="1"/>
    <col min="14614" max="14614" width="12.453125" style="43" customWidth="1"/>
    <col min="14615" max="14615" width="10.6328125" style="43" bestFit="1" customWidth="1"/>
    <col min="14616" max="14616" width="11" style="43" customWidth="1"/>
    <col min="14617" max="14618" width="10.6328125" style="43" customWidth="1"/>
    <col min="14619" max="14620" width="8.1796875" style="43" customWidth="1"/>
    <col min="14621" max="14631" width="9.453125" style="43" customWidth="1"/>
    <col min="14632" max="14861" width="8.81640625" style="43"/>
    <col min="14862" max="14862" width="4.453125" style="43" customWidth="1"/>
    <col min="14863" max="14863" width="25.81640625" style="43" customWidth="1"/>
    <col min="14864" max="14864" width="55" style="43" bestFit="1" customWidth="1"/>
    <col min="14865" max="14865" width="42.453125" style="43" customWidth="1"/>
    <col min="14866" max="14866" width="11.81640625" style="43" customWidth="1"/>
    <col min="14867" max="14867" width="8.1796875" style="43" customWidth="1"/>
    <col min="14868" max="14868" width="12" style="43" customWidth="1"/>
    <col min="14869" max="14869" width="11.81640625" style="43" customWidth="1"/>
    <col min="14870" max="14870" width="12.453125" style="43" customWidth="1"/>
    <col min="14871" max="14871" width="10.6328125" style="43" bestFit="1" customWidth="1"/>
    <col min="14872" max="14872" width="11" style="43" customWidth="1"/>
    <col min="14873" max="14874" width="10.6328125" style="43" customWidth="1"/>
    <col min="14875" max="14876" width="8.1796875" style="43" customWidth="1"/>
    <col min="14877" max="14887" width="9.453125" style="43" customWidth="1"/>
    <col min="14888" max="15117" width="8.81640625" style="43"/>
    <col min="15118" max="15118" width="4.453125" style="43" customWidth="1"/>
    <col min="15119" max="15119" width="25.81640625" style="43" customWidth="1"/>
    <col min="15120" max="15120" width="55" style="43" bestFit="1" customWidth="1"/>
    <col min="15121" max="15121" width="42.453125" style="43" customWidth="1"/>
    <col min="15122" max="15122" width="11.81640625" style="43" customWidth="1"/>
    <col min="15123" max="15123" width="8.1796875" style="43" customWidth="1"/>
    <col min="15124" max="15124" width="12" style="43" customWidth="1"/>
    <col min="15125" max="15125" width="11.81640625" style="43" customWidth="1"/>
    <col min="15126" max="15126" width="12.453125" style="43" customWidth="1"/>
    <col min="15127" max="15127" width="10.6328125" style="43" bestFit="1" customWidth="1"/>
    <col min="15128" max="15128" width="11" style="43" customWidth="1"/>
    <col min="15129" max="15130" width="10.6328125" style="43" customWidth="1"/>
    <col min="15131" max="15132" width="8.1796875" style="43" customWidth="1"/>
    <col min="15133" max="15143" width="9.453125" style="43" customWidth="1"/>
    <col min="15144" max="15373" width="8.81640625" style="43"/>
    <col min="15374" max="15374" width="4.453125" style="43" customWidth="1"/>
    <col min="15375" max="15375" width="25.81640625" style="43" customWidth="1"/>
    <col min="15376" max="15376" width="55" style="43" bestFit="1" customWidth="1"/>
    <col min="15377" max="15377" width="42.453125" style="43" customWidth="1"/>
    <col min="15378" max="15378" width="11.81640625" style="43" customWidth="1"/>
    <col min="15379" max="15379" width="8.1796875" style="43" customWidth="1"/>
    <col min="15380" max="15380" width="12" style="43" customWidth="1"/>
    <col min="15381" max="15381" width="11.81640625" style="43" customWidth="1"/>
    <col min="15382" max="15382" width="12.453125" style="43" customWidth="1"/>
    <col min="15383" max="15383" width="10.6328125" style="43" bestFit="1" customWidth="1"/>
    <col min="15384" max="15384" width="11" style="43" customWidth="1"/>
    <col min="15385" max="15386" width="10.6328125" style="43" customWidth="1"/>
    <col min="15387" max="15388" width="8.1796875" style="43" customWidth="1"/>
    <col min="15389" max="15399" width="9.453125" style="43" customWidth="1"/>
    <col min="15400" max="15629" width="8.81640625" style="43"/>
    <col min="15630" max="15630" width="4.453125" style="43" customWidth="1"/>
    <col min="15631" max="15631" width="25.81640625" style="43" customWidth="1"/>
    <col min="15632" max="15632" width="55" style="43" bestFit="1" customWidth="1"/>
    <col min="15633" max="15633" width="42.453125" style="43" customWidth="1"/>
    <col min="15634" max="15634" width="11.81640625" style="43" customWidth="1"/>
    <col min="15635" max="15635" width="8.1796875" style="43" customWidth="1"/>
    <col min="15636" max="15636" width="12" style="43" customWidth="1"/>
    <col min="15637" max="15637" width="11.81640625" style="43" customWidth="1"/>
    <col min="15638" max="15638" width="12.453125" style="43" customWidth="1"/>
    <col min="15639" max="15639" width="10.6328125" style="43" bestFit="1" customWidth="1"/>
    <col min="15640" max="15640" width="11" style="43" customWidth="1"/>
    <col min="15641" max="15642" width="10.6328125" style="43" customWidth="1"/>
    <col min="15643" max="15644" width="8.1796875" style="43" customWidth="1"/>
    <col min="15645" max="15655" width="9.453125" style="43" customWidth="1"/>
    <col min="15656" max="15885" width="8.81640625" style="43"/>
    <col min="15886" max="15886" width="4.453125" style="43" customWidth="1"/>
    <col min="15887" max="15887" width="25.81640625" style="43" customWidth="1"/>
    <col min="15888" max="15888" width="55" style="43" bestFit="1" customWidth="1"/>
    <col min="15889" max="15889" width="42.453125" style="43" customWidth="1"/>
    <col min="15890" max="15890" width="11.81640625" style="43" customWidth="1"/>
    <col min="15891" max="15891" width="8.1796875" style="43" customWidth="1"/>
    <col min="15892" max="15892" width="12" style="43" customWidth="1"/>
    <col min="15893" max="15893" width="11.81640625" style="43" customWidth="1"/>
    <col min="15894" max="15894" width="12.453125" style="43" customWidth="1"/>
    <col min="15895" max="15895" width="10.6328125" style="43" bestFit="1" customWidth="1"/>
    <col min="15896" max="15896" width="11" style="43" customWidth="1"/>
    <col min="15897" max="15898" width="10.6328125" style="43" customWidth="1"/>
    <col min="15899" max="15900" width="8.1796875" style="43" customWidth="1"/>
    <col min="15901" max="15911" width="9.453125" style="43" customWidth="1"/>
    <col min="15912" max="16141" width="8.81640625" style="43"/>
    <col min="16142" max="16142" width="4.453125" style="43" customWidth="1"/>
    <col min="16143" max="16143" width="25.81640625" style="43" customWidth="1"/>
    <col min="16144" max="16144" width="55" style="43" bestFit="1" customWidth="1"/>
    <col min="16145" max="16145" width="42.453125" style="43" customWidth="1"/>
    <col min="16146" max="16146" width="11.81640625" style="43" customWidth="1"/>
    <col min="16147" max="16147" width="8.1796875" style="43" customWidth="1"/>
    <col min="16148" max="16148" width="12" style="43" customWidth="1"/>
    <col min="16149" max="16149" width="11.81640625" style="43" customWidth="1"/>
    <col min="16150" max="16150" width="12.453125" style="43" customWidth="1"/>
    <col min="16151" max="16151" width="10.6328125" style="43" bestFit="1" customWidth="1"/>
    <col min="16152" max="16152" width="11" style="43" customWidth="1"/>
    <col min="16153" max="16154" width="10.6328125" style="43" customWidth="1"/>
    <col min="16155" max="16156" width="8.1796875" style="43" customWidth="1"/>
    <col min="16157" max="16167" width="9.453125" style="43" customWidth="1"/>
    <col min="16168" max="16384" width="8.81640625" style="43"/>
  </cols>
  <sheetData>
    <row r="1" spans="2:59" ht="23">
      <c r="B1" s="17" t="s">
        <v>97</v>
      </c>
      <c r="C1" s="18"/>
    </row>
    <row r="2" spans="2:59">
      <c r="B2" s="2" t="s">
        <v>99</v>
      </c>
      <c r="C2" s="2"/>
    </row>
    <row r="3" spans="2:59">
      <c r="B3" s="2" t="s">
        <v>98</v>
      </c>
    </row>
    <row r="4" spans="2:59">
      <c r="B4" s="2" t="s">
        <v>104</v>
      </c>
      <c r="AN4" s="22"/>
    </row>
    <row r="5" spans="2:59" ht="14.5">
      <c r="E5" s="44"/>
      <c r="F5" s="44"/>
      <c r="G5" s="45"/>
      <c r="H5" s="45"/>
    </row>
    <row r="6" spans="2:59" ht="14.5">
      <c r="E6" s="5" t="s">
        <v>74</v>
      </c>
      <c r="F6" s="46"/>
      <c r="G6" s="45"/>
      <c r="H6" s="45"/>
      <c r="AO6" s="5" t="s">
        <v>37</v>
      </c>
      <c r="AP6" s="48"/>
      <c r="AQ6" s="49"/>
      <c r="AR6" s="49"/>
      <c r="AS6" s="49"/>
      <c r="AT6" s="49"/>
      <c r="AU6" s="49"/>
      <c r="AV6" s="49"/>
      <c r="AX6" s="5" t="s">
        <v>65</v>
      </c>
      <c r="AY6" s="14"/>
      <c r="AZ6" s="14"/>
      <c r="BA6" s="14"/>
      <c r="BB6" s="14"/>
      <c r="BC6" s="14"/>
      <c r="BD6" s="14"/>
      <c r="BE6" s="14"/>
    </row>
    <row r="7" spans="2:59" ht="52">
      <c r="B7" s="6" t="s">
        <v>17</v>
      </c>
      <c r="C7" s="7" t="s">
        <v>18</v>
      </c>
      <c r="D7" s="6" t="s">
        <v>19</v>
      </c>
      <c r="E7" s="6" t="s">
        <v>20</v>
      </c>
      <c r="F7" s="8" t="s">
        <v>76</v>
      </c>
      <c r="G7" s="8" t="s">
        <v>77</v>
      </c>
      <c r="H7" s="8" t="s">
        <v>78</v>
      </c>
      <c r="I7" s="8" t="s">
        <v>79</v>
      </c>
      <c r="J7" s="8" t="s">
        <v>80</v>
      </c>
      <c r="K7" s="42" t="s">
        <v>31</v>
      </c>
      <c r="L7" s="42" t="s">
        <v>21</v>
      </c>
      <c r="M7" s="42" t="s">
        <v>22</v>
      </c>
      <c r="N7" s="42" t="s">
        <v>23</v>
      </c>
      <c r="O7" s="42" t="s">
        <v>66</v>
      </c>
      <c r="P7" s="42" t="s">
        <v>67</v>
      </c>
      <c r="Q7" s="42" t="s">
        <v>24</v>
      </c>
      <c r="R7" s="42" t="s">
        <v>25</v>
      </c>
      <c r="S7" s="42" t="s">
        <v>26</v>
      </c>
      <c r="T7" s="42" t="s">
        <v>68</v>
      </c>
      <c r="U7" s="42" t="s">
        <v>69</v>
      </c>
      <c r="V7" s="42" t="s">
        <v>27</v>
      </c>
      <c r="W7" s="42" t="s">
        <v>28</v>
      </c>
      <c r="X7" s="42" t="s">
        <v>29</v>
      </c>
      <c r="Y7" s="42" t="s">
        <v>70</v>
      </c>
      <c r="Z7" s="42" t="s">
        <v>71</v>
      </c>
      <c r="AA7" s="58" t="s">
        <v>120</v>
      </c>
      <c r="AB7" s="58" t="s">
        <v>120</v>
      </c>
      <c r="AC7" s="58" t="s">
        <v>119</v>
      </c>
      <c r="AD7" s="58" t="s">
        <v>119</v>
      </c>
      <c r="AE7" s="42" t="s">
        <v>30</v>
      </c>
      <c r="AF7" s="42" t="s">
        <v>32</v>
      </c>
      <c r="AG7" s="42" t="s">
        <v>135</v>
      </c>
      <c r="AH7" s="42" t="s">
        <v>136</v>
      </c>
      <c r="AI7" s="42" t="s">
        <v>137</v>
      </c>
      <c r="AJ7" s="42" t="s">
        <v>138</v>
      </c>
      <c r="AK7" s="42" t="s">
        <v>139</v>
      </c>
      <c r="AL7" s="42" t="s">
        <v>105</v>
      </c>
      <c r="AM7" s="42" t="str">
        <f>"ENVACT_"&amp;$AY$9</f>
        <v>ENVACT_Sink_ELCCO2N</v>
      </c>
      <c r="AO7" s="7" t="s">
        <v>38</v>
      </c>
      <c r="AP7" s="7" t="s">
        <v>17</v>
      </c>
      <c r="AQ7" s="7" t="s">
        <v>39</v>
      </c>
      <c r="AR7" s="7" t="s">
        <v>40</v>
      </c>
      <c r="AS7" s="7" t="s">
        <v>41</v>
      </c>
      <c r="AT7" s="7" t="s">
        <v>42</v>
      </c>
      <c r="AU7" s="7" t="s">
        <v>43</v>
      </c>
      <c r="AV7" s="7" t="s">
        <v>44</v>
      </c>
      <c r="AX7" s="15" t="s">
        <v>51</v>
      </c>
      <c r="AY7" s="15" t="s">
        <v>52</v>
      </c>
      <c r="AZ7" s="15" t="s">
        <v>53</v>
      </c>
      <c r="BA7" s="16" t="s">
        <v>0</v>
      </c>
      <c r="BB7" s="16" t="s">
        <v>54</v>
      </c>
      <c r="BC7" s="16" t="s">
        <v>55</v>
      </c>
      <c r="BD7" s="16" t="s">
        <v>56</v>
      </c>
      <c r="BE7" s="16" t="s">
        <v>57</v>
      </c>
    </row>
    <row r="8" spans="2:59" s="47" customFormat="1" ht="30.75" customHeight="1">
      <c r="B8" s="51" t="s">
        <v>33</v>
      </c>
      <c r="C8" s="51" t="s">
        <v>34</v>
      </c>
      <c r="D8" s="51" t="s">
        <v>35</v>
      </c>
      <c r="E8" s="51" t="s">
        <v>36</v>
      </c>
      <c r="F8" s="54" t="s">
        <v>81</v>
      </c>
      <c r="G8" s="52"/>
      <c r="H8" s="52"/>
      <c r="I8" s="52"/>
      <c r="J8" s="52"/>
      <c r="K8" s="53"/>
      <c r="L8" s="54" t="s">
        <v>121</v>
      </c>
      <c r="M8" s="53"/>
      <c r="N8" s="53"/>
      <c r="O8" s="53"/>
      <c r="P8" s="53"/>
      <c r="Q8" s="54" t="s">
        <v>91</v>
      </c>
      <c r="R8" s="53"/>
      <c r="S8" s="53"/>
      <c r="T8" s="53"/>
      <c r="U8" s="53"/>
      <c r="V8" s="55" t="s">
        <v>122</v>
      </c>
      <c r="W8" s="55"/>
      <c r="X8" s="55"/>
      <c r="Y8" s="55"/>
      <c r="Z8" s="55"/>
      <c r="AA8" s="55" t="s">
        <v>117</v>
      </c>
      <c r="AB8" s="55" t="s">
        <v>118</v>
      </c>
      <c r="AC8" s="55" t="s">
        <v>117</v>
      </c>
      <c r="AD8" s="55" t="s">
        <v>118</v>
      </c>
      <c r="AE8" s="57" t="s">
        <v>75</v>
      </c>
      <c r="AF8" s="53"/>
      <c r="AG8" s="54" t="s">
        <v>1</v>
      </c>
      <c r="AH8" s="54"/>
      <c r="AI8" s="54"/>
      <c r="AJ8" s="54"/>
      <c r="AK8" s="54"/>
      <c r="AL8" s="56" t="s">
        <v>106</v>
      </c>
      <c r="AM8" s="56" t="s">
        <v>106</v>
      </c>
      <c r="AN8"/>
      <c r="AO8" s="13" t="s">
        <v>94</v>
      </c>
      <c r="AP8" s="13" t="s">
        <v>46</v>
      </c>
      <c r="AQ8" s="13" t="s">
        <v>34</v>
      </c>
      <c r="AR8" s="13" t="s">
        <v>47</v>
      </c>
      <c r="AS8" s="13" t="s">
        <v>48</v>
      </c>
      <c r="AT8" s="13" t="s">
        <v>95</v>
      </c>
      <c r="AU8" s="13" t="s">
        <v>96</v>
      </c>
      <c r="AV8" s="13" t="s">
        <v>50</v>
      </c>
      <c r="AW8" s="22"/>
      <c r="AX8" s="13" t="s">
        <v>58</v>
      </c>
      <c r="AY8" s="13" t="s">
        <v>59</v>
      </c>
      <c r="AZ8" s="13" t="s">
        <v>60</v>
      </c>
      <c r="BA8" s="13" t="s">
        <v>0</v>
      </c>
      <c r="BB8" s="13" t="s">
        <v>61</v>
      </c>
      <c r="BC8" s="13" t="s">
        <v>62</v>
      </c>
      <c r="BD8" s="13" t="s">
        <v>63</v>
      </c>
      <c r="BE8" s="13" t="s">
        <v>64</v>
      </c>
    </row>
    <row r="9" spans="2:59">
      <c r="B9" s="164" t="s">
        <v>2820</v>
      </c>
      <c r="C9" s="97" t="str">
        <f t="shared" ref="C9:C20" si="0">"New Power Plant - "&amp;BG9</f>
        <v xml:space="preserve">New Power Plant - Pulverised coal supercritical CCS post-combustion_Moneypoint Kinsale </v>
      </c>
      <c r="D9" s="97" t="s">
        <v>2830</v>
      </c>
      <c r="E9" s="164" t="str">
        <f t="shared" ref="E9:E20" si="1">"ELCC, "&amp;$AY$9</f>
        <v>ELCC, Sink_ELCCO2N</v>
      </c>
      <c r="F9" s="94">
        <f>IF([1]ELC_EGP!E$31="","",[1]ELC_EGP!E$31)</f>
        <v>0.34</v>
      </c>
      <c r="G9" s="94">
        <f>IF([1]ELC_EGP!F$31="","",[1]ELC_EGP!F$31)</f>
        <v>0.35</v>
      </c>
      <c r="H9" s="94">
        <f>IF([1]ELC_EGP!G$31="","",[1]ELC_EGP!G$31)</f>
        <v>0.35</v>
      </c>
      <c r="I9" s="94">
        <f>IF([1]ELC_EGP!H$31="","",[1]ELC_EGP!H$31)</f>
        <v>0.38</v>
      </c>
      <c r="J9" s="94">
        <f>IF([1]ELC_EGP!I$31="","",[1]ELC_EGP!I$31)</f>
        <v>0.38</v>
      </c>
      <c r="K9" s="164">
        <f>IF([1]ELC_EGP!J$31="","",[1]ELC_EGP!J$31)</f>
        <v>2013</v>
      </c>
      <c r="L9" s="174">
        <f>IF([1]ELC_EGP!K$31="","",[1]ELC_EGP!K$31)+SUM($AA9:$AB9)</f>
        <v>3362.3218727488452</v>
      </c>
      <c r="M9" s="174">
        <f>IF([1]ELC_EGP!L$31="","",[1]ELC_EGP!L$31)+SUM($AA9:$AB9)</f>
        <v>3062.3218727488452</v>
      </c>
      <c r="N9" s="174">
        <f>IF([1]ELC_EGP!M$31="","",[1]ELC_EGP!M$31)+SUM($AA9:$AB9)</f>
        <v>2912.3218727488452</v>
      </c>
      <c r="O9" s="174">
        <f>IF([1]ELC_EGP!N$31="","",[1]ELC_EGP!N$31)+SUM($AA9:$AB9)</f>
        <v>2912.3218727488452</v>
      </c>
      <c r="P9" s="174">
        <f>IF([1]ELC_EGP!O$31="","",[1]ELC_EGP!O$31)+SUM($AA9:$AB9)</f>
        <v>2912.3218727488452</v>
      </c>
      <c r="Q9" s="174">
        <f>IF([1]ELC_EGP!P$31="","",[1]ELC_EGP!P$31)</f>
        <v>75</v>
      </c>
      <c r="R9" s="174">
        <f>IF([1]ELC_EGP!Q$31="","",[1]ELC_EGP!Q$31)</f>
        <v>67.5</v>
      </c>
      <c r="S9" s="174">
        <f>IF([1]ELC_EGP!R$31="","",[1]ELC_EGP!R$31)</f>
        <v>63.75</v>
      </c>
      <c r="T9" s="174">
        <f>IF([1]ELC_EGP!S$31="","",[1]ELC_EGP!S$31)</f>
        <v>63.75</v>
      </c>
      <c r="U9" s="174">
        <f>IF([1]ELC_EGP!T$31="","",[1]ELC_EGP!T$31)</f>
        <v>63.75</v>
      </c>
      <c r="V9" s="175">
        <f>IF([1]ELC_EGP!U$31="","",[1]ELC_EGP!U$31)+SUM($AC9:$AD9)</f>
        <v>0.87577647963278493</v>
      </c>
      <c r="W9" s="175">
        <f>IF([1]ELC_EGP!V$31="","",[1]ELC_EGP!V$31)+SUM($AC9:$AD9)</f>
        <v>0.85927647963278486</v>
      </c>
      <c r="X9" s="175">
        <f>IF([1]ELC_EGP!W$31="","",[1]ELC_EGP!W$31)+SUM($AC9:$AD9)</f>
        <v>0.85102647963278488</v>
      </c>
      <c r="Y9" s="175">
        <f>IF([1]ELC_EGP!X$31="","",[1]ELC_EGP!X$31)+SUM($AC9:$AD9)</f>
        <v>0.85102647963278488</v>
      </c>
      <c r="Z9" s="175">
        <f>IF([1]ELC_EGP!Y$31="","",[1]ELC_EGP!Y$31)+SUM($AC9:$AD9)</f>
        <v>0.85102647963278488</v>
      </c>
      <c r="AA9" s="176">
        <f>231.039345996009*(131.215852099895/100)</f>
        <v>303.16024653468781</v>
      </c>
      <c r="AB9" s="176">
        <f>45.0872552876596*(131.215852099895/100)</f>
        <v>59.161626214157508</v>
      </c>
      <c r="AC9" s="177">
        <f>0.45069361273084*(131.215852099895/100)</f>
        <v>0.5913814643045725</v>
      </c>
      <c r="AD9" s="177">
        <f>0.0909913043412747*(131.215852099895/100)</f>
        <v>0.11939501532821234</v>
      </c>
      <c r="AE9" s="164">
        <f>IF([1]ELC_EGP!Z$31="","",[1]ELC_EGP!Z$31)</f>
        <v>40</v>
      </c>
      <c r="AF9" s="167">
        <f>IF([1]ELC_EGP!AC$31="","",[1]ELC_EGP!AC$31)</f>
        <v>31.536000000000001</v>
      </c>
      <c r="AG9" s="94">
        <f>IF([1]ELC_EGP!AD$31="","",[1]ELC_EGP!AD$31)</f>
        <v>0.9</v>
      </c>
      <c r="AH9" s="94">
        <f>IF([1]ELC_EGP!AE$31="","",[1]ELC_EGP!AE$31)</f>
        <v>0.9</v>
      </c>
      <c r="AI9" s="94">
        <f>IF([1]ELC_EGP!AF$31="","",[1]ELC_EGP!AF$31)</f>
        <v>0.9</v>
      </c>
      <c r="AJ9" s="94">
        <f>IF([1]ELC_EGP!AG$31="","",[1]ELC_EGP!AG$31)</f>
        <v>0.9</v>
      </c>
      <c r="AK9" s="94">
        <f>IF([1]ELC_EGP!AH$31="","",[1]ELC_EGP!AH$31)</f>
        <v>0.9</v>
      </c>
      <c r="AL9" s="178">
        <v>11.795999999999999</v>
      </c>
      <c r="AM9" s="178">
        <v>87.204000000000008</v>
      </c>
      <c r="AO9" s="50" t="s">
        <v>85</v>
      </c>
      <c r="AP9" s="49" t="str">
        <f t="shared" ref="AP9:AP20" si="2">B9</f>
        <v>P-TH-SC-COA-CCS04-MP1</v>
      </c>
      <c r="AQ9" s="49" t="str">
        <f t="shared" ref="AQ9:AQ20" si="3">C9</f>
        <v xml:space="preserve">New Power Plant - Pulverised coal supercritical CCS post-combustion_Moneypoint Kinsale </v>
      </c>
      <c r="AR9" s="50" t="s">
        <v>86</v>
      </c>
      <c r="AS9" s="50" t="s">
        <v>2</v>
      </c>
      <c r="AT9" s="40" t="s">
        <v>93</v>
      </c>
      <c r="AU9" s="187" t="s">
        <v>83</v>
      </c>
      <c r="AV9" s="50"/>
      <c r="AX9" s="43" t="s">
        <v>100</v>
      </c>
      <c r="AY9" s="43" t="s">
        <v>101</v>
      </c>
      <c r="AZ9" s="43" t="s">
        <v>103</v>
      </c>
      <c r="BA9" s="43" t="s">
        <v>102</v>
      </c>
      <c r="BG9" s="47" t="s">
        <v>107</v>
      </c>
    </row>
    <row r="10" spans="2:59">
      <c r="B10" s="164" t="s">
        <v>2821</v>
      </c>
      <c r="C10" s="97" t="str">
        <f t="shared" si="0"/>
        <v xml:space="preserve">New Power Plant - IGCC coal CCS pre-combustion_Moneypoint Kinsale </v>
      </c>
      <c r="D10" s="97" t="s">
        <v>2830</v>
      </c>
      <c r="E10" s="164" t="str">
        <f t="shared" si="1"/>
        <v>ELCC, Sink_ELCCO2N</v>
      </c>
      <c r="F10" s="94">
        <f>IF([1]ELC_EGP!E$34="","",[1]ELC_EGP!E$34)</f>
        <v>0.35</v>
      </c>
      <c r="G10" s="94">
        <f>IF([1]ELC_EGP!F$34="","",[1]ELC_EGP!F$34)</f>
        <v>0.37</v>
      </c>
      <c r="H10" s="94">
        <f>IF([1]ELC_EGP!G$34="","",[1]ELC_EGP!G$34)</f>
        <v>0.4</v>
      </c>
      <c r="I10" s="94">
        <f>IF([1]ELC_EGP!H$34="","",[1]ELC_EGP!H$34)</f>
        <v>0.41</v>
      </c>
      <c r="J10" s="94">
        <f>IF([1]ELC_EGP!I$34="","",[1]ELC_EGP!I$34)</f>
        <v>0.44</v>
      </c>
      <c r="K10" s="164">
        <f>IF([1]ELC_EGP!J$34="","",[1]ELC_EGP!J$34)</f>
        <v>2013</v>
      </c>
      <c r="L10" s="174">
        <f>IF([1]ELC_EGP!K$34="","",[1]ELC_EGP!K$34)+SUM($AA10:$AB10)</f>
        <v>3462.3218727488452</v>
      </c>
      <c r="M10" s="174">
        <f>IF([1]ELC_EGP!L$34="","",[1]ELC_EGP!L$34)+SUM($AA10:$AB10)</f>
        <v>3247.3218727488452</v>
      </c>
      <c r="N10" s="174">
        <f>IF([1]ELC_EGP!M$34="","",[1]ELC_EGP!M$34)+SUM($AA10:$AB10)</f>
        <v>3187.3218727488452</v>
      </c>
      <c r="O10" s="174">
        <f>IF([1]ELC_EGP!N$34="","",[1]ELC_EGP!N$34)+SUM($AA10:$AB10)</f>
        <v>3187.3218727488452</v>
      </c>
      <c r="P10" s="174">
        <f>IF([1]ELC_EGP!O$34="","",[1]ELC_EGP!O$34)+SUM($AA10:$AB10)</f>
        <v>3187.3218727488452</v>
      </c>
      <c r="Q10" s="174">
        <f>IF([1]ELC_EGP!P$34="","",[1]ELC_EGP!P$34)</f>
        <v>93</v>
      </c>
      <c r="R10" s="174">
        <f>IF([1]ELC_EGP!Q$34="","",[1]ELC_EGP!Q$34)</f>
        <v>86.55</v>
      </c>
      <c r="S10" s="174">
        <f>IF([1]ELC_EGP!R$34="","",[1]ELC_EGP!R$34)</f>
        <v>84.75</v>
      </c>
      <c r="T10" s="174">
        <f>IF([1]ELC_EGP!S$34="","",[1]ELC_EGP!S$34)</f>
        <v>84.75</v>
      </c>
      <c r="U10" s="174">
        <f>IF([1]ELC_EGP!T$34="","",[1]ELC_EGP!T$34)</f>
        <v>84.75</v>
      </c>
      <c r="V10" s="175">
        <f>IF([1]ELC_EGP!U$34="","",[1]ELC_EGP!U$34)+SUM($AC10:$AD10)</f>
        <v>0.89677647963278484</v>
      </c>
      <c r="W10" s="175">
        <f>IF([1]ELC_EGP!V$34="","",[1]ELC_EGP!V$34)+SUM($AC10:$AD10)</f>
        <v>0.88387647963278493</v>
      </c>
      <c r="X10" s="175">
        <f>IF([1]ELC_EGP!W$34="","",[1]ELC_EGP!W$34)+SUM($AC10:$AD10)</f>
        <v>0.88027647963278488</v>
      </c>
      <c r="Y10" s="175">
        <f>IF([1]ELC_EGP!X$34="","",[1]ELC_EGP!X$34)+SUM($AC10:$AD10)</f>
        <v>0.88027647963278488</v>
      </c>
      <c r="Z10" s="175">
        <f>IF([1]ELC_EGP!Y$34="","",[1]ELC_EGP!Y$34)+SUM($AC10:$AD10)</f>
        <v>0.88027647963278488</v>
      </c>
      <c r="AA10" s="176">
        <f>231.039345996009*(131.215852099895/100)</f>
        <v>303.16024653468781</v>
      </c>
      <c r="AB10" s="176">
        <f>45.0872552876596*(131.215852099895/100)</f>
        <v>59.161626214157508</v>
      </c>
      <c r="AC10" s="177">
        <f>0.45069361273084*(131.215852099895/100)</f>
        <v>0.5913814643045725</v>
      </c>
      <c r="AD10" s="177">
        <f>0.0909913043412747*(131.215852099895/100)</f>
        <v>0.11939501532821234</v>
      </c>
      <c r="AE10" s="164">
        <f>IF([1]ELC_EGP!Z$34="","",[1]ELC_EGP!Z$34)</f>
        <v>35</v>
      </c>
      <c r="AF10" s="167">
        <f>IF([1]ELC_EGP!AC$34="","",[1]ELC_EGP!AC$34)</f>
        <v>31.536000000000001</v>
      </c>
      <c r="AG10" s="94">
        <f>IF([1]ELC_EGP!AD$34="","",[1]ELC_EGP!AD$34)</f>
        <v>0.9</v>
      </c>
      <c r="AH10" s="94">
        <f>IF([1]ELC_EGP!AE$34="","",[1]ELC_EGP!AE$34)</f>
        <v>0.9</v>
      </c>
      <c r="AI10" s="94">
        <f>IF([1]ELC_EGP!AF$34="","",[1]ELC_EGP!AF$34)</f>
        <v>0.9</v>
      </c>
      <c r="AJ10" s="94">
        <f>IF([1]ELC_EGP!AG$34="","",[1]ELC_EGP!AG$34)</f>
        <v>0.9</v>
      </c>
      <c r="AK10" s="94">
        <f>IF([1]ELC_EGP!AH$34="","",[1]ELC_EGP!AH$34)</f>
        <v>0.9</v>
      </c>
      <c r="AL10" s="178">
        <v>11.795999999999999</v>
      </c>
      <c r="AM10" s="178">
        <v>87.204000000000008</v>
      </c>
      <c r="AO10" s="50" t="s">
        <v>85</v>
      </c>
      <c r="AP10" s="49" t="str">
        <f t="shared" si="2"/>
        <v>P-TH-IGCC-COA-CCS06-MP1</v>
      </c>
      <c r="AQ10" s="49" t="str">
        <f t="shared" si="3"/>
        <v xml:space="preserve">New Power Plant - IGCC coal CCS pre-combustion_Moneypoint Kinsale </v>
      </c>
      <c r="AR10" s="50" t="s">
        <v>86</v>
      </c>
      <c r="AS10" s="50" t="s">
        <v>2</v>
      </c>
      <c r="AT10" s="40" t="s">
        <v>93</v>
      </c>
      <c r="AU10" s="187" t="s">
        <v>83</v>
      </c>
      <c r="AV10" s="49"/>
      <c r="BG10" s="43" t="s">
        <v>128</v>
      </c>
    </row>
    <row r="11" spans="2:59">
      <c r="B11" s="164" t="s">
        <v>2822</v>
      </c>
      <c r="C11" s="97" t="str">
        <f t="shared" si="0"/>
        <v xml:space="preserve">New Power Plant - Pulverised coal supercritical CCS post-combustion_Moneypoint Spanish Point </v>
      </c>
      <c r="D11" s="97" t="s">
        <v>2830</v>
      </c>
      <c r="E11" s="164" t="str">
        <f t="shared" si="1"/>
        <v>ELCC, Sink_ELCCO2N</v>
      </c>
      <c r="F11" s="94">
        <f>IF([1]ELC_EGP!E$31="","",[1]ELC_EGP!E$31)</f>
        <v>0.34</v>
      </c>
      <c r="G11" s="94">
        <f>IF([1]ELC_EGP!F$31="","",[1]ELC_EGP!F$31)</f>
        <v>0.35</v>
      </c>
      <c r="H11" s="94">
        <f>IF([1]ELC_EGP!G$31="","",[1]ELC_EGP!G$31)</f>
        <v>0.35</v>
      </c>
      <c r="I11" s="94">
        <f>IF([1]ELC_EGP!H$31="","",[1]ELC_EGP!H$31)</f>
        <v>0.38</v>
      </c>
      <c r="J11" s="94">
        <f>IF([1]ELC_EGP!I$31="","",[1]ELC_EGP!I$31)</f>
        <v>0.38</v>
      </c>
      <c r="K11" s="164">
        <f>IF([1]ELC_EGP!J$31="","",[1]ELC_EGP!J$31)</f>
        <v>2013</v>
      </c>
      <c r="L11" s="174">
        <f>IF([1]ELC_EGP!K$31="","",[1]ELC_EGP!K$31)+SUM($AA11:$AB11)</f>
        <v>3711.1153371708269</v>
      </c>
      <c r="M11" s="174">
        <f>IF([1]ELC_EGP!L$31="","",[1]ELC_EGP!L$31)+SUM($AA11:$AB11)</f>
        <v>3411.1153371708269</v>
      </c>
      <c r="N11" s="174">
        <f>IF([1]ELC_EGP!M$31="","",[1]ELC_EGP!M$31)+SUM($AA11:$AB11)</f>
        <v>3261.1153371708269</v>
      </c>
      <c r="O11" s="174">
        <f>IF([1]ELC_EGP!N$31="","",[1]ELC_EGP!N$31)+SUM($AA11:$AB11)</f>
        <v>3261.1153371708269</v>
      </c>
      <c r="P11" s="174">
        <f>IF([1]ELC_EGP!O$31="","",[1]ELC_EGP!O$31)+SUM($AA11:$AB11)</f>
        <v>3261.1153371708269</v>
      </c>
      <c r="Q11" s="174">
        <f>IF([1]ELC_EGP!P$31="","",[1]ELC_EGP!P$31)</f>
        <v>75</v>
      </c>
      <c r="R11" s="174">
        <f>IF([1]ELC_EGP!Q$31="","",[1]ELC_EGP!Q$31)</f>
        <v>67.5</v>
      </c>
      <c r="S11" s="174">
        <f>IF([1]ELC_EGP!R$31="","",[1]ELC_EGP!R$31)</f>
        <v>63.75</v>
      </c>
      <c r="T11" s="174">
        <f>IF([1]ELC_EGP!S$31="","",[1]ELC_EGP!S$31)</f>
        <v>63.75</v>
      </c>
      <c r="U11" s="174">
        <f>IF([1]ELC_EGP!T$31="","",[1]ELC_EGP!T$31)</f>
        <v>63.75</v>
      </c>
      <c r="V11" s="175">
        <f>IF([1]ELC_EGP!U$31="","",[1]ELC_EGP!U$31)+SUM($AC11:$AD11)</f>
        <v>0.83067111371124924</v>
      </c>
      <c r="W11" s="175">
        <f>IF([1]ELC_EGP!V$31="","",[1]ELC_EGP!V$31)+SUM($AC11:$AD11)</f>
        <v>0.81417111371124917</v>
      </c>
      <c r="X11" s="175">
        <f>IF([1]ELC_EGP!W$31="","",[1]ELC_EGP!W$31)+SUM($AC11:$AD11)</f>
        <v>0.80592111371124919</v>
      </c>
      <c r="Y11" s="175">
        <f>IF([1]ELC_EGP!X$31="","",[1]ELC_EGP!X$31)+SUM($AC11:$AD11)</f>
        <v>0.80592111371124919</v>
      </c>
      <c r="Z11" s="175">
        <f>IF([1]ELC_EGP!Y$31="","",[1]ELC_EGP!Y$31)+SUM($AC11:$AD11)</f>
        <v>0.80592111371124919</v>
      </c>
      <c r="AA11" s="176">
        <f>496.855906144888*(131.215852099895/100)</f>
        <v>651.9537109566694</v>
      </c>
      <c r="AB11" s="176">
        <f>45.0872552876596*(131.215852099895/100)</f>
        <v>59.161626214157508</v>
      </c>
      <c r="AC11" s="177">
        <f>0.416318676166623*(131.215852099895/100)</f>
        <v>0.54627609838303681</v>
      </c>
      <c r="AD11" s="177">
        <f>0.0909913043412747*(131.215852099895/100)</f>
        <v>0.11939501532821234</v>
      </c>
      <c r="AE11" s="164">
        <f>IF([1]ELC_EGP!Z$31="","",[1]ELC_EGP!Z$31)</f>
        <v>40</v>
      </c>
      <c r="AF11" s="167">
        <f>IF([1]ELC_EGP!AC$31="","",[1]ELC_EGP!AC$31)</f>
        <v>31.536000000000001</v>
      </c>
      <c r="AG11" s="94">
        <f>IF([1]ELC_EGP!AD$31="","",[1]ELC_EGP!AD$31)</f>
        <v>0.9</v>
      </c>
      <c r="AH11" s="94">
        <f>IF([1]ELC_EGP!AE$31="","",[1]ELC_EGP!AE$31)</f>
        <v>0.9</v>
      </c>
      <c r="AI11" s="94">
        <f>IF([1]ELC_EGP!AF$31="","",[1]ELC_EGP!AF$31)</f>
        <v>0.9</v>
      </c>
      <c r="AJ11" s="94">
        <f>IF([1]ELC_EGP!AG$31="","",[1]ELC_EGP!AG$31)</f>
        <v>0.9</v>
      </c>
      <c r="AK11" s="94">
        <f>IF([1]ELC_EGP!AH$31="","",[1]ELC_EGP!AH$31)</f>
        <v>0.9</v>
      </c>
      <c r="AL11" s="178">
        <v>11.795999999999999</v>
      </c>
      <c r="AM11" s="178">
        <v>87.204000000000008</v>
      </c>
      <c r="AO11" s="50" t="s">
        <v>85</v>
      </c>
      <c r="AP11" s="49" t="str">
        <f t="shared" si="2"/>
        <v>P-TH-SC-COA-CCS04-MP2</v>
      </c>
      <c r="AQ11" s="49" t="str">
        <f t="shared" si="3"/>
        <v xml:space="preserve">New Power Plant - Pulverised coal supercritical CCS post-combustion_Moneypoint Spanish Point </v>
      </c>
      <c r="AR11" s="50" t="s">
        <v>86</v>
      </c>
      <c r="AS11" s="50" t="s">
        <v>2</v>
      </c>
      <c r="AT11" s="40" t="s">
        <v>93</v>
      </c>
      <c r="AU11" s="187" t="s">
        <v>83</v>
      </c>
      <c r="AV11" s="49"/>
      <c r="BG11" s="47" t="s">
        <v>108</v>
      </c>
    </row>
    <row r="12" spans="2:59">
      <c r="B12" s="164" t="s">
        <v>2823</v>
      </c>
      <c r="C12" s="97" t="str">
        <f t="shared" si="0"/>
        <v xml:space="preserve">New Power Plant - IGCC coal CCS pre-combustion_Moneypoint Spanish Point </v>
      </c>
      <c r="D12" s="97" t="s">
        <v>2830</v>
      </c>
      <c r="E12" s="164" t="str">
        <f t="shared" si="1"/>
        <v>ELCC, Sink_ELCCO2N</v>
      </c>
      <c r="F12" s="94">
        <f>IF([1]ELC_EGP!E$34="","",[1]ELC_EGP!E$34)</f>
        <v>0.35</v>
      </c>
      <c r="G12" s="94">
        <f>IF([1]ELC_EGP!F$34="","",[1]ELC_EGP!F$34)</f>
        <v>0.37</v>
      </c>
      <c r="H12" s="94">
        <f>IF([1]ELC_EGP!G$34="","",[1]ELC_EGP!G$34)</f>
        <v>0.4</v>
      </c>
      <c r="I12" s="94">
        <f>IF([1]ELC_EGP!H$34="","",[1]ELC_EGP!H$34)</f>
        <v>0.41</v>
      </c>
      <c r="J12" s="94">
        <f>IF([1]ELC_EGP!I$34="","",[1]ELC_EGP!I$34)</f>
        <v>0.44</v>
      </c>
      <c r="K12" s="164">
        <f>IF([1]ELC_EGP!J$34="","",[1]ELC_EGP!J$34)</f>
        <v>2013</v>
      </c>
      <c r="L12" s="174">
        <f>IF([1]ELC_EGP!K$34="","",[1]ELC_EGP!K$34)+SUM($AA12:$AB12)</f>
        <v>3870.2769633849844</v>
      </c>
      <c r="M12" s="174">
        <f>IF([1]ELC_EGP!L$34="","",[1]ELC_EGP!L$34)+SUM($AA12:$AB12)</f>
        <v>3655.2769633849844</v>
      </c>
      <c r="N12" s="174">
        <f>IF([1]ELC_EGP!M$34="","",[1]ELC_EGP!M$34)+SUM($AA12:$AB12)</f>
        <v>3595.2769633849844</v>
      </c>
      <c r="O12" s="174">
        <f>IF([1]ELC_EGP!N$34="","",[1]ELC_EGP!N$34)+SUM($AA12:$AB12)</f>
        <v>3595.2769633849844</v>
      </c>
      <c r="P12" s="174">
        <f>IF([1]ELC_EGP!O$34="","",[1]ELC_EGP!O$34)+SUM($AA12:$AB12)</f>
        <v>3595.2769633849844</v>
      </c>
      <c r="Q12" s="174">
        <f>IF([1]ELC_EGP!P$34="","",[1]ELC_EGP!P$34)</f>
        <v>93</v>
      </c>
      <c r="R12" s="174">
        <f>IF([1]ELC_EGP!Q$34="","",[1]ELC_EGP!Q$34)</f>
        <v>86.55</v>
      </c>
      <c r="S12" s="174">
        <f>IF([1]ELC_EGP!R$34="","",[1]ELC_EGP!R$34)</f>
        <v>84.75</v>
      </c>
      <c r="T12" s="174">
        <f>IF([1]ELC_EGP!S$34="","",[1]ELC_EGP!S$34)</f>
        <v>84.75</v>
      </c>
      <c r="U12" s="174">
        <f>IF([1]ELC_EGP!T$34="","",[1]ELC_EGP!T$34)</f>
        <v>84.75</v>
      </c>
      <c r="V12" s="175">
        <f>IF([1]ELC_EGP!U$34="","",[1]ELC_EGP!U$34)+SUM($AC12:$AD12)</f>
        <v>0.85167111371124915</v>
      </c>
      <c r="W12" s="175">
        <f>IF([1]ELC_EGP!V$34="","",[1]ELC_EGP!V$34)+SUM($AC12:$AD12)</f>
        <v>0.83877111371124924</v>
      </c>
      <c r="X12" s="175">
        <f>IF([1]ELC_EGP!W$34="","",[1]ELC_EGP!W$34)+SUM($AC12:$AD12)</f>
        <v>0.83517111371124919</v>
      </c>
      <c r="Y12" s="175">
        <f>IF([1]ELC_EGP!X$34="","",[1]ELC_EGP!X$34)+SUM($AC12:$AD12)</f>
        <v>0.83517111371124919</v>
      </c>
      <c r="Z12" s="175">
        <f>IF([1]ELC_EGP!Y$34="","",[1]ELC_EGP!Y$34)+SUM($AC12:$AD12)</f>
        <v>0.83517111371124919</v>
      </c>
      <c r="AA12" s="176">
        <f>496.855906144888*(131.215852099895/100)</f>
        <v>651.9537109566694</v>
      </c>
      <c r="AB12" s="176">
        <f>90.1745105753192*(131.215852099895/100)</f>
        <v>118.32325242831502</v>
      </c>
      <c r="AC12" s="177">
        <f>0.416318676166623*(131.215852099895/100)</f>
        <v>0.54627609838303681</v>
      </c>
      <c r="AD12" s="177">
        <f>0.0909913043412747*(131.215852099895/100)</f>
        <v>0.11939501532821234</v>
      </c>
      <c r="AE12" s="164">
        <f>IF([1]ELC_EGP!Z$34="","",[1]ELC_EGP!Z$34)</f>
        <v>35</v>
      </c>
      <c r="AF12" s="167">
        <f>IF([1]ELC_EGP!AC$34="","",[1]ELC_EGP!AC$34)</f>
        <v>31.536000000000001</v>
      </c>
      <c r="AG12" s="94">
        <f>IF([1]ELC_EGP!AD$34="","",[1]ELC_EGP!AD$34)</f>
        <v>0.9</v>
      </c>
      <c r="AH12" s="94">
        <f>IF([1]ELC_EGP!AE$34="","",[1]ELC_EGP!AE$34)</f>
        <v>0.9</v>
      </c>
      <c r="AI12" s="94">
        <f>IF([1]ELC_EGP!AF$34="","",[1]ELC_EGP!AF$34)</f>
        <v>0.9</v>
      </c>
      <c r="AJ12" s="94">
        <f>IF([1]ELC_EGP!AG$34="","",[1]ELC_EGP!AG$34)</f>
        <v>0.9</v>
      </c>
      <c r="AK12" s="94">
        <f>IF([1]ELC_EGP!AH$34="","",[1]ELC_EGP!AH$34)</f>
        <v>0.9</v>
      </c>
      <c r="AL12" s="178">
        <v>11.795999999999999</v>
      </c>
      <c r="AM12" s="178">
        <v>87.204000000000008</v>
      </c>
      <c r="AO12" s="50" t="s">
        <v>85</v>
      </c>
      <c r="AP12" s="49" t="str">
        <f t="shared" si="2"/>
        <v>P-TH-IGCC-COA-CCS06-MP2</v>
      </c>
      <c r="AQ12" s="49" t="str">
        <f t="shared" si="3"/>
        <v xml:space="preserve">New Power Plant - IGCC coal CCS pre-combustion_Moneypoint Spanish Point </v>
      </c>
      <c r="AR12" s="50" t="s">
        <v>86</v>
      </c>
      <c r="AS12" s="50" t="s">
        <v>2</v>
      </c>
      <c r="AT12" s="40" t="s">
        <v>93</v>
      </c>
      <c r="AU12" s="187" t="s">
        <v>83</v>
      </c>
      <c r="AV12" s="49"/>
      <c r="BG12" s="43" t="s">
        <v>127</v>
      </c>
    </row>
    <row r="13" spans="2:59">
      <c r="B13" s="164" t="s">
        <v>2812</v>
      </c>
      <c r="C13" s="97" t="str">
        <f t="shared" si="0"/>
        <v>New Power Plant - CCGT advanced CCS post combustion_Cork Kinsale</v>
      </c>
      <c r="D13" s="97" t="s">
        <v>2829</v>
      </c>
      <c r="E13" s="164" t="str">
        <f t="shared" si="1"/>
        <v>ELCC, Sink_ELCCO2N</v>
      </c>
      <c r="F13" s="94">
        <f>IF([1]ELC_EGP!E$30="","",[1]ELC_EGP!E$30)</f>
        <v>0.5</v>
      </c>
      <c r="G13" s="94">
        <f>IF([1]ELC_EGP!F$30="","",[1]ELC_EGP!F$30)</f>
        <v>0.52</v>
      </c>
      <c r="H13" s="94">
        <f>IF([1]ELC_EGP!G$30="","",[1]ELC_EGP!G$30)</f>
        <v>0.55000000000000004</v>
      </c>
      <c r="I13" s="94">
        <f>IF([1]ELC_EGP!H$30="","",[1]ELC_EGP!H$30)</f>
        <v>0.55000000000000004</v>
      </c>
      <c r="J13" s="94">
        <f>IF([1]ELC_EGP!I$30="","",[1]ELC_EGP!I$30)</f>
        <v>0.55000000000000004</v>
      </c>
      <c r="K13" s="164">
        <f>IF([1]ELC_EGP!J$30="","",[1]ELC_EGP!J$30)</f>
        <v>2013</v>
      </c>
      <c r="L13" s="174">
        <f>IF([1]ELC_EGP!K$30="","",[1]ELC_EGP!K$30)+SUM($AA13:$AB13)</f>
        <v>1601.5258714841596</v>
      </c>
      <c r="M13" s="174">
        <f>IF([1]ELC_EGP!L$30="","",[1]ELC_EGP!L$30)+SUM($AA13:$AB13)</f>
        <v>1601.5258714841596</v>
      </c>
      <c r="N13" s="174">
        <f>IF([1]ELC_EGP!M$30="","",[1]ELC_EGP!M$30)+SUM($AA13:$AB13)</f>
        <v>1601.5258714841596</v>
      </c>
      <c r="O13" s="174">
        <f>IF([1]ELC_EGP!N$30="","",[1]ELC_EGP!N$30)+SUM($AA13:$AB13)</f>
        <v>1601.5258714841596</v>
      </c>
      <c r="P13" s="174">
        <f>IF([1]ELC_EGP!O$30="","",[1]ELC_EGP!O$30)+SUM($AA13:$AB13)</f>
        <v>1601.5258714841596</v>
      </c>
      <c r="Q13" s="174">
        <f>IF([1]ELC_EGP!P$30="","",[1]ELC_EGP!P$30)</f>
        <v>37.5</v>
      </c>
      <c r="R13" s="174">
        <f>IF([1]ELC_EGP!Q$30="","",[1]ELC_EGP!Q$30)</f>
        <v>37.5</v>
      </c>
      <c r="S13" s="174">
        <f>IF([1]ELC_EGP!R$30="","",[1]ELC_EGP!R$30)</f>
        <v>37.5</v>
      </c>
      <c r="T13" s="174">
        <f>IF([1]ELC_EGP!S$30="","",[1]ELC_EGP!S$30)</f>
        <v>37.5</v>
      </c>
      <c r="U13" s="174">
        <f>IF([1]ELC_EGP!T$30="","",[1]ELC_EGP!T$30)</f>
        <v>37.5</v>
      </c>
      <c r="V13" s="175">
        <f>IF([1]ELC_EGP!U$30="","",[1]ELC_EGP!U$30)+SUM($AC13:$AD13)</f>
        <v>0.24714745993078663</v>
      </c>
      <c r="W13" s="175">
        <f>IF([1]ELC_EGP!V$30="","",[1]ELC_EGP!V$30)+SUM($AC13:$AD13)</f>
        <v>0.24714745993078663</v>
      </c>
      <c r="X13" s="175">
        <f>IF([1]ELC_EGP!W$30="","",[1]ELC_EGP!W$30)+SUM($AC13:$AD13)</f>
        <v>0.24714745993078663</v>
      </c>
      <c r="Y13" s="175">
        <f>IF([1]ELC_EGP!X$30="","",[1]ELC_EGP!X$30)+SUM($AC13:$AD13)</f>
        <v>0.24714745993078663</v>
      </c>
      <c r="Z13" s="175">
        <f>IF([1]ELC_EGP!Y$30="","",[1]ELC_EGP!Y$30)+SUM($AC13:$AD13)</f>
        <v>0.24714745993078663</v>
      </c>
      <c r="AA13" s="176">
        <f>51.846136548894*(131.215852099895/100)</f>
        <v>68.030349853506351</v>
      </c>
      <c r="AB13" s="176">
        <f>25.5270389168779*(131.215852099895/100)</f>
        <v>33.495521630653137</v>
      </c>
      <c r="AC13" s="177">
        <f>0.0932556484566934*(131.215852099895/100)</f>
        <v>0.12236619375373282</v>
      </c>
      <c r="AD13" s="177">
        <f>0.0493699999964453*(131.215852099895/100)</f>
        <v>6.478126617705382E-2</v>
      </c>
      <c r="AE13" s="164">
        <f>IF([1]ELC_EGP!Z$30="","",[1]ELC_EGP!Z$30)</f>
        <v>30</v>
      </c>
      <c r="AF13" s="167">
        <f>IF([1]ELC_EGP!AC$30="","",[1]ELC_EGP!AC$30)</f>
        <v>31.536000000000001</v>
      </c>
      <c r="AG13" s="94">
        <f>IF([1]ELC_EGP!AD$30="","",[1]ELC_EGP!AD$30)</f>
        <v>0.9</v>
      </c>
      <c r="AH13" s="94">
        <f>IF([1]ELC_EGP!AE$30="","",[1]ELC_EGP!AE$30)</f>
        <v>0.9</v>
      </c>
      <c r="AI13" s="94">
        <f>IF([1]ELC_EGP!AF$30="","",[1]ELC_EGP!AF$30)</f>
        <v>0.9</v>
      </c>
      <c r="AJ13" s="94">
        <f>IF([1]ELC_EGP!AG$30="","",[1]ELC_EGP!AG$30)</f>
        <v>0.9</v>
      </c>
      <c r="AK13" s="94">
        <f>IF([1]ELC_EGP!AH$30="","",[1]ELC_EGP!AH$30)</f>
        <v>0.9</v>
      </c>
      <c r="AL13" s="178">
        <v>6.7320000000000002</v>
      </c>
      <c r="AM13" s="178">
        <v>49.368000000000002</v>
      </c>
      <c r="AO13" s="50" t="s">
        <v>85</v>
      </c>
      <c r="AP13" s="50" t="str">
        <f t="shared" si="2"/>
        <v>P-TH-CCGT-GAS-CCS04-Cork1</v>
      </c>
      <c r="AQ13" s="50" t="str">
        <f t="shared" si="3"/>
        <v>New Power Plant - CCGT advanced CCS post combustion_Cork Kinsale</v>
      </c>
      <c r="AR13" s="50" t="s">
        <v>86</v>
      </c>
      <c r="AS13" s="50" t="s">
        <v>2</v>
      </c>
      <c r="AT13" s="40" t="s">
        <v>93</v>
      </c>
      <c r="AU13" s="187" t="s">
        <v>83</v>
      </c>
      <c r="AV13" s="49"/>
      <c r="BG13" s="43" t="s">
        <v>109</v>
      </c>
    </row>
    <row r="14" spans="2:59">
      <c r="B14" s="164" t="s">
        <v>2813</v>
      </c>
      <c r="C14" s="97" t="str">
        <f t="shared" si="0"/>
        <v>New Power Plant - CCGT advanced CCS post combustion_Cork Spanish Point</v>
      </c>
      <c r="D14" s="97" t="s">
        <v>2829</v>
      </c>
      <c r="E14" s="164" t="str">
        <f t="shared" si="1"/>
        <v>ELCC, Sink_ELCCO2N</v>
      </c>
      <c r="F14" s="94">
        <f>IF([1]ELC_EGP!E$30="","",[1]ELC_EGP!E$30)</f>
        <v>0.5</v>
      </c>
      <c r="G14" s="94">
        <f>IF([1]ELC_EGP!F$30="","",[1]ELC_EGP!F$30)</f>
        <v>0.52</v>
      </c>
      <c r="H14" s="94">
        <f>IF([1]ELC_EGP!G$30="","",[1]ELC_EGP!G$30)</f>
        <v>0.55000000000000004</v>
      </c>
      <c r="I14" s="94">
        <f>IF([1]ELC_EGP!H$30="","",[1]ELC_EGP!H$30)</f>
        <v>0.55000000000000004</v>
      </c>
      <c r="J14" s="94">
        <f>IF([1]ELC_EGP!I$30="","",[1]ELC_EGP!I$30)</f>
        <v>0.55000000000000004</v>
      </c>
      <c r="K14" s="164">
        <f>IF([1]ELC_EGP!J$30="","",[1]ELC_EGP!J$30)</f>
        <v>2013</v>
      </c>
      <c r="L14" s="174">
        <f>IF([1]ELC_EGP!K$30="","",[1]ELC_EGP!K$30)+SUM($AA14:$AB14)</f>
        <v>2609.5521807077503</v>
      </c>
      <c r="M14" s="174">
        <f>IF([1]ELC_EGP!L$30="","",[1]ELC_EGP!L$30)+SUM($AA14:$AB14)</f>
        <v>2609.5521807077503</v>
      </c>
      <c r="N14" s="174">
        <f>IF([1]ELC_EGP!M$30="","",[1]ELC_EGP!M$30)+SUM($AA14:$AB14)</f>
        <v>2609.5521807077503</v>
      </c>
      <c r="O14" s="174">
        <f>IF([1]ELC_EGP!N$30="","",[1]ELC_EGP!N$30)+SUM($AA14:$AB14)</f>
        <v>2609.5521807077503</v>
      </c>
      <c r="P14" s="174">
        <f>IF([1]ELC_EGP!O$30="","",[1]ELC_EGP!O$30)+SUM($AA14:$AB14)</f>
        <v>2609.5521807077503</v>
      </c>
      <c r="Q14" s="174">
        <f>IF([1]ELC_EGP!P$30="","",[1]ELC_EGP!P$30)</f>
        <v>37.5</v>
      </c>
      <c r="R14" s="174">
        <f>IF([1]ELC_EGP!Q$30="","",[1]ELC_EGP!Q$30)</f>
        <v>37.5</v>
      </c>
      <c r="S14" s="174">
        <f>IF([1]ELC_EGP!R$30="","",[1]ELC_EGP!R$30)</f>
        <v>37.5</v>
      </c>
      <c r="T14" s="174">
        <f>IF([1]ELC_EGP!S$30="","",[1]ELC_EGP!S$30)</f>
        <v>37.5</v>
      </c>
      <c r="U14" s="174">
        <f>IF([1]ELC_EGP!T$30="","",[1]ELC_EGP!T$30)</f>
        <v>37.5</v>
      </c>
      <c r="V14" s="175">
        <f>IF([1]ELC_EGP!U$30="","",[1]ELC_EGP!U$30)+SUM($AC14:$AD14)</f>
        <v>0.76539312097108803</v>
      </c>
      <c r="W14" s="175">
        <f>IF([1]ELC_EGP!V$30="","",[1]ELC_EGP!V$30)+SUM($AC14:$AD14)</f>
        <v>0.76539312097108803</v>
      </c>
      <c r="X14" s="175">
        <f>IF([1]ELC_EGP!W$30="","",[1]ELC_EGP!W$30)+SUM($AC14:$AD14)</f>
        <v>0.76539312097108803</v>
      </c>
      <c r="Y14" s="175">
        <f>IF([1]ELC_EGP!X$30="","",[1]ELC_EGP!X$30)+SUM($AC14:$AD14)</f>
        <v>0.76539312097108803</v>
      </c>
      <c r="Z14" s="175">
        <f>IF([1]ELC_EGP!Y$30="","",[1]ELC_EGP!Y$30)+SUM($AC14:$AD14)</f>
        <v>0.76539312097108803</v>
      </c>
      <c r="AA14" s="176">
        <f>794.539013969699*(131.215852099895/100)</f>
        <v>1042.5611374464443</v>
      </c>
      <c r="AB14" s="176">
        <f>51.0540778337558*(131.215852099895/100)</f>
        <v>66.991043261306274</v>
      </c>
      <c r="AC14" s="177">
        <f>0.446590938720387*(131.215852099895/100)</f>
        <v>0.58599810564287569</v>
      </c>
      <c r="AD14" s="177">
        <f>0.0909913043412747*(131.215852099895/100)</f>
        <v>0.11939501532821234</v>
      </c>
      <c r="AE14" s="164">
        <f>IF([1]ELC_EGP!Z$30="","",[1]ELC_EGP!Z$30)</f>
        <v>30</v>
      </c>
      <c r="AF14" s="167">
        <f>IF([1]ELC_EGP!AC$30="","",[1]ELC_EGP!AC$30)</f>
        <v>31.536000000000001</v>
      </c>
      <c r="AG14" s="94">
        <f>IF([1]ELC_EGP!AD$30="","",[1]ELC_EGP!AD$30)</f>
        <v>0.9</v>
      </c>
      <c r="AH14" s="94">
        <f>IF([1]ELC_EGP!AE$30="","",[1]ELC_EGP!AE$30)</f>
        <v>0.9</v>
      </c>
      <c r="AI14" s="94">
        <f>IF([1]ELC_EGP!AF$30="","",[1]ELC_EGP!AF$30)</f>
        <v>0.9</v>
      </c>
      <c r="AJ14" s="94">
        <f>IF([1]ELC_EGP!AG$30="","",[1]ELC_EGP!AG$30)</f>
        <v>0.9</v>
      </c>
      <c r="AK14" s="94">
        <f>IF([1]ELC_EGP!AH$30="","",[1]ELC_EGP!AH$30)</f>
        <v>0.9</v>
      </c>
      <c r="AL14" s="178">
        <v>6.7320000000000002</v>
      </c>
      <c r="AM14" s="178">
        <v>49.368000000000002</v>
      </c>
      <c r="AO14" s="50" t="s">
        <v>85</v>
      </c>
      <c r="AP14" s="50" t="str">
        <f t="shared" si="2"/>
        <v>P-TH-CCGT-GAS-CCS04-Cork2</v>
      </c>
      <c r="AQ14" s="50" t="str">
        <f t="shared" si="3"/>
        <v>New Power Plant - CCGT advanced CCS post combustion_Cork Spanish Point</v>
      </c>
      <c r="AR14" s="50" t="s">
        <v>86</v>
      </c>
      <c r="AS14" s="50" t="s">
        <v>2</v>
      </c>
      <c r="AT14" s="40" t="s">
        <v>93</v>
      </c>
      <c r="AU14" s="187" t="s">
        <v>83</v>
      </c>
      <c r="AV14" s="49"/>
      <c r="BG14" s="43" t="s">
        <v>110</v>
      </c>
    </row>
    <row r="15" spans="2:59">
      <c r="B15" s="164" t="s">
        <v>2814</v>
      </c>
      <c r="C15" s="97" t="str">
        <f t="shared" si="0"/>
        <v>New Power Plant - IGCC peat CCS pre combustion_Offaly Kinsale</v>
      </c>
      <c r="D15" s="97" t="s">
        <v>2831</v>
      </c>
      <c r="E15" s="164" t="str">
        <f t="shared" si="1"/>
        <v>ELCC, Sink_ELCCO2N</v>
      </c>
      <c r="F15" s="94">
        <f>IF([1]ELC_EGP!E$34="","",[1]ELC_EGP!E$34)</f>
        <v>0.35</v>
      </c>
      <c r="G15" s="94">
        <f>IF([1]ELC_EGP!F$34="","",[1]ELC_EGP!F$34)</f>
        <v>0.37</v>
      </c>
      <c r="H15" s="94">
        <f>IF([1]ELC_EGP!G$34="","",[1]ELC_EGP!G$34)</f>
        <v>0.4</v>
      </c>
      <c r="I15" s="94">
        <f>IF([1]ELC_EGP!H$34="","",[1]ELC_EGP!H$34)</f>
        <v>0.41</v>
      </c>
      <c r="J15" s="94">
        <f>IF([1]ELC_EGP!I$34="","",[1]ELC_EGP!I$34)</f>
        <v>0.44</v>
      </c>
      <c r="K15" s="164">
        <f>IF([1]ELC_EGP!J$34="","",[1]ELC_EGP!J$34)</f>
        <v>2013</v>
      </c>
      <c r="L15" s="174">
        <f>IF([1]ELC_EGP!K$35="","",[1]ELC_EGP!K$35)+SUM($AA15:$AB15)</f>
        <v>5013.8169826521971</v>
      </c>
      <c r="M15" s="174">
        <f>IF([1]ELC_EGP!L$35="","",[1]ELC_EGP!L$35)+SUM($AA15:$AB15)</f>
        <v>4883.8169826521971</v>
      </c>
      <c r="N15" s="174">
        <f>IF([1]ELC_EGP!M$35="","",[1]ELC_EGP!M$35)+SUM($AA15:$AB15)</f>
        <v>4883.8169826521971</v>
      </c>
      <c r="O15" s="174">
        <f>IF([1]ELC_EGP!N$35="","",[1]ELC_EGP!N$35)+SUM($AA15:$AB15)</f>
        <v>4883.8169826521971</v>
      </c>
      <c r="P15" s="174">
        <f>IF([1]ELC_EGP!O$35="","",[1]ELC_EGP!O$35)+SUM($AA15:$AB15)</f>
        <v>4883.8169826521971</v>
      </c>
      <c r="Q15" s="174">
        <f>IF([1]ELC_EGP!P$34="","",[1]ELC_EGP!P$34)</f>
        <v>93</v>
      </c>
      <c r="R15" s="174">
        <f>IF([1]ELC_EGP!Q$34="","",[1]ELC_EGP!Q$34)</f>
        <v>86.55</v>
      </c>
      <c r="S15" s="174">
        <f>IF([1]ELC_EGP!R$34="","",[1]ELC_EGP!R$34)</f>
        <v>84.75</v>
      </c>
      <c r="T15" s="174">
        <f>IF([1]ELC_EGP!S$34="","",[1]ELC_EGP!S$34)</f>
        <v>84.75</v>
      </c>
      <c r="U15" s="174">
        <f>IF([1]ELC_EGP!T$34="","",[1]ELC_EGP!T$34)</f>
        <v>84.75</v>
      </c>
      <c r="V15" s="175">
        <f>IF([1]ELC_EGP!U$35="","",[1]ELC_EGP!U$35)+SUM($AC15:$AD15)</f>
        <v>1.2127330896025041</v>
      </c>
      <c r="W15" s="175">
        <f>IF([1]ELC_EGP!V$35="","",[1]ELC_EGP!V$35)+SUM($AC15:$AD15)</f>
        <v>1.2023330896025044</v>
      </c>
      <c r="X15" s="175">
        <f>IF([1]ELC_EGP!W$35="","",[1]ELC_EGP!W$35)+SUM($AC15:$AD15)</f>
        <v>1.2023330896025044</v>
      </c>
      <c r="Y15" s="175">
        <f>IF([1]ELC_EGP!X$35="","",[1]ELC_EGP!X$35)+SUM($AC15:$AD15)</f>
        <v>1.2023330896025044</v>
      </c>
      <c r="Z15" s="175">
        <f>IF([1]ELC_EGP!Y$35="","",[1]ELC_EGP!Y$35)+SUM($AC15:$AD15)</f>
        <v>1.2023330896025044</v>
      </c>
      <c r="AA15" s="176">
        <f>301.406974763073*(131.215852099895/100)</f>
        <v>395.49373022388164</v>
      </c>
      <c r="AB15" s="176">
        <f>90.1745105753192*(131.215852099895/100)</f>
        <v>118.32325242831502</v>
      </c>
      <c r="AC15" s="177">
        <f>0.558879176973221*(131.215852099895/100)</f>
        <v>0.73333807427429198</v>
      </c>
      <c r="AD15" s="177">
        <f>0.0909913043412747*(131.215852099895/100)</f>
        <v>0.11939501532821234</v>
      </c>
      <c r="AE15" s="164">
        <f>IF([1]ELC_EGP!Z$34="","",[1]ELC_EGP!Z$34)</f>
        <v>35</v>
      </c>
      <c r="AF15" s="167">
        <f>IF([1]ELC_EGP!AC$34="","",[1]ELC_EGP!AC$34)</f>
        <v>31.536000000000001</v>
      </c>
      <c r="AG15" s="94">
        <f>IF([1]ELC_EGP!AD$34="","",[1]ELC_EGP!AD$34)</f>
        <v>0.9</v>
      </c>
      <c r="AH15" s="94">
        <f>IF([1]ELC_EGP!AE$34="","",[1]ELC_EGP!AE$34)</f>
        <v>0.9</v>
      </c>
      <c r="AI15" s="94">
        <f>IF([1]ELC_EGP!AF$34="","",[1]ELC_EGP!AF$34)</f>
        <v>0.9</v>
      </c>
      <c r="AJ15" s="94">
        <f>IF([1]ELC_EGP!AG$34="","",[1]ELC_EGP!AG$34)</f>
        <v>0.9</v>
      </c>
      <c r="AK15" s="94">
        <f>IF([1]ELC_EGP!AH$34="","",[1]ELC_EGP!AH$34)</f>
        <v>0.9</v>
      </c>
      <c r="AL15" s="178">
        <v>12.144</v>
      </c>
      <c r="AM15" s="178">
        <v>95.855999999999995</v>
      </c>
      <c r="AO15" s="50" t="s">
        <v>85</v>
      </c>
      <c r="AP15" s="49" t="str">
        <f t="shared" si="2"/>
        <v>P-TH-IGCC-PEA-CCS05-Offaly1</v>
      </c>
      <c r="AQ15" s="49" t="str">
        <f t="shared" si="3"/>
        <v>New Power Plant - IGCC peat CCS pre combustion_Offaly Kinsale</v>
      </c>
      <c r="AR15" s="50" t="s">
        <v>86</v>
      </c>
      <c r="AS15" s="50" t="s">
        <v>2</v>
      </c>
      <c r="AT15" s="40" t="s">
        <v>93</v>
      </c>
      <c r="AU15" s="187" t="s">
        <v>83</v>
      </c>
      <c r="AV15" s="49"/>
      <c r="BG15" s="43" t="s">
        <v>113</v>
      </c>
    </row>
    <row r="16" spans="2:59">
      <c r="B16" s="164" t="s">
        <v>2815</v>
      </c>
      <c r="C16" s="97" t="str">
        <f t="shared" si="0"/>
        <v>New Power Plant - IGCC peat CCS pre combustion_Offaly East Irish Sea</v>
      </c>
      <c r="D16" s="97" t="s">
        <v>2831</v>
      </c>
      <c r="E16" s="164" t="str">
        <f t="shared" si="1"/>
        <v>ELCC, Sink_ELCCO2N</v>
      </c>
      <c r="F16" s="94">
        <f>IF([1]ELC_EGP!E$34="","",[1]ELC_EGP!E$34)</f>
        <v>0.35</v>
      </c>
      <c r="G16" s="94">
        <f>IF([1]ELC_EGP!F$34="","",[1]ELC_EGP!F$34)</f>
        <v>0.37</v>
      </c>
      <c r="H16" s="94">
        <f>IF([1]ELC_EGP!G$34="","",[1]ELC_EGP!G$34)</f>
        <v>0.4</v>
      </c>
      <c r="I16" s="94">
        <f>IF([1]ELC_EGP!H$34="","",[1]ELC_EGP!H$34)</f>
        <v>0.41</v>
      </c>
      <c r="J16" s="94">
        <f>IF([1]ELC_EGP!I$34="","",[1]ELC_EGP!I$34)</f>
        <v>0.44</v>
      </c>
      <c r="K16" s="164">
        <f>IF([1]ELC_EGP!J$34="","",[1]ELC_EGP!J$34)</f>
        <v>2013</v>
      </c>
      <c r="L16" s="174">
        <f>IF([1]ELC_EGP!K$35="","",[1]ELC_EGP!K$35)+SUM($AA16:$AB16)</f>
        <v>5165.7907106963139</v>
      </c>
      <c r="M16" s="174">
        <f>IF([1]ELC_EGP!L$35="","",[1]ELC_EGP!L$35)+SUM($AA16:$AB16)</f>
        <v>5035.7907106963139</v>
      </c>
      <c r="N16" s="174">
        <f>IF([1]ELC_EGP!M$35="","",[1]ELC_EGP!M$35)+SUM($AA16:$AB16)</f>
        <v>5035.7907106963139</v>
      </c>
      <c r="O16" s="174">
        <f>IF([1]ELC_EGP!N$35="","",[1]ELC_EGP!N$35)+SUM($AA16:$AB16)</f>
        <v>5035.7907106963139</v>
      </c>
      <c r="P16" s="174">
        <f>IF([1]ELC_EGP!O$35="","",[1]ELC_EGP!O$35)+SUM($AA16:$AB16)</f>
        <v>5035.7907106963139</v>
      </c>
      <c r="Q16" s="174">
        <f>IF([1]ELC_EGP!P$34="","",[1]ELC_EGP!P$34)</f>
        <v>93</v>
      </c>
      <c r="R16" s="174">
        <f>IF([1]ELC_EGP!Q$34="","",[1]ELC_EGP!Q$34)</f>
        <v>86.55</v>
      </c>
      <c r="S16" s="174">
        <f>IF([1]ELC_EGP!R$34="","",[1]ELC_EGP!R$34)</f>
        <v>84.75</v>
      </c>
      <c r="T16" s="174">
        <f>IF([1]ELC_EGP!S$34="","",[1]ELC_EGP!S$34)</f>
        <v>84.75</v>
      </c>
      <c r="U16" s="174">
        <f>IF([1]ELC_EGP!T$34="","",[1]ELC_EGP!T$34)</f>
        <v>84.75</v>
      </c>
      <c r="V16" s="175">
        <f>IF([1]ELC_EGP!U$35="","",[1]ELC_EGP!U$35)+SUM($AC16:$AD16)</f>
        <v>1.1168841870192425</v>
      </c>
      <c r="W16" s="175">
        <f>IF([1]ELC_EGP!V$35="","",[1]ELC_EGP!V$35)+SUM($AC16:$AD16)</f>
        <v>1.1064841870192423</v>
      </c>
      <c r="X16" s="175">
        <f>IF([1]ELC_EGP!W$35="","",[1]ELC_EGP!W$35)+SUM($AC16:$AD16)</f>
        <v>1.1064841870192423</v>
      </c>
      <c r="Y16" s="175">
        <f>IF([1]ELC_EGP!X$35="","",[1]ELC_EGP!X$35)+SUM($AC16:$AD16)</f>
        <v>1.1064841870192423</v>
      </c>
      <c r="Z16" s="175">
        <f>IF([1]ELC_EGP!Y$35="","",[1]ELC_EGP!Y$35)+SUM($AC16:$AD16)</f>
        <v>1.1064841870192423</v>
      </c>
      <c r="AA16" s="176">
        <f>417.22661515867*(131.215852099895/100)</f>
        <v>547.4674582679985</v>
      </c>
      <c r="AB16" s="176">
        <f>90.1745105753192*(131.215852099895/100)</f>
        <v>118.32325242831502</v>
      </c>
      <c r="AC16" s="177">
        <f>0.485832436774261*(131.215852099895/100)</f>
        <v>0.63748917169103014</v>
      </c>
      <c r="AD16" s="177">
        <f>0.0909913043412747*(131.215852099895/100)</f>
        <v>0.11939501532821234</v>
      </c>
      <c r="AE16" s="164">
        <f>IF([1]ELC_EGP!Z$34="","",[1]ELC_EGP!Z$34)</f>
        <v>35</v>
      </c>
      <c r="AF16" s="167">
        <f>IF([1]ELC_EGP!AC$34="","",[1]ELC_EGP!AC$34)</f>
        <v>31.536000000000001</v>
      </c>
      <c r="AG16" s="94">
        <f>IF([1]ELC_EGP!AD$34="","",[1]ELC_EGP!AD$34)</f>
        <v>0.9</v>
      </c>
      <c r="AH16" s="94">
        <f>IF([1]ELC_EGP!AE$34="","",[1]ELC_EGP!AE$34)</f>
        <v>0.9</v>
      </c>
      <c r="AI16" s="94">
        <f>IF([1]ELC_EGP!AF$34="","",[1]ELC_EGP!AF$34)</f>
        <v>0.9</v>
      </c>
      <c r="AJ16" s="94">
        <f>IF([1]ELC_EGP!AG$34="","",[1]ELC_EGP!AG$34)</f>
        <v>0.9</v>
      </c>
      <c r="AK16" s="94">
        <f>IF([1]ELC_EGP!AH$34="","",[1]ELC_EGP!AH$34)</f>
        <v>0.9</v>
      </c>
      <c r="AL16" s="178">
        <v>12.144</v>
      </c>
      <c r="AM16" s="178">
        <v>95.855999999999995</v>
      </c>
      <c r="AO16" s="50" t="s">
        <v>85</v>
      </c>
      <c r="AP16" s="49" t="str">
        <f t="shared" si="2"/>
        <v>P-TH-IGCC-PEA-CCS05-Offaly2</v>
      </c>
      <c r="AQ16" s="49" t="str">
        <f t="shared" si="3"/>
        <v>New Power Plant - IGCC peat CCS pre combustion_Offaly East Irish Sea</v>
      </c>
      <c r="AR16" s="50" t="s">
        <v>86</v>
      </c>
      <c r="AS16" s="50" t="s">
        <v>2</v>
      </c>
      <c r="AT16" s="40" t="s">
        <v>93</v>
      </c>
      <c r="AU16" s="187" t="s">
        <v>83</v>
      </c>
      <c r="AV16" s="49"/>
      <c r="BG16" s="43" t="s">
        <v>114</v>
      </c>
    </row>
    <row r="17" spans="2:59">
      <c r="B17" s="164" t="s">
        <v>2816</v>
      </c>
      <c r="C17" s="97" t="str">
        <f t="shared" si="0"/>
        <v>New Power Plant - IGCC peat CCS pre combustion_Offaly Central Irish Sea</v>
      </c>
      <c r="D17" s="97" t="s">
        <v>2831</v>
      </c>
      <c r="E17" s="164" t="str">
        <f t="shared" si="1"/>
        <v>ELCC, Sink_ELCCO2N</v>
      </c>
      <c r="F17" s="94">
        <f>IF([1]ELC_EGP!E$34="","",[1]ELC_EGP!E$34)</f>
        <v>0.35</v>
      </c>
      <c r="G17" s="94">
        <f>IF([1]ELC_EGP!F$34="","",[1]ELC_EGP!F$34)</f>
        <v>0.37</v>
      </c>
      <c r="H17" s="94">
        <f>IF([1]ELC_EGP!G$34="","",[1]ELC_EGP!G$34)</f>
        <v>0.4</v>
      </c>
      <c r="I17" s="94">
        <f>IF([1]ELC_EGP!H$34="","",[1]ELC_EGP!H$34)</f>
        <v>0.41</v>
      </c>
      <c r="J17" s="94">
        <f>IF([1]ELC_EGP!I$34="","",[1]ELC_EGP!I$34)</f>
        <v>0.44</v>
      </c>
      <c r="K17" s="164">
        <f>IF([1]ELC_EGP!J$34="","",[1]ELC_EGP!J$34)</f>
        <v>2013</v>
      </c>
      <c r="L17" s="174">
        <f>IF([1]ELC_EGP!K$35="","",[1]ELC_EGP!K$35)+SUM($AA17:$AB17)</f>
        <v>5072.6197381021466</v>
      </c>
      <c r="M17" s="174">
        <f>IF([1]ELC_EGP!L$35="","",[1]ELC_EGP!L$35)+SUM($AA17:$AB17)</f>
        <v>4942.6197381021466</v>
      </c>
      <c r="N17" s="174">
        <f>IF([1]ELC_EGP!M$35="","",[1]ELC_EGP!M$35)+SUM($AA17:$AB17)</f>
        <v>4942.6197381021466</v>
      </c>
      <c r="O17" s="174">
        <f>IF([1]ELC_EGP!N$35="","",[1]ELC_EGP!N$35)+SUM($AA17:$AB17)</f>
        <v>4942.6197381021466</v>
      </c>
      <c r="P17" s="174">
        <f>IF([1]ELC_EGP!O$35="","",[1]ELC_EGP!O$35)+SUM($AA17:$AB17)</f>
        <v>4942.6197381021466</v>
      </c>
      <c r="Q17" s="174">
        <f>IF([1]ELC_EGP!P$34="","",[1]ELC_EGP!P$34)</f>
        <v>93</v>
      </c>
      <c r="R17" s="174">
        <f>IF([1]ELC_EGP!Q$34="","",[1]ELC_EGP!Q$34)</f>
        <v>86.55</v>
      </c>
      <c r="S17" s="174">
        <f>IF([1]ELC_EGP!R$34="","",[1]ELC_EGP!R$34)</f>
        <v>84.75</v>
      </c>
      <c r="T17" s="174">
        <f>IF([1]ELC_EGP!S$34="","",[1]ELC_EGP!S$34)</f>
        <v>84.75</v>
      </c>
      <c r="U17" s="174">
        <f>IF([1]ELC_EGP!T$34="","",[1]ELC_EGP!T$34)</f>
        <v>84.75</v>
      </c>
      <c r="V17" s="175">
        <f>IF([1]ELC_EGP!U$35="","",[1]ELC_EGP!U$35)+SUM($AC17:$AD17)</f>
        <v>1.041708577150017</v>
      </c>
      <c r="W17" s="175">
        <f>IF([1]ELC_EGP!V$35="","",[1]ELC_EGP!V$35)+SUM($AC17:$AD17)</f>
        <v>1.0313085771500172</v>
      </c>
      <c r="X17" s="175">
        <f>IF([1]ELC_EGP!W$35="","",[1]ELC_EGP!W$35)+SUM($AC17:$AD17)</f>
        <v>1.0313085771500172</v>
      </c>
      <c r="Y17" s="175">
        <f>IF([1]ELC_EGP!X$35="","",[1]ELC_EGP!X$35)+SUM($AC17:$AD17)</f>
        <v>1.0313085771500172</v>
      </c>
      <c r="Z17" s="175">
        <f>IF([1]ELC_EGP!Y$35="","",[1]ELC_EGP!Y$35)+SUM($AC17:$AD17)</f>
        <v>1.0313085771500172</v>
      </c>
      <c r="AA17" s="176">
        <f>346.220733549765*(131.215852099895/100)</f>
        <v>454.29648567383117</v>
      </c>
      <c r="AB17" s="176">
        <f>90.1745105753192*(131.215852099895/100)</f>
        <v>118.32325242831502</v>
      </c>
      <c r="AC17" s="177">
        <f>0.4285408758339*(131.215852099895/100)</f>
        <v>0.56231356182180481</v>
      </c>
      <c r="AD17" s="177">
        <f>0.0909913043412747*(131.215852099895/100)</f>
        <v>0.11939501532821234</v>
      </c>
      <c r="AE17" s="164">
        <f>IF([1]ELC_EGP!Z$34="","",[1]ELC_EGP!Z$34)</f>
        <v>35</v>
      </c>
      <c r="AF17" s="167">
        <f>IF([1]ELC_EGP!AC$34="","",[1]ELC_EGP!AC$34)</f>
        <v>31.536000000000001</v>
      </c>
      <c r="AG17" s="94">
        <f>IF([1]ELC_EGP!AD$34="","",[1]ELC_EGP!AD$34)</f>
        <v>0.9</v>
      </c>
      <c r="AH17" s="94">
        <f>IF([1]ELC_EGP!AE$34="","",[1]ELC_EGP!AE$34)</f>
        <v>0.9</v>
      </c>
      <c r="AI17" s="94">
        <f>IF([1]ELC_EGP!AF$34="","",[1]ELC_EGP!AF$34)</f>
        <v>0.9</v>
      </c>
      <c r="AJ17" s="94">
        <f>IF([1]ELC_EGP!AG$34="","",[1]ELC_EGP!AG$34)</f>
        <v>0.9</v>
      </c>
      <c r="AK17" s="94">
        <f>IF([1]ELC_EGP!AH$34="","",[1]ELC_EGP!AH$34)</f>
        <v>0.9</v>
      </c>
      <c r="AL17" s="178">
        <v>12.144</v>
      </c>
      <c r="AM17" s="178">
        <v>95.855999999999995</v>
      </c>
      <c r="AO17" s="50" t="s">
        <v>85</v>
      </c>
      <c r="AP17" s="49" t="str">
        <f t="shared" si="2"/>
        <v>P-TH-IGCC-PEA-CCS05-Offaly3</v>
      </c>
      <c r="AQ17" s="49" t="str">
        <f t="shared" si="3"/>
        <v>New Power Plant - IGCC peat CCS pre combustion_Offaly Central Irish Sea</v>
      </c>
      <c r="AR17" s="50" t="s">
        <v>86</v>
      </c>
      <c r="AS17" s="50" t="s">
        <v>2</v>
      </c>
      <c r="AT17" s="40" t="s">
        <v>93</v>
      </c>
      <c r="AU17" s="187" t="s">
        <v>83</v>
      </c>
      <c r="AV17" s="49"/>
      <c r="BG17" s="43" t="s">
        <v>115</v>
      </c>
    </row>
    <row r="18" spans="2:59">
      <c r="B18" s="164" t="s">
        <v>2817</v>
      </c>
      <c r="C18" s="97" t="str">
        <f t="shared" si="0"/>
        <v>New Power Plant - CCGT advanced CCS post combustion_Dublin East Irish Sea</v>
      </c>
      <c r="D18" s="97" t="s">
        <v>2829</v>
      </c>
      <c r="E18" s="164" t="str">
        <f t="shared" si="1"/>
        <v>ELCC, Sink_ELCCO2N</v>
      </c>
      <c r="F18" s="94">
        <f>IF([1]ELC_EGP!E$30="","",[1]ELC_EGP!E$30)</f>
        <v>0.5</v>
      </c>
      <c r="G18" s="94">
        <f>IF([1]ELC_EGP!F$30="","",[1]ELC_EGP!F$30)</f>
        <v>0.52</v>
      </c>
      <c r="H18" s="94">
        <f>IF([1]ELC_EGP!G$30="","",[1]ELC_EGP!G$30)</f>
        <v>0.55000000000000004</v>
      </c>
      <c r="I18" s="94">
        <f>IF([1]ELC_EGP!H$30="","",[1]ELC_EGP!H$30)</f>
        <v>0.55000000000000004</v>
      </c>
      <c r="J18" s="94">
        <f>IF([1]ELC_EGP!I$30="","",[1]ELC_EGP!I$30)</f>
        <v>0.55000000000000004</v>
      </c>
      <c r="K18" s="164">
        <f>IF([1]ELC_EGP!J$30="","",[1]ELC_EGP!J$30)</f>
        <v>2013</v>
      </c>
      <c r="L18" s="174">
        <f>IF([1]ELC_EGP!K$30="","",[1]ELC_EGP!K$30)+SUM($AA18:$AB18)</f>
        <v>1858.6566965995676</v>
      </c>
      <c r="M18" s="174">
        <f>IF([1]ELC_EGP!L$30="","",[1]ELC_EGP!L$30)+SUM($AA18:$AB18)</f>
        <v>1858.6566965995676</v>
      </c>
      <c r="N18" s="174">
        <f>IF([1]ELC_EGP!M$30="","",[1]ELC_EGP!M$30)+SUM($AA18:$AB18)</f>
        <v>1858.6566965995676</v>
      </c>
      <c r="O18" s="174">
        <f>IF([1]ELC_EGP!N$30="","",[1]ELC_EGP!N$30)+SUM($AA18:$AB18)</f>
        <v>1858.6566965995676</v>
      </c>
      <c r="P18" s="174">
        <f>IF([1]ELC_EGP!O$30="","",[1]ELC_EGP!O$30)+SUM($AA18:$AB18)</f>
        <v>1858.6566965995676</v>
      </c>
      <c r="Q18" s="174">
        <f>IF([1]ELC_EGP!P$30="","",[1]ELC_EGP!P$30)</f>
        <v>37.5</v>
      </c>
      <c r="R18" s="174">
        <f>IF([1]ELC_EGP!Q$30="","",[1]ELC_EGP!Q$30)</f>
        <v>37.5</v>
      </c>
      <c r="S18" s="174">
        <f>IF([1]ELC_EGP!R$30="","",[1]ELC_EGP!R$30)</f>
        <v>37.5</v>
      </c>
      <c r="T18" s="174">
        <f>IF([1]ELC_EGP!S$30="","",[1]ELC_EGP!S$30)</f>
        <v>37.5</v>
      </c>
      <c r="U18" s="174">
        <f>IF([1]ELC_EGP!T$30="","",[1]ELC_EGP!T$30)</f>
        <v>37.5</v>
      </c>
      <c r="V18" s="175">
        <f>IF([1]ELC_EGP!U$30="","",[1]ELC_EGP!U$30)+SUM($AC18:$AD18)</f>
        <v>0.24714745993078663</v>
      </c>
      <c r="W18" s="175">
        <f>IF([1]ELC_EGP!V$30="","",[1]ELC_EGP!V$30)+SUM($AC18:$AD18)</f>
        <v>0.24714745993078663</v>
      </c>
      <c r="X18" s="175">
        <f>IF([1]ELC_EGP!W$30="","",[1]ELC_EGP!W$30)+SUM($AC18:$AD18)</f>
        <v>0.24714745993078663</v>
      </c>
      <c r="Y18" s="175">
        <f>IF([1]ELC_EGP!X$30="","",[1]ELC_EGP!X$30)+SUM($AC18:$AD18)</f>
        <v>0.24714745993078663</v>
      </c>
      <c r="Z18" s="175">
        <f>IF([1]ELC_EGP!Y$30="","",[1]ELC_EGP!Y$30)+SUM($AC18:$AD18)</f>
        <v>0.24714745993078663</v>
      </c>
      <c r="AA18" s="176">
        <f>222.27928155831*(131.215852099895/100)</f>
        <v>291.66565333826122</v>
      </c>
      <c r="AB18" s="176">
        <f>51.0540778337558*(131.215852099895/100)</f>
        <v>66.991043261306274</v>
      </c>
      <c r="AC18" s="177">
        <f>0.0932556484566934*(131.215852099895/100)</f>
        <v>0.12236619375373282</v>
      </c>
      <c r="AD18" s="177">
        <f>0.0493699999964453*(131.215852099895/100)</f>
        <v>6.478126617705382E-2</v>
      </c>
      <c r="AE18" s="164">
        <f>IF([1]ELC_EGP!Z$30="","",[1]ELC_EGP!Z$30)</f>
        <v>30</v>
      </c>
      <c r="AF18" s="167">
        <f>IF([1]ELC_EGP!AC$30="","",[1]ELC_EGP!AC$30)</f>
        <v>31.536000000000001</v>
      </c>
      <c r="AG18" s="94">
        <f>IF([1]ELC_EGP!AD$30="","",[1]ELC_EGP!AD$30)</f>
        <v>0.9</v>
      </c>
      <c r="AH18" s="94">
        <f>IF([1]ELC_EGP!AE$30="","",[1]ELC_EGP!AE$30)</f>
        <v>0.9</v>
      </c>
      <c r="AI18" s="94">
        <f>IF([1]ELC_EGP!AF$30="","",[1]ELC_EGP!AF$30)</f>
        <v>0.9</v>
      </c>
      <c r="AJ18" s="94">
        <f>IF([1]ELC_EGP!AG$30="","",[1]ELC_EGP!AG$30)</f>
        <v>0.9</v>
      </c>
      <c r="AK18" s="94">
        <f>IF([1]ELC_EGP!AH$30="","",[1]ELC_EGP!AH$30)</f>
        <v>0.9</v>
      </c>
      <c r="AL18" s="178">
        <v>6.7320000000000002</v>
      </c>
      <c r="AM18" s="178">
        <v>49.368000000000002</v>
      </c>
      <c r="AO18" s="50" t="s">
        <v>85</v>
      </c>
      <c r="AP18" s="49" t="str">
        <f t="shared" si="2"/>
        <v>P-TH-CCGT-GAS-CCS04Dublin1</v>
      </c>
      <c r="AQ18" s="49" t="str">
        <f t="shared" si="3"/>
        <v>New Power Plant - CCGT advanced CCS post combustion_Dublin East Irish Sea</v>
      </c>
      <c r="AR18" s="50" t="s">
        <v>86</v>
      </c>
      <c r="AS18" s="50" t="s">
        <v>2</v>
      </c>
      <c r="AT18" s="40" t="s">
        <v>93</v>
      </c>
      <c r="AU18" s="187" t="s">
        <v>83</v>
      </c>
      <c r="AV18" s="49"/>
      <c r="BG18" s="43" t="s">
        <v>111</v>
      </c>
    </row>
    <row r="19" spans="2:59">
      <c r="B19" s="164" t="s">
        <v>2818</v>
      </c>
      <c r="C19" s="97" t="str">
        <f t="shared" si="0"/>
        <v>New Power Plant - CCGT advanced CCS post combustion_Dublin Central Irish Sea</v>
      </c>
      <c r="D19" s="97" t="s">
        <v>2829</v>
      </c>
      <c r="E19" s="164" t="str">
        <f t="shared" si="1"/>
        <v>ELCC, Sink_ELCCO2N</v>
      </c>
      <c r="F19" s="94">
        <f>IF([1]ELC_EGP!E$30="","",[1]ELC_EGP!E$30)</f>
        <v>0.5</v>
      </c>
      <c r="G19" s="94">
        <f>IF([1]ELC_EGP!F$30="","",[1]ELC_EGP!F$30)</f>
        <v>0.52</v>
      </c>
      <c r="H19" s="94">
        <f>IF([1]ELC_EGP!G$30="","",[1]ELC_EGP!G$30)</f>
        <v>0.55000000000000004</v>
      </c>
      <c r="I19" s="94">
        <f>IF([1]ELC_EGP!H$30="","",[1]ELC_EGP!H$30)</f>
        <v>0.55000000000000004</v>
      </c>
      <c r="J19" s="94">
        <f>IF([1]ELC_EGP!I$30="","",[1]ELC_EGP!I$30)</f>
        <v>0.55000000000000004</v>
      </c>
      <c r="K19" s="164">
        <f>IF([1]ELC_EGP!J$30="","",[1]ELC_EGP!J$30)</f>
        <v>2013</v>
      </c>
      <c r="L19" s="174">
        <f>IF([1]ELC_EGP!K$30="","",[1]ELC_EGP!K$30)+SUM($AA19:$AB19)</f>
        <v>1761.4348121534804</v>
      </c>
      <c r="M19" s="174">
        <f>IF([1]ELC_EGP!L$30="","",[1]ELC_EGP!L$30)+SUM($AA19:$AB19)</f>
        <v>1761.4348121534804</v>
      </c>
      <c r="N19" s="174">
        <f>IF([1]ELC_EGP!M$30="","",[1]ELC_EGP!M$30)+SUM($AA19:$AB19)</f>
        <v>1761.4348121534804</v>
      </c>
      <c r="O19" s="174">
        <f>IF([1]ELC_EGP!N$30="","",[1]ELC_EGP!N$30)+SUM($AA19:$AB19)</f>
        <v>1761.4348121534804</v>
      </c>
      <c r="P19" s="174">
        <f>IF([1]ELC_EGP!O$30="","",[1]ELC_EGP!O$30)+SUM($AA19:$AB19)</f>
        <v>1761.4348121534804</v>
      </c>
      <c r="Q19" s="174">
        <f>IF([1]ELC_EGP!P$30="","",[1]ELC_EGP!P$30)</f>
        <v>37.5</v>
      </c>
      <c r="R19" s="174">
        <f>IF([1]ELC_EGP!Q$30="","",[1]ELC_EGP!Q$30)</f>
        <v>37.5</v>
      </c>
      <c r="S19" s="174">
        <f>IF([1]ELC_EGP!R$30="","",[1]ELC_EGP!R$30)</f>
        <v>37.5</v>
      </c>
      <c r="T19" s="174">
        <f>IF([1]ELC_EGP!S$30="","",[1]ELC_EGP!S$30)</f>
        <v>37.5</v>
      </c>
      <c r="U19" s="174">
        <f>IF([1]ELC_EGP!T$30="","",[1]ELC_EGP!T$30)</f>
        <v>37.5</v>
      </c>
      <c r="V19" s="175">
        <f>IF([1]ELC_EGP!U$30="","",[1]ELC_EGP!U$30)+SUM($AC19:$AD19)</f>
        <v>0.20635872867954241</v>
      </c>
      <c r="W19" s="175">
        <f>IF([1]ELC_EGP!V$30="","",[1]ELC_EGP!V$30)+SUM($AC19:$AD19)</f>
        <v>0.20635872867954241</v>
      </c>
      <c r="X19" s="175">
        <f>IF([1]ELC_EGP!W$30="","",[1]ELC_EGP!W$30)+SUM($AC19:$AD19)</f>
        <v>0.20635872867954241</v>
      </c>
      <c r="Y19" s="175">
        <f>IF([1]ELC_EGP!X$30="","",[1]ELC_EGP!X$30)+SUM($AC19:$AD19)</f>
        <v>0.20635872867954241</v>
      </c>
      <c r="Z19" s="175">
        <f>IF([1]ELC_EGP!Y$30="","",[1]ELC_EGP!Y$30)+SUM($AC19:$AD19)</f>
        <v>0.20635872867954241</v>
      </c>
      <c r="AA19" s="176">
        <f>148.18618770554*(131.215852099895/100)</f>
        <v>194.44376889217412</v>
      </c>
      <c r="AB19" s="176">
        <f>51.0540778337558*(131.215852099895/100)</f>
        <v>66.991043261306274</v>
      </c>
      <c r="AC19" s="177">
        <f>0.0621704323044623*(131.215852099895/100)</f>
        <v>8.1577462502488596E-2</v>
      </c>
      <c r="AD19" s="177">
        <f>0.0493699999964453*(131.215852099895/100)</f>
        <v>6.478126617705382E-2</v>
      </c>
      <c r="AE19" s="164">
        <f>IF([1]ELC_EGP!Z$30="","",[1]ELC_EGP!Z$30)</f>
        <v>30</v>
      </c>
      <c r="AF19" s="167">
        <f>IF([1]ELC_EGP!AC$30="","",[1]ELC_EGP!AC$30)</f>
        <v>31.536000000000001</v>
      </c>
      <c r="AG19" s="94">
        <f>IF([1]ELC_EGP!AD$30="","",[1]ELC_EGP!AD$30)</f>
        <v>0.9</v>
      </c>
      <c r="AH19" s="94">
        <f>IF([1]ELC_EGP!AE$30="","",[1]ELC_EGP!AE$30)</f>
        <v>0.9</v>
      </c>
      <c r="AI19" s="94">
        <f>IF([1]ELC_EGP!AF$30="","",[1]ELC_EGP!AF$30)</f>
        <v>0.9</v>
      </c>
      <c r="AJ19" s="94">
        <f>IF([1]ELC_EGP!AG$30="","",[1]ELC_EGP!AG$30)</f>
        <v>0.9</v>
      </c>
      <c r="AK19" s="94">
        <f>IF([1]ELC_EGP!AH$30="","",[1]ELC_EGP!AH$30)</f>
        <v>0.9</v>
      </c>
      <c r="AL19" s="178">
        <v>6.7320000000000002</v>
      </c>
      <c r="AM19" s="178">
        <v>49.368000000000002</v>
      </c>
      <c r="AO19" s="50" t="s">
        <v>85</v>
      </c>
      <c r="AP19" s="50" t="str">
        <f t="shared" si="2"/>
        <v>P-TH-CCGT-GAS-CCS04-Dublin2</v>
      </c>
      <c r="AQ19" s="50" t="str">
        <f t="shared" si="3"/>
        <v>New Power Plant - CCGT advanced CCS post combustion_Dublin Central Irish Sea</v>
      </c>
      <c r="AR19" s="50" t="s">
        <v>86</v>
      </c>
      <c r="AS19" s="50" t="s">
        <v>2</v>
      </c>
      <c r="AT19" s="40" t="s">
        <v>93</v>
      </c>
      <c r="AU19" s="187" t="s">
        <v>83</v>
      </c>
      <c r="AV19" s="49"/>
      <c r="BG19" s="43" t="s">
        <v>112</v>
      </c>
    </row>
    <row r="20" spans="2:59">
      <c r="B20" s="179" t="s">
        <v>2819</v>
      </c>
      <c r="C20" s="24" t="str">
        <f t="shared" si="0"/>
        <v>New Power Plant - Pulverised coal supercritical CCS post-combustion_Kilroot Portpatrick</v>
      </c>
      <c r="D20" s="24" t="s">
        <v>2830</v>
      </c>
      <c r="E20" s="179" t="str">
        <f t="shared" si="1"/>
        <v>ELCC, Sink_ELCCO2N</v>
      </c>
      <c r="F20" s="25">
        <f>IF([1]ELC_EGP!E$31="","",[1]ELC_EGP!E$31)</f>
        <v>0.34</v>
      </c>
      <c r="G20" s="25">
        <f>IF([1]ELC_EGP!F$31="","",[1]ELC_EGP!F$31)</f>
        <v>0.35</v>
      </c>
      <c r="H20" s="25">
        <f>IF([1]ELC_EGP!G$31="","",[1]ELC_EGP!G$31)</f>
        <v>0.35</v>
      </c>
      <c r="I20" s="25">
        <f>IF([1]ELC_EGP!H$31="","",[1]ELC_EGP!H$31)</f>
        <v>0.38</v>
      </c>
      <c r="J20" s="25">
        <f>IF([1]ELC_EGP!I$31="","",[1]ELC_EGP!I$31)</f>
        <v>0.38</v>
      </c>
      <c r="K20" s="179">
        <f>IF([1]ELC_EGP!J$31="","",[1]ELC_EGP!J$31)</f>
        <v>2013</v>
      </c>
      <c r="L20" s="180">
        <f>IF([1]ELC_EGP!K$31="","",[1]ELC_EGP!K$31)+SUM($AA20:$AB20)</f>
        <v>3242.5512158872043</v>
      </c>
      <c r="M20" s="180">
        <f>IF([1]ELC_EGP!L$31="","",[1]ELC_EGP!L$31)+SUM($AA20:$AB20)</f>
        <v>2942.5512158872043</v>
      </c>
      <c r="N20" s="180">
        <f>IF([1]ELC_EGP!M$31="","",[1]ELC_EGP!M$31)+SUM($AA20:$AB20)</f>
        <v>2792.5512158872043</v>
      </c>
      <c r="O20" s="180">
        <f>IF([1]ELC_EGP!N$31="","",[1]ELC_EGP!N$31)+SUM($AA20:$AB20)</f>
        <v>2792.5512158872043</v>
      </c>
      <c r="P20" s="180">
        <f>IF([1]ELC_EGP!O$31="","",[1]ELC_EGP!O$31)+SUM($AA20:$AB20)</f>
        <v>2792.5512158872043</v>
      </c>
      <c r="Q20" s="181">
        <f>IF([1]ELC_EGP!P$31="","",[1]ELC_EGP!P$31)</f>
        <v>75</v>
      </c>
      <c r="R20" s="181">
        <f>IF([1]ELC_EGP!Q$31="","",[1]ELC_EGP!Q$31)</f>
        <v>67.5</v>
      </c>
      <c r="S20" s="181">
        <f>IF([1]ELC_EGP!R$31="","",[1]ELC_EGP!R$31)</f>
        <v>63.75</v>
      </c>
      <c r="T20" s="181">
        <f>IF([1]ELC_EGP!S$31="","",[1]ELC_EGP!S$31)</f>
        <v>63.75</v>
      </c>
      <c r="U20" s="181">
        <f>IF([1]ELC_EGP!T$31="","",[1]ELC_EGP!T$31)</f>
        <v>63.75</v>
      </c>
      <c r="V20" s="182">
        <f>IF([1]ELC_EGP!U$31="","",[1]ELC_EGP!U$31)+SUM($AC20:$AD20)</f>
        <v>0.38462916182051266</v>
      </c>
      <c r="W20" s="182">
        <f>IF([1]ELC_EGP!V$31="","",[1]ELC_EGP!V$31)+SUM($AC20:$AD20)</f>
        <v>0.3681291618205127</v>
      </c>
      <c r="X20" s="182">
        <f>IF([1]ELC_EGP!W$31="","",[1]ELC_EGP!W$31)+SUM($AC20:$AD20)</f>
        <v>0.35987916182051272</v>
      </c>
      <c r="Y20" s="182">
        <f>IF([1]ELC_EGP!X$31="","",[1]ELC_EGP!X$31)+SUM($AC20:$AD20)</f>
        <v>0.35987916182051272</v>
      </c>
      <c r="Z20" s="182">
        <f>IF([1]ELC_EGP!Y$31="","",[1]ELC_EGP!Y$31)+SUM($AC20:$AD20)</f>
        <v>0.35987916182051272</v>
      </c>
      <c r="AA20" s="183">
        <f>94.6745088118728*(131.215852099895/100)</f>
        <v>124.22796345888906</v>
      </c>
      <c r="AB20" s="183">
        <f>90.1745105753192*(131.215852099895/100)</f>
        <v>118.32325242831502</v>
      </c>
      <c r="AC20" s="184">
        <f>0.0763887479204813*(131.215852099895/100)</f>
        <v>0.10023414649230035</v>
      </c>
      <c r="AD20" s="184">
        <f>0.0909913043412747*(131.215852099895/100)</f>
        <v>0.11939501532821234</v>
      </c>
      <c r="AE20" s="179">
        <f>IF([1]ELC_EGP!Z$31="","",[1]ELC_EGP!Z$31)</f>
        <v>40</v>
      </c>
      <c r="AF20" s="185">
        <f>IF([1]ELC_EGP!AC$31="","",[1]ELC_EGP!AC$31)</f>
        <v>31.536000000000001</v>
      </c>
      <c r="AG20" s="25">
        <f>IF([1]ELC_EGP!AD$31="","",[1]ELC_EGP!AD$31)</f>
        <v>0.9</v>
      </c>
      <c r="AH20" s="25">
        <f>IF([1]ELC_EGP!AE$31="","",[1]ELC_EGP!AE$31)</f>
        <v>0.9</v>
      </c>
      <c r="AI20" s="25">
        <f>IF([1]ELC_EGP!AF$31="","",[1]ELC_EGP!AF$31)</f>
        <v>0.9</v>
      </c>
      <c r="AJ20" s="25">
        <f>IF([1]ELC_EGP!AG$31="","",[1]ELC_EGP!AG$31)</f>
        <v>0.9</v>
      </c>
      <c r="AK20" s="25">
        <f>IF([1]ELC_EGP!AH$31="","",[1]ELC_EGP!AH$31)</f>
        <v>0.9</v>
      </c>
      <c r="AL20" s="186">
        <v>11.795999999999999</v>
      </c>
      <c r="AM20" s="186">
        <v>87.204000000000008</v>
      </c>
      <c r="AO20" s="50" t="s">
        <v>85</v>
      </c>
      <c r="AP20" s="49" t="str">
        <f t="shared" si="2"/>
        <v>P-TH-SC-COA-CCS04-Kilroot1</v>
      </c>
      <c r="AQ20" s="49" t="str">
        <f t="shared" si="3"/>
        <v>New Power Plant - Pulverised coal supercritical CCS post-combustion_Kilroot Portpatrick</v>
      </c>
      <c r="AR20" s="50" t="s">
        <v>86</v>
      </c>
      <c r="AS20" s="50" t="s">
        <v>2</v>
      </c>
      <c r="AT20" s="40" t="s">
        <v>93</v>
      </c>
      <c r="AU20" s="187" t="s">
        <v>83</v>
      </c>
      <c r="AV20" s="49"/>
      <c r="BG20" s="47" t="s">
        <v>116</v>
      </c>
    </row>
    <row r="22" spans="2:59">
      <c r="B22" s="158"/>
    </row>
    <row r="23" spans="2:59">
      <c r="B23" s="158"/>
    </row>
    <row r="24" spans="2:59">
      <c r="B24" s="190"/>
      <c r="C24" s="190"/>
      <c r="D24" s="190"/>
      <c r="E24" s="191" t="s">
        <v>2839</v>
      </c>
      <c r="F24" s="190"/>
      <c r="G24" s="190"/>
      <c r="H24" s="190"/>
      <c r="I24" s="190"/>
      <c r="J24" s="190"/>
      <c r="K24" s="190"/>
      <c r="L24" s="190"/>
      <c r="M24" s="190"/>
      <c r="N24" s="190"/>
      <c r="O24" s="188"/>
      <c r="P24" s="188"/>
      <c r="Q24" s="188"/>
      <c r="R24" s="188"/>
      <c r="AA24" s="43">
        <f>131.215852099895/100</f>
        <v>1.3121585209989499</v>
      </c>
      <c r="AB24" s="67" t="s">
        <v>125</v>
      </c>
      <c r="AC24" s="43" t="s">
        <v>124</v>
      </c>
    </row>
    <row r="25" spans="2:59" ht="56">
      <c r="B25" s="197" t="s">
        <v>17</v>
      </c>
      <c r="C25" s="197" t="s">
        <v>19</v>
      </c>
      <c r="D25" s="197" t="s">
        <v>2840</v>
      </c>
      <c r="E25" s="197" t="s">
        <v>2841</v>
      </c>
      <c r="F25" s="197" t="s">
        <v>2842</v>
      </c>
      <c r="G25" s="197" t="s">
        <v>2843</v>
      </c>
      <c r="H25" s="197" t="s">
        <v>2844</v>
      </c>
      <c r="I25" s="197" t="s">
        <v>2845</v>
      </c>
      <c r="J25" s="198" t="s">
        <v>2846</v>
      </c>
      <c r="K25" s="197" t="s">
        <v>76</v>
      </c>
      <c r="L25" s="197" t="s">
        <v>21</v>
      </c>
      <c r="M25" s="197" t="s">
        <v>24</v>
      </c>
      <c r="N25" s="197" t="s">
        <v>27</v>
      </c>
      <c r="O25" s="197" t="s">
        <v>2849</v>
      </c>
      <c r="P25" s="197" t="s">
        <v>105</v>
      </c>
      <c r="Q25" s="188"/>
      <c r="R25" s="188"/>
      <c r="AA25" s="43" t="s">
        <v>126</v>
      </c>
    </row>
    <row r="26" spans="2:59">
      <c r="B26" s="43" t="s">
        <v>2850</v>
      </c>
      <c r="C26" s="195" t="s">
        <v>2832</v>
      </c>
      <c r="D26" s="195" t="s">
        <v>140</v>
      </c>
      <c r="E26" s="189">
        <v>2018</v>
      </c>
      <c r="F26" s="189"/>
      <c r="G26" s="189">
        <v>20</v>
      </c>
      <c r="H26" s="189">
        <v>0.61</v>
      </c>
      <c r="I26" s="189">
        <v>31.536000000000001</v>
      </c>
      <c r="J26" s="193">
        <v>8.2000000000000003E-2</v>
      </c>
      <c r="K26" s="193">
        <v>0.34</v>
      </c>
      <c r="L26" s="194">
        <v>3373</v>
      </c>
      <c r="M26" s="194">
        <v>118</v>
      </c>
      <c r="N26" s="194"/>
      <c r="O26" s="194">
        <v>79.72999999999999</v>
      </c>
      <c r="P26" s="194">
        <v>-79.72999999999999</v>
      </c>
      <c r="Q26" s="188"/>
      <c r="R26" s="189" t="s">
        <v>2847</v>
      </c>
    </row>
    <row r="27" spans="2:59">
      <c r="B27" s="188"/>
      <c r="C27" s="188"/>
      <c r="D27" s="188"/>
      <c r="E27" s="189">
        <v>2020</v>
      </c>
      <c r="F27" s="188"/>
      <c r="G27" s="188"/>
      <c r="H27" s="188"/>
      <c r="I27" s="188"/>
      <c r="J27" s="189">
        <v>0.09</v>
      </c>
      <c r="K27" s="189">
        <v>0.34</v>
      </c>
      <c r="L27" s="189">
        <v>3373</v>
      </c>
      <c r="M27" s="189">
        <v>118</v>
      </c>
      <c r="N27" s="188"/>
      <c r="O27" s="188"/>
      <c r="P27" s="188"/>
      <c r="Q27" s="188"/>
      <c r="R27" s="188"/>
    </row>
    <row r="28" spans="2:59">
      <c r="B28" s="188"/>
      <c r="C28" s="188"/>
      <c r="D28" s="188"/>
      <c r="E28" s="189">
        <v>2030</v>
      </c>
      <c r="F28" s="188"/>
      <c r="G28" s="188"/>
      <c r="H28" s="188"/>
      <c r="I28" s="188"/>
      <c r="J28" s="189">
        <v>0.09</v>
      </c>
      <c r="K28" s="189">
        <v>0.35</v>
      </c>
      <c r="L28" s="189">
        <v>2652</v>
      </c>
      <c r="M28" s="189">
        <v>93</v>
      </c>
      <c r="N28" s="188"/>
      <c r="O28" s="188"/>
      <c r="P28" s="188"/>
      <c r="Q28" s="188"/>
      <c r="R28" s="188"/>
    </row>
    <row r="29" spans="2:59">
      <c r="B29" s="188"/>
      <c r="C29" s="188"/>
      <c r="D29" s="188"/>
      <c r="E29" s="192">
        <v>2050</v>
      </c>
      <c r="F29" s="192"/>
      <c r="G29" s="188"/>
      <c r="H29" s="192"/>
      <c r="I29" s="192"/>
      <c r="J29" s="192">
        <v>0.09</v>
      </c>
      <c r="K29" s="189">
        <v>0.36</v>
      </c>
      <c r="L29" s="192">
        <v>2321</v>
      </c>
      <c r="M29" s="189">
        <v>81</v>
      </c>
      <c r="N29" s="188"/>
      <c r="O29" s="188"/>
      <c r="P29" s="188"/>
      <c r="Q29" s="188"/>
      <c r="R29" s="188"/>
    </row>
    <row r="32" spans="2:59">
      <c r="B32" s="199" t="s">
        <v>37</v>
      </c>
      <c r="C32" s="196"/>
      <c r="D32" s="196"/>
      <c r="E32" s="196"/>
      <c r="F32" s="196"/>
      <c r="G32" s="196"/>
      <c r="H32" s="196"/>
      <c r="I32" s="196"/>
      <c r="J32" s="188"/>
      <c r="K32" s="188"/>
      <c r="L32" s="188"/>
      <c r="M32" s="188"/>
      <c r="N32" s="188"/>
      <c r="O32" s="188"/>
      <c r="P32" s="188"/>
    </row>
    <row r="33" spans="2:16">
      <c r="B33" s="200" t="s">
        <v>38</v>
      </c>
      <c r="C33" s="201" t="s">
        <v>17</v>
      </c>
      <c r="D33" s="201" t="s">
        <v>39</v>
      </c>
      <c r="E33" s="201" t="s">
        <v>40</v>
      </c>
      <c r="F33" s="201" t="s">
        <v>41</v>
      </c>
      <c r="G33" s="201" t="s">
        <v>42</v>
      </c>
      <c r="H33" s="201" t="s">
        <v>43</v>
      </c>
      <c r="I33" s="202" t="s">
        <v>44</v>
      </c>
      <c r="J33" s="188"/>
      <c r="K33" s="188"/>
      <c r="L33" s="188"/>
      <c r="M33" s="188"/>
      <c r="N33" s="188"/>
      <c r="O33" s="188"/>
      <c r="P33" s="188"/>
    </row>
    <row r="34" spans="2:16">
      <c r="B34" s="189" t="s">
        <v>85</v>
      </c>
      <c r="C34" s="188" t="s">
        <v>2850</v>
      </c>
      <c r="D34" s="189" t="s">
        <v>2848</v>
      </c>
      <c r="E34" s="189" t="s">
        <v>86</v>
      </c>
      <c r="F34" s="189" t="s">
        <v>2</v>
      </c>
      <c r="G34" s="189" t="s">
        <v>93</v>
      </c>
      <c r="H34" s="188"/>
      <c r="I34" s="196"/>
      <c r="J34" s="188"/>
      <c r="K34" s="188"/>
      <c r="L34" s="188"/>
      <c r="M34" s="188"/>
      <c r="N34" s="188"/>
      <c r="O34" s="188"/>
      <c r="P34" s="188"/>
    </row>
  </sheetData>
  <phoneticPr fontId="15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E0C20-3C37-4B95-AF67-7102433BAAB7}">
  <dimension ref="A1:V1937"/>
  <sheetViews>
    <sheetView topLeftCell="A43" workbookViewId="0">
      <selection activeCell="L19" sqref="L19"/>
    </sheetView>
  </sheetViews>
  <sheetFormatPr defaultRowHeight="14"/>
  <sheetData>
    <row r="1" spans="1:22" ht="86.5">
      <c r="A1" s="125" t="s">
        <v>162</v>
      </c>
      <c r="B1" s="125" t="s">
        <v>163</v>
      </c>
      <c r="C1" s="125" t="s">
        <v>164</v>
      </c>
      <c r="D1" s="125" t="s">
        <v>165</v>
      </c>
      <c r="E1" s="125" t="s">
        <v>166</v>
      </c>
      <c r="F1" s="125" t="s">
        <v>167</v>
      </c>
      <c r="G1" s="125" t="s">
        <v>168</v>
      </c>
      <c r="H1" s="125" t="s">
        <v>169</v>
      </c>
      <c r="I1" s="125" t="s">
        <v>170</v>
      </c>
      <c r="J1" s="125" t="s">
        <v>171</v>
      </c>
      <c r="K1" s="125" t="s">
        <v>172</v>
      </c>
      <c r="L1" s="126" t="s">
        <v>173</v>
      </c>
      <c r="M1" s="127" t="s">
        <v>174</v>
      </c>
      <c r="N1" s="126" t="s">
        <v>175</v>
      </c>
      <c r="O1" s="125" t="s">
        <v>176</v>
      </c>
      <c r="P1" s="128" t="s">
        <v>177</v>
      </c>
      <c r="Q1" s="129" t="s">
        <v>178</v>
      </c>
      <c r="R1" s="130" t="s">
        <v>178</v>
      </c>
      <c r="S1" s="131" t="s">
        <v>179</v>
      </c>
      <c r="T1" s="132" t="s">
        <v>180</v>
      </c>
      <c r="U1" s="131" t="s">
        <v>181</v>
      </c>
      <c r="V1" s="133" t="s">
        <v>182</v>
      </c>
    </row>
    <row r="2" spans="1:22">
      <c r="A2" s="134">
        <v>1</v>
      </c>
      <c r="B2" s="134">
        <v>1</v>
      </c>
      <c r="C2" s="134" t="s">
        <v>183</v>
      </c>
      <c r="D2" s="125" t="s">
        <v>184</v>
      </c>
      <c r="E2" s="125" t="s">
        <v>184</v>
      </c>
      <c r="F2" s="134" t="s">
        <v>185</v>
      </c>
      <c r="G2" s="134" t="s">
        <v>186</v>
      </c>
      <c r="H2" s="134" t="s">
        <v>187</v>
      </c>
      <c r="I2" s="134">
        <v>38000</v>
      </c>
      <c r="J2" s="135">
        <v>38000</v>
      </c>
      <c r="K2" s="135">
        <v>20000</v>
      </c>
      <c r="L2" s="136">
        <v>15.861000000000001</v>
      </c>
      <c r="M2" s="137">
        <v>16</v>
      </c>
      <c r="N2" s="136">
        <v>0.122</v>
      </c>
      <c r="O2" s="135">
        <v>1</v>
      </c>
      <c r="P2" s="136">
        <v>0.122</v>
      </c>
      <c r="Q2" s="138">
        <v>3.45</v>
      </c>
      <c r="R2" s="137">
        <v>3.45</v>
      </c>
      <c r="S2" s="139">
        <v>1703340</v>
      </c>
      <c r="T2" s="124">
        <v>1</v>
      </c>
      <c r="U2" s="140">
        <v>493721.73913043475</v>
      </c>
      <c r="V2" s="141">
        <v>2.0254323857832257</v>
      </c>
    </row>
    <row r="3" spans="1:22">
      <c r="A3" s="125">
        <v>2</v>
      </c>
      <c r="B3" s="125">
        <v>2</v>
      </c>
      <c r="C3" s="125" t="s">
        <v>188</v>
      </c>
      <c r="D3" s="125" t="s">
        <v>184</v>
      </c>
      <c r="E3" s="125" t="s">
        <v>184</v>
      </c>
      <c r="F3" s="125" t="s">
        <v>185</v>
      </c>
      <c r="G3" s="125" t="s">
        <v>186</v>
      </c>
      <c r="H3" s="125" t="s">
        <v>187</v>
      </c>
      <c r="I3" s="123">
        <v>38000</v>
      </c>
      <c r="J3" s="123">
        <v>38000</v>
      </c>
      <c r="K3" s="123">
        <v>20000</v>
      </c>
      <c r="L3" s="126">
        <v>5.42</v>
      </c>
      <c r="M3" s="137">
        <v>6</v>
      </c>
      <c r="N3" s="126">
        <v>0.26300000000000001</v>
      </c>
      <c r="O3" s="123">
        <v>1</v>
      </c>
      <c r="P3" s="136">
        <v>0.26300000000000001</v>
      </c>
      <c r="Q3" s="138">
        <v>3.45</v>
      </c>
      <c r="R3" s="137">
        <v>3.45</v>
      </c>
      <c r="S3" s="139">
        <v>769410</v>
      </c>
      <c r="T3" s="124">
        <v>4</v>
      </c>
      <c r="U3" s="140">
        <v>223017.39130434781</v>
      </c>
      <c r="V3" s="141">
        <v>4.4839552384294459</v>
      </c>
    </row>
    <row r="4" spans="1:22">
      <c r="A4" s="125">
        <v>3</v>
      </c>
      <c r="B4" s="125">
        <v>3</v>
      </c>
      <c r="C4" s="125" t="s">
        <v>189</v>
      </c>
      <c r="D4" s="125" t="s">
        <v>190</v>
      </c>
      <c r="E4" s="125" t="s">
        <v>190</v>
      </c>
      <c r="F4" s="125" t="s">
        <v>191</v>
      </c>
      <c r="G4" s="125" t="s">
        <v>192</v>
      </c>
      <c r="H4" s="125" t="s">
        <v>187</v>
      </c>
      <c r="I4" s="123">
        <v>38000</v>
      </c>
      <c r="J4" s="123">
        <v>38000</v>
      </c>
      <c r="K4" s="125" t="s">
        <v>193</v>
      </c>
      <c r="L4" s="126">
        <v>11.691000000000001</v>
      </c>
      <c r="M4" s="137">
        <v>12</v>
      </c>
      <c r="N4" s="126">
        <v>0.13300000000000001</v>
      </c>
      <c r="O4" s="123">
        <v>1</v>
      </c>
      <c r="P4" s="136">
        <v>0.13300000000000001</v>
      </c>
      <c r="Q4" s="138">
        <v>3.45</v>
      </c>
      <c r="R4" s="137">
        <v>3.45</v>
      </c>
      <c r="S4" s="139">
        <v>1492540</v>
      </c>
      <c r="T4" s="124">
        <v>1</v>
      </c>
      <c r="U4" s="140">
        <v>432620.28985507245</v>
      </c>
      <c r="V4" s="141">
        <v>2.3114958393074891</v>
      </c>
    </row>
    <row r="5" spans="1:22">
      <c r="A5" s="125">
        <v>4</v>
      </c>
      <c r="B5" s="125">
        <v>4</v>
      </c>
      <c r="C5" s="125" t="s">
        <v>194</v>
      </c>
      <c r="D5" s="125" t="s">
        <v>195</v>
      </c>
      <c r="E5" s="125" t="s">
        <v>195</v>
      </c>
      <c r="F5" s="125" t="s">
        <v>196</v>
      </c>
      <c r="G5" s="125" t="s">
        <v>197</v>
      </c>
      <c r="H5" s="125" t="s">
        <v>187</v>
      </c>
      <c r="I5" s="123">
        <v>38000</v>
      </c>
      <c r="J5" s="123">
        <v>38000</v>
      </c>
      <c r="K5" s="123">
        <v>10000</v>
      </c>
      <c r="L5" s="126">
        <v>13.24</v>
      </c>
      <c r="M5" s="137">
        <v>14</v>
      </c>
      <c r="N5" s="126">
        <v>0.13300000000000001</v>
      </c>
      <c r="O5" s="123">
        <v>1</v>
      </c>
      <c r="P5" s="136">
        <v>0.13300000000000001</v>
      </c>
      <c r="Q5" s="138">
        <v>3.45</v>
      </c>
      <c r="R5" s="137">
        <v>3.45</v>
      </c>
      <c r="S5" s="139">
        <v>1597940</v>
      </c>
      <c r="T5" s="124">
        <v>1</v>
      </c>
      <c r="U5" s="140">
        <v>463171.0144927536</v>
      </c>
      <c r="V5" s="141">
        <v>2.1590297508041605</v>
      </c>
    </row>
    <row r="6" spans="1:22">
      <c r="A6" s="125">
        <v>5</v>
      </c>
      <c r="B6" s="125">
        <v>5</v>
      </c>
      <c r="C6" s="125" t="s">
        <v>198</v>
      </c>
      <c r="D6" s="125" t="s">
        <v>195</v>
      </c>
      <c r="E6" s="125" t="s">
        <v>195</v>
      </c>
      <c r="F6" s="125" t="s">
        <v>199</v>
      </c>
      <c r="G6" s="125" t="s">
        <v>200</v>
      </c>
      <c r="H6" s="125" t="s">
        <v>187</v>
      </c>
      <c r="I6" s="123">
        <v>38000</v>
      </c>
      <c r="J6" s="123">
        <v>38000</v>
      </c>
      <c r="K6" s="125" t="s">
        <v>193</v>
      </c>
      <c r="L6" s="126">
        <v>9.9619999999999997</v>
      </c>
      <c r="M6" s="137">
        <v>10</v>
      </c>
      <c r="N6" s="126">
        <v>0.157</v>
      </c>
      <c r="O6" s="123">
        <v>1</v>
      </c>
      <c r="P6" s="136">
        <v>0.157</v>
      </c>
      <c r="Q6" s="138">
        <v>3.45</v>
      </c>
      <c r="R6" s="137">
        <v>3.45</v>
      </c>
      <c r="S6" s="139">
        <v>1387140</v>
      </c>
      <c r="T6" s="124">
        <v>1</v>
      </c>
      <c r="U6" s="140">
        <v>402069.5652173913</v>
      </c>
      <c r="V6" s="141">
        <v>2.487131796357974</v>
      </c>
    </row>
    <row r="7" spans="1:22">
      <c r="A7" s="125">
        <v>6</v>
      </c>
      <c r="B7" s="125">
        <v>6</v>
      </c>
      <c r="C7" s="125" t="s">
        <v>201</v>
      </c>
      <c r="D7" s="125" t="s">
        <v>195</v>
      </c>
      <c r="E7" s="125" t="s">
        <v>195</v>
      </c>
      <c r="F7" s="125" t="s">
        <v>202</v>
      </c>
      <c r="G7" s="125" t="s">
        <v>203</v>
      </c>
      <c r="H7" s="125" t="s">
        <v>187</v>
      </c>
      <c r="I7" s="123">
        <v>38000</v>
      </c>
      <c r="J7" s="125" t="s">
        <v>193</v>
      </c>
      <c r="K7" s="123">
        <v>38000</v>
      </c>
      <c r="L7" s="126">
        <v>10.638999999999999</v>
      </c>
      <c r="M7" s="137">
        <v>11</v>
      </c>
      <c r="N7" s="126">
        <v>9.2999999999999999E-2</v>
      </c>
      <c r="O7" s="123">
        <v>1</v>
      </c>
      <c r="P7" s="136">
        <v>9.2999999999999999E-2</v>
      </c>
      <c r="Q7" s="138">
        <v>3.45</v>
      </c>
      <c r="R7" s="137">
        <v>3.45</v>
      </c>
      <c r="S7" s="139">
        <v>1439840</v>
      </c>
      <c r="T7" s="124">
        <v>1</v>
      </c>
      <c r="U7" s="140">
        <v>417344.92753623187</v>
      </c>
      <c r="V7" s="141">
        <v>2.396099566618513</v>
      </c>
    </row>
    <row r="8" spans="1:22">
      <c r="A8" s="125">
        <v>7</v>
      </c>
      <c r="B8" s="125">
        <v>7</v>
      </c>
      <c r="C8" s="125" t="s">
        <v>204</v>
      </c>
      <c r="D8" s="125" t="s">
        <v>205</v>
      </c>
      <c r="E8" s="125" t="s">
        <v>205</v>
      </c>
      <c r="F8" s="125" t="s">
        <v>206</v>
      </c>
      <c r="G8" s="123"/>
      <c r="H8" s="125" t="s">
        <v>207</v>
      </c>
      <c r="I8" s="123">
        <v>110000</v>
      </c>
      <c r="J8" s="125" t="s">
        <v>208</v>
      </c>
      <c r="K8" s="123">
        <v>110000</v>
      </c>
      <c r="L8" s="126">
        <v>1.526</v>
      </c>
      <c r="M8" s="137">
        <v>2</v>
      </c>
      <c r="N8" s="126">
        <v>0.126</v>
      </c>
      <c r="O8" s="123">
        <v>1</v>
      </c>
      <c r="P8" s="136">
        <v>0.126</v>
      </c>
      <c r="Q8" s="138">
        <v>3.45</v>
      </c>
      <c r="R8" s="137">
        <v>3.45</v>
      </c>
      <c r="S8" s="139">
        <v>1340080</v>
      </c>
      <c r="T8" s="124">
        <v>11</v>
      </c>
      <c r="U8" s="140">
        <v>388428.98550724634</v>
      </c>
      <c r="V8" s="141">
        <v>2.5744731657811473</v>
      </c>
    </row>
    <row r="9" spans="1:22">
      <c r="A9" s="125">
        <v>8</v>
      </c>
      <c r="B9" s="125">
        <v>8</v>
      </c>
      <c r="C9" s="125" t="s">
        <v>209</v>
      </c>
      <c r="D9" s="125" t="s">
        <v>210</v>
      </c>
      <c r="E9" s="125" t="s">
        <v>210</v>
      </c>
      <c r="F9" s="125" t="s">
        <v>211</v>
      </c>
      <c r="G9" s="125" t="s">
        <v>212</v>
      </c>
      <c r="H9" s="125" t="s">
        <v>187</v>
      </c>
      <c r="I9" s="123">
        <v>38000</v>
      </c>
      <c r="J9" s="123">
        <v>38000</v>
      </c>
      <c r="K9" s="123">
        <v>10000</v>
      </c>
      <c r="L9" s="126">
        <v>6.0090000000000003</v>
      </c>
      <c r="M9" s="137">
        <v>7</v>
      </c>
      <c r="N9" s="126">
        <v>0.28000000000000003</v>
      </c>
      <c r="O9" s="123">
        <v>1</v>
      </c>
      <c r="P9" s="136">
        <v>0.28000000000000003</v>
      </c>
      <c r="Q9" s="138">
        <v>3.45</v>
      </c>
      <c r="R9" s="137">
        <v>3.45</v>
      </c>
      <c r="S9" s="139">
        <v>839680</v>
      </c>
      <c r="T9" s="124">
        <v>4</v>
      </c>
      <c r="U9" s="140">
        <v>243385.5072463768</v>
      </c>
      <c r="V9" s="141">
        <v>4.1087080792682924</v>
      </c>
    </row>
    <row r="10" spans="1:22">
      <c r="A10" s="125">
        <v>9</v>
      </c>
      <c r="B10" s="125">
        <v>9</v>
      </c>
      <c r="C10" s="125" t="s">
        <v>213</v>
      </c>
      <c r="D10" s="125" t="s">
        <v>210</v>
      </c>
      <c r="E10" s="125" t="s">
        <v>210</v>
      </c>
      <c r="F10" s="125" t="s">
        <v>211</v>
      </c>
      <c r="G10" s="125" t="s">
        <v>212</v>
      </c>
      <c r="H10" s="125" t="s">
        <v>187</v>
      </c>
      <c r="I10" s="123">
        <v>38000</v>
      </c>
      <c r="J10" s="123">
        <v>38000</v>
      </c>
      <c r="K10" s="123">
        <v>10000</v>
      </c>
      <c r="L10" s="126">
        <v>5.282</v>
      </c>
      <c r="M10" s="137">
        <v>6</v>
      </c>
      <c r="N10" s="126">
        <v>0.17799999999999999</v>
      </c>
      <c r="O10" s="123">
        <v>1</v>
      </c>
      <c r="P10" s="136">
        <v>0.17799999999999999</v>
      </c>
      <c r="Q10" s="138">
        <v>3.45</v>
      </c>
      <c r="R10" s="137">
        <v>3.45</v>
      </c>
      <c r="S10" s="139">
        <v>769410</v>
      </c>
      <c r="T10" s="124">
        <v>4</v>
      </c>
      <c r="U10" s="140">
        <v>223017.39130434781</v>
      </c>
      <c r="V10" s="141">
        <v>4.4839552384294459</v>
      </c>
    </row>
    <row r="11" spans="1:22">
      <c r="A11" s="125">
        <v>10</v>
      </c>
      <c r="B11" s="125">
        <v>10</v>
      </c>
      <c r="C11" s="125" t="s">
        <v>214</v>
      </c>
      <c r="D11" s="125" t="s">
        <v>215</v>
      </c>
      <c r="E11" s="125" t="s">
        <v>215</v>
      </c>
      <c r="F11" s="125" t="s">
        <v>216</v>
      </c>
      <c r="G11" s="125" t="s">
        <v>217</v>
      </c>
      <c r="H11" s="125" t="s">
        <v>207</v>
      </c>
      <c r="I11" s="123">
        <v>110000</v>
      </c>
      <c r="J11" s="123">
        <v>110000</v>
      </c>
      <c r="K11" s="123">
        <v>38000</v>
      </c>
      <c r="L11" s="126">
        <v>4.6950000000000003</v>
      </c>
      <c r="M11" s="137">
        <v>5</v>
      </c>
      <c r="N11" s="126">
        <v>0.2</v>
      </c>
      <c r="O11" s="123">
        <v>1</v>
      </c>
      <c r="P11" s="136">
        <v>0.2</v>
      </c>
      <c r="Q11" s="138">
        <v>3.45</v>
      </c>
      <c r="R11" s="137">
        <v>3.45</v>
      </c>
      <c r="S11" s="139">
        <v>1679970</v>
      </c>
      <c r="T11" s="124">
        <v>7</v>
      </c>
      <c r="U11" s="140">
        <v>486947.82608695648</v>
      </c>
      <c r="V11" s="141">
        <v>2.0536081001446456</v>
      </c>
    </row>
    <row r="12" spans="1:22">
      <c r="A12" s="125">
        <v>11</v>
      </c>
      <c r="B12" s="125">
        <v>11</v>
      </c>
      <c r="C12" s="125" t="s">
        <v>218</v>
      </c>
      <c r="D12" s="125" t="s">
        <v>215</v>
      </c>
      <c r="E12" s="125" t="s">
        <v>215</v>
      </c>
      <c r="F12" s="125" t="s">
        <v>216</v>
      </c>
      <c r="G12" s="125" t="s">
        <v>217</v>
      </c>
      <c r="H12" s="125" t="s">
        <v>207</v>
      </c>
      <c r="I12" s="123">
        <v>110000</v>
      </c>
      <c r="J12" s="123">
        <v>110000</v>
      </c>
      <c r="K12" s="123">
        <v>38000</v>
      </c>
      <c r="L12" s="126">
        <v>5.6079999999999997</v>
      </c>
      <c r="M12" s="137">
        <v>6</v>
      </c>
      <c r="N12" s="126">
        <v>0.11600000000000001</v>
      </c>
      <c r="O12" s="123">
        <v>1</v>
      </c>
      <c r="P12" s="136">
        <v>0.11600000000000001</v>
      </c>
      <c r="Q12" s="138">
        <v>3.45</v>
      </c>
      <c r="R12" s="137">
        <v>3.45</v>
      </c>
      <c r="S12" s="139">
        <v>1732670</v>
      </c>
      <c r="T12" s="124">
        <v>7</v>
      </c>
      <c r="U12" s="140">
        <v>502223.18840579706</v>
      </c>
      <c r="V12" s="141">
        <v>1.991146611876468</v>
      </c>
    </row>
    <row r="13" spans="1:22">
      <c r="A13" s="125">
        <v>12</v>
      </c>
      <c r="B13" s="125">
        <v>12</v>
      </c>
      <c r="C13" s="125" t="s">
        <v>219</v>
      </c>
      <c r="D13" s="125" t="s">
        <v>215</v>
      </c>
      <c r="E13" s="125" t="s">
        <v>215</v>
      </c>
      <c r="F13" s="125" t="s">
        <v>220</v>
      </c>
      <c r="G13" s="125" t="s">
        <v>221</v>
      </c>
      <c r="H13" s="125" t="s">
        <v>187</v>
      </c>
      <c r="I13" s="123">
        <v>38000</v>
      </c>
      <c r="J13" s="123">
        <v>38000</v>
      </c>
      <c r="K13" s="125" t="s">
        <v>193</v>
      </c>
      <c r="L13" s="126">
        <v>5.9240000000000004</v>
      </c>
      <c r="M13" s="137">
        <v>6</v>
      </c>
      <c r="N13" s="126">
        <v>0.13400000000000001</v>
      </c>
      <c r="O13" s="123">
        <v>1</v>
      </c>
      <c r="P13" s="136">
        <v>0.13400000000000001</v>
      </c>
      <c r="Q13" s="138">
        <v>3.45</v>
      </c>
      <c r="R13" s="137">
        <v>3.45</v>
      </c>
      <c r="S13" s="139">
        <v>769410</v>
      </c>
      <c r="T13" s="124">
        <v>4</v>
      </c>
      <c r="U13" s="140">
        <v>223017.39130434781</v>
      </c>
      <c r="V13" s="141">
        <v>4.4839552384294459</v>
      </c>
    </row>
    <row r="14" spans="1:22">
      <c r="A14" s="125">
        <v>13</v>
      </c>
      <c r="B14" s="125">
        <v>13</v>
      </c>
      <c r="C14" s="125" t="s">
        <v>222</v>
      </c>
      <c r="D14" s="125" t="s">
        <v>223</v>
      </c>
      <c r="E14" s="125" t="s">
        <v>223</v>
      </c>
      <c r="F14" s="125" t="s">
        <v>224</v>
      </c>
      <c r="G14" s="125" t="s">
        <v>225</v>
      </c>
      <c r="H14" s="125" t="s">
        <v>187</v>
      </c>
      <c r="I14" s="123">
        <v>38000</v>
      </c>
      <c r="J14" s="123">
        <v>38000</v>
      </c>
      <c r="K14" s="125" t="s">
        <v>193</v>
      </c>
      <c r="L14" s="126">
        <v>8.843</v>
      </c>
      <c r="M14" s="137">
        <v>9</v>
      </c>
      <c r="N14" s="126">
        <v>0.13900000000000001</v>
      </c>
      <c r="O14" s="123">
        <v>1</v>
      </c>
      <c r="P14" s="136">
        <v>0.13900000000000001</v>
      </c>
      <c r="Q14" s="138">
        <v>3.45</v>
      </c>
      <c r="R14" s="137">
        <v>3.45</v>
      </c>
      <c r="S14" s="139">
        <v>1334440</v>
      </c>
      <c r="T14" s="124">
        <v>1</v>
      </c>
      <c r="U14" s="140">
        <v>386794.20289855072</v>
      </c>
      <c r="V14" s="141">
        <v>2.585354156050478</v>
      </c>
    </row>
    <row r="15" spans="1:22">
      <c r="A15" s="125">
        <v>14</v>
      </c>
      <c r="B15" s="125">
        <v>14</v>
      </c>
      <c r="C15" s="125" t="s">
        <v>226</v>
      </c>
      <c r="D15" s="125" t="s">
        <v>215</v>
      </c>
      <c r="E15" s="125" t="s">
        <v>215</v>
      </c>
      <c r="F15" s="125" t="s">
        <v>227</v>
      </c>
      <c r="G15" s="125" t="s">
        <v>228</v>
      </c>
      <c r="H15" s="125" t="s">
        <v>207</v>
      </c>
      <c r="I15" s="123">
        <v>110000</v>
      </c>
      <c r="J15" s="123">
        <v>110000</v>
      </c>
      <c r="K15" s="123">
        <v>38000</v>
      </c>
      <c r="L15" s="126">
        <v>4.5419999999999998</v>
      </c>
      <c r="M15" s="137">
        <v>5</v>
      </c>
      <c r="N15" s="126">
        <v>0.154</v>
      </c>
      <c r="O15" s="123">
        <v>1</v>
      </c>
      <c r="P15" s="136">
        <v>0.154</v>
      </c>
      <c r="Q15" s="138">
        <v>3.45</v>
      </c>
      <c r="R15" s="137">
        <v>3.45</v>
      </c>
      <c r="S15" s="139">
        <v>1679970</v>
      </c>
      <c r="T15" s="124">
        <v>7</v>
      </c>
      <c r="U15" s="140">
        <v>486947.82608695648</v>
      </c>
      <c r="V15" s="141">
        <v>2.0536081001446456</v>
      </c>
    </row>
    <row r="16" spans="1:22">
      <c r="A16" s="125">
        <v>15</v>
      </c>
      <c r="B16" s="125">
        <v>15</v>
      </c>
      <c r="C16" s="125" t="s">
        <v>229</v>
      </c>
      <c r="D16" s="125" t="s">
        <v>184</v>
      </c>
      <c r="E16" s="125" t="s">
        <v>184</v>
      </c>
      <c r="F16" s="125" t="s">
        <v>230</v>
      </c>
      <c r="G16" s="125" t="s">
        <v>231</v>
      </c>
      <c r="H16" s="125" t="s">
        <v>187</v>
      </c>
      <c r="I16" s="123">
        <v>38000</v>
      </c>
      <c r="J16" s="123">
        <v>38000</v>
      </c>
      <c r="K16" s="123">
        <v>20000</v>
      </c>
      <c r="L16" s="126">
        <v>11.994999999999999</v>
      </c>
      <c r="M16" s="137">
        <v>12</v>
      </c>
      <c r="N16" s="126">
        <v>0.155</v>
      </c>
      <c r="O16" s="123">
        <v>1</v>
      </c>
      <c r="P16" s="136">
        <v>0.155</v>
      </c>
      <c r="Q16" s="138">
        <v>3.45</v>
      </c>
      <c r="R16" s="137">
        <v>3.45</v>
      </c>
      <c r="S16" s="139">
        <v>1492540</v>
      </c>
      <c r="T16" s="124">
        <v>1</v>
      </c>
      <c r="U16" s="140">
        <v>432620.28985507245</v>
      </c>
      <c r="V16" s="141">
        <v>2.3114958393074891</v>
      </c>
    </row>
    <row r="17" spans="1:22">
      <c r="A17" s="125">
        <v>16</v>
      </c>
      <c r="B17" s="125">
        <v>16</v>
      </c>
      <c r="C17" s="125" t="s">
        <v>232</v>
      </c>
      <c r="D17" s="125" t="s">
        <v>223</v>
      </c>
      <c r="E17" s="125" t="s">
        <v>223</v>
      </c>
      <c r="F17" s="125" t="s">
        <v>233</v>
      </c>
      <c r="G17" s="125" t="s">
        <v>234</v>
      </c>
      <c r="H17" s="125" t="s">
        <v>187</v>
      </c>
      <c r="I17" s="123">
        <v>38000</v>
      </c>
      <c r="J17" s="123">
        <v>38000</v>
      </c>
      <c r="K17" s="123">
        <v>20000</v>
      </c>
      <c r="L17" s="126">
        <v>11.179</v>
      </c>
      <c r="M17" s="137">
        <v>12</v>
      </c>
      <c r="N17" s="126">
        <v>0.10100000000000001</v>
      </c>
      <c r="O17" s="123">
        <v>1</v>
      </c>
      <c r="P17" s="136">
        <v>0.10100000000000001</v>
      </c>
      <c r="Q17" s="138">
        <v>3.45</v>
      </c>
      <c r="R17" s="137">
        <v>3.45</v>
      </c>
      <c r="S17" s="139">
        <v>1492540</v>
      </c>
      <c r="T17" s="124">
        <v>1</v>
      </c>
      <c r="U17" s="140">
        <v>432620.28985507245</v>
      </c>
      <c r="V17" s="141">
        <v>2.3114958393074891</v>
      </c>
    </row>
    <row r="18" spans="1:22">
      <c r="A18" s="125">
        <v>17</v>
      </c>
      <c r="B18" s="125">
        <v>17</v>
      </c>
      <c r="C18" s="125" t="s">
        <v>235</v>
      </c>
      <c r="D18" s="125" t="s">
        <v>195</v>
      </c>
      <c r="E18" s="125" t="s">
        <v>195</v>
      </c>
      <c r="F18" s="125" t="s">
        <v>236</v>
      </c>
      <c r="G18" s="125" t="s">
        <v>237</v>
      </c>
      <c r="H18" s="125" t="s">
        <v>187</v>
      </c>
      <c r="I18" s="123">
        <v>38000</v>
      </c>
      <c r="J18" s="123">
        <v>38000</v>
      </c>
      <c r="K18" s="125" t="s">
        <v>193</v>
      </c>
      <c r="L18" s="126">
        <v>14.864000000000001</v>
      </c>
      <c r="M18" s="137">
        <v>15</v>
      </c>
      <c r="N18" s="126">
        <v>0.14899999999999999</v>
      </c>
      <c r="O18" s="123">
        <v>1</v>
      </c>
      <c r="P18" s="136">
        <v>0.14899999999999999</v>
      </c>
      <c r="Q18" s="138">
        <v>3.45</v>
      </c>
      <c r="R18" s="137">
        <v>3.45</v>
      </c>
      <c r="S18" s="139">
        <v>1650640</v>
      </c>
      <c r="T18" s="124">
        <v>1</v>
      </c>
      <c r="U18" s="140">
        <v>478446.37681159418</v>
      </c>
      <c r="V18" s="141">
        <v>2.0900983860805504</v>
      </c>
    </row>
    <row r="19" spans="1:22">
      <c r="A19" s="125">
        <v>18</v>
      </c>
      <c r="B19" s="125">
        <v>18</v>
      </c>
      <c r="C19" s="125" t="s">
        <v>238</v>
      </c>
      <c r="D19" s="125" t="s">
        <v>195</v>
      </c>
      <c r="E19" s="125" t="s">
        <v>195</v>
      </c>
      <c r="F19" s="125" t="s">
        <v>239</v>
      </c>
      <c r="G19" s="125" t="s">
        <v>240</v>
      </c>
      <c r="H19" s="125" t="s">
        <v>187</v>
      </c>
      <c r="I19" s="123">
        <v>38000</v>
      </c>
      <c r="J19" s="125" t="s">
        <v>193</v>
      </c>
      <c r="K19" s="123">
        <v>38000</v>
      </c>
      <c r="L19" s="126">
        <v>2.2170000000000001</v>
      </c>
      <c r="M19" s="137">
        <v>3</v>
      </c>
      <c r="N19" s="126">
        <v>0.25900000000000001</v>
      </c>
      <c r="O19" s="123">
        <v>1</v>
      </c>
      <c r="P19" s="136">
        <v>0.25900000000000001</v>
      </c>
      <c r="Q19" s="138">
        <v>3.45</v>
      </c>
      <c r="R19" s="137">
        <v>3.45</v>
      </c>
      <c r="S19" s="139">
        <v>558600</v>
      </c>
      <c r="T19" s="124">
        <v>4</v>
      </c>
      <c r="U19" s="140">
        <v>161913.04347826086</v>
      </c>
      <c r="V19" s="141">
        <v>6.176154672395274</v>
      </c>
    </row>
    <row r="20" spans="1:22">
      <c r="A20" s="125">
        <v>19</v>
      </c>
      <c r="B20" s="125">
        <v>19</v>
      </c>
      <c r="C20" s="125" t="s">
        <v>241</v>
      </c>
      <c r="D20" s="125" t="s">
        <v>242</v>
      </c>
      <c r="E20" s="125" t="s">
        <v>242</v>
      </c>
      <c r="F20" s="125" t="s">
        <v>243</v>
      </c>
      <c r="G20" s="125" t="s">
        <v>244</v>
      </c>
      <c r="H20" s="125" t="s">
        <v>187</v>
      </c>
      <c r="I20" s="123">
        <v>38000</v>
      </c>
      <c r="J20" s="123">
        <v>38000</v>
      </c>
      <c r="K20" s="123">
        <v>20000</v>
      </c>
      <c r="L20" s="126">
        <v>7.8869999999999996</v>
      </c>
      <c r="M20" s="137">
        <v>8</v>
      </c>
      <c r="N20" s="126">
        <v>0.33700000000000002</v>
      </c>
      <c r="O20" s="123">
        <v>1</v>
      </c>
      <c r="P20" s="136">
        <v>0.33700000000000002</v>
      </c>
      <c r="Q20" s="138">
        <v>3.45</v>
      </c>
      <c r="R20" s="137">
        <v>3.45</v>
      </c>
      <c r="S20" s="139">
        <v>909950</v>
      </c>
      <c r="T20" s="124">
        <v>4</v>
      </c>
      <c r="U20" s="140">
        <v>263753.62318840576</v>
      </c>
      <c r="V20" s="141">
        <v>3.7914171108302654</v>
      </c>
    </row>
    <row r="21" spans="1:22">
      <c r="A21" s="125">
        <v>20</v>
      </c>
      <c r="B21" s="125">
        <v>20</v>
      </c>
      <c r="C21" s="125" t="s">
        <v>245</v>
      </c>
      <c r="D21" s="125" t="s">
        <v>195</v>
      </c>
      <c r="E21" s="125" t="s">
        <v>195</v>
      </c>
      <c r="F21" s="125" t="s">
        <v>246</v>
      </c>
      <c r="G21" s="125" t="s">
        <v>247</v>
      </c>
      <c r="H21" s="125" t="s">
        <v>187</v>
      </c>
      <c r="I21" s="123">
        <v>38000</v>
      </c>
      <c r="J21" s="123">
        <v>38000</v>
      </c>
      <c r="K21" s="123">
        <v>10000</v>
      </c>
      <c r="L21" s="126">
        <v>8.548</v>
      </c>
      <c r="M21" s="137">
        <v>9</v>
      </c>
      <c r="N21" s="126">
        <v>0.52300000000000002</v>
      </c>
      <c r="O21" s="123">
        <v>1</v>
      </c>
      <c r="P21" s="136">
        <v>0.52300000000000002</v>
      </c>
      <c r="Q21" s="138">
        <v>3.45</v>
      </c>
      <c r="R21" s="137">
        <v>3.45</v>
      </c>
      <c r="S21" s="139">
        <v>1334440</v>
      </c>
      <c r="T21" s="124">
        <v>1</v>
      </c>
      <c r="U21" s="140">
        <v>386794.20289855072</v>
      </c>
      <c r="V21" s="141">
        <v>2.585354156050478</v>
      </c>
    </row>
    <row r="22" spans="1:22">
      <c r="A22" s="125">
        <v>21</v>
      </c>
      <c r="B22" s="125">
        <v>21</v>
      </c>
      <c r="C22" s="125" t="s">
        <v>248</v>
      </c>
      <c r="D22" s="125" t="s">
        <v>184</v>
      </c>
      <c r="E22" s="125" t="s">
        <v>184</v>
      </c>
      <c r="F22" s="125" t="s">
        <v>185</v>
      </c>
      <c r="G22" s="125" t="s">
        <v>186</v>
      </c>
      <c r="H22" s="125" t="s">
        <v>187</v>
      </c>
      <c r="I22" s="123">
        <v>38000</v>
      </c>
      <c r="J22" s="123">
        <v>38000</v>
      </c>
      <c r="K22" s="123">
        <v>20000</v>
      </c>
      <c r="L22" s="126">
        <v>13.635</v>
      </c>
      <c r="M22" s="137">
        <v>14</v>
      </c>
      <c r="N22" s="126">
        <v>0.28899999999999998</v>
      </c>
      <c r="O22" s="123">
        <v>1</v>
      </c>
      <c r="P22" s="136">
        <v>0.28899999999999998</v>
      </c>
      <c r="Q22" s="138">
        <v>3.45</v>
      </c>
      <c r="R22" s="137">
        <v>3.45</v>
      </c>
      <c r="S22" s="139">
        <v>1597940</v>
      </c>
      <c r="T22" s="124">
        <v>1</v>
      </c>
      <c r="U22" s="140">
        <v>463171.0144927536</v>
      </c>
      <c r="V22" s="141">
        <v>2.1590297508041605</v>
      </c>
    </row>
    <row r="23" spans="1:22">
      <c r="A23" s="125">
        <v>22</v>
      </c>
      <c r="B23" s="125">
        <v>22</v>
      </c>
      <c r="C23" s="125" t="s">
        <v>249</v>
      </c>
      <c r="D23" s="125" t="s">
        <v>215</v>
      </c>
      <c r="E23" s="125" t="s">
        <v>215</v>
      </c>
      <c r="F23" s="125" t="s">
        <v>250</v>
      </c>
      <c r="G23" s="125" t="s">
        <v>251</v>
      </c>
      <c r="H23" s="125" t="s">
        <v>187</v>
      </c>
      <c r="I23" s="123">
        <v>38000</v>
      </c>
      <c r="J23" s="123">
        <v>38000</v>
      </c>
      <c r="K23" s="123">
        <v>20000</v>
      </c>
      <c r="L23" s="126">
        <v>7.06</v>
      </c>
      <c r="M23" s="137">
        <v>8</v>
      </c>
      <c r="N23" s="126">
        <v>0.32500000000000001</v>
      </c>
      <c r="O23" s="123">
        <v>1</v>
      </c>
      <c r="P23" s="136">
        <v>0.32500000000000001</v>
      </c>
      <c r="Q23" s="138">
        <v>3.45</v>
      </c>
      <c r="R23" s="137">
        <v>3.45</v>
      </c>
      <c r="S23" s="139">
        <v>909950</v>
      </c>
      <c r="T23" s="124">
        <v>4</v>
      </c>
      <c r="U23" s="140">
        <v>263753.62318840576</v>
      </c>
      <c r="V23" s="141">
        <v>3.7914171108302654</v>
      </c>
    </row>
    <row r="24" spans="1:22">
      <c r="A24" s="125">
        <v>23</v>
      </c>
      <c r="B24" s="125">
        <v>23</v>
      </c>
      <c r="C24" s="125" t="s">
        <v>252</v>
      </c>
      <c r="D24" s="125" t="s">
        <v>195</v>
      </c>
      <c r="E24" s="125" t="s">
        <v>195</v>
      </c>
      <c r="F24" s="125" t="s">
        <v>239</v>
      </c>
      <c r="G24" s="125" t="s">
        <v>240</v>
      </c>
      <c r="H24" s="125" t="s">
        <v>187</v>
      </c>
      <c r="I24" s="123">
        <v>38000</v>
      </c>
      <c r="J24" s="125" t="s">
        <v>193</v>
      </c>
      <c r="K24" s="123">
        <v>38000</v>
      </c>
      <c r="L24" s="126">
        <v>4.8760000000000003</v>
      </c>
      <c r="M24" s="137">
        <v>5</v>
      </c>
      <c r="N24" s="126">
        <v>0.61399999999999999</v>
      </c>
      <c r="O24" s="123">
        <v>1</v>
      </c>
      <c r="P24" s="136">
        <v>0.46050000000000002</v>
      </c>
      <c r="Q24" s="138">
        <v>3.45</v>
      </c>
      <c r="R24" s="137">
        <v>3.45</v>
      </c>
      <c r="S24" s="139">
        <v>699140</v>
      </c>
      <c r="T24" s="124">
        <v>4</v>
      </c>
      <c r="U24" s="140">
        <v>202649.27536231882</v>
      </c>
      <c r="V24" s="141">
        <v>4.9346339788883489</v>
      </c>
    </row>
    <row r="25" spans="1:22">
      <c r="A25" s="125">
        <v>24</v>
      </c>
      <c r="B25" s="125">
        <v>24</v>
      </c>
      <c r="C25" s="125" t="s">
        <v>253</v>
      </c>
      <c r="D25" s="125" t="s">
        <v>195</v>
      </c>
      <c r="E25" s="125" t="s">
        <v>195</v>
      </c>
      <c r="F25" s="125" t="s">
        <v>254</v>
      </c>
      <c r="G25" s="125" t="s">
        <v>255</v>
      </c>
      <c r="H25" s="125" t="s">
        <v>207</v>
      </c>
      <c r="I25" s="123">
        <v>110000</v>
      </c>
      <c r="J25" s="123">
        <v>33000</v>
      </c>
      <c r="K25" s="123">
        <v>110000</v>
      </c>
      <c r="L25" s="126">
        <v>12.664</v>
      </c>
      <c r="M25" s="137">
        <v>13</v>
      </c>
      <c r="N25" s="126">
        <v>0.20899999999999999</v>
      </c>
      <c r="O25" s="123">
        <v>1</v>
      </c>
      <c r="P25" s="136">
        <v>0.20899999999999999</v>
      </c>
      <c r="Q25" s="138">
        <v>3.45</v>
      </c>
      <c r="R25" s="137">
        <v>3.45</v>
      </c>
      <c r="S25" s="139">
        <v>2101570</v>
      </c>
      <c r="T25" s="124">
        <v>7</v>
      </c>
      <c r="U25" s="140">
        <v>609150.72463768115</v>
      </c>
      <c r="V25" s="141">
        <v>1.6416298291277474</v>
      </c>
    </row>
    <row r="26" spans="1:22">
      <c r="A26" s="125">
        <v>25</v>
      </c>
      <c r="B26" s="125">
        <v>25</v>
      </c>
      <c r="C26" s="125" t="s">
        <v>256</v>
      </c>
      <c r="D26" s="125" t="s">
        <v>257</v>
      </c>
      <c r="E26" s="125" t="s">
        <v>257</v>
      </c>
      <c r="F26" s="125" t="s">
        <v>258</v>
      </c>
      <c r="G26" s="125" t="s">
        <v>259</v>
      </c>
      <c r="H26" s="125" t="s">
        <v>207</v>
      </c>
      <c r="I26" s="123">
        <v>110000</v>
      </c>
      <c r="J26" s="123"/>
      <c r="K26" s="123"/>
      <c r="L26" s="126">
        <v>10.904999999999999</v>
      </c>
      <c r="M26" s="137">
        <v>11</v>
      </c>
      <c r="N26" s="126">
        <v>0.78600000000000003</v>
      </c>
      <c r="O26" s="123">
        <v>1</v>
      </c>
      <c r="P26" s="136">
        <v>0.58950000000000002</v>
      </c>
      <c r="Q26" s="138">
        <v>3.45</v>
      </c>
      <c r="R26" s="137">
        <v>3.45</v>
      </c>
      <c r="S26" s="139">
        <v>1996170</v>
      </c>
      <c r="T26" s="124">
        <v>7</v>
      </c>
      <c r="U26" s="140">
        <v>578600</v>
      </c>
      <c r="V26" s="141">
        <v>1.7283097131005876</v>
      </c>
    </row>
    <row r="27" spans="1:22">
      <c r="A27" s="125">
        <v>26</v>
      </c>
      <c r="B27" s="125">
        <v>26</v>
      </c>
      <c r="C27" s="125" t="s">
        <v>260</v>
      </c>
      <c r="D27" s="125" t="s">
        <v>261</v>
      </c>
      <c r="E27" s="125" t="s">
        <v>261</v>
      </c>
      <c r="F27" s="125" t="s">
        <v>262</v>
      </c>
      <c r="G27" s="125" t="s">
        <v>263</v>
      </c>
      <c r="H27" s="125" t="s">
        <v>187</v>
      </c>
      <c r="I27" s="123">
        <v>38000</v>
      </c>
      <c r="J27" s="123">
        <v>38000</v>
      </c>
      <c r="K27" s="125" t="s">
        <v>193</v>
      </c>
      <c r="L27" s="126">
        <v>4.9939999999999998</v>
      </c>
      <c r="M27" s="137">
        <v>5</v>
      </c>
      <c r="N27" s="126">
        <v>0.21099999999999999</v>
      </c>
      <c r="O27" s="123">
        <v>1</v>
      </c>
      <c r="P27" s="136">
        <v>0.21099999999999999</v>
      </c>
      <c r="Q27" s="138">
        <v>3.45</v>
      </c>
      <c r="R27" s="137">
        <v>3.45</v>
      </c>
      <c r="S27" s="139">
        <v>699140</v>
      </c>
      <c r="T27" s="124">
        <v>4</v>
      </c>
      <c r="U27" s="140">
        <v>202649.27536231882</v>
      </c>
      <c r="V27" s="141">
        <v>4.9346339788883489</v>
      </c>
    </row>
    <row r="28" spans="1:22">
      <c r="A28" s="125">
        <v>27</v>
      </c>
      <c r="B28" s="125">
        <v>27</v>
      </c>
      <c r="C28" s="125" t="s">
        <v>264</v>
      </c>
      <c r="D28" s="125" t="s">
        <v>223</v>
      </c>
      <c r="E28" s="125" t="s">
        <v>223</v>
      </c>
      <c r="F28" s="125" t="s">
        <v>265</v>
      </c>
      <c r="G28" s="125" t="s">
        <v>266</v>
      </c>
      <c r="H28" s="125" t="s">
        <v>187</v>
      </c>
      <c r="I28" s="123">
        <v>38000</v>
      </c>
      <c r="J28" s="123">
        <v>38000</v>
      </c>
      <c r="K28" s="123">
        <v>20000</v>
      </c>
      <c r="L28" s="126">
        <v>12.641</v>
      </c>
      <c r="M28" s="137">
        <v>13</v>
      </c>
      <c r="N28" s="126">
        <v>0.28100000000000003</v>
      </c>
      <c r="O28" s="123">
        <v>1</v>
      </c>
      <c r="P28" s="136">
        <v>0.28100000000000003</v>
      </c>
      <c r="Q28" s="138">
        <v>3.45</v>
      </c>
      <c r="R28" s="137">
        <v>3.45</v>
      </c>
      <c r="S28" s="139">
        <v>1545240</v>
      </c>
      <c r="T28" s="124">
        <v>1</v>
      </c>
      <c r="U28" s="140">
        <v>447895.65217391303</v>
      </c>
      <c r="V28" s="141">
        <v>2.2326628873184746</v>
      </c>
    </row>
    <row r="29" spans="1:22">
      <c r="A29" s="125">
        <v>28</v>
      </c>
      <c r="B29" s="125">
        <v>28</v>
      </c>
      <c r="C29" s="125" t="s">
        <v>267</v>
      </c>
      <c r="D29" s="125" t="s">
        <v>184</v>
      </c>
      <c r="E29" s="125" t="s">
        <v>184</v>
      </c>
      <c r="F29" s="125" t="s">
        <v>265</v>
      </c>
      <c r="G29" s="125" t="s">
        <v>266</v>
      </c>
      <c r="H29" s="125" t="s">
        <v>187</v>
      </c>
      <c r="I29" s="123">
        <v>38000</v>
      </c>
      <c r="J29" s="123">
        <v>38000</v>
      </c>
      <c r="K29" s="123">
        <v>20000</v>
      </c>
      <c r="L29" s="126">
        <v>12.848000000000001</v>
      </c>
      <c r="M29" s="137">
        <v>13</v>
      </c>
      <c r="N29" s="126">
        <v>0.13400000000000001</v>
      </c>
      <c r="O29" s="123">
        <v>1</v>
      </c>
      <c r="P29" s="136">
        <v>0.13400000000000001</v>
      </c>
      <c r="Q29" s="138">
        <v>3.45</v>
      </c>
      <c r="R29" s="137">
        <v>3.45</v>
      </c>
      <c r="S29" s="139">
        <v>1545240</v>
      </c>
      <c r="T29" s="124">
        <v>1</v>
      </c>
      <c r="U29" s="140">
        <v>447895.65217391303</v>
      </c>
      <c r="V29" s="141">
        <v>2.2326628873184746</v>
      </c>
    </row>
    <row r="30" spans="1:22">
      <c r="A30" s="125">
        <v>29</v>
      </c>
      <c r="B30" s="125">
        <v>29</v>
      </c>
      <c r="C30" s="125" t="s">
        <v>268</v>
      </c>
      <c r="D30" s="125" t="s">
        <v>223</v>
      </c>
      <c r="E30" s="125" t="s">
        <v>223</v>
      </c>
      <c r="F30" s="125" t="s">
        <v>233</v>
      </c>
      <c r="G30" s="125" t="s">
        <v>234</v>
      </c>
      <c r="H30" s="125" t="s">
        <v>187</v>
      </c>
      <c r="I30" s="123">
        <v>38000</v>
      </c>
      <c r="J30" s="123">
        <v>38000</v>
      </c>
      <c r="K30" s="123">
        <v>20000</v>
      </c>
      <c r="L30" s="126">
        <v>12.044</v>
      </c>
      <c r="M30" s="137">
        <v>13</v>
      </c>
      <c r="N30" s="126">
        <v>0.17</v>
      </c>
      <c r="O30" s="123">
        <v>1</v>
      </c>
      <c r="P30" s="136">
        <v>0.17</v>
      </c>
      <c r="Q30" s="138">
        <v>3.45</v>
      </c>
      <c r="R30" s="137">
        <v>3.45</v>
      </c>
      <c r="S30" s="139">
        <v>1545240</v>
      </c>
      <c r="T30" s="124">
        <v>1</v>
      </c>
      <c r="U30" s="140">
        <v>447895.65217391303</v>
      </c>
      <c r="V30" s="141">
        <v>2.2326628873184746</v>
      </c>
    </row>
    <row r="31" spans="1:22">
      <c r="A31" s="125">
        <v>30</v>
      </c>
      <c r="B31" s="125">
        <v>30</v>
      </c>
      <c r="C31" s="125" t="s">
        <v>269</v>
      </c>
      <c r="D31" s="125" t="s">
        <v>184</v>
      </c>
      <c r="E31" s="125" t="s">
        <v>184</v>
      </c>
      <c r="F31" s="125" t="s">
        <v>270</v>
      </c>
      <c r="G31" s="125" t="s">
        <v>271</v>
      </c>
      <c r="H31" s="125" t="s">
        <v>187</v>
      </c>
      <c r="I31" s="123">
        <v>38000</v>
      </c>
      <c r="J31" s="125" t="s">
        <v>193</v>
      </c>
      <c r="K31" s="123">
        <v>38000</v>
      </c>
      <c r="L31" s="126">
        <v>13.637</v>
      </c>
      <c r="M31" s="137">
        <v>14</v>
      </c>
      <c r="N31" s="126">
        <v>0.496</v>
      </c>
      <c r="O31" s="123">
        <v>1</v>
      </c>
      <c r="P31" s="136">
        <v>0.496</v>
      </c>
      <c r="Q31" s="138">
        <v>3.45</v>
      </c>
      <c r="R31" s="137">
        <v>3.45</v>
      </c>
      <c r="S31" s="139">
        <v>1597940</v>
      </c>
      <c r="T31" s="124">
        <v>1</v>
      </c>
      <c r="U31" s="140">
        <v>463171.0144927536</v>
      </c>
      <c r="V31" s="141">
        <v>2.1590297508041605</v>
      </c>
    </row>
    <row r="32" spans="1:22">
      <c r="A32" s="125">
        <v>31</v>
      </c>
      <c r="B32" s="125">
        <v>31</v>
      </c>
      <c r="C32" s="125" t="s">
        <v>272</v>
      </c>
      <c r="D32" s="125" t="s">
        <v>184</v>
      </c>
      <c r="E32" s="125" t="s">
        <v>184</v>
      </c>
      <c r="F32" s="125" t="s">
        <v>273</v>
      </c>
      <c r="G32" s="125" t="s">
        <v>274</v>
      </c>
      <c r="H32" s="125" t="s">
        <v>187</v>
      </c>
      <c r="I32" s="123">
        <v>38000</v>
      </c>
      <c r="J32" s="123">
        <v>38000</v>
      </c>
      <c r="K32" s="125" t="s">
        <v>193</v>
      </c>
      <c r="L32" s="126">
        <v>12.786</v>
      </c>
      <c r="M32" s="137">
        <v>13</v>
      </c>
      <c r="N32" s="126">
        <v>0.35099999999999998</v>
      </c>
      <c r="O32" s="123">
        <v>1</v>
      </c>
      <c r="P32" s="136">
        <v>0.35099999999999998</v>
      </c>
      <c r="Q32" s="138">
        <v>3.45</v>
      </c>
      <c r="R32" s="137">
        <v>3.45</v>
      </c>
      <c r="S32" s="139">
        <v>1545240</v>
      </c>
      <c r="T32" s="124">
        <v>1</v>
      </c>
      <c r="U32" s="140">
        <v>447895.65217391303</v>
      </c>
      <c r="V32" s="141">
        <v>2.2326628873184746</v>
      </c>
    </row>
    <row r="33" spans="1:22">
      <c r="A33" s="125">
        <v>32</v>
      </c>
      <c r="B33" s="125">
        <v>32</v>
      </c>
      <c r="C33" s="125" t="s">
        <v>275</v>
      </c>
      <c r="D33" s="125" t="s">
        <v>184</v>
      </c>
      <c r="E33" s="125" t="s">
        <v>184</v>
      </c>
      <c r="F33" s="125" t="s">
        <v>273</v>
      </c>
      <c r="G33" s="125" t="s">
        <v>274</v>
      </c>
      <c r="H33" s="125" t="s">
        <v>187</v>
      </c>
      <c r="I33" s="123">
        <v>38000</v>
      </c>
      <c r="J33" s="123">
        <v>38000</v>
      </c>
      <c r="K33" s="125" t="s">
        <v>193</v>
      </c>
      <c r="L33" s="126">
        <v>14.48</v>
      </c>
      <c r="M33" s="137">
        <v>15</v>
      </c>
      <c r="N33" s="126">
        <v>0.438</v>
      </c>
      <c r="O33" s="123">
        <v>1</v>
      </c>
      <c r="P33" s="136">
        <v>0.438</v>
      </c>
      <c r="Q33" s="138">
        <v>3.45</v>
      </c>
      <c r="R33" s="137">
        <v>3.45</v>
      </c>
      <c r="S33" s="139">
        <v>1650640</v>
      </c>
      <c r="T33" s="124">
        <v>1</v>
      </c>
      <c r="U33" s="140">
        <v>478446.37681159418</v>
      </c>
      <c r="V33" s="141">
        <v>2.0900983860805504</v>
      </c>
    </row>
    <row r="34" spans="1:22">
      <c r="A34" s="125">
        <v>33</v>
      </c>
      <c r="B34" s="125">
        <v>33</v>
      </c>
      <c r="C34" s="125" t="s">
        <v>276</v>
      </c>
      <c r="D34" s="125" t="s">
        <v>184</v>
      </c>
      <c r="E34" s="125" t="s">
        <v>184</v>
      </c>
      <c r="F34" s="125" t="s">
        <v>277</v>
      </c>
      <c r="G34" s="125" t="s">
        <v>278</v>
      </c>
      <c r="H34" s="125" t="s">
        <v>187</v>
      </c>
      <c r="I34" s="123">
        <v>38000</v>
      </c>
      <c r="J34" s="123">
        <v>38000</v>
      </c>
      <c r="K34" s="123">
        <v>20000</v>
      </c>
      <c r="L34" s="126">
        <v>11.712999999999999</v>
      </c>
      <c r="M34" s="137">
        <v>12</v>
      </c>
      <c r="N34" s="126">
        <v>0.121</v>
      </c>
      <c r="O34" s="123">
        <v>1</v>
      </c>
      <c r="P34" s="136">
        <v>0.121</v>
      </c>
      <c r="Q34" s="138">
        <v>3.45</v>
      </c>
      <c r="R34" s="137">
        <v>3.45</v>
      </c>
      <c r="S34" s="139">
        <v>1492540</v>
      </c>
      <c r="T34" s="124">
        <v>1</v>
      </c>
      <c r="U34" s="140">
        <v>432620.28985507245</v>
      </c>
      <c r="V34" s="141">
        <v>2.3114958393074891</v>
      </c>
    </row>
    <row r="35" spans="1:22">
      <c r="A35" s="125">
        <v>34</v>
      </c>
      <c r="B35" s="125">
        <v>34</v>
      </c>
      <c r="C35" s="125" t="s">
        <v>279</v>
      </c>
      <c r="D35" s="125" t="s">
        <v>184</v>
      </c>
      <c r="E35" s="125" t="s">
        <v>184</v>
      </c>
      <c r="F35" s="125" t="s">
        <v>280</v>
      </c>
      <c r="G35" s="125" t="s">
        <v>281</v>
      </c>
      <c r="H35" s="125" t="s">
        <v>187</v>
      </c>
      <c r="I35" s="123">
        <v>38000</v>
      </c>
      <c r="J35" s="123">
        <v>38000</v>
      </c>
      <c r="K35" s="125" t="s">
        <v>193</v>
      </c>
      <c r="L35" s="126">
        <v>11.301</v>
      </c>
      <c r="M35" s="137">
        <v>12</v>
      </c>
      <c r="N35" s="126">
        <v>0.23699999999999999</v>
      </c>
      <c r="O35" s="123">
        <v>1</v>
      </c>
      <c r="P35" s="136">
        <v>0.23699999999999999</v>
      </c>
      <c r="Q35" s="138">
        <v>3.45</v>
      </c>
      <c r="R35" s="137">
        <v>3.45</v>
      </c>
      <c r="S35" s="139">
        <v>1492540</v>
      </c>
      <c r="T35" s="124">
        <v>1</v>
      </c>
      <c r="U35" s="140">
        <v>432620.28985507245</v>
      </c>
      <c r="V35" s="141">
        <v>2.3114958393074891</v>
      </c>
    </row>
    <row r="36" spans="1:22">
      <c r="A36" s="125">
        <v>35</v>
      </c>
      <c r="B36" s="125">
        <v>35</v>
      </c>
      <c r="C36" s="125" t="s">
        <v>282</v>
      </c>
      <c r="D36" s="125" t="s">
        <v>184</v>
      </c>
      <c r="E36" s="125" t="s">
        <v>184</v>
      </c>
      <c r="F36" s="125" t="s">
        <v>273</v>
      </c>
      <c r="G36" s="125" t="s">
        <v>274</v>
      </c>
      <c r="H36" s="125" t="s">
        <v>187</v>
      </c>
      <c r="I36" s="123">
        <v>38000</v>
      </c>
      <c r="J36" s="123">
        <v>38000</v>
      </c>
      <c r="K36" s="125" t="s">
        <v>193</v>
      </c>
      <c r="L36" s="126">
        <v>15.65</v>
      </c>
      <c r="M36" s="137">
        <v>16</v>
      </c>
      <c r="N36" s="126">
        <v>0.26200000000000001</v>
      </c>
      <c r="O36" s="123">
        <v>1</v>
      </c>
      <c r="P36" s="136">
        <v>0.26200000000000001</v>
      </c>
      <c r="Q36" s="138">
        <v>3.45</v>
      </c>
      <c r="R36" s="137">
        <v>3.45</v>
      </c>
      <c r="S36" s="139">
        <v>1703340</v>
      </c>
      <c r="T36" s="124">
        <v>1</v>
      </c>
      <c r="U36" s="140">
        <v>493721.73913043475</v>
      </c>
      <c r="V36" s="141">
        <v>2.0254323857832257</v>
      </c>
    </row>
    <row r="37" spans="1:22">
      <c r="A37" s="125">
        <v>36</v>
      </c>
      <c r="B37" s="125">
        <v>36</v>
      </c>
      <c r="C37" s="125" t="s">
        <v>283</v>
      </c>
      <c r="D37" s="125" t="s">
        <v>184</v>
      </c>
      <c r="E37" s="125" t="s">
        <v>184</v>
      </c>
      <c r="F37" s="125" t="s">
        <v>185</v>
      </c>
      <c r="G37" s="125" t="s">
        <v>186</v>
      </c>
      <c r="H37" s="125" t="s">
        <v>187</v>
      </c>
      <c r="I37" s="123">
        <v>38000</v>
      </c>
      <c r="J37" s="123">
        <v>38000</v>
      </c>
      <c r="K37" s="123">
        <v>20000</v>
      </c>
      <c r="L37" s="126">
        <v>4.0910000000000002</v>
      </c>
      <c r="M37" s="137">
        <v>5</v>
      </c>
      <c r="N37" s="126">
        <v>0.56699999999999995</v>
      </c>
      <c r="O37" s="123">
        <v>1</v>
      </c>
      <c r="P37" s="136">
        <v>0.56699999999999995</v>
      </c>
      <c r="Q37" s="138">
        <v>3.45</v>
      </c>
      <c r="R37" s="137">
        <v>3.45</v>
      </c>
      <c r="S37" s="139">
        <v>699140</v>
      </c>
      <c r="T37" s="124">
        <v>4</v>
      </c>
      <c r="U37" s="140">
        <v>202649.27536231882</v>
      </c>
      <c r="V37" s="141">
        <v>4.9346339788883489</v>
      </c>
    </row>
    <row r="38" spans="1:22">
      <c r="A38" s="125">
        <v>37</v>
      </c>
      <c r="B38" s="125">
        <v>37</v>
      </c>
      <c r="C38" s="125" t="s">
        <v>284</v>
      </c>
      <c r="D38" s="125" t="s">
        <v>184</v>
      </c>
      <c r="E38" s="125" t="s">
        <v>184</v>
      </c>
      <c r="F38" s="125" t="s">
        <v>270</v>
      </c>
      <c r="G38" s="125" t="s">
        <v>271</v>
      </c>
      <c r="H38" s="125" t="s">
        <v>187</v>
      </c>
      <c r="I38" s="123">
        <v>38000</v>
      </c>
      <c r="J38" s="125" t="s">
        <v>193</v>
      </c>
      <c r="K38" s="123">
        <v>38000</v>
      </c>
      <c r="L38" s="126">
        <v>2.79</v>
      </c>
      <c r="M38" s="137">
        <v>3</v>
      </c>
      <c r="N38" s="126">
        <v>0.39900000000000002</v>
      </c>
      <c r="O38" s="123">
        <v>1</v>
      </c>
      <c r="P38" s="136">
        <v>0.39900000000000002</v>
      </c>
      <c r="Q38" s="138">
        <v>3.45</v>
      </c>
      <c r="R38" s="137">
        <v>3.45</v>
      </c>
      <c r="S38" s="139">
        <v>558600</v>
      </c>
      <c r="T38" s="124">
        <v>4</v>
      </c>
      <c r="U38" s="140">
        <v>161913.04347826086</v>
      </c>
      <c r="V38" s="141">
        <v>6.176154672395274</v>
      </c>
    </row>
    <row r="39" spans="1:22">
      <c r="A39" s="125">
        <v>38</v>
      </c>
      <c r="B39" s="125">
        <v>38</v>
      </c>
      <c r="C39" s="125" t="s">
        <v>285</v>
      </c>
      <c r="D39" s="125" t="s">
        <v>184</v>
      </c>
      <c r="E39" s="125" t="s">
        <v>184</v>
      </c>
      <c r="F39" s="125" t="s">
        <v>270</v>
      </c>
      <c r="G39" s="125" t="s">
        <v>271</v>
      </c>
      <c r="H39" s="125" t="s">
        <v>187</v>
      </c>
      <c r="I39" s="123">
        <v>38000</v>
      </c>
      <c r="J39" s="125" t="s">
        <v>193</v>
      </c>
      <c r="K39" s="123">
        <v>38000</v>
      </c>
      <c r="L39" s="126">
        <v>14.268000000000001</v>
      </c>
      <c r="M39" s="137">
        <v>15</v>
      </c>
      <c r="N39" s="126">
        <v>0.109</v>
      </c>
      <c r="O39" s="123">
        <v>1</v>
      </c>
      <c r="P39" s="136">
        <v>0.109</v>
      </c>
      <c r="Q39" s="138">
        <v>3.45</v>
      </c>
      <c r="R39" s="137">
        <v>3.45</v>
      </c>
      <c r="S39" s="139">
        <v>1650640</v>
      </c>
      <c r="T39" s="124">
        <v>1</v>
      </c>
      <c r="U39" s="140">
        <v>478446.37681159418</v>
      </c>
      <c r="V39" s="141">
        <v>2.0900983860805504</v>
      </c>
    </row>
    <row r="40" spans="1:22">
      <c r="A40" s="125">
        <v>39</v>
      </c>
      <c r="B40" s="125">
        <v>39</v>
      </c>
      <c r="C40" s="125" t="s">
        <v>286</v>
      </c>
      <c r="D40" s="125" t="s">
        <v>184</v>
      </c>
      <c r="E40" s="125" t="s">
        <v>184</v>
      </c>
      <c r="F40" s="125" t="s">
        <v>270</v>
      </c>
      <c r="G40" s="125" t="s">
        <v>271</v>
      </c>
      <c r="H40" s="125" t="s">
        <v>187</v>
      </c>
      <c r="I40" s="123">
        <v>38000</v>
      </c>
      <c r="J40" s="125" t="s">
        <v>193</v>
      </c>
      <c r="K40" s="123">
        <v>38000</v>
      </c>
      <c r="L40" s="126">
        <v>9.7449999999999992</v>
      </c>
      <c r="M40" s="137">
        <v>10</v>
      </c>
      <c r="N40" s="126">
        <v>0.123</v>
      </c>
      <c r="O40" s="123">
        <v>1</v>
      </c>
      <c r="P40" s="136">
        <v>0.123</v>
      </c>
      <c r="Q40" s="138">
        <v>3.45</v>
      </c>
      <c r="R40" s="137">
        <v>3.45</v>
      </c>
      <c r="S40" s="139">
        <v>1387140</v>
      </c>
      <c r="T40" s="124">
        <v>1</v>
      </c>
      <c r="U40" s="140">
        <v>402069.5652173913</v>
      </c>
      <c r="V40" s="141">
        <v>2.487131796357974</v>
      </c>
    </row>
    <row r="41" spans="1:22">
      <c r="A41" s="125">
        <v>40</v>
      </c>
      <c r="B41" s="125">
        <v>40</v>
      </c>
      <c r="C41" s="125" t="s">
        <v>287</v>
      </c>
      <c r="D41" s="125" t="s">
        <v>184</v>
      </c>
      <c r="E41" s="125" t="s">
        <v>184</v>
      </c>
      <c r="F41" s="125" t="s">
        <v>270</v>
      </c>
      <c r="G41" s="125" t="s">
        <v>271</v>
      </c>
      <c r="H41" s="125" t="s">
        <v>187</v>
      </c>
      <c r="I41" s="123">
        <v>38000</v>
      </c>
      <c r="J41" s="125" t="s">
        <v>193</v>
      </c>
      <c r="K41" s="123">
        <v>38000</v>
      </c>
      <c r="L41" s="126">
        <v>9.6120000000000001</v>
      </c>
      <c r="M41" s="137">
        <v>10</v>
      </c>
      <c r="N41" s="126">
        <v>9.9000000000000005E-2</v>
      </c>
      <c r="O41" s="123">
        <v>1</v>
      </c>
      <c r="P41" s="136">
        <v>9.9000000000000005E-2</v>
      </c>
      <c r="Q41" s="138">
        <v>3.45</v>
      </c>
      <c r="R41" s="137">
        <v>3.45</v>
      </c>
      <c r="S41" s="139">
        <v>1387140</v>
      </c>
      <c r="T41" s="124">
        <v>1</v>
      </c>
      <c r="U41" s="140">
        <v>402069.5652173913</v>
      </c>
      <c r="V41" s="141">
        <v>2.487131796357974</v>
      </c>
    </row>
    <row r="42" spans="1:22">
      <c r="A42" s="125">
        <v>41</v>
      </c>
      <c r="B42" s="125">
        <v>41</v>
      </c>
      <c r="C42" s="125" t="s">
        <v>288</v>
      </c>
      <c r="D42" s="125" t="s">
        <v>184</v>
      </c>
      <c r="E42" s="125" t="s">
        <v>184</v>
      </c>
      <c r="F42" s="125" t="s">
        <v>270</v>
      </c>
      <c r="G42" s="125" t="s">
        <v>271</v>
      </c>
      <c r="H42" s="125" t="s">
        <v>187</v>
      </c>
      <c r="I42" s="123">
        <v>38000</v>
      </c>
      <c r="J42" s="125" t="s">
        <v>193</v>
      </c>
      <c r="K42" s="123">
        <v>38000</v>
      </c>
      <c r="L42" s="126">
        <v>15.118</v>
      </c>
      <c r="M42" s="137">
        <v>16</v>
      </c>
      <c r="N42" s="126">
        <v>0.109</v>
      </c>
      <c r="O42" s="123">
        <v>1</v>
      </c>
      <c r="P42" s="136">
        <v>0.109</v>
      </c>
      <c r="Q42" s="138">
        <v>3.45</v>
      </c>
      <c r="R42" s="137">
        <v>3.45</v>
      </c>
      <c r="S42" s="139">
        <v>1703340</v>
      </c>
      <c r="T42" s="124">
        <v>1</v>
      </c>
      <c r="U42" s="140">
        <v>493721.73913043475</v>
      </c>
      <c r="V42" s="141">
        <v>2.0254323857832257</v>
      </c>
    </row>
    <row r="43" spans="1:22">
      <c r="A43" s="125">
        <v>42</v>
      </c>
      <c r="B43" s="125">
        <v>42</v>
      </c>
      <c r="C43" s="125" t="s">
        <v>289</v>
      </c>
      <c r="D43" s="125" t="s">
        <v>223</v>
      </c>
      <c r="E43" s="125" t="s">
        <v>223</v>
      </c>
      <c r="F43" s="125" t="s">
        <v>265</v>
      </c>
      <c r="G43" s="125" t="s">
        <v>266</v>
      </c>
      <c r="H43" s="125" t="s">
        <v>187</v>
      </c>
      <c r="I43" s="123">
        <v>38000</v>
      </c>
      <c r="J43" s="123">
        <v>38000</v>
      </c>
      <c r="K43" s="123">
        <v>20000</v>
      </c>
      <c r="L43" s="126">
        <v>1.996</v>
      </c>
      <c r="M43" s="137">
        <v>2</v>
      </c>
      <c r="N43" s="126">
        <v>0.14000000000000001</v>
      </c>
      <c r="O43" s="123">
        <v>1</v>
      </c>
      <c r="P43" s="136">
        <v>0.14000000000000001</v>
      </c>
      <c r="Q43" s="138">
        <v>3.45</v>
      </c>
      <c r="R43" s="137">
        <v>3.45</v>
      </c>
      <c r="S43" s="139">
        <v>488330</v>
      </c>
      <c r="T43" s="124">
        <v>4</v>
      </c>
      <c r="U43" s="140">
        <v>141544.92753623187</v>
      </c>
      <c r="V43" s="141">
        <v>7.0648946409190509</v>
      </c>
    </row>
    <row r="44" spans="1:22">
      <c r="A44" s="125">
        <v>43</v>
      </c>
      <c r="B44" s="125">
        <v>43</v>
      </c>
      <c r="C44" s="125" t="s">
        <v>290</v>
      </c>
      <c r="D44" s="125" t="s">
        <v>223</v>
      </c>
      <c r="E44" s="125" t="s">
        <v>223</v>
      </c>
      <c r="F44" s="125" t="s">
        <v>265</v>
      </c>
      <c r="G44" s="125" t="s">
        <v>266</v>
      </c>
      <c r="H44" s="125" t="s">
        <v>187</v>
      </c>
      <c r="I44" s="123">
        <v>38000</v>
      </c>
      <c r="J44" s="123">
        <v>38000</v>
      </c>
      <c r="K44" s="123">
        <v>20000</v>
      </c>
      <c r="L44" s="126">
        <v>2.3929999999999998</v>
      </c>
      <c r="M44" s="137">
        <v>3</v>
      </c>
      <c r="N44" s="126">
        <v>9.2999999999999999E-2</v>
      </c>
      <c r="O44" s="123">
        <v>1</v>
      </c>
      <c r="P44" s="136">
        <v>9.2999999999999999E-2</v>
      </c>
      <c r="Q44" s="138">
        <v>3.45</v>
      </c>
      <c r="R44" s="137">
        <v>3.45</v>
      </c>
      <c r="S44" s="139">
        <v>558600</v>
      </c>
      <c r="T44" s="124">
        <v>4</v>
      </c>
      <c r="U44" s="140">
        <v>161913.04347826086</v>
      </c>
      <c r="V44" s="141">
        <v>6.176154672395274</v>
      </c>
    </row>
    <row r="45" spans="1:22">
      <c r="A45" s="125">
        <v>44</v>
      </c>
      <c r="B45" s="125">
        <v>44</v>
      </c>
      <c r="C45" s="125" t="s">
        <v>291</v>
      </c>
      <c r="D45" s="125" t="s">
        <v>223</v>
      </c>
      <c r="E45" s="125" t="s">
        <v>184</v>
      </c>
      <c r="F45" s="125" t="s">
        <v>265</v>
      </c>
      <c r="G45" s="125" t="s">
        <v>266</v>
      </c>
      <c r="H45" s="125" t="s">
        <v>187</v>
      </c>
      <c r="I45" s="123">
        <v>38000</v>
      </c>
      <c r="J45" s="123">
        <v>38000</v>
      </c>
      <c r="K45" s="123">
        <v>20000</v>
      </c>
      <c r="L45" s="126">
        <v>4.3159999999999998</v>
      </c>
      <c r="M45" s="137">
        <v>5</v>
      </c>
      <c r="N45" s="126">
        <v>0.219</v>
      </c>
      <c r="O45" s="123">
        <v>1</v>
      </c>
      <c r="P45" s="136">
        <v>0.219</v>
      </c>
      <c r="Q45" s="138">
        <v>3.45</v>
      </c>
      <c r="R45" s="137">
        <v>3.45</v>
      </c>
      <c r="S45" s="139">
        <v>699140</v>
      </c>
      <c r="T45" s="124">
        <v>4</v>
      </c>
      <c r="U45" s="140">
        <v>202649.27536231882</v>
      </c>
      <c r="V45" s="141">
        <v>4.9346339788883489</v>
      </c>
    </row>
    <row r="46" spans="1:22">
      <c r="A46" s="125">
        <v>45</v>
      </c>
      <c r="B46" s="125">
        <v>45</v>
      </c>
      <c r="C46" s="125" t="s">
        <v>292</v>
      </c>
      <c r="D46" s="125" t="s">
        <v>184</v>
      </c>
      <c r="E46" s="125" t="s">
        <v>184</v>
      </c>
      <c r="F46" s="125" t="s">
        <v>293</v>
      </c>
      <c r="G46" s="125" t="s">
        <v>294</v>
      </c>
      <c r="H46" s="125" t="s">
        <v>187</v>
      </c>
      <c r="I46" s="123">
        <v>38000</v>
      </c>
      <c r="J46" s="123">
        <v>38000</v>
      </c>
      <c r="K46" s="123">
        <v>20000</v>
      </c>
      <c r="L46" s="126">
        <v>4.375</v>
      </c>
      <c r="M46" s="137">
        <v>5</v>
      </c>
      <c r="N46" s="126">
        <v>0.16300000000000001</v>
      </c>
      <c r="O46" s="123">
        <v>1</v>
      </c>
      <c r="P46" s="136">
        <v>0.16300000000000001</v>
      </c>
      <c r="Q46" s="138">
        <v>3.45</v>
      </c>
      <c r="R46" s="137">
        <v>3.45</v>
      </c>
      <c r="S46" s="139">
        <v>699140</v>
      </c>
      <c r="T46" s="124">
        <v>4</v>
      </c>
      <c r="U46" s="140">
        <v>202649.27536231882</v>
      </c>
      <c r="V46" s="141">
        <v>4.9346339788883489</v>
      </c>
    </row>
    <row r="47" spans="1:22">
      <c r="A47" s="125">
        <v>46</v>
      </c>
      <c r="B47" s="125">
        <v>46</v>
      </c>
      <c r="C47" s="125" t="s">
        <v>295</v>
      </c>
      <c r="D47" s="125" t="s">
        <v>184</v>
      </c>
      <c r="E47" s="125" t="s">
        <v>184</v>
      </c>
      <c r="F47" s="125" t="s">
        <v>293</v>
      </c>
      <c r="G47" s="125" t="s">
        <v>294</v>
      </c>
      <c r="H47" s="125" t="s">
        <v>187</v>
      </c>
      <c r="I47" s="123">
        <v>38000</v>
      </c>
      <c r="J47" s="123">
        <v>38000</v>
      </c>
      <c r="K47" s="123">
        <v>20000</v>
      </c>
      <c r="L47" s="126">
        <v>5.5890000000000004</v>
      </c>
      <c r="M47" s="137">
        <v>6</v>
      </c>
      <c r="N47" s="126">
        <v>0.25600000000000001</v>
      </c>
      <c r="O47" s="123">
        <v>1</v>
      </c>
      <c r="P47" s="136">
        <v>0.25600000000000001</v>
      </c>
      <c r="Q47" s="138">
        <v>3.45</v>
      </c>
      <c r="R47" s="137">
        <v>3.45</v>
      </c>
      <c r="S47" s="139">
        <v>769410</v>
      </c>
      <c r="T47" s="124">
        <v>4</v>
      </c>
      <c r="U47" s="140">
        <v>223017.39130434781</v>
      </c>
      <c r="V47" s="141">
        <v>4.4839552384294459</v>
      </c>
    </row>
    <row r="48" spans="1:22">
      <c r="A48" s="125">
        <v>47</v>
      </c>
      <c r="B48" s="125">
        <v>47</v>
      </c>
      <c r="C48" s="125" t="s">
        <v>296</v>
      </c>
      <c r="D48" s="125" t="s">
        <v>184</v>
      </c>
      <c r="E48" s="125" t="s">
        <v>184</v>
      </c>
      <c r="F48" s="125" t="s">
        <v>230</v>
      </c>
      <c r="G48" s="125" t="s">
        <v>231</v>
      </c>
      <c r="H48" s="125" t="s">
        <v>187</v>
      </c>
      <c r="I48" s="123">
        <v>38000</v>
      </c>
      <c r="J48" s="123">
        <v>38000</v>
      </c>
      <c r="K48" s="123">
        <v>20000</v>
      </c>
      <c r="L48" s="126">
        <v>10.077</v>
      </c>
      <c r="M48" s="137">
        <v>11</v>
      </c>
      <c r="N48" s="126">
        <v>0.34899999999999998</v>
      </c>
      <c r="O48" s="123">
        <v>1</v>
      </c>
      <c r="P48" s="136">
        <v>0.34899999999999998</v>
      </c>
      <c r="Q48" s="138">
        <v>3.45</v>
      </c>
      <c r="R48" s="137">
        <v>3.45</v>
      </c>
      <c r="S48" s="139">
        <v>1439840</v>
      </c>
      <c r="T48" s="124">
        <v>1</v>
      </c>
      <c r="U48" s="140">
        <v>417344.92753623187</v>
      </c>
      <c r="V48" s="141">
        <v>2.396099566618513</v>
      </c>
    </row>
    <row r="49" spans="1:22">
      <c r="A49" s="125">
        <v>48</v>
      </c>
      <c r="B49" s="125">
        <v>48</v>
      </c>
      <c r="C49" s="125" t="s">
        <v>297</v>
      </c>
      <c r="D49" s="125" t="s">
        <v>184</v>
      </c>
      <c r="E49" s="125" t="s">
        <v>184</v>
      </c>
      <c r="F49" s="125" t="s">
        <v>298</v>
      </c>
      <c r="G49" s="125" t="s">
        <v>299</v>
      </c>
      <c r="H49" s="125" t="s">
        <v>187</v>
      </c>
      <c r="I49" s="123">
        <v>38000</v>
      </c>
      <c r="J49" s="123">
        <v>38000</v>
      </c>
      <c r="K49" s="123">
        <v>20000</v>
      </c>
      <c r="L49" s="126">
        <v>7.851</v>
      </c>
      <c r="M49" s="137">
        <v>8</v>
      </c>
      <c r="N49" s="126">
        <v>0.59099999999999997</v>
      </c>
      <c r="O49" s="123">
        <v>1</v>
      </c>
      <c r="P49" s="136">
        <v>0.59099999999999997</v>
      </c>
      <c r="Q49" s="138">
        <v>3.45</v>
      </c>
      <c r="R49" s="137">
        <v>3.45</v>
      </c>
      <c r="S49" s="139">
        <v>909950</v>
      </c>
      <c r="T49" s="124">
        <v>4</v>
      </c>
      <c r="U49" s="140">
        <v>263753.62318840576</v>
      </c>
      <c r="V49" s="141">
        <v>3.7914171108302654</v>
      </c>
    </row>
    <row r="50" spans="1:22">
      <c r="A50" s="125">
        <v>49</v>
      </c>
      <c r="B50" s="125">
        <v>49</v>
      </c>
      <c r="C50" s="125" t="s">
        <v>300</v>
      </c>
      <c r="D50" s="125" t="s">
        <v>184</v>
      </c>
      <c r="E50" s="125" t="s">
        <v>184</v>
      </c>
      <c r="F50" s="125" t="s">
        <v>301</v>
      </c>
      <c r="G50" s="125" t="s">
        <v>302</v>
      </c>
      <c r="H50" s="125" t="s">
        <v>187</v>
      </c>
      <c r="I50" s="123">
        <v>38000</v>
      </c>
      <c r="J50" s="123">
        <v>38000</v>
      </c>
      <c r="K50" s="123">
        <v>10000</v>
      </c>
      <c r="L50" s="126">
        <v>4.7709999999999999</v>
      </c>
      <c r="M50" s="137">
        <v>5</v>
      </c>
      <c r="N50" s="126">
        <v>0.38100000000000001</v>
      </c>
      <c r="O50" s="123">
        <v>1</v>
      </c>
      <c r="P50" s="136">
        <v>0.38100000000000001</v>
      </c>
      <c r="Q50" s="138">
        <v>3.45</v>
      </c>
      <c r="R50" s="137">
        <v>3.45</v>
      </c>
      <c r="S50" s="139">
        <v>699140</v>
      </c>
      <c r="T50" s="124">
        <v>4</v>
      </c>
      <c r="U50" s="140">
        <v>202649.27536231882</v>
      </c>
      <c r="V50" s="141">
        <v>4.9346339788883489</v>
      </c>
    </row>
    <row r="51" spans="1:22">
      <c r="A51" s="125">
        <v>50</v>
      </c>
      <c r="B51" s="125">
        <v>50</v>
      </c>
      <c r="C51" s="125" t="s">
        <v>303</v>
      </c>
      <c r="D51" s="125" t="s">
        <v>205</v>
      </c>
      <c r="E51" s="125" t="s">
        <v>205</v>
      </c>
      <c r="F51" s="125" t="s">
        <v>304</v>
      </c>
      <c r="G51" s="125" t="s">
        <v>305</v>
      </c>
      <c r="H51" s="125" t="s">
        <v>187</v>
      </c>
      <c r="I51" s="123">
        <v>38000</v>
      </c>
      <c r="J51" s="123">
        <v>38000</v>
      </c>
      <c r="K51" s="125" t="s">
        <v>193</v>
      </c>
      <c r="L51" s="126">
        <v>23.475999999999999</v>
      </c>
      <c r="M51" s="137">
        <v>24</v>
      </c>
      <c r="N51" s="126">
        <v>0.19500000000000001</v>
      </c>
      <c r="O51" s="123">
        <v>1</v>
      </c>
      <c r="P51" s="136">
        <v>0.19500000000000001</v>
      </c>
      <c r="Q51" s="138">
        <v>3.45</v>
      </c>
      <c r="R51" s="137">
        <v>3.45</v>
      </c>
      <c r="S51" s="139">
        <v>2124940</v>
      </c>
      <c r="T51" s="124">
        <v>1</v>
      </c>
      <c r="U51" s="140">
        <v>615924.63768115942</v>
      </c>
      <c r="V51" s="141">
        <v>1.6235752538895216</v>
      </c>
    </row>
    <row r="52" spans="1:22">
      <c r="A52" s="125">
        <v>51</v>
      </c>
      <c r="B52" s="125">
        <v>51</v>
      </c>
      <c r="C52" s="125" t="s">
        <v>306</v>
      </c>
      <c r="D52" s="125" t="s">
        <v>205</v>
      </c>
      <c r="E52" s="125" t="s">
        <v>205</v>
      </c>
      <c r="F52" s="125" t="s">
        <v>307</v>
      </c>
      <c r="G52" s="125" t="s">
        <v>308</v>
      </c>
      <c r="H52" s="125" t="s">
        <v>187</v>
      </c>
      <c r="I52" s="123">
        <v>38000</v>
      </c>
      <c r="J52" s="123">
        <v>38000</v>
      </c>
      <c r="K52" s="125" t="s">
        <v>193</v>
      </c>
      <c r="L52" s="126">
        <v>15.891</v>
      </c>
      <c r="M52" s="137">
        <v>16</v>
      </c>
      <c r="N52" s="126">
        <v>0.111</v>
      </c>
      <c r="O52" s="123">
        <v>1</v>
      </c>
      <c r="P52" s="136">
        <v>0.111</v>
      </c>
      <c r="Q52" s="138">
        <v>3.45</v>
      </c>
      <c r="R52" s="137">
        <v>3.45</v>
      </c>
      <c r="S52" s="139">
        <v>1703340</v>
      </c>
      <c r="T52" s="124">
        <v>1</v>
      </c>
      <c r="U52" s="140">
        <v>493721.73913043475</v>
      </c>
      <c r="V52" s="141">
        <v>2.0254323857832257</v>
      </c>
    </row>
    <row r="53" spans="1:22">
      <c r="A53" s="125">
        <v>52</v>
      </c>
      <c r="B53" s="125">
        <v>52</v>
      </c>
      <c r="C53" s="125" t="s">
        <v>309</v>
      </c>
      <c r="D53" s="125" t="s">
        <v>190</v>
      </c>
      <c r="E53" s="125" t="s">
        <v>190</v>
      </c>
      <c r="F53" s="125" t="s">
        <v>310</v>
      </c>
      <c r="G53" s="125" t="s">
        <v>311</v>
      </c>
      <c r="H53" s="125" t="s">
        <v>187</v>
      </c>
      <c r="I53" s="123">
        <v>38000</v>
      </c>
      <c r="J53" s="123">
        <v>38000</v>
      </c>
      <c r="K53" s="125" t="s">
        <v>193</v>
      </c>
      <c r="L53" s="126">
        <v>15.805999999999999</v>
      </c>
      <c r="M53" s="137">
        <v>16</v>
      </c>
      <c r="N53" s="126">
        <v>0.437</v>
      </c>
      <c r="O53" s="123">
        <v>1</v>
      </c>
      <c r="P53" s="136">
        <v>0.437</v>
      </c>
      <c r="Q53" s="138">
        <v>3.45</v>
      </c>
      <c r="R53" s="137">
        <v>3.45</v>
      </c>
      <c r="S53" s="139">
        <v>1703340</v>
      </c>
      <c r="T53" s="124">
        <v>1</v>
      </c>
      <c r="U53" s="140">
        <v>493721.73913043475</v>
      </c>
      <c r="V53" s="141">
        <v>2.0254323857832257</v>
      </c>
    </row>
    <row r="54" spans="1:22">
      <c r="A54" s="125">
        <v>53</v>
      </c>
      <c r="B54" s="125">
        <v>53</v>
      </c>
      <c r="C54" s="125" t="s">
        <v>312</v>
      </c>
      <c r="D54" s="125" t="s">
        <v>190</v>
      </c>
      <c r="E54" s="125" t="s">
        <v>190</v>
      </c>
      <c r="F54" s="125" t="s">
        <v>191</v>
      </c>
      <c r="G54" s="125" t="s">
        <v>192</v>
      </c>
      <c r="H54" s="125" t="s">
        <v>187</v>
      </c>
      <c r="I54" s="123">
        <v>38000</v>
      </c>
      <c r="J54" s="123">
        <v>38000</v>
      </c>
      <c r="K54" s="125" t="s">
        <v>193</v>
      </c>
      <c r="L54" s="126">
        <v>11.451000000000001</v>
      </c>
      <c r="M54" s="137">
        <v>12</v>
      </c>
      <c r="N54" s="126">
        <v>0.189</v>
      </c>
      <c r="O54" s="123">
        <v>1</v>
      </c>
      <c r="P54" s="136">
        <v>0.189</v>
      </c>
      <c r="Q54" s="138">
        <v>3.45</v>
      </c>
      <c r="R54" s="137">
        <v>3.45</v>
      </c>
      <c r="S54" s="139">
        <v>1492540</v>
      </c>
      <c r="T54" s="124">
        <v>1</v>
      </c>
      <c r="U54" s="140">
        <v>432620.28985507245</v>
      </c>
      <c r="V54" s="141">
        <v>2.3114958393074891</v>
      </c>
    </row>
    <row r="55" spans="1:22">
      <c r="A55" s="125">
        <v>54</v>
      </c>
      <c r="B55" s="125">
        <v>54</v>
      </c>
      <c r="C55" s="125" t="s">
        <v>313</v>
      </c>
      <c r="D55" s="125" t="s">
        <v>190</v>
      </c>
      <c r="E55" s="125" t="s">
        <v>190</v>
      </c>
      <c r="F55" s="125" t="s">
        <v>191</v>
      </c>
      <c r="G55" s="125" t="s">
        <v>192</v>
      </c>
      <c r="H55" s="125" t="s">
        <v>187</v>
      </c>
      <c r="I55" s="123">
        <v>38000</v>
      </c>
      <c r="J55" s="123">
        <v>38000</v>
      </c>
      <c r="K55" s="125" t="s">
        <v>193</v>
      </c>
      <c r="L55" s="126">
        <v>5.7149999999999999</v>
      </c>
      <c r="M55" s="137">
        <v>6</v>
      </c>
      <c r="N55" s="126">
        <v>0.33100000000000002</v>
      </c>
      <c r="O55" s="123">
        <v>1</v>
      </c>
      <c r="P55" s="136">
        <v>0.33100000000000002</v>
      </c>
      <c r="Q55" s="138">
        <v>3.45</v>
      </c>
      <c r="R55" s="137">
        <v>3.45</v>
      </c>
      <c r="S55" s="139">
        <v>769410</v>
      </c>
      <c r="T55" s="124">
        <v>4</v>
      </c>
      <c r="U55" s="140">
        <v>223017.39130434781</v>
      </c>
      <c r="V55" s="141">
        <v>4.4839552384294459</v>
      </c>
    </row>
    <row r="56" spans="1:22">
      <c r="A56" s="125">
        <v>55</v>
      </c>
      <c r="B56" s="125">
        <v>55</v>
      </c>
      <c r="C56" s="125" t="s">
        <v>314</v>
      </c>
      <c r="D56" s="125" t="s">
        <v>190</v>
      </c>
      <c r="E56" s="125" t="s">
        <v>190</v>
      </c>
      <c r="F56" s="125" t="s">
        <v>310</v>
      </c>
      <c r="G56" s="125" t="s">
        <v>311</v>
      </c>
      <c r="H56" s="125" t="s">
        <v>187</v>
      </c>
      <c r="I56" s="123">
        <v>38000</v>
      </c>
      <c r="J56" s="123">
        <v>38000</v>
      </c>
      <c r="K56" s="125" t="s">
        <v>193</v>
      </c>
      <c r="L56" s="126">
        <v>4.7460000000000004</v>
      </c>
      <c r="M56" s="137">
        <v>5</v>
      </c>
      <c r="N56" s="126">
        <v>0.316</v>
      </c>
      <c r="O56" s="123">
        <v>1</v>
      </c>
      <c r="P56" s="136">
        <v>0.316</v>
      </c>
      <c r="Q56" s="138">
        <v>3.45</v>
      </c>
      <c r="R56" s="137">
        <v>3.45</v>
      </c>
      <c r="S56" s="139">
        <v>699140</v>
      </c>
      <c r="T56" s="124">
        <v>4</v>
      </c>
      <c r="U56" s="140">
        <v>202649.27536231882</v>
      </c>
      <c r="V56" s="141">
        <v>4.9346339788883489</v>
      </c>
    </row>
    <row r="57" spans="1:22">
      <c r="A57" s="125">
        <v>56</v>
      </c>
      <c r="B57" s="125">
        <v>56</v>
      </c>
      <c r="C57" s="125" t="s">
        <v>315</v>
      </c>
      <c r="D57" s="125" t="s">
        <v>190</v>
      </c>
      <c r="E57" s="125" t="s">
        <v>190</v>
      </c>
      <c r="F57" s="125" t="s">
        <v>310</v>
      </c>
      <c r="G57" s="125" t="s">
        <v>311</v>
      </c>
      <c r="H57" s="125" t="s">
        <v>187</v>
      </c>
      <c r="I57" s="123">
        <v>38000</v>
      </c>
      <c r="J57" s="123">
        <v>38000</v>
      </c>
      <c r="K57" s="125" t="s">
        <v>193</v>
      </c>
      <c r="L57" s="126">
        <v>14.997999999999999</v>
      </c>
      <c r="M57" s="137">
        <v>15</v>
      </c>
      <c r="N57" s="126">
        <v>0.39400000000000002</v>
      </c>
      <c r="O57" s="123">
        <v>1</v>
      </c>
      <c r="P57" s="136">
        <v>0.39400000000000002</v>
      </c>
      <c r="Q57" s="138">
        <v>3.45</v>
      </c>
      <c r="R57" s="137">
        <v>3.45</v>
      </c>
      <c r="S57" s="139">
        <v>1650640</v>
      </c>
      <c r="T57" s="124">
        <v>1</v>
      </c>
      <c r="U57" s="140">
        <v>478446.37681159418</v>
      </c>
      <c r="V57" s="141">
        <v>2.0900983860805504</v>
      </c>
    </row>
    <row r="58" spans="1:22">
      <c r="A58" s="125">
        <v>57</v>
      </c>
      <c r="B58" s="125">
        <v>57</v>
      </c>
      <c r="C58" s="125" t="s">
        <v>316</v>
      </c>
      <c r="D58" s="125" t="s">
        <v>242</v>
      </c>
      <c r="E58" s="125" t="s">
        <v>242</v>
      </c>
      <c r="F58" s="125" t="s">
        <v>317</v>
      </c>
      <c r="G58" s="125" t="s">
        <v>318</v>
      </c>
      <c r="H58" s="125" t="s">
        <v>187</v>
      </c>
      <c r="I58" s="123">
        <v>38000</v>
      </c>
      <c r="J58" s="123">
        <v>38000</v>
      </c>
      <c r="K58" s="123">
        <v>20000</v>
      </c>
      <c r="L58" s="126">
        <v>15.493</v>
      </c>
      <c r="M58" s="137">
        <v>16</v>
      </c>
      <c r="N58" s="126">
        <v>0.104</v>
      </c>
      <c r="O58" s="123">
        <v>1</v>
      </c>
      <c r="P58" s="136">
        <v>0.104</v>
      </c>
      <c r="Q58" s="138">
        <v>3.45</v>
      </c>
      <c r="R58" s="137">
        <v>3.45</v>
      </c>
      <c r="S58" s="139">
        <v>1703340</v>
      </c>
      <c r="T58" s="124">
        <v>1</v>
      </c>
      <c r="U58" s="140">
        <v>493721.73913043475</v>
      </c>
      <c r="V58" s="141">
        <v>2.0254323857832257</v>
      </c>
    </row>
    <row r="59" spans="1:22">
      <c r="A59" s="125">
        <v>58</v>
      </c>
      <c r="B59" s="125">
        <v>58</v>
      </c>
      <c r="C59" s="125" t="s">
        <v>319</v>
      </c>
      <c r="D59" s="125" t="s">
        <v>190</v>
      </c>
      <c r="E59" s="125" t="s">
        <v>190</v>
      </c>
      <c r="F59" s="125" t="s">
        <v>320</v>
      </c>
      <c r="G59" s="125" t="s">
        <v>321</v>
      </c>
      <c r="H59" s="125" t="s">
        <v>187</v>
      </c>
      <c r="I59" s="123">
        <v>38000</v>
      </c>
      <c r="J59" s="123">
        <v>38000</v>
      </c>
      <c r="K59" s="123">
        <v>10000</v>
      </c>
      <c r="L59" s="126">
        <v>12.648</v>
      </c>
      <c r="M59" s="137">
        <v>13</v>
      </c>
      <c r="N59" s="126">
        <v>0.377</v>
      </c>
      <c r="O59" s="123">
        <v>1</v>
      </c>
      <c r="P59" s="136">
        <v>0.377</v>
      </c>
      <c r="Q59" s="138">
        <v>3.45</v>
      </c>
      <c r="R59" s="137">
        <v>3.45</v>
      </c>
      <c r="S59" s="139">
        <v>1545240</v>
      </c>
      <c r="T59" s="124">
        <v>1</v>
      </c>
      <c r="U59" s="140">
        <v>447895.65217391303</v>
      </c>
      <c r="V59" s="141">
        <v>2.2326628873184746</v>
      </c>
    </row>
    <row r="60" spans="1:22">
      <c r="A60" s="125">
        <v>59</v>
      </c>
      <c r="B60" s="125">
        <v>59</v>
      </c>
      <c r="C60" s="125" t="s">
        <v>322</v>
      </c>
      <c r="D60" s="125" t="s">
        <v>190</v>
      </c>
      <c r="E60" s="125" t="s">
        <v>190</v>
      </c>
      <c r="F60" s="125" t="s">
        <v>320</v>
      </c>
      <c r="G60" s="125" t="s">
        <v>321</v>
      </c>
      <c r="H60" s="125" t="s">
        <v>187</v>
      </c>
      <c r="I60" s="123">
        <v>38000</v>
      </c>
      <c r="J60" s="123">
        <v>38000</v>
      </c>
      <c r="K60" s="123">
        <v>10000</v>
      </c>
      <c r="L60" s="126">
        <v>8.6959999999999997</v>
      </c>
      <c r="M60" s="137">
        <v>9</v>
      </c>
      <c r="N60" s="126">
        <v>0.246</v>
      </c>
      <c r="O60" s="123">
        <v>1</v>
      </c>
      <c r="P60" s="136">
        <v>0.246</v>
      </c>
      <c r="Q60" s="138">
        <v>3.45</v>
      </c>
      <c r="R60" s="137">
        <v>3.45</v>
      </c>
      <c r="S60" s="139">
        <v>1334440</v>
      </c>
      <c r="T60" s="124">
        <v>1</v>
      </c>
      <c r="U60" s="140">
        <v>386794.20289855072</v>
      </c>
      <c r="V60" s="141">
        <v>2.585354156050478</v>
      </c>
    </row>
    <row r="61" spans="1:22">
      <c r="A61" s="125">
        <v>60</v>
      </c>
      <c r="B61" s="125">
        <v>60</v>
      </c>
      <c r="C61" s="125" t="s">
        <v>323</v>
      </c>
      <c r="D61" s="125" t="s">
        <v>242</v>
      </c>
      <c r="E61" s="125" t="s">
        <v>242</v>
      </c>
      <c r="F61" s="125" t="s">
        <v>324</v>
      </c>
      <c r="G61" s="125" t="s">
        <v>325</v>
      </c>
      <c r="H61" s="125" t="s">
        <v>207</v>
      </c>
      <c r="I61" s="123">
        <v>110000</v>
      </c>
      <c r="J61" s="123">
        <v>110000</v>
      </c>
      <c r="K61" s="123">
        <v>38000</v>
      </c>
      <c r="L61" s="126">
        <v>23.515999999999998</v>
      </c>
      <c r="M61" s="137">
        <v>24</v>
      </c>
      <c r="N61" s="126">
        <v>0.218</v>
      </c>
      <c r="O61" s="123">
        <v>1</v>
      </c>
      <c r="P61" s="136">
        <v>0.218</v>
      </c>
      <c r="Q61" s="138">
        <v>3.45</v>
      </c>
      <c r="R61" s="137">
        <v>3.45</v>
      </c>
      <c r="S61" s="139">
        <v>2681270</v>
      </c>
      <c r="T61" s="124">
        <v>7</v>
      </c>
      <c r="U61" s="140">
        <v>777179.71014492749</v>
      </c>
      <c r="V61" s="141">
        <v>1.2867036889235326</v>
      </c>
    </row>
    <row r="62" spans="1:22">
      <c r="A62" s="125">
        <v>61</v>
      </c>
      <c r="B62" s="125">
        <v>61</v>
      </c>
      <c r="C62" s="125" t="s">
        <v>326</v>
      </c>
      <c r="D62" s="125" t="s">
        <v>242</v>
      </c>
      <c r="E62" s="125" t="s">
        <v>242</v>
      </c>
      <c r="F62" s="125" t="s">
        <v>324</v>
      </c>
      <c r="G62" s="125" t="s">
        <v>325</v>
      </c>
      <c r="H62" s="125" t="s">
        <v>207</v>
      </c>
      <c r="I62" s="123">
        <v>110000</v>
      </c>
      <c r="J62" s="123">
        <v>110000</v>
      </c>
      <c r="K62" s="123">
        <v>38000</v>
      </c>
      <c r="L62" s="126">
        <v>23.132999999999999</v>
      </c>
      <c r="M62" s="137">
        <v>24</v>
      </c>
      <c r="N62" s="126">
        <v>0.191</v>
      </c>
      <c r="O62" s="123">
        <v>1</v>
      </c>
      <c r="P62" s="136">
        <v>0.191</v>
      </c>
      <c r="Q62" s="138">
        <v>3.45</v>
      </c>
      <c r="R62" s="137">
        <v>3.45</v>
      </c>
      <c r="S62" s="139">
        <v>2681270</v>
      </c>
      <c r="T62" s="124">
        <v>7</v>
      </c>
      <c r="U62" s="140">
        <v>777179.71014492749</v>
      </c>
      <c r="V62" s="141">
        <v>1.2867036889235326</v>
      </c>
    </row>
    <row r="63" spans="1:22">
      <c r="A63" s="125">
        <v>62</v>
      </c>
      <c r="B63" s="125">
        <v>62</v>
      </c>
      <c r="C63" s="125" t="s">
        <v>327</v>
      </c>
      <c r="D63" s="125" t="s">
        <v>242</v>
      </c>
      <c r="E63" s="125" t="s">
        <v>242</v>
      </c>
      <c r="F63" s="125" t="s">
        <v>324</v>
      </c>
      <c r="G63" s="125" t="s">
        <v>325</v>
      </c>
      <c r="H63" s="125" t="s">
        <v>207</v>
      </c>
      <c r="I63" s="123">
        <v>110000</v>
      </c>
      <c r="J63" s="123">
        <v>110000</v>
      </c>
      <c r="K63" s="123">
        <v>38000</v>
      </c>
      <c r="L63" s="126">
        <v>20.873999999999999</v>
      </c>
      <c r="M63" s="137">
        <v>21</v>
      </c>
      <c r="N63" s="126">
        <v>0.106</v>
      </c>
      <c r="O63" s="123">
        <v>1</v>
      </c>
      <c r="P63" s="136">
        <v>0.106</v>
      </c>
      <c r="Q63" s="138">
        <v>3.45</v>
      </c>
      <c r="R63" s="137">
        <v>3.45</v>
      </c>
      <c r="S63" s="139">
        <v>2523170</v>
      </c>
      <c r="T63" s="124">
        <v>7</v>
      </c>
      <c r="U63" s="140">
        <v>731353.62318840576</v>
      </c>
      <c r="V63" s="141">
        <v>1.3673276077315442</v>
      </c>
    </row>
    <row r="64" spans="1:22">
      <c r="A64" s="125">
        <v>63</v>
      </c>
      <c r="B64" s="125">
        <v>63</v>
      </c>
      <c r="C64" s="125" t="s">
        <v>328</v>
      </c>
      <c r="D64" s="125" t="s">
        <v>190</v>
      </c>
      <c r="E64" s="125" t="s">
        <v>190</v>
      </c>
      <c r="F64" s="125" t="s">
        <v>310</v>
      </c>
      <c r="G64" s="125" t="s">
        <v>311</v>
      </c>
      <c r="H64" s="125" t="s">
        <v>187</v>
      </c>
      <c r="I64" s="123">
        <v>38000</v>
      </c>
      <c r="J64" s="123">
        <v>38000</v>
      </c>
      <c r="K64" s="125" t="s">
        <v>193</v>
      </c>
      <c r="L64" s="126">
        <v>3.98</v>
      </c>
      <c r="M64" s="137">
        <v>4</v>
      </c>
      <c r="N64" s="126">
        <v>0.27900000000000003</v>
      </c>
      <c r="O64" s="123">
        <v>1</v>
      </c>
      <c r="P64" s="136">
        <v>0.27900000000000003</v>
      </c>
      <c r="Q64" s="138">
        <v>3.45</v>
      </c>
      <c r="R64" s="137">
        <v>3.45</v>
      </c>
      <c r="S64" s="139">
        <v>628870</v>
      </c>
      <c r="T64" s="124">
        <v>4</v>
      </c>
      <c r="U64" s="140">
        <v>182281.15942028986</v>
      </c>
      <c r="V64" s="141">
        <v>5.4860304991492681</v>
      </c>
    </row>
    <row r="65" spans="1:22">
      <c r="A65" s="125">
        <v>64</v>
      </c>
      <c r="B65" s="125">
        <v>64</v>
      </c>
      <c r="C65" s="125" t="s">
        <v>329</v>
      </c>
      <c r="D65" s="125" t="s">
        <v>190</v>
      </c>
      <c r="E65" s="125" t="s">
        <v>190</v>
      </c>
      <c r="F65" s="125" t="s">
        <v>310</v>
      </c>
      <c r="G65" s="125" t="s">
        <v>311</v>
      </c>
      <c r="H65" s="125" t="s">
        <v>187</v>
      </c>
      <c r="I65" s="123">
        <v>38000</v>
      </c>
      <c r="J65" s="123">
        <v>38000</v>
      </c>
      <c r="K65" s="125" t="s">
        <v>193</v>
      </c>
      <c r="L65" s="126">
        <v>11.894</v>
      </c>
      <c r="M65" s="137">
        <v>12</v>
      </c>
      <c r="N65" s="126">
        <v>0.27600000000000002</v>
      </c>
      <c r="O65" s="123">
        <v>1</v>
      </c>
      <c r="P65" s="136">
        <v>0.27600000000000002</v>
      </c>
      <c r="Q65" s="138">
        <v>3.45</v>
      </c>
      <c r="R65" s="137">
        <v>3.45</v>
      </c>
      <c r="S65" s="139">
        <v>1492540</v>
      </c>
      <c r="T65" s="124">
        <v>1</v>
      </c>
      <c r="U65" s="140">
        <v>432620.28985507245</v>
      </c>
      <c r="V65" s="141">
        <v>2.3114958393074891</v>
      </c>
    </row>
    <row r="66" spans="1:22">
      <c r="A66" s="125">
        <v>65</v>
      </c>
      <c r="B66" s="125">
        <v>65</v>
      </c>
      <c r="C66" s="125" t="s">
        <v>330</v>
      </c>
      <c r="D66" s="125" t="s">
        <v>242</v>
      </c>
      <c r="E66" s="125" t="s">
        <v>242</v>
      </c>
      <c r="F66" s="125" t="s">
        <v>331</v>
      </c>
      <c r="G66" s="125" t="s">
        <v>332</v>
      </c>
      <c r="H66" s="125" t="s">
        <v>187</v>
      </c>
      <c r="I66" s="123">
        <v>38000</v>
      </c>
      <c r="J66" s="123">
        <v>38000</v>
      </c>
      <c r="K66" s="123">
        <v>20000</v>
      </c>
      <c r="L66" s="126">
        <v>11.804</v>
      </c>
      <c r="M66" s="137">
        <v>12</v>
      </c>
      <c r="N66" s="126">
        <v>0.16700000000000001</v>
      </c>
      <c r="O66" s="123">
        <v>1</v>
      </c>
      <c r="P66" s="136">
        <v>0.16700000000000001</v>
      </c>
      <c r="Q66" s="138">
        <v>3.45</v>
      </c>
      <c r="R66" s="137">
        <v>3.45</v>
      </c>
      <c r="S66" s="139">
        <v>1492540</v>
      </c>
      <c r="T66" s="124">
        <v>1</v>
      </c>
      <c r="U66" s="140">
        <v>432620.28985507245</v>
      </c>
      <c r="V66" s="141">
        <v>2.3114958393074891</v>
      </c>
    </row>
    <row r="67" spans="1:22">
      <c r="A67" s="125">
        <v>66</v>
      </c>
      <c r="B67" s="125">
        <v>66</v>
      </c>
      <c r="C67" s="125" t="s">
        <v>333</v>
      </c>
      <c r="D67" s="125" t="s">
        <v>242</v>
      </c>
      <c r="E67" s="125" t="s">
        <v>242</v>
      </c>
      <c r="F67" s="125" t="s">
        <v>334</v>
      </c>
      <c r="G67" s="125" t="s">
        <v>335</v>
      </c>
      <c r="H67" s="125" t="s">
        <v>207</v>
      </c>
      <c r="I67" s="123">
        <v>110000</v>
      </c>
      <c r="J67" s="123">
        <v>110000</v>
      </c>
      <c r="K67" s="123">
        <v>38000</v>
      </c>
      <c r="L67" s="126">
        <v>10.284000000000001</v>
      </c>
      <c r="M67" s="137">
        <v>11</v>
      </c>
      <c r="N67" s="126">
        <v>9.4E-2</v>
      </c>
      <c r="O67" s="123">
        <v>1</v>
      </c>
      <c r="P67" s="136">
        <v>9.4E-2</v>
      </c>
      <c r="Q67" s="138">
        <v>3.45</v>
      </c>
      <c r="R67" s="137">
        <v>3.45</v>
      </c>
      <c r="S67" s="139">
        <v>1996170</v>
      </c>
      <c r="T67" s="124">
        <v>7</v>
      </c>
      <c r="U67" s="140">
        <v>578600</v>
      </c>
      <c r="V67" s="141">
        <v>1.7283097131005876</v>
      </c>
    </row>
    <row r="68" spans="1:22">
      <c r="A68" s="125">
        <v>67</v>
      </c>
      <c r="B68" s="125">
        <v>67</v>
      </c>
      <c r="C68" s="125" t="s">
        <v>336</v>
      </c>
      <c r="D68" s="125" t="s">
        <v>242</v>
      </c>
      <c r="E68" s="125" t="s">
        <v>242</v>
      </c>
      <c r="F68" s="125" t="s">
        <v>337</v>
      </c>
      <c r="G68" s="125" t="s">
        <v>338</v>
      </c>
      <c r="H68" s="125" t="s">
        <v>187</v>
      </c>
      <c r="I68" s="123">
        <v>38000</v>
      </c>
      <c r="J68" s="123">
        <v>38000</v>
      </c>
      <c r="K68" s="125" t="s">
        <v>193</v>
      </c>
      <c r="L68" s="126">
        <v>5.5430000000000001</v>
      </c>
      <c r="M68" s="137">
        <v>6</v>
      </c>
      <c r="N68" s="126">
        <v>0.69799999999999995</v>
      </c>
      <c r="O68" s="123">
        <v>1</v>
      </c>
      <c r="P68" s="136">
        <v>0.52349999999999997</v>
      </c>
      <c r="Q68" s="138">
        <v>3.45</v>
      </c>
      <c r="R68" s="137">
        <v>3.45</v>
      </c>
      <c r="S68" s="139">
        <v>769410</v>
      </c>
      <c r="T68" s="124">
        <v>4</v>
      </c>
      <c r="U68" s="140">
        <v>223017.39130434781</v>
      </c>
      <c r="V68" s="141">
        <v>4.4839552384294459</v>
      </c>
    </row>
    <row r="69" spans="1:22">
      <c r="A69" s="125">
        <v>68</v>
      </c>
      <c r="B69" s="125">
        <v>68</v>
      </c>
      <c r="C69" s="125" t="s">
        <v>339</v>
      </c>
      <c r="D69" s="125" t="s">
        <v>242</v>
      </c>
      <c r="E69" s="125" t="s">
        <v>242</v>
      </c>
      <c r="F69" s="125" t="s">
        <v>337</v>
      </c>
      <c r="G69" s="125" t="s">
        <v>338</v>
      </c>
      <c r="H69" s="125" t="s">
        <v>187</v>
      </c>
      <c r="I69" s="123">
        <v>38000</v>
      </c>
      <c r="J69" s="123">
        <v>38000</v>
      </c>
      <c r="K69" s="125" t="s">
        <v>193</v>
      </c>
      <c r="L69" s="126">
        <v>14.459</v>
      </c>
      <c r="M69" s="137">
        <v>15</v>
      </c>
      <c r="N69" s="126">
        <v>0.28799999999999998</v>
      </c>
      <c r="O69" s="123">
        <v>1</v>
      </c>
      <c r="P69" s="136">
        <v>0.28799999999999998</v>
      </c>
      <c r="Q69" s="138">
        <v>3.45</v>
      </c>
      <c r="R69" s="137">
        <v>3.45</v>
      </c>
      <c r="S69" s="139">
        <v>1650640</v>
      </c>
      <c r="T69" s="124">
        <v>1</v>
      </c>
      <c r="U69" s="140">
        <v>478446.37681159418</v>
      </c>
      <c r="V69" s="141">
        <v>2.0900983860805504</v>
      </c>
    </row>
    <row r="70" spans="1:22">
      <c r="A70" s="125">
        <v>69</v>
      </c>
      <c r="B70" s="125">
        <v>69</v>
      </c>
      <c r="C70" s="125" t="s">
        <v>340</v>
      </c>
      <c r="D70" s="125" t="s">
        <v>242</v>
      </c>
      <c r="E70" s="125" t="s">
        <v>242</v>
      </c>
      <c r="F70" s="125" t="s">
        <v>337</v>
      </c>
      <c r="G70" s="125" t="s">
        <v>338</v>
      </c>
      <c r="H70" s="125" t="s">
        <v>187</v>
      </c>
      <c r="I70" s="123">
        <v>38000</v>
      </c>
      <c r="J70" s="123">
        <v>38000</v>
      </c>
      <c r="K70" s="125" t="s">
        <v>193</v>
      </c>
      <c r="L70" s="126">
        <v>15.611000000000001</v>
      </c>
      <c r="M70" s="137">
        <v>16</v>
      </c>
      <c r="N70" s="126">
        <v>0.14799999999999999</v>
      </c>
      <c r="O70" s="123">
        <v>1</v>
      </c>
      <c r="P70" s="136">
        <v>0.14799999999999999</v>
      </c>
      <c r="Q70" s="138">
        <v>3.45</v>
      </c>
      <c r="R70" s="137">
        <v>3.45</v>
      </c>
      <c r="S70" s="139">
        <v>1703340</v>
      </c>
      <c r="T70" s="124">
        <v>1</v>
      </c>
      <c r="U70" s="140">
        <v>493721.73913043475</v>
      </c>
      <c r="V70" s="141">
        <v>2.0254323857832257</v>
      </c>
    </row>
    <row r="71" spans="1:22">
      <c r="A71" s="125">
        <v>70</v>
      </c>
      <c r="B71" s="125">
        <v>70</v>
      </c>
      <c r="C71" s="125" t="s">
        <v>341</v>
      </c>
      <c r="D71" s="125" t="s">
        <v>242</v>
      </c>
      <c r="E71" s="125" t="s">
        <v>242</v>
      </c>
      <c r="F71" s="125" t="s">
        <v>337</v>
      </c>
      <c r="G71" s="125" t="s">
        <v>338</v>
      </c>
      <c r="H71" s="125" t="s">
        <v>187</v>
      </c>
      <c r="I71" s="123">
        <v>38000</v>
      </c>
      <c r="J71" s="123">
        <v>38000</v>
      </c>
      <c r="K71" s="125" t="s">
        <v>193</v>
      </c>
      <c r="L71" s="126">
        <v>15.467000000000001</v>
      </c>
      <c r="M71" s="137">
        <v>16</v>
      </c>
      <c r="N71" s="126">
        <v>0.187</v>
      </c>
      <c r="O71" s="123">
        <v>1</v>
      </c>
      <c r="P71" s="136">
        <v>0.187</v>
      </c>
      <c r="Q71" s="138">
        <v>3.45</v>
      </c>
      <c r="R71" s="137">
        <v>3.45</v>
      </c>
      <c r="S71" s="139">
        <v>1703340</v>
      </c>
      <c r="T71" s="124">
        <v>1</v>
      </c>
      <c r="U71" s="140">
        <v>493721.73913043475</v>
      </c>
      <c r="V71" s="141">
        <v>2.0254323857832257</v>
      </c>
    </row>
    <row r="72" spans="1:22">
      <c r="A72" s="125">
        <v>71</v>
      </c>
      <c r="B72" s="125">
        <v>71</v>
      </c>
      <c r="C72" s="125" t="s">
        <v>342</v>
      </c>
      <c r="D72" s="125" t="s">
        <v>242</v>
      </c>
      <c r="E72" s="125" t="s">
        <v>242</v>
      </c>
      <c r="F72" s="125" t="s">
        <v>337</v>
      </c>
      <c r="G72" s="125" t="s">
        <v>338</v>
      </c>
      <c r="H72" s="125" t="s">
        <v>187</v>
      </c>
      <c r="I72" s="123">
        <v>38000</v>
      </c>
      <c r="J72" s="123">
        <v>38000</v>
      </c>
      <c r="K72" s="125" t="s">
        <v>193</v>
      </c>
      <c r="L72" s="126">
        <v>16.38</v>
      </c>
      <c r="M72" s="137">
        <v>17</v>
      </c>
      <c r="N72" s="126">
        <v>0.13100000000000001</v>
      </c>
      <c r="O72" s="123">
        <v>1</v>
      </c>
      <c r="P72" s="136">
        <v>0.13100000000000001</v>
      </c>
      <c r="Q72" s="138">
        <v>3.45</v>
      </c>
      <c r="R72" s="137">
        <v>3.45</v>
      </c>
      <c r="S72" s="139">
        <v>1756040</v>
      </c>
      <c r="T72" s="124">
        <v>1</v>
      </c>
      <c r="U72" s="140">
        <v>508997.10144927533</v>
      </c>
      <c r="V72" s="141">
        <v>1.9646477301200429</v>
      </c>
    </row>
    <row r="73" spans="1:22">
      <c r="A73" s="125">
        <v>72</v>
      </c>
      <c r="B73" s="125">
        <v>72</v>
      </c>
      <c r="C73" s="125" t="s">
        <v>343</v>
      </c>
      <c r="D73" s="125" t="s">
        <v>242</v>
      </c>
      <c r="E73" s="125" t="s">
        <v>242</v>
      </c>
      <c r="F73" s="125" t="s">
        <v>337</v>
      </c>
      <c r="G73" s="125" t="s">
        <v>338</v>
      </c>
      <c r="H73" s="125" t="s">
        <v>187</v>
      </c>
      <c r="I73" s="123">
        <v>38000</v>
      </c>
      <c r="J73" s="123">
        <v>38000</v>
      </c>
      <c r="K73" s="125" t="s">
        <v>193</v>
      </c>
      <c r="L73" s="126">
        <v>1.724</v>
      </c>
      <c r="M73" s="137">
        <v>2</v>
      </c>
      <c r="N73" s="126">
        <v>0.68799999999999994</v>
      </c>
      <c r="O73" s="123">
        <v>1</v>
      </c>
      <c r="P73" s="136">
        <v>0.51600000000000001</v>
      </c>
      <c r="Q73" s="138">
        <v>3.45</v>
      </c>
      <c r="R73" s="137">
        <v>3.45</v>
      </c>
      <c r="S73" s="139">
        <v>488330</v>
      </c>
      <c r="T73" s="124">
        <v>4</v>
      </c>
      <c r="U73" s="140">
        <v>141544.92753623187</v>
      </c>
      <c r="V73" s="141">
        <v>7.0648946409190509</v>
      </c>
    </row>
    <row r="74" spans="1:22">
      <c r="A74" s="125">
        <v>73</v>
      </c>
      <c r="B74" s="125">
        <v>73</v>
      </c>
      <c r="C74" s="125" t="s">
        <v>344</v>
      </c>
      <c r="D74" s="125" t="s">
        <v>242</v>
      </c>
      <c r="E74" s="125" t="s">
        <v>242</v>
      </c>
      <c r="F74" s="125" t="s">
        <v>345</v>
      </c>
      <c r="G74" s="125" t="s">
        <v>346</v>
      </c>
      <c r="H74" s="125" t="s">
        <v>187</v>
      </c>
      <c r="I74" s="123">
        <v>38000</v>
      </c>
      <c r="J74" s="123">
        <v>38000</v>
      </c>
      <c r="K74" s="125" t="s">
        <v>193</v>
      </c>
      <c r="L74" s="126">
        <v>13.238</v>
      </c>
      <c r="M74" s="137">
        <v>14</v>
      </c>
      <c r="N74" s="126">
        <v>0.59599999999999997</v>
      </c>
      <c r="O74" s="123">
        <v>1</v>
      </c>
      <c r="P74" s="136">
        <v>0.44699999999999995</v>
      </c>
      <c r="Q74" s="138">
        <v>3.45</v>
      </c>
      <c r="R74" s="137">
        <v>3.45</v>
      </c>
      <c r="S74" s="139">
        <v>1597940</v>
      </c>
      <c r="T74" s="124">
        <v>1</v>
      </c>
      <c r="U74" s="140">
        <v>463171.0144927536</v>
      </c>
      <c r="V74" s="141">
        <v>2.1590297508041605</v>
      </c>
    </row>
    <row r="75" spans="1:22">
      <c r="A75" s="125">
        <v>74</v>
      </c>
      <c r="B75" s="125">
        <v>74</v>
      </c>
      <c r="C75" s="125" t="s">
        <v>347</v>
      </c>
      <c r="D75" s="125" t="s">
        <v>242</v>
      </c>
      <c r="E75" s="125" t="s">
        <v>242</v>
      </c>
      <c r="F75" s="125" t="s">
        <v>334</v>
      </c>
      <c r="G75" s="125" t="s">
        <v>335</v>
      </c>
      <c r="H75" s="125" t="s">
        <v>207</v>
      </c>
      <c r="I75" s="123">
        <v>110000</v>
      </c>
      <c r="J75" s="123">
        <v>110000</v>
      </c>
      <c r="K75" s="123">
        <v>38000</v>
      </c>
      <c r="L75" s="126">
        <v>13.919</v>
      </c>
      <c r="M75" s="137">
        <v>14</v>
      </c>
      <c r="N75" s="126">
        <v>0.61899999999999999</v>
      </c>
      <c r="O75" s="123">
        <v>1</v>
      </c>
      <c r="P75" s="136">
        <v>0.46425</v>
      </c>
      <c r="Q75" s="138">
        <v>3.45</v>
      </c>
      <c r="R75" s="137">
        <v>3.45</v>
      </c>
      <c r="S75" s="139">
        <v>2154270</v>
      </c>
      <c r="T75" s="124">
        <v>7</v>
      </c>
      <c r="U75" s="140">
        <v>624426.08695652173</v>
      </c>
      <c r="V75" s="141">
        <v>1.6014705677561309</v>
      </c>
    </row>
    <row r="76" spans="1:22">
      <c r="A76" s="125">
        <v>75</v>
      </c>
      <c r="B76" s="125">
        <v>75</v>
      </c>
      <c r="C76" s="125" t="s">
        <v>348</v>
      </c>
      <c r="D76" s="125" t="s">
        <v>242</v>
      </c>
      <c r="E76" s="125" t="s">
        <v>242</v>
      </c>
      <c r="F76" s="125" t="s">
        <v>349</v>
      </c>
      <c r="G76" s="125" t="s">
        <v>350</v>
      </c>
      <c r="H76" s="125" t="s">
        <v>207</v>
      </c>
      <c r="I76" s="123">
        <v>110000</v>
      </c>
      <c r="J76" s="125" t="s">
        <v>193</v>
      </c>
      <c r="K76" s="123">
        <v>110000</v>
      </c>
      <c r="L76" s="126">
        <v>14.333</v>
      </c>
      <c r="M76" s="137">
        <v>15</v>
      </c>
      <c r="N76" s="126">
        <v>0.10299999999999999</v>
      </c>
      <c r="O76" s="123">
        <v>1</v>
      </c>
      <c r="P76" s="136">
        <v>0.10299999999999999</v>
      </c>
      <c r="Q76" s="138">
        <v>3.45</v>
      </c>
      <c r="R76" s="137">
        <v>3.45</v>
      </c>
      <c r="S76" s="139">
        <v>2206970</v>
      </c>
      <c r="T76" s="124">
        <v>7</v>
      </c>
      <c r="U76" s="140">
        <v>639701.44927536231</v>
      </c>
      <c r="V76" s="141">
        <v>1.5632292237773961</v>
      </c>
    </row>
    <row r="77" spans="1:22">
      <c r="A77" s="125">
        <v>76</v>
      </c>
      <c r="B77" s="125">
        <v>76</v>
      </c>
      <c r="C77" s="125" t="s">
        <v>351</v>
      </c>
      <c r="D77" s="125" t="s">
        <v>242</v>
      </c>
      <c r="E77" s="125" t="s">
        <v>242</v>
      </c>
      <c r="F77" s="125" t="s">
        <v>349</v>
      </c>
      <c r="G77" s="125" t="s">
        <v>350</v>
      </c>
      <c r="H77" s="125" t="s">
        <v>207</v>
      </c>
      <c r="I77" s="123">
        <v>110000</v>
      </c>
      <c r="J77" s="125" t="s">
        <v>193</v>
      </c>
      <c r="K77" s="123">
        <v>110000</v>
      </c>
      <c r="L77" s="126">
        <v>16.962</v>
      </c>
      <c r="M77" s="137">
        <v>17</v>
      </c>
      <c r="N77" s="126">
        <v>0.32500000000000001</v>
      </c>
      <c r="O77" s="123">
        <v>1</v>
      </c>
      <c r="P77" s="136">
        <v>0.32500000000000001</v>
      </c>
      <c r="Q77" s="138">
        <v>3.45</v>
      </c>
      <c r="R77" s="137">
        <v>3.45</v>
      </c>
      <c r="S77" s="139">
        <v>2312370</v>
      </c>
      <c r="T77" s="124">
        <v>7</v>
      </c>
      <c r="U77" s="140">
        <v>670252.17391304346</v>
      </c>
      <c r="V77" s="141">
        <v>1.4919757651240935</v>
      </c>
    </row>
    <row r="78" spans="1:22">
      <c r="A78" s="125">
        <v>77</v>
      </c>
      <c r="B78" s="125">
        <v>77</v>
      </c>
      <c r="C78" s="125" t="s">
        <v>352</v>
      </c>
      <c r="D78" s="125" t="s">
        <v>242</v>
      </c>
      <c r="E78" s="125" t="s">
        <v>242</v>
      </c>
      <c r="F78" s="125" t="s">
        <v>337</v>
      </c>
      <c r="G78" s="125" t="s">
        <v>338</v>
      </c>
      <c r="H78" s="125" t="s">
        <v>187</v>
      </c>
      <c r="I78" s="123">
        <v>38000</v>
      </c>
      <c r="J78" s="123">
        <v>38000</v>
      </c>
      <c r="K78" s="125" t="s">
        <v>193</v>
      </c>
      <c r="L78" s="126">
        <v>7.99</v>
      </c>
      <c r="M78" s="137">
        <v>8</v>
      </c>
      <c r="N78" s="126">
        <v>0.129</v>
      </c>
      <c r="O78" s="123">
        <v>1</v>
      </c>
      <c r="P78" s="136">
        <v>0.129</v>
      </c>
      <c r="Q78" s="138">
        <v>3.45</v>
      </c>
      <c r="R78" s="137">
        <v>3.45</v>
      </c>
      <c r="S78" s="139">
        <v>909950</v>
      </c>
      <c r="T78" s="124">
        <v>4</v>
      </c>
      <c r="U78" s="140">
        <v>263753.62318840576</v>
      </c>
      <c r="V78" s="141">
        <v>3.7914171108302654</v>
      </c>
    </row>
    <row r="79" spans="1:22">
      <c r="A79" s="125">
        <v>78</v>
      </c>
      <c r="B79" s="125">
        <v>78</v>
      </c>
      <c r="C79" s="125" t="s">
        <v>353</v>
      </c>
      <c r="D79" s="125" t="s">
        <v>354</v>
      </c>
      <c r="E79" s="125" t="s">
        <v>354</v>
      </c>
      <c r="F79" s="125" t="s">
        <v>355</v>
      </c>
      <c r="G79" s="125" t="s">
        <v>356</v>
      </c>
      <c r="H79" s="125" t="s">
        <v>207</v>
      </c>
      <c r="I79" s="123">
        <v>110000</v>
      </c>
      <c r="J79" s="123">
        <v>110000</v>
      </c>
      <c r="K79" s="125" t="s">
        <v>208</v>
      </c>
      <c r="L79" s="126">
        <v>11.375</v>
      </c>
      <c r="M79" s="137">
        <v>12</v>
      </c>
      <c r="N79" s="126">
        <v>0.246</v>
      </c>
      <c r="O79" s="123">
        <v>1</v>
      </c>
      <c r="P79" s="136">
        <v>0.246</v>
      </c>
      <c r="Q79" s="138">
        <v>3.45</v>
      </c>
      <c r="R79" s="137">
        <v>3.45</v>
      </c>
      <c r="S79" s="139">
        <v>2048870</v>
      </c>
      <c r="T79" s="124">
        <v>7</v>
      </c>
      <c r="U79" s="140">
        <v>593875.36231884058</v>
      </c>
      <c r="V79" s="141">
        <v>1.6838550030016546</v>
      </c>
    </row>
    <row r="80" spans="1:22">
      <c r="A80" s="125">
        <v>79</v>
      </c>
      <c r="B80" s="125">
        <v>79</v>
      </c>
      <c r="C80" s="125" t="s">
        <v>357</v>
      </c>
      <c r="D80" s="125" t="s">
        <v>354</v>
      </c>
      <c r="E80" s="125" t="s">
        <v>354</v>
      </c>
      <c r="F80" s="125" t="s">
        <v>355</v>
      </c>
      <c r="G80" s="125" t="s">
        <v>356</v>
      </c>
      <c r="H80" s="125" t="s">
        <v>207</v>
      </c>
      <c r="I80" s="123">
        <v>110000</v>
      </c>
      <c r="J80" s="123">
        <v>110000</v>
      </c>
      <c r="K80" s="125" t="s">
        <v>208</v>
      </c>
      <c r="L80" s="126">
        <v>11.206</v>
      </c>
      <c r="M80" s="137">
        <v>12</v>
      </c>
      <c r="N80" s="126">
        <v>0.24199999999999999</v>
      </c>
      <c r="O80" s="123">
        <v>1</v>
      </c>
      <c r="P80" s="136">
        <v>0.24199999999999999</v>
      </c>
      <c r="Q80" s="138">
        <v>3.45</v>
      </c>
      <c r="R80" s="137">
        <v>3.45</v>
      </c>
      <c r="S80" s="139">
        <v>2048870</v>
      </c>
      <c r="T80" s="124">
        <v>7</v>
      </c>
      <c r="U80" s="140">
        <v>593875.36231884058</v>
      </c>
      <c r="V80" s="141">
        <v>1.6838550030016546</v>
      </c>
    </row>
    <row r="81" spans="1:22">
      <c r="A81" s="125">
        <v>80</v>
      </c>
      <c r="B81" s="125">
        <v>80</v>
      </c>
      <c r="C81" s="125" t="s">
        <v>358</v>
      </c>
      <c r="D81" s="125" t="s">
        <v>354</v>
      </c>
      <c r="E81" s="125" t="s">
        <v>359</v>
      </c>
      <c r="F81" s="125" t="s">
        <v>360</v>
      </c>
      <c r="G81" s="125" t="s">
        <v>361</v>
      </c>
      <c r="H81" s="125" t="s">
        <v>187</v>
      </c>
      <c r="I81" s="123">
        <v>38000</v>
      </c>
      <c r="J81" s="123">
        <v>38000</v>
      </c>
      <c r="K81" s="123">
        <v>10000</v>
      </c>
      <c r="L81" s="126">
        <v>10.220000000000001</v>
      </c>
      <c r="M81" s="137">
        <v>11</v>
      </c>
      <c r="N81" s="126">
        <v>0.20599999999999999</v>
      </c>
      <c r="O81" s="123">
        <v>1</v>
      </c>
      <c r="P81" s="136">
        <v>0.20599999999999999</v>
      </c>
      <c r="Q81" s="138">
        <v>3.45</v>
      </c>
      <c r="R81" s="137">
        <v>3.45</v>
      </c>
      <c r="S81" s="139">
        <v>1439840</v>
      </c>
      <c r="T81" s="124">
        <v>1</v>
      </c>
      <c r="U81" s="140">
        <v>417344.92753623187</v>
      </c>
      <c r="V81" s="141">
        <v>2.396099566618513</v>
      </c>
    </row>
    <row r="82" spans="1:22">
      <c r="A82" s="125">
        <v>81</v>
      </c>
      <c r="B82" s="125">
        <v>81</v>
      </c>
      <c r="C82" s="125" t="s">
        <v>362</v>
      </c>
      <c r="D82" s="125" t="s">
        <v>354</v>
      </c>
      <c r="E82" s="125" t="s">
        <v>354</v>
      </c>
      <c r="F82" s="125" t="s">
        <v>360</v>
      </c>
      <c r="G82" s="125" t="s">
        <v>361</v>
      </c>
      <c r="H82" s="125" t="s">
        <v>187</v>
      </c>
      <c r="I82" s="123">
        <v>38000</v>
      </c>
      <c r="J82" s="123">
        <v>38000</v>
      </c>
      <c r="K82" s="123">
        <v>10000</v>
      </c>
      <c r="L82" s="126">
        <v>8.6880000000000006</v>
      </c>
      <c r="M82" s="137">
        <v>9</v>
      </c>
      <c r="N82" s="126">
        <v>0.249</v>
      </c>
      <c r="O82" s="123">
        <v>1</v>
      </c>
      <c r="P82" s="136">
        <v>0.249</v>
      </c>
      <c r="Q82" s="138">
        <v>3.45</v>
      </c>
      <c r="R82" s="137">
        <v>3.45</v>
      </c>
      <c r="S82" s="139">
        <v>1334440</v>
      </c>
      <c r="T82" s="124">
        <v>1</v>
      </c>
      <c r="U82" s="140">
        <v>386794.20289855072</v>
      </c>
      <c r="V82" s="141">
        <v>2.585354156050478</v>
      </c>
    </row>
    <row r="83" spans="1:22">
      <c r="A83" s="125">
        <v>82</v>
      </c>
      <c r="B83" s="125">
        <v>82</v>
      </c>
      <c r="C83" s="125" t="s">
        <v>363</v>
      </c>
      <c r="D83" s="125" t="s">
        <v>354</v>
      </c>
      <c r="E83" s="125" t="s">
        <v>354</v>
      </c>
      <c r="F83" s="125" t="s">
        <v>360</v>
      </c>
      <c r="G83" s="125" t="s">
        <v>361</v>
      </c>
      <c r="H83" s="125" t="s">
        <v>187</v>
      </c>
      <c r="I83" s="123">
        <v>38000</v>
      </c>
      <c r="J83" s="123">
        <v>38000</v>
      </c>
      <c r="K83" s="123">
        <v>10000</v>
      </c>
      <c r="L83" s="126">
        <v>8.2360000000000007</v>
      </c>
      <c r="M83" s="137">
        <v>9</v>
      </c>
      <c r="N83" s="126">
        <v>0.13200000000000001</v>
      </c>
      <c r="O83" s="123">
        <v>1</v>
      </c>
      <c r="P83" s="136">
        <v>0.13200000000000001</v>
      </c>
      <c r="Q83" s="138">
        <v>3.45</v>
      </c>
      <c r="R83" s="137">
        <v>3.45</v>
      </c>
      <c r="S83" s="139">
        <v>1334440</v>
      </c>
      <c r="T83" s="124">
        <v>1</v>
      </c>
      <c r="U83" s="140">
        <v>386794.20289855072</v>
      </c>
      <c r="V83" s="141">
        <v>2.585354156050478</v>
      </c>
    </row>
    <row r="84" spans="1:22">
      <c r="A84" s="125">
        <v>83</v>
      </c>
      <c r="B84" s="125">
        <v>83</v>
      </c>
      <c r="C84" s="125" t="s">
        <v>364</v>
      </c>
      <c r="D84" s="125" t="s">
        <v>195</v>
      </c>
      <c r="E84" s="125" t="s">
        <v>195</v>
      </c>
      <c r="F84" s="125" t="s">
        <v>196</v>
      </c>
      <c r="G84" s="125" t="s">
        <v>197</v>
      </c>
      <c r="H84" s="125" t="s">
        <v>187</v>
      </c>
      <c r="I84" s="123">
        <v>38000</v>
      </c>
      <c r="J84" s="123">
        <v>38000</v>
      </c>
      <c r="K84" s="123">
        <v>10000</v>
      </c>
      <c r="L84" s="126">
        <v>4.9290000000000003</v>
      </c>
      <c r="M84" s="137">
        <v>5</v>
      </c>
      <c r="N84" s="126">
        <v>0.52700000000000002</v>
      </c>
      <c r="O84" s="123">
        <v>1</v>
      </c>
      <c r="P84" s="136">
        <v>0.52700000000000002</v>
      </c>
      <c r="Q84" s="138">
        <v>3.45</v>
      </c>
      <c r="R84" s="137">
        <v>3.45</v>
      </c>
      <c r="S84" s="139">
        <v>699140</v>
      </c>
      <c r="T84" s="124">
        <v>4</v>
      </c>
      <c r="U84" s="140">
        <v>202649.27536231882</v>
      </c>
      <c r="V84" s="141">
        <v>4.9346339788883489</v>
      </c>
    </row>
    <row r="85" spans="1:22">
      <c r="A85" s="125">
        <v>84</v>
      </c>
      <c r="B85" s="125">
        <v>84</v>
      </c>
      <c r="C85" s="125" t="s">
        <v>365</v>
      </c>
      <c r="D85" s="125" t="s">
        <v>195</v>
      </c>
      <c r="E85" s="125" t="s">
        <v>195</v>
      </c>
      <c r="F85" s="125" t="s">
        <v>196</v>
      </c>
      <c r="G85" s="125" t="s">
        <v>197</v>
      </c>
      <c r="H85" s="125" t="s">
        <v>187</v>
      </c>
      <c r="I85" s="123">
        <v>38000</v>
      </c>
      <c r="J85" s="123">
        <v>38000</v>
      </c>
      <c r="K85" s="123">
        <v>10000</v>
      </c>
      <c r="L85" s="126">
        <v>13.065</v>
      </c>
      <c r="M85" s="137">
        <v>14</v>
      </c>
      <c r="N85" s="126">
        <v>0.10100000000000001</v>
      </c>
      <c r="O85" s="123">
        <v>1</v>
      </c>
      <c r="P85" s="136">
        <v>0.10100000000000001</v>
      </c>
      <c r="Q85" s="138">
        <v>3.45</v>
      </c>
      <c r="R85" s="137">
        <v>3.45</v>
      </c>
      <c r="S85" s="139">
        <v>1597940</v>
      </c>
      <c r="T85" s="124">
        <v>1</v>
      </c>
      <c r="U85" s="140">
        <v>463171.0144927536</v>
      </c>
      <c r="V85" s="141">
        <v>2.1590297508041605</v>
      </c>
    </row>
    <row r="86" spans="1:22">
      <c r="A86" s="125">
        <v>85</v>
      </c>
      <c r="B86" s="125">
        <v>85</v>
      </c>
      <c r="C86" s="125" t="s">
        <v>366</v>
      </c>
      <c r="D86" s="125" t="s">
        <v>195</v>
      </c>
      <c r="E86" s="125" t="s">
        <v>195</v>
      </c>
      <c r="F86" s="125" t="s">
        <v>367</v>
      </c>
      <c r="G86" s="125" t="s">
        <v>368</v>
      </c>
      <c r="H86" s="125" t="s">
        <v>187</v>
      </c>
      <c r="I86" s="123">
        <v>38000</v>
      </c>
      <c r="J86" s="125" t="s">
        <v>193</v>
      </c>
      <c r="K86" s="123">
        <v>38000</v>
      </c>
      <c r="L86" s="126">
        <v>9.1430000000000007</v>
      </c>
      <c r="M86" s="137">
        <v>10</v>
      </c>
      <c r="N86" s="126">
        <v>0.59899999999999998</v>
      </c>
      <c r="O86" s="123">
        <v>1</v>
      </c>
      <c r="P86" s="136">
        <v>0.44924999999999998</v>
      </c>
      <c r="Q86" s="138">
        <v>3.45</v>
      </c>
      <c r="R86" s="137">
        <v>3.45</v>
      </c>
      <c r="S86" s="139">
        <v>1387140</v>
      </c>
      <c r="T86" s="124">
        <v>1</v>
      </c>
      <c r="U86" s="140">
        <v>402069.5652173913</v>
      </c>
      <c r="V86" s="141">
        <v>2.487131796357974</v>
      </c>
    </row>
    <row r="87" spans="1:22">
      <c r="A87" s="125">
        <v>86</v>
      </c>
      <c r="B87" s="125">
        <v>86</v>
      </c>
      <c r="C87" s="125" t="s">
        <v>369</v>
      </c>
      <c r="D87" s="125" t="s">
        <v>195</v>
      </c>
      <c r="E87" s="125" t="s">
        <v>195</v>
      </c>
      <c r="F87" s="125" t="s">
        <v>196</v>
      </c>
      <c r="G87" s="125" t="s">
        <v>197</v>
      </c>
      <c r="H87" s="125" t="s">
        <v>187</v>
      </c>
      <c r="I87" s="123">
        <v>38000</v>
      </c>
      <c r="J87" s="123">
        <v>38000</v>
      </c>
      <c r="K87" s="123">
        <v>10000</v>
      </c>
      <c r="L87" s="126">
        <v>11.022</v>
      </c>
      <c r="M87" s="137">
        <v>12</v>
      </c>
      <c r="N87" s="126">
        <v>0.20499999999999999</v>
      </c>
      <c r="O87" s="123">
        <v>1</v>
      </c>
      <c r="P87" s="136">
        <v>0.20499999999999999</v>
      </c>
      <c r="Q87" s="138">
        <v>3.45</v>
      </c>
      <c r="R87" s="137">
        <v>3.45</v>
      </c>
      <c r="S87" s="139">
        <v>1492540</v>
      </c>
      <c r="T87" s="124">
        <v>1</v>
      </c>
      <c r="U87" s="140">
        <v>432620.28985507245</v>
      </c>
      <c r="V87" s="141">
        <v>2.3114958393074891</v>
      </c>
    </row>
    <row r="88" spans="1:22">
      <c r="A88" s="125">
        <v>87</v>
      </c>
      <c r="B88" s="125">
        <v>87</v>
      </c>
      <c r="C88" s="125" t="s">
        <v>370</v>
      </c>
      <c r="D88" s="125" t="s">
        <v>195</v>
      </c>
      <c r="E88" s="125" t="s">
        <v>195</v>
      </c>
      <c r="F88" s="125" t="s">
        <v>196</v>
      </c>
      <c r="G88" s="125" t="s">
        <v>197</v>
      </c>
      <c r="H88" s="125" t="s">
        <v>187</v>
      </c>
      <c r="I88" s="123">
        <v>38000</v>
      </c>
      <c r="J88" s="123">
        <v>38000</v>
      </c>
      <c r="K88" s="123">
        <v>10000</v>
      </c>
      <c r="L88" s="126">
        <v>3.3159999999999998</v>
      </c>
      <c r="M88" s="137">
        <v>4</v>
      </c>
      <c r="N88" s="126">
        <v>0.442</v>
      </c>
      <c r="O88" s="123">
        <v>1</v>
      </c>
      <c r="P88" s="136">
        <v>0.442</v>
      </c>
      <c r="Q88" s="138">
        <v>3.45</v>
      </c>
      <c r="R88" s="137">
        <v>3.45</v>
      </c>
      <c r="S88" s="139">
        <v>628870</v>
      </c>
      <c r="T88" s="124">
        <v>4</v>
      </c>
      <c r="U88" s="140">
        <v>182281.15942028986</v>
      </c>
      <c r="V88" s="141">
        <v>5.4860304991492681</v>
      </c>
    </row>
    <row r="89" spans="1:22">
      <c r="A89" s="125">
        <v>88</v>
      </c>
      <c r="B89" s="125">
        <v>88</v>
      </c>
      <c r="C89" s="125" t="s">
        <v>371</v>
      </c>
      <c r="D89" s="125" t="s">
        <v>195</v>
      </c>
      <c r="E89" s="125" t="s">
        <v>195</v>
      </c>
      <c r="F89" s="125" t="s">
        <v>196</v>
      </c>
      <c r="G89" s="125" t="s">
        <v>197</v>
      </c>
      <c r="H89" s="125" t="s">
        <v>187</v>
      </c>
      <c r="I89" s="123">
        <v>38000</v>
      </c>
      <c r="J89" s="123">
        <v>38000</v>
      </c>
      <c r="K89" s="123">
        <v>10000</v>
      </c>
      <c r="L89" s="126">
        <v>2.2429999999999999</v>
      </c>
      <c r="M89" s="137">
        <v>3</v>
      </c>
      <c r="N89" s="126">
        <v>9.7000000000000003E-2</v>
      </c>
      <c r="O89" s="123">
        <v>1</v>
      </c>
      <c r="P89" s="136">
        <v>9.7000000000000003E-2</v>
      </c>
      <c r="Q89" s="138">
        <v>3.45</v>
      </c>
      <c r="R89" s="137">
        <v>3.45</v>
      </c>
      <c r="S89" s="139">
        <v>558600</v>
      </c>
      <c r="T89" s="124">
        <v>4</v>
      </c>
      <c r="U89" s="140">
        <v>161913.04347826086</v>
      </c>
      <c r="V89" s="141">
        <v>6.176154672395274</v>
      </c>
    </row>
    <row r="90" spans="1:22">
      <c r="A90" s="125">
        <v>89</v>
      </c>
      <c r="B90" s="125">
        <v>89</v>
      </c>
      <c r="C90" s="125" t="s">
        <v>372</v>
      </c>
      <c r="D90" s="125" t="s">
        <v>195</v>
      </c>
      <c r="E90" s="125" t="s">
        <v>195</v>
      </c>
      <c r="F90" s="125" t="s">
        <v>373</v>
      </c>
      <c r="G90" s="125" t="s">
        <v>374</v>
      </c>
      <c r="H90" s="125" t="s">
        <v>187</v>
      </c>
      <c r="I90" s="123">
        <v>38000</v>
      </c>
      <c r="J90" s="123">
        <v>38000</v>
      </c>
      <c r="K90" s="123">
        <v>10000</v>
      </c>
      <c r="L90" s="126">
        <v>4.306</v>
      </c>
      <c r="M90" s="137">
        <v>5</v>
      </c>
      <c r="N90" s="126">
        <v>0.19700000000000001</v>
      </c>
      <c r="O90" s="123">
        <v>1</v>
      </c>
      <c r="P90" s="136">
        <v>0.19700000000000001</v>
      </c>
      <c r="Q90" s="138">
        <v>3.45</v>
      </c>
      <c r="R90" s="137">
        <v>3.45</v>
      </c>
      <c r="S90" s="139">
        <v>699140</v>
      </c>
      <c r="T90" s="124">
        <v>4</v>
      </c>
      <c r="U90" s="140">
        <v>202649.27536231882</v>
      </c>
      <c r="V90" s="141">
        <v>4.9346339788883489</v>
      </c>
    </row>
    <row r="91" spans="1:22">
      <c r="A91" s="125">
        <v>90</v>
      </c>
      <c r="B91" s="125">
        <v>90</v>
      </c>
      <c r="C91" s="125" t="s">
        <v>375</v>
      </c>
      <c r="D91" s="125" t="s">
        <v>195</v>
      </c>
      <c r="E91" s="125" t="s">
        <v>195</v>
      </c>
      <c r="F91" s="125" t="s">
        <v>376</v>
      </c>
      <c r="G91" s="125" t="s">
        <v>377</v>
      </c>
      <c r="H91" s="125" t="s">
        <v>207</v>
      </c>
      <c r="I91" s="123">
        <v>110000</v>
      </c>
      <c r="J91" s="123">
        <v>110000</v>
      </c>
      <c r="K91" s="123">
        <v>38000</v>
      </c>
      <c r="L91" s="126">
        <v>3.7869999999999999</v>
      </c>
      <c r="M91" s="137">
        <v>4</v>
      </c>
      <c r="N91" s="126">
        <v>0.318</v>
      </c>
      <c r="O91" s="123">
        <v>1</v>
      </c>
      <c r="P91" s="136">
        <v>0.318</v>
      </c>
      <c r="Q91" s="138">
        <v>3.45</v>
      </c>
      <c r="R91" s="137">
        <v>3.45</v>
      </c>
      <c r="S91" s="139">
        <v>1627270</v>
      </c>
      <c r="T91" s="124">
        <v>7</v>
      </c>
      <c r="U91" s="140">
        <v>471672.46376811591</v>
      </c>
      <c r="V91" s="141">
        <v>2.1201152851094163</v>
      </c>
    </row>
    <row r="92" spans="1:22">
      <c r="A92" s="125">
        <v>91</v>
      </c>
      <c r="B92" s="125">
        <v>91</v>
      </c>
      <c r="C92" s="125" t="s">
        <v>378</v>
      </c>
      <c r="D92" s="125" t="s">
        <v>195</v>
      </c>
      <c r="E92" s="125" t="s">
        <v>195</v>
      </c>
      <c r="F92" s="125" t="s">
        <v>376</v>
      </c>
      <c r="G92" s="125" t="s">
        <v>377</v>
      </c>
      <c r="H92" s="125" t="s">
        <v>207</v>
      </c>
      <c r="I92" s="123">
        <v>110000</v>
      </c>
      <c r="J92" s="123">
        <v>110000</v>
      </c>
      <c r="K92" s="123">
        <v>38000</v>
      </c>
      <c r="L92" s="126">
        <v>3.504</v>
      </c>
      <c r="M92" s="137">
        <v>4</v>
      </c>
      <c r="N92" s="126">
        <v>0.39500000000000002</v>
      </c>
      <c r="O92" s="123">
        <v>1</v>
      </c>
      <c r="P92" s="136">
        <v>0.39500000000000002</v>
      </c>
      <c r="Q92" s="138">
        <v>3.45</v>
      </c>
      <c r="R92" s="137">
        <v>3.45</v>
      </c>
      <c r="S92" s="139">
        <v>1627270</v>
      </c>
      <c r="T92" s="124">
        <v>7</v>
      </c>
      <c r="U92" s="140">
        <v>471672.46376811591</v>
      </c>
      <c r="V92" s="141">
        <v>2.1201152851094163</v>
      </c>
    </row>
    <row r="93" spans="1:22">
      <c r="A93" s="125">
        <v>92</v>
      </c>
      <c r="B93" s="125">
        <v>92</v>
      </c>
      <c r="C93" s="125" t="s">
        <v>379</v>
      </c>
      <c r="D93" s="125" t="s">
        <v>195</v>
      </c>
      <c r="E93" s="125" t="s">
        <v>195</v>
      </c>
      <c r="F93" s="125" t="s">
        <v>246</v>
      </c>
      <c r="G93" s="125" t="s">
        <v>247</v>
      </c>
      <c r="H93" s="125" t="s">
        <v>187</v>
      </c>
      <c r="I93" s="123">
        <v>38000</v>
      </c>
      <c r="J93" s="123">
        <v>38000</v>
      </c>
      <c r="K93" s="123">
        <v>10000</v>
      </c>
      <c r="L93" s="126">
        <v>10.189</v>
      </c>
      <c r="M93" s="137">
        <v>11</v>
      </c>
      <c r="N93" s="126">
        <v>0.28599999999999998</v>
      </c>
      <c r="O93" s="123">
        <v>1</v>
      </c>
      <c r="P93" s="136">
        <v>0.28599999999999998</v>
      </c>
      <c r="Q93" s="138">
        <v>3.45</v>
      </c>
      <c r="R93" s="137">
        <v>3.45</v>
      </c>
      <c r="S93" s="139">
        <v>1439840</v>
      </c>
      <c r="T93" s="124">
        <v>1</v>
      </c>
      <c r="U93" s="140">
        <v>417344.92753623187</v>
      </c>
      <c r="V93" s="141">
        <v>2.396099566618513</v>
      </c>
    </row>
    <row r="94" spans="1:22">
      <c r="A94" s="125">
        <v>93</v>
      </c>
      <c r="B94" s="125">
        <v>93</v>
      </c>
      <c r="C94" s="125" t="s">
        <v>380</v>
      </c>
      <c r="D94" s="125" t="s">
        <v>195</v>
      </c>
      <c r="E94" s="125" t="s">
        <v>195</v>
      </c>
      <c r="F94" s="125" t="s">
        <v>202</v>
      </c>
      <c r="G94" s="125" t="s">
        <v>203</v>
      </c>
      <c r="H94" s="125" t="s">
        <v>187</v>
      </c>
      <c r="I94" s="123">
        <v>38000</v>
      </c>
      <c r="J94" s="125" t="s">
        <v>193</v>
      </c>
      <c r="K94" s="123">
        <v>38000</v>
      </c>
      <c r="L94" s="126">
        <v>1.583</v>
      </c>
      <c r="M94" s="137">
        <v>2</v>
      </c>
      <c r="N94" s="126">
        <v>0.16600000000000001</v>
      </c>
      <c r="O94" s="123">
        <v>1</v>
      </c>
      <c r="P94" s="136">
        <v>0.16600000000000001</v>
      </c>
      <c r="Q94" s="138">
        <v>3.45</v>
      </c>
      <c r="R94" s="137">
        <v>3.45</v>
      </c>
      <c r="S94" s="139">
        <v>488330</v>
      </c>
      <c r="T94" s="124">
        <v>4</v>
      </c>
      <c r="U94" s="140">
        <v>141544.92753623187</v>
      </c>
      <c r="V94" s="141">
        <v>7.0648946409190509</v>
      </c>
    </row>
    <row r="95" spans="1:22">
      <c r="A95" s="125">
        <v>94</v>
      </c>
      <c r="B95" s="125">
        <v>94</v>
      </c>
      <c r="C95" s="125" t="s">
        <v>381</v>
      </c>
      <c r="D95" s="125" t="s">
        <v>195</v>
      </c>
      <c r="E95" s="125" t="s">
        <v>195</v>
      </c>
      <c r="F95" s="125" t="s">
        <v>382</v>
      </c>
      <c r="G95" s="125" t="s">
        <v>383</v>
      </c>
      <c r="H95" s="125" t="s">
        <v>187</v>
      </c>
      <c r="I95" s="123">
        <v>38000</v>
      </c>
      <c r="J95" s="123">
        <v>38000</v>
      </c>
      <c r="K95" s="123">
        <v>20000</v>
      </c>
      <c r="L95" s="126">
        <v>3.2959999999999998</v>
      </c>
      <c r="M95" s="137">
        <v>4</v>
      </c>
      <c r="N95" s="126">
        <v>0.115</v>
      </c>
      <c r="O95" s="123">
        <v>1</v>
      </c>
      <c r="P95" s="136">
        <v>0.115</v>
      </c>
      <c r="Q95" s="138">
        <v>3.45</v>
      </c>
      <c r="R95" s="137">
        <v>3.45</v>
      </c>
      <c r="S95" s="139">
        <v>628870</v>
      </c>
      <c r="T95" s="124">
        <v>4</v>
      </c>
      <c r="U95" s="140">
        <v>182281.15942028986</v>
      </c>
      <c r="V95" s="141">
        <v>5.4860304991492681</v>
      </c>
    </row>
    <row r="96" spans="1:22">
      <c r="A96" s="125">
        <v>95</v>
      </c>
      <c r="B96" s="125">
        <v>95</v>
      </c>
      <c r="C96" s="125" t="s">
        <v>384</v>
      </c>
      <c r="D96" s="125" t="s">
        <v>195</v>
      </c>
      <c r="E96" s="125" t="s">
        <v>195</v>
      </c>
      <c r="F96" s="125" t="s">
        <v>385</v>
      </c>
      <c r="G96" s="123"/>
      <c r="H96" s="125" t="s">
        <v>187</v>
      </c>
      <c r="I96" s="123">
        <v>38000</v>
      </c>
      <c r="J96" s="123"/>
      <c r="K96" s="123"/>
      <c r="L96" s="126">
        <v>5.1740000000000004</v>
      </c>
      <c r="M96" s="137">
        <v>6</v>
      </c>
      <c r="N96" s="126">
        <v>0.108</v>
      </c>
      <c r="O96" s="123">
        <v>1</v>
      </c>
      <c r="P96" s="136">
        <v>0.108</v>
      </c>
      <c r="Q96" s="138">
        <v>3.45</v>
      </c>
      <c r="R96" s="137">
        <v>3.45</v>
      </c>
      <c r="S96" s="139">
        <v>769410</v>
      </c>
      <c r="T96" s="124">
        <v>4</v>
      </c>
      <c r="U96" s="140">
        <v>223017.39130434781</v>
      </c>
      <c r="V96" s="141">
        <v>4.4839552384294459</v>
      </c>
    </row>
    <row r="97" spans="1:22">
      <c r="A97" s="125">
        <v>96</v>
      </c>
      <c r="B97" s="125">
        <v>96</v>
      </c>
      <c r="C97" s="125" t="s">
        <v>386</v>
      </c>
      <c r="D97" s="125" t="s">
        <v>242</v>
      </c>
      <c r="E97" s="125" t="s">
        <v>242</v>
      </c>
      <c r="F97" s="125" t="s">
        <v>243</v>
      </c>
      <c r="G97" s="125" t="s">
        <v>244</v>
      </c>
      <c r="H97" s="125" t="s">
        <v>187</v>
      </c>
      <c r="I97" s="123">
        <v>38000</v>
      </c>
      <c r="J97" s="123">
        <v>38000</v>
      </c>
      <c r="K97" s="123">
        <v>20000</v>
      </c>
      <c r="L97" s="126">
        <v>10.712999999999999</v>
      </c>
      <c r="M97" s="137">
        <v>11</v>
      </c>
      <c r="N97" s="126">
        <v>0.108</v>
      </c>
      <c r="O97" s="123">
        <v>1</v>
      </c>
      <c r="P97" s="136">
        <v>0.108</v>
      </c>
      <c r="Q97" s="138">
        <v>3.45</v>
      </c>
      <c r="R97" s="137">
        <v>3.45</v>
      </c>
      <c r="S97" s="139">
        <v>1439840</v>
      </c>
      <c r="T97" s="124">
        <v>1</v>
      </c>
      <c r="U97" s="140">
        <v>417344.92753623187</v>
      </c>
      <c r="V97" s="141">
        <v>2.396099566618513</v>
      </c>
    </row>
    <row r="98" spans="1:22">
      <c r="A98" s="125">
        <v>97</v>
      </c>
      <c r="B98" s="125">
        <v>97</v>
      </c>
      <c r="C98" s="125" t="s">
        <v>387</v>
      </c>
      <c r="D98" s="125" t="s">
        <v>388</v>
      </c>
      <c r="E98" s="125" t="s">
        <v>388</v>
      </c>
      <c r="F98" s="125" t="s">
        <v>389</v>
      </c>
      <c r="G98" s="125" t="s">
        <v>390</v>
      </c>
      <c r="H98" s="125" t="s">
        <v>207</v>
      </c>
      <c r="I98" s="123">
        <v>110000</v>
      </c>
      <c r="J98" s="123">
        <v>20000</v>
      </c>
      <c r="K98" s="123">
        <v>110000</v>
      </c>
      <c r="L98" s="126">
        <v>10.637</v>
      </c>
      <c r="M98" s="137">
        <v>11</v>
      </c>
      <c r="N98" s="126">
        <v>0.36399999999999999</v>
      </c>
      <c r="O98" s="123">
        <v>1</v>
      </c>
      <c r="P98" s="136">
        <v>0.36399999999999999</v>
      </c>
      <c r="Q98" s="138">
        <v>3.45</v>
      </c>
      <c r="R98" s="137">
        <v>3.45</v>
      </c>
      <c r="S98" s="139">
        <v>1996170</v>
      </c>
      <c r="T98" s="124">
        <v>7</v>
      </c>
      <c r="U98" s="140">
        <v>578600</v>
      </c>
      <c r="V98" s="141">
        <v>1.7283097131005876</v>
      </c>
    </row>
    <row r="99" spans="1:22">
      <c r="A99" s="125">
        <v>98</v>
      </c>
      <c r="B99" s="125">
        <v>98</v>
      </c>
      <c r="C99" s="125" t="s">
        <v>391</v>
      </c>
      <c r="D99" s="125" t="s">
        <v>388</v>
      </c>
      <c r="E99" s="125" t="s">
        <v>392</v>
      </c>
      <c r="F99" s="125" t="s">
        <v>389</v>
      </c>
      <c r="G99" s="125" t="s">
        <v>390</v>
      </c>
      <c r="H99" s="125" t="s">
        <v>207</v>
      </c>
      <c r="I99" s="123">
        <v>110000</v>
      </c>
      <c r="J99" s="123">
        <v>20000</v>
      </c>
      <c r="K99" s="123">
        <v>110000</v>
      </c>
      <c r="L99" s="126">
        <v>9.8740000000000006</v>
      </c>
      <c r="M99" s="137">
        <v>10</v>
      </c>
      <c r="N99" s="126">
        <v>0.32800000000000001</v>
      </c>
      <c r="O99" s="123">
        <v>1</v>
      </c>
      <c r="P99" s="136">
        <v>0.32800000000000001</v>
      </c>
      <c r="Q99" s="138">
        <v>3.45</v>
      </c>
      <c r="R99" s="137">
        <v>3.45</v>
      </c>
      <c r="S99" s="139">
        <v>1943470</v>
      </c>
      <c r="T99" s="124">
        <v>7</v>
      </c>
      <c r="U99" s="140">
        <v>563324.63768115942</v>
      </c>
      <c r="V99" s="141">
        <v>1.7751753307228824</v>
      </c>
    </row>
    <row r="100" spans="1:22">
      <c r="A100" s="125">
        <v>99</v>
      </c>
      <c r="B100" s="125">
        <v>99</v>
      </c>
      <c r="C100" s="125" t="s">
        <v>393</v>
      </c>
      <c r="D100" s="125" t="s">
        <v>388</v>
      </c>
      <c r="E100" s="125" t="s">
        <v>388</v>
      </c>
      <c r="F100" s="125" t="s">
        <v>394</v>
      </c>
      <c r="G100" s="125" t="s">
        <v>395</v>
      </c>
      <c r="H100" s="125" t="s">
        <v>187</v>
      </c>
      <c r="I100" s="123">
        <v>38000</v>
      </c>
      <c r="J100" s="123">
        <v>38000</v>
      </c>
      <c r="K100" s="123">
        <v>20000</v>
      </c>
      <c r="L100" s="126">
        <v>9.9749999999999996</v>
      </c>
      <c r="M100" s="137">
        <v>10</v>
      </c>
      <c r="N100" s="126">
        <v>0.438</v>
      </c>
      <c r="O100" s="123">
        <v>1</v>
      </c>
      <c r="P100" s="136">
        <v>0.438</v>
      </c>
      <c r="Q100" s="138">
        <v>3.45</v>
      </c>
      <c r="R100" s="137">
        <v>3.45</v>
      </c>
      <c r="S100" s="139">
        <v>1387140</v>
      </c>
      <c r="T100" s="124">
        <v>1</v>
      </c>
      <c r="U100" s="140">
        <v>402069.5652173913</v>
      </c>
      <c r="V100" s="141">
        <v>2.487131796357974</v>
      </c>
    </row>
    <row r="101" spans="1:22">
      <c r="A101" s="125">
        <v>100</v>
      </c>
      <c r="B101" s="125">
        <v>100</v>
      </c>
      <c r="C101" s="125" t="s">
        <v>396</v>
      </c>
      <c r="D101" s="125" t="s">
        <v>215</v>
      </c>
      <c r="E101" s="125" t="s">
        <v>215</v>
      </c>
      <c r="F101" s="125" t="s">
        <v>397</v>
      </c>
      <c r="G101" s="125" t="s">
        <v>398</v>
      </c>
      <c r="H101" s="125" t="s">
        <v>207</v>
      </c>
      <c r="I101" s="123">
        <v>110000</v>
      </c>
      <c r="J101" s="123">
        <v>110000</v>
      </c>
      <c r="K101" s="123">
        <v>38000</v>
      </c>
      <c r="L101" s="126">
        <v>8.266</v>
      </c>
      <c r="M101" s="137">
        <v>9</v>
      </c>
      <c r="N101" s="126">
        <v>1.0329999999999999</v>
      </c>
      <c r="O101" s="123">
        <v>1</v>
      </c>
      <c r="P101" s="136">
        <v>0.77474999999999994</v>
      </c>
      <c r="Q101" s="138">
        <v>6.9</v>
      </c>
      <c r="R101" s="137">
        <v>6.9</v>
      </c>
      <c r="S101" s="139">
        <v>1890770</v>
      </c>
      <c r="T101" s="124">
        <v>7</v>
      </c>
      <c r="U101" s="140">
        <v>274024.63768115942</v>
      </c>
      <c r="V101" s="141">
        <v>3.6493068961322637</v>
      </c>
    </row>
    <row r="102" spans="1:22">
      <c r="A102" s="125">
        <v>101</v>
      </c>
      <c r="B102" s="125">
        <v>101</v>
      </c>
      <c r="C102" s="125" t="s">
        <v>399</v>
      </c>
      <c r="D102" s="125" t="s">
        <v>215</v>
      </c>
      <c r="E102" s="125" t="s">
        <v>215</v>
      </c>
      <c r="F102" s="125" t="s">
        <v>397</v>
      </c>
      <c r="G102" s="125" t="s">
        <v>398</v>
      </c>
      <c r="H102" s="125" t="s">
        <v>207</v>
      </c>
      <c r="I102" s="123">
        <v>110000</v>
      </c>
      <c r="J102" s="123">
        <v>110000</v>
      </c>
      <c r="K102" s="123">
        <v>38000</v>
      </c>
      <c r="L102" s="126">
        <v>10.241</v>
      </c>
      <c r="M102" s="137">
        <v>11</v>
      </c>
      <c r="N102" s="126">
        <v>0.10100000000000001</v>
      </c>
      <c r="O102" s="123">
        <v>1</v>
      </c>
      <c r="P102" s="136">
        <v>0.10100000000000001</v>
      </c>
      <c r="Q102" s="138">
        <v>3.45</v>
      </c>
      <c r="R102" s="137">
        <v>3.45</v>
      </c>
      <c r="S102" s="139">
        <v>1996170</v>
      </c>
      <c r="T102" s="124">
        <v>7</v>
      </c>
      <c r="U102" s="140">
        <v>578600</v>
      </c>
      <c r="V102" s="141">
        <v>1.7283097131005876</v>
      </c>
    </row>
    <row r="103" spans="1:22">
      <c r="A103" s="125">
        <v>102</v>
      </c>
      <c r="B103" s="125">
        <v>102</v>
      </c>
      <c r="C103" s="125" t="s">
        <v>400</v>
      </c>
      <c r="D103" s="125" t="s">
        <v>215</v>
      </c>
      <c r="E103" s="125" t="s">
        <v>215</v>
      </c>
      <c r="F103" s="125" t="s">
        <v>401</v>
      </c>
      <c r="G103" s="125" t="s">
        <v>402</v>
      </c>
      <c r="H103" s="125" t="s">
        <v>187</v>
      </c>
      <c r="I103" s="123">
        <v>38000</v>
      </c>
      <c r="J103" s="123">
        <v>38000</v>
      </c>
      <c r="K103" s="125" t="s">
        <v>193</v>
      </c>
      <c r="L103" s="126">
        <v>9.3130000000000006</v>
      </c>
      <c r="M103" s="137">
        <v>10</v>
      </c>
      <c r="N103" s="126">
        <v>0.157</v>
      </c>
      <c r="O103" s="123">
        <v>1</v>
      </c>
      <c r="P103" s="136">
        <v>0.157</v>
      </c>
      <c r="Q103" s="138">
        <v>3.45</v>
      </c>
      <c r="R103" s="137">
        <v>3.45</v>
      </c>
      <c r="S103" s="139">
        <v>1387140</v>
      </c>
      <c r="T103" s="124">
        <v>1</v>
      </c>
      <c r="U103" s="140">
        <v>402069.5652173913</v>
      </c>
      <c r="V103" s="141">
        <v>2.487131796357974</v>
      </c>
    </row>
    <row r="104" spans="1:22">
      <c r="A104" s="125">
        <v>103</v>
      </c>
      <c r="B104" s="125">
        <v>103</v>
      </c>
      <c r="C104" s="125" t="s">
        <v>403</v>
      </c>
      <c r="D104" s="125" t="s">
        <v>215</v>
      </c>
      <c r="E104" s="125" t="s">
        <v>215</v>
      </c>
      <c r="F104" s="125" t="s">
        <v>250</v>
      </c>
      <c r="G104" s="125" t="s">
        <v>251</v>
      </c>
      <c r="H104" s="125" t="s">
        <v>187</v>
      </c>
      <c r="I104" s="123">
        <v>38000</v>
      </c>
      <c r="J104" s="123">
        <v>38000</v>
      </c>
      <c r="K104" s="123">
        <v>20000</v>
      </c>
      <c r="L104" s="126">
        <v>6.1760000000000002</v>
      </c>
      <c r="M104" s="137">
        <v>7</v>
      </c>
      <c r="N104" s="126">
        <v>0.40500000000000003</v>
      </c>
      <c r="O104" s="123">
        <v>1</v>
      </c>
      <c r="P104" s="136">
        <v>0.40500000000000003</v>
      </c>
      <c r="Q104" s="138">
        <v>3.45</v>
      </c>
      <c r="R104" s="137">
        <v>3.45</v>
      </c>
      <c r="S104" s="139">
        <v>839680</v>
      </c>
      <c r="T104" s="124">
        <v>4</v>
      </c>
      <c r="U104" s="140">
        <v>243385.5072463768</v>
      </c>
      <c r="V104" s="141">
        <v>4.1087080792682924</v>
      </c>
    </row>
    <row r="105" spans="1:22">
      <c r="A105" s="125">
        <v>104</v>
      </c>
      <c r="B105" s="125">
        <v>104</v>
      </c>
      <c r="C105" s="125" t="s">
        <v>404</v>
      </c>
      <c r="D105" s="125" t="s">
        <v>215</v>
      </c>
      <c r="E105" s="125" t="s">
        <v>215</v>
      </c>
      <c r="F105" s="125" t="s">
        <v>250</v>
      </c>
      <c r="G105" s="125" t="s">
        <v>251</v>
      </c>
      <c r="H105" s="125" t="s">
        <v>187</v>
      </c>
      <c r="I105" s="123">
        <v>38000</v>
      </c>
      <c r="J105" s="123">
        <v>38000</v>
      </c>
      <c r="K105" s="123">
        <v>20000</v>
      </c>
      <c r="L105" s="126">
        <v>10.936999999999999</v>
      </c>
      <c r="M105" s="137">
        <v>11</v>
      </c>
      <c r="N105" s="126">
        <v>0.309</v>
      </c>
      <c r="O105" s="123">
        <v>1</v>
      </c>
      <c r="P105" s="136">
        <v>0.309</v>
      </c>
      <c r="Q105" s="138">
        <v>3.45</v>
      </c>
      <c r="R105" s="137">
        <v>3.45</v>
      </c>
      <c r="S105" s="139">
        <v>1439840</v>
      </c>
      <c r="T105" s="124">
        <v>1</v>
      </c>
      <c r="U105" s="140">
        <v>417344.92753623187</v>
      </c>
      <c r="V105" s="141">
        <v>2.396099566618513</v>
      </c>
    </row>
    <row r="106" spans="1:22">
      <c r="A106" s="125">
        <v>105</v>
      </c>
      <c r="B106" s="125">
        <v>105</v>
      </c>
      <c r="C106" s="125" t="s">
        <v>405</v>
      </c>
      <c r="D106" s="125" t="s">
        <v>210</v>
      </c>
      <c r="E106" s="125" t="s">
        <v>210</v>
      </c>
      <c r="F106" s="125" t="s">
        <v>406</v>
      </c>
      <c r="G106" s="125" t="s">
        <v>407</v>
      </c>
      <c r="H106" s="125" t="s">
        <v>187</v>
      </c>
      <c r="I106" s="123">
        <v>38000</v>
      </c>
      <c r="J106" s="123">
        <v>38000</v>
      </c>
      <c r="K106" s="123">
        <v>10000</v>
      </c>
      <c r="L106" s="126">
        <v>10.006</v>
      </c>
      <c r="M106" s="137">
        <v>11</v>
      </c>
      <c r="N106" s="126">
        <v>0.442</v>
      </c>
      <c r="O106" s="123">
        <v>1</v>
      </c>
      <c r="P106" s="136">
        <v>0.442</v>
      </c>
      <c r="Q106" s="138">
        <v>3.45</v>
      </c>
      <c r="R106" s="137">
        <v>3.45</v>
      </c>
      <c r="S106" s="139">
        <v>1439840</v>
      </c>
      <c r="T106" s="124">
        <v>1</v>
      </c>
      <c r="U106" s="140">
        <v>417344.92753623187</v>
      </c>
      <c r="V106" s="141">
        <v>2.396099566618513</v>
      </c>
    </row>
    <row r="107" spans="1:22">
      <c r="A107" s="125">
        <v>106</v>
      </c>
      <c r="B107" s="125">
        <v>106</v>
      </c>
      <c r="C107" s="125" t="s">
        <v>408</v>
      </c>
      <c r="D107" s="125" t="s">
        <v>210</v>
      </c>
      <c r="E107" s="125" t="s">
        <v>210</v>
      </c>
      <c r="F107" s="125" t="s">
        <v>409</v>
      </c>
      <c r="G107" s="125" t="s">
        <v>410</v>
      </c>
      <c r="H107" s="125" t="s">
        <v>187</v>
      </c>
      <c r="I107" s="123">
        <v>38000</v>
      </c>
      <c r="J107" s="123">
        <v>38000</v>
      </c>
      <c r="K107" s="125" t="s">
        <v>193</v>
      </c>
      <c r="L107" s="126">
        <v>3.9750000000000001</v>
      </c>
      <c r="M107" s="137">
        <v>4</v>
      </c>
      <c r="N107" s="126">
        <v>0.27900000000000003</v>
      </c>
      <c r="O107" s="123">
        <v>1</v>
      </c>
      <c r="P107" s="136">
        <v>0.27900000000000003</v>
      </c>
      <c r="Q107" s="138">
        <v>3.45</v>
      </c>
      <c r="R107" s="137">
        <v>3.45</v>
      </c>
      <c r="S107" s="139">
        <v>628870</v>
      </c>
      <c r="T107" s="124">
        <v>4</v>
      </c>
      <c r="U107" s="140">
        <v>182281.15942028986</v>
      </c>
      <c r="V107" s="141">
        <v>5.4860304991492681</v>
      </c>
    </row>
    <row r="108" spans="1:22">
      <c r="A108" s="125">
        <v>107</v>
      </c>
      <c r="B108" s="125">
        <v>107</v>
      </c>
      <c r="C108" s="125" t="s">
        <v>411</v>
      </c>
      <c r="D108" s="125" t="s">
        <v>210</v>
      </c>
      <c r="E108" s="125" t="s">
        <v>210</v>
      </c>
      <c r="F108" s="125" t="s">
        <v>406</v>
      </c>
      <c r="G108" s="125" t="s">
        <v>407</v>
      </c>
      <c r="H108" s="125" t="s">
        <v>187</v>
      </c>
      <c r="I108" s="123">
        <v>38000</v>
      </c>
      <c r="J108" s="123">
        <v>38000</v>
      </c>
      <c r="K108" s="123">
        <v>10000</v>
      </c>
      <c r="L108" s="126">
        <v>5.83</v>
      </c>
      <c r="M108" s="137">
        <v>6</v>
      </c>
      <c r="N108" s="126">
        <v>0.40500000000000003</v>
      </c>
      <c r="O108" s="123">
        <v>1</v>
      </c>
      <c r="P108" s="136">
        <v>0.40500000000000003</v>
      </c>
      <c r="Q108" s="138">
        <v>3.45</v>
      </c>
      <c r="R108" s="137">
        <v>3.45</v>
      </c>
      <c r="S108" s="139">
        <v>769410</v>
      </c>
      <c r="T108" s="124">
        <v>4</v>
      </c>
      <c r="U108" s="140">
        <v>223017.39130434781</v>
      </c>
      <c r="V108" s="141">
        <v>4.4839552384294459</v>
      </c>
    </row>
    <row r="109" spans="1:22">
      <c r="A109" s="125">
        <v>108</v>
      </c>
      <c r="B109" s="125">
        <v>108</v>
      </c>
      <c r="C109" s="125" t="s">
        <v>412</v>
      </c>
      <c r="D109" s="125" t="s">
        <v>184</v>
      </c>
      <c r="E109" s="125" t="s">
        <v>184</v>
      </c>
      <c r="F109" s="125" t="s">
        <v>293</v>
      </c>
      <c r="G109" s="125" t="s">
        <v>294</v>
      </c>
      <c r="H109" s="125" t="s">
        <v>187</v>
      </c>
      <c r="I109" s="123">
        <v>38000</v>
      </c>
      <c r="J109" s="123">
        <v>38000</v>
      </c>
      <c r="K109" s="123">
        <v>20000</v>
      </c>
      <c r="L109" s="126">
        <v>4.2859999999999996</v>
      </c>
      <c r="M109" s="137">
        <v>5</v>
      </c>
      <c r="N109" s="126">
        <v>0.503</v>
      </c>
      <c r="O109" s="123">
        <v>1</v>
      </c>
      <c r="P109" s="136">
        <v>0.503</v>
      </c>
      <c r="Q109" s="138">
        <v>3.45</v>
      </c>
      <c r="R109" s="137">
        <v>3.45</v>
      </c>
      <c r="S109" s="139">
        <v>699140</v>
      </c>
      <c r="T109" s="124">
        <v>4</v>
      </c>
      <c r="U109" s="140">
        <v>202649.27536231882</v>
      </c>
      <c r="V109" s="141">
        <v>4.9346339788883489</v>
      </c>
    </row>
    <row r="110" spans="1:22">
      <c r="A110" s="125">
        <v>109</v>
      </c>
      <c r="B110" s="125">
        <v>109</v>
      </c>
      <c r="C110" s="125" t="s">
        <v>413</v>
      </c>
      <c r="D110" s="125" t="s">
        <v>223</v>
      </c>
      <c r="E110" s="125" t="s">
        <v>223</v>
      </c>
      <c r="F110" s="125" t="s">
        <v>414</v>
      </c>
      <c r="G110" s="125" t="s">
        <v>415</v>
      </c>
      <c r="H110" s="125" t="s">
        <v>187</v>
      </c>
      <c r="I110" s="123">
        <v>38000</v>
      </c>
      <c r="J110" s="125" t="s">
        <v>193</v>
      </c>
      <c r="K110" s="123">
        <v>38000</v>
      </c>
      <c r="L110" s="126">
        <v>3.2879999999999998</v>
      </c>
      <c r="M110" s="137">
        <v>4</v>
      </c>
      <c r="N110" s="126">
        <v>0.49099999999999999</v>
      </c>
      <c r="O110" s="123">
        <v>1</v>
      </c>
      <c r="P110" s="136">
        <v>0.49099999999999999</v>
      </c>
      <c r="Q110" s="138">
        <v>3.45</v>
      </c>
      <c r="R110" s="137">
        <v>3.45</v>
      </c>
      <c r="S110" s="139">
        <v>628870</v>
      </c>
      <c r="T110" s="124">
        <v>4</v>
      </c>
      <c r="U110" s="140">
        <v>182281.15942028986</v>
      </c>
      <c r="V110" s="141">
        <v>5.4860304991492681</v>
      </c>
    </row>
    <row r="111" spans="1:22">
      <c r="A111" s="125">
        <v>110</v>
      </c>
      <c r="B111" s="125">
        <v>110</v>
      </c>
      <c r="C111" s="125" t="s">
        <v>416</v>
      </c>
      <c r="D111" s="125" t="s">
        <v>223</v>
      </c>
      <c r="E111" s="125" t="s">
        <v>223</v>
      </c>
      <c r="F111" s="125" t="s">
        <v>414</v>
      </c>
      <c r="G111" s="125" t="s">
        <v>415</v>
      </c>
      <c r="H111" s="125" t="s">
        <v>187</v>
      </c>
      <c r="I111" s="123">
        <v>38000</v>
      </c>
      <c r="J111" s="125" t="s">
        <v>193</v>
      </c>
      <c r="K111" s="123">
        <v>38000</v>
      </c>
      <c r="L111" s="126">
        <v>2.5339999999999998</v>
      </c>
      <c r="M111" s="137">
        <v>3</v>
      </c>
      <c r="N111" s="126">
        <v>0.27700000000000002</v>
      </c>
      <c r="O111" s="123">
        <v>1</v>
      </c>
      <c r="P111" s="136">
        <v>0.27700000000000002</v>
      </c>
      <c r="Q111" s="138">
        <v>3.45</v>
      </c>
      <c r="R111" s="137">
        <v>3.45</v>
      </c>
      <c r="S111" s="139">
        <v>558600</v>
      </c>
      <c r="T111" s="124">
        <v>4</v>
      </c>
      <c r="U111" s="140">
        <v>161913.04347826086</v>
      </c>
      <c r="V111" s="141">
        <v>6.176154672395274</v>
      </c>
    </row>
    <row r="112" spans="1:22">
      <c r="A112" s="125">
        <v>111</v>
      </c>
      <c r="B112" s="125">
        <v>111</v>
      </c>
      <c r="C112" s="125" t="s">
        <v>417</v>
      </c>
      <c r="D112" s="125" t="s">
        <v>418</v>
      </c>
      <c r="E112" s="125" t="s">
        <v>418</v>
      </c>
      <c r="F112" s="125" t="s">
        <v>419</v>
      </c>
      <c r="G112" s="125" t="s">
        <v>420</v>
      </c>
      <c r="H112" s="125" t="s">
        <v>187</v>
      </c>
      <c r="I112" s="123">
        <v>38000</v>
      </c>
      <c r="J112" s="123">
        <v>38000</v>
      </c>
      <c r="K112" s="125" t="s">
        <v>193</v>
      </c>
      <c r="L112" s="126">
        <v>7.3540000000000001</v>
      </c>
      <c r="M112" s="137">
        <v>8</v>
      </c>
      <c r="N112" s="126">
        <v>0.314</v>
      </c>
      <c r="O112" s="123">
        <v>1</v>
      </c>
      <c r="P112" s="136">
        <v>0.314</v>
      </c>
      <c r="Q112" s="138">
        <v>3.45</v>
      </c>
      <c r="R112" s="137">
        <v>3.45</v>
      </c>
      <c r="S112" s="139">
        <v>909950</v>
      </c>
      <c r="T112" s="124">
        <v>4</v>
      </c>
      <c r="U112" s="140">
        <v>263753.62318840576</v>
      </c>
      <c r="V112" s="141">
        <v>3.7914171108302654</v>
      </c>
    </row>
    <row r="113" spans="1:22">
      <c r="A113" s="125">
        <v>112</v>
      </c>
      <c r="B113" s="125">
        <v>112</v>
      </c>
      <c r="C113" s="125" t="s">
        <v>421</v>
      </c>
      <c r="D113" s="125" t="s">
        <v>195</v>
      </c>
      <c r="E113" s="125" t="s">
        <v>195</v>
      </c>
      <c r="F113" s="125" t="s">
        <v>376</v>
      </c>
      <c r="G113" s="125" t="s">
        <v>377</v>
      </c>
      <c r="H113" s="125" t="s">
        <v>207</v>
      </c>
      <c r="I113" s="123">
        <v>110000</v>
      </c>
      <c r="J113" s="123">
        <v>110000</v>
      </c>
      <c r="K113" s="123">
        <v>38000</v>
      </c>
      <c r="L113" s="126">
        <v>4.4960000000000004</v>
      </c>
      <c r="M113" s="137">
        <v>5</v>
      </c>
      <c r="N113" s="126">
        <v>0.154</v>
      </c>
      <c r="O113" s="123">
        <v>1</v>
      </c>
      <c r="P113" s="136">
        <v>0.154</v>
      </c>
      <c r="Q113" s="138">
        <v>3.45</v>
      </c>
      <c r="R113" s="137">
        <v>3.45</v>
      </c>
      <c r="S113" s="139">
        <v>1679970</v>
      </c>
      <c r="T113" s="124">
        <v>7</v>
      </c>
      <c r="U113" s="140">
        <v>486947.82608695648</v>
      </c>
      <c r="V113" s="141">
        <v>2.0536081001446456</v>
      </c>
    </row>
    <row r="114" spans="1:22">
      <c r="A114" s="125">
        <v>113</v>
      </c>
      <c r="B114" s="125">
        <v>113</v>
      </c>
      <c r="C114" s="125" t="s">
        <v>422</v>
      </c>
      <c r="D114" s="125" t="s">
        <v>195</v>
      </c>
      <c r="E114" s="125" t="s">
        <v>195</v>
      </c>
      <c r="F114" s="125" t="s">
        <v>423</v>
      </c>
      <c r="G114" s="125" t="s">
        <v>424</v>
      </c>
      <c r="H114" s="125" t="s">
        <v>187</v>
      </c>
      <c r="I114" s="123">
        <v>38000</v>
      </c>
      <c r="J114" s="123">
        <v>38000</v>
      </c>
      <c r="K114" s="125" t="s">
        <v>193</v>
      </c>
      <c r="L114" s="126">
        <v>8.4250000000000007</v>
      </c>
      <c r="M114" s="137">
        <v>9</v>
      </c>
      <c r="N114" s="126">
        <v>0.89400000000000002</v>
      </c>
      <c r="O114" s="123">
        <v>1</v>
      </c>
      <c r="P114" s="136">
        <v>0.67049999999999998</v>
      </c>
      <c r="Q114" s="138">
        <v>6.9</v>
      </c>
      <c r="R114" s="137">
        <v>6.9</v>
      </c>
      <c r="S114" s="139">
        <v>1379800</v>
      </c>
      <c r="T114" s="124">
        <v>2</v>
      </c>
      <c r="U114" s="140">
        <v>199971.0144927536</v>
      </c>
      <c r="V114" s="141">
        <v>5.0007247427163355</v>
      </c>
    </row>
    <row r="115" spans="1:22">
      <c r="A115" s="125">
        <v>114</v>
      </c>
      <c r="B115" s="125">
        <v>114</v>
      </c>
      <c r="C115" s="125" t="s">
        <v>425</v>
      </c>
      <c r="D115" s="125" t="s">
        <v>195</v>
      </c>
      <c r="E115" s="125" t="s">
        <v>195</v>
      </c>
      <c r="F115" s="125" t="s">
        <v>426</v>
      </c>
      <c r="G115" s="125" t="s">
        <v>427</v>
      </c>
      <c r="H115" s="125" t="s">
        <v>207</v>
      </c>
      <c r="I115" s="123">
        <v>110000</v>
      </c>
      <c r="J115" s="125" t="s">
        <v>193</v>
      </c>
      <c r="K115" s="123">
        <v>110000</v>
      </c>
      <c r="L115" s="126">
        <v>3.157</v>
      </c>
      <c r="M115" s="137">
        <v>4</v>
      </c>
      <c r="N115" s="126">
        <v>0.159</v>
      </c>
      <c r="O115" s="123">
        <v>1</v>
      </c>
      <c r="P115" s="136">
        <v>0.159</v>
      </c>
      <c r="Q115" s="138">
        <v>3.45</v>
      </c>
      <c r="R115" s="137">
        <v>3.45</v>
      </c>
      <c r="S115" s="139">
        <v>1627270</v>
      </c>
      <c r="T115" s="124">
        <v>7</v>
      </c>
      <c r="U115" s="140">
        <v>471672.46376811591</v>
      </c>
      <c r="V115" s="141">
        <v>2.1201152851094163</v>
      </c>
    </row>
    <row r="116" spans="1:22">
      <c r="A116" s="125">
        <v>115</v>
      </c>
      <c r="B116" s="125">
        <v>115</v>
      </c>
      <c r="C116" s="125" t="s">
        <v>428</v>
      </c>
      <c r="D116" s="125" t="s">
        <v>257</v>
      </c>
      <c r="E116" s="125" t="s">
        <v>359</v>
      </c>
      <c r="F116" s="125" t="s">
        <v>258</v>
      </c>
      <c r="G116" s="125" t="s">
        <v>259</v>
      </c>
      <c r="H116" s="125" t="s">
        <v>207</v>
      </c>
      <c r="I116" s="123">
        <v>110000</v>
      </c>
      <c r="J116" s="123"/>
      <c r="K116" s="123"/>
      <c r="L116" s="126">
        <v>10.141</v>
      </c>
      <c r="M116" s="137">
        <v>11</v>
      </c>
      <c r="N116" s="126">
        <v>0.27300000000000002</v>
      </c>
      <c r="O116" s="123">
        <v>1</v>
      </c>
      <c r="P116" s="136">
        <v>0.27300000000000002</v>
      </c>
      <c r="Q116" s="138">
        <v>3.45</v>
      </c>
      <c r="R116" s="137">
        <v>3.45</v>
      </c>
      <c r="S116" s="139">
        <v>1996170</v>
      </c>
      <c r="T116" s="124">
        <v>7</v>
      </c>
      <c r="U116" s="140">
        <v>578600</v>
      </c>
      <c r="V116" s="141">
        <v>1.7283097131005876</v>
      </c>
    </row>
    <row r="117" spans="1:22">
      <c r="A117" s="125">
        <v>116</v>
      </c>
      <c r="B117" s="125">
        <v>116</v>
      </c>
      <c r="C117" s="125" t="s">
        <v>429</v>
      </c>
      <c r="D117" s="125" t="s">
        <v>359</v>
      </c>
      <c r="E117" s="125" t="s">
        <v>359</v>
      </c>
      <c r="F117" s="125" t="s">
        <v>430</v>
      </c>
      <c r="G117" s="125" t="s">
        <v>431</v>
      </c>
      <c r="H117" s="125" t="s">
        <v>207</v>
      </c>
      <c r="I117" s="123">
        <v>110000</v>
      </c>
      <c r="J117" s="123">
        <v>110000</v>
      </c>
      <c r="K117" s="123">
        <v>20000</v>
      </c>
      <c r="L117" s="126">
        <v>9.782</v>
      </c>
      <c r="M117" s="137">
        <v>10</v>
      </c>
      <c r="N117" s="126">
        <v>0.13</v>
      </c>
      <c r="O117" s="123">
        <v>1</v>
      </c>
      <c r="P117" s="136">
        <v>0.13</v>
      </c>
      <c r="Q117" s="138">
        <v>3.45</v>
      </c>
      <c r="R117" s="137">
        <v>3.45</v>
      </c>
      <c r="S117" s="139">
        <v>1943470</v>
      </c>
      <c r="T117" s="124">
        <v>7</v>
      </c>
      <c r="U117" s="140">
        <v>563324.63768115942</v>
      </c>
      <c r="V117" s="141">
        <v>1.7751753307228824</v>
      </c>
    </row>
    <row r="118" spans="1:22">
      <c r="A118" s="125">
        <v>117</v>
      </c>
      <c r="B118" s="125">
        <v>117</v>
      </c>
      <c r="C118" s="125" t="s">
        <v>432</v>
      </c>
      <c r="D118" s="125" t="s">
        <v>354</v>
      </c>
      <c r="E118" s="125" t="s">
        <v>354</v>
      </c>
      <c r="F118" s="125" t="s">
        <v>433</v>
      </c>
      <c r="G118" s="125" t="s">
        <v>434</v>
      </c>
      <c r="H118" s="125" t="s">
        <v>207</v>
      </c>
      <c r="I118" s="123">
        <v>110000</v>
      </c>
      <c r="J118" s="123">
        <v>110000</v>
      </c>
      <c r="K118" s="123">
        <v>38000</v>
      </c>
      <c r="L118" s="126">
        <v>4.5910000000000002</v>
      </c>
      <c r="M118" s="137">
        <v>5</v>
      </c>
      <c r="N118" s="126">
        <v>0.17499999999999999</v>
      </c>
      <c r="O118" s="123">
        <v>1</v>
      </c>
      <c r="P118" s="136">
        <v>0.17499999999999999</v>
      </c>
      <c r="Q118" s="138">
        <v>3.45</v>
      </c>
      <c r="R118" s="137">
        <v>3.45</v>
      </c>
      <c r="S118" s="139">
        <v>1679970</v>
      </c>
      <c r="T118" s="124">
        <v>7</v>
      </c>
      <c r="U118" s="140">
        <v>486947.82608695648</v>
      </c>
      <c r="V118" s="141">
        <v>2.0536081001446456</v>
      </c>
    </row>
    <row r="119" spans="1:22">
      <c r="A119" s="125">
        <v>118</v>
      </c>
      <c r="B119" s="125">
        <v>118</v>
      </c>
      <c r="C119" s="125" t="s">
        <v>435</v>
      </c>
      <c r="D119" s="125" t="s">
        <v>195</v>
      </c>
      <c r="E119" s="125" t="s">
        <v>195</v>
      </c>
      <c r="F119" s="125" t="s">
        <v>426</v>
      </c>
      <c r="G119" s="125" t="s">
        <v>427</v>
      </c>
      <c r="H119" s="125" t="s">
        <v>207</v>
      </c>
      <c r="I119" s="123">
        <v>110000</v>
      </c>
      <c r="J119" s="125" t="s">
        <v>193</v>
      </c>
      <c r="K119" s="123">
        <v>110000</v>
      </c>
      <c r="L119" s="126">
        <v>3.6429999999999998</v>
      </c>
      <c r="M119" s="137">
        <v>4</v>
      </c>
      <c r="N119" s="126">
        <v>0.246</v>
      </c>
      <c r="O119" s="123">
        <v>1</v>
      </c>
      <c r="P119" s="136">
        <v>0.246</v>
      </c>
      <c r="Q119" s="138">
        <v>3.45</v>
      </c>
      <c r="R119" s="137">
        <v>3.45</v>
      </c>
      <c r="S119" s="139">
        <v>1627270</v>
      </c>
      <c r="T119" s="124">
        <v>7</v>
      </c>
      <c r="U119" s="140">
        <v>471672.46376811591</v>
      </c>
      <c r="V119" s="141">
        <v>2.1201152851094163</v>
      </c>
    </row>
    <row r="120" spans="1:22">
      <c r="A120" s="125">
        <v>119</v>
      </c>
      <c r="B120" s="125">
        <v>119</v>
      </c>
      <c r="C120" s="125" t="s">
        <v>436</v>
      </c>
      <c r="D120" s="125" t="s">
        <v>195</v>
      </c>
      <c r="E120" s="125" t="s">
        <v>195</v>
      </c>
      <c r="F120" s="125" t="s">
        <v>437</v>
      </c>
      <c r="G120" s="125" t="s">
        <v>438</v>
      </c>
      <c r="H120" s="125" t="s">
        <v>187</v>
      </c>
      <c r="I120" s="123">
        <v>38000</v>
      </c>
      <c r="J120" s="123">
        <v>38000</v>
      </c>
      <c r="K120" s="125" t="s">
        <v>193</v>
      </c>
      <c r="L120" s="126">
        <v>6.6669999999999998</v>
      </c>
      <c r="M120" s="137">
        <v>7</v>
      </c>
      <c r="N120" s="126">
        <v>0.21299999999999999</v>
      </c>
      <c r="O120" s="123">
        <v>1</v>
      </c>
      <c r="P120" s="136">
        <v>0.21299999999999999</v>
      </c>
      <c r="Q120" s="138">
        <v>3.45</v>
      </c>
      <c r="R120" s="137">
        <v>3.45</v>
      </c>
      <c r="S120" s="139">
        <v>839680</v>
      </c>
      <c r="T120" s="124">
        <v>4</v>
      </c>
      <c r="U120" s="140">
        <v>243385.5072463768</v>
      </c>
      <c r="V120" s="141">
        <v>4.1087080792682924</v>
      </c>
    </row>
    <row r="121" spans="1:22">
      <c r="A121" s="125">
        <v>120</v>
      </c>
      <c r="B121" s="125">
        <v>120</v>
      </c>
      <c r="C121" s="125" t="s">
        <v>439</v>
      </c>
      <c r="D121" s="125" t="s">
        <v>195</v>
      </c>
      <c r="E121" s="125" t="s">
        <v>195</v>
      </c>
      <c r="F121" s="125" t="s">
        <v>440</v>
      </c>
      <c r="G121" s="125" t="s">
        <v>441</v>
      </c>
      <c r="H121" s="125" t="s">
        <v>207</v>
      </c>
      <c r="I121" s="123">
        <v>110000</v>
      </c>
      <c r="J121" s="123"/>
      <c r="K121" s="123"/>
      <c r="L121" s="126">
        <v>4.5679999999999996</v>
      </c>
      <c r="M121" s="137">
        <v>5</v>
      </c>
      <c r="N121" s="126">
        <v>1.008</v>
      </c>
      <c r="O121" s="123">
        <v>1</v>
      </c>
      <c r="P121" s="136">
        <v>0.75600000000000001</v>
      </c>
      <c r="Q121" s="138">
        <v>6.9</v>
      </c>
      <c r="R121" s="137">
        <v>6.9</v>
      </c>
      <c r="S121" s="139">
        <v>1679970</v>
      </c>
      <c r="T121" s="124">
        <v>7</v>
      </c>
      <c r="U121" s="140">
        <v>243473.91304347824</v>
      </c>
      <c r="V121" s="141">
        <v>4.1072162002892911</v>
      </c>
    </row>
    <row r="122" spans="1:22">
      <c r="A122" s="125">
        <v>121</v>
      </c>
      <c r="B122" s="125">
        <v>121</v>
      </c>
      <c r="C122" s="125" t="s">
        <v>442</v>
      </c>
      <c r="D122" s="125" t="s">
        <v>195</v>
      </c>
      <c r="E122" s="125" t="s">
        <v>195</v>
      </c>
      <c r="F122" s="125" t="s">
        <v>443</v>
      </c>
      <c r="G122" s="125" t="s">
        <v>444</v>
      </c>
      <c r="H122" s="125" t="s">
        <v>207</v>
      </c>
      <c r="I122" s="123">
        <v>110000</v>
      </c>
      <c r="J122" s="123">
        <v>38000</v>
      </c>
      <c r="K122" s="123">
        <v>110000</v>
      </c>
      <c r="L122" s="126">
        <v>8.3970000000000002</v>
      </c>
      <c r="M122" s="137">
        <v>9</v>
      </c>
      <c r="N122" s="126">
        <v>0.14599999999999999</v>
      </c>
      <c r="O122" s="123">
        <v>1</v>
      </c>
      <c r="P122" s="136">
        <v>0.14599999999999999</v>
      </c>
      <c r="Q122" s="138">
        <v>3.45</v>
      </c>
      <c r="R122" s="137">
        <v>3.45</v>
      </c>
      <c r="S122" s="139">
        <v>1890770</v>
      </c>
      <c r="T122" s="124">
        <v>7</v>
      </c>
      <c r="U122" s="140">
        <v>548049.27536231885</v>
      </c>
      <c r="V122" s="141">
        <v>1.8246534480661318</v>
      </c>
    </row>
    <row r="123" spans="1:22">
      <c r="A123" s="125">
        <v>122</v>
      </c>
      <c r="B123" s="125">
        <v>122</v>
      </c>
      <c r="C123" s="125" t="s">
        <v>445</v>
      </c>
      <c r="D123" s="125" t="s">
        <v>195</v>
      </c>
      <c r="E123" s="125" t="s">
        <v>195</v>
      </c>
      <c r="F123" s="125" t="s">
        <v>440</v>
      </c>
      <c r="G123" s="125" t="s">
        <v>441</v>
      </c>
      <c r="H123" s="125" t="s">
        <v>207</v>
      </c>
      <c r="I123" s="123">
        <v>110000</v>
      </c>
      <c r="J123" s="123"/>
      <c r="K123" s="123"/>
      <c r="L123" s="126">
        <v>9.5220000000000002</v>
      </c>
      <c r="M123" s="137">
        <v>10</v>
      </c>
      <c r="N123" s="126">
        <v>0.47899999999999998</v>
      </c>
      <c r="O123" s="123">
        <v>1</v>
      </c>
      <c r="P123" s="136">
        <v>0.47899999999999998</v>
      </c>
      <c r="Q123" s="138">
        <v>3.45</v>
      </c>
      <c r="R123" s="137">
        <v>3.45</v>
      </c>
      <c r="S123" s="139">
        <v>1943470</v>
      </c>
      <c r="T123" s="124">
        <v>7</v>
      </c>
      <c r="U123" s="140">
        <v>563324.63768115942</v>
      </c>
      <c r="V123" s="141">
        <v>1.7751753307228824</v>
      </c>
    </row>
    <row r="124" spans="1:22">
      <c r="A124" s="125">
        <v>123</v>
      </c>
      <c r="B124" s="125">
        <v>123</v>
      </c>
      <c r="C124" s="125" t="s">
        <v>446</v>
      </c>
      <c r="D124" s="125" t="s">
        <v>195</v>
      </c>
      <c r="E124" s="125" t="s">
        <v>195</v>
      </c>
      <c r="F124" s="125" t="s">
        <v>376</v>
      </c>
      <c r="G124" s="125" t="s">
        <v>377</v>
      </c>
      <c r="H124" s="125" t="s">
        <v>207</v>
      </c>
      <c r="I124" s="123">
        <v>110000</v>
      </c>
      <c r="J124" s="123">
        <v>110000</v>
      </c>
      <c r="K124" s="123">
        <v>38000</v>
      </c>
      <c r="L124" s="126">
        <v>7.1059999999999999</v>
      </c>
      <c r="M124" s="137">
        <v>8</v>
      </c>
      <c r="N124" s="126">
        <v>0.52300000000000002</v>
      </c>
      <c r="O124" s="123">
        <v>1</v>
      </c>
      <c r="P124" s="136">
        <v>0.52300000000000002</v>
      </c>
      <c r="Q124" s="138">
        <v>3.45</v>
      </c>
      <c r="R124" s="137">
        <v>3.45</v>
      </c>
      <c r="S124" s="139">
        <v>1838070</v>
      </c>
      <c r="T124" s="124">
        <v>7</v>
      </c>
      <c r="U124" s="140">
        <v>532773.91304347827</v>
      </c>
      <c r="V124" s="141">
        <v>1.8769687770324308</v>
      </c>
    </row>
    <row r="125" spans="1:22">
      <c r="A125" s="125">
        <v>124</v>
      </c>
      <c r="B125" s="125">
        <v>124</v>
      </c>
      <c r="C125" s="125" t="s">
        <v>447</v>
      </c>
      <c r="D125" s="125" t="s">
        <v>190</v>
      </c>
      <c r="E125" s="125" t="s">
        <v>190</v>
      </c>
      <c r="F125" s="125" t="s">
        <v>448</v>
      </c>
      <c r="G125" s="125" t="s">
        <v>449</v>
      </c>
      <c r="H125" s="125" t="s">
        <v>207</v>
      </c>
      <c r="I125" s="123">
        <v>110000</v>
      </c>
      <c r="J125" s="123"/>
      <c r="K125" s="123"/>
      <c r="L125" s="126">
        <v>9.6669999999999998</v>
      </c>
      <c r="M125" s="137">
        <v>10</v>
      </c>
      <c r="N125" s="126">
        <v>0.187</v>
      </c>
      <c r="O125" s="123">
        <v>1</v>
      </c>
      <c r="P125" s="136">
        <v>0.187</v>
      </c>
      <c r="Q125" s="138">
        <v>3.45</v>
      </c>
      <c r="R125" s="137">
        <v>3.45</v>
      </c>
      <c r="S125" s="139">
        <v>1943470</v>
      </c>
      <c r="T125" s="124">
        <v>7</v>
      </c>
      <c r="U125" s="140">
        <v>563324.63768115942</v>
      </c>
      <c r="V125" s="141">
        <v>1.7751753307228824</v>
      </c>
    </row>
    <row r="126" spans="1:22">
      <c r="A126" s="125">
        <v>125</v>
      </c>
      <c r="B126" s="125">
        <v>125</v>
      </c>
      <c r="C126" s="125" t="s">
        <v>450</v>
      </c>
      <c r="D126" s="125" t="s">
        <v>190</v>
      </c>
      <c r="E126" s="125" t="s">
        <v>190</v>
      </c>
      <c r="F126" s="125" t="s">
        <v>451</v>
      </c>
      <c r="G126" s="125" t="s">
        <v>452</v>
      </c>
      <c r="H126" s="125" t="s">
        <v>207</v>
      </c>
      <c r="I126" s="123">
        <v>110000</v>
      </c>
      <c r="J126" s="125" t="s">
        <v>193</v>
      </c>
      <c r="K126" s="123">
        <v>110000</v>
      </c>
      <c r="L126" s="126">
        <v>6.4740000000000002</v>
      </c>
      <c r="M126" s="137">
        <v>7</v>
      </c>
      <c r="N126" s="126">
        <v>0.621</v>
      </c>
      <c r="O126" s="123">
        <v>1</v>
      </c>
      <c r="P126" s="136">
        <v>0.46575</v>
      </c>
      <c r="Q126" s="138">
        <v>3.45</v>
      </c>
      <c r="R126" s="137">
        <v>3.45</v>
      </c>
      <c r="S126" s="139">
        <v>1785370</v>
      </c>
      <c r="T126" s="124">
        <v>7</v>
      </c>
      <c r="U126" s="140">
        <v>517498.55072463764</v>
      </c>
      <c r="V126" s="141">
        <v>1.9323725614298437</v>
      </c>
    </row>
    <row r="127" spans="1:22">
      <c r="A127" s="125">
        <v>126</v>
      </c>
      <c r="B127" s="125">
        <v>126</v>
      </c>
      <c r="C127" s="125" t="s">
        <v>453</v>
      </c>
      <c r="D127" s="125" t="s">
        <v>190</v>
      </c>
      <c r="E127" s="125" t="s">
        <v>190</v>
      </c>
      <c r="F127" s="125" t="s">
        <v>454</v>
      </c>
      <c r="G127" s="125" t="s">
        <v>455</v>
      </c>
      <c r="H127" s="125" t="s">
        <v>207</v>
      </c>
      <c r="I127" s="123">
        <v>110000</v>
      </c>
      <c r="J127" s="123">
        <v>33000</v>
      </c>
      <c r="K127" s="123">
        <v>110000</v>
      </c>
      <c r="L127" s="126">
        <v>6.4790000000000001</v>
      </c>
      <c r="M127" s="137">
        <v>7</v>
      </c>
      <c r="N127" s="126">
        <v>0.66500000000000004</v>
      </c>
      <c r="O127" s="123">
        <v>1</v>
      </c>
      <c r="P127" s="136">
        <v>0.49875000000000003</v>
      </c>
      <c r="Q127" s="138">
        <v>3.45</v>
      </c>
      <c r="R127" s="137">
        <v>3.45</v>
      </c>
      <c r="S127" s="139">
        <v>1785370</v>
      </c>
      <c r="T127" s="124">
        <v>7</v>
      </c>
      <c r="U127" s="140">
        <v>517498.55072463764</v>
      </c>
      <c r="V127" s="141">
        <v>1.9323725614298437</v>
      </c>
    </row>
    <row r="128" spans="1:22">
      <c r="A128" s="125">
        <v>127</v>
      </c>
      <c r="B128" s="125">
        <v>127</v>
      </c>
      <c r="C128" s="125" t="s">
        <v>456</v>
      </c>
      <c r="D128" s="125" t="s">
        <v>190</v>
      </c>
      <c r="E128" s="125" t="s">
        <v>190</v>
      </c>
      <c r="F128" s="125" t="s">
        <v>448</v>
      </c>
      <c r="G128" s="125" t="s">
        <v>449</v>
      </c>
      <c r="H128" s="125" t="s">
        <v>207</v>
      </c>
      <c r="I128" s="123">
        <v>110000</v>
      </c>
      <c r="J128" s="123"/>
      <c r="K128" s="123"/>
      <c r="L128" s="126">
        <v>6.76</v>
      </c>
      <c r="M128" s="137">
        <v>7</v>
      </c>
      <c r="N128" s="126">
        <v>0.109</v>
      </c>
      <c r="O128" s="123">
        <v>1</v>
      </c>
      <c r="P128" s="136">
        <v>0.109</v>
      </c>
      <c r="Q128" s="138">
        <v>3.45</v>
      </c>
      <c r="R128" s="137">
        <v>3.45</v>
      </c>
      <c r="S128" s="139">
        <v>1785370</v>
      </c>
      <c r="T128" s="124">
        <v>7</v>
      </c>
      <c r="U128" s="140">
        <v>517498.55072463764</v>
      </c>
      <c r="V128" s="141">
        <v>1.9323725614298437</v>
      </c>
    </row>
    <row r="129" spans="1:22">
      <c r="A129" s="125">
        <v>128</v>
      </c>
      <c r="B129" s="125">
        <v>128</v>
      </c>
      <c r="C129" s="125" t="s">
        <v>457</v>
      </c>
      <c r="D129" s="125" t="s">
        <v>458</v>
      </c>
      <c r="E129" s="125" t="s">
        <v>418</v>
      </c>
      <c r="F129" s="125" t="s">
        <v>459</v>
      </c>
      <c r="G129" s="125" t="s">
        <v>460</v>
      </c>
      <c r="H129" s="125" t="s">
        <v>187</v>
      </c>
      <c r="I129" s="123">
        <v>38000</v>
      </c>
      <c r="J129" s="123">
        <v>38000</v>
      </c>
      <c r="K129" s="125" t="s">
        <v>193</v>
      </c>
      <c r="L129" s="126">
        <v>7.7539999999999996</v>
      </c>
      <c r="M129" s="137">
        <v>8</v>
      </c>
      <c r="N129" s="126">
        <v>0.315</v>
      </c>
      <c r="O129" s="123">
        <v>1</v>
      </c>
      <c r="P129" s="136">
        <v>0.315</v>
      </c>
      <c r="Q129" s="138">
        <v>3.45</v>
      </c>
      <c r="R129" s="137">
        <v>3.45</v>
      </c>
      <c r="S129" s="139">
        <v>909950</v>
      </c>
      <c r="T129" s="124">
        <v>4</v>
      </c>
      <c r="U129" s="140">
        <v>263753.62318840576</v>
      </c>
      <c r="V129" s="141">
        <v>3.7914171108302654</v>
      </c>
    </row>
    <row r="130" spans="1:22">
      <c r="A130" s="125">
        <v>129</v>
      </c>
      <c r="B130" s="125">
        <v>129</v>
      </c>
      <c r="C130" s="125" t="s">
        <v>461</v>
      </c>
      <c r="D130" s="125" t="s">
        <v>458</v>
      </c>
      <c r="E130" s="125" t="s">
        <v>458</v>
      </c>
      <c r="F130" s="125" t="s">
        <v>462</v>
      </c>
      <c r="G130" s="125" t="s">
        <v>463</v>
      </c>
      <c r="H130" s="125" t="s">
        <v>187</v>
      </c>
      <c r="I130" s="123">
        <v>38000</v>
      </c>
      <c r="J130" s="123">
        <v>38000</v>
      </c>
      <c r="K130" s="123">
        <v>10000</v>
      </c>
      <c r="L130" s="126">
        <v>4.24</v>
      </c>
      <c r="M130" s="137">
        <v>5</v>
      </c>
      <c r="N130" s="126">
        <v>0.56299999999999994</v>
      </c>
      <c r="O130" s="123">
        <v>1</v>
      </c>
      <c r="P130" s="136">
        <v>0.56299999999999994</v>
      </c>
      <c r="Q130" s="138">
        <v>3.45</v>
      </c>
      <c r="R130" s="137">
        <v>3.45</v>
      </c>
      <c r="S130" s="139">
        <v>699140</v>
      </c>
      <c r="T130" s="124">
        <v>4</v>
      </c>
      <c r="U130" s="140">
        <v>202649.27536231882</v>
      </c>
      <c r="V130" s="141">
        <v>4.9346339788883489</v>
      </c>
    </row>
    <row r="131" spans="1:22">
      <c r="A131" s="125">
        <v>130</v>
      </c>
      <c r="B131" s="125">
        <v>130</v>
      </c>
      <c r="C131" s="125" t="s">
        <v>464</v>
      </c>
      <c r="D131" s="125" t="s">
        <v>458</v>
      </c>
      <c r="E131" s="125" t="s">
        <v>458</v>
      </c>
      <c r="F131" s="125" t="s">
        <v>465</v>
      </c>
      <c r="G131" s="125" t="s">
        <v>466</v>
      </c>
      <c r="H131" s="125" t="s">
        <v>207</v>
      </c>
      <c r="I131" s="123">
        <v>110000</v>
      </c>
      <c r="J131" s="123">
        <v>110000</v>
      </c>
      <c r="K131" s="123">
        <v>38000</v>
      </c>
      <c r="L131" s="126">
        <v>9.3460000000000001</v>
      </c>
      <c r="M131" s="137">
        <v>10</v>
      </c>
      <c r="N131" s="126">
        <v>0.182</v>
      </c>
      <c r="O131" s="123">
        <v>1</v>
      </c>
      <c r="P131" s="136">
        <v>0.182</v>
      </c>
      <c r="Q131" s="138">
        <v>3.45</v>
      </c>
      <c r="R131" s="137">
        <v>3.45</v>
      </c>
      <c r="S131" s="139">
        <v>1943470</v>
      </c>
      <c r="T131" s="124">
        <v>7</v>
      </c>
      <c r="U131" s="140">
        <v>563324.63768115942</v>
      </c>
      <c r="V131" s="141">
        <v>1.7751753307228824</v>
      </c>
    </row>
    <row r="132" spans="1:22">
      <c r="A132" s="125">
        <v>131</v>
      </c>
      <c r="B132" s="125">
        <v>131</v>
      </c>
      <c r="C132" s="125" t="s">
        <v>467</v>
      </c>
      <c r="D132" s="125" t="s">
        <v>418</v>
      </c>
      <c r="E132" s="125" t="s">
        <v>418</v>
      </c>
      <c r="F132" s="125" t="s">
        <v>468</v>
      </c>
      <c r="G132" s="125" t="s">
        <v>469</v>
      </c>
      <c r="H132" s="125" t="s">
        <v>187</v>
      </c>
      <c r="I132" s="123">
        <v>38000</v>
      </c>
      <c r="J132" s="123">
        <v>38000</v>
      </c>
      <c r="K132" s="125" t="s">
        <v>193</v>
      </c>
      <c r="L132" s="126">
        <v>10.74</v>
      </c>
      <c r="M132" s="137">
        <v>11</v>
      </c>
      <c r="N132" s="126">
        <v>0.16400000000000001</v>
      </c>
      <c r="O132" s="123">
        <v>1</v>
      </c>
      <c r="P132" s="136">
        <v>0.16400000000000001</v>
      </c>
      <c r="Q132" s="138">
        <v>3.45</v>
      </c>
      <c r="R132" s="137">
        <v>3.45</v>
      </c>
      <c r="S132" s="139">
        <v>1439840</v>
      </c>
      <c r="T132" s="124">
        <v>1</v>
      </c>
      <c r="U132" s="140">
        <v>417344.92753623187</v>
      </c>
      <c r="V132" s="141">
        <v>2.396099566618513</v>
      </c>
    </row>
    <row r="133" spans="1:22">
      <c r="A133" s="125">
        <v>132</v>
      </c>
      <c r="B133" s="125">
        <v>132</v>
      </c>
      <c r="C133" s="125" t="s">
        <v>470</v>
      </c>
      <c r="D133" s="125" t="s">
        <v>418</v>
      </c>
      <c r="E133" s="125" t="s">
        <v>418</v>
      </c>
      <c r="F133" s="125" t="s">
        <v>471</v>
      </c>
      <c r="G133" s="125" t="s">
        <v>472</v>
      </c>
      <c r="H133" s="125" t="s">
        <v>187</v>
      </c>
      <c r="I133" s="123">
        <v>38000</v>
      </c>
      <c r="J133" s="123">
        <v>38000</v>
      </c>
      <c r="K133" s="123">
        <v>10000</v>
      </c>
      <c r="L133" s="126">
        <v>9.1809999999999992</v>
      </c>
      <c r="M133" s="137">
        <v>10</v>
      </c>
      <c r="N133" s="126">
        <v>0.10100000000000001</v>
      </c>
      <c r="O133" s="123">
        <v>1</v>
      </c>
      <c r="P133" s="136">
        <v>0.10100000000000001</v>
      </c>
      <c r="Q133" s="138">
        <v>3.45</v>
      </c>
      <c r="R133" s="137">
        <v>3.45</v>
      </c>
      <c r="S133" s="139">
        <v>1387140</v>
      </c>
      <c r="T133" s="124">
        <v>1</v>
      </c>
      <c r="U133" s="140">
        <v>402069.5652173913</v>
      </c>
      <c r="V133" s="141">
        <v>2.487131796357974</v>
      </c>
    </row>
    <row r="134" spans="1:22">
      <c r="A134" s="125">
        <v>133</v>
      </c>
      <c r="B134" s="125">
        <v>133</v>
      </c>
      <c r="C134" s="125" t="s">
        <v>473</v>
      </c>
      <c r="D134" s="125" t="s">
        <v>418</v>
      </c>
      <c r="E134" s="125" t="s">
        <v>418</v>
      </c>
      <c r="F134" s="125" t="s">
        <v>474</v>
      </c>
      <c r="G134" s="125" t="s">
        <v>475</v>
      </c>
      <c r="H134" s="125" t="s">
        <v>187</v>
      </c>
      <c r="I134" s="123">
        <v>38000</v>
      </c>
      <c r="J134" s="123">
        <v>38000</v>
      </c>
      <c r="K134" s="125" t="s">
        <v>193</v>
      </c>
      <c r="L134" s="126">
        <v>8.7959999999999994</v>
      </c>
      <c r="M134" s="137">
        <v>9</v>
      </c>
      <c r="N134" s="126">
        <v>0.223</v>
      </c>
      <c r="O134" s="123">
        <v>1</v>
      </c>
      <c r="P134" s="136">
        <v>0.223</v>
      </c>
      <c r="Q134" s="138">
        <v>3.45</v>
      </c>
      <c r="R134" s="137">
        <v>3.45</v>
      </c>
      <c r="S134" s="139">
        <v>1334440</v>
      </c>
      <c r="T134" s="124">
        <v>1</v>
      </c>
      <c r="U134" s="140">
        <v>386794.20289855072</v>
      </c>
      <c r="V134" s="141">
        <v>2.585354156050478</v>
      </c>
    </row>
    <row r="135" spans="1:22">
      <c r="A135" s="125">
        <v>134</v>
      </c>
      <c r="B135" s="125">
        <v>134</v>
      </c>
      <c r="C135" s="125" t="s">
        <v>476</v>
      </c>
      <c r="D135" s="125" t="s">
        <v>388</v>
      </c>
      <c r="E135" s="125" t="s">
        <v>392</v>
      </c>
      <c r="F135" s="125" t="s">
        <v>477</v>
      </c>
      <c r="G135" s="125" t="s">
        <v>478</v>
      </c>
      <c r="H135" s="125" t="s">
        <v>187</v>
      </c>
      <c r="I135" s="123">
        <v>38000</v>
      </c>
      <c r="J135" s="123">
        <v>38000</v>
      </c>
      <c r="K135" s="125" t="s">
        <v>193</v>
      </c>
      <c r="L135" s="126">
        <v>9.3780000000000001</v>
      </c>
      <c r="M135" s="137">
        <v>10</v>
      </c>
      <c r="N135" s="126">
        <v>0.53700000000000003</v>
      </c>
      <c r="O135" s="123">
        <v>1</v>
      </c>
      <c r="P135" s="136">
        <v>0.53700000000000003</v>
      </c>
      <c r="Q135" s="138">
        <v>3.45</v>
      </c>
      <c r="R135" s="137">
        <v>3.45</v>
      </c>
      <c r="S135" s="139">
        <v>1387140</v>
      </c>
      <c r="T135" s="124">
        <v>1</v>
      </c>
      <c r="U135" s="140">
        <v>402069.5652173913</v>
      </c>
      <c r="V135" s="141">
        <v>2.487131796357974</v>
      </c>
    </row>
    <row r="136" spans="1:22">
      <c r="A136" s="125">
        <v>135</v>
      </c>
      <c r="B136" s="125">
        <v>135</v>
      </c>
      <c r="C136" s="125" t="s">
        <v>479</v>
      </c>
      <c r="D136" s="125" t="s">
        <v>205</v>
      </c>
      <c r="E136" s="125" t="s">
        <v>205</v>
      </c>
      <c r="F136" s="125" t="s">
        <v>307</v>
      </c>
      <c r="G136" s="125" t="s">
        <v>308</v>
      </c>
      <c r="H136" s="125" t="s">
        <v>187</v>
      </c>
      <c r="I136" s="123">
        <v>38000</v>
      </c>
      <c r="J136" s="123">
        <v>38000</v>
      </c>
      <c r="K136" s="125" t="s">
        <v>193</v>
      </c>
      <c r="L136" s="126">
        <v>15.92</v>
      </c>
      <c r="M136" s="137">
        <v>16</v>
      </c>
      <c r="N136" s="126">
        <v>0.55200000000000005</v>
      </c>
      <c r="O136" s="123">
        <v>1</v>
      </c>
      <c r="P136" s="136">
        <v>0.55200000000000005</v>
      </c>
      <c r="Q136" s="138">
        <v>3.45</v>
      </c>
      <c r="R136" s="137">
        <v>3.45</v>
      </c>
      <c r="S136" s="139">
        <v>1703340</v>
      </c>
      <c r="T136" s="124">
        <v>1</v>
      </c>
      <c r="U136" s="140">
        <v>493721.73913043475</v>
      </c>
      <c r="V136" s="141">
        <v>2.0254323857832257</v>
      </c>
    </row>
    <row r="137" spans="1:22">
      <c r="A137" s="125">
        <v>136</v>
      </c>
      <c r="B137" s="125">
        <v>136</v>
      </c>
      <c r="C137" s="125" t="s">
        <v>480</v>
      </c>
      <c r="D137" s="125" t="s">
        <v>223</v>
      </c>
      <c r="E137" s="125" t="s">
        <v>223</v>
      </c>
      <c r="F137" s="125" t="s">
        <v>233</v>
      </c>
      <c r="G137" s="125" t="s">
        <v>234</v>
      </c>
      <c r="H137" s="125" t="s">
        <v>187</v>
      </c>
      <c r="I137" s="123">
        <v>38000</v>
      </c>
      <c r="J137" s="123">
        <v>38000</v>
      </c>
      <c r="K137" s="123">
        <v>20000</v>
      </c>
      <c r="L137" s="126">
        <v>7.7270000000000003</v>
      </c>
      <c r="M137" s="137">
        <v>8</v>
      </c>
      <c r="N137" s="126">
        <v>0.29799999999999999</v>
      </c>
      <c r="O137" s="123">
        <v>1</v>
      </c>
      <c r="P137" s="136">
        <v>0.29799999999999999</v>
      </c>
      <c r="Q137" s="138">
        <v>3.45</v>
      </c>
      <c r="R137" s="137">
        <v>3.45</v>
      </c>
      <c r="S137" s="139">
        <v>909950</v>
      </c>
      <c r="T137" s="124">
        <v>4</v>
      </c>
      <c r="U137" s="140">
        <v>263753.62318840576</v>
      </c>
      <c r="V137" s="141">
        <v>3.7914171108302654</v>
      </c>
    </row>
    <row r="138" spans="1:22">
      <c r="A138" s="125">
        <v>137</v>
      </c>
      <c r="B138" s="125">
        <v>137</v>
      </c>
      <c r="C138" s="125" t="s">
        <v>481</v>
      </c>
      <c r="D138" s="125" t="s">
        <v>223</v>
      </c>
      <c r="E138" s="125" t="s">
        <v>223</v>
      </c>
      <c r="F138" s="125" t="s">
        <v>233</v>
      </c>
      <c r="G138" s="125" t="s">
        <v>234</v>
      </c>
      <c r="H138" s="125" t="s">
        <v>187</v>
      </c>
      <c r="I138" s="123">
        <v>38000</v>
      </c>
      <c r="J138" s="123">
        <v>38000</v>
      </c>
      <c r="K138" s="123">
        <v>20000</v>
      </c>
      <c r="L138" s="126">
        <v>4.6529999999999996</v>
      </c>
      <c r="M138" s="137">
        <v>5</v>
      </c>
      <c r="N138" s="126">
        <v>0.51800000000000002</v>
      </c>
      <c r="O138" s="123">
        <v>1</v>
      </c>
      <c r="P138" s="136">
        <v>0.51800000000000002</v>
      </c>
      <c r="Q138" s="138">
        <v>3.45</v>
      </c>
      <c r="R138" s="137">
        <v>3.45</v>
      </c>
      <c r="S138" s="139">
        <v>699140</v>
      </c>
      <c r="T138" s="124">
        <v>4</v>
      </c>
      <c r="U138" s="140">
        <v>202649.27536231882</v>
      </c>
      <c r="V138" s="141">
        <v>4.9346339788883489</v>
      </c>
    </row>
    <row r="139" spans="1:22">
      <c r="A139" s="125">
        <v>138</v>
      </c>
      <c r="B139" s="125">
        <v>138</v>
      </c>
      <c r="C139" s="125" t="s">
        <v>482</v>
      </c>
      <c r="D139" s="125" t="s">
        <v>223</v>
      </c>
      <c r="E139" s="125" t="s">
        <v>223</v>
      </c>
      <c r="F139" s="125" t="s">
        <v>233</v>
      </c>
      <c r="G139" s="125" t="s">
        <v>234</v>
      </c>
      <c r="H139" s="125" t="s">
        <v>187</v>
      </c>
      <c r="I139" s="123">
        <v>38000</v>
      </c>
      <c r="J139" s="123">
        <v>38000</v>
      </c>
      <c r="K139" s="123">
        <v>20000</v>
      </c>
      <c r="L139" s="126">
        <v>10.195</v>
      </c>
      <c r="M139" s="137">
        <v>11</v>
      </c>
      <c r="N139" s="126">
        <v>0.188</v>
      </c>
      <c r="O139" s="123">
        <v>1</v>
      </c>
      <c r="P139" s="136">
        <v>0.188</v>
      </c>
      <c r="Q139" s="138">
        <v>3.45</v>
      </c>
      <c r="R139" s="137">
        <v>3.45</v>
      </c>
      <c r="S139" s="139">
        <v>1439840</v>
      </c>
      <c r="T139" s="124">
        <v>1</v>
      </c>
      <c r="U139" s="140">
        <v>417344.92753623187</v>
      </c>
      <c r="V139" s="141">
        <v>2.396099566618513</v>
      </c>
    </row>
    <row r="140" spans="1:22">
      <c r="A140" s="125">
        <v>139</v>
      </c>
      <c r="B140" s="125">
        <v>139</v>
      </c>
      <c r="C140" s="125" t="s">
        <v>483</v>
      </c>
      <c r="D140" s="125" t="s">
        <v>392</v>
      </c>
      <c r="E140" s="125" t="s">
        <v>392</v>
      </c>
      <c r="F140" s="125" t="s">
        <v>484</v>
      </c>
      <c r="G140" s="125" t="s">
        <v>485</v>
      </c>
      <c r="H140" s="125" t="s">
        <v>187</v>
      </c>
      <c r="I140" s="123">
        <v>38000</v>
      </c>
      <c r="J140" s="123">
        <v>20000</v>
      </c>
      <c r="K140" s="123">
        <v>38000</v>
      </c>
      <c r="L140" s="126">
        <v>6.9320000000000004</v>
      </c>
      <c r="M140" s="137">
        <v>7</v>
      </c>
      <c r="N140" s="126">
        <v>0.16500000000000001</v>
      </c>
      <c r="O140" s="123">
        <v>1</v>
      </c>
      <c r="P140" s="136">
        <v>0.16500000000000001</v>
      </c>
      <c r="Q140" s="138">
        <v>3.45</v>
      </c>
      <c r="R140" s="137">
        <v>3.45</v>
      </c>
      <c r="S140" s="139">
        <v>839680</v>
      </c>
      <c r="T140" s="124">
        <v>4</v>
      </c>
      <c r="U140" s="140">
        <v>243385.5072463768</v>
      </c>
      <c r="V140" s="141">
        <v>4.1087080792682924</v>
      </c>
    </row>
    <row r="141" spans="1:22">
      <c r="A141" s="125">
        <v>140</v>
      </c>
      <c r="B141" s="125">
        <v>140</v>
      </c>
      <c r="C141" s="125" t="s">
        <v>486</v>
      </c>
      <c r="D141" s="125" t="s">
        <v>223</v>
      </c>
      <c r="E141" s="125" t="s">
        <v>223</v>
      </c>
      <c r="F141" s="125" t="s">
        <v>487</v>
      </c>
      <c r="G141" s="125" t="s">
        <v>488</v>
      </c>
      <c r="H141" s="125" t="s">
        <v>187</v>
      </c>
      <c r="I141" s="123">
        <v>38000</v>
      </c>
      <c r="J141" s="123">
        <v>38000</v>
      </c>
      <c r="K141" s="125" t="s">
        <v>193</v>
      </c>
      <c r="L141" s="126">
        <v>19.408000000000001</v>
      </c>
      <c r="M141" s="137">
        <v>20</v>
      </c>
      <c r="N141" s="126">
        <v>0.436</v>
      </c>
      <c r="O141" s="123">
        <v>1</v>
      </c>
      <c r="P141" s="136">
        <v>0.436</v>
      </c>
      <c r="Q141" s="138">
        <v>3.45</v>
      </c>
      <c r="R141" s="137">
        <v>3.45</v>
      </c>
      <c r="S141" s="139">
        <v>1914140</v>
      </c>
      <c r="T141" s="124">
        <v>1</v>
      </c>
      <c r="U141" s="140">
        <v>554823.18840579712</v>
      </c>
      <c r="V141" s="141">
        <v>1.8023760017553574</v>
      </c>
    </row>
    <row r="142" spans="1:22">
      <c r="A142" s="125">
        <v>141</v>
      </c>
      <c r="B142" s="125">
        <v>141</v>
      </c>
      <c r="C142" s="125" t="s">
        <v>489</v>
      </c>
      <c r="D142" s="125" t="s">
        <v>223</v>
      </c>
      <c r="E142" s="125" t="s">
        <v>223</v>
      </c>
      <c r="F142" s="125" t="s">
        <v>414</v>
      </c>
      <c r="G142" s="125" t="s">
        <v>415</v>
      </c>
      <c r="H142" s="125" t="s">
        <v>187</v>
      </c>
      <c r="I142" s="123">
        <v>38000</v>
      </c>
      <c r="J142" s="125" t="s">
        <v>193</v>
      </c>
      <c r="K142" s="123">
        <v>38000</v>
      </c>
      <c r="L142" s="126">
        <v>7.1950000000000003</v>
      </c>
      <c r="M142" s="137">
        <v>8</v>
      </c>
      <c r="N142" s="126">
        <v>0.55900000000000005</v>
      </c>
      <c r="O142" s="123">
        <v>1</v>
      </c>
      <c r="P142" s="136">
        <v>0.55900000000000005</v>
      </c>
      <c r="Q142" s="138">
        <v>3.45</v>
      </c>
      <c r="R142" s="137">
        <v>3.45</v>
      </c>
      <c r="S142" s="139">
        <v>909950</v>
      </c>
      <c r="T142" s="124">
        <v>4</v>
      </c>
      <c r="U142" s="140">
        <v>263753.62318840576</v>
      </c>
      <c r="V142" s="141">
        <v>3.7914171108302654</v>
      </c>
    </row>
    <row r="143" spans="1:22">
      <c r="A143" s="125">
        <v>142</v>
      </c>
      <c r="B143" s="125">
        <v>142</v>
      </c>
      <c r="C143" s="125" t="s">
        <v>490</v>
      </c>
      <c r="D143" s="125" t="s">
        <v>223</v>
      </c>
      <c r="E143" s="125" t="s">
        <v>223</v>
      </c>
      <c r="F143" s="125" t="s">
        <v>491</v>
      </c>
      <c r="G143" s="125" t="s">
        <v>492</v>
      </c>
      <c r="H143" s="125" t="s">
        <v>187</v>
      </c>
      <c r="I143" s="123">
        <v>38000</v>
      </c>
      <c r="J143" s="123"/>
      <c r="K143" s="123"/>
      <c r="L143" s="126">
        <v>4.4649999999999999</v>
      </c>
      <c r="M143" s="137">
        <v>5</v>
      </c>
      <c r="N143" s="126">
        <v>0.223</v>
      </c>
      <c r="O143" s="123">
        <v>1</v>
      </c>
      <c r="P143" s="136">
        <v>0.223</v>
      </c>
      <c r="Q143" s="138">
        <v>3.45</v>
      </c>
      <c r="R143" s="137">
        <v>3.45</v>
      </c>
      <c r="S143" s="139">
        <v>699140</v>
      </c>
      <c r="T143" s="124">
        <v>4</v>
      </c>
      <c r="U143" s="140">
        <v>202649.27536231882</v>
      </c>
      <c r="V143" s="141">
        <v>4.9346339788883489</v>
      </c>
    </row>
    <row r="144" spans="1:22">
      <c r="A144" s="125">
        <v>143</v>
      </c>
      <c r="B144" s="125">
        <v>143</v>
      </c>
      <c r="C144" s="125" t="s">
        <v>493</v>
      </c>
      <c r="D144" s="125" t="s">
        <v>205</v>
      </c>
      <c r="E144" s="125" t="s">
        <v>205</v>
      </c>
      <c r="F144" s="125" t="s">
        <v>494</v>
      </c>
      <c r="G144" s="125" t="s">
        <v>495</v>
      </c>
      <c r="H144" s="125" t="s">
        <v>187</v>
      </c>
      <c r="I144" s="123">
        <v>38000</v>
      </c>
      <c r="J144" s="123">
        <v>38000</v>
      </c>
      <c r="K144" s="125" t="s">
        <v>193</v>
      </c>
      <c r="L144" s="126">
        <v>15.07</v>
      </c>
      <c r="M144" s="137">
        <v>16</v>
      </c>
      <c r="N144" s="126">
        <v>0.36699999999999999</v>
      </c>
      <c r="O144" s="123">
        <v>1</v>
      </c>
      <c r="P144" s="136">
        <v>0.36699999999999999</v>
      </c>
      <c r="Q144" s="138">
        <v>3.45</v>
      </c>
      <c r="R144" s="137">
        <v>3.45</v>
      </c>
      <c r="S144" s="139">
        <v>1703340</v>
      </c>
      <c r="T144" s="124">
        <v>1</v>
      </c>
      <c r="U144" s="140">
        <v>493721.73913043475</v>
      </c>
      <c r="V144" s="141">
        <v>2.0254323857832257</v>
      </c>
    </row>
    <row r="145" spans="1:22">
      <c r="A145" s="125">
        <v>144</v>
      </c>
      <c r="B145" s="125">
        <v>144</v>
      </c>
      <c r="C145" s="125" t="s">
        <v>496</v>
      </c>
      <c r="D145" s="125" t="s">
        <v>497</v>
      </c>
      <c r="E145" s="125" t="s">
        <v>497</v>
      </c>
      <c r="F145" s="125" t="s">
        <v>477</v>
      </c>
      <c r="G145" s="125" t="s">
        <v>478</v>
      </c>
      <c r="H145" s="125" t="s">
        <v>187</v>
      </c>
      <c r="I145" s="123">
        <v>38000</v>
      </c>
      <c r="J145" s="123">
        <v>38000</v>
      </c>
      <c r="K145" s="125" t="s">
        <v>193</v>
      </c>
      <c r="L145" s="126">
        <v>3.2789999999999999</v>
      </c>
      <c r="M145" s="137">
        <v>4</v>
      </c>
      <c r="N145" s="126">
        <v>0.60599999999999998</v>
      </c>
      <c r="O145" s="123">
        <v>1</v>
      </c>
      <c r="P145" s="136">
        <v>0.45450000000000002</v>
      </c>
      <c r="Q145" s="138">
        <v>3.45</v>
      </c>
      <c r="R145" s="137">
        <v>3.45</v>
      </c>
      <c r="S145" s="139">
        <v>628870</v>
      </c>
      <c r="T145" s="124">
        <v>4</v>
      </c>
      <c r="U145" s="140">
        <v>182281.15942028986</v>
      </c>
      <c r="V145" s="141">
        <v>5.4860304991492681</v>
      </c>
    </row>
    <row r="146" spans="1:22">
      <c r="A146" s="125">
        <v>145</v>
      </c>
      <c r="B146" s="125">
        <v>145</v>
      </c>
      <c r="C146" s="125" t="s">
        <v>498</v>
      </c>
      <c r="D146" s="125" t="s">
        <v>215</v>
      </c>
      <c r="E146" s="125" t="s">
        <v>215</v>
      </c>
      <c r="F146" s="125" t="s">
        <v>499</v>
      </c>
      <c r="G146" s="125" t="s">
        <v>500</v>
      </c>
      <c r="H146" s="125" t="s">
        <v>187</v>
      </c>
      <c r="I146" s="123">
        <v>38000</v>
      </c>
      <c r="J146" s="123">
        <v>38000</v>
      </c>
      <c r="K146" s="125" t="s">
        <v>193</v>
      </c>
      <c r="L146" s="126">
        <v>4.399</v>
      </c>
      <c r="M146" s="137">
        <v>5</v>
      </c>
      <c r="N146" s="126">
        <v>0.22700000000000001</v>
      </c>
      <c r="O146" s="123">
        <v>1</v>
      </c>
      <c r="P146" s="136">
        <v>0.22700000000000001</v>
      </c>
      <c r="Q146" s="138">
        <v>3.45</v>
      </c>
      <c r="R146" s="137">
        <v>3.45</v>
      </c>
      <c r="S146" s="139">
        <v>699140</v>
      </c>
      <c r="T146" s="124">
        <v>4</v>
      </c>
      <c r="U146" s="140">
        <v>202649.27536231882</v>
      </c>
      <c r="V146" s="141">
        <v>4.9346339788883489</v>
      </c>
    </row>
    <row r="147" spans="1:22">
      <c r="A147" s="125">
        <v>146</v>
      </c>
      <c r="B147" s="125">
        <v>146</v>
      </c>
      <c r="C147" s="125" t="s">
        <v>501</v>
      </c>
      <c r="D147" s="125" t="s">
        <v>205</v>
      </c>
      <c r="E147" s="125" t="s">
        <v>205</v>
      </c>
      <c r="F147" s="125" t="s">
        <v>502</v>
      </c>
      <c r="G147" s="125" t="s">
        <v>503</v>
      </c>
      <c r="H147" s="125" t="s">
        <v>187</v>
      </c>
      <c r="I147" s="123">
        <v>38000</v>
      </c>
      <c r="J147" s="123">
        <v>38000</v>
      </c>
      <c r="K147" s="123">
        <v>10000</v>
      </c>
      <c r="L147" s="126">
        <v>9.2629999999999999</v>
      </c>
      <c r="M147" s="137">
        <v>10</v>
      </c>
      <c r="N147" s="126">
        <v>0.44900000000000001</v>
      </c>
      <c r="O147" s="123">
        <v>1</v>
      </c>
      <c r="P147" s="136">
        <v>0.44900000000000001</v>
      </c>
      <c r="Q147" s="138">
        <v>3.45</v>
      </c>
      <c r="R147" s="137">
        <v>3.45</v>
      </c>
      <c r="S147" s="139">
        <v>1387140</v>
      </c>
      <c r="T147" s="124">
        <v>1</v>
      </c>
      <c r="U147" s="140">
        <v>402069.5652173913</v>
      </c>
      <c r="V147" s="141">
        <v>2.487131796357974</v>
      </c>
    </row>
    <row r="148" spans="1:22">
      <c r="A148" s="125">
        <v>147</v>
      </c>
      <c r="B148" s="125">
        <v>147</v>
      </c>
      <c r="C148" s="125" t="s">
        <v>504</v>
      </c>
      <c r="D148" s="125" t="s">
        <v>215</v>
      </c>
      <c r="E148" s="125" t="s">
        <v>215</v>
      </c>
      <c r="F148" s="125" t="s">
        <v>401</v>
      </c>
      <c r="G148" s="125" t="s">
        <v>402</v>
      </c>
      <c r="H148" s="125" t="s">
        <v>187</v>
      </c>
      <c r="I148" s="123">
        <v>38000</v>
      </c>
      <c r="J148" s="123">
        <v>38000</v>
      </c>
      <c r="K148" s="125" t="s">
        <v>193</v>
      </c>
      <c r="L148" s="126">
        <v>5.032</v>
      </c>
      <c r="M148" s="137">
        <v>6</v>
      </c>
      <c r="N148" s="126">
        <v>0.247</v>
      </c>
      <c r="O148" s="123">
        <v>1</v>
      </c>
      <c r="P148" s="136">
        <v>0.247</v>
      </c>
      <c r="Q148" s="138">
        <v>3.45</v>
      </c>
      <c r="R148" s="137">
        <v>3.45</v>
      </c>
      <c r="S148" s="139">
        <v>769410</v>
      </c>
      <c r="T148" s="124">
        <v>4</v>
      </c>
      <c r="U148" s="140">
        <v>223017.39130434781</v>
      </c>
      <c r="V148" s="141">
        <v>4.4839552384294459</v>
      </c>
    </row>
    <row r="149" spans="1:22">
      <c r="A149" s="125">
        <v>148</v>
      </c>
      <c r="B149" s="125">
        <v>148</v>
      </c>
      <c r="C149" s="125" t="s">
        <v>505</v>
      </c>
      <c r="D149" s="125" t="s">
        <v>223</v>
      </c>
      <c r="E149" s="125" t="s">
        <v>223</v>
      </c>
      <c r="F149" s="125" t="s">
        <v>506</v>
      </c>
      <c r="G149" s="125" t="s">
        <v>507</v>
      </c>
      <c r="H149" s="125" t="s">
        <v>187</v>
      </c>
      <c r="I149" s="123">
        <v>38000</v>
      </c>
      <c r="J149" s="125" t="s">
        <v>193</v>
      </c>
      <c r="K149" s="123">
        <v>38000</v>
      </c>
      <c r="L149" s="126">
        <v>6.5439999999999996</v>
      </c>
      <c r="M149" s="137">
        <v>7</v>
      </c>
      <c r="N149" s="126">
        <v>0.65300000000000002</v>
      </c>
      <c r="O149" s="123">
        <v>1</v>
      </c>
      <c r="P149" s="136">
        <v>0.48975000000000002</v>
      </c>
      <c r="Q149" s="138">
        <v>3.45</v>
      </c>
      <c r="R149" s="137">
        <v>3.45</v>
      </c>
      <c r="S149" s="139">
        <v>839680</v>
      </c>
      <c r="T149" s="124">
        <v>4</v>
      </c>
      <c r="U149" s="140">
        <v>243385.5072463768</v>
      </c>
      <c r="V149" s="141">
        <v>4.1087080792682924</v>
      </c>
    </row>
    <row r="150" spans="1:22">
      <c r="A150" s="125">
        <v>149</v>
      </c>
      <c r="B150" s="125">
        <v>149</v>
      </c>
      <c r="C150" s="125" t="s">
        <v>508</v>
      </c>
      <c r="D150" s="125" t="s">
        <v>184</v>
      </c>
      <c r="E150" s="125" t="s">
        <v>184</v>
      </c>
      <c r="F150" s="125" t="s">
        <v>265</v>
      </c>
      <c r="G150" s="125" t="s">
        <v>266</v>
      </c>
      <c r="H150" s="125" t="s">
        <v>187</v>
      </c>
      <c r="I150" s="123">
        <v>38000</v>
      </c>
      <c r="J150" s="123">
        <v>38000</v>
      </c>
      <c r="K150" s="123">
        <v>20000</v>
      </c>
      <c r="L150" s="126">
        <v>13.503</v>
      </c>
      <c r="M150" s="137">
        <v>14</v>
      </c>
      <c r="N150" s="126">
        <v>0.36599999999999999</v>
      </c>
      <c r="O150" s="123">
        <v>1</v>
      </c>
      <c r="P150" s="136">
        <v>0.36599999999999999</v>
      </c>
      <c r="Q150" s="138">
        <v>3.45</v>
      </c>
      <c r="R150" s="137">
        <v>3.45</v>
      </c>
      <c r="S150" s="139">
        <v>1597940</v>
      </c>
      <c r="T150" s="124">
        <v>1</v>
      </c>
      <c r="U150" s="140">
        <v>463171.0144927536</v>
      </c>
      <c r="V150" s="141">
        <v>2.1590297508041605</v>
      </c>
    </row>
    <row r="151" spans="1:22">
      <c r="A151" s="125">
        <v>150</v>
      </c>
      <c r="B151" s="125">
        <v>150</v>
      </c>
      <c r="C151" s="125" t="s">
        <v>509</v>
      </c>
      <c r="D151" s="125" t="s">
        <v>215</v>
      </c>
      <c r="E151" s="125" t="s">
        <v>215</v>
      </c>
      <c r="F151" s="125" t="s">
        <v>510</v>
      </c>
      <c r="G151" s="125" t="s">
        <v>511</v>
      </c>
      <c r="H151" s="125" t="s">
        <v>187</v>
      </c>
      <c r="I151" s="123">
        <v>38000</v>
      </c>
      <c r="J151" s="123">
        <v>38000</v>
      </c>
      <c r="K151" s="125" t="s">
        <v>193</v>
      </c>
      <c r="L151" s="126">
        <v>5.2759999999999998</v>
      </c>
      <c r="M151" s="137">
        <v>6</v>
      </c>
      <c r="N151" s="126">
        <v>0.34300000000000003</v>
      </c>
      <c r="O151" s="123">
        <v>1</v>
      </c>
      <c r="P151" s="136">
        <v>0.34300000000000003</v>
      </c>
      <c r="Q151" s="138">
        <v>3.45</v>
      </c>
      <c r="R151" s="137">
        <v>3.45</v>
      </c>
      <c r="S151" s="139">
        <v>769410</v>
      </c>
      <c r="T151" s="124">
        <v>4</v>
      </c>
      <c r="U151" s="140">
        <v>223017.39130434781</v>
      </c>
      <c r="V151" s="141">
        <v>4.4839552384294459</v>
      </c>
    </row>
    <row r="152" spans="1:22">
      <c r="A152" s="125">
        <v>151</v>
      </c>
      <c r="B152" s="125">
        <v>151</v>
      </c>
      <c r="C152" s="125" t="s">
        <v>512</v>
      </c>
      <c r="D152" s="125" t="s">
        <v>215</v>
      </c>
      <c r="E152" s="125" t="s">
        <v>215</v>
      </c>
      <c r="F152" s="125" t="s">
        <v>401</v>
      </c>
      <c r="G152" s="125" t="s">
        <v>402</v>
      </c>
      <c r="H152" s="125" t="s">
        <v>187</v>
      </c>
      <c r="I152" s="123">
        <v>38000</v>
      </c>
      <c r="J152" s="123">
        <v>38000</v>
      </c>
      <c r="K152" s="125" t="s">
        <v>193</v>
      </c>
      <c r="L152" s="126">
        <v>7.5620000000000003</v>
      </c>
      <c r="M152" s="137">
        <v>8</v>
      </c>
      <c r="N152" s="126">
        <v>0.27800000000000002</v>
      </c>
      <c r="O152" s="123">
        <v>1</v>
      </c>
      <c r="P152" s="136">
        <v>0.27800000000000002</v>
      </c>
      <c r="Q152" s="138">
        <v>3.45</v>
      </c>
      <c r="R152" s="137">
        <v>3.45</v>
      </c>
      <c r="S152" s="139">
        <v>909950</v>
      </c>
      <c r="T152" s="124">
        <v>4</v>
      </c>
      <c r="U152" s="140">
        <v>263753.62318840576</v>
      </c>
      <c r="V152" s="141">
        <v>3.7914171108302654</v>
      </c>
    </row>
    <row r="153" spans="1:22">
      <c r="A153" s="125">
        <v>152</v>
      </c>
      <c r="B153" s="125">
        <v>152</v>
      </c>
      <c r="C153" s="125" t="s">
        <v>513</v>
      </c>
      <c r="D153" s="125" t="s">
        <v>215</v>
      </c>
      <c r="E153" s="125" t="s">
        <v>215</v>
      </c>
      <c r="F153" s="125" t="s">
        <v>401</v>
      </c>
      <c r="G153" s="125" t="s">
        <v>402</v>
      </c>
      <c r="H153" s="125" t="s">
        <v>187</v>
      </c>
      <c r="I153" s="123">
        <v>38000</v>
      </c>
      <c r="J153" s="123">
        <v>38000</v>
      </c>
      <c r="K153" s="125" t="s">
        <v>193</v>
      </c>
      <c r="L153" s="126">
        <v>7.9320000000000004</v>
      </c>
      <c r="M153" s="137">
        <v>8</v>
      </c>
      <c r="N153" s="126">
        <v>0.19700000000000001</v>
      </c>
      <c r="O153" s="123">
        <v>1</v>
      </c>
      <c r="P153" s="136">
        <v>0.19700000000000001</v>
      </c>
      <c r="Q153" s="138">
        <v>3.45</v>
      </c>
      <c r="R153" s="137">
        <v>3.45</v>
      </c>
      <c r="S153" s="139">
        <v>909950</v>
      </c>
      <c r="T153" s="124">
        <v>4</v>
      </c>
      <c r="U153" s="140">
        <v>263753.62318840576</v>
      </c>
      <c r="V153" s="141">
        <v>3.7914171108302654</v>
      </c>
    </row>
    <row r="154" spans="1:22">
      <c r="A154" s="125">
        <v>153</v>
      </c>
      <c r="B154" s="125">
        <v>153</v>
      </c>
      <c r="C154" s="125" t="s">
        <v>514</v>
      </c>
      <c r="D154" s="125" t="s">
        <v>205</v>
      </c>
      <c r="E154" s="125" t="s">
        <v>205</v>
      </c>
      <c r="F154" s="125" t="s">
        <v>206</v>
      </c>
      <c r="G154" s="123"/>
      <c r="H154" s="125" t="s">
        <v>207</v>
      </c>
      <c r="I154" s="123">
        <v>110000</v>
      </c>
      <c r="J154" s="125" t="s">
        <v>208</v>
      </c>
      <c r="K154" s="123">
        <v>110000</v>
      </c>
      <c r="L154" s="126">
        <v>4.0960000000000001</v>
      </c>
      <c r="M154" s="137">
        <v>5</v>
      </c>
      <c r="N154" s="126">
        <v>0.188</v>
      </c>
      <c r="O154" s="123">
        <v>1</v>
      </c>
      <c r="P154" s="136">
        <v>0.188</v>
      </c>
      <c r="Q154" s="138">
        <v>3.45</v>
      </c>
      <c r="R154" s="137">
        <v>3.45</v>
      </c>
      <c r="S154" s="139">
        <v>1679970</v>
      </c>
      <c r="T154" s="124">
        <v>7</v>
      </c>
      <c r="U154" s="140">
        <v>486947.82608695648</v>
      </c>
      <c r="V154" s="141">
        <v>2.0536081001446456</v>
      </c>
    </row>
    <row r="155" spans="1:22">
      <c r="A155" s="125">
        <v>154</v>
      </c>
      <c r="B155" s="125">
        <v>154</v>
      </c>
      <c r="C155" s="125" t="s">
        <v>515</v>
      </c>
      <c r="D155" s="125" t="s">
        <v>195</v>
      </c>
      <c r="E155" s="125" t="s">
        <v>195</v>
      </c>
      <c r="F155" s="125" t="s">
        <v>199</v>
      </c>
      <c r="G155" s="125" t="s">
        <v>200</v>
      </c>
      <c r="H155" s="125" t="s">
        <v>187</v>
      </c>
      <c r="I155" s="123">
        <v>38000</v>
      </c>
      <c r="J155" s="123">
        <v>38000</v>
      </c>
      <c r="K155" s="125" t="s">
        <v>193</v>
      </c>
      <c r="L155" s="126">
        <v>8.1859999999999999</v>
      </c>
      <c r="M155" s="137">
        <v>9</v>
      </c>
      <c r="N155" s="126">
        <v>0.28699999999999998</v>
      </c>
      <c r="O155" s="123">
        <v>1</v>
      </c>
      <c r="P155" s="136">
        <v>0.28699999999999998</v>
      </c>
      <c r="Q155" s="138">
        <v>3.45</v>
      </c>
      <c r="R155" s="137">
        <v>3.45</v>
      </c>
      <c r="S155" s="139">
        <v>1334440</v>
      </c>
      <c r="T155" s="124">
        <v>1</v>
      </c>
      <c r="U155" s="140">
        <v>386794.20289855072</v>
      </c>
      <c r="V155" s="141">
        <v>2.585354156050478</v>
      </c>
    </row>
    <row r="156" spans="1:22">
      <c r="A156" s="125">
        <v>155</v>
      </c>
      <c r="B156" s="125">
        <v>155</v>
      </c>
      <c r="C156" s="125" t="s">
        <v>516</v>
      </c>
      <c r="D156" s="125" t="s">
        <v>195</v>
      </c>
      <c r="E156" s="125" t="s">
        <v>195</v>
      </c>
      <c r="F156" s="125" t="s">
        <v>199</v>
      </c>
      <c r="G156" s="125" t="s">
        <v>200</v>
      </c>
      <c r="H156" s="125" t="s">
        <v>187</v>
      </c>
      <c r="I156" s="123">
        <v>38000</v>
      </c>
      <c r="J156" s="123">
        <v>38000</v>
      </c>
      <c r="K156" s="125" t="s">
        <v>193</v>
      </c>
      <c r="L156" s="126">
        <v>6.5430000000000001</v>
      </c>
      <c r="M156" s="137">
        <v>7</v>
      </c>
      <c r="N156" s="126">
        <v>0.85</v>
      </c>
      <c r="O156" s="123">
        <v>1</v>
      </c>
      <c r="P156" s="136">
        <v>0.63749999999999996</v>
      </c>
      <c r="Q156" s="138">
        <v>6.9</v>
      </c>
      <c r="R156" s="137">
        <v>6.9</v>
      </c>
      <c r="S156" s="139">
        <v>839680</v>
      </c>
      <c r="T156" s="124">
        <v>4</v>
      </c>
      <c r="U156" s="140">
        <v>121692.7536231884</v>
      </c>
      <c r="V156" s="141">
        <v>8.2174161585365848</v>
      </c>
    </row>
    <row r="157" spans="1:22">
      <c r="A157" s="125">
        <v>156</v>
      </c>
      <c r="B157" s="125">
        <v>156</v>
      </c>
      <c r="C157" s="125" t="s">
        <v>517</v>
      </c>
      <c r="D157" s="125" t="s">
        <v>195</v>
      </c>
      <c r="E157" s="125" t="s">
        <v>195</v>
      </c>
      <c r="F157" s="125" t="s">
        <v>236</v>
      </c>
      <c r="G157" s="125" t="s">
        <v>237</v>
      </c>
      <c r="H157" s="125" t="s">
        <v>187</v>
      </c>
      <c r="I157" s="123">
        <v>38000</v>
      </c>
      <c r="J157" s="123">
        <v>38000</v>
      </c>
      <c r="K157" s="125" t="s">
        <v>193</v>
      </c>
      <c r="L157" s="126">
        <v>8.01</v>
      </c>
      <c r="M157" s="137">
        <v>9</v>
      </c>
      <c r="N157" s="126">
        <v>0.42399999999999999</v>
      </c>
      <c r="O157" s="123">
        <v>1</v>
      </c>
      <c r="P157" s="136">
        <v>0.42399999999999999</v>
      </c>
      <c r="Q157" s="138">
        <v>3.45</v>
      </c>
      <c r="R157" s="137">
        <v>3.45</v>
      </c>
      <c r="S157" s="139">
        <v>1334440</v>
      </c>
      <c r="T157" s="124">
        <v>1</v>
      </c>
      <c r="U157" s="140">
        <v>386794.20289855072</v>
      </c>
      <c r="V157" s="141">
        <v>2.585354156050478</v>
      </c>
    </row>
    <row r="158" spans="1:22">
      <c r="A158" s="125">
        <v>157</v>
      </c>
      <c r="B158" s="125">
        <v>157</v>
      </c>
      <c r="C158" s="125" t="s">
        <v>518</v>
      </c>
      <c r="D158" s="125" t="s">
        <v>195</v>
      </c>
      <c r="E158" s="125" t="s">
        <v>195</v>
      </c>
      <c r="F158" s="125" t="s">
        <v>236</v>
      </c>
      <c r="G158" s="125" t="s">
        <v>237</v>
      </c>
      <c r="H158" s="125" t="s">
        <v>187</v>
      </c>
      <c r="I158" s="123">
        <v>38000</v>
      </c>
      <c r="J158" s="123">
        <v>38000</v>
      </c>
      <c r="K158" s="125" t="s">
        <v>193</v>
      </c>
      <c r="L158" s="126">
        <v>7.2130000000000001</v>
      </c>
      <c r="M158" s="137">
        <v>8</v>
      </c>
      <c r="N158" s="126">
        <v>0.45700000000000002</v>
      </c>
      <c r="O158" s="123">
        <v>1</v>
      </c>
      <c r="P158" s="136">
        <v>0.45700000000000002</v>
      </c>
      <c r="Q158" s="138">
        <v>3.45</v>
      </c>
      <c r="R158" s="137">
        <v>3.45</v>
      </c>
      <c r="S158" s="139">
        <v>909950</v>
      </c>
      <c r="T158" s="124">
        <v>4</v>
      </c>
      <c r="U158" s="140">
        <v>263753.62318840576</v>
      </c>
      <c r="V158" s="141">
        <v>3.7914171108302654</v>
      </c>
    </row>
    <row r="159" spans="1:22">
      <c r="A159" s="125">
        <v>158</v>
      </c>
      <c r="B159" s="125">
        <v>158</v>
      </c>
      <c r="C159" s="125" t="s">
        <v>519</v>
      </c>
      <c r="D159" s="125" t="s">
        <v>242</v>
      </c>
      <c r="E159" s="125" t="s">
        <v>242</v>
      </c>
      <c r="F159" s="125" t="s">
        <v>345</v>
      </c>
      <c r="G159" s="125" t="s">
        <v>346</v>
      </c>
      <c r="H159" s="125" t="s">
        <v>187</v>
      </c>
      <c r="I159" s="123">
        <v>38000</v>
      </c>
      <c r="J159" s="123">
        <v>38000</v>
      </c>
      <c r="K159" s="125" t="s">
        <v>193</v>
      </c>
      <c r="L159" s="126">
        <v>10.817</v>
      </c>
      <c r="M159" s="137">
        <v>11</v>
      </c>
      <c r="N159" s="126">
        <v>0.40500000000000003</v>
      </c>
      <c r="O159" s="123">
        <v>1</v>
      </c>
      <c r="P159" s="136">
        <v>0.40500000000000003</v>
      </c>
      <c r="Q159" s="138">
        <v>3.45</v>
      </c>
      <c r="R159" s="137">
        <v>3.45</v>
      </c>
      <c r="S159" s="139">
        <v>1439840</v>
      </c>
      <c r="T159" s="124">
        <v>1</v>
      </c>
      <c r="U159" s="140">
        <v>417344.92753623187</v>
      </c>
      <c r="V159" s="141">
        <v>2.396099566618513</v>
      </c>
    </row>
    <row r="160" spans="1:22">
      <c r="A160" s="125">
        <v>159</v>
      </c>
      <c r="B160" s="125">
        <v>159</v>
      </c>
      <c r="C160" s="125" t="s">
        <v>520</v>
      </c>
      <c r="D160" s="125" t="s">
        <v>242</v>
      </c>
      <c r="E160" s="125" t="s">
        <v>242</v>
      </c>
      <c r="F160" s="125" t="s">
        <v>349</v>
      </c>
      <c r="G160" s="125" t="s">
        <v>350</v>
      </c>
      <c r="H160" s="125" t="s">
        <v>207</v>
      </c>
      <c r="I160" s="123">
        <v>110000</v>
      </c>
      <c r="J160" s="125" t="s">
        <v>193</v>
      </c>
      <c r="K160" s="123">
        <v>110000</v>
      </c>
      <c r="L160" s="126">
        <v>12.265000000000001</v>
      </c>
      <c r="M160" s="137">
        <v>13</v>
      </c>
      <c r="N160" s="126">
        <v>0.56200000000000006</v>
      </c>
      <c r="O160" s="123">
        <v>1</v>
      </c>
      <c r="P160" s="136">
        <v>0.56200000000000006</v>
      </c>
      <c r="Q160" s="138">
        <v>3.45</v>
      </c>
      <c r="R160" s="137">
        <v>3.45</v>
      </c>
      <c r="S160" s="139">
        <v>2101570</v>
      </c>
      <c r="T160" s="124">
        <v>7</v>
      </c>
      <c r="U160" s="140">
        <v>609150.72463768115</v>
      </c>
      <c r="V160" s="141">
        <v>1.6416298291277474</v>
      </c>
    </row>
    <row r="161" spans="1:22">
      <c r="A161" s="125">
        <v>160</v>
      </c>
      <c r="B161" s="125">
        <v>160</v>
      </c>
      <c r="C161" s="125" t="s">
        <v>521</v>
      </c>
      <c r="D161" s="125" t="s">
        <v>359</v>
      </c>
      <c r="E161" s="125" t="s">
        <v>359</v>
      </c>
      <c r="F161" s="125" t="s">
        <v>522</v>
      </c>
      <c r="G161" s="125" t="s">
        <v>523</v>
      </c>
      <c r="H161" s="125" t="s">
        <v>187</v>
      </c>
      <c r="I161" s="123">
        <v>38000</v>
      </c>
      <c r="J161" s="123">
        <v>38000</v>
      </c>
      <c r="K161" s="123">
        <v>20000</v>
      </c>
      <c r="L161" s="126">
        <v>9.3219999999999992</v>
      </c>
      <c r="M161" s="137">
        <v>10</v>
      </c>
      <c r="N161" s="126">
        <v>0.224</v>
      </c>
      <c r="O161" s="123">
        <v>1</v>
      </c>
      <c r="P161" s="136">
        <v>0.224</v>
      </c>
      <c r="Q161" s="138">
        <v>3.45</v>
      </c>
      <c r="R161" s="137">
        <v>3.45</v>
      </c>
      <c r="S161" s="139">
        <v>1387140</v>
      </c>
      <c r="T161" s="124">
        <v>1</v>
      </c>
      <c r="U161" s="140">
        <v>402069.5652173913</v>
      </c>
      <c r="V161" s="141">
        <v>2.487131796357974</v>
      </c>
    </row>
    <row r="162" spans="1:22">
      <c r="A162" s="125">
        <v>161</v>
      </c>
      <c r="B162" s="125">
        <v>161</v>
      </c>
      <c r="C162" s="125" t="s">
        <v>524</v>
      </c>
      <c r="D162" s="125" t="s">
        <v>354</v>
      </c>
      <c r="E162" s="125" t="s">
        <v>354</v>
      </c>
      <c r="F162" s="125" t="s">
        <v>525</v>
      </c>
      <c r="G162" s="125" t="s">
        <v>526</v>
      </c>
      <c r="H162" s="125" t="s">
        <v>187</v>
      </c>
      <c r="I162" s="123">
        <v>38000</v>
      </c>
      <c r="J162" s="123">
        <v>38000</v>
      </c>
      <c r="K162" s="123">
        <v>10000</v>
      </c>
      <c r="L162" s="126">
        <v>10.984999999999999</v>
      </c>
      <c r="M162" s="137">
        <v>11</v>
      </c>
      <c r="N162" s="126">
        <v>0.21099999999999999</v>
      </c>
      <c r="O162" s="123">
        <v>1</v>
      </c>
      <c r="P162" s="136">
        <v>0.21099999999999999</v>
      </c>
      <c r="Q162" s="138">
        <v>3.45</v>
      </c>
      <c r="R162" s="137">
        <v>3.45</v>
      </c>
      <c r="S162" s="139">
        <v>1439840</v>
      </c>
      <c r="T162" s="124">
        <v>1</v>
      </c>
      <c r="U162" s="140">
        <v>417344.92753623187</v>
      </c>
      <c r="V162" s="141">
        <v>2.396099566618513</v>
      </c>
    </row>
    <row r="163" spans="1:22">
      <c r="A163" s="125">
        <v>162</v>
      </c>
      <c r="B163" s="125">
        <v>162</v>
      </c>
      <c r="C163" s="125" t="s">
        <v>527</v>
      </c>
      <c r="D163" s="125" t="s">
        <v>354</v>
      </c>
      <c r="E163" s="125" t="s">
        <v>354</v>
      </c>
      <c r="F163" s="125" t="s">
        <v>528</v>
      </c>
      <c r="G163" s="125" t="s">
        <v>529</v>
      </c>
      <c r="H163" s="125" t="s">
        <v>187</v>
      </c>
      <c r="I163" s="123">
        <v>38000</v>
      </c>
      <c r="J163" s="123">
        <v>38000</v>
      </c>
      <c r="K163" s="123">
        <v>10000</v>
      </c>
      <c r="L163" s="126">
        <v>7.173</v>
      </c>
      <c r="M163" s="137">
        <v>8</v>
      </c>
      <c r="N163" s="126">
        <v>0.152</v>
      </c>
      <c r="O163" s="123">
        <v>1</v>
      </c>
      <c r="P163" s="136">
        <v>0.152</v>
      </c>
      <c r="Q163" s="138">
        <v>3.45</v>
      </c>
      <c r="R163" s="137">
        <v>3.45</v>
      </c>
      <c r="S163" s="139">
        <v>909950</v>
      </c>
      <c r="T163" s="124">
        <v>4</v>
      </c>
      <c r="U163" s="140">
        <v>263753.62318840576</v>
      </c>
      <c r="V163" s="141">
        <v>3.7914171108302654</v>
      </c>
    </row>
    <row r="164" spans="1:22">
      <c r="A164" s="125">
        <v>163</v>
      </c>
      <c r="B164" s="125">
        <v>163</v>
      </c>
      <c r="C164" s="125" t="s">
        <v>530</v>
      </c>
      <c r="D164" s="125" t="s">
        <v>242</v>
      </c>
      <c r="E164" s="125" t="s">
        <v>242</v>
      </c>
      <c r="F164" s="125" t="s">
        <v>433</v>
      </c>
      <c r="G164" s="125" t="s">
        <v>434</v>
      </c>
      <c r="H164" s="125" t="s">
        <v>207</v>
      </c>
      <c r="I164" s="123">
        <v>110000</v>
      </c>
      <c r="J164" s="123">
        <v>110000</v>
      </c>
      <c r="K164" s="123">
        <v>38000</v>
      </c>
      <c r="L164" s="126">
        <v>7.6539999999999999</v>
      </c>
      <c r="M164" s="137">
        <v>8</v>
      </c>
      <c r="N164" s="126">
        <v>0.25</v>
      </c>
      <c r="O164" s="123">
        <v>1</v>
      </c>
      <c r="P164" s="136">
        <v>0.25</v>
      </c>
      <c r="Q164" s="138">
        <v>3.45</v>
      </c>
      <c r="R164" s="137">
        <v>3.45</v>
      </c>
      <c r="S164" s="139">
        <v>1838070</v>
      </c>
      <c r="T164" s="124">
        <v>7</v>
      </c>
      <c r="U164" s="140">
        <v>532773.91304347827</v>
      </c>
      <c r="V164" s="141">
        <v>1.8769687770324308</v>
      </c>
    </row>
    <row r="165" spans="1:22">
      <c r="A165" s="125">
        <v>164</v>
      </c>
      <c r="B165" s="125">
        <v>164</v>
      </c>
      <c r="C165" s="125" t="s">
        <v>531</v>
      </c>
      <c r="D165" s="125" t="s">
        <v>242</v>
      </c>
      <c r="E165" s="125" t="s">
        <v>242</v>
      </c>
      <c r="F165" s="125" t="s">
        <v>532</v>
      </c>
      <c r="G165" s="125" t="s">
        <v>533</v>
      </c>
      <c r="H165" s="125" t="s">
        <v>187</v>
      </c>
      <c r="I165" s="123">
        <v>38000</v>
      </c>
      <c r="J165" s="123"/>
      <c r="K165" s="123"/>
      <c r="L165" s="126">
        <v>4.0819999999999999</v>
      </c>
      <c r="M165" s="137">
        <v>5</v>
      </c>
      <c r="N165" s="126">
        <v>0.20200000000000001</v>
      </c>
      <c r="O165" s="123">
        <v>1</v>
      </c>
      <c r="P165" s="136">
        <v>0.20200000000000001</v>
      </c>
      <c r="Q165" s="138">
        <v>3.45</v>
      </c>
      <c r="R165" s="137">
        <v>3.45</v>
      </c>
      <c r="S165" s="139">
        <v>699140</v>
      </c>
      <c r="T165" s="124">
        <v>4</v>
      </c>
      <c r="U165" s="140">
        <v>202649.27536231882</v>
      </c>
      <c r="V165" s="141">
        <v>4.9346339788883489</v>
      </c>
    </row>
    <row r="166" spans="1:22">
      <c r="A166" s="125">
        <v>165</v>
      </c>
      <c r="B166" s="125">
        <v>165</v>
      </c>
      <c r="C166" s="125" t="s">
        <v>534</v>
      </c>
      <c r="D166" s="125" t="s">
        <v>354</v>
      </c>
      <c r="E166" s="125" t="s">
        <v>359</v>
      </c>
      <c r="F166" s="125" t="s">
        <v>360</v>
      </c>
      <c r="G166" s="125" t="s">
        <v>361</v>
      </c>
      <c r="H166" s="125" t="s">
        <v>187</v>
      </c>
      <c r="I166" s="123">
        <v>38000</v>
      </c>
      <c r="J166" s="123">
        <v>38000</v>
      </c>
      <c r="K166" s="123">
        <v>10000</v>
      </c>
      <c r="L166" s="126">
        <v>7.7389999999999999</v>
      </c>
      <c r="M166" s="137">
        <v>8</v>
      </c>
      <c r="N166" s="126">
        <v>0.379</v>
      </c>
      <c r="O166" s="123">
        <v>1</v>
      </c>
      <c r="P166" s="136">
        <v>0.379</v>
      </c>
      <c r="Q166" s="138">
        <v>3.45</v>
      </c>
      <c r="R166" s="137">
        <v>3.45</v>
      </c>
      <c r="S166" s="139">
        <v>909950</v>
      </c>
      <c r="T166" s="124">
        <v>4</v>
      </c>
      <c r="U166" s="140">
        <v>263753.62318840576</v>
      </c>
      <c r="V166" s="141">
        <v>3.7914171108302654</v>
      </c>
    </row>
    <row r="167" spans="1:22">
      <c r="A167" s="125">
        <v>166</v>
      </c>
      <c r="B167" s="125">
        <v>166</v>
      </c>
      <c r="C167" s="125" t="s">
        <v>535</v>
      </c>
      <c r="D167" s="125" t="s">
        <v>354</v>
      </c>
      <c r="E167" s="125" t="s">
        <v>359</v>
      </c>
      <c r="F167" s="125" t="s">
        <v>360</v>
      </c>
      <c r="G167" s="125" t="s">
        <v>361</v>
      </c>
      <c r="H167" s="125" t="s">
        <v>187</v>
      </c>
      <c r="I167" s="123">
        <v>38000</v>
      </c>
      <c r="J167" s="123">
        <v>38000</v>
      </c>
      <c r="K167" s="123">
        <v>10000</v>
      </c>
      <c r="L167" s="126">
        <v>7.0679999999999996</v>
      </c>
      <c r="M167" s="137">
        <v>8</v>
      </c>
      <c r="N167" s="126">
        <v>0.26500000000000001</v>
      </c>
      <c r="O167" s="123">
        <v>1</v>
      </c>
      <c r="P167" s="136">
        <v>0.26500000000000001</v>
      </c>
      <c r="Q167" s="138">
        <v>3.45</v>
      </c>
      <c r="R167" s="137">
        <v>3.45</v>
      </c>
      <c r="S167" s="139">
        <v>909950</v>
      </c>
      <c r="T167" s="124">
        <v>4</v>
      </c>
      <c r="U167" s="140">
        <v>263753.62318840576</v>
      </c>
      <c r="V167" s="141">
        <v>3.7914171108302654</v>
      </c>
    </row>
    <row r="168" spans="1:22">
      <c r="A168" s="125">
        <v>167</v>
      </c>
      <c r="B168" s="125">
        <v>167</v>
      </c>
      <c r="C168" s="125" t="s">
        <v>536</v>
      </c>
      <c r="D168" s="125" t="s">
        <v>359</v>
      </c>
      <c r="E168" s="125" t="s">
        <v>359</v>
      </c>
      <c r="F168" s="125" t="s">
        <v>522</v>
      </c>
      <c r="G168" s="125" t="s">
        <v>523</v>
      </c>
      <c r="H168" s="125" t="s">
        <v>187</v>
      </c>
      <c r="I168" s="123">
        <v>38000</v>
      </c>
      <c r="J168" s="123">
        <v>38000</v>
      </c>
      <c r="K168" s="123">
        <v>20000</v>
      </c>
      <c r="L168" s="126">
        <v>3.702</v>
      </c>
      <c r="M168" s="137">
        <v>4</v>
      </c>
      <c r="N168" s="126">
        <v>0.159</v>
      </c>
      <c r="O168" s="123">
        <v>1</v>
      </c>
      <c r="P168" s="136">
        <v>0.159</v>
      </c>
      <c r="Q168" s="138">
        <v>3.45</v>
      </c>
      <c r="R168" s="137">
        <v>3.45</v>
      </c>
      <c r="S168" s="139">
        <v>628870</v>
      </c>
      <c r="T168" s="124">
        <v>4</v>
      </c>
      <c r="U168" s="140">
        <v>182281.15942028986</v>
      </c>
      <c r="V168" s="141">
        <v>5.4860304991492681</v>
      </c>
    </row>
    <row r="169" spans="1:22">
      <c r="A169" s="125">
        <v>168</v>
      </c>
      <c r="B169" s="125">
        <v>168</v>
      </c>
      <c r="C169" s="125" t="s">
        <v>537</v>
      </c>
      <c r="D169" s="125" t="s">
        <v>195</v>
      </c>
      <c r="E169" s="125" t="s">
        <v>195</v>
      </c>
      <c r="F169" s="125" t="s">
        <v>382</v>
      </c>
      <c r="G169" s="125" t="s">
        <v>383</v>
      </c>
      <c r="H169" s="125" t="s">
        <v>187</v>
      </c>
      <c r="I169" s="123">
        <v>38000</v>
      </c>
      <c r="J169" s="123">
        <v>38000</v>
      </c>
      <c r="K169" s="123">
        <v>20000</v>
      </c>
      <c r="L169" s="126">
        <v>4.1909999999999998</v>
      </c>
      <c r="M169" s="137">
        <v>5</v>
      </c>
      <c r="N169" s="126">
        <v>0.17799999999999999</v>
      </c>
      <c r="O169" s="123">
        <v>1</v>
      </c>
      <c r="P169" s="136">
        <v>0.17799999999999999</v>
      </c>
      <c r="Q169" s="138">
        <v>3.45</v>
      </c>
      <c r="R169" s="137">
        <v>3.45</v>
      </c>
      <c r="S169" s="139">
        <v>699140</v>
      </c>
      <c r="T169" s="124">
        <v>4</v>
      </c>
      <c r="U169" s="140">
        <v>202649.27536231882</v>
      </c>
      <c r="V169" s="141">
        <v>4.9346339788883489</v>
      </c>
    </row>
    <row r="170" spans="1:22">
      <c r="A170" s="125">
        <v>169</v>
      </c>
      <c r="B170" s="125">
        <v>169</v>
      </c>
      <c r="C170" s="125" t="s">
        <v>538</v>
      </c>
      <c r="D170" s="125" t="s">
        <v>195</v>
      </c>
      <c r="E170" s="125" t="s">
        <v>195</v>
      </c>
      <c r="F170" s="125" t="s">
        <v>539</v>
      </c>
      <c r="G170" s="125" t="s">
        <v>540</v>
      </c>
      <c r="H170" s="125" t="s">
        <v>187</v>
      </c>
      <c r="I170" s="123">
        <v>38000</v>
      </c>
      <c r="J170" s="123">
        <v>38000</v>
      </c>
      <c r="K170" s="125" t="s">
        <v>193</v>
      </c>
      <c r="L170" s="126">
        <v>5.4020000000000001</v>
      </c>
      <c r="M170" s="137">
        <v>6</v>
      </c>
      <c r="N170" s="126">
        <v>0.25</v>
      </c>
      <c r="O170" s="123">
        <v>1</v>
      </c>
      <c r="P170" s="136">
        <v>0.25</v>
      </c>
      <c r="Q170" s="138">
        <v>3.45</v>
      </c>
      <c r="R170" s="137">
        <v>3.45</v>
      </c>
      <c r="S170" s="139">
        <v>769410</v>
      </c>
      <c r="T170" s="124">
        <v>4</v>
      </c>
      <c r="U170" s="140">
        <v>223017.39130434781</v>
      </c>
      <c r="V170" s="141">
        <v>4.4839552384294459</v>
      </c>
    </row>
    <row r="171" spans="1:22">
      <c r="A171" s="125">
        <v>170</v>
      </c>
      <c r="B171" s="125">
        <v>170</v>
      </c>
      <c r="C171" s="125" t="s">
        <v>541</v>
      </c>
      <c r="D171" s="125" t="s">
        <v>195</v>
      </c>
      <c r="E171" s="125" t="s">
        <v>195</v>
      </c>
      <c r="F171" s="125" t="s">
        <v>239</v>
      </c>
      <c r="G171" s="125" t="s">
        <v>240</v>
      </c>
      <c r="H171" s="125" t="s">
        <v>187</v>
      </c>
      <c r="I171" s="123">
        <v>38000</v>
      </c>
      <c r="J171" s="125" t="s">
        <v>193</v>
      </c>
      <c r="K171" s="123">
        <v>38000</v>
      </c>
      <c r="L171" s="126">
        <v>6.3049999999999997</v>
      </c>
      <c r="M171" s="137">
        <v>7</v>
      </c>
      <c r="N171" s="126">
        <v>0.442</v>
      </c>
      <c r="O171" s="123">
        <v>1</v>
      </c>
      <c r="P171" s="136">
        <v>0.442</v>
      </c>
      <c r="Q171" s="138">
        <v>3.45</v>
      </c>
      <c r="R171" s="137">
        <v>3.45</v>
      </c>
      <c r="S171" s="139">
        <v>839680</v>
      </c>
      <c r="T171" s="124">
        <v>4</v>
      </c>
      <c r="U171" s="140">
        <v>243385.5072463768</v>
      </c>
      <c r="V171" s="141">
        <v>4.1087080792682924</v>
      </c>
    </row>
    <row r="172" spans="1:22">
      <c r="A172" s="125">
        <v>171</v>
      </c>
      <c r="B172" s="125">
        <v>171</v>
      </c>
      <c r="C172" s="125" t="s">
        <v>542</v>
      </c>
      <c r="D172" s="125" t="s">
        <v>242</v>
      </c>
      <c r="E172" s="125" t="s">
        <v>242</v>
      </c>
      <c r="F172" s="125" t="s">
        <v>337</v>
      </c>
      <c r="G172" s="125" t="s">
        <v>338</v>
      </c>
      <c r="H172" s="125" t="s">
        <v>187</v>
      </c>
      <c r="I172" s="123">
        <v>38000</v>
      </c>
      <c r="J172" s="123">
        <v>38000</v>
      </c>
      <c r="K172" s="125" t="s">
        <v>193</v>
      </c>
      <c r="L172" s="126">
        <v>13.1</v>
      </c>
      <c r="M172" s="137">
        <v>14</v>
      </c>
      <c r="N172" s="126">
        <v>0.44</v>
      </c>
      <c r="O172" s="123">
        <v>1</v>
      </c>
      <c r="P172" s="136">
        <v>0.44</v>
      </c>
      <c r="Q172" s="138">
        <v>3.45</v>
      </c>
      <c r="R172" s="137">
        <v>3.45</v>
      </c>
      <c r="S172" s="139">
        <v>1597940</v>
      </c>
      <c r="T172" s="124">
        <v>1</v>
      </c>
      <c r="U172" s="140">
        <v>463171.0144927536</v>
      </c>
      <c r="V172" s="141">
        <v>2.1590297508041605</v>
      </c>
    </row>
    <row r="173" spans="1:22">
      <c r="A173" s="125">
        <v>172</v>
      </c>
      <c r="B173" s="125">
        <v>172</v>
      </c>
      <c r="C173" s="125" t="s">
        <v>543</v>
      </c>
      <c r="D173" s="125" t="s">
        <v>257</v>
      </c>
      <c r="E173" s="125" t="s">
        <v>544</v>
      </c>
      <c r="F173" s="125" t="s">
        <v>258</v>
      </c>
      <c r="G173" s="125" t="s">
        <v>259</v>
      </c>
      <c r="H173" s="125" t="s">
        <v>207</v>
      </c>
      <c r="I173" s="123">
        <v>110000</v>
      </c>
      <c r="J173" s="123"/>
      <c r="K173" s="123"/>
      <c r="L173" s="126">
        <v>6.6820000000000004</v>
      </c>
      <c r="M173" s="137">
        <v>7</v>
      </c>
      <c r="N173" s="126">
        <v>2.5419999999999998</v>
      </c>
      <c r="O173" s="123">
        <v>1</v>
      </c>
      <c r="P173" s="136">
        <v>1.9064999999999999</v>
      </c>
      <c r="Q173" s="138">
        <v>20.700000000000003</v>
      </c>
      <c r="R173" s="137">
        <v>20.700000000000003</v>
      </c>
      <c r="S173" s="139">
        <v>2086600</v>
      </c>
      <c r="T173" s="124">
        <v>8</v>
      </c>
      <c r="U173" s="140">
        <v>100801.93236714974</v>
      </c>
      <c r="V173" s="141">
        <v>9.9204447426435376</v>
      </c>
    </row>
    <row r="174" spans="1:22">
      <c r="A174" s="125">
        <v>173</v>
      </c>
      <c r="B174" s="125">
        <v>173</v>
      </c>
      <c r="C174" s="125" t="s">
        <v>545</v>
      </c>
      <c r="D174" s="125" t="s">
        <v>261</v>
      </c>
      <c r="E174" s="125" t="s">
        <v>261</v>
      </c>
      <c r="F174" s="125" t="s">
        <v>546</v>
      </c>
      <c r="G174" s="125" t="s">
        <v>547</v>
      </c>
      <c r="H174" s="125" t="s">
        <v>187</v>
      </c>
      <c r="I174" s="123">
        <v>38000</v>
      </c>
      <c r="J174" s="123">
        <v>38000</v>
      </c>
      <c r="K174" s="125" t="s">
        <v>193</v>
      </c>
      <c r="L174" s="126">
        <v>5.29</v>
      </c>
      <c r="M174" s="137">
        <v>6</v>
      </c>
      <c r="N174" s="126">
        <v>2.4500000000000002</v>
      </c>
      <c r="O174" s="123">
        <v>1</v>
      </c>
      <c r="P174" s="136">
        <v>1.8375000000000001</v>
      </c>
      <c r="Q174" s="138">
        <v>17.25</v>
      </c>
      <c r="R174" s="137">
        <v>17.25</v>
      </c>
      <c r="S174" s="139">
        <v>769410</v>
      </c>
      <c r="T174" s="124">
        <v>4</v>
      </c>
      <c r="U174" s="140">
        <v>44603.478260869568</v>
      </c>
      <c r="V174" s="141">
        <v>22.419776192147228</v>
      </c>
    </row>
    <row r="175" spans="1:22">
      <c r="A175" s="125">
        <v>174</v>
      </c>
      <c r="B175" s="125">
        <v>174</v>
      </c>
      <c r="C175" s="125" t="s">
        <v>548</v>
      </c>
      <c r="D175" s="125" t="s">
        <v>223</v>
      </c>
      <c r="E175" s="125" t="s">
        <v>223</v>
      </c>
      <c r="F175" s="125" t="s">
        <v>487</v>
      </c>
      <c r="G175" s="125" t="s">
        <v>488</v>
      </c>
      <c r="H175" s="125" t="s">
        <v>187</v>
      </c>
      <c r="I175" s="123">
        <v>38000</v>
      </c>
      <c r="J175" s="123">
        <v>38000</v>
      </c>
      <c r="K175" s="125" t="s">
        <v>193</v>
      </c>
      <c r="L175" s="126">
        <v>24.774000000000001</v>
      </c>
      <c r="M175" s="137">
        <v>25</v>
      </c>
      <c r="N175" s="126">
        <v>1.095</v>
      </c>
      <c r="O175" s="123">
        <v>1</v>
      </c>
      <c r="P175" s="136">
        <v>0.82125000000000004</v>
      </c>
      <c r="Q175" s="138">
        <v>6.9</v>
      </c>
      <c r="R175" s="137">
        <v>6.9</v>
      </c>
      <c r="S175" s="139">
        <v>2223000</v>
      </c>
      <c r="T175" s="124">
        <v>2</v>
      </c>
      <c r="U175" s="140">
        <v>322173.91304347827</v>
      </c>
      <c r="V175" s="141">
        <v>3.1039136302294197</v>
      </c>
    </row>
    <row r="176" spans="1:22">
      <c r="A176" s="125">
        <v>175</v>
      </c>
      <c r="B176" s="125">
        <v>175</v>
      </c>
      <c r="C176" s="125" t="s">
        <v>549</v>
      </c>
      <c r="D176" s="125" t="s">
        <v>223</v>
      </c>
      <c r="E176" s="125" t="s">
        <v>223</v>
      </c>
      <c r="F176" s="125" t="s">
        <v>487</v>
      </c>
      <c r="G176" s="125" t="s">
        <v>488</v>
      </c>
      <c r="H176" s="125" t="s">
        <v>187</v>
      </c>
      <c r="I176" s="123">
        <v>38000</v>
      </c>
      <c r="J176" s="123">
        <v>38000</v>
      </c>
      <c r="K176" s="125" t="s">
        <v>193</v>
      </c>
      <c r="L176" s="126">
        <v>15.734</v>
      </c>
      <c r="M176" s="137">
        <v>16</v>
      </c>
      <c r="N176" s="126">
        <v>0.57099999999999995</v>
      </c>
      <c r="O176" s="123">
        <v>1</v>
      </c>
      <c r="P176" s="136">
        <v>0.57099999999999995</v>
      </c>
      <c r="Q176" s="138">
        <v>3.45</v>
      </c>
      <c r="R176" s="137">
        <v>3.45</v>
      </c>
      <c r="S176" s="139">
        <v>1703340</v>
      </c>
      <c r="T176" s="124">
        <v>1</v>
      </c>
      <c r="U176" s="140">
        <v>493721.73913043475</v>
      </c>
      <c r="V176" s="141">
        <v>2.0254323857832257</v>
      </c>
    </row>
    <row r="177" spans="1:22">
      <c r="A177" s="125">
        <v>176</v>
      </c>
      <c r="B177" s="125">
        <v>176</v>
      </c>
      <c r="C177" s="125" t="s">
        <v>550</v>
      </c>
      <c r="D177" s="125" t="s">
        <v>223</v>
      </c>
      <c r="E177" s="125" t="s">
        <v>184</v>
      </c>
      <c r="F177" s="125" t="s">
        <v>265</v>
      </c>
      <c r="G177" s="125" t="s">
        <v>266</v>
      </c>
      <c r="H177" s="125" t="s">
        <v>187</v>
      </c>
      <c r="I177" s="123">
        <v>38000</v>
      </c>
      <c r="J177" s="123">
        <v>38000</v>
      </c>
      <c r="K177" s="123">
        <v>20000</v>
      </c>
      <c r="L177" s="126">
        <v>13.7</v>
      </c>
      <c r="M177" s="137">
        <v>14</v>
      </c>
      <c r="N177" s="126">
        <v>4.1219999999999999</v>
      </c>
      <c r="O177" s="123">
        <v>1</v>
      </c>
      <c r="P177" s="136">
        <v>3.0914999999999999</v>
      </c>
      <c r="Q177" s="138">
        <v>31.05</v>
      </c>
      <c r="R177" s="137">
        <v>31.05</v>
      </c>
      <c r="S177" s="139">
        <v>1905430</v>
      </c>
      <c r="T177" s="124">
        <v>6</v>
      </c>
      <c r="U177" s="140">
        <v>61366.505636070855</v>
      </c>
      <c r="V177" s="141">
        <v>16.295534341329777</v>
      </c>
    </row>
    <row r="178" spans="1:22">
      <c r="A178" s="142">
        <v>177</v>
      </c>
      <c r="B178" s="142">
        <v>177</v>
      </c>
      <c r="C178" s="142" t="s">
        <v>551</v>
      </c>
      <c r="D178" s="125" t="s">
        <v>223</v>
      </c>
      <c r="E178" s="125" t="s">
        <v>184</v>
      </c>
      <c r="F178" s="142" t="s">
        <v>265</v>
      </c>
      <c r="G178" s="142" t="s">
        <v>266</v>
      </c>
      <c r="H178" s="142" t="s">
        <v>187</v>
      </c>
      <c r="I178" s="143">
        <v>38000</v>
      </c>
      <c r="J178" s="143">
        <v>38000</v>
      </c>
      <c r="K178" s="143">
        <v>20000</v>
      </c>
      <c r="L178" s="144">
        <v>10.202999999999999</v>
      </c>
      <c r="M178" s="145">
        <v>11</v>
      </c>
      <c r="N178" s="144">
        <v>13.51</v>
      </c>
      <c r="O178" s="143">
        <v>1</v>
      </c>
      <c r="P178" s="145">
        <v>10.1325</v>
      </c>
      <c r="Q178" s="146">
        <v>110.4</v>
      </c>
      <c r="R178" s="145">
        <v>110.4</v>
      </c>
      <c r="S178" s="139">
        <v>3237370</v>
      </c>
      <c r="T178" s="147">
        <v>11</v>
      </c>
      <c r="U178" s="148">
        <v>29324.003623188404</v>
      </c>
      <c r="V178" s="149">
        <v>34.10175543728397</v>
      </c>
    </row>
    <row r="179" spans="1:22">
      <c r="A179" s="125">
        <v>178</v>
      </c>
      <c r="B179" s="125">
        <v>178</v>
      </c>
      <c r="C179" s="125" t="s">
        <v>552</v>
      </c>
      <c r="D179" s="125" t="s">
        <v>223</v>
      </c>
      <c r="E179" s="125" t="s">
        <v>184</v>
      </c>
      <c r="F179" s="125" t="s">
        <v>265</v>
      </c>
      <c r="G179" s="125" t="s">
        <v>266</v>
      </c>
      <c r="H179" s="125" t="s">
        <v>187</v>
      </c>
      <c r="I179" s="123">
        <v>38000</v>
      </c>
      <c r="J179" s="123">
        <v>38000</v>
      </c>
      <c r="K179" s="123">
        <v>20000</v>
      </c>
      <c r="L179" s="126">
        <v>7.8490000000000002</v>
      </c>
      <c r="M179" s="137">
        <v>8</v>
      </c>
      <c r="N179" s="126">
        <v>0.46500000000000002</v>
      </c>
      <c r="O179" s="123">
        <v>1</v>
      </c>
      <c r="P179" s="136">
        <v>0.46500000000000002</v>
      </c>
      <c r="Q179" s="138">
        <v>3.45</v>
      </c>
      <c r="R179" s="137">
        <v>3.45</v>
      </c>
      <c r="S179" s="139">
        <v>909950</v>
      </c>
      <c r="T179" s="124">
        <v>4</v>
      </c>
      <c r="U179" s="140">
        <v>263753.62318840576</v>
      </c>
      <c r="V179" s="141">
        <v>3.7914171108302654</v>
      </c>
    </row>
    <row r="180" spans="1:22">
      <c r="A180" s="125">
        <v>179</v>
      </c>
      <c r="B180" s="125">
        <v>179</v>
      </c>
      <c r="C180" s="125" t="s">
        <v>553</v>
      </c>
      <c r="D180" s="125" t="s">
        <v>184</v>
      </c>
      <c r="E180" s="125" t="s">
        <v>184</v>
      </c>
      <c r="F180" s="125" t="s">
        <v>265</v>
      </c>
      <c r="G180" s="125" t="s">
        <v>266</v>
      </c>
      <c r="H180" s="125" t="s">
        <v>187</v>
      </c>
      <c r="I180" s="123">
        <v>38000</v>
      </c>
      <c r="J180" s="123">
        <v>38000</v>
      </c>
      <c r="K180" s="123">
        <v>20000</v>
      </c>
      <c r="L180" s="126">
        <v>9.3320000000000007</v>
      </c>
      <c r="M180" s="137">
        <v>10</v>
      </c>
      <c r="N180" s="126">
        <v>1.3939999999999999</v>
      </c>
      <c r="O180" s="123">
        <v>1</v>
      </c>
      <c r="P180" s="136">
        <v>1.0454999999999999</v>
      </c>
      <c r="Q180" s="138">
        <v>10.350000000000001</v>
      </c>
      <c r="R180" s="137">
        <v>10.350000000000001</v>
      </c>
      <c r="S180" s="139">
        <v>1469550</v>
      </c>
      <c r="T180" s="124">
        <v>3</v>
      </c>
      <c r="U180" s="140">
        <v>141985.5072463768</v>
      </c>
      <c r="V180" s="141">
        <v>7.0429723384709622</v>
      </c>
    </row>
    <row r="181" spans="1:22">
      <c r="A181" s="125">
        <v>180</v>
      </c>
      <c r="B181" s="125">
        <v>180</v>
      </c>
      <c r="C181" s="125" t="s">
        <v>554</v>
      </c>
      <c r="D181" s="125" t="s">
        <v>184</v>
      </c>
      <c r="E181" s="125" t="s">
        <v>184</v>
      </c>
      <c r="F181" s="125" t="s">
        <v>265</v>
      </c>
      <c r="G181" s="125" t="s">
        <v>266</v>
      </c>
      <c r="H181" s="125" t="s">
        <v>187</v>
      </c>
      <c r="I181" s="123">
        <v>38000</v>
      </c>
      <c r="J181" s="123">
        <v>38000</v>
      </c>
      <c r="K181" s="123">
        <v>20000</v>
      </c>
      <c r="L181" s="126">
        <v>11.323</v>
      </c>
      <c r="M181" s="137">
        <v>12</v>
      </c>
      <c r="N181" s="126">
        <v>1.3580000000000001</v>
      </c>
      <c r="O181" s="123">
        <v>1</v>
      </c>
      <c r="P181" s="136">
        <v>1.0185</v>
      </c>
      <c r="Q181" s="138">
        <v>10.350000000000001</v>
      </c>
      <c r="R181" s="137">
        <v>10.350000000000001</v>
      </c>
      <c r="S181" s="139">
        <v>1574950</v>
      </c>
      <c r="T181" s="124">
        <v>3</v>
      </c>
      <c r="U181" s="140">
        <v>152169.08212560383</v>
      </c>
      <c r="V181" s="141">
        <v>6.5716371948315828</v>
      </c>
    </row>
    <row r="182" spans="1:22">
      <c r="A182" s="125">
        <v>181</v>
      </c>
      <c r="B182" s="125">
        <v>181</v>
      </c>
      <c r="C182" s="125" t="s">
        <v>555</v>
      </c>
      <c r="D182" s="125" t="s">
        <v>223</v>
      </c>
      <c r="E182" s="125" t="s">
        <v>184</v>
      </c>
      <c r="F182" s="125" t="s">
        <v>233</v>
      </c>
      <c r="G182" s="125" t="s">
        <v>234</v>
      </c>
      <c r="H182" s="125" t="s">
        <v>187</v>
      </c>
      <c r="I182" s="123">
        <v>38000</v>
      </c>
      <c r="J182" s="123">
        <v>38000</v>
      </c>
      <c r="K182" s="123">
        <v>20000</v>
      </c>
      <c r="L182" s="126">
        <v>8.8740000000000006</v>
      </c>
      <c r="M182" s="137">
        <v>9</v>
      </c>
      <c r="N182" s="126">
        <v>4.9630000000000001</v>
      </c>
      <c r="O182" s="123">
        <v>1</v>
      </c>
      <c r="P182" s="136">
        <v>3.7222499999999998</v>
      </c>
      <c r="Q182" s="138">
        <v>37.950000000000003</v>
      </c>
      <c r="R182" s="137">
        <v>37.950000000000003</v>
      </c>
      <c r="S182" s="139">
        <v>1349130</v>
      </c>
      <c r="T182" s="124">
        <v>6</v>
      </c>
      <c r="U182" s="140">
        <v>35550.197628458496</v>
      </c>
      <c r="V182" s="141">
        <v>28.129238842809812</v>
      </c>
    </row>
    <row r="183" spans="1:22">
      <c r="A183" s="142">
        <v>182</v>
      </c>
      <c r="B183" s="142">
        <v>182</v>
      </c>
      <c r="C183" s="142" t="s">
        <v>556</v>
      </c>
      <c r="D183" s="125" t="s">
        <v>223</v>
      </c>
      <c r="E183" s="125" t="s">
        <v>223</v>
      </c>
      <c r="F183" s="142" t="s">
        <v>233</v>
      </c>
      <c r="G183" s="142" t="s">
        <v>234</v>
      </c>
      <c r="H183" s="142" t="s">
        <v>187</v>
      </c>
      <c r="I183" s="143">
        <v>38000</v>
      </c>
      <c r="J183" s="143">
        <v>38000</v>
      </c>
      <c r="K183" s="143">
        <v>20000</v>
      </c>
      <c r="L183" s="144">
        <v>4.859</v>
      </c>
      <c r="M183" s="145">
        <v>5</v>
      </c>
      <c r="N183" s="144">
        <v>6.0389999999999997</v>
      </c>
      <c r="O183" s="143">
        <v>1</v>
      </c>
      <c r="P183" s="145">
        <v>4.5292499999999993</v>
      </c>
      <c r="Q183" s="146">
        <v>48.300000000000011</v>
      </c>
      <c r="R183" s="145">
        <v>48.300000000000011</v>
      </c>
      <c r="S183" s="139">
        <v>1972510</v>
      </c>
      <c r="T183" s="147">
        <v>11</v>
      </c>
      <c r="U183" s="148">
        <v>40838.716356107652</v>
      </c>
      <c r="V183" s="149">
        <v>24.486567875448042</v>
      </c>
    </row>
    <row r="184" spans="1:22">
      <c r="A184" s="142">
        <v>183</v>
      </c>
      <c r="B184" s="142">
        <v>183</v>
      </c>
      <c r="C184" s="142" t="s">
        <v>557</v>
      </c>
      <c r="D184" s="125" t="s">
        <v>223</v>
      </c>
      <c r="E184" s="125" t="s">
        <v>184</v>
      </c>
      <c r="F184" s="142" t="s">
        <v>233</v>
      </c>
      <c r="G184" s="142" t="s">
        <v>234</v>
      </c>
      <c r="H184" s="142" t="s">
        <v>187</v>
      </c>
      <c r="I184" s="143">
        <v>38000</v>
      </c>
      <c r="J184" s="143">
        <v>38000</v>
      </c>
      <c r="K184" s="143">
        <v>20000</v>
      </c>
      <c r="L184" s="144">
        <v>9.0540000000000003</v>
      </c>
      <c r="M184" s="145">
        <v>10</v>
      </c>
      <c r="N184" s="144">
        <v>5.8719999999999999</v>
      </c>
      <c r="O184" s="143">
        <v>1</v>
      </c>
      <c r="P184" s="145">
        <v>4.4039999999999999</v>
      </c>
      <c r="Q184" s="146">
        <v>48.300000000000011</v>
      </c>
      <c r="R184" s="145">
        <v>48.300000000000011</v>
      </c>
      <c r="S184" s="139">
        <v>3026560</v>
      </c>
      <c r="T184" s="147">
        <v>11</v>
      </c>
      <c r="U184" s="148">
        <v>62661.697722567274</v>
      </c>
      <c r="V184" s="149">
        <v>15.958712201311064</v>
      </c>
    </row>
    <row r="185" spans="1:22">
      <c r="A185" s="142">
        <v>184</v>
      </c>
      <c r="B185" s="142">
        <v>184</v>
      </c>
      <c r="C185" s="142" t="s">
        <v>558</v>
      </c>
      <c r="D185" s="125" t="s">
        <v>184</v>
      </c>
      <c r="E185" s="125" t="s">
        <v>184</v>
      </c>
      <c r="F185" s="142" t="s">
        <v>270</v>
      </c>
      <c r="G185" s="142" t="s">
        <v>271</v>
      </c>
      <c r="H185" s="142" t="s">
        <v>187</v>
      </c>
      <c r="I185" s="143">
        <v>38000</v>
      </c>
      <c r="J185" s="142" t="s">
        <v>193</v>
      </c>
      <c r="K185" s="143">
        <v>38000</v>
      </c>
      <c r="L185" s="144">
        <v>15.353999999999999</v>
      </c>
      <c r="M185" s="145">
        <v>16</v>
      </c>
      <c r="N185" s="144">
        <v>8.8599999999999905</v>
      </c>
      <c r="O185" s="143">
        <v>1</v>
      </c>
      <c r="P185" s="145">
        <v>6.6449999999999925</v>
      </c>
      <c r="Q185" s="146">
        <v>72.45</v>
      </c>
      <c r="R185" s="145">
        <v>72.45</v>
      </c>
      <c r="S185" s="139">
        <v>4291420</v>
      </c>
      <c r="T185" s="147">
        <v>11</v>
      </c>
      <c r="U185" s="148">
        <v>59232.850241545893</v>
      </c>
      <c r="V185" s="149">
        <v>16.88252373340293</v>
      </c>
    </row>
    <row r="186" spans="1:22">
      <c r="A186" s="142">
        <v>185</v>
      </c>
      <c r="B186" s="142">
        <v>185</v>
      </c>
      <c r="C186" s="142" t="s">
        <v>559</v>
      </c>
      <c r="D186" s="125" t="s">
        <v>184</v>
      </c>
      <c r="E186" s="125" t="s">
        <v>184</v>
      </c>
      <c r="F186" s="142" t="s">
        <v>270</v>
      </c>
      <c r="G186" s="142" t="s">
        <v>271</v>
      </c>
      <c r="H186" s="142" t="s">
        <v>187</v>
      </c>
      <c r="I186" s="143">
        <v>38000</v>
      </c>
      <c r="J186" s="142" t="s">
        <v>193</v>
      </c>
      <c r="K186" s="143">
        <v>38000</v>
      </c>
      <c r="L186" s="144">
        <v>11.12</v>
      </c>
      <c r="M186" s="145">
        <v>12</v>
      </c>
      <c r="N186" s="144">
        <v>6.9480000000000004</v>
      </c>
      <c r="O186" s="143">
        <v>1</v>
      </c>
      <c r="P186" s="145">
        <v>5.2110000000000003</v>
      </c>
      <c r="Q186" s="146">
        <v>55.2</v>
      </c>
      <c r="R186" s="145">
        <v>55.2</v>
      </c>
      <c r="S186" s="139">
        <v>3448180</v>
      </c>
      <c r="T186" s="147">
        <v>11</v>
      </c>
      <c r="U186" s="148">
        <v>62467.028985507241</v>
      </c>
      <c r="V186" s="149">
        <v>16.008445034771967</v>
      </c>
    </row>
    <row r="187" spans="1:22">
      <c r="A187" s="125">
        <v>186</v>
      </c>
      <c r="B187" s="125">
        <v>186</v>
      </c>
      <c r="C187" s="125" t="s">
        <v>560</v>
      </c>
      <c r="D187" s="125" t="s">
        <v>184</v>
      </c>
      <c r="E187" s="125" t="s">
        <v>184</v>
      </c>
      <c r="F187" s="125" t="s">
        <v>273</v>
      </c>
      <c r="G187" s="125" t="s">
        <v>274</v>
      </c>
      <c r="H187" s="125" t="s">
        <v>187</v>
      </c>
      <c r="I187" s="123">
        <v>38000</v>
      </c>
      <c r="J187" s="123">
        <v>38000</v>
      </c>
      <c r="K187" s="125" t="s">
        <v>193</v>
      </c>
      <c r="L187" s="126">
        <v>9.9700000000000006</v>
      </c>
      <c r="M187" s="137">
        <v>10</v>
      </c>
      <c r="N187" s="126">
        <v>2.0419999999999998</v>
      </c>
      <c r="O187" s="123">
        <v>1</v>
      </c>
      <c r="P187" s="136">
        <v>1.5314999999999999</v>
      </c>
      <c r="Q187" s="138">
        <v>13.8</v>
      </c>
      <c r="R187" s="137">
        <v>13.8</v>
      </c>
      <c r="S187" s="139">
        <v>1050490</v>
      </c>
      <c r="T187" s="124">
        <v>4</v>
      </c>
      <c r="U187" s="140">
        <v>76122.463768115937</v>
      </c>
      <c r="V187" s="141">
        <v>13.136726670410951</v>
      </c>
    </row>
    <row r="188" spans="1:22">
      <c r="A188" s="125">
        <v>187</v>
      </c>
      <c r="B188" s="125">
        <v>187</v>
      </c>
      <c r="C188" s="125" t="s">
        <v>561</v>
      </c>
      <c r="D188" s="125" t="s">
        <v>184</v>
      </c>
      <c r="E188" s="125" t="s">
        <v>184</v>
      </c>
      <c r="F188" s="125" t="s">
        <v>270</v>
      </c>
      <c r="G188" s="125" t="s">
        <v>271</v>
      </c>
      <c r="H188" s="125" t="s">
        <v>187</v>
      </c>
      <c r="I188" s="123">
        <v>38000</v>
      </c>
      <c r="J188" s="125" t="s">
        <v>193</v>
      </c>
      <c r="K188" s="123">
        <v>38000</v>
      </c>
      <c r="L188" s="126">
        <v>10.584</v>
      </c>
      <c r="M188" s="137">
        <v>11</v>
      </c>
      <c r="N188" s="126">
        <v>2.3919999999999999</v>
      </c>
      <c r="O188" s="123">
        <v>1</v>
      </c>
      <c r="P188" s="136">
        <v>1.794</v>
      </c>
      <c r="Q188" s="138">
        <v>17.25</v>
      </c>
      <c r="R188" s="137">
        <v>17.25</v>
      </c>
      <c r="S188" s="139">
        <v>1120760</v>
      </c>
      <c r="T188" s="124">
        <v>4</v>
      </c>
      <c r="U188" s="140">
        <v>64971.594202898552</v>
      </c>
      <c r="V188" s="141">
        <v>15.391341589635605</v>
      </c>
    </row>
    <row r="189" spans="1:22">
      <c r="A189" s="142">
        <v>188</v>
      </c>
      <c r="B189" s="142">
        <v>188</v>
      </c>
      <c r="C189" s="142" t="s">
        <v>562</v>
      </c>
      <c r="D189" s="125" t="s">
        <v>184</v>
      </c>
      <c r="E189" s="125" t="s">
        <v>184</v>
      </c>
      <c r="F189" s="142" t="s">
        <v>270</v>
      </c>
      <c r="G189" s="142" t="s">
        <v>271</v>
      </c>
      <c r="H189" s="142" t="s">
        <v>187</v>
      </c>
      <c r="I189" s="143">
        <v>38000</v>
      </c>
      <c r="J189" s="142" t="s">
        <v>193</v>
      </c>
      <c r="K189" s="143">
        <v>38000</v>
      </c>
      <c r="L189" s="144">
        <v>13.975</v>
      </c>
      <c r="M189" s="145">
        <v>14</v>
      </c>
      <c r="N189" s="144">
        <v>13.3569999999999</v>
      </c>
      <c r="O189" s="143">
        <v>1</v>
      </c>
      <c r="P189" s="145">
        <v>10.017749999999925</v>
      </c>
      <c r="Q189" s="146">
        <v>106.95</v>
      </c>
      <c r="R189" s="145">
        <v>106.95</v>
      </c>
      <c r="S189" s="139">
        <v>3869800</v>
      </c>
      <c r="T189" s="147">
        <v>11</v>
      </c>
      <c r="U189" s="148">
        <v>36183.263207106123</v>
      </c>
      <c r="V189" s="149">
        <v>27.637087187968369</v>
      </c>
    </row>
    <row r="190" spans="1:22">
      <c r="A190" s="125">
        <v>189</v>
      </c>
      <c r="B190" s="125">
        <v>189</v>
      </c>
      <c r="C190" s="125" t="s">
        <v>563</v>
      </c>
      <c r="D190" s="125" t="s">
        <v>184</v>
      </c>
      <c r="E190" s="125" t="s">
        <v>184</v>
      </c>
      <c r="F190" s="125" t="s">
        <v>270</v>
      </c>
      <c r="G190" s="125" t="s">
        <v>271</v>
      </c>
      <c r="H190" s="125" t="s">
        <v>187</v>
      </c>
      <c r="I190" s="123">
        <v>38000</v>
      </c>
      <c r="J190" s="125" t="s">
        <v>193</v>
      </c>
      <c r="K190" s="123">
        <v>38000</v>
      </c>
      <c r="L190" s="126">
        <v>12.384</v>
      </c>
      <c r="M190" s="137">
        <v>13</v>
      </c>
      <c r="N190" s="126">
        <v>1.4219999999999999</v>
      </c>
      <c r="O190" s="123">
        <v>1</v>
      </c>
      <c r="P190" s="136">
        <v>1.0665</v>
      </c>
      <c r="Q190" s="138">
        <v>10.350000000000001</v>
      </c>
      <c r="R190" s="137">
        <v>10.350000000000001</v>
      </c>
      <c r="S190" s="139">
        <v>1627650</v>
      </c>
      <c r="T190" s="124">
        <v>3</v>
      </c>
      <c r="U190" s="140">
        <v>157260.86956521738</v>
      </c>
      <c r="V190" s="141">
        <v>6.3588609344760867</v>
      </c>
    </row>
    <row r="191" spans="1:22">
      <c r="A191" s="125">
        <v>190</v>
      </c>
      <c r="B191" s="125">
        <v>190</v>
      </c>
      <c r="C191" s="125" t="s">
        <v>564</v>
      </c>
      <c r="D191" s="125" t="s">
        <v>184</v>
      </c>
      <c r="E191" s="125" t="s">
        <v>184</v>
      </c>
      <c r="F191" s="125" t="s">
        <v>273</v>
      </c>
      <c r="G191" s="125" t="s">
        <v>274</v>
      </c>
      <c r="H191" s="125" t="s">
        <v>187</v>
      </c>
      <c r="I191" s="123">
        <v>38000</v>
      </c>
      <c r="J191" s="123">
        <v>38000</v>
      </c>
      <c r="K191" s="125" t="s">
        <v>193</v>
      </c>
      <c r="L191" s="126">
        <v>13.513</v>
      </c>
      <c r="M191" s="137">
        <v>14</v>
      </c>
      <c r="N191" s="126">
        <v>5.5679999999999996</v>
      </c>
      <c r="O191" s="123">
        <v>1</v>
      </c>
      <c r="P191" s="136">
        <v>4.1760000000000002</v>
      </c>
      <c r="Q191" s="138">
        <v>44.85</v>
      </c>
      <c r="R191" s="137">
        <v>44.85</v>
      </c>
      <c r="S191" s="139">
        <v>1905430</v>
      </c>
      <c r="T191" s="124">
        <v>6</v>
      </c>
      <c r="U191" s="140">
        <v>42484.503901895208</v>
      </c>
      <c r="V191" s="141">
        <v>23.537994048587457</v>
      </c>
    </row>
    <row r="192" spans="1:22">
      <c r="A192" s="125">
        <v>191</v>
      </c>
      <c r="B192" s="125">
        <v>191</v>
      </c>
      <c r="C192" s="125" t="s">
        <v>565</v>
      </c>
      <c r="D192" s="125" t="s">
        <v>184</v>
      </c>
      <c r="E192" s="125" t="s">
        <v>184</v>
      </c>
      <c r="F192" s="125" t="s">
        <v>277</v>
      </c>
      <c r="G192" s="125" t="s">
        <v>278</v>
      </c>
      <c r="H192" s="125" t="s">
        <v>187</v>
      </c>
      <c r="I192" s="123">
        <v>38000</v>
      </c>
      <c r="J192" s="123">
        <v>38000</v>
      </c>
      <c r="K192" s="123">
        <v>20000</v>
      </c>
      <c r="L192" s="126">
        <v>18.797000000000001</v>
      </c>
      <c r="M192" s="137">
        <v>19</v>
      </c>
      <c r="N192" s="126">
        <v>1.1040000000000001</v>
      </c>
      <c r="O192" s="123">
        <v>1</v>
      </c>
      <c r="P192" s="136">
        <v>0.82800000000000007</v>
      </c>
      <c r="Q192" s="138">
        <v>6.9</v>
      </c>
      <c r="R192" s="137">
        <v>6.9</v>
      </c>
      <c r="S192" s="139">
        <v>1906800</v>
      </c>
      <c r="T192" s="124">
        <v>2</v>
      </c>
      <c r="U192" s="140">
        <v>276347.82608695648</v>
      </c>
      <c r="V192" s="141">
        <v>3.6186280679672751</v>
      </c>
    </row>
    <row r="193" spans="1:22">
      <c r="A193" s="142">
        <v>192</v>
      </c>
      <c r="B193" s="142">
        <v>192</v>
      </c>
      <c r="C193" s="142" t="s">
        <v>566</v>
      </c>
      <c r="D193" s="125" t="s">
        <v>184</v>
      </c>
      <c r="E193" s="125" t="s">
        <v>184</v>
      </c>
      <c r="F193" s="142" t="s">
        <v>277</v>
      </c>
      <c r="G193" s="142" t="s">
        <v>278</v>
      </c>
      <c r="H193" s="142" t="s">
        <v>187</v>
      </c>
      <c r="I193" s="143">
        <v>38000</v>
      </c>
      <c r="J193" s="143">
        <v>38000</v>
      </c>
      <c r="K193" s="143">
        <v>20000</v>
      </c>
      <c r="L193" s="144">
        <v>14.896000000000001</v>
      </c>
      <c r="M193" s="145">
        <v>15</v>
      </c>
      <c r="N193" s="144">
        <v>15.406000000000001</v>
      </c>
      <c r="O193" s="143">
        <v>1</v>
      </c>
      <c r="P193" s="145">
        <v>11.554500000000001</v>
      </c>
      <c r="Q193" s="146">
        <v>124.2</v>
      </c>
      <c r="R193" s="145">
        <v>124.2</v>
      </c>
      <c r="S193" s="139">
        <v>5849260</v>
      </c>
      <c r="T193" s="147">
        <v>13</v>
      </c>
      <c r="U193" s="148">
        <v>47095.491143317231</v>
      </c>
      <c r="V193" s="149">
        <v>21.233455172107242</v>
      </c>
    </row>
    <row r="194" spans="1:22">
      <c r="A194" s="125">
        <v>193</v>
      </c>
      <c r="B194" s="125">
        <v>193</v>
      </c>
      <c r="C194" s="125" t="s">
        <v>567</v>
      </c>
      <c r="D194" s="125" t="s">
        <v>184</v>
      </c>
      <c r="E194" s="125" t="s">
        <v>184</v>
      </c>
      <c r="F194" s="125" t="s">
        <v>280</v>
      </c>
      <c r="G194" s="125" t="s">
        <v>281</v>
      </c>
      <c r="H194" s="125" t="s">
        <v>187</v>
      </c>
      <c r="I194" s="123">
        <v>38000</v>
      </c>
      <c r="J194" s="123">
        <v>38000</v>
      </c>
      <c r="K194" s="125" t="s">
        <v>193</v>
      </c>
      <c r="L194" s="126">
        <v>10.407999999999999</v>
      </c>
      <c r="M194" s="137">
        <v>11</v>
      </c>
      <c r="N194" s="126">
        <v>2.8610000000000002</v>
      </c>
      <c r="O194" s="123">
        <v>1</v>
      </c>
      <c r="P194" s="136">
        <v>2.14575</v>
      </c>
      <c r="Q194" s="138">
        <v>20.700000000000003</v>
      </c>
      <c r="R194" s="137">
        <v>20.700000000000003</v>
      </c>
      <c r="S194" s="139">
        <v>1120760</v>
      </c>
      <c r="T194" s="124">
        <v>4</v>
      </c>
      <c r="U194" s="140">
        <v>54142.995169082118</v>
      </c>
      <c r="V194" s="141">
        <v>18.469609907562727</v>
      </c>
    </row>
    <row r="195" spans="1:22">
      <c r="A195" s="125">
        <v>194</v>
      </c>
      <c r="B195" s="125">
        <v>194</v>
      </c>
      <c r="C195" s="125" t="s">
        <v>568</v>
      </c>
      <c r="D195" s="125" t="s">
        <v>184</v>
      </c>
      <c r="E195" s="125" t="s">
        <v>184</v>
      </c>
      <c r="F195" s="125" t="s">
        <v>273</v>
      </c>
      <c r="G195" s="125" t="s">
        <v>274</v>
      </c>
      <c r="H195" s="125" t="s">
        <v>187</v>
      </c>
      <c r="I195" s="123">
        <v>38000</v>
      </c>
      <c r="J195" s="123">
        <v>38000</v>
      </c>
      <c r="K195" s="125" t="s">
        <v>193</v>
      </c>
      <c r="L195" s="126">
        <v>5.569</v>
      </c>
      <c r="M195" s="137">
        <v>6</v>
      </c>
      <c r="N195" s="126">
        <v>2.1520000000000001</v>
      </c>
      <c r="O195" s="123">
        <v>1</v>
      </c>
      <c r="P195" s="136">
        <v>1.6140000000000001</v>
      </c>
      <c r="Q195" s="138">
        <v>17.25</v>
      </c>
      <c r="R195" s="137">
        <v>17.25</v>
      </c>
      <c r="S195" s="139">
        <v>769410</v>
      </c>
      <c r="T195" s="124">
        <v>4</v>
      </c>
      <c r="U195" s="140">
        <v>44603.478260869568</v>
      </c>
      <c r="V195" s="141">
        <v>22.419776192147228</v>
      </c>
    </row>
    <row r="196" spans="1:22">
      <c r="A196" s="125">
        <v>195</v>
      </c>
      <c r="B196" s="125">
        <v>195</v>
      </c>
      <c r="C196" s="125" t="s">
        <v>569</v>
      </c>
      <c r="D196" s="125" t="s">
        <v>184</v>
      </c>
      <c r="E196" s="125" t="s">
        <v>184</v>
      </c>
      <c r="F196" s="125" t="s">
        <v>273</v>
      </c>
      <c r="G196" s="125" t="s">
        <v>274</v>
      </c>
      <c r="H196" s="125" t="s">
        <v>187</v>
      </c>
      <c r="I196" s="123">
        <v>38000</v>
      </c>
      <c r="J196" s="123">
        <v>38000</v>
      </c>
      <c r="K196" s="125" t="s">
        <v>193</v>
      </c>
      <c r="L196" s="126">
        <v>7.0389999999999997</v>
      </c>
      <c r="M196" s="137">
        <v>8</v>
      </c>
      <c r="N196" s="126">
        <v>0.66300000000000003</v>
      </c>
      <c r="O196" s="123">
        <v>1</v>
      </c>
      <c r="P196" s="136">
        <v>0.49725000000000003</v>
      </c>
      <c r="Q196" s="138">
        <v>3.45</v>
      </c>
      <c r="R196" s="137">
        <v>3.45</v>
      </c>
      <c r="S196" s="139">
        <v>909950</v>
      </c>
      <c r="T196" s="124">
        <v>4</v>
      </c>
      <c r="U196" s="140">
        <v>263753.62318840576</v>
      </c>
      <c r="V196" s="141">
        <v>3.7914171108302654</v>
      </c>
    </row>
    <row r="197" spans="1:22">
      <c r="A197" s="142">
        <v>196</v>
      </c>
      <c r="B197" s="142">
        <v>196</v>
      </c>
      <c r="C197" s="142" t="s">
        <v>570</v>
      </c>
      <c r="D197" s="125" t="s">
        <v>184</v>
      </c>
      <c r="E197" s="125" t="s">
        <v>184</v>
      </c>
      <c r="F197" s="142" t="s">
        <v>293</v>
      </c>
      <c r="G197" s="142" t="s">
        <v>294</v>
      </c>
      <c r="H197" s="142" t="s">
        <v>187</v>
      </c>
      <c r="I197" s="143">
        <v>38000</v>
      </c>
      <c r="J197" s="143">
        <v>38000</v>
      </c>
      <c r="K197" s="143">
        <v>20000</v>
      </c>
      <c r="L197" s="144">
        <v>7.9240000000000004</v>
      </c>
      <c r="M197" s="145">
        <v>8</v>
      </c>
      <c r="N197" s="144">
        <v>9.9870000000000001</v>
      </c>
      <c r="O197" s="143">
        <v>1</v>
      </c>
      <c r="P197" s="145">
        <v>7.4902499999999996</v>
      </c>
      <c r="Q197" s="146">
        <v>79.350000000000009</v>
      </c>
      <c r="R197" s="145">
        <v>79.350000000000009</v>
      </c>
      <c r="S197" s="139">
        <v>2604940</v>
      </c>
      <c r="T197" s="147">
        <v>11</v>
      </c>
      <c r="U197" s="148">
        <v>32828.481411468172</v>
      </c>
      <c r="V197" s="149">
        <v>30.461354196257886</v>
      </c>
    </row>
    <row r="198" spans="1:22">
      <c r="A198" s="125">
        <v>197</v>
      </c>
      <c r="B198" s="125">
        <v>197</v>
      </c>
      <c r="C198" s="125" t="s">
        <v>571</v>
      </c>
      <c r="D198" s="125" t="s">
        <v>184</v>
      </c>
      <c r="E198" s="125" t="s">
        <v>184</v>
      </c>
      <c r="F198" s="125" t="s">
        <v>572</v>
      </c>
      <c r="G198" s="125" t="s">
        <v>573</v>
      </c>
      <c r="H198" s="125" t="s">
        <v>207</v>
      </c>
      <c r="I198" s="123">
        <v>110000</v>
      </c>
      <c r="J198" s="123"/>
      <c r="K198" s="123"/>
      <c r="L198" s="126">
        <v>5.5940000000000003</v>
      </c>
      <c r="M198" s="137">
        <v>6</v>
      </c>
      <c r="N198" s="126">
        <v>2.0630000000000002</v>
      </c>
      <c r="O198" s="123">
        <v>1</v>
      </c>
      <c r="P198" s="136">
        <v>1.54725</v>
      </c>
      <c r="Q198" s="138">
        <v>13.8</v>
      </c>
      <c r="R198" s="137">
        <v>13.8</v>
      </c>
      <c r="S198" s="139">
        <v>2016330</v>
      </c>
      <c r="T198" s="124">
        <v>8</v>
      </c>
      <c r="U198" s="140">
        <v>146110.86956521738</v>
      </c>
      <c r="V198" s="141">
        <v>6.8441177783398555</v>
      </c>
    </row>
    <row r="199" spans="1:22">
      <c r="A199" s="125">
        <v>198</v>
      </c>
      <c r="B199" s="125">
        <v>198</v>
      </c>
      <c r="C199" s="125" t="s">
        <v>574</v>
      </c>
      <c r="D199" s="125" t="s">
        <v>184</v>
      </c>
      <c r="E199" s="125" t="s">
        <v>184</v>
      </c>
      <c r="F199" s="125" t="s">
        <v>185</v>
      </c>
      <c r="G199" s="125" t="s">
        <v>186</v>
      </c>
      <c r="H199" s="125" t="s">
        <v>187</v>
      </c>
      <c r="I199" s="123">
        <v>38000</v>
      </c>
      <c r="J199" s="123">
        <v>38000</v>
      </c>
      <c r="K199" s="123">
        <v>20000</v>
      </c>
      <c r="L199" s="126">
        <v>9.1440000000000001</v>
      </c>
      <c r="M199" s="137">
        <v>10</v>
      </c>
      <c r="N199" s="126">
        <v>0.36899999999999999</v>
      </c>
      <c r="O199" s="123">
        <v>1</v>
      </c>
      <c r="P199" s="136">
        <v>0.36899999999999999</v>
      </c>
      <c r="Q199" s="138">
        <v>3.45</v>
      </c>
      <c r="R199" s="137">
        <v>3.45</v>
      </c>
      <c r="S199" s="139">
        <v>1387140</v>
      </c>
      <c r="T199" s="124">
        <v>1</v>
      </c>
      <c r="U199" s="140">
        <v>402069.5652173913</v>
      </c>
      <c r="V199" s="141">
        <v>2.487131796357974</v>
      </c>
    </row>
    <row r="200" spans="1:22">
      <c r="A200" s="142">
        <v>199</v>
      </c>
      <c r="B200" s="142">
        <v>199</v>
      </c>
      <c r="C200" s="142" t="s">
        <v>575</v>
      </c>
      <c r="D200" s="125" t="s">
        <v>184</v>
      </c>
      <c r="E200" s="125" t="s">
        <v>184</v>
      </c>
      <c r="F200" s="142" t="s">
        <v>185</v>
      </c>
      <c r="G200" s="142" t="s">
        <v>186</v>
      </c>
      <c r="H200" s="142" t="s">
        <v>187</v>
      </c>
      <c r="I200" s="143">
        <v>38000</v>
      </c>
      <c r="J200" s="143">
        <v>38000</v>
      </c>
      <c r="K200" s="143">
        <v>20000</v>
      </c>
      <c r="L200" s="144">
        <v>8.532</v>
      </c>
      <c r="M200" s="145">
        <v>9</v>
      </c>
      <c r="N200" s="144">
        <v>6.7430000000000003</v>
      </c>
      <c r="O200" s="143">
        <v>1</v>
      </c>
      <c r="P200" s="145">
        <v>5.0572499999999998</v>
      </c>
      <c r="Q200" s="146">
        <v>55.2</v>
      </c>
      <c r="R200" s="145">
        <v>55.2</v>
      </c>
      <c r="S200" s="139">
        <v>2815750</v>
      </c>
      <c r="T200" s="147">
        <v>11</v>
      </c>
      <c r="U200" s="148">
        <v>51009.963768115937</v>
      </c>
      <c r="V200" s="149">
        <v>19.604013140371126</v>
      </c>
    </row>
    <row r="201" spans="1:22">
      <c r="A201" s="125">
        <v>200</v>
      </c>
      <c r="B201" s="125">
        <v>200</v>
      </c>
      <c r="C201" s="125" t="s">
        <v>576</v>
      </c>
      <c r="D201" s="125" t="s">
        <v>184</v>
      </c>
      <c r="E201" s="125" t="s">
        <v>184</v>
      </c>
      <c r="F201" s="125" t="s">
        <v>185</v>
      </c>
      <c r="G201" s="125" t="s">
        <v>186</v>
      </c>
      <c r="H201" s="125" t="s">
        <v>187</v>
      </c>
      <c r="I201" s="123">
        <v>38000</v>
      </c>
      <c r="J201" s="123">
        <v>38000</v>
      </c>
      <c r="K201" s="123">
        <v>20000</v>
      </c>
      <c r="L201" s="126">
        <v>5.3710000000000004</v>
      </c>
      <c r="M201" s="137">
        <v>6</v>
      </c>
      <c r="N201" s="126">
        <v>1.1839999999999999</v>
      </c>
      <c r="O201" s="123">
        <v>1</v>
      </c>
      <c r="P201" s="136">
        <v>0.8879999999999999</v>
      </c>
      <c r="Q201" s="138">
        <v>6.9</v>
      </c>
      <c r="R201" s="137">
        <v>6.9</v>
      </c>
      <c r="S201" s="139">
        <v>769410</v>
      </c>
      <c r="T201" s="124">
        <v>4</v>
      </c>
      <c r="U201" s="140">
        <v>111508.6956521739</v>
      </c>
      <c r="V201" s="141">
        <v>8.9679104768588918</v>
      </c>
    </row>
    <row r="202" spans="1:22">
      <c r="A202" s="142">
        <v>201</v>
      </c>
      <c r="B202" s="142">
        <v>201</v>
      </c>
      <c r="C202" s="142" t="s">
        <v>577</v>
      </c>
      <c r="D202" s="125" t="s">
        <v>184</v>
      </c>
      <c r="E202" s="125" t="s">
        <v>184</v>
      </c>
      <c r="F202" s="142" t="s">
        <v>270</v>
      </c>
      <c r="G202" s="142" t="s">
        <v>271</v>
      </c>
      <c r="H202" s="142" t="s">
        <v>187</v>
      </c>
      <c r="I202" s="143">
        <v>38000</v>
      </c>
      <c r="J202" s="142" t="s">
        <v>193</v>
      </c>
      <c r="K202" s="143">
        <v>38000</v>
      </c>
      <c r="L202" s="144">
        <v>8.2789999999999999</v>
      </c>
      <c r="M202" s="145">
        <v>9</v>
      </c>
      <c r="N202" s="144">
        <v>17.913</v>
      </c>
      <c r="O202" s="143">
        <v>1</v>
      </c>
      <c r="P202" s="145">
        <v>13.434750000000001</v>
      </c>
      <c r="Q202" s="146">
        <v>144.9</v>
      </c>
      <c r="R202" s="145">
        <v>144.9</v>
      </c>
      <c r="S202" s="139">
        <v>4339180</v>
      </c>
      <c r="T202" s="147">
        <v>12</v>
      </c>
      <c r="U202" s="148">
        <v>29946.031746031746</v>
      </c>
      <c r="V202" s="149">
        <v>33.393406127424996</v>
      </c>
    </row>
    <row r="203" spans="1:22">
      <c r="A203" s="125">
        <v>202</v>
      </c>
      <c r="B203" s="125">
        <v>202</v>
      </c>
      <c r="C203" s="125" t="s">
        <v>578</v>
      </c>
      <c r="D203" s="125" t="s">
        <v>184</v>
      </c>
      <c r="E203" s="125" t="s">
        <v>184</v>
      </c>
      <c r="F203" s="125" t="s">
        <v>270</v>
      </c>
      <c r="G203" s="125" t="s">
        <v>271</v>
      </c>
      <c r="H203" s="125" t="s">
        <v>187</v>
      </c>
      <c r="I203" s="123">
        <v>38000</v>
      </c>
      <c r="J203" s="125" t="s">
        <v>193</v>
      </c>
      <c r="K203" s="123">
        <v>38000</v>
      </c>
      <c r="L203" s="126">
        <v>13.340999999999999</v>
      </c>
      <c r="M203" s="137">
        <v>14</v>
      </c>
      <c r="N203" s="126">
        <v>0.96599999999999997</v>
      </c>
      <c r="O203" s="123">
        <v>1</v>
      </c>
      <c r="P203" s="136">
        <v>0.72449999999999992</v>
      </c>
      <c r="Q203" s="138">
        <v>6.9</v>
      </c>
      <c r="R203" s="137">
        <v>6.9</v>
      </c>
      <c r="S203" s="139">
        <v>1643300</v>
      </c>
      <c r="T203" s="124">
        <v>2</v>
      </c>
      <c r="U203" s="140">
        <v>238159.42028985507</v>
      </c>
      <c r="V203" s="141">
        <v>4.1988681311994158</v>
      </c>
    </row>
    <row r="204" spans="1:22">
      <c r="A204" s="125">
        <v>203</v>
      </c>
      <c r="B204" s="125">
        <v>203</v>
      </c>
      <c r="C204" s="125" t="s">
        <v>579</v>
      </c>
      <c r="D204" s="125" t="s">
        <v>184</v>
      </c>
      <c r="E204" s="125" t="s">
        <v>184</v>
      </c>
      <c r="F204" s="125" t="s">
        <v>277</v>
      </c>
      <c r="G204" s="125" t="s">
        <v>278</v>
      </c>
      <c r="H204" s="125" t="s">
        <v>187</v>
      </c>
      <c r="I204" s="123">
        <v>38000</v>
      </c>
      <c r="J204" s="123">
        <v>38000</v>
      </c>
      <c r="K204" s="123">
        <v>20000</v>
      </c>
      <c r="L204" s="126">
        <v>16.988</v>
      </c>
      <c r="M204" s="137">
        <v>17</v>
      </c>
      <c r="N204" s="126">
        <v>1.43</v>
      </c>
      <c r="O204" s="123">
        <v>1</v>
      </c>
      <c r="P204" s="136">
        <v>1.0725</v>
      </c>
      <c r="Q204" s="138">
        <v>10.350000000000001</v>
      </c>
      <c r="R204" s="137">
        <v>10.350000000000001</v>
      </c>
      <c r="S204" s="139">
        <v>1838450</v>
      </c>
      <c r="T204" s="124">
        <v>3</v>
      </c>
      <c r="U204" s="140">
        <v>177628.01932367147</v>
      </c>
      <c r="V204" s="141">
        <v>5.6297424460822985</v>
      </c>
    </row>
    <row r="205" spans="1:22">
      <c r="A205" s="142">
        <v>204</v>
      </c>
      <c r="B205" s="142">
        <v>204</v>
      </c>
      <c r="C205" s="142" t="s">
        <v>580</v>
      </c>
      <c r="D205" s="125" t="s">
        <v>223</v>
      </c>
      <c r="E205" s="125" t="s">
        <v>184</v>
      </c>
      <c r="F205" s="142" t="s">
        <v>265</v>
      </c>
      <c r="G205" s="142" t="s">
        <v>266</v>
      </c>
      <c r="H205" s="142" t="s">
        <v>187</v>
      </c>
      <c r="I205" s="143">
        <v>38000</v>
      </c>
      <c r="J205" s="143">
        <v>38000</v>
      </c>
      <c r="K205" s="143">
        <v>20000</v>
      </c>
      <c r="L205" s="144">
        <v>8.6289999999999996</v>
      </c>
      <c r="M205" s="145">
        <v>9</v>
      </c>
      <c r="N205" s="144">
        <v>12.789</v>
      </c>
      <c r="O205" s="143">
        <v>1</v>
      </c>
      <c r="P205" s="145">
        <v>9.5917499999999993</v>
      </c>
      <c r="Q205" s="146">
        <v>103.5</v>
      </c>
      <c r="R205" s="145">
        <v>103.5</v>
      </c>
      <c r="S205" s="139">
        <v>2815750</v>
      </c>
      <c r="T205" s="147">
        <v>11</v>
      </c>
      <c r="U205" s="148">
        <v>27205.314009661837</v>
      </c>
      <c r="V205" s="149">
        <v>36.757524638195861</v>
      </c>
    </row>
    <row r="206" spans="1:22">
      <c r="A206" s="125">
        <v>205</v>
      </c>
      <c r="B206" s="125">
        <v>205</v>
      </c>
      <c r="C206" s="125" t="s">
        <v>581</v>
      </c>
      <c r="D206" s="125" t="s">
        <v>184</v>
      </c>
      <c r="E206" s="125" t="s">
        <v>184</v>
      </c>
      <c r="F206" s="125" t="s">
        <v>230</v>
      </c>
      <c r="G206" s="125" t="s">
        <v>231</v>
      </c>
      <c r="H206" s="125" t="s">
        <v>187</v>
      </c>
      <c r="I206" s="123">
        <v>38000</v>
      </c>
      <c r="J206" s="123">
        <v>38000</v>
      </c>
      <c r="K206" s="123">
        <v>20000</v>
      </c>
      <c r="L206" s="126">
        <v>3.383</v>
      </c>
      <c r="M206" s="137">
        <v>4</v>
      </c>
      <c r="N206" s="126">
        <v>3.72</v>
      </c>
      <c r="O206" s="123">
        <v>1</v>
      </c>
      <c r="P206" s="136">
        <v>2.79</v>
      </c>
      <c r="Q206" s="138">
        <v>27.6</v>
      </c>
      <c r="R206" s="137">
        <v>27.6</v>
      </c>
      <c r="S206" s="139">
        <v>703110</v>
      </c>
      <c r="T206" s="124">
        <v>5</v>
      </c>
      <c r="U206" s="140">
        <v>25475</v>
      </c>
      <c r="V206" s="141">
        <v>39.254170755642789</v>
      </c>
    </row>
    <row r="207" spans="1:22">
      <c r="A207" s="125">
        <v>206</v>
      </c>
      <c r="B207" s="125">
        <v>206</v>
      </c>
      <c r="C207" s="125" t="s">
        <v>582</v>
      </c>
      <c r="D207" s="125" t="s">
        <v>184</v>
      </c>
      <c r="E207" s="125" t="s">
        <v>184</v>
      </c>
      <c r="F207" s="125" t="s">
        <v>230</v>
      </c>
      <c r="G207" s="125" t="s">
        <v>231</v>
      </c>
      <c r="H207" s="125" t="s">
        <v>187</v>
      </c>
      <c r="I207" s="123">
        <v>38000</v>
      </c>
      <c r="J207" s="123">
        <v>38000</v>
      </c>
      <c r="K207" s="123">
        <v>20000</v>
      </c>
      <c r="L207" s="126">
        <v>14.468</v>
      </c>
      <c r="M207" s="137">
        <v>15</v>
      </c>
      <c r="N207" s="126">
        <v>2.6440000000000001</v>
      </c>
      <c r="O207" s="123">
        <v>1</v>
      </c>
      <c r="P207" s="136">
        <v>1.9830000000000001</v>
      </c>
      <c r="Q207" s="138">
        <v>20.700000000000003</v>
      </c>
      <c r="R207" s="137">
        <v>20.700000000000003</v>
      </c>
      <c r="S207" s="139">
        <v>1401840</v>
      </c>
      <c r="T207" s="124">
        <v>4</v>
      </c>
      <c r="U207" s="140">
        <v>67721.739130434769</v>
      </c>
      <c r="V207" s="141">
        <v>14.766307139188498</v>
      </c>
    </row>
    <row r="208" spans="1:22">
      <c r="A208" s="142">
        <v>207</v>
      </c>
      <c r="B208" s="142">
        <v>207</v>
      </c>
      <c r="C208" s="142" t="s">
        <v>583</v>
      </c>
      <c r="D208" s="125" t="s">
        <v>184</v>
      </c>
      <c r="E208" s="125" t="s">
        <v>184</v>
      </c>
      <c r="F208" s="142" t="s">
        <v>230</v>
      </c>
      <c r="G208" s="142" t="s">
        <v>231</v>
      </c>
      <c r="H208" s="142" t="s">
        <v>187</v>
      </c>
      <c r="I208" s="143">
        <v>38000</v>
      </c>
      <c r="J208" s="143">
        <v>38000</v>
      </c>
      <c r="K208" s="143">
        <v>20000</v>
      </c>
      <c r="L208" s="144">
        <v>8.9459999999999997</v>
      </c>
      <c r="M208" s="145">
        <v>9</v>
      </c>
      <c r="N208" s="144">
        <v>15.538</v>
      </c>
      <c r="O208" s="143">
        <v>1</v>
      </c>
      <c r="P208" s="145">
        <v>11.653500000000001</v>
      </c>
      <c r="Q208" s="146">
        <v>127.65</v>
      </c>
      <c r="R208" s="145">
        <v>127.65</v>
      </c>
      <c r="S208" s="139">
        <v>4339180</v>
      </c>
      <c r="T208" s="147">
        <v>12</v>
      </c>
      <c r="U208" s="148">
        <v>33992.792792792789</v>
      </c>
      <c r="V208" s="149">
        <v>29.418000636064878</v>
      </c>
    </row>
    <row r="209" spans="1:22">
      <c r="A209" s="142">
        <v>208</v>
      </c>
      <c r="B209" s="142">
        <v>208</v>
      </c>
      <c r="C209" s="142" t="s">
        <v>584</v>
      </c>
      <c r="D209" s="125" t="s">
        <v>184</v>
      </c>
      <c r="E209" s="125" t="s">
        <v>184</v>
      </c>
      <c r="F209" s="142" t="s">
        <v>298</v>
      </c>
      <c r="G209" s="142" t="s">
        <v>299</v>
      </c>
      <c r="H209" s="142" t="s">
        <v>187</v>
      </c>
      <c r="I209" s="143">
        <v>38000</v>
      </c>
      <c r="J209" s="143">
        <v>38000</v>
      </c>
      <c r="K209" s="143">
        <v>20000</v>
      </c>
      <c r="L209" s="144">
        <v>3.081</v>
      </c>
      <c r="M209" s="145">
        <v>4</v>
      </c>
      <c r="N209" s="144">
        <v>6.5780000000000003</v>
      </c>
      <c r="O209" s="143">
        <v>1</v>
      </c>
      <c r="P209" s="145">
        <v>4.9335000000000004</v>
      </c>
      <c r="Q209" s="146">
        <v>51.75</v>
      </c>
      <c r="R209" s="145">
        <v>51.75</v>
      </c>
      <c r="S209" s="139">
        <v>1761700</v>
      </c>
      <c r="T209" s="147">
        <v>11</v>
      </c>
      <c r="U209" s="148">
        <v>34042.512077294683</v>
      </c>
      <c r="V209" s="149">
        <v>29.375035477095988</v>
      </c>
    </row>
    <row r="210" spans="1:22">
      <c r="A210" s="142">
        <v>209</v>
      </c>
      <c r="B210" s="142">
        <v>209</v>
      </c>
      <c r="C210" s="142" t="s">
        <v>585</v>
      </c>
      <c r="D210" s="125" t="s">
        <v>184</v>
      </c>
      <c r="E210" s="125" t="s">
        <v>184</v>
      </c>
      <c r="F210" s="142" t="s">
        <v>298</v>
      </c>
      <c r="G210" s="142" t="s">
        <v>299</v>
      </c>
      <c r="H210" s="142" t="s">
        <v>187</v>
      </c>
      <c r="I210" s="143">
        <v>38000</v>
      </c>
      <c r="J210" s="143">
        <v>38000</v>
      </c>
      <c r="K210" s="143">
        <v>20000</v>
      </c>
      <c r="L210" s="144">
        <v>7.9950000000000001</v>
      </c>
      <c r="M210" s="145">
        <v>8</v>
      </c>
      <c r="N210" s="144">
        <v>8.5820000000000007</v>
      </c>
      <c r="O210" s="143">
        <v>1</v>
      </c>
      <c r="P210" s="145">
        <v>6.4365000000000006</v>
      </c>
      <c r="Q210" s="146">
        <v>69</v>
      </c>
      <c r="R210" s="145">
        <v>69</v>
      </c>
      <c r="S210" s="139">
        <v>2604940</v>
      </c>
      <c r="T210" s="147">
        <v>11</v>
      </c>
      <c r="U210" s="148">
        <v>37752.753623188408</v>
      </c>
      <c r="V210" s="149">
        <v>26.488134083702505</v>
      </c>
    </row>
    <row r="211" spans="1:22">
      <c r="A211" s="142">
        <v>210</v>
      </c>
      <c r="B211" s="142">
        <v>210</v>
      </c>
      <c r="C211" s="142" t="s">
        <v>586</v>
      </c>
      <c r="D211" s="125" t="s">
        <v>184</v>
      </c>
      <c r="E211" s="125" t="s">
        <v>184</v>
      </c>
      <c r="F211" s="142" t="s">
        <v>230</v>
      </c>
      <c r="G211" s="142" t="s">
        <v>231</v>
      </c>
      <c r="H211" s="142" t="s">
        <v>187</v>
      </c>
      <c r="I211" s="143">
        <v>38000</v>
      </c>
      <c r="J211" s="143">
        <v>38000</v>
      </c>
      <c r="K211" s="143">
        <v>20000</v>
      </c>
      <c r="L211" s="144">
        <v>7.843</v>
      </c>
      <c r="M211" s="145">
        <v>8</v>
      </c>
      <c r="N211" s="144">
        <v>10.34</v>
      </c>
      <c r="O211" s="143">
        <v>1</v>
      </c>
      <c r="P211" s="145">
        <v>7.7549999999999999</v>
      </c>
      <c r="Q211" s="146">
        <v>82.800000000000011</v>
      </c>
      <c r="R211" s="145">
        <v>82.800000000000011</v>
      </c>
      <c r="S211" s="139">
        <v>2604940</v>
      </c>
      <c r="T211" s="147">
        <v>11</v>
      </c>
      <c r="U211" s="148">
        <v>31460.628019323667</v>
      </c>
      <c r="V211" s="149">
        <v>31.785760900443009</v>
      </c>
    </row>
    <row r="212" spans="1:22">
      <c r="A212" s="142">
        <v>211</v>
      </c>
      <c r="B212" s="142">
        <v>211</v>
      </c>
      <c r="C212" s="142" t="s">
        <v>587</v>
      </c>
      <c r="D212" s="125" t="s">
        <v>184</v>
      </c>
      <c r="E212" s="125" t="s">
        <v>184</v>
      </c>
      <c r="F212" s="142" t="s">
        <v>588</v>
      </c>
      <c r="G212" s="142" t="s">
        <v>589</v>
      </c>
      <c r="H212" s="142" t="s">
        <v>187</v>
      </c>
      <c r="I212" s="143">
        <v>38000</v>
      </c>
      <c r="J212" s="143">
        <v>38000</v>
      </c>
      <c r="K212" s="143">
        <v>10000</v>
      </c>
      <c r="L212" s="144">
        <v>9.1329999999999991</v>
      </c>
      <c r="M212" s="145">
        <v>10</v>
      </c>
      <c r="N212" s="144">
        <v>16.492000000000001</v>
      </c>
      <c r="O212" s="143">
        <v>1</v>
      </c>
      <c r="P212" s="145">
        <v>12.369</v>
      </c>
      <c r="Q212" s="146">
        <v>134.55000000000001</v>
      </c>
      <c r="R212" s="145">
        <v>134.55000000000001</v>
      </c>
      <c r="S212" s="139">
        <v>4719260</v>
      </c>
      <c r="T212" s="147">
        <v>12</v>
      </c>
      <c r="U212" s="148">
        <v>35074.396135265699</v>
      </c>
      <c r="V212" s="149">
        <v>28.510825849815436</v>
      </c>
    </row>
    <row r="213" spans="1:22">
      <c r="A213" s="125">
        <v>212</v>
      </c>
      <c r="B213" s="125">
        <v>212</v>
      </c>
      <c r="C213" s="125" t="s">
        <v>590</v>
      </c>
      <c r="D213" s="125" t="s">
        <v>184</v>
      </c>
      <c r="E213" s="125" t="s">
        <v>184</v>
      </c>
      <c r="F213" s="125" t="s">
        <v>298</v>
      </c>
      <c r="G213" s="125" t="s">
        <v>299</v>
      </c>
      <c r="H213" s="125" t="s">
        <v>187</v>
      </c>
      <c r="I213" s="123">
        <v>38000</v>
      </c>
      <c r="J213" s="123">
        <v>38000</v>
      </c>
      <c r="K213" s="123">
        <v>20000</v>
      </c>
      <c r="L213" s="126">
        <v>4.0179999999999998</v>
      </c>
      <c r="M213" s="137">
        <v>5</v>
      </c>
      <c r="N213" s="126">
        <v>4.3129999999999997</v>
      </c>
      <c r="O213" s="123">
        <v>1</v>
      </c>
      <c r="P213" s="136">
        <v>3.23475</v>
      </c>
      <c r="Q213" s="138">
        <v>34.5</v>
      </c>
      <c r="R213" s="137">
        <v>34.5</v>
      </c>
      <c r="S213" s="139">
        <v>904090</v>
      </c>
      <c r="T213" s="124">
        <v>6</v>
      </c>
      <c r="U213" s="140">
        <v>26205.507246376812</v>
      </c>
      <c r="V213" s="141">
        <v>38.159917707307898</v>
      </c>
    </row>
    <row r="214" spans="1:22">
      <c r="A214" s="125">
        <v>213</v>
      </c>
      <c r="B214" s="125">
        <v>213</v>
      </c>
      <c r="C214" s="125" t="s">
        <v>591</v>
      </c>
      <c r="D214" s="125" t="s">
        <v>205</v>
      </c>
      <c r="E214" s="125" t="s">
        <v>205</v>
      </c>
      <c r="F214" s="125" t="s">
        <v>307</v>
      </c>
      <c r="G214" s="125" t="s">
        <v>308</v>
      </c>
      <c r="H214" s="125" t="s">
        <v>187</v>
      </c>
      <c r="I214" s="123">
        <v>38000</v>
      </c>
      <c r="J214" s="123">
        <v>38000</v>
      </c>
      <c r="K214" s="125" t="s">
        <v>193</v>
      </c>
      <c r="L214" s="126">
        <v>21.669</v>
      </c>
      <c r="M214" s="137">
        <v>22</v>
      </c>
      <c r="N214" s="126">
        <v>1.913</v>
      </c>
      <c r="O214" s="123">
        <v>1</v>
      </c>
      <c r="P214" s="136">
        <v>1.43475</v>
      </c>
      <c r="Q214" s="138">
        <v>13.8</v>
      </c>
      <c r="R214" s="137">
        <v>13.8</v>
      </c>
      <c r="S214" s="139">
        <v>1893730</v>
      </c>
      <c r="T214" s="124">
        <v>4</v>
      </c>
      <c r="U214" s="140">
        <v>137226.81159420288</v>
      </c>
      <c r="V214" s="141">
        <v>7.2872056734592574</v>
      </c>
    </row>
    <row r="215" spans="1:22">
      <c r="A215" s="125">
        <v>214</v>
      </c>
      <c r="B215" s="125">
        <v>214</v>
      </c>
      <c r="C215" s="125" t="s">
        <v>592</v>
      </c>
      <c r="D215" s="125" t="s">
        <v>205</v>
      </c>
      <c r="E215" s="125" t="s">
        <v>205</v>
      </c>
      <c r="F215" s="125" t="s">
        <v>307</v>
      </c>
      <c r="G215" s="125" t="s">
        <v>308</v>
      </c>
      <c r="H215" s="125" t="s">
        <v>187</v>
      </c>
      <c r="I215" s="123">
        <v>38000</v>
      </c>
      <c r="J215" s="123">
        <v>38000</v>
      </c>
      <c r="K215" s="125" t="s">
        <v>193</v>
      </c>
      <c r="L215" s="126">
        <v>22.972000000000001</v>
      </c>
      <c r="M215" s="137">
        <v>23</v>
      </c>
      <c r="N215" s="126">
        <v>4.0039999999999996</v>
      </c>
      <c r="O215" s="123">
        <v>1</v>
      </c>
      <c r="P215" s="136">
        <v>3.0029999999999997</v>
      </c>
      <c r="Q215" s="138">
        <v>31.05</v>
      </c>
      <c r="R215" s="137">
        <v>31.05</v>
      </c>
      <c r="S215" s="139">
        <v>2906770</v>
      </c>
      <c r="T215" s="124">
        <v>6</v>
      </c>
      <c r="U215" s="140">
        <v>93615.780998389688</v>
      </c>
      <c r="V215" s="141">
        <v>10.681959700973934</v>
      </c>
    </row>
    <row r="216" spans="1:22">
      <c r="A216" s="125">
        <v>215</v>
      </c>
      <c r="B216" s="125">
        <v>215</v>
      </c>
      <c r="C216" s="125" t="s">
        <v>593</v>
      </c>
      <c r="D216" s="125" t="s">
        <v>205</v>
      </c>
      <c r="E216" s="125" t="s">
        <v>205</v>
      </c>
      <c r="F216" s="125" t="s">
        <v>494</v>
      </c>
      <c r="G216" s="125" t="s">
        <v>495</v>
      </c>
      <c r="H216" s="125" t="s">
        <v>187</v>
      </c>
      <c r="I216" s="123">
        <v>38000</v>
      </c>
      <c r="J216" s="123">
        <v>38000</v>
      </c>
      <c r="K216" s="125" t="s">
        <v>193</v>
      </c>
      <c r="L216" s="126">
        <v>19.212</v>
      </c>
      <c r="M216" s="137">
        <v>20</v>
      </c>
      <c r="N216" s="126">
        <v>1.345</v>
      </c>
      <c r="O216" s="123">
        <v>1</v>
      </c>
      <c r="P216" s="136">
        <v>1.00875</v>
      </c>
      <c r="Q216" s="138">
        <v>10.350000000000001</v>
      </c>
      <c r="R216" s="137">
        <v>10.350000000000001</v>
      </c>
      <c r="S216" s="139">
        <v>1996550</v>
      </c>
      <c r="T216" s="124">
        <v>3</v>
      </c>
      <c r="U216" s="140">
        <v>192903.38164251205</v>
      </c>
      <c r="V216" s="141">
        <v>5.183942300468309</v>
      </c>
    </row>
    <row r="217" spans="1:22">
      <c r="A217" s="125">
        <v>216</v>
      </c>
      <c r="B217" s="125">
        <v>216</v>
      </c>
      <c r="C217" s="125" t="s">
        <v>594</v>
      </c>
      <c r="D217" s="125" t="s">
        <v>205</v>
      </c>
      <c r="E217" s="125" t="s">
        <v>205</v>
      </c>
      <c r="F217" s="125" t="s">
        <v>494</v>
      </c>
      <c r="G217" s="125" t="s">
        <v>495</v>
      </c>
      <c r="H217" s="125" t="s">
        <v>187</v>
      </c>
      <c r="I217" s="123">
        <v>38000</v>
      </c>
      <c r="J217" s="123">
        <v>38000</v>
      </c>
      <c r="K217" s="125" t="s">
        <v>193</v>
      </c>
      <c r="L217" s="126">
        <v>19.128</v>
      </c>
      <c r="M217" s="137">
        <v>20</v>
      </c>
      <c r="N217" s="126">
        <v>0.55400000000000005</v>
      </c>
      <c r="O217" s="123">
        <v>1</v>
      </c>
      <c r="P217" s="136">
        <v>0.55400000000000005</v>
      </c>
      <c r="Q217" s="138">
        <v>3.45</v>
      </c>
      <c r="R217" s="137">
        <v>3.45</v>
      </c>
      <c r="S217" s="139">
        <v>1914140</v>
      </c>
      <c r="T217" s="124">
        <v>1</v>
      </c>
      <c r="U217" s="140">
        <v>554823.18840579712</v>
      </c>
      <c r="V217" s="141">
        <v>1.8023760017553574</v>
      </c>
    </row>
    <row r="218" spans="1:22">
      <c r="A218" s="125">
        <v>217</v>
      </c>
      <c r="B218" s="125">
        <v>217</v>
      </c>
      <c r="C218" s="125" t="s">
        <v>595</v>
      </c>
      <c r="D218" s="125" t="s">
        <v>190</v>
      </c>
      <c r="E218" s="125" t="s">
        <v>190</v>
      </c>
      <c r="F218" s="125" t="s">
        <v>191</v>
      </c>
      <c r="G218" s="125" t="s">
        <v>192</v>
      </c>
      <c r="H218" s="125" t="s">
        <v>187</v>
      </c>
      <c r="I218" s="123">
        <v>38000</v>
      </c>
      <c r="J218" s="123">
        <v>38000</v>
      </c>
      <c r="K218" s="125" t="s">
        <v>193</v>
      </c>
      <c r="L218" s="126">
        <v>13.741</v>
      </c>
      <c r="M218" s="137">
        <v>14</v>
      </c>
      <c r="N218" s="126">
        <v>5.4850000000000003</v>
      </c>
      <c r="O218" s="123">
        <v>1</v>
      </c>
      <c r="P218" s="136">
        <v>4.1137500000000005</v>
      </c>
      <c r="Q218" s="138">
        <v>44.85</v>
      </c>
      <c r="R218" s="137">
        <v>44.85</v>
      </c>
      <c r="S218" s="139">
        <v>1905430</v>
      </c>
      <c r="T218" s="124">
        <v>6</v>
      </c>
      <c r="U218" s="140">
        <v>42484.503901895208</v>
      </c>
      <c r="V218" s="141">
        <v>23.537994048587457</v>
      </c>
    </row>
    <row r="219" spans="1:22">
      <c r="A219" s="125">
        <v>218</v>
      </c>
      <c r="B219" s="125">
        <v>218</v>
      </c>
      <c r="C219" s="125" t="s">
        <v>596</v>
      </c>
      <c r="D219" s="125" t="s">
        <v>190</v>
      </c>
      <c r="E219" s="125" t="s">
        <v>190</v>
      </c>
      <c r="F219" s="125" t="s">
        <v>191</v>
      </c>
      <c r="G219" s="125" t="s">
        <v>192</v>
      </c>
      <c r="H219" s="125" t="s">
        <v>187</v>
      </c>
      <c r="I219" s="123">
        <v>38000</v>
      </c>
      <c r="J219" s="123">
        <v>38000</v>
      </c>
      <c r="K219" s="125" t="s">
        <v>193</v>
      </c>
      <c r="L219" s="126">
        <v>3.6949999999999998</v>
      </c>
      <c r="M219" s="137">
        <v>4</v>
      </c>
      <c r="N219" s="126">
        <v>2.9830000000000001</v>
      </c>
      <c r="O219" s="123">
        <v>1</v>
      </c>
      <c r="P219" s="136">
        <v>2.23725</v>
      </c>
      <c r="Q219" s="138">
        <v>24.150000000000006</v>
      </c>
      <c r="R219" s="137">
        <v>24.150000000000006</v>
      </c>
      <c r="S219" s="139">
        <v>703110</v>
      </c>
      <c r="T219" s="124">
        <v>5</v>
      </c>
      <c r="U219" s="140">
        <v>29114.285714285706</v>
      </c>
      <c r="V219" s="141">
        <v>34.347399411187446</v>
      </c>
    </row>
    <row r="220" spans="1:22">
      <c r="A220" s="142">
        <v>219</v>
      </c>
      <c r="B220" s="142">
        <v>219</v>
      </c>
      <c r="C220" s="142" t="s">
        <v>597</v>
      </c>
      <c r="D220" s="125" t="s">
        <v>190</v>
      </c>
      <c r="E220" s="125" t="s">
        <v>190</v>
      </c>
      <c r="F220" s="142" t="s">
        <v>310</v>
      </c>
      <c r="G220" s="142" t="s">
        <v>311</v>
      </c>
      <c r="H220" s="142" t="s">
        <v>187</v>
      </c>
      <c r="I220" s="143">
        <v>38000</v>
      </c>
      <c r="J220" s="143">
        <v>38000</v>
      </c>
      <c r="K220" s="142" t="s">
        <v>193</v>
      </c>
      <c r="L220" s="144">
        <v>6.2629999999999999</v>
      </c>
      <c r="M220" s="145">
        <v>7</v>
      </c>
      <c r="N220" s="144">
        <v>11.505000000000001</v>
      </c>
      <c r="O220" s="143">
        <v>1</v>
      </c>
      <c r="P220" s="145">
        <v>8.6287500000000001</v>
      </c>
      <c r="Q220" s="146">
        <v>93.15</v>
      </c>
      <c r="R220" s="145">
        <v>93.15</v>
      </c>
      <c r="S220" s="139">
        <v>2394130</v>
      </c>
      <c r="T220" s="147">
        <v>11</v>
      </c>
      <c r="U220" s="148">
        <v>25701.878690284484</v>
      </c>
      <c r="V220" s="149">
        <v>38.907661655799814</v>
      </c>
    </row>
    <row r="221" spans="1:22">
      <c r="A221" s="125">
        <v>220</v>
      </c>
      <c r="B221" s="125">
        <v>220</v>
      </c>
      <c r="C221" s="125" t="s">
        <v>598</v>
      </c>
      <c r="D221" s="125" t="s">
        <v>190</v>
      </c>
      <c r="E221" s="125" t="s">
        <v>190</v>
      </c>
      <c r="F221" s="125" t="s">
        <v>191</v>
      </c>
      <c r="G221" s="125" t="s">
        <v>192</v>
      </c>
      <c r="H221" s="125" t="s">
        <v>187</v>
      </c>
      <c r="I221" s="123">
        <v>38000</v>
      </c>
      <c r="J221" s="123">
        <v>38000</v>
      </c>
      <c r="K221" s="125" t="s">
        <v>193</v>
      </c>
      <c r="L221" s="126">
        <v>7.1210000000000004</v>
      </c>
      <c r="M221" s="137">
        <v>8</v>
      </c>
      <c r="N221" s="126">
        <v>1.63</v>
      </c>
      <c r="O221" s="123">
        <v>1</v>
      </c>
      <c r="P221" s="136">
        <v>1.2224999999999999</v>
      </c>
      <c r="Q221" s="138">
        <v>10.350000000000001</v>
      </c>
      <c r="R221" s="137">
        <v>10.350000000000001</v>
      </c>
      <c r="S221" s="139">
        <v>909950</v>
      </c>
      <c r="T221" s="124">
        <v>4</v>
      </c>
      <c r="U221" s="140">
        <v>87917.874396135259</v>
      </c>
      <c r="V221" s="141">
        <v>11.374251332490799</v>
      </c>
    </row>
    <row r="222" spans="1:22">
      <c r="A222" s="125">
        <v>221</v>
      </c>
      <c r="B222" s="125">
        <v>221</v>
      </c>
      <c r="C222" s="125" t="s">
        <v>599</v>
      </c>
      <c r="D222" s="125" t="s">
        <v>190</v>
      </c>
      <c r="E222" s="125" t="s">
        <v>190</v>
      </c>
      <c r="F222" s="125" t="s">
        <v>310</v>
      </c>
      <c r="G222" s="125" t="s">
        <v>311</v>
      </c>
      <c r="H222" s="125" t="s">
        <v>187</v>
      </c>
      <c r="I222" s="123">
        <v>38000</v>
      </c>
      <c r="J222" s="123">
        <v>38000</v>
      </c>
      <c r="K222" s="125" t="s">
        <v>193</v>
      </c>
      <c r="L222" s="126">
        <v>10.911</v>
      </c>
      <c r="M222" s="137">
        <v>11</v>
      </c>
      <c r="N222" s="126">
        <v>1.5469999999999999</v>
      </c>
      <c r="O222" s="123">
        <v>1</v>
      </c>
      <c r="P222" s="136">
        <v>1.16025</v>
      </c>
      <c r="Q222" s="138">
        <v>10.350000000000001</v>
      </c>
      <c r="R222" s="137">
        <v>10.350000000000001</v>
      </c>
      <c r="S222" s="139">
        <v>1522250</v>
      </c>
      <c r="T222" s="124">
        <v>3</v>
      </c>
      <c r="U222" s="140">
        <v>147077.29468599032</v>
      </c>
      <c r="V222" s="141">
        <v>6.7991460009853846</v>
      </c>
    </row>
    <row r="223" spans="1:22">
      <c r="A223" s="142">
        <v>222</v>
      </c>
      <c r="B223" s="142">
        <v>222</v>
      </c>
      <c r="C223" s="142" t="s">
        <v>600</v>
      </c>
      <c r="D223" s="125" t="s">
        <v>190</v>
      </c>
      <c r="E223" s="125" t="s">
        <v>190</v>
      </c>
      <c r="F223" s="142" t="s">
        <v>310</v>
      </c>
      <c r="G223" s="142" t="s">
        <v>311</v>
      </c>
      <c r="H223" s="142" t="s">
        <v>187</v>
      </c>
      <c r="I223" s="143">
        <v>38000</v>
      </c>
      <c r="J223" s="143">
        <v>38000</v>
      </c>
      <c r="K223" s="142" t="s">
        <v>193</v>
      </c>
      <c r="L223" s="144">
        <v>9.39</v>
      </c>
      <c r="M223" s="145">
        <v>10</v>
      </c>
      <c r="N223" s="144">
        <v>18.324000000000002</v>
      </c>
      <c r="O223" s="143">
        <v>1</v>
      </c>
      <c r="P223" s="145">
        <v>13.743000000000002</v>
      </c>
      <c r="Q223" s="146">
        <v>148.35</v>
      </c>
      <c r="R223" s="145">
        <v>148.35</v>
      </c>
      <c r="S223" s="139">
        <v>4719260</v>
      </c>
      <c r="T223" s="147">
        <v>12</v>
      </c>
      <c r="U223" s="148">
        <v>31811.66161105494</v>
      </c>
      <c r="V223" s="149">
        <v>31.435013116463175</v>
      </c>
    </row>
    <row r="224" spans="1:22">
      <c r="A224" s="142">
        <v>223</v>
      </c>
      <c r="B224" s="142">
        <v>223</v>
      </c>
      <c r="C224" s="142" t="s">
        <v>601</v>
      </c>
      <c r="D224" s="125" t="s">
        <v>190</v>
      </c>
      <c r="E224" s="125" t="s">
        <v>190</v>
      </c>
      <c r="F224" s="142" t="s">
        <v>310</v>
      </c>
      <c r="G224" s="142" t="s">
        <v>311</v>
      </c>
      <c r="H224" s="142" t="s">
        <v>187</v>
      </c>
      <c r="I224" s="143">
        <v>38000</v>
      </c>
      <c r="J224" s="143">
        <v>38000</v>
      </c>
      <c r="K224" s="142" t="s">
        <v>193</v>
      </c>
      <c r="L224" s="144">
        <v>13.161</v>
      </c>
      <c r="M224" s="145">
        <v>14</v>
      </c>
      <c r="N224" s="144">
        <v>6.4340000000000002</v>
      </c>
      <c r="O224" s="143">
        <v>1</v>
      </c>
      <c r="P224" s="145">
        <v>4.8254999999999999</v>
      </c>
      <c r="Q224" s="146">
        <v>51.75</v>
      </c>
      <c r="R224" s="145">
        <v>51.75</v>
      </c>
      <c r="S224" s="139">
        <v>3869800</v>
      </c>
      <c r="T224" s="147">
        <v>11</v>
      </c>
      <c r="U224" s="148">
        <v>74778.743961352651</v>
      </c>
      <c r="V224" s="149">
        <v>13.372784123210502</v>
      </c>
    </row>
    <row r="225" spans="1:22">
      <c r="A225" s="142">
        <v>224</v>
      </c>
      <c r="B225" s="142">
        <v>224</v>
      </c>
      <c r="C225" s="142" t="s">
        <v>602</v>
      </c>
      <c r="D225" s="125" t="s">
        <v>242</v>
      </c>
      <c r="E225" s="125" t="s">
        <v>190</v>
      </c>
      <c r="F225" s="142" t="s">
        <v>603</v>
      </c>
      <c r="G225" s="142" t="s">
        <v>604</v>
      </c>
      <c r="H225" s="142" t="s">
        <v>187</v>
      </c>
      <c r="I225" s="143">
        <v>38000</v>
      </c>
      <c r="J225" s="143">
        <v>38000</v>
      </c>
      <c r="K225" s="142" t="s">
        <v>193</v>
      </c>
      <c r="L225" s="144">
        <v>20.358000000000001</v>
      </c>
      <c r="M225" s="145">
        <v>21</v>
      </c>
      <c r="N225" s="144">
        <v>20.53</v>
      </c>
      <c r="O225" s="143">
        <v>1</v>
      </c>
      <c r="P225" s="145">
        <v>15.397500000000001</v>
      </c>
      <c r="Q225" s="146">
        <v>169.05</v>
      </c>
      <c r="R225" s="145">
        <v>169.05</v>
      </c>
      <c r="S225" s="139">
        <v>15643160</v>
      </c>
      <c r="T225" s="147">
        <v>13</v>
      </c>
      <c r="U225" s="148">
        <v>92535.699497190173</v>
      </c>
      <c r="V225" s="149">
        <v>10.806640090621077</v>
      </c>
    </row>
    <row r="226" spans="1:22">
      <c r="A226" s="125">
        <v>225</v>
      </c>
      <c r="B226" s="125">
        <v>225</v>
      </c>
      <c r="C226" s="125" t="s">
        <v>605</v>
      </c>
      <c r="D226" s="125" t="s">
        <v>242</v>
      </c>
      <c r="E226" s="125" t="s">
        <v>190</v>
      </c>
      <c r="F226" s="125" t="s">
        <v>310</v>
      </c>
      <c r="G226" s="125" t="s">
        <v>311</v>
      </c>
      <c r="H226" s="125" t="s">
        <v>187</v>
      </c>
      <c r="I226" s="123">
        <v>38000</v>
      </c>
      <c r="J226" s="123">
        <v>38000</v>
      </c>
      <c r="K226" s="125" t="s">
        <v>193</v>
      </c>
      <c r="L226" s="126">
        <v>18.419</v>
      </c>
      <c r="M226" s="137">
        <v>19</v>
      </c>
      <c r="N226" s="126">
        <v>2.496</v>
      </c>
      <c r="O226" s="123">
        <v>1</v>
      </c>
      <c r="P226" s="136">
        <v>1.8719999999999999</v>
      </c>
      <c r="Q226" s="138">
        <v>17.25</v>
      </c>
      <c r="R226" s="137">
        <v>17.25</v>
      </c>
      <c r="S226" s="139">
        <v>1682920</v>
      </c>
      <c r="T226" s="124">
        <v>4</v>
      </c>
      <c r="U226" s="140">
        <v>97560.579710144928</v>
      </c>
      <c r="V226" s="141">
        <v>10.250041594371687</v>
      </c>
    </row>
    <row r="227" spans="1:22">
      <c r="A227" s="142">
        <v>226</v>
      </c>
      <c r="B227" s="142">
        <v>226</v>
      </c>
      <c r="C227" s="142" t="s">
        <v>606</v>
      </c>
      <c r="D227" s="125" t="s">
        <v>190</v>
      </c>
      <c r="E227" s="125" t="s">
        <v>190</v>
      </c>
      <c r="F227" s="142" t="s">
        <v>310</v>
      </c>
      <c r="G227" s="142" t="s">
        <v>311</v>
      </c>
      <c r="H227" s="142" t="s">
        <v>187</v>
      </c>
      <c r="I227" s="143">
        <v>38000</v>
      </c>
      <c r="J227" s="143">
        <v>38000</v>
      </c>
      <c r="K227" s="142" t="s">
        <v>193</v>
      </c>
      <c r="L227" s="144">
        <v>16.925999999999998</v>
      </c>
      <c r="M227" s="145">
        <v>17</v>
      </c>
      <c r="N227" s="144">
        <v>10.236000000000001</v>
      </c>
      <c r="O227" s="143">
        <v>1</v>
      </c>
      <c r="P227" s="145">
        <v>7.6770000000000005</v>
      </c>
      <c r="Q227" s="146">
        <v>82.800000000000011</v>
      </c>
      <c r="R227" s="145">
        <v>82.800000000000011</v>
      </c>
      <c r="S227" s="139">
        <v>4502230</v>
      </c>
      <c r="T227" s="147">
        <v>11</v>
      </c>
      <c r="U227" s="148">
        <v>54374.758454106275</v>
      </c>
      <c r="V227" s="149">
        <v>18.390886294125359</v>
      </c>
    </row>
    <row r="228" spans="1:22">
      <c r="A228" s="125">
        <v>227</v>
      </c>
      <c r="B228" s="125">
        <v>227</v>
      </c>
      <c r="C228" s="125" t="s">
        <v>607</v>
      </c>
      <c r="D228" s="125" t="s">
        <v>190</v>
      </c>
      <c r="E228" s="125" t="s">
        <v>190</v>
      </c>
      <c r="F228" s="125" t="s">
        <v>603</v>
      </c>
      <c r="G228" s="125" t="s">
        <v>604</v>
      </c>
      <c r="H228" s="125" t="s">
        <v>187</v>
      </c>
      <c r="I228" s="123">
        <v>38000</v>
      </c>
      <c r="J228" s="123">
        <v>38000</v>
      </c>
      <c r="K228" s="125" t="s">
        <v>193</v>
      </c>
      <c r="L228" s="126">
        <v>15.007999999999999</v>
      </c>
      <c r="M228" s="137">
        <v>16</v>
      </c>
      <c r="N228" s="126">
        <v>1.758</v>
      </c>
      <c r="O228" s="123">
        <v>1</v>
      </c>
      <c r="P228" s="136">
        <v>1.3185</v>
      </c>
      <c r="Q228" s="138">
        <v>13.8</v>
      </c>
      <c r="R228" s="137">
        <v>13.8</v>
      </c>
      <c r="S228" s="139">
        <v>1472110</v>
      </c>
      <c r="T228" s="124">
        <v>4</v>
      </c>
      <c r="U228" s="140">
        <v>106674.63768115941</v>
      </c>
      <c r="V228" s="141">
        <v>9.3742994749033706</v>
      </c>
    </row>
    <row r="229" spans="1:22">
      <c r="A229" s="142">
        <v>228</v>
      </c>
      <c r="B229" s="142">
        <v>228</v>
      </c>
      <c r="C229" s="142" t="s">
        <v>608</v>
      </c>
      <c r="D229" s="125" t="s">
        <v>242</v>
      </c>
      <c r="E229" s="125" t="s">
        <v>242</v>
      </c>
      <c r="F229" s="142" t="s">
        <v>317</v>
      </c>
      <c r="G229" s="142" t="s">
        <v>318</v>
      </c>
      <c r="H229" s="142" t="s">
        <v>187</v>
      </c>
      <c r="I229" s="143">
        <v>38000</v>
      </c>
      <c r="J229" s="143">
        <v>38000</v>
      </c>
      <c r="K229" s="143">
        <v>20000</v>
      </c>
      <c r="L229" s="144">
        <v>17.091000000000001</v>
      </c>
      <c r="M229" s="145">
        <v>18</v>
      </c>
      <c r="N229" s="144">
        <v>12.993</v>
      </c>
      <c r="O229" s="143">
        <v>1</v>
      </c>
      <c r="P229" s="145">
        <v>9.7447499999999998</v>
      </c>
      <c r="Q229" s="146">
        <v>106.95</v>
      </c>
      <c r="R229" s="145">
        <v>106.95</v>
      </c>
      <c r="S229" s="139">
        <v>4713040</v>
      </c>
      <c r="T229" s="147">
        <v>11</v>
      </c>
      <c r="U229" s="148">
        <v>44067.695184665732</v>
      </c>
      <c r="V229" s="149">
        <v>22.692359920560826</v>
      </c>
    </row>
    <row r="230" spans="1:22">
      <c r="A230" s="142">
        <v>229</v>
      </c>
      <c r="B230" s="142">
        <v>229</v>
      </c>
      <c r="C230" s="142" t="s">
        <v>609</v>
      </c>
      <c r="D230" s="125" t="s">
        <v>242</v>
      </c>
      <c r="E230" s="125" t="s">
        <v>242</v>
      </c>
      <c r="F230" s="142" t="s">
        <v>317</v>
      </c>
      <c r="G230" s="142" t="s">
        <v>318</v>
      </c>
      <c r="H230" s="142" t="s">
        <v>187</v>
      </c>
      <c r="I230" s="143">
        <v>38000</v>
      </c>
      <c r="J230" s="143">
        <v>38000</v>
      </c>
      <c r="K230" s="143">
        <v>20000</v>
      </c>
      <c r="L230" s="144">
        <v>13.438000000000001</v>
      </c>
      <c r="M230" s="145">
        <v>14</v>
      </c>
      <c r="N230" s="144">
        <v>8.7189999999999905</v>
      </c>
      <c r="O230" s="143">
        <v>1</v>
      </c>
      <c r="P230" s="145">
        <v>6.5392499999999929</v>
      </c>
      <c r="Q230" s="146">
        <v>69</v>
      </c>
      <c r="R230" s="145">
        <v>69</v>
      </c>
      <c r="S230" s="139">
        <v>3869800</v>
      </c>
      <c r="T230" s="147">
        <v>11</v>
      </c>
      <c r="U230" s="148">
        <v>56084.057971014496</v>
      </c>
      <c r="V230" s="149">
        <v>17.830378830947335</v>
      </c>
    </row>
    <row r="231" spans="1:22">
      <c r="A231" s="125">
        <v>230</v>
      </c>
      <c r="B231" s="125">
        <v>230</v>
      </c>
      <c r="C231" s="125" t="s">
        <v>610</v>
      </c>
      <c r="D231" s="125" t="s">
        <v>190</v>
      </c>
      <c r="E231" s="125" t="s">
        <v>190</v>
      </c>
      <c r="F231" s="125" t="s">
        <v>320</v>
      </c>
      <c r="G231" s="125" t="s">
        <v>321</v>
      </c>
      <c r="H231" s="125" t="s">
        <v>187</v>
      </c>
      <c r="I231" s="123">
        <v>38000</v>
      </c>
      <c r="J231" s="123">
        <v>38000</v>
      </c>
      <c r="K231" s="123">
        <v>10000</v>
      </c>
      <c r="L231" s="126">
        <v>10.127000000000001</v>
      </c>
      <c r="M231" s="137">
        <v>11</v>
      </c>
      <c r="N231" s="126">
        <v>2.15</v>
      </c>
      <c r="O231" s="123">
        <v>1</v>
      </c>
      <c r="P231" s="136">
        <v>1.6124999999999998</v>
      </c>
      <c r="Q231" s="138">
        <v>17.25</v>
      </c>
      <c r="R231" s="137">
        <v>17.25</v>
      </c>
      <c r="S231" s="139">
        <v>1120760</v>
      </c>
      <c r="T231" s="124">
        <v>4</v>
      </c>
      <c r="U231" s="140">
        <v>64971.594202898552</v>
      </c>
      <c r="V231" s="141">
        <v>15.391341589635605</v>
      </c>
    </row>
    <row r="232" spans="1:22">
      <c r="A232" s="125">
        <v>231</v>
      </c>
      <c r="B232" s="125">
        <v>231</v>
      </c>
      <c r="C232" s="125" t="s">
        <v>611</v>
      </c>
      <c r="D232" s="125" t="s">
        <v>190</v>
      </c>
      <c r="E232" s="125" t="s">
        <v>190</v>
      </c>
      <c r="F232" s="125" t="s">
        <v>448</v>
      </c>
      <c r="G232" s="125" t="s">
        <v>449</v>
      </c>
      <c r="H232" s="125" t="s">
        <v>207</v>
      </c>
      <c r="I232" s="123">
        <v>110000</v>
      </c>
      <c r="J232" s="123"/>
      <c r="K232" s="123"/>
      <c r="L232" s="126">
        <v>12.156000000000001</v>
      </c>
      <c r="M232" s="137">
        <v>13</v>
      </c>
      <c r="N232" s="126">
        <v>1.2829999999999999</v>
      </c>
      <c r="O232" s="123">
        <v>1</v>
      </c>
      <c r="P232" s="136">
        <v>0.96224999999999994</v>
      </c>
      <c r="Q232" s="138">
        <v>10.350000000000001</v>
      </c>
      <c r="R232" s="137">
        <v>10.350000000000001</v>
      </c>
      <c r="S232" s="139">
        <v>2101570</v>
      </c>
      <c r="T232" s="124">
        <v>7</v>
      </c>
      <c r="U232" s="140">
        <v>203050.24154589369</v>
      </c>
      <c r="V232" s="141">
        <v>4.9248894873832425</v>
      </c>
    </row>
    <row r="233" spans="1:22">
      <c r="A233" s="125">
        <v>232</v>
      </c>
      <c r="B233" s="125">
        <v>232</v>
      </c>
      <c r="C233" s="125" t="s">
        <v>612</v>
      </c>
      <c r="D233" s="125" t="s">
        <v>190</v>
      </c>
      <c r="E233" s="125" t="s">
        <v>190</v>
      </c>
      <c r="F233" s="125" t="s">
        <v>191</v>
      </c>
      <c r="G233" s="125" t="s">
        <v>192</v>
      </c>
      <c r="H233" s="125" t="s">
        <v>187</v>
      </c>
      <c r="I233" s="123">
        <v>38000</v>
      </c>
      <c r="J233" s="123">
        <v>38000</v>
      </c>
      <c r="K233" s="125" t="s">
        <v>193</v>
      </c>
      <c r="L233" s="126">
        <v>7.141</v>
      </c>
      <c r="M233" s="137">
        <v>8</v>
      </c>
      <c r="N233" s="126">
        <v>1.998</v>
      </c>
      <c r="O233" s="123">
        <v>1</v>
      </c>
      <c r="P233" s="136">
        <v>1.4984999999999999</v>
      </c>
      <c r="Q233" s="138">
        <v>13.8</v>
      </c>
      <c r="R233" s="137">
        <v>13.8</v>
      </c>
      <c r="S233" s="139">
        <v>909950</v>
      </c>
      <c r="T233" s="124">
        <v>4</v>
      </c>
      <c r="U233" s="140">
        <v>65938.405797101441</v>
      </c>
      <c r="V233" s="141">
        <v>15.165668443321062</v>
      </c>
    </row>
    <row r="234" spans="1:22">
      <c r="A234" s="125">
        <v>233</v>
      </c>
      <c r="B234" s="125">
        <v>233</v>
      </c>
      <c r="C234" s="125" t="s">
        <v>613</v>
      </c>
      <c r="D234" s="125" t="s">
        <v>190</v>
      </c>
      <c r="E234" s="125" t="s">
        <v>190</v>
      </c>
      <c r="F234" s="125" t="s">
        <v>191</v>
      </c>
      <c r="G234" s="125" t="s">
        <v>192</v>
      </c>
      <c r="H234" s="125" t="s">
        <v>187</v>
      </c>
      <c r="I234" s="123">
        <v>38000</v>
      </c>
      <c r="J234" s="123">
        <v>38000</v>
      </c>
      <c r="K234" s="125" t="s">
        <v>193</v>
      </c>
      <c r="L234" s="126">
        <v>7.7389999999999999</v>
      </c>
      <c r="M234" s="137">
        <v>8</v>
      </c>
      <c r="N234" s="126">
        <v>4.1559999999999997</v>
      </c>
      <c r="O234" s="123">
        <v>1</v>
      </c>
      <c r="P234" s="136">
        <v>3.117</v>
      </c>
      <c r="Q234" s="138">
        <v>31.05</v>
      </c>
      <c r="R234" s="137">
        <v>31.05</v>
      </c>
      <c r="S234" s="139">
        <v>1237870</v>
      </c>
      <c r="T234" s="124">
        <v>6</v>
      </c>
      <c r="U234" s="140">
        <v>39866.98872785829</v>
      </c>
      <c r="V234" s="141">
        <v>25.08340940486481</v>
      </c>
    </row>
    <row r="235" spans="1:22">
      <c r="A235" s="125">
        <v>234</v>
      </c>
      <c r="B235" s="125">
        <v>234</v>
      </c>
      <c r="C235" s="125" t="s">
        <v>614</v>
      </c>
      <c r="D235" s="125" t="s">
        <v>242</v>
      </c>
      <c r="E235" s="125" t="s">
        <v>242</v>
      </c>
      <c r="F235" s="125" t="s">
        <v>324</v>
      </c>
      <c r="G235" s="125" t="s">
        <v>325</v>
      </c>
      <c r="H235" s="125" t="s">
        <v>207</v>
      </c>
      <c r="I235" s="123">
        <v>110000</v>
      </c>
      <c r="J235" s="123">
        <v>110000</v>
      </c>
      <c r="K235" s="123">
        <v>38000</v>
      </c>
      <c r="L235" s="126">
        <v>24.853000000000002</v>
      </c>
      <c r="M235" s="137">
        <v>25</v>
      </c>
      <c r="N235" s="126">
        <v>4.0890000000000004</v>
      </c>
      <c r="O235" s="123">
        <v>1</v>
      </c>
      <c r="P235" s="136">
        <v>3.0667500000000003</v>
      </c>
      <c r="Q235" s="138">
        <v>31.05</v>
      </c>
      <c r="R235" s="137">
        <v>31.05</v>
      </c>
      <c r="S235" s="139">
        <v>4735350</v>
      </c>
      <c r="T235" s="124">
        <v>10</v>
      </c>
      <c r="U235" s="140">
        <v>152507.24637681158</v>
      </c>
      <c r="V235" s="141">
        <v>6.5570654756248219</v>
      </c>
    </row>
    <row r="236" spans="1:22">
      <c r="A236" s="142">
        <v>235</v>
      </c>
      <c r="B236" s="142">
        <v>235</v>
      </c>
      <c r="C236" s="142" t="s">
        <v>615</v>
      </c>
      <c r="D236" s="125" t="s">
        <v>242</v>
      </c>
      <c r="E236" s="125" t="s">
        <v>242</v>
      </c>
      <c r="F236" s="142" t="s">
        <v>317</v>
      </c>
      <c r="G236" s="142" t="s">
        <v>318</v>
      </c>
      <c r="H236" s="142" t="s">
        <v>187</v>
      </c>
      <c r="I236" s="143">
        <v>38000</v>
      </c>
      <c r="J236" s="143">
        <v>38000</v>
      </c>
      <c r="K236" s="143">
        <v>20000</v>
      </c>
      <c r="L236" s="144">
        <v>20.306999999999999</v>
      </c>
      <c r="M236" s="145">
        <v>21</v>
      </c>
      <c r="N236" s="144">
        <v>18.7229999999999</v>
      </c>
      <c r="O236" s="143">
        <v>1</v>
      </c>
      <c r="P236" s="145">
        <v>14.042249999999925</v>
      </c>
      <c r="Q236" s="146">
        <v>151.80000000000001</v>
      </c>
      <c r="R236" s="145">
        <v>151.80000000000001</v>
      </c>
      <c r="S236" s="139">
        <v>7821580</v>
      </c>
      <c r="T236" s="147">
        <v>13</v>
      </c>
      <c r="U236" s="148">
        <v>51525.559947299073</v>
      </c>
      <c r="V236" s="149">
        <v>19.407843428054179</v>
      </c>
    </row>
    <row r="237" spans="1:22">
      <c r="A237" s="125">
        <v>236</v>
      </c>
      <c r="B237" s="125">
        <v>236</v>
      </c>
      <c r="C237" s="125" t="s">
        <v>616</v>
      </c>
      <c r="D237" s="125" t="s">
        <v>242</v>
      </c>
      <c r="E237" s="125" t="s">
        <v>242</v>
      </c>
      <c r="F237" s="125" t="s">
        <v>317</v>
      </c>
      <c r="G237" s="125" t="s">
        <v>318</v>
      </c>
      <c r="H237" s="125" t="s">
        <v>187</v>
      </c>
      <c r="I237" s="123">
        <v>38000</v>
      </c>
      <c r="J237" s="123">
        <v>38000</v>
      </c>
      <c r="K237" s="123">
        <v>20000</v>
      </c>
      <c r="L237" s="126">
        <v>16.597999999999999</v>
      </c>
      <c r="M237" s="137">
        <v>17</v>
      </c>
      <c r="N237" s="126">
        <v>4.1289999999999996</v>
      </c>
      <c r="O237" s="123">
        <v>1</v>
      </c>
      <c r="P237" s="136">
        <v>3.0967499999999997</v>
      </c>
      <c r="Q237" s="138">
        <v>31.05</v>
      </c>
      <c r="R237" s="137">
        <v>31.05</v>
      </c>
      <c r="S237" s="139">
        <v>2239210</v>
      </c>
      <c r="T237" s="124">
        <v>6</v>
      </c>
      <c r="U237" s="140">
        <v>72116.264090177137</v>
      </c>
      <c r="V237" s="141">
        <v>13.866497559407112</v>
      </c>
    </row>
    <row r="238" spans="1:22">
      <c r="A238" s="125">
        <v>237</v>
      </c>
      <c r="B238" s="125">
        <v>237</v>
      </c>
      <c r="C238" s="125" t="s">
        <v>617</v>
      </c>
      <c r="D238" s="125" t="s">
        <v>242</v>
      </c>
      <c r="E238" s="125" t="s">
        <v>242</v>
      </c>
      <c r="F238" s="125" t="s">
        <v>317</v>
      </c>
      <c r="G238" s="125" t="s">
        <v>318</v>
      </c>
      <c r="H238" s="125" t="s">
        <v>187</v>
      </c>
      <c r="I238" s="123">
        <v>38000</v>
      </c>
      <c r="J238" s="123">
        <v>38000</v>
      </c>
      <c r="K238" s="123">
        <v>20000</v>
      </c>
      <c r="L238" s="126">
        <v>11.875999999999999</v>
      </c>
      <c r="M238" s="137">
        <v>12</v>
      </c>
      <c r="N238" s="126">
        <v>2.7610000000000001</v>
      </c>
      <c r="O238" s="123">
        <v>1</v>
      </c>
      <c r="P238" s="136">
        <v>2.0707500000000003</v>
      </c>
      <c r="Q238" s="138">
        <v>20.700000000000003</v>
      </c>
      <c r="R238" s="137">
        <v>20.700000000000003</v>
      </c>
      <c r="S238" s="139">
        <v>1191030</v>
      </c>
      <c r="T238" s="124">
        <v>4</v>
      </c>
      <c r="U238" s="140">
        <v>57537.681159420281</v>
      </c>
      <c r="V238" s="141">
        <v>17.379914863605453</v>
      </c>
    </row>
    <row r="239" spans="1:22">
      <c r="A239" s="125">
        <v>238</v>
      </c>
      <c r="B239" s="125">
        <v>238</v>
      </c>
      <c r="C239" s="125" t="s">
        <v>618</v>
      </c>
      <c r="D239" s="125" t="s">
        <v>242</v>
      </c>
      <c r="E239" s="125" t="s">
        <v>242</v>
      </c>
      <c r="F239" s="125" t="s">
        <v>324</v>
      </c>
      <c r="G239" s="125" t="s">
        <v>325</v>
      </c>
      <c r="H239" s="125" t="s">
        <v>207</v>
      </c>
      <c r="I239" s="123">
        <v>110000</v>
      </c>
      <c r="J239" s="123">
        <v>110000</v>
      </c>
      <c r="K239" s="123">
        <v>38000</v>
      </c>
      <c r="L239" s="126">
        <v>11.364000000000001</v>
      </c>
      <c r="M239" s="137">
        <v>12</v>
      </c>
      <c r="N239" s="126">
        <v>6.367</v>
      </c>
      <c r="O239" s="123">
        <v>1</v>
      </c>
      <c r="P239" s="136">
        <v>4.7752499999999998</v>
      </c>
      <c r="Q239" s="138">
        <v>51.75</v>
      </c>
      <c r="R239" s="137">
        <v>51.75</v>
      </c>
      <c r="S239" s="139">
        <v>3448180</v>
      </c>
      <c r="T239" s="124">
        <v>11</v>
      </c>
      <c r="U239" s="140">
        <v>66631.497584541066</v>
      </c>
      <c r="V239" s="141">
        <v>15.007917220098719</v>
      </c>
    </row>
    <row r="240" spans="1:22">
      <c r="A240" s="125">
        <v>239</v>
      </c>
      <c r="B240" s="125">
        <v>239</v>
      </c>
      <c r="C240" s="125" t="s">
        <v>619</v>
      </c>
      <c r="D240" s="125" t="s">
        <v>242</v>
      </c>
      <c r="E240" s="125" t="s">
        <v>242</v>
      </c>
      <c r="F240" s="125" t="s">
        <v>324</v>
      </c>
      <c r="G240" s="125" t="s">
        <v>325</v>
      </c>
      <c r="H240" s="125" t="s">
        <v>207</v>
      </c>
      <c r="I240" s="123">
        <v>110000</v>
      </c>
      <c r="J240" s="123">
        <v>110000</v>
      </c>
      <c r="K240" s="123">
        <v>38000</v>
      </c>
      <c r="L240" s="126">
        <v>28.425999999999998</v>
      </c>
      <c r="M240" s="137">
        <v>29</v>
      </c>
      <c r="N240" s="126">
        <v>1.0940000000000001</v>
      </c>
      <c r="O240" s="123">
        <v>1</v>
      </c>
      <c r="P240" s="136">
        <v>0.82050000000000001</v>
      </c>
      <c r="Q240" s="138">
        <v>6.9</v>
      </c>
      <c r="R240" s="137">
        <v>6.9</v>
      </c>
      <c r="S240" s="139">
        <v>2944770</v>
      </c>
      <c r="T240" s="124">
        <v>7</v>
      </c>
      <c r="U240" s="140">
        <v>426778.26086956519</v>
      </c>
      <c r="V240" s="141">
        <v>2.3431371550239919</v>
      </c>
    </row>
    <row r="241" spans="1:22">
      <c r="A241" s="125">
        <v>240</v>
      </c>
      <c r="B241" s="125">
        <v>240</v>
      </c>
      <c r="C241" s="125" t="s">
        <v>620</v>
      </c>
      <c r="D241" s="125" t="s">
        <v>242</v>
      </c>
      <c r="E241" s="125" t="s">
        <v>242</v>
      </c>
      <c r="F241" s="125" t="s">
        <v>324</v>
      </c>
      <c r="G241" s="125" t="s">
        <v>325</v>
      </c>
      <c r="H241" s="125" t="s">
        <v>207</v>
      </c>
      <c r="I241" s="123">
        <v>110000</v>
      </c>
      <c r="J241" s="123">
        <v>110000</v>
      </c>
      <c r="K241" s="123">
        <v>38000</v>
      </c>
      <c r="L241" s="126">
        <v>27.225000000000001</v>
      </c>
      <c r="M241" s="137">
        <v>28</v>
      </c>
      <c r="N241" s="126">
        <v>15.775</v>
      </c>
      <c r="O241" s="123">
        <v>1</v>
      </c>
      <c r="P241" s="136">
        <v>11.831250000000001</v>
      </c>
      <c r="Q241" s="138">
        <v>127.65</v>
      </c>
      <c r="R241" s="137">
        <v>127.65</v>
      </c>
      <c r="S241" s="139">
        <v>10122620</v>
      </c>
      <c r="T241" s="124">
        <v>13</v>
      </c>
      <c r="U241" s="140">
        <v>79299.804151978067</v>
      </c>
      <c r="V241" s="141">
        <v>12.610371623156851</v>
      </c>
    </row>
    <row r="242" spans="1:22">
      <c r="A242" s="125">
        <v>241</v>
      </c>
      <c r="B242" s="125">
        <v>241</v>
      </c>
      <c r="C242" s="125" t="s">
        <v>621</v>
      </c>
      <c r="D242" s="125" t="s">
        <v>190</v>
      </c>
      <c r="E242" s="125" t="s">
        <v>190</v>
      </c>
      <c r="F242" s="125" t="s">
        <v>191</v>
      </c>
      <c r="G242" s="125" t="s">
        <v>192</v>
      </c>
      <c r="H242" s="125" t="s">
        <v>187</v>
      </c>
      <c r="I242" s="123">
        <v>38000</v>
      </c>
      <c r="J242" s="123">
        <v>38000</v>
      </c>
      <c r="K242" s="125" t="s">
        <v>193</v>
      </c>
      <c r="L242" s="126">
        <v>10.101000000000001</v>
      </c>
      <c r="M242" s="137">
        <v>11</v>
      </c>
      <c r="N242" s="126">
        <v>2.3719999999999999</v>
      </c>
      <c r="O242" s="123">
        <v>1</v>
      </c>
      <c r="P242" s="136">
        <v>1.7789999999999999</v>
      </c>
      <c r="Q242" s="138">
        <v>17.25</v>
      </c>
      <c r="R242" s="137">
        <v>17.25</v>
      </c>
      <c r="S242" s="139">
        <v>1120760</v>
      </c>
      <c r="T242" s="124">
        <v>4</v>
      </c>
      <c r="U242" s="140">
        <v>64971.594202898552</v>
      </c>
      <c r="V242" s="141">
        <v>15.391341589635605</v>
      </c>
    </row>
    <row r="243" spans="1:22">
      <c r="A243" s="142">
        <v>242</v>
      </c>
      <c r="B243" s="142">
        <v>242</v>
      </c>
      <c r="C243" s="142" t="s">
        <v>622</v>
      </c>
      <c r="D243" s="125" t="s">
        <v>190</v>
      </c>
      <c r="E243" s="125" t="s">
        <v>190</v>
      </c>
      <c r="F243" s="142" t="s">
        <v>310</v>
      </c>
      <c r="G243" s="142" t="s">
        <v>311</v>
      </c>
      <c r="H243" s="142" t="s">
        <v>187</v>
      </c>
      <c r="I243" s="143">
        <v>38000</v>
      </c>
      <c r="J243" s="143">
        <v>38000</v>
      </c>
      <c r="K243" s="142" t="s">
        <v>193</v>
      </c>
      <c r="L243" s="144">
        <v>10.846</v>
      </c>
      <c r="M243" s="145">
        <v>11</v>
      </c>
      <c r="N243" s="144">
        <v>10.837</v>
      </c>
      <c r="O243" s="143">
        <v>1</v>
      </c>
      <c r="P243" s="145">
        <v>8.1277499999999989</v>
      </c>
      <c r="Q243" s="146">
        <v>86.25</v>
      </c>
      <c r="R243" s="145">
        <v>86.25</v>
      </c>
      <c r="S243" s="139">
        <v>3237370</v>
      </c>
      <c r="T243" s="147">
        <v>11</v>
      </c>
      <c r="U243" s="148">
        <v>37534.72463768116</v>
      </c>
      <c r="V243" s="149">
        <v>26.6419964353781</v>
      </c>
    </row>
    <row r="244" spans="1:22">
      <c r="A244" s="142">
        <v>243</v>
      </c>
      <c r="B244" s="142">
        <v>243</v>
      </c>
      <c r="C244" s="142" t="s">
        <v>623</v>
      </c>
      <c r="D244" s="125" t="s">
        <v>242</v>
      </c>
      <c r="E244" s="125" t="s">
        <v>242</v>
      </c>
      <c r="F244" s="142" t="s">
        <v>243</v>
      </c>
      <c r="G244" s="142" t="s">
        <v>244</v>
      </c>
      <c r="H244" s="142" t="s">
        <v>187</v>
      </c>
      <c r="I244" s="143">
        <v>38000</v>
      </c>
      <c r="J244" s="143">
        <v>38000</v>
      </c>
      <c r="K244" s="143">
        <v>20000</v>
      </c>
      <c r="L244" s="144">
        <v>5.4859999999999998</v>
      </c>
      <c r="M244" s="145">
        <v>6</v>
      </c>
      <c r="N244" s="144">
        <v>14.814</v>
      </c>
      <c r="O244" s="143">
        <v>1</v>
      </c>
      <c r="P244" s="145">
        <v>11.1105</v>
      </c>
      <c r="Q244" s="146">
        <v>120.75</v>
      </c>
      <c r="R244" s="145">
        <v>120.75</v>
      </c>
      <c r="S244" s="139">
        <v>2183320</v>
      </c>
      <c r="T244" s="147">
        <v>11</v>
      </c>
      <c r="U244" s="148">
        <v>18081.325051759835</v>
      </c>
      <c r="V244" s="149">
        <v>55.305681256068738</v>
      </c>
    </row>
    <row r="245" spans="1:22">
      <c r="A245" s="125">
        <v>244</v>
      </c>
      <c r="B245" s="125">
        <v>244</v>
      </c>
      <c r="C245" s="125" t="s">
        <v>624</v>
      </c>
      <c r="D245" s="125" t="s">
        <v>242</v>
      </c>
      <c r="E245" s="125" t="s">
        <v>242</v>
      </c>
      <c r="F245" s="125" t="s">
        <v>243</v>
      </c>
      <c r="G245" s="125" t="s">
        <v>244</v>
      </c>
      <c r="H245" s="125" t="s">
        <v>187</v>
      </c>
      <c r="I245" s="123">
        <v>38000</v>
      </c>
      <c r="J245" s="123">
        <v>38000</v>
      </c>
      <c r="K245" s="123">
        <v>20000</v>
      </c>
      <c r="L245" s="126">
        <v>2.0659999999999998</v>
      </c>
      <c r="M245" s="137">
        <v>3</v>
      </c>
      <c r="N245" s="126">
        <v>2.7069999999999999</v>
      </c>
      <c r="O245" s="123">
        <v>1</v>
      </c>
      <c r="P245" s="136">
        <v>2.0302499999999997</v>
      </c>
      <c r="Q245" s="138">
        <v>20.700000000000003</v>
      </c>
      <c r="R245" s="137">
        <v>20.700000000000003</v>
      </c>
      <c r="S245" s="139">
        <v>558600</v>
      </c>
      <c r="T245" s="124">
        <v>4</v>
      </c>
      <c r="U245" s="140">
        <v>26985.507246376808</v>
      </c>
      <c r="V245" s="141">
        <v>37.056928034371651</v>
      </c>
    </row>
    <row r="246" spans="1:22">
      <c r="A246" s="125">
        <v>245</v>
      </c>
      <c r="B246" s="125">
        <v>245</v>
      </c>
      <c r="C246" s="125" t="s">
        <v>625</v>
      </c>
      <c r="D246" s="125" t="s">
        <v>242</v>
      </c>
      <c r="E246" s="125" t="s">
        <v>242</v>
      </c>
      <c r="F246" s="125" t="s">
        <v>331</v>
      </c>
      <c r="G246" s="125" t="s">
        <v>332</v>
      </c>
      <c r="H246" s="125" t="s">
        <v>187</v>
      </c>
      <c r="I246" s="123">
        <v>38000</v>
      </c>
      <c r="J246" s="123">
        <v>38000</v>
      </c>
      <c r="K246" s="123">
        <v>20000</v>
      </c>
      <c r="L246" s="126">
        <v>8.6039999999999992</v>
      </c>
      <c r="M246" s="137">
        <v>9</v>
      </c>
      <c r="N246" s="126">
        <v>2.8319999999999999</v>
      </c>
      <c r="O246" s="123">
        <v>1</v>
      </c>
      <c r="P246" s="136">
        <v>2.1239999999999997</v>
      </c>
      <c r="Q246" s="138">
        <v>20.700000000000003</v>
      </c>
      <c r="R246" s="137">
        <v>20.700000000000003</v>
      </c>
      <c r="S246" s="139">
        <v>980220</v>
      </c>
      <c r="T246" s="124">
        <v>4</v>
      </c>
      <c r="U246" s="140">
        <v>47353.623188405792</v>
      </c>
      <c r="V246" s="141">
        <v>21.117708269572141</v>
      </c>
    </row>
    <row r="247" spans="1:22">
      <c r="A247" s="142">
        <v>246</v>
      </c>
      <c r="B247" s="142">
        <v>246</v>
      </c>
      <c r="C247" s="142" t="s">
        <v>626</v>
      </c>
      <c r="D247" s="125" t="s">
        <v>242</v>
      </c>
      <c r="E247" s="125" t="s">
        <v>242</v>
      </c>
      <c r="F247" s="142" t="s">
        <v>331</v>
      </c>
      <c r="G247" s="142" t="s">
        <v>332</v>
      </c>
      <c r="H247" s="142" t="s">
        <v>187</v>
      </c>
      <c r="I247" s="143">
        <v>38000</v>
      </c>
      <c r="J247" s="143">
        <v>38000</v>
      </c>
      <c r="K247" s="143">
        <v>20000</v>
      </c>
      <c r="L247" s="144">
        <v>12.316000000000001</v>
      </c>
      <c r="M247" s="145">
        <v>13</v>
      </c>
      <c r="N247" s="144">
        <v>9.6349999999999998</v>
      </c>
      <c r="O247" s="143">
        <v>1</v>
      </c>
      <c r="P247" s="145">
        <v>7.2262500000000003</v>
      </c>
      <c r="Q247" s="146">
        <v>79.350000000000009</v>
      </c>
      <c r="R247" s="145">
        <v>79.350000000000009</v>
      </c>
      <c r="S247" s="139">
        <v>3658990</v>
      </c>
      <c r="T247" s="147">
        <v>11</v>
      </c>
      <c r="U247" s="148">
        <v>46112.035286704471</v>
      </c>
      <c r="V247" s="149">
        <v>21.686312343023626</v>
      </c>
    </row>
    <row r="248" spans="1:22">
      <c r="A248" s="125">
        <v>247</v>
      </c>
      <c r="B248" s="125">
        <v>247</v>
      </c>
      <c r="C248" s="125" t="s">
        <v>627</v>
      </c>
      <c r="D248" s="125" t="s">
        <v>242</v>
      </c>
      <c r="E248" s="125" t="s">
        <v>242</v>
      </c>
      <c r="F248" s="125" t="s">
        <v>334</v>
      </c>
      <c r="G248" s="125" t="s">
        <v>335</v>
      </c>
      <c r="H248" s="125" t="s">
        <v>207</v>
      </c>
      <c r="I248" s="123">
        <v>110000</v>
      </c>
      <c r="J248" s="123">
        <v>110000</v>
      </c>
      <c r="K248" s="123">
        <v>38000</v>
      </c>
      <c r="L248" s="126">
        <v>11.611000000000001</v>
      </c>
      <c r="M248" s="137">
        <v>12</v>
      </c>
      <c r="N248" s="126">
        <v>1.1719999999999999</v>
      </c>
      <c r="O248" s="123">
        <v>1</v>
      </c>
      <c r="P248" s="136">
        <v>0.879</v>
      </c>
      <c r="Q248" s="138">
        <v>6.9</v>
      </c>
      <c r="R248" s="137">
        <v>6.9</v>
      </c>
      <c r="S248" s="139">
        <v>2048870</v>
      </c>
      <c r="T248" s="124">
        <v>7</v>
      </c>
      <c r="U248" s="140">
        <v>296937.68115942029</v>
      </c>
      <c r="V248" s="141">
        <v>3.3677100060033092</v>
      </c>
    </row>
    <row r="249" spans="1:22">
      <c r="A249" s="125">
        <v>248</v>
      </c>
      <c r="B249" s="125">
        <v>248</v>
      </c>
      <c r="C249" s="125" t="s">
        <v>628</v>
      </c>
      <c r="D249" s="125" t="s">
        <v>242</v>
      </c>
      <c r="E249" s="125" t="s">
        <v>242</v>
      </c>
      <c r="F249" s="125" t="s">
        <v>337</v>
      </c>
      <c r="G249" s="125" t="s">
        <v>338</v>
      </c>
      <c r="H249" s="125" t="s">
        <v>187</v>
      </c>
      <c r="I249" s="123">
        <v>38000</v>
      </c>
      <c r="J249" s="123">
        <v>38000</v>
      </c>
      <c r="K249" s="125" t="s">
        <v>193</v>
      </c>
      <c r="L249" s="126">
        <v>5.2160000000000002</v>
      </c>
      <c r="M249" s="137">
        <v>6</v>
      </c>
      <c r="N249" s="126">
        <v>2.556</v>
      </c>
      <c r="O249" s="123">
        <v>1</v>
      </c>
      <c r="P249" s="136">
        <v>1.917</v>
      </c>
      <c r="Q249" s="138">
        <v>20.700000000000003</v>
      </c>
      <c r="R249" s="137">
        <v>20.700000000000003</v>
      </c>
      <c r="S249" s="139">
        <v>769410</v>
      </c>
      <c r="T249" s="124">
        <v>4</v>
      </c>
      <c r="U249" s="140">
        <v>37169.565217391297</v>
      </c>
      <c r="V249" s="141">
        <v>26.903731430576681</v>
      </c>
    </row>
    <row r="250" spans="1:22">
      <c r="A250" s="125">
        <v>249</v>
      </c>
      <c r="B250" s="125">
        <v>249</v>
      </c>
      <c r="C250" s="125" t="s">
        <v>629</v>
      </c>
      <c r="D250" s="125" t="s">
        <v>242</v>
      </c>
      <c r="E250" s="125" t="s">
        <v>242</v>
      </c>
      <c r="F250" s="125" t="s">
        <v>337</v>
      </c>
      <c r="G250" s="125" t="s">
        <v>338</v>
      </c>
      <c r="H250" s="125" t="s">
        <v>187</v>
      </c>
      <c r="I250" s="123">
        <v>38000</v>
      </c>
      <c r="J250" s="123">
        <v>38000</v>
      </c>
      <c r="K250" s="125" t="s">
        <v>193</v>
      </c>
      <c r="L250" s="126">
        <v>6.9989999999999997</v>
      </c>
      <c r="M250" s="137">
        <v>7</v>
      </c>
      <c r="N250" s="126">
        <v>0.75800000000000001</v>
      </c>
      <c r="O250" s="123">
        <v>1</v>
      </c>
      <c r="P250" s="136">
        <v>0.56850000000000001</v>
      </c>
      <c r="Q250" s="138">
        <v>3.45</v>
      </c>
      <c r="R250" s="137">
        <v>3.45</v>
      </c>
      <c r="S250" s="139">
        <v>839680</v>
      </c>
      <c r="T250" s="124">
        <v>4</v>
      </c>
      <c r="U250" s="140">
        <v>243385.5072463768</v>
      </c>
      <c r="V250" s="141">
        <v>4.1087080792682924</v>
      </c>
    </row>
    <row r="251" spans="1:22">
      <c r="A251" s="125">
        <v>250</v>
      </c>
      <c r="B251" s="125">
        <v>250</v>
      </c>
      <c r="C251" s="125" t="s">
        <v>630</v>
      </c>
      <c r="D251" s="125" t="s">
        <v>242</v>
      </c>
      <c r="E251" s="125" t="s">
        <v>242</v>
      </c>
      <c r="F251" s="125" t="s">
        <v>631</v>
      </c>
      <c r="G251" s="125" t="s">
        <v>632</v>
      </c>
      <c r="H251" s="125" t="s">
        <v>187</v>
      </c>
      <c r="I251" s="123">
        <v>38000</v>
      </c>
      <c r="J251" s="123">
        <v>38000</v>
      </c>
      <c r="K251" s="125" t="s">
        <v>193</v>
      </c>
      <c r="L251" s="126">
        <v>13.885</v>
      </c>
      <c r="M251" s="137">
        <v>14</v>
      </c>
      <c r="N251" s="126">
        <v>0.78200000000000003</v>
      </c>
      <c r="O251" s="123">
        <v>1</v>
      </c>
      <c r="P251" s="136">
        <v>0.58650000000000002</v>
      </c>
      <c r="Q251" s="138">
        <v>3.45</v>
      </c>
      <c r="R251" s="137">
        <v>3.45</v>
      </c>
      <c r="S251" s="139">
        <v>1597940</v>
      </c>
      <c r="T251" s="124">
        <v>1</v>
      </c>
      <c r="U251" s="140">
        <v>463171.0144927536</v>
      </c>
      <c r="V251" s="141">
        <v>2.1590297508041605</v>
      </c>
    </row>
    <row r="252" spans="1:22">
      <c r="A252" s="125">
        <v>251</v>
      </c>
      <c r="B252" s="125">
        <v>251</v>
      </c>
      <c r="C252" s="125" t="s">
        <v>633</v>
      </c>
      <c r="D252" s="125" t="s">
        <v>242</v>
      </c>
      <c r="E252" s="125" t="s">
        <v>242</v>
      </c>
      <c r="F252" s="125" t="s">
        <v>631</v>
      </c>
      <c r="G252" s="125" t="s">
        <v>632</v>
      </c>
      <c r="H252" s="125" t="s">
        <v>187</v>
      </c>
      <c r="I252" s="123">
        <v>38000</v>
      </c>
      <c r="J252" s="123">
        <v>38000</v>
      </c>
      <c r="K252" s="125" t="s">
        <v>193</v>
      </c>
      <c r="L252" s="126">
        <v>8.2050000000000001</v>
      </c>
      <c r="M252" s="137">
        <v>9</v>
      </c>
      <c r="N252" s="126">
        <v>1</v>
      </c>
      <c r="O252" s="123">
        <v>1</v>
      </c>
      <c r="P252" s="136">
        <v>0.75</v>
      </c>
      <c r="Q252" s="138">
        <v>6.9</v>
      </c>
      <c r="R252" s="137">
        <v>6.9</v>
      </c>
      <c r="S252" s="139">
        <v>1379800</v>
      </c>
      <c r="T252" s="124">
        <v>2</v>
      </c>
      <c r="U252" s="140">
        <v>199971.0144927536</v>
      </c>
      <c r="V252" s="141">
        <v>5.0007247427163355</v>
      </c>
    </row>
    <row r="253" spans="1:22">
      <c r="A253" s="125">
        <v>252</v>
      </c>
      <c r="B253" s="125">
        <v>252</v>
      </c>
      <c r="C253" s="125" t="s">
        <v>634</v>
      </c>
      <c r="D253" s="125" t="s">
        <v>242</v>
      </c>
      <c r="E253" s="125" t="s">
        <v>242</v>
      </c>
      <c r="F253" s="125" t="s">
        <v>631</v>
      </c>
      <c r="G253" s="125" t="s">
        <v>632</v>
      </c>
      <c r="H253" s="125" t="s">
        <v>187</v>
      </c>
      <c r="I253" s="123">
        <v>38000</v>
      </c>
      <c r="J253" s="123">
        <v>38000</v>
      </c>
      <c r="K253" s="125" t="s">
        <v>193</v>
      </c>
      <c r="L253" s="126">
        <v>5.9619999999999997</v>
      </c>
      <c r="M253" s="137">
        <v>6</v>
      </c>
      <c r="N253" s="126">
        <v>0.52400000000000002</v>
      </c>
      <c r="O253" s="123">
        <v>1</v>
      </c>
      <c r="P253" s="136">
        <v>0.52400000000000002</v>
      </c>
      <c r="Q253" s="138">
        <v>3.45</v>
      </c>
      <c r="R253" s="137">
        <v>3.45</v>
      </c>
      <c r="S253" s="139">
        <v>769410</v>
      </c>
      <c r="T253" s="124">
        <v>4</v>
      </c>
      <c r="U253" s="140">
        <v>223017.39130434781</v>
      </c>
      <c r="V253" s="141">
        <v>4.4839552384294459</v>
      </c>
    </row>
    <row r="254" spans="1:22">
      <c r="A254" s="125">
        <v>253</v>
      </c>
      <c r="B254" s="125">
        <v>253</v>
      </c>
      <c r="C254" s="125" t="s">
        <v>635</v>
      </c>
      <c r="D254" s="125" t="s">
        <v>242</v>
      </c>
      <c r="E254" s="125" t="s">
        <v>242</v>
      </c>
      <c r="F254" s="125" t="s">
        <v>631</v>
      </c>
      <c r="G254" s="125" t="s">
        <v>632</v>
      </c>
      <c r="H254" s="125" t="s">
        <v>187</v>
      </c>
      <c r="I254" s="123">
        <v>38000</v>
      </c>
      <c r="J254" s="123">
        <v>38000</v>
      </c>
      <c r="K254" s="125" t="s">
        <v>193</v>
      </c>
      <c r="L254" s="126">
        <v>7.9329999999999998</v>
      </c>
      <c r="M254" s="137">
        <v>8</v>
      </c>
      <c r="N254" s="126">
        <v>4.2469999999999999</v>
      </c>
      <c r="O254" s="123">
        <v>1</v>
      </c>
      <c r="P254" s="136">
        <v>3.1852499999999999</v>
      </c>
      <c r="Q254" s="138">
        <v>34.5</v>
      </c>
      <c r="R254" s="137">
        <v>34.5</v>
      </c>
      <c r="S254" s="139">
        <v>1237870</v>
      </c>
      <c r="T254" s="124">
        <v>6</v>
      </c>
      <c r="U254" s="140">
        <v>35880.289855072464</v>
      </c>
      <c r="V254" s="141">
        <v>27.87045489429423</v>
      </c>
    </row>
    <row r="255" spans="1:22">
      <c r="A255" s="125">
        <v>254</v>
      </c>
      <c r="B255" s="125">
        <v>254</v>
      </c>
      <c r="C255" s="125" t="s">
        <v>636</v>
      </c>
      <c r="D255" s="125" t="s">
        <v>242</v>
      </c>
      <c r="E255" s="125" t="s">
        <v>242</v>
      </c>
      <c r="F255" s="125" t="s">
        <v>631</v>
      </c>
      <c r="G255" s="125" t="s">
        <v>632</v>
      </c>
      <c r="H255" s="125" t="s">
        <v>187</v>
      </c>
      <c r="I255" s="123">
        <v>38000</v>
      </c>
      <c r="J255" s="123">
        <v>38000</v>
      </c>
      <c r="K255" s="125" t="s">
        <v>193</v>
      </c>
      <c r="L255" s="126">
        <v>9.3209999999999997</v>
      </c>
      <c r="M255" s="137">
        <v>10</v>
      </c>
      <c r="N255" s="126">
        <v>0.64800000000000002</v>
      </c>
      <c r="O255" s="123">
        <v>1</v>
      </c>
      <c r="P255" s="136">
        <v>0.48599999999999999</v>
      </c>
      <c r="Q255" s="138">
        <v>3.45</v>
      </c>
      <c r="R255" s="137">
        <v>3.45</v>
      </c>
      <c r="S255" s="139">
        <v>1387140</v>
      </c>
      <c r="T255" s="124">
        <v>1</v>
      </c>
      <c r="U255" s="140">
        <v>402069.5652173913</v>
      </c>
      <c r="V255" s="141">
        <v>2.487131796357974</v>
      </c>
    </row>
    <row r="256" spans="1:22">
      <c r="A256" s="125">
        <v>255</v>
      </c>
      <c r="B256" s="125">
        <v>255</v>
      </c>
      <c r="C256" s="125" t="s">
        <v>637</v>
      </c>
      <c r="D256" s="125" t="s">
        <v>242</v>
      </c>
      <c r="E256" s="125" t="s">
        <v>242</v>
      </c>
      <c r="F256" s="125" t="s">
        <v>638</v>
      </c>
      <c r="G256" s="125" t="s">
        <v>639</v>
      </c>
      <c r="H256" s="125" t="s">
        <v>187</v>
      </c>
      <c r="I256" s="123">
        <v>38000</v>
      </c>
      <c r="J256" s="125" t="s">
        <v>193</v>
      </c>
      <c r="K256" s="123">
        <v>38000</v>
      </c>
      <c r="L256" s="126">
        <v>3.8290000000000002</v>
      </c>
      <c r="M256" s="137">
        <v>4</v>
      </c>
      <c r="N256" s="126">
        <v>1.46</v>
      </c>
      <c r="O256" s="123">
        <v>1</v>
      </c>
      <c r="P256" s="136">
        <v>1.095</v>
      </c>
      <c r="Q256" s="138">
        <v>10.350000000000001</v>
      </c>
      <c r="R256" s="137">
        <v>10.350000000000001</v>
      </c>
      <c r="S256" s="139">
        <v>628870</v>
      </c>
      <c r="T256" s="124">
        <v>4</v>
      </c>
      <c r="U256" s="140">
        <v>60760.386473429942</v>
      </c>
      <c r="V256" s="141">
        <v>16.458091497447807</v>
      </c>
    </row>
    <row r="257" spans="1:22">
      <c r="A257" s="125">
        <v>256</v>
      </c>
      <c r="B257" s="125">
        <v>256</v>
      </c>
      <c r="C257" s="125" t="s">
        <v>640</v>
      </c>
      <c r="D257" s="125" t="s">
        <v>242</v>
      </c>
      <c r="E257" s="125" t="s">
        <v>242</v>
      </c>
      <c r="F257" s="125" t="s">
        <v>337</v>
      </c>
      <c r="G257" s="125" t="s">
        <v>338</v>
      </c>
      <c r="H257" s="125" t="s">
        <v>187</v>
      </c>
      <c r="I257" s="123">
        <v>38000</v>
      </c>
      <c r="J257" s="123">
        <v>38000</v>
      </c>
      <c r="K257" s="125" t="s">
        <v>193</v>
      </c>
      <c r="L257" s="126">
        <v>20.891999999999999</v>
      </c>
      <c r="M257" s="137">
        <v>21</v>
      </c>
      <c r="N257" s="126">
        <v>2.12</v>
      </c>
      <c r="O257" s="123">
        <v>1</v>
      </c>
      <c r="P257" s="136">
        <v>1.59</v>
      </c>
      <c r="Q257" s="138">
        <v>17.25</v>
      </c>
      <c r="R257" s="137">
        <v>17.25</v>
      </c>
      <c r="S257" s="139">
        <v>1823460</v>
      </c>
      <c r="T257" s="124">
        <v>4</v>
      </c>
      <c r="U257" s="140">
        <v>105707.82608695653</v>
      </c>
      <c r="V257" s="141">
        <v>9.460037511105261</v>
      </c>
    </row>
    <row r="258" spans="1:22">
      <c r="A258" s="125">
        <v>257</v>
      </c>
      <c r="B258" s="125">
        <v>257</v>
      </c>
      <c r="C258" s="125" t="s">
        <v>641</v>
      </c>
      <c r="D258" s="125" t="s">
        <v>242</v>
      </c>
      <c r="E258" s="125" t="s">
        <v>242</v>
      </c>
      <c r="F258" s="125" t="s">
        <v>337</v>
      </c>
      <c r="G258" s="125" t="s">
        <v>338</v>
      </c>
      <c r="H258" s="125" t="s">
        <v>187</v>
      </c>
      <c r="I258" s="123">
        <v>38000</v>
      </c>
      <c r="J258" s="123">
        <v>38000</v>
      </c>
      <c r="K258" s="125" t="s">
        <v>193</v>
      </c>
      <c r="L258" s="126">
        <v>19.36</v>
      </c>
      <c r="M258" s="137">
        <v>20</v>
      </c>
      <c r="N258" s="126">
        <v>4.4329999999999998</v>
      </c>
      <c r="O258" s="123">
        <v>1</v>
      </c>
      <c r="P258" s="136">
        <v>3.3247499999999999</v>
      </c>
      <c r="Q258" s="138">
        <v>34.5</v>
      </c>
      <c r="R258" s="137">
        <v>34.5</v>
      </c>
      <c r="S258" s="139">
        <v>2572990</v>
      </c>
      <c r="T258" s="124">
        <v>6</v>
      </c>
      <c r="U258" s="140">
        <v>74579.420289855072</v>
      </c>
      <c r="V258" s="141">
        <v>13.408524712494025</v>
      </c>
    </row>
    <row r="259" spans="1:22">
      <c r="A259" s="125">
        <v>258</v>
      </c>
      <c r="B259" s="125">
        <v>258</v>
      </c>
      <c r="C259" s="125" t="s">
        <v>642</v>
      </c>
      <c r="D259" s="125" t="s">
        <v>242</v>
      </c>
      <c r="E259" s="125" t="s">
        <v>242</v>
      </c>
      <c r="F259" s="125" t="s">
        <v>337</v>
      </c>
      <c r="G259" s="125" t="s">
        <v>338</v>
      </c>
      <c r="H259" s="125" t="s">
        <v>187</v>
      </c>
      <c r="I259" s="123">
        <v>38000</v>
      </c>
      <c r="J259" s="123">
        <v>38000</v>
      </c>
      <c r="K259" s="125" t="s">
        <v>193</v>
      </c>
      <c r="L259" s="126">
        <v>19.861999999999998</v>
      </c>
      <c r="M259" s="137">
        <v>20</v>
      </c>
      <c r="N259" s="126">
        <v>4.7009999999999996</v>
      </c>
      <c r="O259" s="123">
        <v>1</v>
      </c>
      <c r="P259" s="136">
        <v>3.5257499999999995</v>
      </c>
      <c r="Q259" s="138">
        <v>37.950000000000003</v>
      </c>
      <c r="R259" s="137">
        <v>37.950000000000003</v>
      </c>
      <c r="S259" s="139">
        <v>2572990</v>
      </c>
      <c r="T259" s="124">
        <v>6</v>
      </c>
      <c r="U259" s="140">
        <v>67799.472990777329</v>
      </c>
      <c r="V259" s="141">
        <v>14.749377183743427</v>
      </c>
    </row>
    <row r="260" spans="1:22">
      <c r="A260" s="125">
        <v>259</v>
      </c>
      <c r="B260" s="125">
        <v>259</v>
      </c>
      <c r="C260" s="125" t="s">
        <v>643</v>
      </c>
      <c r="D260" s="125" t="s">
        <v>242</v>
      </c>
      <c r="E260" s="125" t="s">
        <v>242</v>
      </c>
      <c r="F260" s="125" t="s">
        <v>337</v>
      </c>
      <c r="G260" s="125" t="s">
        <v>338</v>
      </c>
      <c r="H260" s="125" t="s">
        <v>187</v>
      </c>
      <c r="I260" s="123">
        <v>38000</v>
      </c>
      <c r="J260" s="123">
        <v>38000</v>
      </c>
      <c r="K260" s="125" t="s">
        <v>193</v>
      </c>
      <c r="L260" s="126">
        <v>18.649000000000001</v>
      </c>
      <c r="M260" s="137">
        <v>19</v>
      </c>
      <c r="N260" s="126">
        <v>3.5939999999999999</v>
      </c>
      <c r="O260" s="123">
        <v>1</v>
      </c>
      <c r="P260" s="136">
        <v>2.6955</v>
      </c>
      <c r="Q260" s="138">
        <v>27.6</v>
      </c>
      <c r="R260" s="137">
        <v>27.6</v>
      </c>
      <c r="S260" s="139">
        <v>2035560</v>
      </c>
      <c r="T260" s="124">
        <v>5</v>
      </c>
      <c r="U260" s="140">
        <v>73752.173913043473</v>
      </c>
      <c r="V260" s="141">
        <v>13.558922360431527</v>
      </c>
    </row>
    <row r="261" spans="1:22">
      <c r="A261" s="125">
        <v>260</v>
      </c>
      <c r="B261" s="125">
        <v>260</v>
      </c>
      <c r="C261" s="125" t="s">
        <v>644</v>
      </c>
      <c r="D261" s="125" t="s">
        <v>242</v>
      </c>
      <c r="E261" s="125" t="s">
        <v>242</v>
      </c>
      <c r="F261" s="125" t="s">
        <v>337</v>
      </c>
      <c r="G261" s="125" t="s">
        <v>338</v>
      </c>
      <c r="H261" s="125" t="s">
        <v>187</v>
      </c>
      <c r="I261" s="123">
        <v>38000</v>
      </c>
      <c r="J261" s="123">
        <v>38000</v>
      </c>
      <c r="K261" s="125" t="s">
        <v>193</v>
      </c>
      <c r="L261" s="126">
        <v>5.2489999999999997</v>
      </c>
      <c r="M261" s="137">
        <v>6</v>
      </c>
      <c r="N261" s="126">
        <v>4.0869999999999997</v>
      </c>
      <c r="O261" s="123">
        <v>1</v>
      </c>
      <c r="P261" s="136">
        <v>3.0652499999999998</v>
      </c>
      <c r="Q261" s="138">
        <v>31.05</v>
      </c>
      <c r="R261" s="137">
        <v>31.05</v>
      </c>
      <c r="S261" s="139">
        <v>1015350</v>
      </c>
      <c r="T261" s="124">
        <v>6</v>
      </c>
      <c r="U261" s="140">
        <v>32700.483091787439</v>
      </c>
      <c r="V261" s="141">
        <v>30.580587974590042</v>
      </c>
    </row>
    <row r="262" spans="1:22">
      <c r="A262" s="142">
        <v>261</v>
      </c>
      <c r="B262" s="142">
        <v>261</v>
      </c>
      <c r="C262" s="142" t="s">
        <v>645</v>
      </c>
      <c r="D262" s="125" t="s">
        <v>242</v>
      </c>
      <c r="E262" s="125" t="s">
        <v>242</v>
      </c>
      <c r="F262" s="142" t="s">
        <v>337</v>
      </c>
      <c r="G262" s="142" t="s">
        <v>338</v>
      </c>
      <c r="H262" s="142" t="s">
        <v>187</v>
      </c>
      <c r="I262" s="143">
        <v>38000</v>
      </c>
      <c r="J262" s="143">
        <v>38000</v>
      </c>
      <c r="K262" s="142" t="s">
        <v>193</v>
      </c>
      <c r="L262" s="144">
        <v>7.6340000000000003</v>
      </c>
      <c r="M262" s="145">
        <v>8</v>
      </c>
      <c r="N262" s="144">
        <v>13.5079999999999</v>
      </c>
      <c r="O262" s="143">
        <v>1</v>
      </c>
      <c r="P262" s="145">
        <v>10.130999999999926</v>
      </c>
      <c r="Q262" s="146">
        <v>110.4</v>
      </c>
      <c r="R262" s="145">
        <v>110.4</v>
      </c>
      <c r="S262" s="139">
        <v>2604940</v>
      </c>
      <c r="T262" s="147">
        <v>11</v>
      </c>
      <c r="U262" s="148">
        <v>23595.471014492752</v>
      </c>
      <c r="V262" s="149">
        <v>42.381014533924009</v>
      </c>
    </row>
    <row r="263" spans="1:22">
      <c r="A263" s="125">
        <v>262</v>
      </c>
      <c r="B263" s="125">
        <v>262</v>
      </c>
      <c r="C263" s="125" t="s">
        <v>646</v>
      </c>
      <c r="D263" s="125" t="s">
        <v>242</v>
      </c>
      <c r="E263" s="125" t="s">
        <v>242</v>
      </c>
      <c r="F263" s="125" t="s">
        <v>334</v>
      </c>
      <c r="G263" s="125" t="s">
        <v>335</v>
      </c>
      <c r="H263" s="125" t="s">
        <v>207</v>
      </c>
      <c r="I263" s="123">
        <v>110000</v>
      </c>
      <c r="J263" s="123">
        <v>110000</v>
      </c>
      <c r="K263" s="123">
        <v>38000</v>
      </c>
      <c r="L263" s="126">
        <v>11.935</v>
      </c>
      <c r="M263" s="137">
        <v>12</v>
      </c>
      <c r="N263" s="126">
        <v>1.6559999999999999</v>
      </c>
      <c r="O263" s="123">
        <v>1</v>
      </c>
      <c r="P263" s="136">
        <v>1.242</v>
      </c>
      <c r="Q263" s="138">
        <v>10.350000000000001</v>
      </c>
      <c r="R263" s="137">
        <v>10.350000000000001</v>
      </c>
      <c r="S263" s="139">
        <v>2048870</v>
      </c>
      <c r="T263" s="124">
        <v>7</v>
      </c>
      <c r="U263" s="140">
        <v>197958.45410628017</v>
      </c>
      <c r="V263" s="141">
        <v>5.0515650090049649</v>
      </c>
    </row>
    <row r="264" spans="1:22">
      <c r="A264" s="125">
        <v>263</v>
      </c>
      <c r="B264" s="125">
        <v>263</v>
      </c>
      <c r="C264" s="125" t="s">
        <v>647</v>
      </c>
      <c r="D264" s="125" t="s">
        <v>242</v>
      </c>
      <c r="E264" s="125" t="s">
        <v>242</v>
      </c>
      <c r="F264" s="125" t="s">
        <v>334</v>
      </c>
      <c r="G264" s="125" t="s">
        <v>335</v>
      </c>
      <c r="H264" s="125" t="s">
        <v>207</v>
      </c>
      <c r="I264" s="123">
        <v>110000</v>
      </c>
      <c r="J264" s="123">
        <v>110000</v>
      </c>
      <c r="K264" s="123">
        <v>38000</v>
      </c>
      <c r="L264" s="126">
        <v>12.837999999999999</v>
      </c>
      <c r="M264" s="137">
        <v>13</v>
      </c>
      <c r="N264" s="126">
        <v>0.60899999999999999</v>
      </c>
      <c r="O264" s="123">
        <v>1</v>
      </c>
      <c r="P264" s="136">
        <v>0.45674999999999999</v>
      </c>
      <c r="Q264" s="138">
        <v>3.45</v>
      </c>
      <c r="R264" s="137">
        <v>3.45</v>
      </c>
      <c r="S264" s="139">
        <v>2101570</v>
      </c>
      <c r="T264" s="124">
        <v>7</v>
      </c>
      <c r="U264" s="140">
        <v>609150.72463768115</v>
      </c>
      <c r="V264" s="141">
        <v>1.6416298291277474</v>
      </c>
    </row>
    <row r="265" spans="1:22">
      <c r="A265" s="125">
        <v>264</v>
      </c>
      <c r="B265" s="125">
        <v>264</v>
      </c>
      <c r="C265" s="125" t="s">
        <v>648</v>
      </c>
      <c r="D265" s="125" t="s">
        <v>242</v>
      </c>
      <c r="E265" s="125" t="s">
        <v>242</v>
      </c>
      <c r="F265" s="125" t="s">
        <v>349</v>
      </c>
      <c r="G265" s="125" t="s">
        <v>350</v>
      </c>
      <c r="H265" s="125" t="s">
        <v>207</v>
      </c>
      <c r="I265" s="123">
        <v>110000</v>
      </c>
      <c r="J265" s="125" t="s">
        <v>193</v>
      </c>
      <c r="K265" s="123">
        <v>110000</v>
      </c>
      <c r="L265" s="126">
        <v>14.993</v>
      </c>
      <c r="M265" s="137">
        <v>15</v>
      </c>
      <c r="N265" s="126">
        <v>2.6789999999999998</v>
      </c>
      <c r="O265" s="123">
        <v>1</v>
      </c>
      <c r="P265" s="136">
        <v>2.0092499999999998</v>
      </c>
      <c r="Q265" s="138">
        <v>20.700000000000003</v>
      </c>
      <c r="R265" s="137">
        <v>20.700000000000003</v>
      </c>
      <c r="S265" s="139">
        <v>2648760</v>
      </c>
      <c r="T265" s="124">
        <v>8</v>
      </c>
      <c r="U265" s="140">
        <v>127959.42028985506</v>
      </c>
      <c r="V265" s="141">
        <v>7.814977574412179</v>
      </c>
    </row>
    <row r="266" spans="1:22">
      <c r="A266" s="125">
        <v>265</v>
      </c>
      <c r="B266" s="125">
        <v>265</v>
      </c>
      <c r="C266" s="125" t="s">
        <v>649</v>
      </c>
      <c r="D266" s="125" t="s">
        <v>242</v>
      </c>
      <c r="E266" s="125" t="s">
        <v>242</v>
      </c>
      <c r="F266" s="125" t="s">
        <v>334</v>
      </c>
      <c r="G266" s="125" t="s">
        <v>335</v>
      </c>
      <c r="H266" s="125" t="s">
        <v>207</v>
      </c>
      <c r="I266" s="123">
        <v>110000</v>
      </c>
      <c r="J266" s="123">
        <v>110000</v>
      </c>
      <c r="K266" s="123">
        <v>38000</v>
      </c>
      <c r="L266" s="126">
        <v>14.738</v>
      </c>
      <c r="M266" s="137">
        <v>15</v>
      </c>
      <c r="N266" s="126">
        <v>2.0129999999999999</v>
      </c>
      <c r="O266" s="123">
        <v>1</v>
      </c>
      <c r="P266" s="136">
        <v>1.5097499999999999</v>
      </c>
      <c r="Q266" s="138">
        <v>13.8</v>
      </c>
      <c r="R266" s="137">
        <v>13.8</v>
      </c>
      <c r="S266" s="139">
        <v>2648760</v>
      </c>
      <c r="T266" s="124">
        <v>8</v>
      </c>
      <c r="U266" s="140">
        <v>191939.13043478259</v>
      </c>
      <c r="V266" s="141">
        <v>5.2099850496081181</v>
      </c>
    </row>
    <row r="267" spans="1:22">
      <c r="A267" s="125">
        <v>266</v>
      </c>
      <c r="B267" s="125">
        <v>266</v>
      </c>
      <c r="C267" s="125" t="s">
        <v>650</v>
      </c>
      <c r="D267" s="125" t="s">
        <v>242</v>
      </c>
      <c r="E267" s="125" t="s">
        <v>242</v>
      </c>
      <c r="F267" s="125" t="s">
        <v>334</v>
      </c>
      <c r="G267" s="125" t="s">
        <v>335</v>
      </c>
      <c r="H267" s="125" t="s">
        <v>207</v>
      </c>
      <c r="I267" s="123">
        <v>110000</v>
      </c>
      <c r="J267" s="123">
        <v>110000</v>
      </c>
      <c r="K267" s="123">
        <v>38000</v>
      </c>
      <c r="L267" s="126">
        <v>18.245000000000001</v>
      </c>
      <c r="M267" s="137">
        <v>19</v>
      </c>
      <c r="N267" s="126">
        <v>15.5939999999999</v>
      </c>
      <c r="O267" s="123">
        <v>1</v>
      </c>
      <c r="P267" s="136">
        <v>11.695499999999925</v>
      </c>
      <c r="Q267" s="138">
        <v>127.65</v>
      </c>
      <c r="R267" s="137">
        <v>127.65</v>
      </c>
      <c r="S267" s="139">
        <v>7164140</v>
      </c>
      <c r="T267" s="124">
        <v>13</v>
      </c>
      <c r="U267" s="140">
        <v>56123.305914610261</v>
      </c>
      <c r="V267" s="141">
        <v>17.817909756090753</v>
      </c>
    </row>
    <row r="268" spans="1:22">
      <c r="A268" s="125">
        <v>267</v>
      </c>
      <c r="B268" s="125">
        <v>267</v>
      </c>
      <c r="C268" s="125" t="s">
        <v>651</v>
      </c>
      <c r="D268" s="125" t="s">
        <v>242</v>
      </c>
      <c r="E268" s="125" t="s">
        <v>242</v>
      </c>
      <c r="F268" s="125" t="s">
        <v>337</v>
      </c>
      <c r="G268" s="125" t="s">
        <v>338</v>
      </c>
      <c r="H268" s="125" t="s">
        <v>187</v>
      </c>
      <c r="I268" s="123">
        <v>38000</v>
      </c>
      <c r="J268" s="123">
        <v>38000</v>
      </c>
      <c r="K268" s="125" t="s">
        <v>193</v>
      </c>
      <c r="L268" s="126">
        <v>10.128</v>
      </c>
      <c r="M268" s="137">
        <v>11</v>
      </c>
      <c r="N268" s="126">
        <v>2.2959999999999998</v>
      </c>
      <c r="O268" s="123">
        <v>1</v>
      </c>
      <c r="P268" s="136">
        <v>1.722</v>
      </c>
      <c r="Q268" s="138">
        <v>17.25</v>
      </c>
      <c r="R268" s="137">
        <v>17.25</v>
      </c>
      <c r="S268" s="139">
        <v>1120760</v>
      </c>
      <c r="T268" s="124">
        <v>4</v>
      </c>
      <c r="U268" s="140">
        <v>64971.594202898552</v>
      </c>
      <c r="V268" s="141">
        <v>15.391341589635605</v>
      </c>
    </row>
    <row r="269" spans="1:22">
      <c r="A269" s="125">
        <v>268</v>
      </c>
      <c r="B269" s="125">
        <v>268</v>
      </c>
      <c r="C269" s="125" t="s">
        <v>652</v>
      </c>
      <c r="D269" s="125" t="s">
        <v>242</v>
      </c>
      <c r="E269" s="125" t="s">
        <v>242</v>
      </c>
      <c r="F269" s="125" t="s">
        <v>631</v>
      </c>
      <c r="G269" s="125" t="s">
        <v>632</v>
      </c>
      <c r="H269" s="125" t="s">
        <v>187</v>
      </c>
      <c r="I269" s="123">
        <v>38000</v>
      </c>
      <c r="J269" s="123">
        <v>38000</v>
      </c>
      <c r="K269" s="125" t="s">
        <v>193</v>
      </c>
      <c r="L269" s="126">
        <v>8.1319999999999997</v>
      </c>
      <c r="M269" s="137">
        <v>9</v>
      </c>
      <c r="N269" s="126">
        <v>5.1630000000000003</v>
      </c>
      <c r="O269" s="123">
        <v>1</v>
      </c>
      <c r="P269" s="136">
        <v>3.8722500000000002</v>
      </c>
      <c r="Q269" s="138">
        <v>41.400000000000006</v>
      </c>
      <c r="R269" s="137">
        <v>41.400000000000006</v>
      </c>
      <c r="S269" s="139">
        <v>1349130</v>
      </c>
      <c r="T269" s="124">
        <v>6</v>
      </c>
      <c r="U269" s="140">
        <v>32587.681159420285</v>
      </c>
      <c r="V269" s="141">
        <v>30.686442373974344</v>
      </c>
    </row>
    <row r="270" spans="1:22">
      <c r="A270" s="125">
        <v>269</v>
      </c>
      <c r="B270" s="125">
        <v>269</v>
      </c>
      <c r="C270" s="125" t="s">
        <v>653</v>
      </c>
      <c r="D270" s="125" t="s">
        <v>354</v>
      </c>
      <c r="E270" s="125" t="s">
        <v>242</v>
      </c>
      <c r="F270" s="125" t="s">
        <v>654</v>
      </c>
      <c r="G270" s="125" t="s">
        <v>655</v>
      </c>
      <c r="H270" s="125" t="s">
        <v>187</v>
      </c>
      <c r="I270" s="123">
        <v>38000</v>
      </c>
      <c r="J270" s="125" t="s">
        <v>193</v>
      </c>
      <c r="K270" s="123">
        <v>38000</v>
      </c>
      <c r="L270" s="126">
        <v>2.8420000000000001</v>
      </c>
      <c r="M270" s="137">
        <v>3</v>
      </c>
      <c r="N270" s="126">
        <v>2.7250000000000001</v>
      </c>
      <c r="O270" s="123">
        <v>1</v>
      </c>
      <c r="P270" s="136">
        <v>2.0437500000000002</v>
      </c>
      <c r="Q270" s="138">
        <v>20.700000000000003</v>
      </c>
      <c r="R270" s="137">
        <v>20.700000000000003</v>
      </c>
      <c r="S270" s="139">
        <v>558600</v>
      </c>
      <c r="T270" s="124">
        <v>4</v>
      </c>
      <c r="U270" s="140">
        <v>26985.507246376808</v>
      </c>
      <c r="V270" s="141">
        <v>37.056928034371651</v>
      </c>
    </row>
    <row r="271" spans="1:22">
      <c r="A271" s="125">
        <v>270</v>
      </c>
      <c r="B271" s="125">
        <v>270</v>
      </c>
      <c r="C271" s="125" t="s">
        <v>656</v>
      </c>
      <c r="D271" s="125" t="s">
        <v>354</v>
      </c>
      <c r="E271" s="125" t="s">
        <v>354</v>
      </c>
      <c r="F271" s="125" t="s">
        <v>355</v>
      </c>
      <c r="G271" s="125" t="s">
        <v>356</v>
      </c>
      <c r="H271" s="125" t="s">
        <v>207</v>
      </c>
      <c r="I271" s="123">
        <v>110000</v>
      </c>
      <c r="J271" s="123">
        <v>110000</v>
      </c>
      <c r="K271" s="125" t="s">
        <v>208</v>
      </c>
      <c r="L271" s="126">
        <v>8.0299999999999994</v>
      </c>
      <c r="M271" s="137">
        <v>9</v>
      </c>
      <c r="N271" s="126">
        <v>0.97</v>
      </c>
      <c r="O271" s="123">
        <v>1</v>
      </c>
      <c r="P271" s="136">
        <v>0.72750000000000004</v>
      </c>
      <c r="Q271" s="138">
        <v>6.9</v>
      </c>
      <c r="R271" s="137">
        <v>6.9</v>
      </c>
      <c r="S271" s="139">
        <v>1890770</v>
      </c>
      <c r="T271" s="124">
        <v>7</v>
      </c>
      <c r="U271" s="140">
        <v>274024.63768115942</v>
      </c>
      <c r="V271" s="141">
        <v>3.6493068961322637</v>
      </c>
    </row>
    <row r="272" spans="1:22">
      <c r="A272" s="125">
        <v>271</v>
      </c>
      <c r="B272" s="125">
        <v>271</v>
      </c>
      <c r="C272" s="125" t="s">
        <v>657</v>
      </c>
      <c r="D272" s="125" t="s">
        <v>354</v>
      </c>
      <c r="E272" s="125" t="s">
        <v>354</v>
      </c>
      <c r="F272" s="125" t="s">
        <v>355</v>
      </c>
      <c r="G272" s="125" t="s">
        <v>356</v>
      </c>
      <c r="H272" s="125" t="s">
        <v>207</v>
      </c>
      <c r="I272" s="123">
        <v>110000</v>
      </c>
      <c r="J272" s="123">
        <v>110000</v>
      </c>
      <c r="K272" s="125" t="s">
        <v>208</v>
      </c>
      <c r="L272" s="126">
        <v>9.282</v>
      </c>
      <c r="M272" s="137">
        <v>10</v>
      </c>
      <c r="N272" s="126">
        <v>1.4139999999999999</v>
      </c>
      <c r="O272" s="123">
        <v>1</v>
      </c>
      <c r="P272" s="136">
        <v>1.0605</v>
      </c>
      <c r="Q272" s="138">
        <v>10.350000000000001</v>
      </c>
      <c r="R272" s="137">
        <v>10.350000000000001</v>
      </c>
      <c r="S272" s="139">
        <v>1943470</v>
      </c>
      <c r="T272" s="124">
        <v>7</v>
      </c>
      <c r="U272" s="140">
        <v>187774.87922705311</v>
      </c>
      <c r="V272" s="141">
        <v>5.3255259921686475</v>
      </c>
    </row>
    <row r="273" spans="1:22">
      <c r="A273" s="125">
        <v>272</v>
      </c>
      <c r="B273" s="125">
        <v>272</v>
      </c>
      <c r="C273" s="125" t="s">
        <v>658</v>
      </c>
      <c r="D273" s="125" t="s">
        <v>354</v>
      </c>
      <c r="E273" s="125" t="s">
        <v>354</v>
      </c>
      <c r="F273" s="125" t="s">
        <v>360</v>
      </c>
      <c r="G273" s="125" t="s">
        <v>361</v>
      </c>
      <c r="H273" s="125" t="s">
        <v>187</v>
      </c>
      <c r="I273" s="123">
        <v>38000</v>
      </c>
      <c r="J273" s="123">
        <v>38000</v>
      </c>
      <c r="K273" s="123">
        <v>10000</v>
      </c>
      <c r="L273" s="126">
        <v>10.468999999999999</v>
      </c>
      <c r="M273" s="137">
        <v>11</v>
      </c>
      <c r="N273" s="126">
        <v>0.84099999999999997</v>
      </c>
      <c r="O273" s="123">
        <v>1</v>
      </c>
      <c r="P273" s="136">
        <v>0.63074999999999992</v>
      </c>
      <c r="Q273" s="138">
        <v>6.9</v>
      </c>
      <c r="R273" s="137">
        <v>6.9</v>
      </c>
      <c r="S273" s="139">
        <v>1485200</v>
      </c>
      <c r="T273" s="124">
        <v>2</v>
      </c>
      <c r="U273" s="140">
        <v>215246.37681159418</v>
      </c>
      <c r="V273" s="141">
        <v>4.6458389442499328</v>
      </c>
    </row>
    <row r="274" spans="1:22">
      <c r="A274" s="125">
        <v>273</v>
      </c>
      <c r="B274" s="125">
        <v>273</v>
      </c>
      <c r="C274" s="125" t="s">
        <v>659</v>
      </c>
      <c r="D274" s="125" t="s">
        <v>354</v>
      </c>
      <c r="E274" s="125" t="s">
        <v>359</v>
      </c>
      <c r="F274" s="125" t="s">
        <v>660</v>
      </c>
      <c r="G274" s="125" t="s">
        <v>661</v>
      </c>
      <c r="H274" s="125" t="s">
        <v>187</v>
      </c>
      <c r="I274" s="123">
        <v>38000</v>
      </c>
      <c r="J274" s="123">
        <v>38000</v>
      </c>
      <c r="K274" s="125" t="s">
        <v>193</v>
      </c>
      <c r="L274" s="126">
        <v>11.815</v>
      </c>
      <c r="M274" s="137">
        <v>12</v>
      </c>
      <c r="N274" s="126">
        <v>5.6890000000000001</v>
      </c>
      <c r="O274" s="123">
        <v>1</v>
      </c>
      <c r="P274" s="136">
        <v>4.26675</v>
      </c>
      <c r="Q274" s="138">
        <v>44.85</v>
      </c>
      <c r="R274" s="137">
        <v>44.85</v>
      </c>
      <c r="S274" s="139">
        <v>1682910</v>
      </c>
      <c r="T274" s="124">
        <v>6</v>
      </c>
      <c r="U274" s="140">
        <v>37523.076923076922</v>
      </c>
      <c r="V274" s="141">
        <v>26.650266502665026</v>
      </c>
    </row>
    <row r="275" spans="1:22">
      <c r="A275" s="142">
        <v>274</v>
      </c>
      <c r="B275" s="142">
        <v>274</v>
      </c>
      <c r="C275" s="142" t="s">
        <v>662</v>
      </c>
      <c r="D275" s="125" t="s">
        <v>195</v>
      </c>
      <c r="E275" s="125" t="s">
        <v>195</v>
      </c>
      <c r="F275" s="142" t="s">
        <v>196</v>
      </c>
      <c r="G275" s="142" t="s">
        <v>197</v>
      </c>
      <c r="H275" s="142" t="s">
        <v>187</v>
      </c>
      <c r="I275" s="143">
        <v>38000</v>
      </c>
      <c r="J275" s="143">
        <v>38000</v>
      </c>
      <c r="K275" s="143">
        <v>10000</v>
      </c>
      <c r="L275" s="144">
        <v>9.2360000000000007</v>
      </c>
      <c r="M275" s="145">
        <v>10</v>
      </c>
      <c r="N275" s="144">
        <v>9.968</v>
      </c>
      <c r="O275" s="143">
        <v>1</v>
      </c>
      <c r="P275" s="145">
        <v>7.476</v>
      </c>
      <c r="Q275" s="146">
        <v>79.350000000000009</v>
      </c>
      <c r="R275" s="145">
        <v>79.350000000000009</v>
      </c>
      <c r="S275" s="139">
        <v>3026560</v>
      </c>
      <c r="T275" s="147">
        <v>11</v>
      </c>
      <c r="U275" s="148">
        <v>38141.902961562693</v>
      </c>
      <c r="V275" s="149">
        <v>26.217884330725315</v>
      </c>
    </row>
    <row r="276" spans="1:22">
      <c r="A276" s="125">
        <v>275</v>
      </c>
      <c r="B276" s="125">
        <v>275</v>
      </c>
      <c r="C276" s="125" t="s">
        <v>663</v>
      </c>
      <c r="D276" s="125" t="s">
        <v>195</v>
      </c>
      <c r="E276" s="125" t="s">
        <v>195</v>
      </c>
      <c r="F276" s="125" t="s">
        <v>196</v>
      </c>
      <c r="G276" s="125" t="s">
        <v>197</v>
      </c>
      <c r="H276" s="125" t="s">
        <v>187</v>
      </c>
      <c r="I276" s="123">
        <v>38000</v>
      </c>
      <c r="J276" s="123">
        <v>38000</v>
      </c>
      <c r="K276" s="123">
        <v>10000</v>
      </c>
      <c r="L276" s="126">
        <v>10.019</v>
      </c>
      <c r="M276" s="137">
        <v>11</v>
      </c>
      <c r="N276" s="126">
        <v>0.8</v>
      </c>
      <c r="O276" s="123">
        <v>1</v>
      </c>
      <c r="P276" s="136">
        <v>0.60000000000000009</v>
      </c>
      <c r="Q276" s="138">
        <v>6.9</v>
      </c>
      <c r="R276" s="137">
        <v>6.9</v>
      </c>
      <c r="S276" s="139">
        <v>1485200</v>
      </c>
      <c r="T276" s="124">
        <v>2</v>
      </c>
      <c r="U276" s="140">
        <v>215246.37681159418</v>
      </c>
      <c r="V276" s="141">
        <v>4.6458389442499328</v>
      </c>
    </row>
    <row r="277" spans="1:22">
      <c r="A277" s="125">
        <v>276</v>
      </c>
      <c r="B277" s="125">
        <v>276</v>
      </c>
      <c r="C277" s="125" t="s">
        <v>664</v>
      </c>
      <c r="D277" s="125" t="s">
        <v>195</v>
      </c>
      <c r="E277" s="125" t="s">
        <v>195</v>
      </c>
      <c r="F277" s="125" t="s">
        <v>196</v>
      </c>
      <c r="G277" s="125" t="s">
        <v>197</v>
      </c>
      <c r="H277" s="125" t="s">
        <v>187</v>
      </c>
      <c r="I277" s="123">
        <v>38000</v>
      </c>
      <c r="J277" s="123">
        <v>38000</v>
      </c>
      <c r="K277" s="123">
        <v>10000</v>
      </c>
      <c r="L277" s="126">
        <v>7.6459999999999999</v>
      </c>
      <c r="M277" s="137">
        <v>8</v>
      </c>
      <c r="N277" s="126">
        <v>2.9039999999999999</v>
      </c>
      <c r="O277" s="123">
        <v>1</v>
      </c>
      <c r="P277" s="136">
        <v>2.1779999999999999</v>
      </c>
      <c r="Q277" s="138">
        <v>20.700000000000003</v>
      </c>
      <c r="R277" s="137">
        <v>20.700000000000003</v>
      </c>
      <c r="S277" s="139">
        <v>909950</v>
      </c>
      <c r="T277" s="124">
        <v>4</v>
      </c>
      <c r="U277" s="140">
        <v>43958.93719806763</v>
      </c>
      <c r="V277" s="141">
        <v>22.748502664981597</v>
      </c>
    </row>
    <row r="278" spans="1:22">
      <c r="A278" s="125">
        <v>277</v>
      </c>
      <c r="B278" s="125">
        <v>277</v>
      </c>
      <c r="C278" s="125" t="s">
        <v>665</v>
      </c>
      <c r="D278" s="125" t="s">
        <v>195</v>
      </c>
      <c r="E278" s="125" t="s">
        <v>195</v>
      </c>
      <c r="F278" s="125" t="s">
        <v>196</v>
      </c>
      <c r="G278" s="125" t="s">
        <v>197</v>
      </c>
      <c r="H278" s="125" t="s">
        <v>187</v>
      </c>
      <c r="I278" s="123">
        <v>38000</v>
      </c>
      <c r="J278" s="123">
        <v>38000</v>
      </c>
      <c r="K278" s="123">
        <v>10000</v>
      </c>
      <c r="L278" s="126">
        <v>9.77</v>
      </c>
      <c r="M278" s="137">
        <v>10</v>
      </c>
      <c r="N278" s="126">
        <v>4.8179999999999996</v>
      </c>
      <c r="O278" s="123">
        <v>1</v>
      </c>
      <c r="P278" s="136">
        <v>3.6134999999999997</v>
      </c>
      <c r="Q278" s="138">
        <v>37.950000000000003</v>
      </c>
      <c r="R278" s="137">
        <v>37.950000000000003</v>
      </c>
      <c r="S278" s="139">
        <v>1460390</v>
      </c>
      <c r="T278" s="124">
        <v>6</v>
      </c>
      <c r="U278" s="140">
        <v>38481.949934123841</v>
      </c>
      <c r="V278" s="141">
        <v>25.986209163305691</v>
      </c>
    </row>
    <row r="279" spans="1:22">
      <c r="A279" s="125">
        <v>278</v>
      </c>
      <c r="B279" s="125">
        <v>278</v>
      </c>
      <c r="C279" s="125" t="s">
        <v>666</v>
      </c>
      <c r="D279" s="125" t="s">
        <v>195</v>
      </c>
      <c r="E279" s="125" t="s">
        <v>195</v>
      </c>
      <c r="F279" s="125" t="s">
        <v>196</v>
      </c>
      <c r="G279" s="125" t="s">
        <v>197</v>
      </c>
      <c r="H279" s="125" t="s">
        <v>187</v>
      </c>
      <c r="I279" s="123">
        <v>38000</v>
      </c>
      <c r="J279" s="123">
        <v>38000</v>
      </c>
      <c r="K279" s="123">
        <v>10000</v>
      </c>
      <c r="L279" s="126">
        <v>8.452</v>
      </c>
      <c r="M279" s="137">
        <v>9</v>
      </c>
      <c r="N279" s="126">
        <v>0.91200000000000003</v>
      </c>
      <c r="O279" s="123">
        <v>1</v>
      </c>
      <c r="P279" s="136">
        <v>0.68400000000000005</v>
      </c>
      <c r="Q279" s="138">
        <v>6.9</v>
      </c>
      <c r="R279" s="137">
        <v>6.9</v>
      </c>
      <c r="S279" s="139">
        <v>1379800</v>
      </c>
      <c r="T279" s="124">
        <v>2</v>
      </c>
      <c r="U279" s="140">
        <v>199971.0144927536</v>
      </c>
      <c r="V279" s="141">
        <v>5.0007247427163355</v>
      </c>
    </row>
    <row r="280" spans="1:22">
      <c r="A280" s="125">
        <v>279</v>
      </c>
      <c r="B280" s="125">
        <v>279</v>
      </c>
      <c r="C280" s="125" t="s">
        <v>667</v>
      </c>
      <c r="D280" s="125" t="s">
        <v>195</v>
      </c>
      <c r="E280" s="125" t="s">
        <v>195</v>
      </c>
      <c r="F280" s="125" t="s">
        <v>196</v>
      </c>
      <c r="G280" s="125" t="s">
        <v>197</v>
      </c>
      <c r="H280" s="125" t="s">
        <v>187</v>
      </c>
      <c r="I280" s="123">
        <v>38000</v>
      </c>
      <c r="J280" s="123">
        <v>38000</v>
      </c>
      <c r="K280" s="123">
        <v>10000</v>
      </c>
      <c r="L280" s="126">
        <v>11.802</v>
      </c>
      <c r="M280" s="137">
        <v>12</v>
      </c>
      <c r="N280" s="126">
        <v>0.67</v>
      </c>
      <c r="O280" s="123">
        <v>1</v>
      </c>
      <c r="P280" s="136">
        <v>0.50250000000000006</v>
      </c>
      <c r="Q280" s="138">
        <v>3.45</v>
      </c>
      <c r="R280" s="137">
        <v>3.45</v>
      </c>
      <c r="S280" s="139">
        <v>1492540</v>
      </c>
      <c r="T280" s="124">
        <v>1</v>
      </c>
      <c r="U280" s="140">
        <v>432620.28985507245</v>
      </c>
      <c r="V280" s="141">
        <v>2.3114958393074891</v>
      </c>
    </row>
    <row r="281" spans="1:22">
      <c r="A281" s="125">
        <v>280</v>
      </c>
      <c r="B281" s="125">
        <v>280</v>
      </c>
      <c r="C281" s="125" t="s">
        <v>668</v>
      </c>
      <c r="D281" s="125" t="s">
        <v>195</v>
      </c>
      <c r="E281" s="125" t="s">
        <v>195</v>
      </c>
      <c r="F281" s="125" t="s">
        <v>367</v>
      </c>
      <c r="G281" s="125" t="s">
        <v>368</v>
      </c>
      <c r="H281" s="125" t="s">
        <v>187</v>
      </c>
      <c r="I281" s="123">
        <v>38000</v>
      </c>
      <c r="J281" s="125" t="s">
        <v>193</v>
      </c>
      <c r="K281" s="123">
        <v>38000</v>
      </c>
      <c r="L281" s="126">
        <v>8.7110000000000003</v>
      </c>
      <c r="M281" s="137">
        <v>9</v>
      </c>
      <c r="N281" s="126">
        <v>2.2759999999999998</v>
      </c>
      <c r="O281" s="123">
        <v>1</v>
      </c>
      <c r="P281" s="136">
        <v>1.7069999999999999</v>
      </c>
      <c r="Q281" s="138">
        <v>17.25</v>
      </c>
      <c r="R281" s="137">
        <v>17.25</v>
      </c>
      <c r="S281" s="139">
        <v>980220</v>
      </c>
      <c r="T281" s="124">
        <v>4</v>
      </c>
      <c r="U281" s="140">
        <v>56824.34782608696</v>
      </c>
      <c r="V281" s="141">
        <v>17.598090224643446</v>
      </c>
    </row>
    <row r="282" spans="1:22">
      <c r="A282" s="125">
        <v>281</v>
      </c>
      <c r="B282" s="125">
        <v>281</v>
      </c>
      <c r="C282" s="125" t="s">
        <v>669</v>
      </c>
      <c r="D282" s="125" t="s">
        <v>195</v>
      </c>
      <c r="E282" s="125" t="s">
        <v>195</v>
      </c>
      <c r="F282" s="125" t="s">
        <v>196</v>
      </c>
      <c r="G282" s="125" t="s">
        <v>197</v>
      </c>
      <c r="H282" s="125" t="s">
        <v>187</v>
      </c>
      <c r="I282" s="123">
        <v>38000</v>
      </c>
      <c r="J282" s="123">
        <v>38000</v>
      </c>
      <c r="K282" s="123">
        <v>10000</v>
      </c>
      <c r="L282" s="126">
        <v>12.646000000000001</v>
      </c>
      <c r="M282" s="137">
        <v>13</v>
      </c>
      <c r="N282" s="126">
        <v>1.9670000000000001</v>
      </c>
      <c r="O282" s="123">
        <v>1</v>
      </c>
      <c r="P282" s="136">
        <v>1.47525</v>
      </c>
      <c r="Q282" s="138">
        <v>13.8</v>
      </c>
      <c r="R282" s="137">
        <v>13.8</v>
      </c>
      <c r="S282" s="139">
        <v>1261300</v>
      </c>
      <c r="T282" s="124">
        <v>4</v>
      </c>
      <c r="U282" s="140">
        <v>91398.55072463768</v>
      </c>
      <c r="V282" s="141">
        <v>10.941092523586775</v>
      </c>
    </row>
    <row r="283" spans="1:22">
      <c r="A283" s="142">
        <v>282</v>
      </c>
      <c r="B283" s="142">
        <v>282</v>
      </c>
      <c r="C283" s="142" t="s">
        <v>670</v>
      </c>
      <c r="D283" s="125" t="s">
        <v>195</v>
      </c>
      <c r="E283" s="125" t="s">
        <v>195</v>
      </c>
      <c r="F283" s="142" t="s">
        <v>196</v>
      </c>
      <c r="G283" s="142" t="s">
        <v>197</v>
      </c>
      <c r="H283" s="142" t="s">
        <v>187</v>
      </c>
      <c r="I283" s="143">
        <v>38000</v>
      </c>
      <c r="J283" s="143">
        <v>38000</v>
      </c>
      <c r="K283" s="143">
        <v>10000</v>
      </c>
      <c r="L283" s="144">
        <v>11.973000000000001</v>
      </c>
      <c r="M283" s="145">
        <v>12</v>
      </c>
      <c r="N283" s="144">
        <v>11.981</v>
      </c>
      <c r="O283" s="143">
        <v>1</v>
      </c>
      <c r="P283" s="145">
        <v>8.9857499999999995</v>
      </c>
      <c r="Q283" s="146">
        <v>96.600000000000023</v>
      </c>
      <c r="R283" s="145">
        <v>96.600000000000023</v>
      </c>
      <c r="S283" s="139">
        <v>3448180</v>
      </c>
      <c r="T283" s="147">
        <v>11</v>
      </c>
      <c r="U283" s="148">
        <v>35695.445134575559</v>
      </c>
      <c r="V283" s="149">
        <v>28.014778810850949</v>
      </c>
    </row>
    <row r="284" spans="1:22">
      <c r="A284" s="125">
        <v>283</v>
      </c>
      <c r="B284" s="125">
        <v>283</v>
      </c>
      <c r="C284" s="125" t="s">
        <v>671</v>
      </c>
      <c r="D284" s="125" t="s">
        <v>195</v>
      </c>
      <c r="E284" s="125" t="s">
        <v>195</v>
      </c>
      <c r="F284" s="125" t="s">
        <v>373</v>
      </c>
      <c r="G284" s="125" t="s">
        <v>374</v>
      </c>
      <c r="H284" s="125" t="s">
        <v>187</v>
      </c>
      <c r="I284" s="123">
        <v>38000</v>
      </c>
      <c r="J284" s="123">
        <v>38000</v>
      </c>
      <c r="K284" s="123">
        <v>10000</v>
      </c>
      <c r="L284" s="126">
        <v>4.5030000000000001</v>
      </c>
      <c r="M284" s="137">
        <v>5</v>
      </c>
      <c r="N284" s="126">
        <v>1.343</v>
      </c>
      <c r="O284" s="123">
        <v>1</v>
      </c>
      <c r="P284" s="136">
        <v>1.00725</v>
      </c>
      <c r="Q284" s="138">
        <v>10.350000000000001</v>
      </c>
      <c r="R284" s="137">
        <v>10.350000000000001</v>
      </c>
      <c r="S284" s="139">
        <v>699140</v>
      </c>
      <c r="T284" s="124">
        <v>4</v>
      </c>
      <c r="U284" s="140">
        <v>67549.758454106268</v>
      </c>
      <c r="V284" s="141">
        <v>14.803901936665048</v>
      </c>
    </row>
    <row r="285" spans="1:22">
      <c r="A285" s="125">
        <v>284</v>
      </c>
      <c r="B285" s="125">
        <v>284</v>
      </c>
      <c r="C285" s="125" t="s">
        <v>672</v>
      </c>
      <c r="D285" s="125" t="s">
        <v>195</v>
      </c>
      <c r="E285" s="125" t="s">
        <v>195</v>
      </c>
      <c r="F285" s="125" t="s">
        <v>196</v>
      </c>
      <c r="G285" s="125" t="s">
        <v>197</v>
      </c>
      <c r="H285" s="125" t="s">
        <v>187</v>
      </c>
      <c r="I285" s="123">
        <v>38000</v>
      </c>
      <c r="J285" s="123">
        <v>38000</v>
      </c>
      <c r="K285" s="123">
        <v>10000</v>
      </c>
      <c r="L285" s="126">
        <v>2.8130000000000002</v>
      </c>
      <c r="M285" s="137">
        <v>3</v>
      </c>
      <c r="N285" s="126">
        <v>1.0369999999999999</v>
      </c>
      <c r="O285" s="123">
        <v>1</v>
      </c>
      <c r="P285" s="136">
        <v>0.77774999999999994</v>
      </c>
      <c r="Q285" s="138">
        <v>6.9</v>
      </c>
      <c r="R285" s="137">
        <v>6.9</v>
      </c>
      <c r="S285" s="139">
        <v>558600</v>
      </c>
      <c r="T285" s="124">
        <v>4</v>
      </c>
      <c r="U285" s="140">
        <v>80956.521739130432</v>
      </c>
      <c r="V285" s="141">
        <v>12.352309344790548</v>
      </c>
    </row>
    <row r="286" spans="1:22">
      <c r="A286" s="125">
        <v>285</v>
      </c>
      <c r="B286" s="125">
        <v>285</v>
      </c>
      <c r="C286" s="125" t="s">
        <v>673</v>
      </c>
      <c r="D286" s="125" t="s">
        <v>195</v>
      </c>
      <c r="E286" s="125" t="s">
        <v>195</v>
      </c>
      <c r="F286" s="125" t="s">
        <v>367</v>
      </c>
      <c r="G286" s="125" t="s">
        <v>368</v>
      </c>
      <c r="H286" s="125" t="s">
        <v>187</v>
      </c>
      <c r="I286" s="123">
        <v>38000</v>
      </c>
      <c r="J286" s="125" t="s">
        <v>193</v>
      </c>
      <c r="K286" s="123">
        <v>38000</v>
      </c>
      <c r="L286" s="126">
        <v>7.3239999999999998</v>
      </c>
      <c r="M286" s="137">
        <v>8</v>
      </c>
      <c r="N286" s="126">
        <v>3.9460000000000002</v>
      </c>
      <c r="O286" s="123">
        <v>1</v>
      </c>
      <c r="P286" s="136">
        <v>2.9595000000000002</v>
      </c>
      <c r="Q286" s="138">
        <v>31.05</v>
      </c>
      <c r="R286" s="137">
        <v>31.05</v>
      </c>
      <c r="S286" s="139">
        <v>1237870</v>
      </c>
      <c r="T286" s="124">
        <v>6</v>
      </c>
      <c r="U286" s="140">
        <v>39866.98872785829</v>
      </c>
      <c r="V286" s="141">
        <v>25.08340940486481</v>
      </c>
    </row>
    <row r="287" spans="1:22">
      <c r="A287" s="125">
        <v>286</v>
      </c>
      <c r="B287" s="125">
        <v>286</v>
      </c>
      <c r="C287" s="125" t="s">
        <v>674</v>
      </c>
      <c r="D287" s="125" t="s">
        <v>195</v>
      </c>
      <c r="E287" s="125" t="s">
        <v>195</v>
      </c>
      <c r="F287" s="125" t="s">
        <v>196</v>
      </c>
      <c r="G287" s="125" t="s">
        <v>197</v>
      </c>
      <c r="H287" s="125" t="s">
        <v>187</v>
      </c>
      <c r="I287" s="123">
        <v>38000</v>
      </c>
      <c r="J287" s="123">
        <v>38000</v>
      </c>
      <c r="K287" s="123">
        <v>10000</v>
      </c>
      <c r="L287" s="126">
        <v>5.9370000000000003</v>
      </c>
      <c r="M287" s="137">
        <v>6</v>
      </c>
      <c r="N287" s="126">
        <v>1.6459999999999999</v>
      </c>
      <c r="O287" s="123">
        <v>1</v>
      </c>
      <c r="P287" s="136">
        <v>1.2344999999999999</v>
      </c>
      <c r="Q287" s="138">
        <v>10.350000000000001</v>
      </c>
      <c r="R287" s="137">
        <v>10.350000000000001</v>
      </c>
      <c r="S287" s="139">
        <v>769410</v>
      </c>
      <c r="T287" s="124">
        <v>4</v>
      </c>
      <c r="U287" s="140">
        <v>74339.130434782594</v>
      </c>
      <c r="V287" s="141">
        <v>13.45186571528834</v>
      </c>
    </row>
    <row r="288" spans="1:22">
      <c r="A288" s="125">
        <v>287</v>
      </c>
      <c r="B288" s="125">
        <v>287</v>
      </c>
      <c r="C288" s="125" t="s">
        <v>675</v>
      </c>
      <c r="D288" s="125" t="s">
        <v>195</v>
      </c>
      <c r="E288" s="125" t="s">
        <v>195</v>
      </c>
      <c r="F288" s="125" t="s">
        <v>367</v>
      </c>
      <c r="G288" s="125" t="s">
        <v>368</v>
      </c>
      <c r="H288" s="125" t="s">
        <v>187</v>
      </c>
      <c r="I288" s="123">
        <v>38000</v>
      </c>
      <c r="J288" s="125" t="s">
        <v>193</v>
      </c>
      <c r="K288" s="123">
        <v>38000</v>
      </c>
      <c r="L288" s="126">
        <v>3.1549999999999998</v>
      </c>
      <c r="M288" s="137">
        <v>4</v>
      </c>
      <c r="N288" s="126">
        <v>1.55</v>
      </c>
      <c r="O288" s="123">
        <v>1</v>
      </c>
      <c r="P288" s="136">
        <v>1.1625000000000001</v>
      </c>
      <c r="Q288" s="138">
        <v>10.350000000000001</v>
      </c>
      <c r="R288" s="137">
        <v>10.350000000000001</v>
      </c>
      <c r="S288" s="139">
        <v>628870</v>
      </c>
      <c r="T288" s="124">
        <v>4</v>
      </c>
      <c r="U288" s="140">
        <v>60760.386473429942</v>
      </c>
      <c r="V288" s="141">
        <v>16.458091497447807</v>
      </c>
    </row>
    <row r="289" spans="1:22">
      <c r="A289" s="125">
        <v>288</v>
      </c>
      <c r="B289" s="125">
        <v>288</v>
      </c>
      <c r="C289" s="125" t="s">
        <v>676</v>
      </c>
      <c r="D289" s="125" t="s">
        <v>195</v>
      </c>
      <c r="E289" s="125" t="s">
        <v>195</v>
      </c>
      <c r="F289" s="125" t="s">
        <v>423</v>
      </c>
      <c r="G289" s="125" t="s">
        <v>424</v>
      </c>
      <c r="H289" s="125" t="s">
        <v>187</v>
      </c>
      <c r="I289" s="123">
        <v>38000</v>
      </c>
      <c r="J289" s="123">
        <v>38000</v>
      </c>
      <c r="K289" s="125" t="s">
        <v>193</v>
      </c>
      <c r="L289" s="126">
        <v>6.46</v>
      </c>
      <c r="M289" s="137">
        <v>7</v>
      </c>
      <c r="N289" s="126">
        <v>0.55400000000000005</v>
      </c>
      <c r="O289" s="123">
        <v>1</v>
      </c>
      <c r="P289" s="136">
        <v>0.55400000000000005</v>
      </c>
      <c r="Q289" s="138">
        <v>3.45</v>
      </c>
      <c r="R289" s="137">
        <v>3.45</v>
      </c>
      <c r="S289" s="139">
        <v>839680</v>
      </c>
      <c r="T289" s="124">
        <v>4</v>
      </c>
      <c r="U289" s="140">
        <v>243385.5072463768</v>
      </c>
      <c r="V289" s="141">
        <v>4.1087080792682924</v>
      </c>
    </row>
    <row r="290" spans="1:22">
      <c r="A290" s="125">
        <v>289</v>
      </c>
      <c r="B290" s="125">
        <v>289</v>
      </c>
      <c r="C290" s="125" t="s">
        <v>677</v>
      </c>
      <c r="D290" s="125" t="s">
        <v>195</v>
      </c>
      <c r="E290" s="125" t="s">
        <v>195</v>
      </c>
      <c r="F290" s="125" t="s">
        <v>199</v>
      </c>
      <c r="G290" s="125" t="s">
        <v>200</v>
      </c>
      <c r="H290" s="125" t="s">
        <v>187</v>
      </c>
      <c r="I290" s="123">
        <v>38000</v>
      </c>
      <c r="J290" s="123">
        <v>38000</v>
      </c>
      <c r="K290" s="125" t="s">
        <v>193</v>
      </c>
      <c r="L290" s="126">
        <v>10.95</v>
      </c>
      <c r="M290" s="137">
        <v>11</v>
      </c>
      <c r="N290" s="126">
        <v>0.83099999999999996</v>
      </c>
      <c r="O290" s="123">
        <v>1</v>
      </c>
      <c r="P290" s="136">
        <v>0.62324999999999997</v>
      </c>
      <c r="Q290" s="138">
        <v>6.9</v>
      </c>
      <c r="R290" s="137">
        <v>6.9</v>
      </c>
      <c r="S290" s="139">
        <v>1485200</v>
      </c>
      <c r="T290" s="124">
        <v>2</v>
      </c>
      <c r="U290" s="140">
        <v>215246.37681159418</v>
      </c>
      <c r="V290" s="141">
        <v>4.6458389442499328</v>
      </c>
    </row>
    <row r="291" spans="1:22">
      <c r="A291" s="125">
        <v>290</v>
      </c>
      <c r="B291" s="125">
        <v>290</v>
      </c>
      <c r="C291" s="125" t="s">
        <v>678</v>
      </c>
      <c r="D291" s="125" t="s">
        <v>195</v>
      </c>
      <c r="E291" s="125" t="s">
        <v>195</v>
      </c>
      <c r="F291" s="125" t="s">
        <v>236</v>
      </c>
      <c r="G291" s="125" t="s">
        <v>237</v>
      </c>
      <c r="H291" s="125" t="s">
        <v>187</v>
      </c>
      <c r="I291" s="123">
        <v>38000</v>
      </c>
      <c r="J291" s="123">
        <v>38000</v>
      </c>
      <c r="K291" s="125" t="s">
        <v>193</v>
      </c>
      <c r="L291" s="126">
        <v>10.050000000000001</v>
      </c>
      <c r="M291" s="137">
        <v>11</v>
      </c>
      <c r="N291" s="126">
        <v>2.1850000000000001</v>
      </c>
      <c r="O291" s="123">
        <v>1</v>
      </c>
      <c r="P291" s="136">
        <v>1.6387499999999999</v>
      </c>
      <c r="Q291" s="138">
        <v>17.25</v>
      </c>
      <c r="R291" s="137">
        <v>17.25</v>
      </c>
      <c r="S291" s="139">
        <v>1120760</v>
      </c>
      <c r="T291" s="124">
        <v>4</v>
      </c>
      <c r="U291" s="140">
        <v>64971.594202898552</v>
      </c>
      <c r="V291" s="141">
        <v>15.391341589635605</v>
      </c>
    </row>
    <row r="292" spans="1:22">
      <c r="A292" s="125">
        <v>291</v>
      </c>
      <c r="B292" s="125">
        <v>291</v>
      </c>
      <c r="C292" s="125" t="s">
        <v>679</v>
      </c>
      <c r="D292" s="125" t="s">
        <v>195</v>
      </c>
      <c r="E292" s="125" t="s">
        <v>195</v>
      </c>
      <c r="F292" s="125" t="s">
        <v>202</v>
      </c>
      <c r="G292" s="125" t="s">
        <v>203</v>
      </c>
      <c r="H292" s="125" t="s">
        <v>187</v>
      </c>
      <c r="I292" s="123">
        <v>38000</v>
      </c>
      <c r="J292" s="125" t="s">
        <v>193</v>
      </c>
      <c r="K292" s="123">
        <v>38000</v>
      </c>
      <c r="L292" s="126">
        <v>2.5310000000000001</v>
      </c>
      <c r="M292" s="137">
        <v>3</v>
      </c>
      <c r="N292" s="126">
        <v>2.7330000000000001</v>
      </c>
      <c r="O292" s="123">
        <v>1</v>
      </c>
      <c r="P292" s="136">
        <v>2.04975</v>
      </c>
      <c r="Q292" s="138">
        <v>20.700000000000003</v>
      </c>
      <c r="R292" s="137">
        <v>20.700000000000003</v>
      </c>
      <c r="S292" s="139">
        <v>558600</v>
      </c>
      <c r="T292" s="124">
        <v>4</v>
      </c>
      <c r="U292" s="140">
        <v>26985.507246376808</v>
      </c>
      <c r="V292" s="141">
        <v>37.056928034371651</v>
      </c>
    </row>
    <row r="293" spans="1:22">
      <c r="A293" s="125">
        <v>292</v>
      </c>
      <c r="B293" s="125">
        <v>292</v>
      </c>
      <c r="C293" s="125" t="s">
        <v>680</v>
      </c>
      <c r="D293" s="125" t="s">
        <v>195</v>
      </c>
      <c r="E293" s="125" t="s">
        <v>195</v>
      </c>
      <c r="F293" s="125" t="s">
        <v>202</v>
      </c>
      <c r="G293" s="125" t="s">
        <v>203</v>
      </c>
      <c r="H293" s="125" t="s">
        <v>187</v>
      </c>
      <c r="I293" s="123">
        <v>38000</v>
      </c>
      <c r="J293" s="125" t="s">
        <v>193</v>
      </c>
      <c r="K293" s="123">
        <v>38000</v>
      </c>
      <c r="L293" s="126">
        <v>5.4480000000000004</v>
      </c>
      <c r="M293" s="137">
        <v>6</v>
      </c>
      <c r="N293" s="126">
        <v>5.7649999999999997</v>
      </c>
      <c r="O293" s="123">
        <v>1</v>
      </c>
      <c r="P293" s="136">
        <v>4.3237499999999995</v>
      </c>
      <c r="Q293" s="138">
        <v>44.85</v>
      </c>
      <c r="R293" s="137">
        <v>44.85</v>
      </c>
      <c r="S293" s="139">
        <v>1015350</v>
      </c>
      <c r="T293" s="124">
        <v>6</v>
      </c>
      <c r="U293" s="140">
        <v>22638.795986622074</v>
      </c>
      <c r="V293" s="141">
        <v>44.171960407741174</v>
      </c>
    </row>
    <row r="294" spans="1:22">
      <c r="A294" s="125">
        <v>293</v>
      </c>
      <c r="B294" s="125">
        <v>293</v>
      </c>
      <c r="C294" s="125" t="s">
        <v>681</v>
      </c>
      <c r="D294" s="125" t="s">
        <v>195</v>
      </c>
      <c r="E294" s="125" t="s">
        <v>195</v>
      </c>
      <c r="F294" s="125" t="s">
        <v>539</v>
      </c>
      <c r="G294" s="125" t="s">
        <v>540</v>
      </c>
      <c r="H294" s="125" t="s">
        <v>187</v>
      </c>
      <c r="I294" s="123">
        <v>38000</v>
      </c>
      <c r="J294" s="123">
        <v>38000</v>
      </c>
      <c r="K294" s="125" t="s">
        <v>193</v>
      </c>
      <c r="L294" s="126">
        <v>11.922000000000001</v>
      </c>
      <c r="M294" s="137">
        <v>12</v>
      </c>
      <c r="N294" s="126">
        <v>1.6619999999999999</v>
      </c>
      <c r="O294" s="123">
        <v>1</v>
      </c>
      <c r="P294" s="136">
        <v>1.2464999999999999</v>
      </c>
      <c r="Q294" s="138">
        <v>10.350000000000001</v>
      </c>
      <c r="R294" s="137">
        <v>10.350000000000001</v>
      </c>
      <c r="S294" s="139">
        <v>1574950</v>
      </c>
      <c r="T294" s="124">
        <v>3</v>
      </c>
      <c r="U294" s="140">
        <v>152169.08212560383</v>
      </c>
      <c r="V294" s="141">
        <v>6.5716371948315828</v>
      </c>
    </row>
    <row r="295" spans="1:22">
      <c r="A295" s="125">
        <v>294</v>
      </c>
      <c r="B295" s="125">
        <v>294</v>
      </c>
      <c r="C295" s="125" t="s">
        <v>682</v>
      </c>
      <c r="D295" s="125" t="s">
        <v>195</v>
      </c>
      <c r="E295" s="125" t="s">
        <v>195</v>
      </c>
      <c r="F295" s="125" t="s">
        <v>382</v>
      </c>
      <c r="G295" s="125" t="s">
        <v>383</v>
      </c>
      <c r="H295" s="125" t="s">
        <v>187</v>
      </c>
      <c r="I295" s="123">
        <v>38000</v>
      </c>
      <c r="J295" s="123">
        <v>38000</v>
      </c>
      <c r="K295" s="123">
        <v>20000</v>
      </c>
      <c r="L295" s="126">
        <v>6.5659999999999998</v>
      </c>
      <c r="M295" s="137">
        <v>7</v>
      </c>
      <c r="N295" s="126">
        <v>5.0469999999999997</v>
      </c>
      <c r="O295" s="123">
        <v>1</v>
      </c>
      <c r="P295" s="136">
        <v>3.7852499999999996</v>
      </c>
      <c r="Q295" s="138">
        <v>41.400000000000006</v>
      </c>
      <c r="R295" s="137">
        <v>41.400000000000006</v>
      </c>
      <c r="S295" s="139">
        <v>1126610</v>
      </c>
      <c r="T295" s="124">
        <v>6</v>
      </c>
      <c r="U295" s="140">
        <v>27212.801932367147</v>
      </c>
      <c r="V295" s="141">
        <v>36.747410372711059</v>
      </c>
    </row>
    <row r="296" spans="1:22">
      <c r="A296" s="125">
        <v>295</v>
      </c>
      <c r="B296" s="125">
        <v>295</v>
      </c>
      <c r="C296" s="125" t="s">
        <v>683</v>
      </c>
      <c r="D296" s="125" t="s">
        <v>195</v>
      </c>
      <c r="E296" s="125" t="s">
        <v>195</v>
      </c>
      <c r="F296" s="125" t="s">
        <v>539</v>
      </c>
      <c r="G296" s="125" t="s">
        <v>540</v>
      </c>
      <c r="H296" s="125" t="s">
        <v>187</v>
      </c>
      <c r="I296" s="123">
        <v>38000</v>
      </c>
      <c r="J296" s="123">
        <v>38000</v>
      </c>
      <c r="K296" s="125" t="s">
        <v>193</v>
      </c>
      <c r="L296" s="126">
        <v>4.3040000000000003</v>
      </c>
      <c r="M296" s="137">
        <v>5</v>
      </c>
      <c r="N296" s="126">
        <v>1.5</v>
      </c>
      <c r="O296" s="123">
        <v>1</v>
      </c>
      <c r="P296" s="136">
        <v>1.125</v>
      </c>
      <c r="Q296" s="138">
        <v>10.350000000000001</v>
      </c>
      <c r="R296" s="137">
        <v>10.350000000000001</v>
      </c>
      <c r="S296" s="139">
        <v>699140</v>
      </c>
      <c r="T296" s="124">
        <v>4</v>
      </c>
      <c r="U296" s="140">
        <v>67549.758454106268</v>
      </c>
      <c r="V296" s="141">
        <v>14.803901936665048</v>
      </c>
    </row>
    <row r="297" spans="1:22">
      <c r="A297" s="142">
        <v>296</v>
      </c>
      <c r="B297" s="142">
        <v>296</v>
      </c>
      <c r="C297" s="142" t="s">
        <v>684</v>
      </c>
      <c r="D297" s="125" t="s">
        <v>195</v>
      </c>
      <c r="E297" s="125" t="s">
        <v>195</v>
      </c>
      <c r="F297" s="142" t="s">
        <v>685</v>
      </c>
      <c r="G297" s="142" t="s">
        <v>686</v>
      </c>
      <c r="H297" s="142" t="s">
        <v>187</v>
      </c>
      <c r="I297" s="143">
        <v>38000</v>
      </c>
      <c r="J297" s="142" t="s">
        <v>193</v>
      </c>
      <c r="K297" s="143">
        <v>38000</v>
      </c>
      <c r="L297" s="144">
        <v>6.28</v>
      </c>
      <c r="M297" s="145">
        <v>7</v>
      </c>
      <c r="N297" s="144">
        <v>10.893000000000001</v>
      </c>
      <c r="O297" s="143">
        <v>1</v>
      </c>
      <c r="P297" s="145">
        <v>8.1697500000000005</v>
      </c>
      <c r="Q297" s="146">
        <v>89.7</v>
      </c>
      <c r="R297" s="145">
        <v>89.7</v>
      </c>
      <c r="S297" s="139">
        <v>2394130</v>
      </c>
      <c r="T297" s="147">
        <v>11</v>
      </c>
      <c r="U297" s="148">
        <v>26690.412486064659</v>
      </c>
      <c r="V297" s="149">
        <v>37.466637150029449</v>
      </c>
    </row>
    <row r="298" spans="1:22">
      <c r="A298" s="142">
        <v>297</v>
      </c>
      <c r="B298" s="142">
        <v>297</v>
      </c>
      <c r="C298" s="142" t="s">
        <v>687</v>
      </c>
      <c r="D298" s="125" t="s">
        <v>195</v>
      </c>
      <c r="E298" s="125" t="s">
        <v>195</v>
      </c>
      <c r="F298" s="142" t="s">
        <v>385</v>
      </c>
      <c r="G298" s="142"/>
      <c r="H298" s="142" t="s">
        <v>187</v>
      </c>
      <c r="I298" s="143">
        <v>38000</v>
      </c>
      <c r="J298" s="142"/>
      <c r="K298" s="142"/>
      <c r="L298" s="144">
        <v>3.2469999999999999</v>
      </c>
      <c r="M298" s="145">
        <v>4</v>
      </c>
      <c r="N298" s="144">
        <v>6.5069999999999997</v>
      </c>
      <c r="O298" s="143">
        <v>1</v>
      </c>
      <c r="P298" s="145">
        <v>4.8802500000000002</v>
      </c>
      <c r="Q298" s="146">
        <v>51.75</v>
      </c>
      <c r="R298" s="145">
        <v>51.75</v>
      </c>
      <c r="S298" s="139">
        <v>1761700</v>
      </c>
      <c r="T298" s="147">
        <v>11</v>
      </c>
      <c r="U298" s="148">
        <v>34042.512077294683</v>
      </c>
      <c r="V298" s="149">
        <v>29.375035477095988</v>
      </c>
    </row>
    <row r="299" spans="1:22">
      <c r="A299" s="125">
        <v>298</v>
      </c>
      <c r="B299" s="125">
        <v>298</v>
      </c>
      <c r="C299" s="125" t="s">
        <v>688</v>
      </c>
      <c r="D299" s="125" t="s">
        <v>195</v>
      </c>
      <c r="E299" s="125" t="s">
        <v>195</v>
      </c>
      <c r="F299" s="125" t="s">
        <v>385</v>
      </c>
      <c r="G299" s="123"/>
      <c r="H299" s="125" t="s">
        <v>187</v>
      </c>
      <c r="I299" s="123">
        <v>38000</v>
      </c>
      <c r="J299" s="123"/>
      <c r="K299" s="123"/>
      <c r="L299" s="126">
        <v>5.1589999999999998</v>
      </c>
      <c r="M299" s="137">
        <v>6</v>
      </c>
      <c r="N299" s="126">
        <v>0.58299999999999996</v>
      </c>
      <c r="O299" s="123">
        <v>1</v>
      </c>
      <c r="P299" s="136">
        <v>0.58299999999999996</v>
      </c>
      <c r="Q299" s="138">
        <v>3.45</v>
      </c>
      <c r="R299" s="137">
        <v>3.45</v>
      </c>
      <c r="S299" s="139">
        <v>769410</v>
      </c>
      <c r="T299" s="124">
        <v>4</v>
      </c>
      <c r="U299" s="140">
        <v>223017.39130434781</v>
      </c>
      <c r="V299" s="141">
        <v>4.4839552384294459</v>
      </c>
    </row>
    <row r="300" spans="1:22">
      <c r="A300" s="125">
        <v>299</v>
      </c>
      <c r="B300" s="125">
        <v>299</v>
      </c>
      <c r="C300" s="125" t="s">
        <v>689</v>
      </c>
      <c r="D300" s="125" t="s">
        <v>195</v>
      </c>
      <c r="E300" s="125" t="s">
        <v>195</v>
      </c>
      <c r="F300" s="125" t="s">
        <v>385</v>
      </c>
      <c r="G300" s="123"/>
      <c r="H300" s="125" t="s">
        <v>187</v>
      </c>
      <c r="I300" s="123">
        <v>38000</v>
      </c>
      <c r="J300" s="123"/>
      <c r="K300" s="123"/>
      <c r="L300" s="126">
        <v>2.2799999999999998</v>
      </c>
      <c r="M300" s="137">
        <v>3</v>
      </c>
      <c r="N300" s="126">
        <v>1.6240000000000001</v>
      </c>
      <c r="O300" s="123">
        <v>1</v>
      </c>
      <c r="P300" s="136">
        <v>1.218</v>
      </c>
      <c r="Q300" s="138">
        <v>10.350000000000001</v>
      </c>
      <c r="R300" s="137">
        <v>10.350000000000001</v>
      </c>
      <c r="S300" s="139">
        <v>558600</v>
      </c>
      <c r="T300" s="124">
        <v>4</v>
      </c>
      <c r="U300" s="140">
        <v>53971.014492753617</v>
      </c>
      <c r="V300" s="141">
        <v>18.528464017185826</v>
      </c>
    </row>
    <row r="301" spans="1:22">
      <c r="A301" s="142">
        <v>300</v>
      </c>
      <c r="B301" s="142">
        <v>300</v>
      </c>
      <c r="C301" s="142" t="s">
        <v>690</v>
      </c>
      <c r="D301" s="125" t="s">
        <v>195</v>
      </c>
      <c r="E301" s="125" t="s">
        <v>195</v>
      </c>
      <c r="F301" s="142" t="s">
        <v>691</v>
      </c>
      <c r="G301" s="142" t="s">
        <v>692</v>
      </c>
      <c r="H301" s="142" t="s">
        <v>187</v>
      </c>
      <c r="I301" s="143">
        <v>38000</v>
      </c>
      <c r="J301" s="142" t="s">
        <v>193</v>
      </c>
      <c r="K301" s="143">
        <v>38000</v>
      </c>
      <c r="L301" s="144">
        <v>2.4540000000000002</v>
      </c>
      <c r="M301" s="145">
        <v>3</v>
      </c>
      <c r="N301" s="144">
        <v>6.7460000000000004</v>
      </c>
      <c r="O301" s="143">
        <v>1</v>
      </c>
      <c r="P301" s="145">
        <v>5.0594999999999999</v>
      </c>
      <c r="Q301" s="146">
        <v>55.2</v>
      </c>
      <c r="R301" s="145">
        <v>55.2</v>
      </c>
      <c r="S301" s="139">
        <v>1550890</v>
      </c>
      <c r="T301" s="147">
        <v>11</v>
      </c>
      <c r="U301" s="148">
        <v>28095.833333333332</v>
      </c>
      <c r="V301" s="149">
        <v>35.592466261308026</v>
      </c>
    </row>
    <row r="302" spans="1:22">
      <c r="A302" s="125">
        <v>301</v>
      </c>
      <c r="B302" s="125">
        <v>301</v>
      </c>
      <c r="C302" s="125" t="s">
        <v>693</v>
      </c>
      <c r="D302" s="125" t="s">
        <v>195</v>
      </c>
      <c r="E302" s="125" t="s">
        <v>195</v>
      </c>
      <c r="F302" s="125" t="s">
        <v>691</v>
      </c>
      <c r="G302" s="125" t="s">
        <v>692</v>
      </c>
      <c r="H302" s="125" t="s">
        <v>187</v>
      </c>
      <c r="I302" s="123">
        <v>38000</v>
      </c>
      <c r="J302" s="125" t="s">
        <v>193</v>
      </c>
      <c r="K302" s="123">
        <v>38000</v>
      </c>
      <c r="L302" s="126">
        <v>5.0540000000000003</v>
      </c>
      <c r="M302" s="137">
        <v>6</v>
      </c>
      <c r="N302" s="126">
        <v>4.5060000000000002</v>
      </c>
      <c r="O302" s="123">
        <v>1</v>
      </c>
      <c r="P302" s="136">
        <v>3.3795000000000002</v>
      </c>
      <c r="Q302" s="138">
        <v>34.5</v>
      </c>
      <c r="R302" s="137">
        <v>34.5</v>
      </c>
      <c r="S302" s="139">
        <v>1015350</v>
      </c>
      <c r="T302" s="124">
        <v>6</v>
      </c>
      <c r="U302" s="140">
        <v>29430.434782608696</v>
      </c>
      <c r="V302" s="141">
        <v>33.978431082877826</v>
      </c>
    </row>
    <row r="303" spans="1:22">
      <c r="A303" s="125">
        <v>302</v>
      </c>
      <c r="B303" s="125">
        <v>302</v>
      </c>
      <c r="C303" s="125" t="s">
        <v>694</v>
      </c>
      <c r="D303" s="125" t="s">
        <v>242</v>
      </c>
      <c r="E303" s="125" t="s">
        <v>242</v>
      </c>
      <c r="F303" s="125" t="s">
        <v>243</v>
      </c>
      <c r="G303" s="125" t="s">
        <v>244</v>
      </c>
      <c r="H303" s="125" t="s">
        <v>187</v>
      </c>
      <c r="I303" s="123">
        <v>38000</v>
      </c>
      <c r="J303" s="123">
        <v>38000</v>
      </c>
      <c r="K303" s="123">
        <v>20000</v>
      </c>
      <c r="L303" s="126">
        <v>7.4589999999999996</v>
      </c>
      <c r="M303" s="137">
        <v>8</v>
      </c>
      <c r="N303" s="126">
        <v>1.9770000000000001</v>
      </c>
      <c r="O303" s="123">
        <v>1</v>
      </c>
      <c r="P303" s="136">
        <v>1.48275</v>
      </c>
      <c r="Q303" s="138">
        <v>13.8</v>
      </c>
      <c r="R303" s="137">
        <v>13.8</v>
      </c>
      <c r="S303" s="139">
        <v>909950</v>
      </c>
      <c r="T303" s="124">
        <v>4</v>
      </c>
      <c r="U303" s="140">
        <v>65938.405797101441</v>
      </c>
      <c r="V303" s="141">
        <v>15.165668443321062</v>
      </c>
    </row>
    <row r="304" spans="1:22">
      <c r="A304" s="125">
        <v>303</v>
      </c>
      <c r="B304" s="125">
        <v>303</v>
      </c>
      <c r="C304" s="125" t="s">
        <v>695</v>
      </c>
      <c r="D304" s="125" t="s">
        <v>242</v>
      </c>
      <c r="E304" s="125" t="s">
        <v>242</v>
      </c>
      <c r="F304" s="125" t="s">
        <v>243</v>
      </c>
      <c r="G304" s="125" t="s">
        <v>244</v>
      </c>
      <c r="H304" s="125" t="s">
        <v>187</v>
      </c>
      <c r="I304" s="123">
        <v>38000</v>
      </c>
      <c r="J304" s="123">
        <v>38000</v>
      </c>
      <c r="K304" s="123">
        <v>20000</v>
      </c>
      <c r="L304" s="126">
        <v>6.2380000000000004</v>
      </c>
      <c r="M304" s="137">
        <v>7</v>
      </c>
      <c r="N304" s="126">
        <v>4.423</v>
      </c>
      <c r="O304" s="123">
        <v>1</v>
      </c>
      <c r="P304" s="136">
        <v>3.31725</v>
      </c>
      <c r="Q304" s="138">
        <v>34.5</v>
      </c>
      <c r="R304" s="137">
        <v>34.5</v>
      </c>
      <c r="S304" s="139">
        <v>1126610</v>
      </c>
      <c r="T304" s="124">
        <v>6</v>
      </c>
      <c r="U304" s="140">
        <v>32655.36231884058</v>
      </c>
      <c r="V304" s="141">
        <v>30.62284197725921</v>
      </c>
    </row>
    <row r="305" spans="1:22">
      <c r="A305" s="125">
        <v>304</v>
      </c>
      <c r="B305" s="125">
        <v>304</v>
      </c>
      <c r="C305" s="125" t="s">
        <v>696</v>
      </c>
      <c r="D305" s="125" t="s">
        <v>242</v>
      </c>
      <c r="E305" s="125" t="s">
        <v>242</v>
      </c>
      <c r="F305" s="125" t="s">
        <v>243</v>
      </c>
      <c r="G305" s="125" t="s">
        <v>244</v>
      </c>
      <c r="H305" s="125" t="s">
        <v>187</v>
      </c>
      <c r="I305" s="123">
        <v>38000</v>
      </c>
      <c r="J305" s="123">
        <v>38000</v>
      </c>
      <c r="K305" s="123">
        <v>20000</v>
      </c>
      <c r="L305" s="126">
        <v>7.4790000000000001</v>
      </c>
      <c r="M305" s="137">
        <v>8</v>
      </c>
      <c r="N305" s="126">
        <v>1.9430000000000001</v>
      </c>
      <c r="O305" s="123">
        <v>1</v>
      </c>
      <c r="P305" s="136">
        <v>1.4572500000000002</v>
      </c>
      <c r="Q305" s="138">
        <v>13.8</v>
      </c>
      <c r="R305" s="137">
        <v>13.8</v>
      </c>
      <c r="S305" s="139">
        <v>909950</v>
      </c>
      <c r="T305" s="124">
        <v>4</v>
      </c>
      <c r="U305" s="140">
        <v>65938.405797101441</v>
      </c>
      <c r="V305" s="141">
        <v>15.165668443321062</v>
      </c>
    </row>
    <row r="306" spans="1:22">
      <c r="A306" s="125">
        <v>305</v>
      </c>
      <c r="B306" s="125">
        <v>305</v>
      </c>
      <c r="C306" s="125" t="s">
        <v>697</v>
      </c>
      <c r="D306" s="125" t="s">
        <v>242</v>
      </c>
      <c r="E306" s="125" t="s">
        <v>242</v>
      </c>
      <c r="F306" s="125" t="s">
        <v>243</v>
      </c>
      <c r="G306" s="125" t="s">
        <v>244</v>
      </c>
      <c r="H306" s="125" t="s">
        <v>187</v>
      </c>
      <c r="I306" s="123">
        <v>38000</v>
      </c>
      <c r="J306" s="123">
        <v>38000</v>
      </c>
      <c r="K306" s="123">
        <v>20000</v>
      </c>
      <c r="L306" s="126">
        <v>9.6340000000000003</v>
      </c>
      <c r="M306" s="137">
        <v>10</v>
      </c>
      <c r="N306" s="126">
        <v>1.036</v>
      </c>
      <c r="O306" s="123">
        <v>1</v>
      </c>
      <c r="P306" s="136">
        <v>0.77700000000000002</v>
      </c>
      <c r="Q306" s="138">
        <v>6.9</v>
      </c>
      <c r="R306" s="137">
        <v>6.9</v>
      </c>
      <c r="S306" s="139">
        <v>1432500</v>
      </c>
      <c r="T306" s="124">
        <v>2</v>
      </c>
      <c r="U306" s="140">
        <v>207608.69565217389</v>
      </c>
      <c r="V306" s="141">
        <v>4.8167539267015709</v>
      </c>
    </row>
    <row r="307" spans="1:22">
      <c r="A307" s="125">
        <v>306</v>
      </c>
      <c r="B307" s="125">
        <v>306</v>
      </c>
      <c r="C307" s="125" t="s">
        <v>698</v>
      </c>
      <c r="D307" s="125" t="s">
        <v>242</v>
      </c>
      <c r="E307" s="125" t="s">
        <v>242</v>
      </c>
      <c r="F307" s="125" t="s">
        <v>243</v>
      </c>
      <c r="G307" s="125" t="s">
        <v>244</v>
      </c>
      <c r="H307" s="125" t="s">
        <v>187</v>
      </c>
      <c r="I307" s="123">
        <v>38000</v>
      </c>
      <c r="J307" s="123">
        <v>38000</v>
      </c>
      <c r="K307" s="123">
        <v>20000</v>
      </c>
      <c r="L307" s="126">
        <v>10.101000000000001</v>
      </c>
      <c r="M307" s="137">
        <v>11</v>
      </c>
      <c r="N307" s="126">
        <v>1.1299999999999999</v>
      </c>
      <c r="O307" s="123">
        <v>1</v>
      </c>
      <c r="P307" s="136">
        <v>0.84749999999999992</v>
      </c>
      <c r="Q307" s="138">
        <v>6.9</v>
      </c>
      <c r="R307" s="137">
        <v>6.9</v>
      </c>
      <c r="S307" s="139">
        <v>1485200</v>
      </c>
      <c r="T307" s="124">
        <v>2</v>
      </c>
      <c r="U307" s="140">
        <v>215246.37681159418</v>
      </c>
      <c r="V307" s="141">
        <v>4.6458389442499328</v>
      </c>
    </row>
    <row r="308" spans="1:22">
      <c r="A308" s="125">
        <v>307</v>
      </c>
      <c r="B308" s="125">
        <v>307</v>
      </c>
      <c r="C308" s="125" t="s">
        <v>699</v>
      </c>
      <c r="D308" s="125" t="s">
        <v>242</v>
      </c>
      <c r="E308" s="125" t="s">
        <v>242</v>
      </c>
      <c r="F308" s="125" t="s">
        <v>243</v>
      </c>
      <c r="G308" s="125" t="s">
        <v>244</v>
      </c>
      <c r="H308" s="125" t="s">
        <v>187</v>
      </c>
      <c r="I308" s="123">
        <v>38000</v>
      </c>
      <c r="J308" s="123">
        <v>38000</v>
      </c>
      <c r="K308" s="123">
        <v>20000</v>
      </c>
      <c r="L308" s="126">
        <v>13.898</v>
      </c>
      <c r="M308" s="137">
        <v>14</v>
      </c>
      <c r="N308" s="126">
        <v>4.42</v>
      </c>
      <c r="O308" s="123">
        <v>1</v>
      </c>
      <c r="P308" s="136">
        <v>3.3149999999999999</v>
      </c>
      <c r="Q308" s="138">
        <v>34.5</v>
      </c>
      <c r="R308" s="137">
        <v>34.5</v>
      </c>
      <c r="S308" s="139">
        <v>1905430</v>
      </c>
      <c r="T308" s="124">
        <v>6</v>
      </c>
      <c r="U308" s="140">
        <v>55229.855072463768</v>
      </c>
      <c r="V308" s="141">
        <v>18.106149268144197</v>
      </c>
    </row>
    <row r="309" spans="1:22">
      <c r="A309" s="142">
        <v>308</v>
      </c>
      <c r="B309" s="142">
        <v>308</v>
      </c>
      <c r="C309" s="142" t="s">
        <v>700</v>
      </c>
      <c r="D309" s="125" t="s">
        <v>242</v>
      </c>
      <c r="E309" s="125" t="s">
        <v>242</v>
      </c>
      <c r="F309" s="142" t="s">
        <v>243</v>
      </c>
      <c r="G309" s="142" t="s">
        <v>244</v>
      </c>
      <c r="H309" s="142" t="s">
        <v>187</v>
      </c>
      <c r="I309" s="143">
        <v>38000</v>
      </c>
      <c r="J309" s="143">
        <v>38000</v>
      </c>
      <c r="K309" s="143">
        <v>20000</v>
      </c>
      <c r="L309" s="144">
        <v>18.984000000000002</v>
      </c>
      <c r="M309" s="145">
        <v>19</v>
      </c>
      <c r="N309" s="144">
        <v>14.303000000000001</v>
      </c>
      <c r="O309" s="143">
        <v>1</v>
      </c>
      <c r="P309" s="145">
        <v>10.727250000000002</v>
      </c>
      <c r="Q309" s="146">
        <v>117.30000000000001</v>
      </c>
      <c r="R309" s="145">
        <v>117.30000000000001</v>
      </c>
      <c r="S309" s="139">
        <v>4923850</v>
      </c>
      <c r="T309" s="147">
        <v>11</v>
      </c>
      <c r="U309" s="148">
        <v>41976.555839727189</v>
      </c>
      <c r="V309" s="149">
        <v>23.822821572549937</v>
      </c>
    </row>
    <row r="310" spans="1:22">
      <c r="A310" s="125">
        <v>309</v>
      </c>
      <c r="B310" s="125">
        <v>309</v>
      </c>
      <c r="C310" s="125" t="s">
        <v>701</v>
      </c>
      <c r="D310" s="125" t="s">
        <v>195</v>
      </c>
      <c r="E310" s="125" t="s">
        <v>195</v>
      </c>
      <c r="F310" s="125" t="s">
        <v>423</v>
      </c>
      <c r="G310" s="125" t="s">
        <v>424</v>
      </c>
      <c r="H310" s="125" t="s">
        <v>187</v>
      </c>
      <c r="I310" s="123">
        <v>38000</v>
      </c>
      <c r="J310" s="123">
        <v>38000</v>
      </c>
      <c r="K310" s="125" t="s">
        <v>193</v>
      </c>
      <c r="L310" s="126">
        <v>13.432</v>
      </c>
      <c r="M310" s="137">
        <v>14</v>
      </c>
      <c r="N310" s="126">
        <v>3.26</v>
      </c>
      <c r="O310" s="123">
        <v>1</v>
      </c>
      <c r="P310" s="136">
        <v>2.4449999999999998</v>
      </c>
      <c r="Q310" s="138">
        <v>24.150000000000006</v>
      </c>
      <c r="R310" s="137">
        <v>24.150000000000006</v>
      </c>
      <c r="S310" s="139">
        <v>1591410</v>
      </c>
      <c r="T310" s="124">
        <v>5</v>
      </c>
      <c r="U310" s="140">
        <v>65896.894409937871</v>
      </c>
      <c r="V310" s="141">
        <v>15.175221972967373</v>
      </c>
    </row>
    <row r="311" spans="1:22">
      <c r="A311" s="125">
        <v>311</v>
      </c>
      <c r="B311" s="125">
        <v>311</v>
      </c>
      <c r="C311" s="125" t="s">
        <v>702</v>
      </c>
      <c r="D311" s="125" t="s">
        <v>392</v>
      </c>
      <c r="E311" s="125" t="s">
        <v>392</v>
      </c>
      <c r="F311" s="125" t="s">
        <v>389</v>
      </c>
      <c r="G311" s="125" t="s">
        <v>390</v>
      </c>
      <c r="H311" s="125" t="s">
        <v>207</v>
      </c>
      <c r="I311" s="123">
        <v>110000</v>
      </c>
      <c r="J311" s="123">
        <v>20000</v>
      </c>
      <c r="K311" s="123">
        <v>110000</v>
      </c>
      <c r="L311" s="126">
        <v>7.5890000000000004</v>
      </c>
      <c r="M311" s="137">
        <v>8</v>
      </c>
      <c r="N311" s="126">
        <v>2.1619999999999999</v>
      </c>
      <c r="O311" s="123">
        <v>1</v>
      </c>
      <c r="P311" s="136">
        <v>1.6214999999999999</v>
      </c>
      <c r="Q311" s="138">
        <v>17.25</v>
      </c>
      <c r="R311" s="137">
        <v>17.25</v>
      </c>
      <c r="S311" s="139">
        <v>2156870</v>
      </c>
      <c r="T311" s="124">
        <v>8</v>
      </c>
      <c r="U311" s="140">
        <v>125035.9420289855</v>
      </c>
      <c r="V311" s="141">
        <v>7.9977003713714785</v>
      </c>
    </row>
    <row r="312" spans="1:22">
      <c r="A312" s="125">
        <v>312</v>
      </c>
      <c r="B312" s="125">
        <v>312</v>
      </c>
      <c r="C312" s="125" t="s">
        <v>703</v>
      </c>
      <c r="D312" s="125" t="s">
        <v>388</v>
      </c>
      <c r="E312" s="125" t="s">
        <v>388</v>
      </c>
      <c r="F312" s="125" t="s">
        <v>389</v>
      </c>
      <c r="G312" s="125" t="s">
        <v>390</v>
      </c>
      <c r="H312" s="125" t="s">
        <v>207</v>
      </c>
      <c r="I312" s="123">
        <v>110000</v>
      </c>
      <c r="J312" s="123">
        <v>20000</v>
      </c>
      <c r="K312" s="123">
        <v>110000</v>
      </c>
      <c r="L312" s="126">
        <v>11.318</v>
      </c>
      <c r="M312" s="137">
        <v>12</v>
      </c>
      <c r="N312" s="126">
        <v>1.034</v>
      </c>
      <c r="O312" s="123">
        <v>1</v>
      </c>
      <c r="P312" s="136">
        <v>0.77550000000000008</v>
      </c>
      <c r="Q312" s="138">
        <v>6.9</v>
      </c>
      <c r="R312" s="137">
        <v>6.9</v>
      </c>
      <c r="S312" s="139">
        <v>2048870</v>
      </c>
      <c r="T312" s="124">
        <v>7</v>
      </c>
      <c r="U312" s="140">
        <v>296937.68115942029</v>
      </c>
      <c r="V312" s="141">
        <v>3.3677100060033092</v>
      </c>
    </row>
    <row r="313" spans="1:22">
      <c r="A313" s="125">
        <v>313</v>
      </c>
      <c r="B313" s="125">
        <v>313</v>
      </c>
      <c r="C313" s="125" t="s">
        <v>704</v>
      </c>
      <c r="D313" s="125" t="s">
        <v>215</v>
      </c>
      <c r="E313" s="125" t="s">
        <v>215</v>
      </c>
      <c r="F313" s="125" t="s">
        <v>397</v>
      </c>
      <c r="G313" s="125" t="s">
        <v>398</v>
      </c>
      <c r="H313" s="125" t="s">
        <v>207</v>
      </c>
      <c r="I313" s="123">
        <v>110000</v>
      </c>
      <c r="J313" s="123">
        <v>110000</v>
      </c>
      <c r="K313" s="123">
        <v>38000</v>
      </c>
      <c r="L313" s="126">
        <v>7.1349999999999998</v>
      </c>
      <c r="M313" s="137">
        <v>8</v>
      </c>
      <c r="N313" s="126">
        <v>1.9890000000000001</v>
      </c>
      <c r="O313" s="123">
        <v>1</v>
      </c>
      <c r="P313" s="136">
        <v>1.4917500000000001</v>
      </c>
      <c r="Q313" s="138">
        <v>13.8</v>
      </c>
      <c r="R313" s="137">
        <v>13.8</v>
      </c>
      <c r="S313" s="139">
        <v>2156870</v>
      </c>
      <c r="T313" s="124">
        <v>8</v>
      </c>
      <c r="U313" s="140">
        <v>156294.92753623187</v>
      </c>
      <c r="V313" s="141">
        <v>6.3981602970971823</v>
      </c>
    </row>
    <row r="314" spans="1:22">
      <c r="A314" s="125">
        <v>314</v>
      </c>
      <c r="B314" s="125">
        <v>314</v>
      </c>
      <c r="C314" s="125" t="s">
        <v>705</v>
      </c>
      <c r="D314" s="125" t="s">
        <v>215</v>
      </c>
      <c r="E314" s="125" t="s">
        <v>215</v>
      </c>
      <c r="F314" s="125" t="s">
        <v>706</v>
      </c>
      <c r="G314" s="125" t="s">
        <v>707</v>
      </c>
      <c r="H314" s="125" t="s">
        <v>207</v>
      </c>
      <c r="I314" s="123">
        <v>110000</v>
      </c>
      <c r="J314" s="125" t="s">
        <v>193</v>
      </c>
      <c r="K314" s="123">
        <v>110000</v>
      </c>
      <c r="L314" s="126">
        <v>7.4329999999999998</v>
      </c>
      <c r="M314" s="137">
        <v>8</v>
      </c>
      <c r="N314" s="126">
        <v>1.038</v>
      </c>
      <c r="O314" s="123">
        <v>1</v>
      </c>
      <c r="P314" s="136">
        <v>0.77849999999999997</v>
      </c>
      <c r="Q314" s="138">
        <v>6.9</v>
      </c>
      <c r="R314" s="137">
        <v>6.9</v>
      </c>
      <c r="S314" s="139">
        <v>1838070</v>
      </c>
      <c r="T314" s="124">
        <v>7</v>
      </c>
      <c r="U314" s="140">
        <v>266386.95652173914</v>
      </c>
      <c r="V314" s="141">
        <v>3.7539375540648616</v>
      </c>
    </row>
    <row r="315" spans="1:22">
      <c r="A315" s="125">
        <v>315</v>
      </c>
      <c r="B315" s="125">
        <v>315</v>
      </c>
      <c r="C315" s="125" t="s">
        <v>708</v>
      </c>
      <c r="D315" s="125" t="s">
        <v>215</v>
      </c>
      <c r="E315" s="125" t="s">
        <v>215</v>
      </c>
      <c r="F315" s="125" t="s">
        <v>401</v>
      </c>
      <c r="G315" s="125" t="s">
        <v>402</v>
      </c>
      <c r="H315" s="125" t="s">
        <v>187</v>
      </c>
      <c r="I315" s="123">
        <v>38000</v>
      </c>
      <c r="J315" s="123">
        <v>38000</v>
      </c>
      <c r="K315" s="125" t="s">
        <v>193</v>
      </c>
      <c r="L315" s="126">
        <v>9.0109999999999992</v>
      </c>
      <c r="M315" s="137">
        <v>10</v>
      </c>
      <c r="N315" s="126">
        <v>0.80700000000000005</v>
      </c>
      <c r="O315" s="123">
        <v>1</v>
      </c>
      <c r="P315" s="136">
        <v>0.60525000000000007</v>
      </c>
      <c r="Q315" s="138">
        <v>6.9</v>
      </c>
      <c r="R315" s="137">
        <v>6.9</v>
      </c>
      <c r="S315" s="139">
        <v>1432500</v>
      </c>
      <c r="T315" s="124">
        <v>2</v>
      </c>
      <c r="U315" s="140">
        <v>207608.69565217389</v>
      </c>
      <c r="V315" s="141">
        <v>4.8167539267015709</v>
      </c>
    </row>
    <row r="316" spans="1:22">
      <c r="A316" s="125">
        <v>316</v>
      </c>
      <c r="B316" s="125">
        <v>316</v>
      </c>
      <c r="C316" s="125" t="s">
        <v>709</v>
      </c>
      <c r="D316" s="125" t="s">
        <v>215</v>
      </c>
      <c r="E316" s="125" t="s">
        <v>215</v>
      </c>
      <c r="F316" s="125" t="s">
        <v>401</v>
      </c>
      <c r="G316" s="125" t="s">
        <v>402</v>
      </c>
      <c r="H316" s="125" t="s">
        <v>187</v>
      </c>
      <c r="I316" s="123">
        <v>38000</v>
      </c>
      <c r="J316" s="123">
        <v>38000</v>
      </c>
      <c r="K316" s="125" t="s">
        <v>193</v>
      </c>
      <c r="L316" s="126">
        <v>7.0149999999999997</v>
      </c>
      <c r="M316" s="137">
        <v>8</v>
      </c>
      <c r="N316" s="126">
        <v>0.34599999999999997</v>
      </c>
      <c r="O316" s="123">
        <v>1</v>
      </c>
      <c r="P316" s="136">
        <v>0.34599999999999997</v>
      </c>
      <c r="Q316" s="138">
        <v>3.45</v>
      </c>
      <c r="R316" s="137">
        <v>3.45</v>
      </c>
      <c r="S316" s="139">
        <v>909950</v>
      </c>
      <c r="T316" s="124">
        <v>4</v>
      </c>
      <c r="U316" s="140">
        <v>263753.62318840576</v>
      </c>
      <c r="V316" s="141">
        <v>3.7914171108302654</v>
      </c>
    </row>
    <row r="317" spans="1:22">
      <c r="A317" s="125">
        <v>317</v>
      </c>
      <c r="B317" s="125">
        <v>317</v>
      </c>
      <c r="C317" s="125" t="s">
        <v>710</v>
      </c>
      <c r="D317" s="125" t="s">
        <v>215</v>
      </c>
      <c r="E317" s="125" t="s">
        <v>215</v>
      </c>
      <c r="F317" s="125" t="s">
        <v>397</v>
      </c>
      <c r="G317" s="125" t="s">
        <v>398</v>
      </c>
      <c r="H317" s="125" t="s">
        <v>207</v>
      </c>
      <c r="I317" s="123">
        <v>110000</v>
      </c>
      <c r="J317" s="123">
        <v>110000</v>
      </c>
      <c r="K317" s="123">
        <v>38000</v>
      </c>
      <c r="L317" s="126">
        <v>7.2930000000000001</v>
      </c>
      <c r="M317" s="137">
        <v>8</v>
      </c>
      <c r="N317" s="126">
        <v>2.4009999999999998</v>
      </c>
      <c r="O317" s="123">
        <v>1</v>
      </c>
      <c r="P317" s="136">
        <v>1.8007499999999999</v>
      </c>
      <c r="Q317" s="138">
        <v>17.25</v>
      </c>
      <c r="R317" s="137">
        <v>17.25</v>
      </c>
      <c r="S317" s="139">
        <v>2156870</v>
      </c>
      <c r="T317" s="124">
        <v>8</v>
      </c>
      <c r="U317" s="140">
        <v>125035.9420289855</v>
      </c>
      <c r="V317" s="141">
        <v>7.9977003713714785</v>
      </c>
    </row>
    <row r="318" spans="1:22">
      <c r="A318" s="142">
        <v>318</v>
      </c>
      <c r="B318" s="142">
        <v>318</v>
      </c>
      <c r="C318" s="142" t="s">
        <v>711</v>
      </c>
      <c r="D318" s="125" t="s">
        <v>215</v>
      </c>
      <c r="E318" s="125" t="s">
        <v>215</v>
      </c>
      <c r="F318" s="142" t="s">
        <v>401</v>
      </c>
      <c r="G318" s="142" t="s">
        <v>402</v>
      </c>
      <c r="H318" s="142" t="s">
        <v>187</v>
      </c>
      <c r="I318" s="143">
        <v>38000</v>
      </c>
      <c r="J318" s="143">
        <v>38000</v>
      </c>
      <c r="K318" s="142" t="s">
        <v>193</v>
      </c>
      <c r="L318" s="144">
        <v>8.8520000000000003</v>
      </c>
      <c r="M318" s="145">
        <v>9</v>
      </c>
      <c r="N318" s="144">
        <v>6.0640000000000001</v>
      </c>
      <c r="O318" s="143">
        <v>1</v>
      </c>
      <c r="P318" s="145">
        <v>4.548</v>
      </c>
      <c r="Q318" s="146">
        <v>48.300000000000011</v>
      </c>
      <c r="R318" s="145">
        <v>48.300000000000011</v>
      </c>
      <c r="S318" s="139">
        <v>2815750</v>
      </c>
      <c r="T318" s="147">
        <v>11</v>
      </c>
      <c r="U318" s="148">
        <v>58297.101449275346</v>
      </c>
      <c r="V318" s="149">
        <v>17.153511497824741</v>
      </c>
    </row>
    <row r="319" spans="1:22">
      <c r="A319" s="125">
        <v>319</v>
      </c>
      <c r="B319" s="125">
        <v>319</v>
      </c>
      <c r="C319" s="125" t="s">
        <v>712</v>
      </c>
      <c r="D319" s="125" t="s">
        <v>215</v>
      </c>
      <c r="E319" s="125" t="s">
        <v>215</v>
      </c>
      <c r="F319" s="125" t="s">
        <v>713</v>
      </c>
      <c r="G319" s="125" t="s">
        <v>714</v>
      </c>
      <c r="H319" s="125" t="s">
        <v>187</v>
      </c>
      <c r="I319" s="123">
        <v>38000</v>
      </c>
      <c r="J319" s="125" t="s">
        <v>193</v>
      </c>
      <c r="K319" s="123">
        <v>38000</v>
      </c>
      <c r="L319" s="126">
        <v>12.249000000000001</v>
      </c>
      <c r="M319" s="137">
        <v>13</v>
      </c>
      <c r="N319" s="126">
        <v>1.659</v>
      </c>
      <c r="O319" s="123">
        <v>1</v>
      </c>
      <c r="P319" s="136">
        <v>1.2442500000000001</v>
      </c>
      <c r="Q319" s="138">
        <v>10.350000000000001</v>
      </c>
      <c r="R319" s="137">
        <v>10.350000000000001</v>
      </c>
      <c r="S319" s="139">
        <v>1627650</v>
      </c>
      <c r="T319" s="124">
        <v>3</v>
      </c>
      <c r="U319" s="140">
        <v>157260.86956521738</v>
      </c>
      <c r="V319" s="141">
        <v>6.3588609344760867</v>
      </c>
    </row>
    <row r="320" spans="1:22">
      <c r="A320" s="125">
        <v>320</v>
      </c>
      <c r="B320" s="125">
        <v>320</v>
      </c>
      <c r="C320" s="125" t="s">
        <v>715</v>
      </c>
      <c r="D320" s="125" t="s">
        <v>215</v>
      </c>
      <c r="E320" s="125" t="s">
        <v>215</v>
      </c>
      <c r="F320" s="125" t="s">
        <v>706</v>
      </c>
      <c r="G320" s="125" t="s">
        <v>707</v>
      </c>
      <c r="H320" s="125" t="s">
        <v>207</v>
      </c>
      <c r="I320" s="123">
        <v>110000</v>
      </c>
      <c r="J320" s="125" t="s">
        <v>193</v>
      </c>
      <c r="K320" s="123">
        <v>110000</v>
      </c>
      <c r="L320" s="126">
        <v>14.393000000000001</v>
      </c>
      <c r="M320" s="137">
        <v>15</v>
      </c>
      <c r="N320" s="126">
        <v>0.19400000000000001</v>
      </c>
      <c r="O320" s="123">
        <v>1</v>
      </c>
      <c r="P320" s="136">
        <v>0.19400000000000001</v>
      </c>
      <c r="Q320" s="138">
        <v>3.45</v>
      </c>
      <c r="R320" s="137">
        <v>3.45</v>
      </c>
      <c r="S320" s="139">
        <v>2206970</v>
      </c>
      <c r="T320" s="124">
        <v>7</v>
      </c>
      <c r="U320" s="140">
        <v>639701.44927536231</v>
      </c>
      <c r="V320" s="141">
        <v>1.5632292237773961</v>
      </c>
    </row>
    <row r="321" spans="1:22">
      <c r="A321" s="125">
        <v>321</v>
      </c>
      <c r="B321" s="125">
        <v>321</v>
      </c>
      <c r="C321" s="125" t="s">
        <v>716</v>
      </c>
      <c r="D321" s="125" t="s">
        <v>215</v>
      </c>
      <c r="E321" s="125" t="s">
        <v>215</v>
      </c>
      <c r="F321" s="125" t="s">
        <v>250</v>
      </c>
      <c r="G321" s="125" t="s">
        <v>251</v>
      </c>
      <c r="H321" s="125" t="s">
        <v>187</v>
      </c>
      <c r="I321" s="123">
        <v>38000</v>
      </c>
      <c r="J321" s="123">
        <v>38000</v>
      </c>
      <c r="K321" s="123">
        <v>20000</v>
      </c>
      <c r="L321" s="126">
        <v>10.332000000000001</v>
      </c>
      <c r="M321" s="137">
        <v>11</v>
      </c>
      <c r="N321" s="126">
        <v>0.42199999999999999</v>
      </c>
      <c r="O321" s="123">
        <v>1</v>
      </c>
      <c r="P321" s="136">
        <v>0.42199999999999999</v>
      </c>
      <c r="Q321" s="138">
        <v>3.45</v>
      </c>
      <c r="R321" s="137">
        <v>3.45</v>
      </c>
      <c r="S321" s="139">
        <v>1439840</v>
      </c>
      <c r="T321" s="124">
        <v>1</v>
      </c>
      <c r="U321" s="140">
        <v>417344.92753623187</v>
      </c>
      <c r="V321" s="141">
        <v>2.396099566618513</v>
      </c>
    </row>
    <row r="322" spans="1:22">
      <c r="A322" s="125">
        <v>322</v>
      </c>
      <c r="B322" s="125">
        <v>322</v>
      </c>
      <c r="C322" s="125" t="s">
        <v>717</v>
      </c>
      <c r="D322" s="125" t="s">
        <v>215</v>
      </c>
      <c r="E322" s="125" t="s">
        <v>215</v>
      </c>
      <c r="F322" s="125" t="s">
        <v>510</v>
      </c>
      <c r="G322" s="125" t="s">
        <v>511</v>
      </c>
      <c r="H322" s="125" t="s">
        <v>187</v>
      </c>
      <c r="I322" s="123">
        <v>38000</v>
      </c>
      <c r="J322" s="123">
        <v>38000</v>
      </c>
      <c r="K322" s="125" t="s">
        <v>193</v>
      </c>
      <c r="L322" s="126">
        <v>11.819000000000001</v>
      </c>
      <c r="M322" s="137">
        <v>12</v>
      </c>
      <c r="N322" s="126">
        <v>0.67200000000000004</v>
      </c>
      <c r="O322" s="123">
        <v>1</v>
      </c>
      <c r="P322" s="136">
        <v>0.504</v>
      </c>
      <c r="Q322" s="138">
        <v>3.45</v>
      </c>
      <c r="R322" s="137">
        <v>3.45</v>
      </c>
      <c r="S322" s="139">
        <v>1492540</v>
      </c>
      <c r="T322" s="124">
        <v>1</v>
      </c>
      <c r="U322" s="140">
        <v>432620.28985507245</v>
      </c>
      <c r="V322" s="141">
        <v>2.3114958393074891</v>
      </c>
    </row>
    <row r="323" spans="1:22">
      <c r="A323" s="125">
        <v>323</v>
      </c>
      <c r="B323" s="125">
        <v>323</v>
      </c>
      <c r="C323" s="125" t="s">
        <v>718</v>
      </c>
      <c r="D323" s="125" t="s">
        <v>215</v>
      </c>
      <c r="E323" s="125" t="s">
        <v>215</v>
      </c>
      <c r="F323" s="125" t="s">
        <v>510</v>
      </c>
      <c r="G323" s="125" t="s">
        <v>511</v>
      </c>
      <c r="H323" s="125" t="s">
        <v>187</v>
      </c>
      <c r="I323" s="123">
        <v>38000</v>
      </c>
      <c r="J323" s="123">
        <v>38000</v>
      </c>
      <c r="K323" s="125" t="s">
        <v>193</v>
      </c>
      <c r="L323" s="126">
        <v>13.044</v>
      </c>
      <c r="M323" s="137">
        <v>14</v>
      </c>
      <c r="N323" s="126">
        <v>0.58399999999999996</v>
      </c>
      <c r="O323" s="123">
        <v>1</v>
      </c>
      <c r="P323" s="136">
        <v>0.58399999999999996</v>
      </c>
      <c r="Q323" s="138">
        <v>3.45</v>
      </c>
      <c r="R323" s="137">
        <v>3.45</v>
      </c>
      <c r="S323" s="139">
        <v>1597940</v>
      </c>
      <c r="T323" s="124">
        <v>1</v>
      </c>
      <c r="U323" s="140">
        <v>463171.0144927536</v>
      </c>
      <c r="V323" s="141">
        <v>2.1590297508041605</v>
      </c>
    </row>
    <row r="324" spans="1:22">
      <c r="A324" s="125">
        <v>324</v>
      </c>
      <c r="B324" s="125">
        <v>324</v>
      </c>
      <c r="C324" s="125" t="s">
        <v>719</v>
      </c>
      <c r="D324" s="125" t="s">
        <v>392</v>
      </c>
      <c r="E324" s="125" t="s">
        <v>215</v>
      </c>
      <c r="F324" s="125" t="s">
        <v>484</v>
      </c>
      <c r="G324" s="125" t="s">
        <v>485</v>
      </c>
      <c r="H324" s="125" t="s">
        <v>187</v>
      </c>
      <c r="I324" s="123">
        <v>38000</v>
      </c>
      <c r="J324" s="123">
        <v>20000</v>
      </c>
      <c r="K324" s="123">
        <v>38000</v>
      </c>
      <c r="L324" s="126">
        <v>2.5750000000000002</v>
      </c>
      <c r="M324" s="137">
        <v>3</v>
      </c>
      <c r="N324" s="126">
        <v>1.018</v>
      </c>
      <c r="O324" s="123">
        <v>1</v>
      </c>
      <c r="P324" s="136">
        <v>0.76350000000000007</v>
      </c>
      <c r="Q324" s="138">
        <v>6.9</v>
      </c>
      <c r="R324" s="137">
        <v>6.9</v>
      </c>
      <c r="S324" s="139">
        <v>558600</v>
      </c>
      <c r="T324" s="124">
        <v>4</v>
      </c>
      <c r="U324" s="140">
        <v>80956.521739130432</v>
      </c>
      <c r="V324" s="141">
        <v>12.352309344790548</v>
      </c>
    </row>
    <row r="325" spans="1:22">
      <c r="A325" s="125">
        <v>325</v>
      </c>
      <c r="B325" s="125">
        <v>325</v>
      </c>
      <c r="C325" s="125" t="s">
        <v>720</v>
      </c>
      <c r="D325" s="125" t="s">
        <v>223</v>
      </c>
      <c r="E325" s="125" t="s">
        <v>184</v>
      </c>
      <c r="F325" s="125" t="s">
        <v>721</v>
      </c>
      <c r="G325" s="125" t="s">
        <v>722</v>
      </c>
      <c r="H325" s="125" t="s">
        <v>207</v>
      </c>
      <c r="I325" s="123">
        <v>110000</v>
      </c>
      <c r="J325" s="125" t="s">
        <v>193</v>
      </c>
      <c r="K325" s="123">
        <v>110000</v>
      </c>
      <c r="L325" s="126">
        <v>4.5979999999999999</v>
      </c>
      <c r="M325" s="137">
        <v>5</v>
      </c>
      <c r="N325" s="126">
        <v>8.8409999999999904</v>
      </c>
      <c r="O325" s="123">
        <v>1</v>
      </c>
      <c r="P325" s="136">
        <v>6.6307499999999928</v>
      </c>
      <c r="Q325" s="138">
        <v>72.45</v>
      </c>
      <c r="R325" s="137">
        <v>72.45</v>
      </c>
      <c r="S325" s="139">
        <v>1972510</v>
      </c>
      <c r="T325" s="124">
        <v>11</v>
      </c>
      <c r="U325" s="140">
        <v>27225.810904071772</v>
      </c>
      <c r="V325" s="141">
        <v>36.729851813172047</v>
      </c>
    </row>
    <row r="326" spans="1:22">
      <c r="A326" s="125">
        <v>326</v>
      </c>
      <c r="B326" s="125">
        <v>326</v>
      </c>
      <c r="C326" s="125" t="s">
        <v>723</v>
      </c>
      <c r="D326" s="125" t="s">
        <v>223</v>
      </c>
      <c r="E326" s="125" t="s">
        <v>184</v>
      </c>
      <c r="F326" s="125" t="s">
        <v>721</v>
      </c>
      <c r="G326" s="125" t="s">
        <v>722</v>
      </c>
      <c r="H326" s="125" t="s">
        <v>207</v>
      </c>
      <c r="I326" s="123">
        <v>110000</v>
      </c>
      <c r="J326" s="125" t="s">
        <v>193</v>
      </c>
      <c r="K326" s="123">
        <v>110000</v>
      </c>
      <c r="L326" s="126">
        <v>1.2929999999999999</v>
      </c>
      <c r="M326" s="137">
        <v>2</v>
      </c>
      <c r="N326" s="126">
        <v>1.653</v>
      </c>
      <c r="O326" s="123">
        <v>1</v>
      </c>
      <c r="P326" s="136">
        <v>1.2397499999999999</v>
      </c>
      <c r="Q326" s="138">
        <v>10.350000000000001</v>
      </c>
      <c r="R326" s="137">
        <v>10.350000000000001</v>
      </c>
      <c r="S326" s="139">
        <v>1340080</v>
      </c>
      <c r="T326" s="124">
        <v>11</v>
      </c>
      <c r="U326" s="140">
        <v>129476.32850241545</v>
      </c>
      <c r="V326" s="141">
        <v>7.7234194973434436</v>
      </c>
    </row>
    <row r="327" spans="1:22">
      <c r="A327" s="125">
        <v>327</v>
      </c>
      <c r="B327" s="125">
        <v>327</v>
      </c>
      <c r="C327" s="125" t="s">
        <v>724</v>
      </c>
      <c r="D327" s="125" t="s">
        <v>223</v>
      </c>
      <c r="E327" s="125" t="s">
        <v>223</v>
      </c>
      <c r="F327" s="125" t="s">
        <v>414</v>
      </c>
      <c r="G327" s="125" t="s">
        <v>415</v>
      </c>
      <c r="H327" s="125" t="s">
        <v>187</v>
      </c>
      <c r="I327" s="123">
        <v>38000</v>
      </c>
      <c r="J327" s="125" t="s">
        <v>193</v>
      </c>
      <c r="K327" s="123">
        <v>38000</v>
      </c>
      <c r="L327" s="126">
        <v>6.4980000000000002</v>
      </c>
      <c r="M327" s="137">
        <v>7</v>
      </c>
      <c r="N327" s="126">
        <v>1.6879999999999999</v>
      </c>
      <c r="O327" s="123">
        <v>1</v>
      </c>
      <c r="P327" s="136">
        <v>1.266</v>
      </c>
      <c r="Q327" s="138">
        <v>13.8</v>
      </c>
      <c r="R327" s="137">
        <v>13.8</v>
      </c>
      <c r="S327" s="139">
        <v>839680</v>
      </c>
      <c r="T327" s="124">
        <v>4</v>
      </c>
      <c r="U327" s="140">
        <v>60846.3768115942</v>
      </c>
      <c r="V327" s="141">
        <v>16.43483231707317</v>
      </c>
    </row>
    <row r="328" spans="1:22">
      <c r="A328" s="125">
        <v>328</v>
      </c>
      <c r="B328" s="125">
        <v>328</v>
      </c>
      <c r="C328" s="125" t="s">
        <v>725</v>
      </c>
      <c r="D328" s="125" t="s">
        <v>223</v>
      </c>
      <c r="E328" s="125" t="s">
        <v>184</v>
      </c>
      <c r="F328" s="125" t="s">
        <v>721</v>
      </c>
      <c r="G328" s="125" t="s">
        <v>722</v>
      </c>
      <c r="H328" s="125" t="s">
        <v>207</v>
      </c>
      <c r="I328" s="123">
        <v>110000</v>
      </c>
      <c r="J328" s="125" t="s">
        <v>193</v>
      </c>
      <c r="K328" s="123">
        <v>110000</v>
      </c>
      <c r="L328" s="126">
        <v>3.847</v>
      </c>
      <c r="M328" s="137">
        <v>4</v>
      </c>
      <c r="N328" s="126">
        <v>0.92800000000000005</v>
      </c>
      <c r="O328" s="123">
        <v>1</v>
      </c>
      <c r="P328" s="136">
        <v>0.69600000000000006</v>
      </c>
      <c r="Q328" s="138">
        <v>6.9</v>
      </c>
      <c r="R328" s="137">
        <v>6.9</v>
      </c>
      <c r="S328" s="139">
        <v>1627270</v>
      </c>
      <c r="T328" s="124">
        <v>7</v>
      </c>
      <c r="U328" s="140">
        <v>235836.23188405795</v>
      </c>
      <c r="V328" s="141">
        <v>4.2402305702188325</v>
      </c>
    </row>
    <row r="329" spans="1:22">
      <c r="A329" s="125">
        <v>329</v>
      </c>
      <c r="B329" s="125">
        <v>329</v>
      </c>
      <c r="C329" s="125" t="s">
        <v>726</v>
      </c>
      <c r="D329" s="125" t="s">
        <v>223</v>
      </c>
      <c r="E329" s="125" t="s">
        <v>184</v>
      </c>
      <c r="F329" s="125" t="s">
        <v>727</v>
      </c>
      <c r="G329" s="125" t="s">
        <v>728</v>
      </c>
      <c r="H329" s="125" t="s">
        <v>207</v>
      </c>
      <c r="I329" s="123">
        <v>110000</v>
      </c>
      <c r="J329" s="123">
        <v>38000</v>
      </c>
      <c r="K329" s="123">
        <v>110000</v>
      </c>
      <c r="L329" s="126">
        <v>1.679</v>
      </c>
      <c r="M329" s="137">
        <v>2</v>
      </c>
      <c r="N329" s="126">
        <v>0.77800000000000002</v>
      </c>
      <c r="O329" s="123">
        <v>1</v>
      </c>
      <c r="P329" s="136">
        <v>0.58350000000000002</v>
      </c>
      <c r="Q329" s="138">
        <v>3.45</v>
      </c>
      <c r="R329" s="137">
        <v>3.45</v>
      </c>
      <c r="S329" s="139">
        <v>1340080</v>
      </c>
      <c r="T329" s="124">
        <v>11</v>
      </c>
      <c r="U329" s="140">
        <v>388428.98550724634</v>
      </c>
      <c r="V329" s="141">
        <v>2.5744731657811473</v>
      </c>
    </row>
    <row r="330" spans="1:22">
      <c r="A330" s="125">
        <v>330</v>
      </c>
      <c r="B330" s="125">
        <v>330</v>
      </c>
      <c r="C330" s="125" t="s">
        <v>729</v>
      </c>
      <c r="D330" s="125" t="s">
        <v>184</v>
      </c>
      <c r="E330" s="125" t="s">
        <v>184</v>
      </c>
      <c r="F330" s="125" t="s">
        <v>572</v>
      </c>
      <c r="G330" s="125" t="s">
        <v>573</v>
      </c>
      <c r="H330" s="125" t="s">
        <v>207</v>
      </c>
      <c r="I330" s="123">
        <v>110000</v>
      </c>
      <c r="J330" s="123"/>
      <c r="K330" s="123"/>
      <c r="L330" s="126">
        <v>3.7469999999999999</v>
      </c>
      <c r="M330" s="137">
        <v>4</v>
      </c>
      <c r="N330" s="126">
        <v>2.9180000000000001</v>
      </c>
      <c r="O330" s="123">
        <v>1</v>
      </c>
      <c r="P330" s="136">
        <v>2.1885000000000003</v>
      </c>
      <c r="Q330" s="138">
        <v>20.700000000000003</v>
      </c>
      <c r="R330" s="137">
        <v>20.700000000000003</v>
      </c>
      <c r="S330" s="139">
        <v>1875790</v>
      </c>
      <c r="T330" s="124">
        <v>8</v>
      </c>
      <c r="U330" s="140">
        <v>90617.874396135259</v>
      </c>
      <c r="V330" s="141">
        <v>11.03535043901503</v>
      </c>
    </row>
    <row r="331" spans="1:22">
      <c r="A331" s="125">
        <v>331</v>
      </c>
      <c r="B331" s="125">
        <v>331</v>
      </c>
      <c r="C331" s="125" t="s">
        <v>730</v>
      </c>
      <c r="D331" s="125" t="s">
        <v>184</v>
      </c>
      <c r="E331" s="125" t="s">
        <v>184</v>
      </c>
      <c r="F331" s="125" t="s">
        <v>572</v>
      </c>
      <c r="G331" s="125" t="s">
        <v>573</v>
      </c>
      <c r="H331" s="125" t="s">
        <v>207</v>
      </c>
      <c r="I331" s="123">
        <v>110000</v>
      </c>
      <c r="J331" s="123"/>
      <c r="K331" s="123"/>
      <c r="L331" s="126">
        <v>6.1849999999999996</v>
      </c>
      <c r="M331" s="137">
        <v>7</v>
      </c>
      <c r="N331" s="126">
        <v>1.5249999999999999</v>
      </c>
      <c r="O331" s="123">
        <v>1</v>
      </c>
      <c r="P331" s="136">
        <v>1.1437499999999998</v>
      </c>
      <c r="Q331" s="138">
        <v>10.350000000000001</v>
      </c>
      <c r="R331" s="137">
        <v>10.350000000000001</v>
      </c>
      <c r="S331" s="139">
        <v>1785370</v>
      </c>
      <c r="T331" s="124">
        <v>7</v>
      </c>
      <c r="U331" s="140">
        <v>172499.51690821254</v>
      </c>
      <c r="V331" s="141">
        <v>5.7971176842895318</v>
      </c>
    </row>
    <row r="332" spans="1:22">
      <c r="A332" s="142">
        <v>332</v>
      </c>
      <c r="B332" s="142">
        <v>332</v>
      </c>
      <c r="C332" s="142" t="s">
        <v>731</v>
      </c>
      <c r="D332" s="125" t="s">
        <v>223</v>
      </c>
      <c r="E332" s="125" t="s">
        <v>184</v>
      </c>
      <c r="F332" s="142" t="s">
        <v>732</v>
      </c>
      <c r="G332" s="142" t="s">
        <v>733</v>
      </c>
      <c r="H332" s="142" t="s">
        <v>187</v>
      </c>
      <c r="I332" s="143">
        <v>38000</v>
      </c>
      <c r="J332" s="142" t="s">
        <v>193</v>
      </c>
      <c r="K332" s="143">
        <v>38000</v>
      </c>
      <c r="L332" s="144">
        <v>4.0209999999999999</v>
      </c>
      <c r="M332" s="145">
        <v>5</v>
      </c>
      <c r="N332" s="144">
        <v>6.1630000000000003</v>
      </c>
      <c r="O332" s="143">
        <v>1</v>
      </c>
      <c r="P332" s="145">
        <v>4.6222500000000002</v>
      </c>
      <c r="Q332" s="146">
        <v>48.300000000000011</v>
      </c>
      <c r="R332" s="145">
        <v>48.300000000000011</v>
      </c>
      <c r="S332" s="139">
        <v>1972510</v>
      </c>
      <c r="T332" s="147">
        <v>11</v>
      </c>
      <c r="U332" s="148">
        <v>40838.716356107652</v>
      </c>
      <c r="V332" s="149">
        <v>24.486567875448042</v>
      </c>
    </row>
    <row r="333" spans="1:22">
      <c r="A333" s="125">
        <v>333</v>
      </c>
      <c r="B333" s="125">
        <v>333</v>
      </c>
      <c r="C333" s="125" t="s">
        <v>734</v>
      </c>
      <c r="D333" s="125" t="s">
        <v>223</v>
      </c>
      <c r="E333" s="125" t="s">
        <v>223</v>
      </c>
      <c r="F333" s="125" t="s">
        <v>735</v>
      </c>
      <c r="G333" s="125" t="s">
        <v>736</v>
      </c>
      <c r="H333" s="125" t="s">
        <v>207</v>
      </c>
      <c r="I333" s="123">
        <v>110000</v>
      </c>
      <c r="J333" s="123"/>
      <c r="K333" s="123"/>
      <c r="L333" s="126">
        <v>5.2619999999999996</v>
      </c>
      <c r="M333" s="137">
        <v>6</v>
      </c>
      <c r="N333" s="126">
        <v>1.7170000000000001</v>
      </c>
      <c r="O333" s="123">
        <v>1</v>
      </c>
      <c r="P333" s="136">
        <v>1.28775</v>
      </c>
      <c r="Q333" s="138">
        <v>13.8</v>
      </c>
      <c r="R333" s="137">
        <v>13.8</v>
      </c>
      <c r="S333" s="139">
        <v>2016330</v>
      </c>
      <c r="T333" s="124">
        <v>8</v>
      </c>
      <c r="U333" s="140">
        <v>146110.86956521738</v>
      </c>
      <c r="V333" s="141">
        <v>6.8441177783398555</v>
      </c>
    </row>
    <row r="334" spans="1:22">
      <c r="A334" s="125">
        <v>334</v>
      </c>
      <c r="B334" s="125">
        <v>334</v>
      </c>
      <c r="C334" s="125" t="s">
        <v>737</v>
      </c>
      <c r="D334" s="125" t="s">
        <v>195</v>
      </c>
      <c r="E334" s="125" t="s">
        <v>195</v>
      </c>
      <c r="F334" s="125" t="s">
        <v>423</v>
      </c>
      <c r="G334" s="125" t="s">
        <v>424</v>
      </c>
      <c r="H334" s="125" t="s">
        <v>187</v>
      </c>
      <c r="I334" s="123">
        <v>38000</v>
      </c>
      <c r="J334" s="123">
        <v>38000</v>
      </c>
      <c r="K334" s="125" t="s">
        <v>193</v>
      </c>
      <c r="L334" s="126">
        <v>4.8239999999999998</v>
      </c>
      <c r="M334" s="137">
        <v>5</v>
      </c>
      <c r="N334" s="126">
        <v>0.78700000000000003</v>
      </c>
      <c r="O334" s="123">
        <v>1</v>
      </c>
      <c r="P334" s="136">
        <v>0.59025000000000005</v>
      </c>
      <c r="Q334" s="138">
        <v>3.45</v>
      </c>
      <c r="R334" s="137">
        <v>3.45</v>
      </c>
      <c r="S334" s="139">
        <v>699140</v>
      </c>
      <c r="T334" s="124">
        <v>4</v>
      </c>
      <c r="U334" s="140">
        <v>202649.27536231882</v>
      </c>
      <c r="V334" s="141">
        <v>4.9346339788883489</v>
      </c>
    </row>
    <row r="335" spans="1:22">
      <c r="A335" s="125">
        <v>335</v>
      </c>
      <c r="B335" s="125">
        <v>335</v>
      </c>
      <c r="C335" s="125" t="s">
        <v>738</v>
      </c>
      <c r="D335" s="125" t="s">
        <v>195</v>
      </c>
      <c r="E335" s="125" t="s">
        <v>195</v>
      </c>
      <c r="F335" s="125" t="s">
        <v>739</v>
      </c>
      <c r="G335" s="125" t="s">
        <v>740</v>
      </c>
      <c r="H335" s="125" t="s">
        <v>187</v>
      </c>
      <c r="I335" s="123">
        <v>38000</v>
      </c>
      <c r="J335" s="123"/>
      <c r="K335" s="123"/>
      <c r="L335" s="126">
        <v>4.4219999999999997</v>
      </c>
      <c r="M335" s="137">
        <v>5</v>
      </c>
      <c r="N335" s="126">
        <v>1.552</v>
      </c>
      <c r="O335" s="123">
        <v>1</v>
      </c>
      <c r="P335" s="136">
        <v>1.1640000000000001</v>
      </c>
      <c r="Q335" s="138">
        <v>10.350000000000001</v>
      </c>
      <c r="R335" s="137">
        <v>10.350000000000001</v>
      </c>
      <c r="S335" s="139">
        <v>699140</v>
      </c>
      <c r="T335" s="124">
        <v>4</v>
      </c>
      <c r="U335" s="140">
        <v>67549.758454106268</v>
      </c>
      <c r="V335" s="141">
        <v>14.803901936665048</v>
      </c>
    </row>
    <row r="336" spans="1:22">
      <c r="A336" s="125">
        <v>336</v>
      </c>
      <c r="B336" s="125">
        <v>336</v>
      </c>
      <c r="C336" s="125" t="s">
        <v>741</v>
      </c>
      <c r="D336" s="125" t="s">
        <v>195</v>
      </c>
      <c r="E336" s="125" t="s">
        <v>195</v>
      </c>
      <c r="F336" s="125" t="s">
        <v>376</v>
      </c>
      <c r="G336" s="125" t="s">
        <v>377</v>
      </c>
      <c r="H336" s="125" t="s">
        <v>207</v>
      </c>
      <c r="I336" s="123">
        <v>110000</v>
      </c>
      <c r="J336" s="123">
        <v>110000</v>
      </c>
      <c r="K336" s="123">
        <v>38000</v>
      </c>
      <c r="L336" s="126">
        <v>8.0969999999999995</v>
      </c>
      <c r="M336" s="137">
        <v>9</v>
      </c>
      <c r="N336" s="126">
        <v>2.3530000000000002</v>
      </c>
      <c r="O336" s="123">
        <v>1</v>
      </c>
      <c r="P336" s="136">
        <v>1.7647500000000003</v>
      </c>
      <c r="Q336" s="138">
        <v>17.25</v>
      </c>
      <c r="R336" s="137">
        <v>17.25</v>
      </c>
      <c r="S336" s="139">
        <v>2227140</v>
      </c>
      <c r="T336" s="124">
        <v>8</v>
      </c>
      <c r="U336" s="140">
        <v>129109.56521739131</v>
      </c>
      <c r="V336" s="141">
        <v>7.7453595193836042</v>
      </c>
    </row>
    <row r="337" spans="1:22">
      <c r="A337" s="125">
        <v>337</v>
      </c>
      <c r="B337" s="125">
        <v>337</v>
      </c>
      <c r="C337" s="125" t="s">
        <v>742</v>
      </c>
      <c r="D337" s="125" t="s">
        <v>195</v>
      </c>
      <c r="E337" s="125" t="s">
        <v>195</v>
      </c>
      <c r="F337" s="125" t="s">
        <v>376</v>
      </c>
      <c r="G337" s="125" t="s">
        <v>377</v>
      </c>
      <c r="H337" s="125" t="s">
        <v>207</v>
      </c>
      <c r="I337" s="123">
        <v>110000</v>
      </c>
      <c r="J337" s="123">
        <v>110000</v>
      </c>
      <c r="K337" s="123">
        <v>38000</v>
      </c>
      <c r="L337" s="126">
        <v>4.9660000000000002</v>
      </c>
      <c r="M337" s="137">
        <v>5</v>
      </c>
      <c r="N337" s="126">
        <v>5.0229999999999997</v>
      </c>
      <c r="O337" s="123">
        <v>1</v>
      </c>
      <c r="P337" s="136">
        <v>3.7672499999999998</v>
      </c>
      <c r="Q337" s="138">
        <v>41.400000000000006</v>
      </c>
      <c r="R337" s="137">
        <v>41.400000000000006</v>
      </c>
      <c r="S337" s="139">
        <v>2510150</v>
      </c>
      <c r="T337" s="124">
        <v>10</v>
      </c>
      <c r="U337" s="140">
        <v>60631.642512077284</v>
      </c>
      <c r="V337" s="141">
        <v>16.493038264645541</v>
      </c>
    </row>
    <row r="338" spans="1:22">
      <c r="A338" s="125">
        <v>338</v>
      </c>
      <c r="B338" s="125">
        <v>338</v>
      </c>
      <c r="C338" s="125" t="s">
        <v>743</v>
      </c>
      <c r="D338" s="125" t="s">
        <v>359</v>
      </c>
      <c r="E338" s="125" t="s">
        <v>359</v>
      </c>
      <c r="F338" s="125" t="s">
        <v>660</v>
      </c>
      <c r="G338" s="125" t="s">
        <v>661</v>
      </c>
      <c r="H338" s="125" t="s">
        <v>187</v>
      </c>
      <c r="I338" s="123">
        <v>38000</v>
      </c>
      <c r="J338" s="123">
        <v>38000</v>
      </c>
      <c r="K338" s="125" t="s">
        <v>193</v>
      </c>
      <c r="L338" s="126">
        <v>8.8889999999999993</v>
      </c>
      <c r="M338" s="137">
        <v>9</v>
      </c>
      <c r="N338" s="126">
        <v>1.9</v>
      </c>
      <c r="O338" s="123">
        <v>1</v>
      </c>
      <c r="P338" s="136">
        <v>1.4249999999999998</v>
      </c>
      <c r="Q338" s="138">
        <v>13.8</v>
      </c>
      <c r="R338" s="137">
        <v>13.8</v>
      </c>
      <c r="S338" s="139">
        <v>980220</v>
      </c>
      <c r="T338" s="124">
        <v>4</v>
      </c>
      <c r="U338" s="140">
        <v>71030.434782608689</v>
      </c>
      <c r="V338" s="141">
        <v>14.078472179714758</v>
      </c>
    </row>
    <row r="339" spans="1:22">
      <c r="A339" s="142">
        <v>339</v>
      </c>
      <c r="B339" s="142">
        <v>339</v>
      </c>
      <c r="C339" s="142" t="s">
        <v>744</v>
      </c>
      <c r="D339" s="125" t="s">
        <v>359</v>
      </c>
      <c r="E339" s="125" t="s">
        <v>359</v>
      </c>
      <c r="F339" s="142" t="s">
        <v>660</v>
      </c>
      <c r="G339" s="142" t="s">
        <v>661</v>
      </c>
      <c r="H339" s="142" t="s">
        <v>187</v>
      </c>
      <c r="I339" s="143">
        <v>38000</v>
      </c>
      <c r="J339" s="143">
        <v>38000</v>
      </c>
      <c r="K339" s="142" t="s">
        <v>193</v>
      </c>
      <c r="L339" s="144">
        <v>8.9169999999999998</v>
      </c>
      <c r="M339" s="145">
        <v>9</v>
      </c>
      <c r="N339" s="144">
        <v>8.4879999999999995</v>
      </c>
      <c r="O339" s="143">
        <v>1</v>
      </c>
      <c r="P339" s="145">
        <v>6.3659999999999997</v>
      </c>
      <c r="Q339" s="146">
        <v>69</v>
      </c>
      <c r="R339" s="145">
        <v>69</v>
      </c>
      <c r="S339" s="139">
        <v>2815750</v>
      </c>
      <c r="T339" s="147">
        <v>11</v>
      </c>
      <c r="U339" s="148">
        <v>40807.971014492752</v>
      </c>
      <c r="V339" s="149">
        <v>24.505016425463907</v>
      </c>
    </row>
    <row r="340" spans="1:22">
      <c r="A340" s="125">
        <v>340</v>
      </c>
      <c r="B340" s="125">
        <v>340</v>
      </c>
      <c r="C340" s="125" t="s">
        <v>745</v>
      </c>
      <c r="D340" s="125" t="s">
        <v>359</v>
      </c>
      <c r="E340" s="125" t="s">
        <v>359</v>
      </c>
      <c r="F340" s="125" t="s">
        <v>660</v>
      </c>
      <c r="G340" s="125" t="s">
        <v>661</v>
      </c>
      <c r="H340" s="125" t="s">
        <v>187</v>
      </c>
      <c r="I340" s="123">
        <v>38000</v>
      </c>
      <c r="J340" s="123">
        <v>38000</v>
      </c>
      <c r="K340" s="125" t="s">
        <v>193</v>
      </c>
      <c r="L340" s="126">
        <v>8.8699999999999992</v>
      </c>
      <c r="M340" s="137">
        <v>9</v>
      </c>
      <c r="N340" s="126">
        <v>2.7709999999999999</v>
      </c>
      <c r="O340" s="123">
        <v>1</v>
      </c>
      <c r="P340" s="136">
        <v>2.0782499999999997</v>
      </c>
      <c r="Q340" s="138">
        <v>20.700000000000003</v>
      </c>
      <c r="R340" s="137">
        <v>20.700000000000003</v>
      </c>
      <c r="S340" s="139">
        <v>980220</v>
      </c>
      <c r="T340" s="124">
        <v>4</v>
      </c>
      <c r="U340" s="140">
        <v>47353.623188405792</v>
      </c>
      <c r="V340" s="141">
        <v>21.117708269572141</v>
      </c>
    </row>
    <row r="341" spans="1:22">
      <c r="A341" s="125">
        <v>341</v>
      </c>
      <c r="B341" s="125">
        <v>341</v>
      </c>
      <c r="C341" s="125" t="s">
        <v>746</v>
      </c>
      <c r="D341" s="125" t="s">
        <v>359</v>
      </c>
      <c r="E341" s="125" t="s">
        <v>359</v>
      </c>
      <c r="F341" s="125" t="s">
        <v>430</v>
      </c>
      <c r="G341" s="125" t="s">
        <v>431</v>
      </c>
      <c r="H341" s="125" t="s">
        <v>207</v>
      </c>
      <c r="I341" s="123">
        <v>110000</v>
      </c>
      <c r="J341" s="123">
        <v>110000</v>
      </c>
      <c r="K341" s="123">
        <v>20000</v>
      </c>
      <c r="L341" s="126">
        <v>6.2030000000000003</v>
      </c>
      <c r="M341" s="137">
        <v>7</v>
      </c>
      <c r="N341" s="126">
        <v>2.1890000000000001</v>
      </c>
      <c r="O341" s="123">
        <v>1</v>
      </c>
      <c r="P341" s="136">
        <v>1.64175</v>
      </c>
      <c r="Q341" s="138">
        <v>17.25</v>
      </c>
      <c r="R341" s="137">
        <v>17.25</v>
      </c>
      <c r="S341" s="139">
        <v>2086600</v>
      </c>
      <c r="T341" s="124">
        <v>8</v>
      </c>
      <c r="U341" s="140">
        <v>120962.31884057971</v>
      </c>
      <c r="V341" s="141">
        <v>8.2670372855362793</v>
      </c>
    </row>
    <row r="342" spans="1:22">
      <c r="A342" s="125">
        <v>342</v>
      </c>
      <c r="B342" s="125">
        <v>342</v>
      </c>
      <c r="C342" s="125" t="s">
        <v>747</v>
      </c>
      <c r="D342" s="125" t="s">
        <v>359</v>
      </c>
      <c r="E342" s="125" t="s">
        <v>359</v>
      </c>
      <c r="F342" s="125" t="s">
        <v>430</v>
      </c>
      <c r="G342" s="125" t="s">
        <v>431</v>
      </c>
      <c r="H342" s="125" t="s">
        <v>207</v>
      </c>
      <c r="I342" s="123">
        <v>110000</v>
      </c>
      <c r="J342" s="123">
        <v>110000</v>
      </c>
      <c r="K342" s="123">
        <v>20000</v>
      </c>
      <c r="L342" s="126">
        <v>7.5469999999999997</v>
      </c>
      <c r="M342" s="137">
        <v>8</v>
      </c>
      <c r="N342" s="126">
        <v>1.88</v>
      </c>
      <c r="O342" s="123">
        <v>1</v>
      </c>
      <c r="P342" s="136">
        <v>1.41</v>
      </c>
      <c r="Q342" s="138">
        <v>13.8</v>
      </c>
      <c r="R342" s="137">
        <v>13.8</v>
      </c>
      <c r="S342" s="139">
        <v>2156870</v>
      </c>
      <c r="T342" s="124">
        <v>8</v>
      </c>
      <c r="U342" s="140">
        <v>156294.92753623187</v>
      </c>
      <c r="V342" s="141">
        <v>6.3981602970971823</v>
      </c>
    </row>
    <row r="343" spans="1:22">
      <c r="A343" s="125">
        <v>343</v>
      </c>
      <c r="B343" s="125">
        <v>343</v>
      </c>
      <c r="C343" s="125" t="s">
        <v>748</v>
      </c>
      <c r="D343" s="125" t="s">
        <v>257</v>
      </c>
      <c r="E343" s="125" t="s">
        <v>359</v>
      </c>
      <c r="F343" s="125" t="s">
        <v>430</v>
      </c>
      <c r="G343" s="125" t="s">
        <v>431</v>
      </c>
      <c r="H343" s="125" t="s">
        <v>207</v>
      </c>
      <c r="I343" s="123">
        <v>110000</v>
      </c>
      <c r="J343" s="123">
        <v>110000</v>
      </c>
      <c r="K343" s="123">
        <v>20000</v>
      </c>
      <c r="L343" s="126">
        <v>12.263</v>
      </c>
      <c r="M343" s="137">
        <v>13</v>
      </c>
      <c r="N343" s="126">
        <v>2.7559999999999998</v>
      </c>
      <c r="O343" s="123">
        <v>1</v>
      </c>
      <c r="P343" s="136">
        <v>2.0669999999999997</v>
      </c>
      <c r="Q343" s="138">
        <v>20.700000000000003</v>
      </c>
      <c r="R343" s="137">
        <v>20.700000000000003</v>
      </c>
      <c r="S343" s="139">
        <v>2508220</v>
      </c>
      <c r="T343" s="124">
        <v>8</v>
      </c>
      <c r="U343" s="140">
        <v>121170.04830917873</v>
      </c>
      <c r="V343" s="141">
        <v>8.2528645812568282</v>
      </c>
    </row>
    <row r="344" spans="1:22">
      <c r="A344" s="125">
        <v>344</v>
      </c>
      <c r="B344" s="125">
        <v>344</v>
      </c>
      <c r="C344" s="125" t="s">
        <v>749</v>
      </c>
      <c r="D344" s="125" t="s">
        <v>359</v>
      </c>
      <c r="E344" s="125" t="s">
        <v>359</v>
      </c>
      <c r="F344" s="125" t="s">
        <v>522</v>
      </c>
      <c r="G344" s="125" t="s">
        <v>523</v>
      </c>
      <c r="H344" s="125" t="s">
        <v>187</v>
      </c>
      <c r="I344" s="123">
        <v>38000</v>
      </c>
      <c r="J344" s="123">
        <v>38000</v>
      </c>
      <c r="K344" s="123">
        <v>20000</v>
      </c>
      <c r="L344" s="126">
        <v>6.6989999999999998</v>
      </c>
      <c r="M344" s="137">
        <v>7</v>
      </c>
      <c r="N344" s="126">
        <v>1.083</v>
      </c>
      <c r="O344" s="123">
        <v>1</v>
      </c>
      <c r="P344" s="136">
        <v>0.81224999999999992</v>
      </c>
      <c r="Q344" s="138">
        <v>6.9</v>
      </c>
      <c r="R344" s="137">
        <v>6.9</v>
      </c>
      <c r="S344" s="139">
        <v>839680</v>
      </c>
      <c r="T344" s="124">
        <v>4</v>
      </c>
      <c r="U344" s="140">
        <v>121692.7536231884</v>
      </c>
      <c r="V344" s="141">
        <v>8.2174161585365848</v>
      </c>
    </row>
    <row r="345" spans="1:22">
      <c r="A345" s="125">
        <v>345</v>
      </c>
      <c r="B345" s="125">
        <v>345</v>
      </c>
      <c r="C345" s="125" t="s">
        <v>750</v>
      </c>
      <c r="D345" s="125" t="s">
        <v>354</v>
      </c>
      <c r="E345" s="125" t="s">
        <v>242</v>
      </c>
      <c r="F345" s="125" t="s">
        <v>433</v>
      </c>
      <c r="G345" s="125" t="s">
        <v>434</v>
      </c>
      <c r="H345" s="125" t="s">
        <v>207</v>
      </c>
      <c r="I345" s="123">
        <v>110000</v>
      </c>
      <c r="J345" s="123">
        <v>110000</v>
      </c>
      <c r="K345" s="123">
        <v>38000</v>
      </c>
      <c r="L345" s="126">
        <v>3.298</v>
      </c>
      <c r="M345" s="137">
        <v>4</v>
      </c>
      <c r="N345" s="126">
        <v>5.0469999999999997</v>
      </c>
      <c r="O345" s="123">
        <v>1</v>
      </c>
      <c r="P345" s="136">
        <v>3.7852499999999996</v>
      </c>
      <c r="Q345" s="138">
        <v>41.400000000000006</v>
      </c>
      <c r="R345" s="137">
        <v>41.400000000000006</v>
      </c>
      <c r="S345" s="139">
        <v>2398890</v>
      </c>
      <c r="T345" s="124">
        <v>10</v>
      </c>
      <c r="U345" s="140">
        <v>57944.202898550713</v>
      </c>
      <c r="V345" s="141">
        <v>17.257981816590178</v>
      </c>
    </row>
    <row r="346" spans="1:22">
      <c r="A346" s="125">
        <v>346</v>
      </c>
      <c r="B346" s="125">
        <v>346</v>
      </c>
      <c r="C346" s="125" t="s">
        <v>751</v>
      </c>
      <c r="D346" s="125" t="s">
        <v>242</v>
      </c>
      <c r="E346" s="125" t="s">
        <v>242</v>
      </c>
      <c r="F346" s="125" t="s">
        <v>638</v>
      </c>
      <c r="G346" s="125" t="s">
        <v>639</v>
      </c>
      <c r="H346" s="125" t="s">
        <v>187</v>
      </c>
      <c r="I346" s="123">
        <v>38000</v>
      </c>
      <c r="J346" s="125" t="s">
        <v>193</v>
      </c>
      <c r="K346" s="123">
        <v>38000</v>
      </c>
      <c r="L346" s="126">
        <v>8.0090000000000003</v>
      </c>
      <c r="M346" s="137">
        <v>9</v>
      </c>
      <c r="N346" s="126">
        <v>1.369</v>
      </c>
      <c r="O346" s="123">
        <v>1</v>
      </c>
      <c r="P346" s="136">
        <v>1.0267500000000001</v>
      </c>
      <c r="Q346" s="138">
        <v>10.350000000000001</v>
      </c>
      <c r="R346" s="137">
        <v>10.350000000000001</v>
      </c>
      <c r="S346" s="139">
        <v>1416850</v>
      </c>
      <c r="T346" s="124">
        <v>3</v>
      </c>
      <c r="U346" s="140">
        <v>136893.71980676326</v>
      </c>
      <c r="V346" s="141">
        <v>7.3049370081518878</v>
      </c>
    </row>
    <row r="347" spans="1:22">
      <c r="A347" s="125">
        <v>347</v>
      </c>
      <c r="B347" s="125">
        <v>347</v>
      </c>
      <c r="C347" s="125" t="s">
        <v>752</v>
      </c>
      <c r="D347" s="125" t="s">
        <v>242</v>
      </c>
      <c r="E347" s="125" t="s">
        <v>242</v>
      </c>
      <c r="F347" s="125" t="s">
        <v>345</v>
      </c>
      <c r="G347" s="125" t="s">
        <v>346</v>
      </c>
      <c r="H347" s="125" t="s">
        <v>187</v>
      </c>
      <c r="I347" s="123">
        <v>38000</v>
      </c>
      <c r="J347" s="123">
        <v>38000</v>
      </c>
      <c r="K347" s="125" t="s">
        <v>193</v>
      </c>
      <c r="L347" s="126">
        <v>11.18</v>
      </c>
      <c r="M347" s="137">
        <v>12</v>
      </c>
      <c r="N347" s="126">
        <v>5.5540000000000003</v>
      </c>
      <c r="O347" s="123">
        <v>1</v>
      </c>
      <c r="P347" s="136">
        <v>4.1654999999999998</v>
      </c>
      <c r="Q347" s="138">
        <v>44.85</v>
      </c>
      <c r="R347" s="137">
        <v>44.85</v>
      </c>
      <c r="S347" s="139">
        <v>1682910</v>
      </c>
      <c r="T347" s="124">
        <v>6</v>
      </c>
      <c r="U347" s="140">
        <v>37523.076923076922</v>
      </c>
      <c r="V347" s="141">
        <v>26.650266502665026</v>
      </c>
    </row>
    <row r="348" spans="1:22">
      <c r="A348" s="125">
        <v>348</v>
      </c>
      <c r="B348" s="125">
        <v>348</v>
      </c>
      <c r="C348" s="125" t="s">
        <v>753</v>
      </c>
      <c r="D348" s="125" t="s">
        <v>195</v>
      </c>
      <c r="E348" s="125" t="s">
        <v>195</v>
      </c>
      <c r="F348" s="125" t="s">
        <v>754</v>
      </c>
      <c r="G348" s="125" t="s">
        <v>755</v>
      </c>
      <c r="H348" s="125" t="s">
        <v>207</v>
      </c>
      <c r="I348" s="123">
        <v>110000</v>
      </c>
      <c r="J348" s="123">
        <v>110000</v>
      </c>
      <c r="K348" s="123">
        <v>38000</v>
      </c>
      <c r="L348" s="126">
        <v>2.585</v>
      </c>
      <c r="M348" s="137">
        <v>3</v>
      </c>
      <c r="N348" s="126">
        <v>2.7029999999999998</v>
      </c>
      <c r="O348" s="123">
        <v>1</v>
      </c>
      <c r="P348" s="136">
        <v>2.02725</v>
      </c>
      <c r="Q348" s="138">
        <v>20.700000000000003</v>
      </c>
      <c r="R348" s="137">
        <v>20.700000000000003</v>
      </c>
      <c r="S348" s="139">
        <v>1550890</v>
      </c>
      <c r="T348" s="124">
        <v>11</v>
      </c>
      <c r="U348" s="140">
        <v>74922.222222222219</v>
      </c>
      <c r="V348" s="141">
        <v>13.347174847990511</v>
      </c>
    </row>
    <row r="349" spans="1:22">
      <c r="A349" s="125">
        <v>349</v>
      </c>
      <c r="B349" s="125">
        <v>349</v>
      </c>
      <c r="C349" s="125" t="s">
        <v>756</v>
      </c>
      <c r="D349" s="125" t="s">
        <v>195</v>
      </c>
      <c r="E349" s="125" t="s">
        <v>195</v>
      </c>
      <c r="F349" s="125" t="s">
        <v>440</v>
      </c>
      <c r="G349" s="125" t="s">
        <v>441</v>
      </c>
      <c r="H349" s="125" t="s">
        <v>207</v>
      </c>
      <c r="I349" s="123">
        <v>110000</v>
      </c>
      <c r="J349" s="123"/>
      <c r="K349" s="123"/>
      <c r="L349" s="126">
        <v>6.7759999999999998</v>
      </c>
      <c r="M349" s="137">
        <v>7</v>
      </c>
      <c r="N349" s="126">
        <v>3.5510000000000002</v>
      </c>
      <c r="O349" s="123">
        <v>1</v>
      </c>
      <c r="P349" s="136">
        <v>2.6632500000000001</v>
      </c>
      <c r="Q349" s="138">
        <v>27.6</v>
      </c>
      <c r="R349" s="137">
        <v>27.6</v>
      </c>
      <c r="S349" s="139">
        <v>2575660</v>
      </c>
      <c r="T349" s="124">
        <v>9</v>
      </c>
      <c r="U349" s="140">
        <v>93321.014492753617</v>
      </c>
      <c r="V349" s="141">
        <v>10.7157000535785</v>
      </c>
    </row>
    <row r="350" spans="1:22">
      <c r="A350" s="125">
        <v>350</v>
      </c>
      <c r="B350" s="125">
        <v>350</v>
      </c>
      <c r="C350" s="125" t="s">
        <v>757</v>
      </c>
      <c r="D350" s="125" t="s">
        <v>195</v>
      </c>
      <c r="E350" s="125" t="s">
        <v>195</v>
      </c>
      <c r="F350" s="125" t="s">
        <v>376</v>
      </c>
      <c r="G350" s="125" t="s">
        <v>377</v>
      </c>
      <c r="H350" s="125" t="s">
        <v>207</v>
      </c>
      <c r="I350" s="123">
        <v>110000</v>
      </c>
      <c r="J350" s="123">
        <v>110000</v>
      </c>
      <c r="K350" s="123">
        <v>38000</v>
      </c>
      <c r="L350" s="126">
        <v>8.61</v>
      </c>
      <c r="M350" s="137">
        <v>9</v>
      </c>
      <c r="N350" s="126">
        <v>0.60099999999999998</v>
      </c>
      <c r="O350" s="123">
        <v>1</v>
      </c>
      <c r="P350" s="136">
        <v>0.45074999999999998</v>
      </c>
      <c r="Q350" s="138">
        <v>3.45</v>
      </c>
      <c r="R350" s="137">
        <v>3.45</v>
      </c>
      <c r="S350" s="139">
        <v>1890770</v>
      </c>
      <c r="T350" s="124">
        <v>7</v>
      </c>
      <c r="U350" s="140">
        <v>548049.27536231885</v>
      </c>
      <c r="V350" s="141">
        <v>1.8246534480661318</v>
      </c>
    </row>
    <row r="351" spans="1:22">
      <c r="A351" s="125">
        <v>351</v>
      </c>
      <c r="B351" s="125">
        <v>351</v>
      </c>
      <c r="C351" s="125" t="s">
        <v>758</v>
      </c>
      <c r="D351" s="125" t="s">
        <v>195</v>
      </c>
      <c r="E351" s="125" t="s">
        <v>195</v>
      </c>
      <c r="F351" s="125" t="s">
        <v>440</v>
      </c>
      <c r="G351" s="125" t="s">
        <v>441</v>
      </c>
      <c r="H351" s="125" t="s">
        <v>207</v>
      </c>
      <c r="I351" s="123">
        <v>110000</v>
      </c>
      <c r="J351" s="123"/>
      <c r="K351" s="123"/>
      <c r="L351" s="126">
        <v>10.138</v>
      </c>
      <c r="M351" s="137">
        <v>11</v>
      </c>
      <c r="N351" s="126">
        <v>14.991</v>
      </c>
      <c r="O351" s="123">
        <v>1</v>
      </c>
      <c r="P351" s="136">
        <v>11.24325</v>
      </c>
      <c r="Q351" s="138">
        <v>120.75</v>
      </c>
      <c r="R351" s="137">
        <v>120.75</v>
      </c>
      <c r="S351" s="139">
        <v>3237370</v>
      </c>
      <c r="T351" s="124">
        <v>11</v>
      </c>
      <c r="U351" s="140">
        <v>26810.517598343686</v>
      </c>
      <c r="V351" s="141">
        <v>37.298795009529343</v>
      </c>
    </row>
    <row r="352" spans="1:22">
      <c r="A352" s="125">
        <v>352</v>
      </c>
      <c r="B352" s="125">
        <v>352</v>
      </c>
      <c r="C352" s="125" t="s">
        <v>759</v>
      </c>
      <c r="D352" s="125" t="s">
        <v>195</v>
      </c>
      <c r="E352" s="125" t="s">
        <v>195</v>
      </c>
      <c r="F352" s="125" t="s">
        <v>760</v>
      </c>
      <c r="G352" s="125" t="s">
        <v>761</v>
      </c>
      <c r="H352" s="125" t="s">
        <v>207</v>
      </c>
      <c r="I352" s="123">
        <v>110000</v>
      </c>
      <c r="J352" s="125" t="s">
        <v>193</v>
      </c>
      <c r="K352" s="123">
        <v>110000</v>
      </c>
      <c r="L352" s="126">
        <v>11.387</v>
      </c>
      <c r="M352" s="137">
        <v>12</v>
      </c>
      <c r="N352" s="126">
        <v>1.79</v>
      </c>
      <c r="O352" s="123">
        <v>1</v>
      </c>
      <c r="P352" s="136">
        <v>1.3425</v>
      </c>
      <c r="Q352" s="138">
        <v>13.8</v>
      </c>
      <c r="R352" s="137">
        <v>13.8</v>
      </c>
      <c r="S352" s="139">
        <v>2437950</v>
      </c>
      <c r="T352" s="124">
        <v>8</v>
      </c>
      <c r="U352" s="140">
        <v>176663.04347826086</v>
      </c>
      <c r="V352" s="141">
        <v>5.6604934473635637</v>
      </c>
    </row>
    <row r="353" spans="1:22">
      <c r="A353" s="125">
        <v>353</v>
      </c>
      <c r="B353" s="125">
        <v>353</v>
      </c>
      <c r="C353" s="125" t="s">
        <v>762</v>
      </c>
      <c r="D353" s="125" t="s">
        <v>195</v>
      </c>
      <c r="E353" s="125" t="s">
        <v>195</v>
      </c>
      <c r="F353" s="125" t="s">
        <v>376</v>
      </c>
      <c r="G353" s="125" t="s">
        <v>377</v>
      </c>
      <c r="H353" s="125" t="s">
        <v>207</v>
      </c>
      <c r="I353" s="123">
        <v>110000</v>
      </c>
      <c r="J353" s="123">
        <v>110000</v>
      </c>
      <c r="K353" s="123">
        <v>38000</v>
      </c>
      <c r="L353" s="126">
        <v>9.4659999999999993</v>
      </c>
      <c r="M353" s="137">
        <v>10</v>
      </c>
      <c r="N353" s="126">
        <v>2.8780000000000001</v>
      </c>
      <c r="O353" s="123">
        <v>1</v>
      </c>
      <c r="P353" s="136">
        <v>2.1585000000000001</v>
      </c>
      <c r="Q353" s="138">
        <v>20.700000000000003</v>
      </c>
      <c r="R353" s="137">
        <v>20.700000000000003</v>
      </c>
      <c r="S353" s="139">
        <v>2297410</v>
      </c>
      <c r="T353" s="124">
        <v>8</v>
      </c>
      <c r="U353" s="140">
        <v>110985.99033816424</v>
      </c>
      <c r="V353" s="141">
        <v>9.0101462081213217</v>
      </c>
    </row>
    <row r="354" spans="1:22">
      <c r="A354" s="125">
        <v>354</v>
      </c>
      <c r="B354" s="125">
        <v>354</v>
      </c>
      <c r="C354" s="125" t="s">
        <v>763</v>
      </c>
      <c r="D354" s="125" t="s">
        <v>195</v>
      </c>
      <c r="E354" s="125" t="s">
        <v>195</v>
      </c>
      <c r="F354" s="125" t="s">
        <v>760</v>
      </c>
      <c r="G354" s="125" t="s">
        <v>761</v>
      </c>
      <c r="H354" s="125" t="s">
        <v>207</v>
      </c>
      <c r="I354" s="123">
        <v>110000</v>
      </c>
      <c r="J354" s="125" t="s">
        <v>193</v>
      </c>
      <c r="K354" s="123">
        <v>110000</v>
      </c>
      <c r="L354" s="126">
        <v>10.717000000000001</v>
      </c>
      <c r="M354" s="137">
        <v>11</v>
      </c>
      <c r="N354" s="126">
        <v>1.8360000000000001</v>
      </c>
      <c r="O354" s="123">
        <v>1</v>
      </c>
      <c r="P354" s="136">
        <v>1.377</v>
      </c>
      <c r="Q354" s="138">
        <v>13.8</v>
      </c>
      <c r="R354" s="137">
        <v>13.8</v>
      </c>
      <c r="S354" s="139">
        <v>2367680</v>
      </c>
      <c r="T354" s="124">
        <v>8</v>
      </c>
      <c r="U354" s="140">
        <v>171571.0144927536</v>
      </c>
      <c r="V354" s="141">
        <v>5.8284903365319636</v>
      </c>
    </row>
    <row r="355" spans="1:22">
      <c r="A355" s="125">
        <v>355</v>
      </c>
      <c r="B355" s="125">
        <v>355</v>
      </c>
      <c r="C355" s="125" t="s">
        <v>764</v>
      </c>
      <c r="D355" s="125" t="s">
        <v>195</v>
      </c>
      <c r="E355" s="125" t="s">
        <v>195</v>
      </c>
      <c r="F355" s="125" t="s">
        <v>760</v>
      </c>
      <c r="G355" s="125" t="s">
        <v>761</v>
      </c>
      <c r="H355" s="125" t="s">
        <v>207</v>
      </c>
      <c r="I355" s="123">
        <v>110000</v>
      </c>
      <c r="J355" s="125" t="s">
        <v>193</v>
      </c>
      <c r="K355" s="123">
        <v>110000</v>
      </c>
      <c r="L355" s="126">
        <v>8.1050000000000004</v>
      </c>
      <c r="M355" s="137">
        <v>9</v>
      </c>
      <c r="N355" s="126">
        <v>0.54700000000000004</v>
      </c>
      <c r="O355" s="123">
        <v>1</v>
      </c>
      <c r="P355" s="136">
        <v>0.54700000000000004</v>
      </c>
      <c r="Q355" s="138">
        <v>3.45</v>
      </c>
      <c r="R355" s="137">
        <v>3.45</v>
      </c>
      <c r="S355" s="139">
        <v>1890770</v>
      </c>
      <c r="T355" s="124">
        <v>7</v>
      </c>
      <c r="U355" s="140">
        <v>548049.27536231885</v>
      </c>
      <c r="V355" s="141">
        <v>1.8246534480661318</v>
      </c>
    </row>
    <row r="356" spans="1:22">
      <c r="A356" s="125">
        <v>356</v>
      </c>
      <c r="B356" s="125">
        <v>356</v>
      </c>
      <c r="C356" s="125" t="s">
        <v>765</v>
      </c>
      <c r="D356" s="125" t="s">
        <v>190</v>
      </c>
      <c r="E356" s="125" t="s">
        <v>190</v>
      </c>
      <c r="F356" s="125" t="s">
        <v>454</v>
      </c>
      <c r="G356" s="125" t="s">
        <v>455</v>
      </c>
      <c r="H356" s="125" t="s">
        <v>207</v>
      </c>
      <c r="I356" s="123">
        <v>110000</v>
      </c>
      <c r="J356" s="123">
        <v>33000</v>
      </c>
      <c r="K356" s="123">
        <v>110000</v>
      </c>
      <c r="L356" s="126">
        <v>9.2360000000000007</v>
      </c>
      <c r="M356" s="137">
        <v>10</v>
      </c>
      <c r="N356" s="126">
        <v>2.2970000000000002</v>
      </c>
      <c r="O356" s="123">
        <v>1</v>
      </c>
      <c r="P356" s="136">
        <v>1.72275</v>
      </c>
      <c r="Q356" s="138">
        <v>17.25</v>
      </c>
      <c r="R356" s="137">
        <v>17.25</v>
      </c>
      <c r="S356" s="139">
        <v>2297410</v>
      </c>
      <c r="T356" s="124">
        <v>8</v>
      </c>
      <c r="U356" s="140">
        <v>133183.18840579709</v>
      </c>
      <c r="V356" s="141">
        <v>7.5084551734344327</v>
      </c>
    </row>
    <row r="357" spans="1:22">
      <c r="A357" s="125">
        <v>357</v>
      </c>
      <c r="B357" s="125">
        <v>357</v>
      </c>
      <c r="C357" s="125" t="s">
        <v>766</v>
      </c>
      <c r="D357" s="125" t="s">
        <v>190</v>
      </c>
      <c r="E357" s="125" t="s">
        <v>190</v>
      </c>
      <c r="F357" s="125" t="s">
        <v>448</v>
      </c>
      <c r="G357" s="125" t="s">
        <v>449</v>
      </c>
      <c r="H357" s="125" t="s">
        <v>207</v>
      </c>
      <c r="I357" s="123">
        <v>110000</v>
      </c>
      <c r="J357" s="123"/>
      <c r="K357" s="123"/>
      <c r="L357" s="126">
        <v>7.1719999999999997</v>
      </c>
      <c r="M357" s="137">
        <v>8</v>
      </c>
      <c r="N357" s="126">
        <v>4.8479999999999999</v>
      </c>
      <c r="O357" s="123">
        <v>1</v>
      </c>
      <c r="P357" s="136">
        <v>3.6360000000000001</v>
      </c>
      <c r="Q357" s="138">
        <v>37.950000000000003</v>
      </c>
      <c r="R357" s="137">
        <v>37.950000000000003</v>
      </c>
      <c r="S357" s="139">
        <v>2843930</v>
      </c>
      <c r="T357" s="124">
        <v>10</v>
      </c>
      <c r="U357" s="140">
        <v>74938.866930171265</v>
      </c>
      <c r="V357" s="141">
        <v>13.344210300534824</v>
      </c>
    </row>
    <row r="358" spans="1:22">
      <c r="A358" s="125">
        <v>358</v>
      </c>
      <c r="B358" s="125">
        <v>358</v>
      </c>
      <c r="C358" s="125" t="s">
        <v>767</v>
      </c>
      <c r="D358" s="125" t="s">
        <v>190</v>
      </c>
      <c r="E358" s="125" t="s">
        <v>190</v>
      </c>
      <c r="F358" s="125" t="s">
        <v>448</v>
      </c>
      <c r="G358" s="125" t="s">
        <v>449</v>
      </c>
      <c r="H358" s="125" t="s">
        <v>207</v>
      </c>
      <c r="I358" s="123">
        <v>110000</v>
      </c>
      <c r="J358" s="123"/>
      <c r="K358" s="123"/>
      <c r="L358" s="126">
        <v>4.0819999999999999</v>
      </c>
      <c r="M358" s="137">
        <v>5</v>
      </c>
      <c r="N358" s="126">
        <v>1.768</v>
      </c>
      <c r="O358" s="123">
        <v>1</v>
      </c>
      <c r="P358" s="136">
        <v>1.3260000000000001</v>
      </c>
      <c r="Q358" s="138">
        <v>13.8</v>
      </c>
      <c r="R358" s="137">
        <v>13.8</v>
      </c>
      <c r="S358" s="139">
        <v>1946060</v>
      </c>
      <c r="T358" s="124">
        <v>8</v>
      </c>
      <c r="U358" s="140">
        <v>141018.84057971014</v>
      </c>
      <c r="V358" s="141">
        <v>7.0912510405640115</v>
      </c>
    </row>
    <row r="359" spans="1:22">
      <c r="A359" s="125">
        <v>359</v>
      </c>
      <c r="B359" s="125">
        <v>359</v>
      </c>
      <c r="C359" s="125" t="s">
        <v>768</v>
      </c>
      <c r="D359" s="125" t="s">
        <v>190</v>
      </c>
      <c r="E359" s="125" t="s">
        <v>190</v>
      </c>
      <c r="F359" s="125" t="s">
        <v>448</v>
      </c>
      <c r="G359" s="125" t="s">
        <v>449</v>
      </c>
      <c r="H359" s="125" t="s">
        <v>207</v>
      </c>
      <c r="I359" s="123">
        <v>110000</v>
      </c>
      <c r="J359" s="123"/>
      <c r="K359" s="123"/>
      <c r="L359" s="126">
        <v>6.15</v>
      </c>
      <c r="M359" s="137">
        <v>7</v>
      </c>
      <c r="N359" s="126">
        <v>1.2889999999999999</v>
      </c>
      <c r="O359" s="123">
        <v>1</v>
      </c>
      <c r="P359" s="136">
        <v>0.96675</v>
      </c>
      <c r="Q359" s="138">
        <v>10.350000000000001</v>
      </c>
      <c r="R359" s="137">
        <v>10.350000000000001</v>
      </c>
      <c r="S359" s="139">
        <v>1785370</v>
      </c>
      <c r="T359" s="124">
        <v>7</v>
      </c>
      <c r="U359" s="140">
        <v>172499.51690821254</v>
      </c>
      <c r="V359" s="141">
        <v>5.7971176842895318</v>
      </c>
    </row>
    <row r="360" spans="1:22">
      <c r="A360" s="125">
        <v>360</v>
      </c>
      <c r="B360" s="125">
        <v>360</v>
      </c>
      <c r="C360" s="125" t="s">
        <v>769</v>
      </c>
      <c r="D360" s="125" t="s">
        <v>184</v>
      </c>
      <c r="E360" s="125" t="s">
        <v>184</v>
      </c>
      <c r="F360" s="125" t="s">
        <v>185</v>
      </c>
      <c r="G360" s="125" t="s">
        <v>186</v>
      </c>
      <c r="H360" s="125" t="s">
        <v>187</v>
      </c>
      <c r="I360" s="123">
        <v>38000</v>
      </c>
      <c r="J360" s="123">
        <v>38000</v>
      </c>
      <c r="K360" s="123">
        <v>20000</v>
      </c>
      <c r="L360" s="126">
        <v>5.6349999999999998</v>
      </c>
      <c r="M360" s="137">
        <v>6</v>
      </c>
      <c r="N360" s="126">
        <v>1.7250000000000001</v>
      </c>
      <c r="O360" s="123">
        <v>1</v>
      </c>
      <c r="P360" s="136">
        <v>1.2937500000000002</v>
      </c>
      <c r="Q360" s="138">
        <v>13.8</v>
      </c>
      <c r="R360" s="137">
        <v>13.8</v>
      </c>
      <c r="S360" s="139">
        <v>769410</v>
      </c>
      <c r="T360" s="124">
        <v>4</v>
      </c>
      <c r="U360" s="140">
        <v>55754.347826086952</v>
      </c>
      <c r="V360" s="141">
        <v>17.935820953717784</v>
      </c>
    </row>
    <row r="361" spans="1:22">
      <c r="A361" s="125">
        <v>361</v>
      </c>
      <c r="B361" s="125">
        <v>361</v>
      </c>
      <c r="C361" s="125" t="s">
        <v>770</v>
      </c>
      <c r="D361" s="125" t="s">
        <v>223</v>
      </c>
      <c r="E361" s="125" t="s">
        <v>223</v>
      </c>
      <c r="F361" s="125" t="s">
        <v>771</v>
      </c>
      <c r="G361" s="125" t="s">
        <v>772</v>
      </c>
      <c r="H361" s="125" t="s">
        <v>207</v>
      </c>
      <c r="I361" s="123">
        <v>110000</v>
      </c>
      <c r="J361" s="123">
        <v>110000</v>
      </c>
      <c r="K361" s="123">
        <v>38000</v>
      </c>
      <c r="L361" s="126">
        <v>7.7859999999999996</v>
      </c>
      <c r="M361" s="137">
        <v>8</v>
      </c>
      <c r="N361" s="126">
        <v>1.2410000000000001</v>
      </c>
      <c r="O361" s="123">
        <v>1</v>
      </c>
      <c r="P361" s="136">
        <v>0.93075000000000008</v>
      </c>
      <c r="Q361" s="138">
        <v>6.9</v>
      </c>
      <c r="R361" s="137">
        <v>6.9</v>
      </c>
      <c r="S361" s="139">
        <v>1838070</v>
      </c>
      <c r="T361" s="124">
        <v>7</v>
      </c>
      <c r="U361" s="140">
        <v>266386.95652173914</v>
      </c>
      <c r="V361" s="141">
        <v>3.7539375540648616</v>
      </c>
    </row>
    <row r="362" spans="1:22">
      <c r="A362" s="125">
        <v>362</v>
      </c>
      <c r="B362" s="125">
        <v>362</v>
      </c>
      <c r="C362" s="125" t="s">
        <v>773</v>
      </c>
      <c r="D362" s="125" t="s">
        <v>418</v>
      </c>
      <c r="E362" s="125" t="s">
        <v>458</v>
      </c>
      <c r="F362" s="125" t="s">
        <v>459</v>
      </c>
      <c r="G362" s="125" t="s">
        <v>460</v>
      </c>
      <c r="H362" s="125" t="s">
        <v>187</v>
      </c>
      <c r="I362" s="123">
        <v>38000</v>
      </c>
      <c r="J362" s="123">
        <v>38000</v>
      </c>
      <c r="K362" s="125" t="s">
        <v>193</v>
      </c>
      <c r="L362" s="126">
        <v>9.5030000000000001</v>
      </c>
      <c r="M362" s="137">
        <v>10</v>
      </c>
      <c r="N362" s="126">
        <v>1.994</v>
      </c>
      <c r="O362" s="123">
        <v>1</v>
      </c>
      <c r="P362" s="136">
        <v>1.4955000000000001</v>
      </c>
      <c r="Q362" s="138">
        <v>13.8</v>
      </c>
      <c r="R362" s="137">
        <v>13.8</v>
      </c>
      <c r="S362" s="139">
        <v>1050490</v>
      </c>
      <c r="T362" s="124">
        <v>4</v>
      </c>
      <c r="U362" s="140">
        <v>76122.463768115937</v>
      </c>
      <c r="V362" s="141">
        <v>13.136726670410951</v>
      </c>
    </row>
    <row r="363" spans="1:22">
      <c r="A363" s="125">
        <v>363</v>
      </c>
      <c r="B363" s="125">
        <v>363</v>
      </c>
      <c r="C363" s="125" t="s">
        <v>774</v>
      </c>
      <c r="D363" s="125" t="s">
        <v>418</v>
      </c>
      <c r="E363" s="125" t="s">
        <v>458</v>
      </c>
      <c r="F363" s="125" t="s">
        <v>459</v>
      </c>
      <c r="G363" s="125" t="s">
        <v>460</v>
      </c>
      <c r="H363" s="125" t="s">
        <v>187</v>
      </c>
      <c r="I363" s="123">
        <v>38000</v>
      </c>
      <c r="J363" s="123">
        <v>38000</v>
      </c>
      <c r="K363" s="125" t="s">
        <v>193</v>
      </c>
      <c r="L363" s="126">
        <v>8.5980000000000008</v>
      </c>
      <c r="M363" s="137">
        <v>9</v>
      </c>
      <c r="N363" s="126">
        <v>2.7839999999999998</v>
      </c>
      <c r="O363" s="123">
        <v>1</v>
      </c>
      <c r="P363" s="136">
        <v>2.0880000000000001</v>
      </c>
      <c r="Q363" s="138">
        <v>20.700000000000003</v>
      </c>
      <c r="R363" s="137">
        <v>20.700000000000003</v>
      </c>
      <c r="S363" s="139">
        <v>980220</v>
      </c>
      <c r="T363" s="124">
        <v>4</v>
      </c>
      <c r="U363" s="140">
        <v>47353.623188405792</v>
      </c>
      <c r="V363" s="141">
        <v>21.117708269572141</v>
      </c>
    </row>
    <row r="364" spans="1:22">
      <c r="A364" s="125">
        <v>364</v>
      </c>
      <c r="B364" s="125">
        <v>364</v>
      </c>
      <c r="C364" s="125" t="s">
        <v>775</v>
      </c>
      <c r="D364" s="125" t="s">
        <v>418</v>
      </c>
      <c r="E364" s="125" t="s">
        <v>458</v>
      </c>
      <c r="F364" s="125" t="s">
        <v>459</v>
      </c>
      <c r="G364" s="125" t="s">
        <v>460</v>
      </c>
      <c r="H364" s="125" t="s">
        <v>187</v>
      </c>
      <c r="I364" s="123">
        <v>38000</v>
      </c>
      <c r="J364" s="123">
        <v>38000</v>
      </c>
      <c r="K364" s="125" t="s">
        <v>193</v>
      </c>
      <c r="L364" s="126">
        <v>9.11</v>
      </c>
      <c r="M364" s="137">
        <v>10</v>
      </c>
      <c r="N364" s="126">
        <v>0.68799999999999994</v>
      </c>
      <c r="O364" s="123">
        <v>1</v>
      </c>
      <c r="P364" s="136">
        <v>0.51600000000000001</v>
      </c>
      <c r="Q364" s="138">
        <v>3.45</v>
      </c>
      <c r="R364" s="137">
        <v>3.45</v>
      </c>
      <c r="S364" s="139">
        <v>1387140</v>
      </c>
      <c r="T364" s="124">
        <v>1</v>
      </c>
      <c r="U364" s="140">
        <v>402069.5652173913</v>
      </c>
      <c r="V364" s="141">
        <v>2.487131796357974</v>
      </c>
    </row>
    <row r="365" spans="1:22">
      <c r="A365" s="125">
        <v>365</v>
      </c>
      <c r="B365" s="125">
        <v>365</v>
      </c>
      <c r="C365" s="125" t="s">
        <v>776</v>
      </c>
      <c r="D365" s="125" t="s">
        <v>418</v>
      </c>
      <c r="E365" s="125" t="s">
        <v>418</v>
      </c>
      <c r="F365" s="125" t="s">
        <v>777</v>
      </c>
      <c r="G365" s="125" t="s">
        <v>778</v>
      </c>
      <c r="H365" s="125" t="s">
        <v>187</v>
      </c>
      <c r="I365" s="123">
        <v>38000</v>
      </c>
      <c r="J365" s="125" t="s">
        <v>193</v>
      </c>
      <c r="K365" s="123">
        <v>38000</v>
      </c>
      <c r="L365" s="126">
        <v>10.260999999999999</v>
      </c>
      <c r="M365" s="137">
        <v>11</v>
      </c>
      <c r="N365" s="126">
        <v>1.054</v>
      </c>
      <c r="O365" s="123">
        <v>1</v>
      </c>
      <c r="P365" s="136">
        <v>0.79049999999999998</v>
      </c>
      <c r="Q365" s="138">
        <v>6.9</v>
      </c>
      <c r="R365" s="137">
        <v>6.9</v>
      </c>
      <c r="S365" s="139">
        <v>1485200</v>
      </c>
      <c r="T365" s="124">
        <v>2</v>
      </c>
      <c r="U365" s="140">
        <v>215246.37681159418</v>
      </c>
      <c r="V365" s="141">
        <v>4.6458389442499328</v>
      </c>
    </row>
    <row r="366" spans="1:22">
      <c r="A366" s="142">
        <v>366</v>
      </c>
      <c r="B366" s="142">
        <v>366</v>
      </c>
      <c r="C366" s="142" t="s">
        <v>779</v>
      </c>
      <c r="D366" s="125" t="s">
        <v>458</v>
      </c>
      <c r="E366" s="125" t="s">
        <v>458</v>
      </c>
      <c r="F366" s="142" t="s">
        <v>780</v>
      </c>
      <c r="G366" s="142" t="s">
        <v>781</v>
      </c>
      <c r="H366" s="142" t="s">
        <v>187</v>
      </c>
      <c r="I366" s="143">
        <v>38000</v>
      </c>
      <c r="J366" s="143">
        <v>38000</v>
      </c>
      <c r="K366" s="142" t="s">
        <v>193</v>
      </c>
      <c r="L366" s="144">
        <v>12.166</v>
      </c>
      <c r="M366" s="145">
        <v>13</v>
      </c>
      <c r="N366" s="144">
        <v>23.268999999999899</v>
      </c>
      <c r="O366" s="143">
        <v>1</v>
      </c>
      <c r="P366" s="145">
        <v>17.451749999999926</v>
      </c>
      <c r="Q366" s="146">
        <v>189.75</v>
      </c>
      <c r="R366" s="145">
        <v>189.75</v>
      </c>
      <c r="S366" s="139">
        <v>10383640</v>
      </c>
      <c r="T366" s="147">
        <v>13</v>
      </c>
      <c r="U366" s="148">
        <v>54722.74044795784</v>
      </c>
      <c r="V366" s="149">
        <v>18.273938618827309</v>
      </c>
    </row>
    <row r="367" spans="1:22">
      <c r="A367" s="125">
        <v>367</v>
      </c>
      <c r="B367" s="125">
        <v>367</v>
      </c>
      <c r="C367" s="125" t="s">
        <v>782</v>
      </c>
      <c r="D367" s="125" t="s">
        <v>783</v>
      </c>
      <c r="E367" s="125" t="s">
        <v>783</v>
      </c>
      <c r="F367" s="125" t="s">
        <v>784</v>
      </c>
      <c r="G367" s="125" t="s">
        <v>785</v>
      </c>
      <c r="H367" s="125" t="s">
        <v>187</v>
      </c>
      <c r="I367" s="123">
        <v>38000</v>
      </c>
      <c r="J367" s="123">
        <v>20000</v>
      </c>
      <c r="K367" s="123">
        <v>38000</v>
      </c>
      <c r="L367" s="126">
        <v>3.5609999999999999</v>
      </c>
      <c r="M367" s="137">
        <v>4</v>
      </c>
      <c r="N367" s="126">
        <v>1.56</v>
      </c>
      <c r="O367" s="123">
        <v>1</v>
      </c>
      <c r="P367" s="136">
        <v>1.17</v>
      </c>
      <c r="Q367" s="138">
        <v>10.350000000000001</v>
      </c>
      <c r="R367" s="137">
        <v>10.350000000000001</v>
      </c>
      <c r="S367" s="139">
        <v>628870</v>
      </c>
      <c r="T367" s="124">
        <v>4</v>
      </c>
      <c r="U367" s="140">
        <v>60760.386473429942</v>
      </c>
      <c r="V367" s="141">
        <v>16.458091497447807</v>
      </c>
    </row>
    <row r="368" spans="1:22">
      <c r="A368" s="125">
        <v>368</v>
      </c>
      <c r="B368" s="125">
        <v>368</v>
      </c>
      <c r="C368" s="125" t="s">
        <v>786</v>
      </c>
      <c r="D368" s="125" t="s">
        <v>783</v>
      </c>
      <c r="E368" s="125" t="s">
        <v>783</v>
      </c>
      <c r="F368" s="125" t="s">
        <v>468</v>
      </c>
      <c r="G368" s="125" t="s">
        <v>469</v>
      </c>
      <c r="H368" s="125" t="s">
        <v>187</v>
      </c>
      <c r="I368" s="123">
        <v>38000</v>
      </c>
      <c r="J368" s="123">
        <v>38000</v>
      </c>
      <c r="K368" s="125" t="s">
        <v>193</v>
      </c>
      <c r="L368" s="126">
        <v>8.1419999999999995</v>
      </c>
      <c r="M368" s="137">
        <v>9</v>
      </c>
      <c r="N368" s="126">
        <v>1.7170000000000001</v>
      </c>
      <c r="O368" s="123">
        <v>1</v>
      </c>
      <c r="P368" s="136">
        <v>1.28775</v>
      </c>
      <c r="Q368" s="138">
        <v>13.8</v>
      </c>
      <c r="R368" s="137">
        <v>13.8</v>
      </c>
      <c r="S368" s="139">
        <v>980220</v>
      </c>
      <c r="T368" s="124">
        <v>4</v>
      </c>
      <c r="U368" s="140">
        <v>71030.434782608689</v>
      </c>
      <c r="V368" s="141">
        <v>14.078472179714758</v>
      </c>
    </row>
    <row r="369" spans="1:22">
      <c r="A369" s="142">
        <v>369</v>
      </c>
      <c r="B369" s="142">
        <v>369</v>
      </c>
      <c r="C369" s="142" t="s">
        <v>787</v>
      </c>
      <c r="D369" s="125" t="s">
        <v>418</v>
      </c>
      <c r="E369" s="125" t="s">
        <v>783</v>
      </c>
      <c r="F369" s="142" t="s">
        <v>474</v>
      </c>
      <c r="G369" s="142" t="s">
        <v>475</v>
      </c>
      <c r="H369" s="142" t="s">
        <v>187</v>
      </c>
      <c r="I369" s="143">
        <v>38000</v>
      </c>
      <c r="J369" s="143">
        <v>38000</v>
      </c>
      <c r="K369" s="142" t="s">
        <v>193</v>
      </c>
      <c r="L369" s="144">
        <v>11.095000000000001</v>
      </c>
      <c r="M369" s="145">
        <v>12</v>
      </c>
      <c r="N369" s="144">
        <v>11.912000000000001</v>
      </c>
      <c r="O369" s="143">
        <v>1</v>
      </c>
      <c r="P369" s="145">
        <v>8.9340000000000011</v>
      </c>
      <c r="Q369" s="146">
        <v>96.600000000000023</v>
      </c>
      <c r="R369" s="145">
        <v>96.600000000000023</v>
      </c>
      <c r="S369" s="139">
        <v>3448180</v>
      </c>
      <c r="T369" s="147">
        <v>11</v>
      </c>
      <c r="U369" s="148">
        <v>35695.445134575559</v>
      </c>
      <c r="V369" s="149">
        <v>28.014778810850949</v>
      </c>
    </row>
    <row r="370" spans="1:22">
      <c r="A370" s="125">
        <v>370</v>
      </c>
      <c r="B370" s="125">
        <v>370</v>
      </c>
      <c r="C370" s="125" t="s">
        <v>788</v>
      </c>
      <c r="D370" s="125" t="s">
        <v>388</v>
      </c>
      <c r="E370" s="125" t="s">
        <v>392</v>
      </c>
      <c r="F370" s="125" t="s">
        <v>477</v>
      </c>
      <c r="G370" s="125" t="s">
        <v>478</v>
      </c>
      <c r="H370" s="125" t="s">
        <v>187</v>
      </c>
      <c r="I370" s="123">
        <v>38000</v>
      </c>
      <c r="J370" s="123">
        <v>38000</v>
      </c>
      <c r="K370" s="125" t="s">
        <v>193</v>
      </c>
      <c r="L370" s="126">
        <v>11.064</v>
      </c>
      <c r="M370" s="137">
        <v>12</v>
      </c>
      <c r="N370" s="126">
        <v>3.0910000000000002</v>
      </c>
      <c r="O370" s="123">
        <v>1</v>
      </c>
      <c r="P370" s="136">
        <v>2.3182499999999999</v>
      </c>
      <c r="Q370" s="138">
        <v>24.150000000000006</v>
      </c>
      <c r="R370" s="137">
        <v>24.150000000000006</v>
      </c>
      <c r="S370" s="139">
        <v>1413750</v>
      </c>
      <c r="T370" s="124">
        <v>5</v>
      </c>
      <c r="U370" s="140">
        <v>58540.372670807439</v>
      </c>
      <c r="V370" s="141">
        <v>17.08222811671088</v>
      </c>
    </row>
    <row r="371" spans="1:22">
      <c r="A371" s="125">
        <v>371</v>
      </c>
      <c r="B371" s="125">
        <v>371</v>
      </c>
      <c r="C371" s="125" t="s">
        <v>789</v>
      </c>
      <c r="D371" s="125" t="s">
        <v>418</v>
      </c>
      <c r="E371" s="125" t="s">
        <v>418</v>
      </c>
      <c r="F371" s="125" t="s">
        <v>790</v>
      </c>
      <c r="G371" s="125" t="s">
        <v>791</v>
      </c>
      <c r="H371" s="125" t="s">
        <v>207</v>
      </c>
      <c r="I371" s="123">
        <v>110000</v>
      </c>
      <c r="J371" s="123">
        <v>110000</v>
      </c>
      <c r="K371" s="123">
        <v>38000</v>
      </c>
      <c r="L371" s="126">
        <v>8.0220000000000002</v>
      </c>
      <c r="M371" s="137">
        <v>9</v>
      </c>
      <c r="N371" s="126">
        <v>2.6320000000000001</v>
      </c>
      <c r="O371" s="123">
        <v>1</v>
      </c>
      <c r="P371" s="136">
        <v>1.9740000000000002</v>
      </c>
      <c r="Q371" s="138">
        <v>20.700000000000003</v>
      </c>
      <c r="R371" s="137">
        <v>20.700000000000003</v>
      </c>
      <c r="S371" s="139">
        <v>2227140</v>
      </c>
      <c r="T371" s="124">
        <v>8</v>
      </c>
      <c r="U371" s="140">
        <v>107591.30434782607</v>
      </c>
      <c r="V371" s="141">
        <v>9.2944314232603258</v>
      </c>
    </row>
    <row r="372" spans="1:22">
      <c r="A372" s="125">
        <v>372</v>
      </c>
      <c r="B372" s="125">
        <v>372</v>
      </c>
      <c r="C372" s="125" t="s">
        <v>792</v>
      </c>
      <c r="D372" s="125" t="s">
        <v>205</v>
      </c>
      <c r="E372" s="125" t="s">
        <v>205</v>
      </c>
      <c r="F372" s="125" t="s">
        <v>307</v>
      </c>
      <c r="G372" s="125" t="s">
        <v>308</v>
      </c>
      <c r="H372" s="125" t="s">
        <v>187</v>
      </c>
      <c r="I372" s="123">
        <v>38000</v>
      </c>
      <c r="J372" s="123">
        <v>38000</v>
      </c>
      <c r="K372" s="125" t="s">
        <v>193</v>
      </c>
      <c r="L372" s="126">
        <v>17.981999999999999</v>
      </c>
      <c r="M372" s="137">
        <v>18</v>
      </c>
      <c r="N372" s="126">
        <v>5.1719999999999997</v>
      </c>
      <c r="O372" s="123">
        <v>1</v>
      </c>
      <c r="P372" s="136">
        <v>3.8789999999999996</v>
      </c>
      <c r="Q372" s="138">
        <v>41.400000000000006</v>
      </c>
      <c r="R372" s="137">
        <v>41.400000000000006</v>
      </c>
      <c r="S372" s="139">
        <v>2350470</v>
      </c>
      <c r="T372" s="124">
        <v>6</v>
      </c>
      <c r="U372" s="140">
        <v>56774.637681159409</v>
      </c>
      <c r="V372" s="141">
        <v>17.613498576880371</v>
      </c>
    </row>
    <row r="373" spans="1:22">
      <c r="A373" s="125">
        <v>373</v>
      </c>
      <c r="B373" s="125">
        <v>373</v>
      </c>
      <c r="C373" s="125" t="s">
        <v>793</v>
      </c>
      <c r="D373" s="125" t="s">
        <v>205</v>
      </c>
      <c r="E373" s="125" t="s">
        <v>205</v>
      </c>
      <c r="F373" s="125" t="s">
        <v>307</v>
      </c>
      <c r="G373" s="125" t="s">
        <v>308</v>
      </c>
      <c r="H373" s="125" t="s">
        <v>187</v>
      </c>
      <c r="I373" s="123">
        <v>38000</v>
      </c>
      <c r="J373" s="123">
        <v>38000</v>
      </c>
      <c r="K373" s="125" t="s">
        <v>193</v>
      </c>
      <c r="L373" s="126">
        <v>18.012</v>
      </c>
      <c r="M373" s="137">
        <v>19</v>
      </c>
      <c r="N373" s="126">
        <v>1.0640000000000001</v>
      </c>
      <c r="O373" s="123">
        <v>1</v>
      </c>
      <c r="P373" s="136">
        <v>0.79800000000000004</v>
      </c>
      <c r="Q373" s="138">
        <v>6.9</v>
      </c>
      <c r="R373" s="137">
        <v>6.9</v>
      </c>
      <c r="S373" s="139">
        <v>1906800</v>
      </c>
      <c r="T373" s="124">
        <v>2</v>
      </c>
      <c r="U373" s="140">
        <v>276347.82608695648</v>
      </c>
      <c r="V373" s="141">
        <v>3.6186280679672751</v>
      </c>
    </row>
    <row r="374" spans="1:22">
      <c r="A374" s="125">
        <v>374</v>
      </c>
      <c r="B374" s="125">
        <v>374</v>
      </c>
      <c r="C374" s="125" t="s">
        <v>794</v>
      </c>
      <c r="D374" s="125" t="s">
        <v>223</v>
      </c>
      <c r="E374" s="125" t="s">
        <v>223</v>
      </c>
      <c r="F374" s="125" t="s">
        <v>233</v>
      </c>
      <c r="G374" s="125" t="s">
        <v>234</v>
      </c>
      <c r="H374" s="125" t="s">
        <v>187</v>
      </c>
      <c r="I374" s="123">
        <v>38000</v>
      </c>
      <c r="J374" s="123">
        <v>38000</v>
      </c>
      <c r="K374" s="123">
        <v>20000</v>
      </c>
      <c r="L374" s="126">
        <v>7.3490000000000002</v>
      </c>
      <c r="M374" s="137">
        <v>8</v>
      </c>
      <c r="N374" s="126">
        <v>1.4870000000000001</v>
      </c>
      <c r="O374" s="123">
        <v>1</v>
      </c>
      <c r="P374" s="136">
        <v>1.1152500000000001</v>
      </c>
      <c r="Q374" s="138">
        <v>10.350000000000001</v>
      </c>
      <c r="R374" s="137">
        <v>10.350000000000001</v>
      </c>
      <c r="S374" s="139">
        <v>909950</v>
      </c>
      <c r="T374" s="124">
        <v>4</v>
      </c>
      <c r="U374" s="140">
        <v>87917.874396135259</v>
      </c>
      <c r="V374" s="141">
        <v>11.374251332490799</v>
      </c>
    </row>
    <row r="375" spans="1:22">
      <c r="A375" s="125">
        <v>375</v>
      </c>
      <c r="B375" s="125">
        <v>375</v>
      </c>
      <c r="C375" s="125" t="s">
        <v>795</v>
      </c>
      <c r="D375" s="125" t="s">
        <v>223</v>
      </c>
      <c r="E375" s="125" t="s">
        <v>223</v>
      </c>
      <c r="F375" s="125" t="s">
        <v>491</v>
      </c>
      <c r="G375" s="125" t="s">
        <v>492</v>
      </c>
      <c r="H375" s="125" t="s">
        <v>187</v>
      </c>
      <c r="I375" s="123">
        <v>38000</v>
      </c>
      <c r="J375" s="123"/>
      <c r="K375" s="123"/>
      <c r="L375" s="126">
        <v>6.673</v>
      </c>
      <c r="M375" s="137">
        <v>7</v>
      </c>
      <c r="N375" s="126">
        <v>0.82199999999999995</v>
      </c>
      <c r="O375" s="123">
        <v>1</v>
      </c>
      <c r="P375" s="136">
        <v>0.61649999999999994</v>
      </c>
      <c r="Q375" s="138">
        <v>6.9</v>
      </c>
      <c r="R375" s="137">
        <v>6.9</v>
      </c>
      <c r="S375" s="139">
        <v>839680</v>
      </c>
      <c r="T375" s="124">
        <v>4</v>
      </c>
      <c r="U375" s="140">
        <v>121692.7536231884</v>
      </c>
      <c r="V375" s="141">
        <v>8.2174161585365848</v>
      </c>
    </row>
    <row r="376" spans="1:22">
      <c r="A376" s="125">
        <v>376</v>
      </c>
      <c r="B376" s="125">
        <v>376</v>
      </c>
      <c r="C376" s="125" t="s">
        <v>796</v>
      </c>
      <c r="D376" s="125" t="s">
        <v>190</v>
      </c>
      <c r="E376" s="125" t="s">
        <v>205</v>
      </c>
      <c r="F376" s="125" t="s">
        <v>494</v>
      </c>
      <c r="G376" s="125" t="s">
        <v>495</v>
      </c>
      <c r="H376" s="125" t="s">
        <v>187</v>
      </c>
      <c r="I376" s="123">
        <v>38000</v>
      </c>
      <c r="J376" s="123">
        <v>38000</v>
      </c>
      <c r="K376" s="125" t="s">
        <v>193</v>
      </c>
      <c r="L376" s="126">
        <v>12.593</v>
      </c>
      <c r="M376" s="137">
        <v>13</v>
      </c>
      <c r="N376" s="126">
        <v>1.6779999999999999</v>
      </c>
      <c r="O376" s="123">
        <v>1</v>
      </c>
      <c r="P376" s="136">
        <v>1.2585</v>
      </c>
      <c r="Q376" s="138">
        <v>13.8</v>
      </c>
      <c r="R376" s="137">
        <v>13.8</v>
      </c>
      <c r="S376" s="139">
        <v>1261300</v>
      </c>
      <c r="T376" s="124">
        <v>4</v>
      </c>
      <c r="U376" s="140">
        <v>91398.55072463768</v>
      </c>
      <c r="V376" s="141">
        <v>10.941092523586775</v>
      </c>
    </row>
    <row r="377" spans="1:22">
      <c r="A377" s="125">
        <v>377</v>
      </c>
      <c r="B377" s="125">
        <v>377</v>
      </c>
      <c r="C377" s="125" t="s">
        <v>797</v>
      </c>
      <c r="D377" s="125" t="s">
        <v>190</v>
      </c>
      <c r="E377" s="125" t="s">
        <v>205</v>
      </c>
      <c r="F377" s="125" t="s">
        <v>494</v>
      </c>
      <c r="G377" s="125" t="s">
        <v>495</v>
      </c>
      <c r="H377" s="125" t="s">
        <v>187</v>
      </c>
      <c r="I377" s="123">
        <v>38000</v>
      </c>
      <c r="J377" s="123">
        <v>38000</v>
      </c>
      <c r="K377" s="125" t="s">
        <v>193</v>
      </c>
      <c r="L377" s="126">
        <v>14.301</v>
      </c>
      <c r="M377" s="137">
        <v>15</v>
      </c>
      <c r="N377" s="126">
        <v>0.79100000000000004</v>
      </c>
      <c r="O377" s="123">
        <v>1</v>
      </c>
      <c r="P377" s="136">
        <v>0.59325000000000006</v>
      </c>
      <c r="Q377" s="138">
        <v>3.45</v>
      </c>
      <c r="R377" s="137">
        <v>3.45</v>
      </c>
      <c r="S377" s="139">
        <v>1650640</v>
      </c>
      <c r="T377" s="124">
        <v>1</v>
      </c>
      <c r="U377" s="140">
        <v>478446.37681159418</v>
      </c>
      <c r="V377" s="141">
        <v>2.0900983860805504</v>
      </c>
    </row>
    <row r="378" spans="1:22">
      <c r="A378" s="125">
        <v>378</v>
      </c>
      <c r="B378" s="125">
        <v>378</v>
      </c>
      <c r="C378" s="125" t="s">
        <v>798</v>
      </c>
      <c r="D378" s="125" t="s">
        <v>184</v>
      </c>
      <c r="E378" s="125" t="s">
        <v>184</v>
      </c>
      <c r="F378" s="125" t="s">
        <v>230</v>
      </c>
      <c r="G378" s="125" t="s">
        <v>231</v>
      </c>
      <c r="H378" s="125" t="s">
        <v>187</v>
      </c>
      <c r="I378" s="123">
        <v>38000</v>
      </c>
      <c r="J378" s="123">
        <v>38000</v>
      </c>
      <c r="K378" s="123">
        <v>20000</v>
      </c>
      <c r="L378" s="126">
        <v>12.593999999999999</v>
      </c>
      <c r="M378" s="137">
        <v>13</v>
      </c>
      <c r="N378" s="126">
        <v>1.657</v>
      </c>
      <c r="O378" s="123">
        <v>1</v>
      </c>
      <c r="P378" s="136">
        <v>1.24275</v>
      </c>
      <c r="Q378" s="138">
        <v>10.350000000000001</v>
      </c>
      <c r="R378" s="137">
        <v>10.350000000000001</v>
      </c>
      <c r="S378" s="139">
        <v>1627650</v>
      </c>
      <c r="T378" s="124">
        <v>3</v>
      </c>
      <c r="U378" s="140">
        <v>157260.86956521738</v>
      </c>
      <c r="V378" s="141">
        <v>6.3588609344760867</v>
      </c>
    </row>
    <row r="379" spans="1:22">
      <c r="A379" s="125">
        <v>379</v>
      </c>
      <c r="B379" s="125">
        <v>379</v>
      </c>
      <c r="C379" s="125" t="s">
        <v>799</v>
      </c>
      <c r="D379" s="125" t="s">
        <v>205</v>
      </c>
      <c r="E379" s="125" t="s">
        <v>205</v>
      </c>
      <c r="F379" s="125" t="s">
        <v>502</v>
      </c>
      <c r="G379" s="125" t="s">
        <v>503</v>
      </c>
      <c r="H379" s="125" t="s">
        <v>187</v>
      </c>
      <c r="I379" s="123">
        <v>38000</v>
      </c>
      <c r="J379" s="123">
        <v>38000</v>
      </c>
      <c r="K379" s="123">
        <v>10000</v>
      </c>
      <c r="L379" s="126">
        <v>8.4450000000000003</v>
      </c>
      <c r="M379" s="137">
        <v>9</v>
      </c>
      <c r="N379" s="126">
        <v>1.0980000000000001</v>
      </c>
      <c r="O379" s="123">
        <v>1</v>
      </c>
      <c r="P379" s="136">
        <v>0.82350000000000012</v>
      </c>
      <c r="Q379" s="138">
        <v>6.9</v>
      </c>
      <c r="R379" s="137">
        <v>6.9</v>
      </c>
      <c r="S379" s="139">
        <v>1379800</v>
      </c>
      <c r="T379" s="124">
        <v>2</v>
      </c>
      <c r="U379" s="140">
        <v>199971.0144927536</v>
      </c>
      <c r="V379" s="141">
        <v>5.0007247427163355</v>
      </c>
    </row>
    <row r="380" spans="1:22">
      <c r="A380" s="125">
        <v>380</v>
      </c>
      <c r="B380" s="125">
        <v>380</v>
      </c>
      <c r="C380" s="125" t="s">
        <v>800</v>
      </c>
      <c r="D380" s="125" t="s">
        <v>215</v>
      </c>
      <c r="E380" s="125" t="s">
        <v>215</v>
      </c>
      <c r="F380" s="125" t="s">
        <v>713</v>
      </c>
      <c r="G380" s="125" t="s">
        <v>714</v>
      </c>
      <c r="H380" s="125" t="s">
        <v>187</v>
      </c>
      <c r="I380" s="123">
        <v>38000</v>
      </c>
      <c r="J380" s="125" t="s">
        <v>193</v>
      </c>
      <c r="K380" s="123">
        <v>38000</v>
      </c>
      <c r="L380" s="126">
        <v>6.1859999999999999</v>
      </c>
      <c r="M380" s="137">
        <v>7</v>
      </c>
      <c r="N380" s="126">
        <v>1.2849999999999999</v>
      </c>
      <c r="O380" s="123">
        <v>1</v>
      </c>
      <c r="P380" s="136">
        <v>0.96374999999999988</v>
      </c>
      <c r="Q380" s="138">
        <v>10.350000000000001</v>
      </c>
      <c r="R380" s="137">
        <v>10.350000000000001</v>
      </c>
      <c r="S380" s="139">
        <v>839680</v>
      </c>
      <c r="T380" s="124">
        <v>4</v>
      </c>
      <c r="U380" s="140">
        <v>81128.502415458919</v>
      </c>
      <c r="V380" s="141">
        <v>12.32612423780488</v>
      </c>
    </row>
    <row r="381" spans="1:22">
      <c r="A381" s="125">
        <v>381</v>
      </c>
      <c r="B381" s="125">
        <v>381</v>
      </c>
      <c r="C381" s="125" t="s">
        <v>801</v>
      </c>
      <c r="D381" s="125" t="s">
        <v>195</v>
      </c>
      <c r="E381" s="125" t="s">
        <v>195</v>
      </c>
      <c r="F381" s="125" t="s">
        <v>236</v>
      </c>
      <c r="G381" s="125" t="s">
        <v>237</v>
      </c>
      <c r="H381" s="125" t="s">
        <v>187</v>
      </c>
      <c r="I381" s="123">
        <v>38000</v>
      </c>
      <c r="J381" s="123">
        <v>38000</v>
      </c>
      <c r="K381" s="125" t="s">
        <v>193</v>
      </c>
      <c r="L381" s="126">
        <v>6.0010000000000003</v>
      </c>
      <c r="M381" s="137">
        <v>7</v>
      </c>
      <c r="N381" s="126">
        <v>4.0380000000000003</v>
      </c>
      <c r="O381" s="123">
        <v>1</v>
      </c>
      <c r="P381" s="136">
        <v>3.0285000000000002</v>
      </c>
      <c r="Q381" s="138">
        <v>31.05</v>
      </c>
      <c r="R381" s="137">
        <v>31.05</v>
      </c>
      <c r="S381" s="139">
        <v>1126610</v>
      </c>
      <c r="T381" s="124">
        <v>6</v>
      </c>
      <c r="U381" s="140">
        <v>36283.735909822863</v>
      </c>
      <c r="V381" s="141">
        <v>27.560557779533291</v>
      </c>
    </row>
    <row r="382" spans="1:22">
      <c r="A382" s="125">
        <v>382</v>
      </c>
      <c r="B382" s="125">
        <v>382</v>
      </c>
      <c r="C382" s="125" t="s">
        <v>802</v>
      </c>
      <c r="D382" s="125" t="s">
        <v>190</v>
      </c>
      <c r="E382" s="125" t="s">
        <v>190</v>
      </c>
      <c r="F382" s="125" t="s">
        <v>603</v>
      </c>
      <c r="G382" s="125" t="s">
        <v>604</v>
      </c>
      <c r="H382" s="125" t="s">
        <v>187</v>
      </c>
      <c r="I382" s="123">
        <v>38000</v>
      </c>
      <c r="J382" s="123">
        <v>38000</v>
      </c>
      <c r="K382" s="125" t="s">
        <v>193</v>
      </c>
      <c r="L382" s="126">
        <v>10.631</v>
      </c>
      <c r="M382" s="137">
        <v>11</v>
      </c>
      <c r="N382" s="126">
        <v>1.42</v>
      </c>
      <c r="O382" s="123">
        <v>1</v>
      </c>
      <c r="P382" s="136">
        <v>1.0649999999999999</v>
      </c>
      <c r="Q382" s="138">
        <v>10.350000000000001</v>
      </c>
      <c r="R382" s="137">
        <v>10.350000000000001</v>
      </c>
      <c r="S382" s="139">
        <v>1522250</v>
      </c>
      <c r="T382" s="124">
        <v>3</v>
      </c>
      <c r="U382" s="140">
        <v>147077.29468599032</v>
      </c>
      <c r="V382" s="141">
        <v>6.7991460009853846</v>
      </c>
    </row>
    <row r="383" spans="1:22">
      <c r="A383" s="125">
        <v>383</v>
      </c>
      <c r="B383" s="125">
        <v>383</v>
      </c>
      <c r="C383" s="125" t="s">
        <v>803</v>
      </c>
      <c r="D383" s="125" t="s">
        <v>242</v>
      </c>
      <c r="E383" s="125" t="s">
        <v>242</v>
      </c>
      <c r="F383" s="125" t="s">
        <v>349</v>
      </c>
      <c r="G383" s="125" t="s">
        <v>350</v>
      </c>
      <c r="H383" s="125" t="s">
        <v>207</v>
      </c>
      <c r="I383" s="123">
        <v>110000</v>
      </c>
      <c r="J383" s="125" t="s">
        <v>193</v>
      </c>
      <c r="K383" s="123">
        <v>110000</v>
      </c>
      <c r="L383" s="126">
        <v>11.377000000000001</v>
      </c>
      <c r="M383" s="137">
        <v>12</v>
      </c>
      <c r="N383" s="126">
        <v>0.71599999999999997</v>
      </c>
      <c r="O383" s="123">
        <v>1</v>
      </c>
      <c r="P383" s="136">
        <v>0.53699999999999992</v>
      </c>
      <c r="Q383" s="138">
        <v>3.45</v>
      </c>
      <c r="R383" s="137">
        <v>3.45</v>
      </c>
      <c r="S383" s="139">
        <v>2048870</v>
      </c>
      <c r="T383" s="124">
        <v>7</v>
      </c>
      <c r="U383" s="140">
        <v>593875.36231884058</v>
      </c>
      <c r="V383" s="141">
        <v>1.6838550030016546</v>
      </c>
    </row>
    <row r="384" spans="1:22">
      <c r="A384" s="125">
        <v>384</v>
      </c>
      <c r="B384" s="125">
        <v>384</v>
      </c>
      <c r="C384" s="125" t="s">
        <v>804</v>
      </c>
      <c r="D384" s="125" t="s">
        <v>242</v>
      </c>
      <c r="E384" s="125" t="s">
        <v>242</v>
      </c>
      <c r="F384" s="125" t="s">
        <v>603</v>
      </c>
      <c r="G384" s="125" t="s">
        <v>604</v>
      </c>
      <c r="H384" s="125" t="s">
        <v>187</v>
      </c>
      <c r="I384" s="123">
        <v>38000</v>
      </c>
      <c r="J384" s="123">
        <v>38000</v>
      </c>
      <c r="K384" s="125" t="s">
        <v>193</v>
      </c>
      <c r="L384" s="126">
        <v>12.936</v>
      </c>
      <c r="M384" s="137">
        <v>13</v>
      </c>
      <c r="N384" s="126">
        <v>0.66500000000000004</v>
      </c>
      <c r="O384" s="123">
        <v>1</v>
      </c>
      <c r="P384" s="136">
        <v>0.49875000000000003</v>
      </c>
      <c r="Q384" s="138">
        <v>3.45</v>
      </c>
      <c r="R384" s="137">
        <v>3.45</v>
      </c>
      <c r="S384" s="139">
        <v>1545240</v>
      </c>
      <c r="T384" s="124">
        <v>1</v>
      </c>
      <c r="U384" s="140">
        <v>447895.65217391303</v>
      </c>
      <c r="V384" s="141">
        <v>2.2326628873184746</v>
      </c>
    </row>
    <row r="385" spans="1:22">
      <c r="A385" s="125">
        <v>385</v>
      </c>
      <c r="B385" s="125">
        <v>385</v>
      </c>
      <c r="C385" s="125" t="s">
        <v>805</v>
      </c>
      <c r="D385" s="125" t="s">
        <v>195</v>
      </c>
      <c r="E385" s="125" t="s">
        <v>195</v>
      </c>
      <c r="F385" s="125" t="s">
        <v>239</v>
      </c>
      <c r="G385" s="125" t="s">
        <v>240</v>
      </c>
      <c r="H385" s="125" t="s">
        <v>187</v>
      </c>
      <c r="I385" s="123">
        <v>38000</v>
      </c>
      <c r="J385" s="125" t="s">
        <v>193</v>
      </c>
      <c r="K385" s="123">
        <v>38000</v>
      </c>
      <c r="L385" s="126">
        <v>5.4619999999999997</v>
      </c>
      <c r="M385" s="137">
        <v>6</v>
      </c>
      <c r="N385" s="126">
        <v>0.80400000000000005</v>
      </c>
      <c r="O385" s="123">
        <v>1</v>
      </c>
      <c r="P385" s="136">
        <v>0.60299999999999998</v>
      </c>
      <c r="Q385" s="138">
        <v>6.9</v>
      </c>
      <c r="R385" s="137">
        <v>6.9</v>
      </c>
      <c r="S385" s="139">
        <v>769410</v>
      </c>
      <c r="T385" s="124">
        <v>4</v>
      </c>
      <c r="U385" s="140">
        <v>111508.6956521739</v>
      </c>
      <c r="V385" s="141">
        <v>8.9679104768588918</v>
      </c>
    </row>
    <row r="386" spans="1:22">
      <c r="A386" s="125">
        <v>386</v>
      </c>
      <c r="B386" s="125">
        <v>386</v>
      </c>
      <c r="C386" s="125" t="s">
        <v>806</v>
      </c>
      <c r="D386" s="125" t="s">
        <v>242</v>
      </c>
      <c r="E386" s="125" t="s">
        <v>242</v>
      </c>
      <c r="F386" s="125" t="s">
        <v>631</v>
      </c>
      <c r="G386" s="125" t="s">
        <v>632</v>
      </c>
      <c r="H386" s="125" t="s">
        <v>187</v>
      </c>
      <c r="I386" s="123">
        <v>38000</v>
      </c>
      <c r="J386" s="123">
        <v>38000</v>
      </c>
      <c r="K386" s="125" t="s">
        <v>193</v>
      </c>
      <c r="L386" s="126">
        <v>13.255000000000001</v>
      </c>
      <c r="M386" s="137">
        <v>14</v>
      </c>
      <c r="N386" s="126">
        <v>1.149</v>
      </c>
      <c r="O386" s="123">
        <v>1</v>
      </c>
      <c r="P386" s="136">
        <v>0.86175000000000002</v>
      </c>
      <c r="Q386" s="138">
        <v>6.9</v>
      </c>
      <c r="R386" s="137">
        <v>6.9</v>
      </c>
      <c r="S386" s="139">
        <v>1643300</v>
      </c>
      <c r="T386" s="124">
        <v>2</v>
      </c>
      <c r="U386" s="140">
        <v>238159.42028985507</v>
      </c>
      <c r="V386" s="141">
        <v>4.1988681311994158</v>
      </c>
    </row>
    <row r="387" spans="1:22">
      <c r="A387" s="125">
        <v>387</v>
      </c>
      <c r="B387" s="125">
        <v>387</v>
      </c>
      <c r="C387" s="125" t="s">
        <v>807</v>
      </c>
      <c r="D387" s="125" t="s">
        <v>195</v>
      </c>
      <c r="E387" s="125" t="s">
        <v>195</v>
      </c>
      <c r="F387" s="125" t="s">
        <v>808</v>
      </c>
      <c r="G387" s="125" t="s">
        <v>809</v>
      </c>
      <c r="H387" s="125" t="s">
        <v>207</v>
      </c>
      <c r="I387" s="123">
        <v>110000</v>
      </c>
      <c r="J387" s="123">
        <v>20000</v>
      </c>
      <c r="K387" s="123">
        <v>110000</v>
      </c>
      <c r="L387" s="126">
        <v>1.5189999999999999</v>
      </c>
      <c r="M387" s="137">
        <v>2</v>
      </c>
      <c r="N387" s="126">
        <v>0.13600000000000001</v>
      </c>
      <c r="O387" s="123">
        <v>2</v>
      </c>
      <c r="P387" s="136">
        <v>0.13600000000000001</v>
      </c>
      <c r="Q387" s="138">
        <v>4.2</v>
      </c>
      <c r="R387" s="137">
        <v>4.2</v>
      </c>
      <c r="S387" s="139">
        <v>1340080</v>
      </c>
      <c r="T387" s="124">
        <v>11</v>
      </c>
      <c r="U387" s="140">
        <v>319066.66666666663</v>
      </c>
      <c r="V387" s="141">
        <v>3.134141245298788</v>
      </c>
    </row>
    <row r="388" spans="1:22">
      <c r="A388" s="125">
        <v>388</v>
      </c>
      <c r="B388" s="125">
        <v>388</v>
      </c>
      <c r="C388" s="125" t="s">
        <v>810</v>
      </c>
      <c r="D388" s="125" t="s">
        <v>195</v>
      </c>
      <c r="E388" s="125" t="s">
        <v>195</v>
      </c>
      <c r="F388" s="125" t="s">
        <v>440</v>
      </c>
      <c r="G388" s="125" t="s">
        <v>441</v>
      </c>
      <c r="H388" s="125" t="s">
        <v>207</v>
      </c>
      <c r="I388" s="123">
        <v>110000</v>
      </c>
      <c r="J388" s="123"/>
      <c r="K388" s="123"/>
      <c r="L388" s="126">
        <v>2.0459999999999998</v>
      </c>
      <c r="M388" s="137">
        <v>3</v>
      </c>
      <c r="N388" s="126">
        <v>0.29199999999999998</v>
      </c>
      <c r="O388" s="123">
        <v>2</v>
      </c>
      <c r="P388" s="136">
        <v>0.29199999999999998</v>
      </c>
      <c r="Q388" s="138">
        <v>4.2</v>
      </c>
      <c r="R388" s="137">
        <v>4.2</v>
      </c>
      <c r="S388" s="139">
        <v>1574570</v>
      </c>
      <c r="T388" s="124">
        <v>7</v>
      </c>
      <c r="U388" s="140">
        <v>374897.61904761905</v>
      </c>
      <c r="V388" s="141">
        <v>2.6673949078161021</v>
      </c>
    </row>
    <row r="389" spans="1:22">
      <c r="A389" s="125">
        <v>389</v>
      </c>
      <c r="B389" s="125">
        <v>389</v>
      </c>
      <c r="C389" s="125" t="s">
        <v>811</v>
      </c>
      <c r="D389" s="125" t="s">
        <v>195</v>
      </c>
      <c r="E389" s="125" t="s">
        <v>195</v>
      </c>
      <c r="F389" s="125" t="s">
        <v>437</v>
      </c>
      <c r="G389" s="125" t="s">
        <v>438</v>
      </c>
      <c r="H389" s="125" t="s">
        <v>187</v>
      </c>
      <c r="I389" s="123">
        <v>38000</v>
      </c>
      <c r="J389" s="123">
        <v>38000</v>
      </c>
      <c r="K389" s="125" t="s">
        <v>193</v>
      </c>
      <c r="L389" s="126">
        <v>4.9450000000000003</v>
      </c>
      <c r="M389" s="137">
        <v>5</v>
      </c>
      <c r="N389" s="126">
        <v>0.28799999999999998</v>
      </c>
      <c r="O389" s="123">
        <v>2</v>
      </c>
      <c r="P389" s="136">
        <v>0.28799999999999998</v>
      </c>
      <c r="Q389" s="138">
        <v>4.2</v>
      </c>
      <c r="R389" s="137">
        <v>4.2</v>
      </c>
      <c r="S389" s="139">
        <v>699140</v>
      </c>
      <c r="T389" s="124">
        <v>4</v>
      </c>
      <c r="U389" s="140">
        <v>166461.90476190476</v>
      </c>
      <c r="V389" s="141">
        <v>6.0073804960379897</v>
      </c>
    </row>
    <row r="390" spans="1:22">
      <c r="A390" s="125">
        <v>390</v>
      </c>
      <c r="B390" s="125">
        <v>390</v>
      </c>
      <c r="C390" s="125" t="s">
        <v>812</v>
      </c>
      <c r="D390" s="125" t="s">
        <v>392</v>
      </c>
      <c r="E390" s="125" t="s">
        <v>392</v>
      </c>
      <c r="F390" s="125" t="s">
        <v>813</v>
      </c>
      <c r="G390" s="125" t="s">
        <v>814</v>
      </c>
      <c r="H390" s="125" t="s">
        <v>187</v>
      </c>
      <c r="I390" s="123">
        <v>38000</v>
      </c>
      <c r="J390" s="123">
        <v>20000</v>
      </c>
      <c r="K390" s="123">
        <v>38000</v>
      </c>
      <c r="L390" s="126">
        <v>2.0699999999999998</v>
      </c>
      <c r="M390" s="137">
        <v>3</v>
      </c>
      <c r="N390" s="126">
        <v>9.0999999999999998E-2</v>
      </c>
      <c r="O390" s="123">
        <v>2</v>
      </c>
      <c r="P390" s="136">
        <v>9.0999999999999998E-2</v>
      </c>
      <c r="Q390" s="138">
        <v>4.2</v>
      </c>
      <c r="R390" s="137">
        <v>4.2</v>
      </c>
      <c r="S390" s="139">
        <v>558600</v>
      </c>
      <c r="T390" s="124">
        <v>4</v>
      </c>
      <c r="U390" s="140">
        <v>133000</v>
      </c>
      <c r="V390" s="141">
        <v>7.518796992481203</v>
      </c>
    </row>
    <row r="391" spans="1:22">
      <c r="A391" s="125">
        <v>391</v>
      </c>
      <c r="B391" s="125">
        <v>391</v>
      </c>
      <c r="C391" s="125" t="s">
        <v>815</v>
      </c>
      <c r="D391" s="125" t="s">
        <v>184</v>
      </c>
      <c r="E391" s="125" t="s">
        <v>184</v>
      </c>
      <c r="F391" s="125" t="s">
        <v>230</v>
      </c>
      <c r="G391" s="125" t="s">
        <v>231</v>
      </c>
      <c r="H391" s="125" t="s">
        <v>187</v>
      </c>
      <c r="I391" s="123">
        <v>38000</v>
      </c>
      <c r="J391" s="123">
        <v>38000</v>
      </c>
      <c r="K391" s="123">
        <v>20000</v>
      </c>
      <c r="L391" s="126">
        <v>6.1449999999999996</v>
      </c>
      <c r="M391" s="137">
        <v>7</v>
      </c>
      <c r="N391" s="126">
        <v>9.4E-2</v>
      </c>
      <c r="O391" s="123">
        <v>2</v>
      </c>
      <c r="P391" s="136">
        <v>9.4E-2</v>
      </c>
      <c r="Q391" s="138">
        <v>4.2</v>
      </c>
      <c r="R391" s="137">
        <v>4.2</v>
      </c>
      <c r="S391" s="139">
        <v>839680</v>
      </c>
      <c r="T391" s="124">
        <v>4</v>
      </c>
      <c r="U391" s="140">
        <v>199923.80952380953</v>
      </c>
      <c r="V391" s="141">
        <v>5.0019054878048781</v>
      </c>
    </row>
    <row r="392" spans="1:22">
      <c r="A392" s="125">
        <v>392</v>
      </c>
      <c r="B392" s="125">
        <v>392</v>
      </c>
      <c r="C392" s="125" t="s">
        <v>816</v>
      </c>
      <c r="D392" s="125" t="s">
        <v>205</v>
      </c>
      <c r="E392" s="125" t="s">
        <v>205</v>
      </c>
      <c r="F392" s="125" t="s">
        <v>304</v>
      </c>
      <c r="G392" s="125" t="s">
        <v>305</v>
      </c>
      <c r="H392" s="125" t="s">
        <v>187</v>
      </c>
      <c r="I392" s="123">
        <v>38000</v>
      </c>
      <c r="J392" s="123">
        <v>38000</v>
      </c>
      <c r="K392" s="125" t="s">
        <v>193</v>
      </c>
      <c r="L392" s="126">
        <v>5.6680000000000001</v>
      </c>
      <c r="M392" s="137">
        <v>6</v>
      </c>
      <c r="N392" s="126">
        <v>0.09</v>
      </c>
      <c r="O392" s="123">
        <v>2</v>
      </c>
      <c r="P392" s="136">
        <v>0.09</v>
      </c>
      <c r="Q392" s="138">
        <v>4.2</v>
      </c>
      <c r="R392" s="137">
        <v>4.2</v>
      </c>
      <c r="S392" s="139">
        <v>769410</v>
      </c>
      <c r="T392" s="124">
        <v>4</v>
      </c>
      <c r="U392" s="140">
        <v>183192.85714285713</v>
      </c>
      <c r="V392" s="141">
        <v>5.4587281163488903</v>
      </c>
    </row>
    <row r="393" spans="1:22">
      <c r="A393" s="125">
        <v>393</v>
      </c>
      <c r="B393" s="125">
        <v>393</v>
      </c>
      <c r="C393" s="125" t="s">
        <v>817</v>
      </c>
      <c r="D393" s="125" t="s">
        <v>205</v>
      </c>
      <c r="E393" s="125" t="s">
        <v>205</v>
      </c>
      <c r="F393" s="125" t="s">
        <v>304</v>
      </c>
      <c r="G393" s="125" t="s">
        <v>305</v>
      </c>
      <c r="H393" s="125" t="s">
        <v>187</v>
      </c>
      <c r="I393" s="123">
        <v>38000</v>
      </c>
      <c r="J393" s="123">
        <v>38000</v>
      </c>
      <c r="K393" s="125" t="s">
        <v>193</v>
      </c>
      <c r="L393" s="126">
        <v>5.3849999999999998</v>
      </c>
      <c r="M393" s="137">
        <v>6</v>
      </c>
      <c r="N393" s="126">
        <v>0.192</v>
      </c>
      <c r="O393" s="123">
        <v>2</v>
      </c>
      <c r="P393" s="136">
        <v>0.192</v>
      </c>
      <c r="Q393" s="138">
        <v>4.2</v>
      </c>
      <c r="R393" s="137">
        <v>4.2</v>
      </c>
      <c r="S393" s="139">
        <v>769410</v>
      </c>
      <c r="T393" s="124">
        <v>4</v>
      </c>
      <c r="U393" s="140">
        <v>183192.85714285713</v>
      </c>
      <c r="V393" s="141">
        <v>5.4587281163488903</v>
      </c>
    </row>
    <row r="394" spans="1:22">
      <c r="A394" s="125">
        <v>394</v>
      </c>
      <c r="B394" s="125">
        <v>394</v>
      </c>
      <c r="C394" s="125" t="s">
        <v>818</v>
      </c>
      <c r="D394" s="125" t="s">
        <v>242</v>
      </c>
      <c r="E394" s="125" t="s">
        <v>242</v>
      </c>
      <c r="F394" s="125" t="s">
        <v>334</v>
      </c>
      <c r="G394" s="125" t="s">
        <v>335</v>
      </c>
      <c r="H394" s="125" t="s">
        <v>207</v>
      </c>
      <c r="I394" s="123">
        <v>110000</v>
      </c>
      <c r="J394" s="123">
        <v>110000</v>
      </c>
      <c r="K394" s="123">
        <v>38000</v>
      </c>
      <c r="L394" s="126">
        <v>3.407</v>
      </c>
      <c r="M394" s="137">
        <v>4</v>
      </c>
      <c r="N394" s="126">
        <v>0.14299999999999999</v>
      </c>
      <c r="O394" s="123">
        <v>2</v>
      </c>
      <c r="P394" s="136">
        <v>0.14299999999999999</v>
      </c>
      <c r="Q394" s="138">
        <v>4.2</v>
      </c>
      <c r="R394" s="137">
        <v>4.2</v>
      </c>
      <c r="S394" s="139">
        <v>1627270</v>
      </c>
      <c r="T394" s="124">
        <v>7</v>
      </c>
      <c r="U394" s="140">
        <v>387445.23809523811</v>
      </c>
      <c r="V394" s="141">
        <v>2.5810099123071155</v>
      </c>
    </row>
    <row r="395" spans="1:22">
      <c r="A395" s="125">
        <v>395</v>
      </c>
      <c r="B395" s="125">
        <v>395</v>
      </c>
      <c r="C395" s="125" t="s">
        <v>819</v>
      </c>
      <c r="D395" s="125" t="s">
        <v>242</v>
      </c>
      <c r="E395" s="125" t="s">
        <v>242</v>
      </c>
      <c r="F395" s="125" t="s">
        <v>243</v>
      </c>
      <c r="G395" s="125" t="s">
        <v>244</v>
      </c>
      <c r="H395" s="125" t="s">
        <v>187</v>
      </c>
      <c r="I395" s="123">
        <v>38000</v>
      </c>
      <c r="J395" s="123">
        <v>38000</v>
      </c>
      <c r="K395" s="123">
        <v>20000</v>
      </c>
      <c r="L395" s="126">
        <v>12.305</v>
      </c>
      <c r="M395" s="137">
        <v>13</v>
      </c>
      <c r="N395" s="126">
        <v>0.114</v>
      </c>
      <c r="O395" s="123">
        <v>2</v>
      </c>
      <c r="P395" s="136">
        <v>0.114</v>
      </c>
      <c r="Q395" s="138">
        <v>4.2</v>
      </c>
      <c r="R395" s="137">
        <v>4.2</v>
      </c>
      <c r="S395" s="139">
        <v>1545240</v>
      </c>
      <c r="T395" s="124">
        <v>1</v>
      </c>
      <c r="U395" s="140">
        <v>367914.28571428568</v>
      </c>
      <c r="V395" s="141">
        <v>2.7180243845616214</v>
      </c>
    </row>
    <row r="396" spans="1:22">
      <c r="A396" s="125">
        <v>396</v>
      </c>
      <c r="B396" s="125">
        <v>396</v>
      </c>
      <c r="C396" s="125" t="s">
        <v>820</v>
      </c>
      <c r="D396" s="125" t="s">
        <v>242</v>
      </c>
      <c r="E396" s="125" t="s">
        <v>242</v>
      </c>
      <c r="F396" s="125" t="s">
        <v>243</v>
      </c>
      <c r="G396" s="125" t="s">
        <v>244</v>
      </c>
      <c r="H396" s="125" t="s">
        <v>187</v>
      </c>
      <c r="I396" s="123">
        <v>38000</v>
      </c>
      <c r="J396" s="123">
        <v>38000</v>
      </c>
      <c r="K396" s="123">
        <v>20000</v>
      </c>
      <c r="L396" s="126">
        <v>6.6239999999999997</v>
      </c>
      <c r="M396" s="137">
        <v>7</v>
      </c>
      <c r="N396" s="126">
        <v>0.09</v>
      </c>
      <c r="O396" s="123">
        <v>2</v>
      </c>
      <c r="P396" s="136">
        <v>0.09</v>
      </c>
      <c r="Q396" s="138">
        <v>4.2</v>
      </c>
      <c r="R396" s="137">
        <v>4.2</v>
      </c>
      <c r="S396" s="139">
        <v>839680</v>
      </c>
      <c r="T396" s="124">
        <v>4</v>
      </c>
      <c r="U396" s="140">
        <v>199923.80952380953</v>
      </c>
      <c r="V396" s="141">
        <v>5.0019054878048781</v>
      </c>
    </row>
    <row r="397" spans="1:22">
      <c r="A397" s="125">
        <v>397</v>
      </c>
      <c r="B397" s="125">
        <v>397</v>
      </c>
      <c r="C397" s="125" t="s">
        <v>821</v>
      </c>
      <c r="D397" s="125" t="s">
        <v>242</v>
      </c>
      <c r="E397" s="125" t="s">
        <v>242</v>
      </c>
      <c r="F397" s="125" t="s">
        <v>638</v>
      </c>
      <c r="G397" s="125" t="s">
        <v>639</v>
      </c>
      <c r="H397" s="125" t="s">
        <v>187</v>
      </c>
      <c r="I397" s="123">
        <v>38000</v>
      </c>
      <c r="J397" s="125" t="s">
        <v>193</v>
      </c>
      <c r="K397" s="123">
        <v>38000</v>
      </c>
      <c r="L397" s="126">
        <v>7.282</v>
      </c>
      <c r="M397" s="137">
        <v>8</v>
      </c>
      <c r="N397" s="126">
        <v>0.14399999999999999</v>
      </c>
      <c r="O397" s="123">
        <v>2</v>
      </c>
      <c r="P397" s="136">
        <v>0.14399999999999999</v>
      </c>
      <c r="Q397" s="138">
        <v>4.2</v>
      </c>
      <c r="R397" s="137">
        <v>4.2</v>
      </c>
      <c r="S397" s="139">
        <v>909950</v>
      </c>
      <c r="T397" s="124">
        <v>4</v>
      </c>
      <c r="U397" s="140">
        <v>216654.76190476189</v>
      </c>
      <c r="V397" s="141">
        <v>4.6156382218803227</v>
      </c>
    </row>
    <row r="398" spans="1:22">
      <c r="A398" s="125">
        <v>398</v>
      </c>
      <c r="B398" s="125">
        <v>398</v>
      </c>
      <c r="C398" s="125" t="s">
        <v>822</v>
      </c>
      <c r="D398" s="125" t="s">
        <v>242</v>
      </c>
      <c r="E398" s="125" t="s">
        <v>242</v>
      </c>
      <c r="F398" s="125" t="s">
        <v>337</v>
      </c>
      <c r="G398" s="125" t="s">
        <v>338</v>
      </c>
      <c r="H398" s="125" t="s">
        <v>187</v>
      </c>
      <c r="I398" s="123">
        <v>38000</v>
      </c>
      <c r="J398" s="123">
        <v>38000</v>
      </c>
      <c r="K398" s="125" t="s">
        <v>193</v>
      </c>
      <c r="L398" s="126">
        <v>17.352</v>
      </c>
      <c r="M398" s="137">
        <v>18</v>
      </c>
      <c r="N398" s="126">
        <v>9.6000000000000002E-2</v>
      </c>
      <c r="O398" s="123">
        <v>2</v>
      </c>
      <c r="P398" s="136">
        <v>9.6000000000000002E-2</v>
      </c>
      <c r="Q398" s="138">
        <v>4.2</v>
      </c>
      <c r="R398" s="137">
        <v>4.2</v>
      </c>
      <c r="S398" s="139">
        <v>1808740</v>
      </c>
      <c r="T398" s="124">
        <v>1</v>
      </c>
      <c r="U398" s="140">
        <v>430652.38095238095</v>
      </c>
      <c r="V398" s="141">
        <v>2.3220584495284009</v>
      </c>
    </row>
    <row r="399" spans="1:22">
      <c r="A399" s="125">
        <v>399</v>
      </c>
      <c r="B399" s="125">
        <v>399</v>
      </c>
      <c r="C399" s="125" t="s">
        <v>823</v>
      </c>
      <c r="D399" s="125" t="s">
        <v>242</v>
      </c>
      <c r="E399" s="125" t="s">
        <v>242</v>
      </c>
      <c r="F399" s="125" t="s">
        <v>334</v>
      </c>
      <c r="G399" s="125" t="s">
        <v>335</v>
      </c>
      <c r="H399" s="125" t="s">
        <v>207</v>
      </c>
      <c r="I399" s="123">
        <v>110000</v>
      </c>
      <c r="J399" s="123">
        <v>110000</v>
      </c>
      <c r="K399" s="123">
        <v>38000</v>
      </c>
      <c r="L399" s="126">
        <v>21.42</v>
      </c>
      <c r="M399" s="137">
        <v>22</v>
      </c>
      <c r="N399" s="126">
        <v>9.9000000000000005E-2</v>
      </c>
      <c r="O399" s="123">
        <v>2</v>
      </c>
      <c r="P399" s="136">
        <v>9.9000000000000005E-2</v>
      </c>
      <c r="Q399" s="138">
        <v>4.2</v>
      </c>
      <c r="R399" s="137">
        <v>4.2</v>
      </c>
      <c r="S399" s="139">
        <v>2575870</v>
      </c>
      <c r="T399" s="124">
        <v>7</v>
      </c>
      <c r="U399" s="140">
        <v>613302.38095238095</v>
      </c>
      <c r="V399" s="141">
        <v>1.6305170680197369</v>
      </c>
    </row>
    <row r="400" spans="1:22">
      <c r="A400" s="125">
        <v>400</v>
      </c>
      <c r="B400" s="125">
        <v>400</v>
      </c>
      <c r="C400" s="125" t="s">
        <v>824</v>
      </c>
      <c r="D400" s="125" t="s">
        <v>242</v>
      </c>
      <c r="E400" s="125" t="s">
        <v>242</v>
      </c>
      <c r="F400" s="125" t="s">
        <v>337</v>
      </c>
      <c r="G400" s="125" t="s">
        <v>338</v>
      </c>
      <c r="H400" s="125" t="s">
        <v>187</v>
      </c>
      <c r="I400" s="123">
        <v>38000</v>
      </c>
      <c r="J400" s="123">
        <v>38000</v>
      </c>
      <c r="K400" s="125" t="s">
        <v>193</v>
      </c>
      <c r="L400" s="126">
        <v>7.4240000000000004</v>
      </c>
      <c r="M400" s="137">
        <v>8</v>
      </c>
      <c r="N400" s="126">
        <v>9.4E-2</v>
      </c>
      <c r="O400" s="123">
        <v>2</v>
      </c>
      <c r="P400" s="136">
        <v>9.4E-2</v>
      </c>
      <c r="Q400" s="138">
        <v>4.2</v>
      </c>
      <c r="R400" s="137">
        <v>4.2</v>
      </c>
      <c r="S400" s="139">
        <v>909950</v>
      </c>
      <c r="T400" s="124">
        <v>4</v>
      </c>
      <c r="U400" s="140">
        <v>216654.76190476189</v>
      </c>
      <c r="V400" s="141">
        <v>4.6156382218803227</v>
      </c>
    </row>
    <row r="401" spans="1:22">
      <c r="A401" s="125">
        <v>401</v>
      </c>
      <c r="B401" s="125">
        <v>401</v>
      </c>
      <c r="C401" s="125" t="s">
        <v>825</v>
      </c>
      <c r="D401" s="125" t="s">
        <v>354</v>
      </c>
      <c r="E401" s="125" t="s">
        <v>354</v>
      </c>
      <c r="F401" s="125" t="s">
        <v>355</v>
      </c>
      <c r="G401" s="125" t="s">
        <v>356</v>
      </c>
      <c r="H401" s="125" t="s">
        <v>207</v>
      </c>
      <c r="I401" s="123">
        <v>110000</v>
      </c>
      <c r="J401" s="123">
        <v>110000</v>
      </c>
      <c r="K401" s="125" t="s">
        <v>208</v>
      </c>
      <c r="L401" s="126">
        <v>8.3149999999999995</v>
      </c>
      <c r="M401" s="137">
        <v>9</v>
      </c>
      <c r="N401" s="126">
        <v>0.10100000000000001</v>
      </c>
      <c r="O401" s="123">
        <v>2</v>
      </c>
      <c r="P401" s="136">
        <v>0.10100000000000001</v>
      </c>
      <c r="Q401" s="138">
        <v>4.2</v>
      </c>
      <c r="R401" s="137">
        <v>4.2</v>
      </c>
      <c r="S401" s="139">
        <v>1890770</v>
      </c>
      <c r="T401" s="124">
        <v>7</v>
      </c>
      <c r="U401" s="140">
        <v>450183.33333333331</v>
      </c>
      <c r="V401" s="141">
        <v>2.2213172411239865</v>
      </c>
    </row>
    <row r="402" spans="1:22">
      <c r="A402" s="125">
        <v>402</v>
      </c>
      <c r="B402" s="125">
        <v>402</v>
      </c>
      <c r="C402" s="125" t="s">
        <v>826</v>
      </c>
      <c r="D402" s="125" t="s">
        <v>354</v>
      </c>
      <c r="E402" s="125" t="s">
        <v>354</v>
      </c>
      <c r="F402" s="125" t="s">
        <v>360</v>
      </c>
      <c r="G402" s="125" t="s">
        <v>361</v>
      </c>
      <c r="H402" s="125" t="s">
        <v>187</v>
      </c>
      <c r="I402" s="123">
        <v>38000</v>
      </c>
      <c r="J402" s="123">
        <v>38000</v>
      </c>
      <c r="K402" s="123">
        <v>10000</v>
      </c>
      <c r="L402" s="126">
        <v>9.4870000000000001</v>
      </c>
      <c r="M402" s="137">
        <v>10</v>
      </c>
      <c r="N402" s="126">
        <v>0.16500000000000001</v>
      </c>
      <c r="O402" s="123">
        <v>2</v>
      </c>
      <c r="P402" s="136">
        <v>0.16500000000000001</v>
      </c>
      <c r="Q402" s="138">
        <v>4.2</v>
      </c>
      <c r="R402" s="137">
        <v>4.2</v>
      </c>
      <c r="S402" s="139">
        <v>1387140</v>
      </c>
      <c r="T402" s="124">
        <v>1</v>
      </c>
      <c r="U402" s="140">
        <v>330271.42857142858</v>
      </c>
      <c r="V402" s="141">
        <v>3.0278126216531858</v>
      </c>
    </row>
    <row r="403" spans="1:22">
      <c r="A403" s="125">
        <v>403</v>
      </c>
      <c r="B403" s="125">
        <v>403</v>
      </c>
      <c r="C403" s="125" t="s">
        <v>827</v>
      </c>
      <c r="D403" s="125" t="s">
        <v>195</v>
      </c>
      <c r="E403" s="125" t="s">
        <v>195</v>
      </c>
      <c r="F403" s="125" t="s">
        <v>828</v>
      </c>
      <c r="G403" s="125" t="s">
        <v>829</v>
      </c>
      <c r="H403" s="125" t="s">
        <v>187</v>
      </c>
      <c r="I403" s="123">
        <v>38000</v>
      </c>
      <c r="J403" s="123">
        <v>20000</v>
      </c>
      <c r="K403" s="123">
        <v>38000</v>
      </c>
      <c r="L403" s="126">
        <v>6.0880000000000001</v>
      </c>
      <c r="M403" s="137">
        <v>7</v>
      </c>
      <c r="N403" s="126">
        <v>0.14399999999999999</v>
      </c>
      <c r="O403" s="123">
        <v>2</v>
      </c>
      <c r="P403" s="136">
        <v>0.14399999999999999</v>
      </c>
      <c r="Q403" s="138">
        <v>4.2</v>
      </c>
      <c r="R403" s="137">
        <v>4.2</v>
      </c>
      <c r="S403" s="139">
        <v>839680</v>
      </c>
      <c r="T403" s="124">
        <v>4</v>
      </c>
      <c r="U403" s="140">
        <v>199923.80952380953</v>
      </c>
      <c r="V403" s="141">
        <v>5.0019054878048781</v>
      </c>
    </row>
    <row r="404" spans="1:22">
      <c r="A404" s="125">
        <v>404</v>
      </c>
      <c r="B404" s="125">
        <v>404</v>
      </c>
      <c r="C404" s="125" t="s">
        <v>830</v>
      </c>
      <c r="D404" s="125" t="s">
        <v>195</v>
      </c>
      <c r="E404" s="125" t="s">
        <v>195</v>
      </c>
      <c r="F404" s="125" t="s">
        <v>831</v>
      </c>
      <c r="G404" s="125" t="s">
        <v>832</v>
      </c>
      <c r="H404" s="125" t="s">
        <v>187</v>
      </c>
      <c r="I404" s="123">
        <v>38000</v>
      </c>
      <c r="J404" s="125" t="s">
        <v>193</v>
      </c>
      <c r="K404" s="123">
        <v>38000</v>
      </c>
      <c r="L404" s="126">
        <v>1.1879999999999999</v>
      </c>
      <c r="M404" s="137">
        <v>2</v>
      </c>
      <c r="N404" s="126">
        <v>0.16900000000000001</v>
      </c>
      <c r="O404" s="123">
        <v>2</v>
      </c>
      <c r="P404" s="136">
        <v>0.16900000000000001</v>
      </c>
      <c r="Q404" s="138">
        <v>4.2</v>
      </c>
      <c r="R404" s="137">
        <v>4.2</v>
      </c>
      <c r="S404" s="139">
        <v>488330</v>
      </c>
      <c r="T404" s="124">
        <v>4</v>
      </c>
      <c r="U404" s="140">
        <v>116269.04761904762</v>
      </c>
      <c r="V404" s="141">
        <v>8.6007413019884087</v>
      </c>
    </row>
    <row r="405" spans="1:22">
      <c r="A405" s="125">
        <v>405</v>
      </c>
      <c r="B405" s="125">
        <v>405</v>
      </c>
      <c r="C405" s="125" t="s">
        <v>833</v>
      </c>
      <c r="D405" s="125" t="s">
        <v>195</v>
      </c>
      <c r="E405" s="125" t="s">
        <v>195</v>
      </c>
      <c r="F405" s="125" t="s">
        <v>373</v>
      </c>
      <c r="G405" s="125" t="s">
        <v>374</v>
      </c>
      <c r="H405" s="125" t="s">
        <v>187</v>
      </c>
      <c r="I405" s="123">
        <v>38000</v>
      </c>
      <c r="J405" s="123">
        <v>38000</v>
      </c>
      <c r="K405" s="123">
        <v>10000</v>
      </c>
      <c r="L405" s="126">
        <v>4.8840000000000003</v>
      </c>
      <c r="M405" s="137">
        <v>5</v>
      </c>
      <c r="N405" s="126">
        <v>9.4E-2</v>
      </c>
      <c r="O405" s="123">
        <v>2</v>
      </c>
      <c r="P405" s="136">
        <v>9.4E-2</v>
      </c>
      <c r="Q405" s="138">
        <v>4.2</v>
      </c>
      <c r="R405" s="137">
        <v>4.2</v>
      </c>
      <c r="S405" s="139">
        <v>699140</v>
      </c>
      <c r="T405" s="124">
        <v>4</v>
      </c>
      <c r="U405" s="140">
        <v>166461.90476190476</v>
      </c>
      <c r="V405" s="141">
        <v>6.0073804960379897</v>
      </c>
    </row>
    <row r="406" spans="1:22">
      <c r="A406" s="125">
        <v>406</v>
      </c>
      <c r="B406" s="125">
        <v>406</v>
      </c>
      <c r="C406" s="125" t="s">
        <v>834</v>
      </c>
      <c r="D406" s="125" t="s">
        <v>195</v>
      </c>
      <c r="E406" s="125" t="s">
        <v>195</v>
      </c>
      <c r="F406" s="125" t="s">
        <v>685</v>
      </c>
      <c r="G406" s="125" t="s">
        <v>686</v>
      </c>
      <c r="H406" s="125" t="s">
        <v>187</v>
      </c>
      <c r="I406" s="123">
        <v>38000</v>
      </c>
      <c r="J406" s="125" t="s">
        <v>193</v>
      </c>
      <c r="K406" s="123">
        <v>38000</v>
      </c>
      <c r="L406" s="126">
        <v>4.6340000000000003</v>
      </c>
      <c r="M406" s="137">
        <v>5</v>
      </c>
      <c r="N406" s="126">
        <v>0.129</v>
      </c>
      <c r="O406" s="123">
        <v>2</v>
      </c>
      <c r="P406" s="136">
        <v>0.129</v>
      </c>
      <c r="Q406" s="138">
        <v>4.2</v>
      </c>
      <c r="R406" s="137">
        <v>4.2</v>
      </c>
      <c r="S406" s="139">
        <v>699140</v>
      </c>
      <c r="T406" s="124">
        <v>4</v>
      </c>
      <c r="U406" s="140">
        <v>166461.90476190476</v>
      </c>
      <c r="V406" s="141">
        <v>6.0073804960379897</v>
      </c>
    </row>
    <row r="407" spans="1:22">
      <c r="A407" s="125">
        <v>407</v>
      </c>
      <c r="B407" s="125">
        <v>407</v>
      </c>
      <c r="C407" s="125" t="s">
        <v>835</v>
      </c>
      <c r="D407" s="125" t="s">
        <v>195</v>
      </c>
      <c r="E407" s="125" t="s">
        <v>195</v>
      </c>
      <c r="F407" s="125" t="s">
        <v>385</v>
      </c>
      <c r="G407" s="123"/>
      <c r="H407" s="125" t="s">
        <v>187</v>
      </c>
      <c r="I407" s="123">
        <v>38000</v>
      </c>
      <c r="J407" s="123"/>
      <c r="K407" s="123"/>
      <c r="L407" s="126">
        <v>5.5869999999999997</v>
      </c>
      <c r="M407" s="137">
        <v>6</v>
      </c>
      <c r="N407" s="126">
        <v>0.12</v>
      </c>
      <c r="O407" s="123">
        <v>2</v>
      </c>
      <c r="P407" s="136">
        <v>0.12</v>
      </c>
      <c r="Q407" s="138">
        <v>4.2</v>
      </c>
      <c r="R407" s="137">
        <v>4.2</v>
      </c>
      <c r="S407" s="139">
        <v>769410</v>
      </c>
      <c r="T407" s="124">
        <v>4</v>
      </c>
      <c r="U407" s="140">
        <v>183192.85714285713</v>
      </c>
      <c r="V407" s="141">
        <v>5.4587281163488903</v>
      </c>
    </row>
    <row r="408" spans="1:22">
      <c r="A408" s="125">
        <v>408</v>
      </c>
      <c r="B408" s="125">
        <v>408</v>
      </c>
      <c r="C408" s="125" t="s">
        <v>836</v>
      </c>
      <c r="D408" s="125" t="s">
        <v>195</v>
      </c>
      <c r="E408" s="125" t="s">
        <v>195</v>
      </c>
      <c r="F408" s="125" t="s">
        <v>423</v>
      </c>
      <c r="G408" s="125" t="s">
        <v>424</v>
      </c>
      <c r="H408" s="125" t="s">
        <v>187</v>
      </c>
      <c r="I408" s="123">
        <v>38000</v>
      </c>
      <c r="J408" s="123">
        <v>38000</v>
      </c>
      <c r="K408" s="125" t="s">
        <v>193</v>
      </c>
      <c r="L408" s="126">
        <v>3.2869999999999999</v>
      </c>
      <c r="M408" s="137">
        <v>4</v>
      </c>
      <c r="N408" s="126">
        <v>0.33600000000000002</v>
      </c>
      <c r="O408" s="123">
        <v>2</v>
      </c>
      <c r="P408" s="136">
        <v>0.33600000000000002</v>
      </c>
      <c r="Q408" s="138">
        <v>4.2</v>
      </c>
      <c r="R408" s="137">
        <v>4.2</v>
      </c>
      <c r="S408" s="139">
        <v>628870</v>
      </c>
      <c r="T408" s="124">
        <v>4</v>
      </c>
      <c r="U408" s="140">
        <v>149730.95238095237</v>
      </c>
      <c r="V408" s="141">
        <v>6.6786458250512828</v>
      </c>
    </row>
    <row r="409" spans="1:22">
      <c r="A409" s="125">
        <v>409</v>
      </c>
      <c r="B409" s="125">
        <v>409</v>
      </c>
      <c r="C409" s="125" t="s">
        <v>837</v>
      </c>
      <c r="D409" s="125" t="s">
        <v>242</v>
      </c>
      <c r="E409" s="125" t="s">
        <v>242</v>
      </c>
      <c r="F409" s="125" t="s">
        <v>334</v>
      </c>
      <c r="G409" s="125" t="s">
        <v>335</v>
      </c>
      <c r="H409" s="125" t="s">
        <v>207</v>
      </c>
      <c r="I409" s="123">
        <v>110000</v>
      </c>
      <c r="J409" s="123">
        <v>110000</v>
      </c>
      <c r="K409" s="123">
        <v>38000</v>
      </c>
      <c r="L409" s="126">
        <v>4.9450000000000003</v>
      </c>
      <c r="M409" s="137">
        <v>5</v>
      </c>
      <c r="N409" s="126">
        <v>0.105</v>
      </c>
      <c r="O409" s="123">
        <v>2</v>
      </c>
      <c r="P409" s="136">
        <v>0.105</v>
      </c>
      <c r="Q409" s="138">
        <v>4.2</v>
      </c>
      <c r="R409" s="137">
        <v>4.2</v>
      </c>
      <c r="S409" s="139">
        <v>1679970</v>
      </c>
      <c r="T409" s="124">
        <v>7</v>
      </c>
      <c r="U409" s="140">
        <v>399992.8571428571</v>
      </c>
      <c r="V409" s="141">
        <v>2.5000446436543511</v>
      </c>
    </row>
    <row r="410" spans="1:22">
      <c r="A410" s="125">
        <v>410</v>
      </c>
      <c r="B410" s="125">
        <v>410</v>
      </c>
      <c r="C410" s="125" t="s">
        <v>838</v>
      </c>
      <c r="D410" s="125" t="s">
        <v>242</v>
      </c>
      <c r="E410" s="125" t="s">
        <v>242</v>
      </c>
      <c r="F410" s="125" t="s">
        <v>839</v>
      </c>
      <c r="G410" s="123"/>
      <c r="H410" s="125" t="s">
        <v>187</v>
      </c>
      <c r="I410" s="123">
        <v>38000</v>
      </c>
      <c r="J410" s="125" t="s">
        <v>193</v>
      </c>
      <c r="K410" s="123">
        <v>38000</v>
      </c>
      <c r="L410" s="126">
        <v>1.4550000000000001</v>
      </c>
      <c r="M410" s="137">
        <v>2</v>
      </c>
      <c r="N410" s="126">
        <v>0.10100000000000001</v>
      </c>
      <c r="O410" s="123">
        <v>2</v>
      </c>
      <c r="P410" s="136">
        <v>0.10100000000000001</v>
      </c>
      <c r="Q410" s="138">
        <v>4.2</v>
      </c>
      <c r="R410" s="137">
        <v>4.2</v>
      </c>
      <c r="S410" s="139">
        <v>488330</v>
      </c>
      <c r="T410" s="124">
        <v>4</v>
      </c>
      <c r="U410" s="140">
        <v>116269.04761904762</v>
      </c>
      <c r="V410" s="141">
        <v>8.6007413019884087</v>
      </c>
    </row>
    <row r="411" spans="1:22">
      <c r="A411" s="125">
        <v>411</v>
      </c>
      <c r="B411" s="125">
        <v>411</v>
      </c>
      <c r="C411" s="125" t="s">
        <v>840</v>
      </c>
      <c r="D411" s="125" t="s">
        <v>388</v>
      </c>
      <c r="E411" s="125" t="s">
        <v>388</v>
      </c>
      <c r="F411" s="125" t="s">
        <v>394</v>
      </c>
      <c r="G411" s="125" t="s">
        <v>395</v>
      </c>
      <c r="H411" s="125" t="s">
        <v>187</v>
      </c>
      <c r="I411" s="123">
        <v>38000</v>
      </c>
      <c r="J411" s="123">
        <v>38000</v>
      </c>
      <c r="K411" s="123">
        <v>20000</v>
      </c>
      <c r="L411" s="126">
        <v>6.3860000000000001</v>
      </c>
      <c r="M411" s="137">
        <v>7</v>
      </c>
      <c r="N411" s="126">
        <v>9.9000000000000005E-2</v>
      </c>
      <c r="O411" s="123">
        <v>2</v>
      </c>
      <c r="P411" s="136">
        <v>9.9000000000000005E-2</v>
      </c>
      <c r="Q411" s="138">
        <v>4.2</v>
      </c>
      <c r="R411" s="137">
        <v>4.2</v>
      </c>
      <c r="S411" s="139">
        <v>839680</v>
      </c>
      <c r="T411" s="124">
        <v>4</v>
      </c>
      <c r="U411" s="140">
        <v>199923.80952380953</v>
      </c>
      <c r="V411" s="141">
        <v>5.0019054878048781</v>
      </c>
    </row>
    <row r="412" spans="1:22">
      <c r="A412" s="125">
        <v>412</v>
      </c>
      <c r="B412" s="125">
        <v>412</v>
      </c>
      <c r="C412" s="125" t="s">
        <v>841</v>
      </c>
      <c r="D412" s="125" t="s">
        <v>215</v>
      </c>
      <c r="E412" s="125" t="s">
        <v>215</v>
      </c>
      <c r="F412" s="125" t="s">
        <v>706</v>
      </c>
      <c r="G412" s="125" t="s">
        <v>707</v>
      </c>
      <c r="H412" s="125" t="s">
        <v>207</v>
      </c>
      <c r="I412" s="123">
        <v>110000</v>
      </c>
      <c r="J412" s="125" t="s">
        <v>193</v>
      </c>
      <c r="K412" s="123">
        <v>110000</v>
      </c>
      <c r="L412" s="126">
        <v>10.122</v>
      </c>
      <c r="M412" s="137">
        <v>11</v>
      </c>
      <c r="N412" s="126">
        <v>9.4E-2</v>
      </c>
      <c r="O412" s="123">
        <v>2</v>
      </c>
      <c r="P412" s="136">
        <v>9.4E-2</v>
      </c>
      <c r="Q412" s="138">
        <v>4.2</v>
      </c>
      <c r="R412" s="137">
        <v>4.2</v>
      </c>
      <c r="S412" s="139">
        <v>1996170</v>
      </c>
      <c r="T412" s="124">
        <v>7</v>
      </c>
      <c r="U412" s="140">
        <v>475278.57142857142</v>
      </c>
      <c r="V412" s="141">
        <v>2.1040292159485414</v>
      </c>
    </row>
    <row r="413" spans="1:22">
      <c r="A413" s="125">
        <v>413</v>
      </c>
      <c r="B413" s="125">
        <v>413</v>
      </c>
      <c r="C413" s="125" t="s">
        <v>842</v>
      </c>
      <c r="D413" s="125" t="s">
        <v>215</v>
      </c>
      <c r="E413" s="125" t="s">
        <v>215</v>
      </c>
      <c r="F413" s="125" t="s">
        <v>706</v>
      </c>
      <c r="G413" s="125" t="s">
        <v>707</v>
      </c>
      <c r="H413" s="125" t="s">
        <v>207</v>
      </c>
      <c r="I413" s="123">
        <v>110000</v>
      </c>
      <c r="J413" s="125" t="s">
        <v>193</v>
      </c>
      <c r="K413" s="123">
        <v>110000</v>
      </c>
      <c r="L413" s="126">
        <v>10.942</v>
      </c>
      <c r="M413" s="137">
        <v>11</v>
      </c>
      <c r="N413" s="126">
        <v>0.13200000000000001</v>
      </c>
      <c r="O413" s="123">
        <v>2</v>
      </c>
      <c r="P413" s="136">
        <v>0.13200000000000001</v>
      </c>
      <c r="Q413" s="138">
        <v>4.2</v>
      </c>
      <c r="R413" s="137">
        <v>4.2</v>
      </c>
      <c r="S413" s="139">
        <v>1996170</v>
      </c>
      <c r="T413" s="124">
        <v>7</v>
      </c>
      <c r="U413" s="140">
        <v>475278.57142857142</v>
      </c>
      <c r="V413" s="141">
        <v>2.1040292159485414</v>
      </c>
    </row>
    <row r="414" spans="1:22">
      <c r="A414" s="125">
        <v>414</v>
      </c>
      <c r="B414" s="125">
        <v>414</v>
      </c>
      <c r="C414" s="125" t="s">
        <v>843</v>
      </c>
      <c r="D414" s="125" t="s">
        <v>215</v>
      </c>
      <c r="E414" s="125" t="s">
        <v>215</v>
      </c>
      <c r="F414" s="125" t="s">
        <v>706</v>
      </c>
      <c r="G414" s="125" t="s">
        <v>707</v>
      </c>
      <c r="H414" s="125" t="s">
        <v>207</v>
      </c>
      <c r="I414" s="123">
        <v>110000</v>
      </c>
      <c r="J414" s="125" t="s">
        <v>193</v>
      </c>
      <c r="K414" s="123">
        <v>110000</v>
      </c>
      <c r="L414" s="126">
        <v>8.5779999999999994</v>
      </c>
      <c r="M414" s="137">
        <v>9</v>
      </c>
      <c r="N414" s="126">
        <v>0.14499999999999999</v>
      </c>
      <c r="O414" s="123">
        <v>2</v>
      </c>
      <c r="P414" s="136">
        <v>0.14499999999999999</v>
      </c>
      <c r="Q414" s="138">
        <v>4.2</v>
      </c>
      <c r="R414" s="137">
        <v>4.2</v>
      </c>
      <c r="S414" s="139">
        <v>1890770</v>
      </c>
      <c r="T414" s="124">
        <v>7</v>
      </c>
      <c r="U414" s="140">
        <v>450183.33333333331</v>
      </c>
      <c r="V414" s="141">
        <v>2.2213172411239865</v>
      </c>
    </row>
    <row r="415" spans="1:22">
      <c r="A415" s="125">
        <v>415</v>
      </c>
      <c r="B415" s="125">
        <v>415</v>
      </c>
      <c r="C415" s="125" t="s">
        <v>844</v>
      </c>
      <c r="D415" s="125" t="s">
        <v>210</v>
      </c>
      <c r="E415" s="125" t="s">
        <v>210</v>
      </c>
      <c r="F415" s="125" t="s">
        <v>406</v>
      </c>
      <c r="G415" s="125" t="s">
        <v>407</v>
      </c>
      <c r="H415" s="125" t="s">
        <v>187</v>
      </c>
      <c r="I415" s="123">
        <v>38000</v>
      </c>
      <c r="J415" s="123">
        <v>38000</v>
      </c>
      <c r="K415" s="123">
        <v>10000</v>
      </c>
      <c r="L415" s="126">
        <v>7.02</v>
      </c>
      <c r="M415" s="137">
        <v>8</v>
      </c>
      <c r="N415" s="126">
        <v>0.27200000000000002</v>
      </c>
      <c r="O415" s="123">
        <v>2</v>
      </c>
      <c r="P415" s="136">
        <v>0.27200000000000002</v>
      </c>
      <c r="Q415" s="138">
        <v>4.2</v>
      </c>
      <c r="R415" s="137">
        <v>4.2</v>
      </c>
      <c r="S415" s="139">
        <v>909950</v>
      </c>
      <c r="T415" s="124">
        <v>4</v>
      </c>
      <c r="U415" s="140">
        <v>216654.76190476189</v>
      </c>
      <c r="V415" s="141">
        <v>4.6156382218803227</v>
      </c>
    </row>
    <row r="416" spans="1:22">
      <c r="A416" s="125">
        <v>416</v>
      </c>
      <c r="B416" s="125">
        <v>416</v>
      </c>
      <c r="C416" s="125" t="s">
        <v>845</v>
      </c>
      <c r="D416" s="125" t="s">
        <v>215</v>
      </c>
      <c r="E416" s="125" t="s">
        <v>215</v>
      </c>
      <c r="F416" s="125" t="s">
        <v>216</v>
      </c>
      <c r="G416" s="125" t="s">
        <v>217</v>
      </c>
      <c r="H416" s="125" t="s">
        <v>207</v>
      </c>
      <c r="I416" s="123">
        <v>110000</v>
      </c>
      <c r="J416" s="123">
        <v>110000</v>
      </c>
      <c r="K416" s="123">
        <v>38000</v>
      </c>
      <c r="L416" s="126">
        <v>7.03</v>
      </c>
      <c r="M416" s="137">
        <v>8</v>
      </c>
      <c r="N416" s="126">
        <v>0.156</v>
      </c>
      <c r="O416" s="123">
        <v>2</v>
      </c>
      <c r="P416" s="136">
        <v>0.156</v>
      </c>
      <c r="Q416" s="138">
        <v>4.2</v>
      </c>
      <c r="R416" s="137">
        <v>4.2</v>
      </c>
      <c r="S416" s="139">
        <v>1838070</v>
      </c>
      <c r="T416" s="124">
        <v>7</v>
      </c>
      <c r="U416" s="140">
        <v>437635.71428571426</v>
      </c>
      <c r="V416" s="141">
        <v>2.2850054676916547</v>
      </c>
    </row>
    <row r="417" spans="1:22">
      <c r="A417" s="125">
        <v>417</v>
      </c>
      <c r="B417" s="125">
        <v>417</v>
      </c>
      <c r="C417" s="125" t="s">
        <v>846</v>
      </c>
      <c r="D417" s="125" t="s">
        <v>215</v>
      </c>
      <c r="E417" s="125" t="s">
        <v>215</v>
      </c>
      <c r="F417" s="125" t="s">
        <v>401</v>
      </c>
      <c r="G417" s="125" t="s">
        <v>402</v>
      </c>
      <c r="H417" s="125" t="s">
        <v>187</v>
      </c>
      <c r="I417" s="123">
        <v>38000</v>
      </c>
      <c r="J417" s="123">
        <v>38000</v>
      </c>
      <c r="K417" s="125" t="s">
        <v>193</v>
      </c>
      <c r="L417" s="126">
        <v>2.9780000000000002</v>
      </c>
      <c r="M417" s="137">
        <v>3</v>
      </c>
      <c r="N417" s="126">
        <v>0.152</v>
      </c>
      <c r="O417" s="123">
        <v>2</v>
      </c>
      <c r="P417" s="136">
        <v>0.152</v>
      </c>
      <c r="Q417" s="138">
        <v>4.2</v>
      </c>
      <c r="R417" s="137">
        <v>4.2</v>
      </c>
      <c r="S417" s="139">
        <v>558600</v>
      </c>
      <c r="T417" s="124">
        <v>4</v>
      </c>
      <c r="U417" s="140">
        <v>133000</v>
      </c>
      <c r="V417" s="141">
        <v>7.518796992481203</v>
      </c>
    </row>
    <row r="418" spans="1:22">
      <c r="A418" s="125">
        <v>418</v>
      </c>
      <c r="B418" s="125">
        <v>418</v>
      </c>
      <c r="C418" s="125" t="s">
        <v>847</v>
      </c>
      <c r="D418" s="125" t="s">
        <v>223</v>
      </c>
      <c r="E418" s="125" t="s">
        <v>223</v>
      </c>
      <c r="F418" s="125" t="s">
        <v>848</v>
      </c>
      <c r="G418" s="125" t="s">
        <v>849</v>
      </c>
      <c r="H418" s="125" t="s">
        <v>207</v>
      </c>
      <c r="I418" s="123">
        <v>110000</v>
      </c>
      <c r="J418" s="125" t="s">
        <v>193</v>
      </c>
      <c r="K418" s="123">
        <v>110000</v>
      </c>
      <c r="L418" s="126">
        <v>1.5680000000000001</v>
      </c>
      <c r="M418" s="137">
        <v>2</v>
      </c>
      <c r="N418" s="126">
        <v>0.247</v>
      </c>
      <c r="O418" s="123">
        <v>2</v>
      </c>
      <c r="P418" s="136">
        <v>0.247</v>
      </c>
      <c r="Q418" s="138">
        <v>4.2</v>
      </c>
      <c r="R418" s="137">
        <v>4.2</v>
      </c>
      <c r="S418" s="139">
        <v>1340080</v>
      </c>
      <c r="T418" s="124">
        <v>11</v>
      </c>
      <c r="U418" s="140">
        <v>319066.66666666663</v>
      </c>
      <c r="V418" s="141">
        <v>3.134141245298788</v>
      </c>
    </row>
    <row r="419" spans="1:22">
      <c r="A419" s="125">
        <v>419</v>
      </c>
      <c r="B419" s="125">
        <v>419</v>
      </c>
      <c r="C419" s="125" t="s">
        <v>850</v>
      </c>
      <c r="D419" s="125" t="s">
        <v>223</v>
      </c>
      <c r="E419" s="125" t="s">
        <v>223</v>
      </c>
      <c r="F419" s="125" t="s">
        <v>727</v>
      </c>
      <c r="G419" s="125" t="s">
        <v>728</v>
      </c>
      <c r="H419" s="125" t="s">
        <v>207</v>
      </c>
      <c r="I419" s="123">
        <v>110000</v>
      </c>
      <c r="J419" s="123">
        <v>38000</v>
      </c>
      <c r="K419" s="123">
        <v>110000</v>
      </c>
      <c r="L419" s="126">
        <v>3.66</v>
      </c>
      <c r="M419" s="137">
        <v>4</v>
      </c>
      <c r="N419" s="126">
        <v>0.13700000000000001</v>
      </c>
      <c r="O419" s="123">
        <v>2</v>
      </c>
      <c r="P419" s="136">
        <v>0.13700000000000001</v>
      </c>
      <c r="Q419" s="138">
        <v>4.2</v>
      </c>
      <c r="R419" s="137">
        <v>4.2</v>
      </c>
      <c r="S419" s="139">
        <v>1627270</v>
      </c>
      <c r="T419" s="124">
        <v>7</v>
      </c>
      <c r="U419" s="140">
        <v>387445.23809523811</v>
      </c>
      <c r="V419" s="141">
        <v>2.5810099123071155</v>
      </c>
    </row>
    <row r="420" spans="1:22">
      <c r="A420" s="125">
        <v>420</v>
      </c>
      <c r="B420" s="125">
        <v>420</v>
      </c>
      <c r="C420" s="125" t="s">
        <v>851</v>
      </c>
      <c r="D420" s="125" t="s">
        <v>223</v>
      </c>
      <c r="E420" s="125" t="s">
        <v>223</v>
      </c>
      <c r="F420" s="125" t="s">
        <v>732</v>
      </c>
      <c r="G420" s="125" t="s">
        <v>733</v>
      </c>
      <c r="H420" s="125" t="s">
        <v>187</v>
      </c>
      <c r="I420" s="123">
        <v>38000</v>
      </c>
      <c r="J420" s="125" t="s">
        <v>193</v>
      </c>
      <c r="K420" s="123">
        <v>38000</v>
      </c>
      <c r="L420" s="126">
        <v>5.7869999999999999</v>
      </c>
      <c r="M420" s="137">
        <v>6</v>
      </c>
      <c r="N420" s="126">
        <v>9.0999999999999998E-2</v>
      </c>
      <c r="O420" s="123">
        <v>2</v>
      </c>
      <c r="P420" s="136">
        <v>9.0999999999999998E-2</v>
      </c>
      <c r="Q420" s="138">
        <v>4.2</v>
      </c>
      <c r="R420" s="137">
        <v>4.2</v>
      </c>
      <c r="S420" s="139">
        <v>769410</v>
      </c>
      <c r="T420" s="124">
        <v>4</v>
      </c>
      <c r="U420" s="140">
        <v>183192.85714285713</v>
      </c>
      <c r="V420" s="141">
        <v>5.4587281163488903</v>
      </c>
    </row>
    <row r="421" spans="1:22">
      <c r="A421" s="125">
        <v>421</v>
      </c>
      <c r="B421" s="125">
        <v>421</v>
      </c>
      <c r="C421" s="125" t="s">
        <v>852</v>
      </c>
      <c r="D421" s="125" t="s">
        <v>223</v>
      </c>
      <c r="E421" s="125" t="s">
        <v>223</v>
      </c>
      <c r="F421" s="125" t="s">
        <v>853</v>
      </c>
      <c r="G421" s="125" t="s">
        <v>854</v>
      </c>
      <c r="H421" s="125" t="s">
        <v>207</v>
      </c>
      <c r="I421" s="123">
        <v>110000</v>
      </c>
      <c r="J421" s="123"/>
      <c r="K421" s="123"/>
      <c r="L421" s="126">
        <v>3.7309999999999999</v>
      </c>
      <c r="M421" s="137">
        <v>4</v>
      </c>
      <c r="N421" s="126">
        <v>0.13600000000000001</v>
      </c>
      <c r="O421" s="123">
        <v>2</v>
      </c>
      <c r="P421" s="136">
        <v>0.13600000000000001</v>
      </c>
      <c r="Q421" s="138">
        <v>4.2</v>
      </c>
      <c r="R421" s="137">
        <v>4.2</v>
      </c>
      <c r="S421" s="139">
        <v>1627270</v>
      </c>
      <c r="T421" s="124">
        <v>7</v>
      </c>
      <c r="U421" s="140">
        <v>387445.23809523811</v>
      </c>
      <c r="V421" s="141">
        <v>2.5810099123071155</v>
      </c>
    </row>
    <row r="422" spans="1:22">
      <c r="A422" s="125">
        <v>422</v>
      </c>
      <c r="B422" s="125">
        <v>422</v>
      </c>
      <c r="C422" s="125" t="s">
        <v>855</v>
      </c>
      <c r="D422" s="125" t="s">
        <v>783</v>
      </c>
      <c r="E422" s="125" t="s">
        <v>783</v>
      </c>
      <c r="F422" s="125" t="s">
        <v>856</v>
      </c>
      <c r="G422" s="125" t="s">
        <v>857</v>
      </c>
      <c r="H422" s="125" t="s">
        <v>187</v>
      </c>
      <c r="I422" s="123">
        <v>38000</v>
      </c>
      <c r="J422" s="123">
        <v>38000</v>
      </c>
      <c r="K422" s="125" t="s">
        <v>193</v>
      </c>
      <c r="L422" s="126">
        <v>4.6609999999999996</v>
      </c>
      <c r="M422" s="137">
        <v>5</v>
      </c>
      <c r="N422" s="126">
        <v>0.17799999999999999</v>
      </c>
      <c r="O422" s="123">
        <v>2</v>
      </c>
      <c r="P422" s="136">
        <v>0.17799999999999999</v>
      </c>
      <c r="Q422" s="138">
        <v>4.2</v>
      </c>
      <c r="R422" s="137">
        <v>4.2</v>
      </c>
      <c r="S422" s="139">
        <v>699140</v>
      </c>
      <c r="T422" s="124">
        <v>4</v>
      </c>
      <c r="U422" s="140">
        <v>166461.90476190476</v>
      </c>
      <c r="V422" s="141">
        <v>6.0073804960379897</v>
      </c>
    </row>
    <row r="423" spans="1:22">
      <c r="A423" s="125">
        <v>423</v>
      </c>
      <c r="B423" s="125">
        <v>423</v>
      </c>
      <c r="C423" s="125" t="s">
        <v>858</v>
      </c>
      <c r="D423" s="125" t="s">
        <v>195</v>
      </c>
      <c r="E423" s="125" t="s">
        <v>195</v>
      </c>
      <c r="F423" s="125" t="s">
        <v>367</v>
      </c>
      <c r="G423" s="125" t="s">
        <v>368</v>
      </c>
      <c r="H423" s="125" t="s">
        <v>187</v>
      </c>
      <c r="I423" s="123">
        <v>38000</v>
      </c>
      <c r="J423" s="125" t="s">
        <v>193</v>
      </c>
      <c r="K423" s="123">
        <v>38000</v>
      </c>
      <c r="L423" s="126">
        <v>1.3240000000000001</v>
      </c>
      <c r="M423" s="137">
        <v>2</v>
      </c>
      <c r="N423" s="126">
        <v>0.127</v>
      </c>
      <c r="O423" s="123">
        <v>2</v>
      </c>
      <c r="P423" s="136">
        <v>0.127</v>
      </c>
      <c r="Q423" s="138">
        <v>4.2</v>
      </c>
      <c r="R423" s="137">
        <v>4.2</v>
      </c>
      <c r="S423" s="139">
        <v>488330</v>
      </c>
      <c r="T423" s="124">
        <v>4</v>
      </c>
      <c r="U423" s="140">
        <v>116269.04761904762</v>
      </c>
      <c r="V423" s="141">
        <v>8.6007413019884087</v>
      </c>
    </row>
    <row r="424" spans="1:22">
      <c r="A424" s="125">
        <v>424</v>
      </c>
      <c r="B424" s="125">
        <v>424</v>
      </c>
      <c r="C424" s="125" t="s">
        <v>859</v>
      </c>
      <c r="D424" s="125" t="s">
        <v>860</v>
      </c>
      <c r="E424" s="125" t="s">
        <v>860</v>
      </c>
      <c r="F424" s="125" t="s">
        <v>861</v>
      </c>
      <c r="G424" s="125" t="s">
        <v>862</v>
      </c>
      <c r="H424" s="125" t="s">
        <v>187</v>
      </c>
      <c r="I424" s="123">
        <v>38000</v>
      </c>
      <c r="J424" s="125" t="s">
        <v>193</v>
      </c>
      <c r="K424" s="123">
        <v>38000</v>
      </c>
      <c r="L424" s="126">
        <v>1.345</v>
      </c>
      <c r="M424" s="137">
        <v>2</v>
      </c>
      <c r="N424" s="126">
        <v>0.108</v>
      </c>
      <c r="O424" s="123">
        <v>2</v>
      </c>
      <c r="P424" s="136">
        <v>0.108</v>
      </c>
      <c r="Q424" s="138">
        <v>4.2</v>
      </c>
      <c r="R424" s="137">
        <v>4.2</v>
      </c>
      <c r="S424" s="139">
        <v>488330</v>
      </c>
      <c r="T424" s="124">
        <v>4</v>
      </c>
      <c r="U424" s="140">
        <v>116269.04761904762</v>
      </c>
      <c r="V424" s="141">
        <v>8.6007413019884087</v>
      </c>
    </row>
    <row r="425" spans="1:22">
      <c r="A425" s="125">
        <v>425</v>
      </c>
      <c r="B425" s="125">
        <v>425</v>
      </c>
      <c r="C425" s="125" t="s">
        <v>863</v>
      </c>
      <c r="D425" s="125" t="s">
        <v>195</v>
      </c>
      <c r="E425" s="125" t="s">
        <v>195</v>
      </c>
      <c r="F425" s="125" t="s">
        <v>760</v>
      </c>
      <c r="G425" s="125" t="s">
        <v>761</v>
      </c>
      <c r="H425" s="125" t="s">
        <v>207</v>
      </c>
      <c r="I425" s="123">
        <v>110000</v>
      </c>
      <c r="J425" s="125" t="s">
        <v>193</v>
      </c>
      <c r="K425" s="123">
        <v>110000</v>
      </c>
      <c r="L425" s="126">
        <v>2.274</v>
      </c>
      <c r="M425" s="137">
        <v>3</v>
      </c>
      <c r="N425" s="126">
        <v>0.189</v>
      </c>
      <c r="O425" s="123">
        <v>2</v>
      </c>
      <c r="P425" s="136">
        <v>0.189</v>
      </c>
      <c r="Q425" s="138">
        <v>4.2</v>
      </c>
      <c r="R425" s="137">
        <v>4.2</v>
      </c>
      <c r="S425" s="139">
        <v>1574570</v>
      </c>
      <c r="T425" s="124">
        <v>7</v>
      </c>
      <c r="U425" s="140">
        <v>374897.61904761905</v>
      </c>
      <c r="V425" s="141">
        <v>2.6673949078161021</v>
      </c>
    </row>
    <row r="426" spans="1:22">
      <c r="A426" s="125">
        <v>426</v>
      </c>
      <c r="B426" s="125">
        <v>426</v>
      </c>
      <c r="C426" s="125" t="s">
        <v>864</v>
      </c>
      <c r="D426" s="125" t="s">
        <v>195</v>
      </c>
      <c r="E426" s="125" t="s">
        <v>195</v>
      </c>
      <c r="F426" s="125" t="s">
        <v>760</v>
      </c>
      <c r="G426" s="125" t="s">
        <v>761</v>
      </c>
      <c r="H426" s="125" t="s">
        <v>207</v>
      </c>
      <c r="I426" s="123">
        <v>110000</v>
      </c>
      <c r="J426" s="125" t="s">
        <v>193</v>
      </c>
      <c r="K426" s="123">
        <v>110000</v>
      </c>
      <c r="L426" s="126">
        <v>9.9030000000000005</v>
      </c>
      <c r="M426" s="137">
        <v>10</v>
      </c>
      <c r="N426" s="126">
        <v>0.224</v>
      </c>
      <c r="O426" s="123">
        <v>2</v>
      </c>
      <c r="P426" s="136">
        <v>0.224</v>
      </c>
      <c r="Q426" s="138">
        <v>4.2</v>
      </c>
      <c r="R426" s="137">
        <v>4.2</v>
      </c>
      <c r="S426" s="139">
        <v>1943470</v>
      </c>
      <c r="T426" s="124">
        <v>7</v>
      </c>
      <c r="U426" s="140">
        <v>462730.95238095237</v>
      </c>
      <c r="V426" s="141">
        <v>2.1610830113148132</v>
      </c>
    </row>
    <row r="427" spans="1:22">
      <c r="A427" s="125">
        <v>427</v>
      </c>
      <c r="B427" s="125">
        <v>427</v>
      </c>
      <c r="C427" s="125" t="s">
        <v>865</v>
      </c>
      <c r="D427" s="125" t="s">
        <v>190</v>
      </c>
      <c r="E427" s="125" t="s">
        <v>190</v>
      </c>
      <c r="F427" s="125" t="s">
        <v>448</v>
      </c>
      <c r="G427" s="125" t="s">
        <v>449</v>
      </c>
      <c r="H427" s="125" t="s">
        <v>207</v>
      </c>
      <c r="I427" s="123">
        <v>110000</v>
      </c>
      <c r="J427" s="123"/>
      <c r="K427" s="123"/>
      <c r="L427" s="126">
        <v>8.4670000000000005</v>
      </c>
      <c r="M427" s="137">
        <v>9</v>
      </c>
      <c r="N427" s="126">
        <v>0.16600000000000001</v>
      </c>
      <c r="O427" s="123">
        <v>2</v>
      </c>
      <c r="P427" s="136">
        <v>0.16600000000000001</v>
      </c>
      <c r="Q427" s="138">
        <v>4.2</v>
      </c>
      <c r="R427" s="137">
        <v>4.2</v>
      </c>
      <c r="S427" s="139">
        <v>1890770</v>
      </c>
      <c r="T427" s="124">
        <v>7</v>
      </c>
      <c r="U427" s="140">
        <v>450183.33333333331</v>
      </c>
      <c r="V427" s="141">
        <v>2.2213172411239865</v>
      </c>
    </row>
    <row r="428" spans="1:22">
      <c r="A428" s="125">
        <v>428</v>
      </c>
      <c r="B428" s="125">
        <v>428</v>
      </c>
      <c r="C428" s="125" t="s">
        <v>866</v>
      </c>
      <c r="D428" s="125" t="s">
        <v>195</v>
      </c>
      <c r="E428" s="125" t="s">
        <v>195</v>
      </c>
      <c r="F428" s="125" t="s">
        <v>867</v>
      </c>
      <c r="G428" s="125" t="s">
        <v>868</v>
      </c>
      <c r="H428" s="125" t="s">
        <v>187</v>
      </c>
      <c r="I428" s="123">
        <v>38000</v>
      </c>
      <c r="J428" s="123">
        <v>38000</v>
      </c>
      <c r="K428" s="125" t="s">
        <v>193</v>
      </c>
      <c r="L428" s="126">
        <v>3.52</v>
      </c>
      <c r="M428" s="137">
        <v>4</v>
      </c>
      <c r="N428" s="126">
        <v>0.17</v>
      </c>
      <c r="O428" s="123">
        <v>2</v>
      </c>
      <c r="P428" s="136">
        <v>0.17</v>
      </c>
      <c r="Q428" s="138">
        <v>4.2</v>
      </c>
      <c r="R428" s="137">
        <v>4.2</v>
      </c>
      <c r="S428" s="139">
        <v>628870</v>
      </c>
      <c r="T428" s="124">
        <v>4</v>
      </c>
      <c r="U428" s="140">
        <v>149730.95238095237</v>
      </c>
      <c r="V428" s="141">
        <v>6.6786458250512828</v>
      </c>
    </row>
    <row r="429" spans="1:22">
      <c r="A429" s="125">
        <v>429</v>
      </c>
      <c r="B429" s="125">
        <v>429</v>
      </c>
      <c r="C429" s="125" t="s">
        <v>869</v>
      </c>
      <c r="D429" s="125" t="s">
        <v>184</v>
      </c>
      <c r="E429" s="125" t="s">
        <v>184</v>
      </c>
      <c r="F429" s="125" t="s">
        <v>185</v>
      </c>
      <c r="G429" s="125" t="s">
        <v>186</v>
      </c>
      <c r="H429" s="125" t="s">
        <v>187</v>
      </c>
      <c r="I429" s="123">
        <v>38000</v>
      </c>
      <c r="J429" s="123">
        <v>38000</v>
      </c>
      <c r="K429" s="123">
        <v>20000</v>
      </c>
      <c r="L429" s="126">
        <v>7.1260000000000003</v>
      </c>
      <c r="M429" s="137">
        <v>8</v>
      </c>
      <c r="N429" s="126">
        <v>0.224</v>
      </c>
      <c r="O429" s="123">
        <v>2</v>
      </c>
      <c r="P429" s="136">
        <v>0.224</v>
      </c>
      <c r="Q429" s="138">
        <v>4.2</v>
      </c>
      <c r="R429" s="137">
        <v>4.2</v>
      </c>
      <c r="S429" s="139">
        <v>909950</v>
      </c>
      <c r="T429" s="124">
        <v>4</v>
      </c>
      <c r="U429" s="140">
        <v>216654.76190476189</v>
      </c>
      <c r="V429" s="141">
        <v>4.6156382218803227</v>
      </c>
    </row>
    <row r="430" spans="1:22">
      <c r="A430" s="125">
        <v>430</v>
      </c>
      <c r="B430" s="125">
        <v>430</v>
      </c>
      <c r="C430" s="125" t="s">
        <v>870</v>
      </c>
      <c r="D430" s="125" t="s">
        <v>418</v>
      </c>
      <c r="E430" s="125" t="s">
        <v>418</v>
      </c>
      <c r="F430" s="125" t="s">
        <v>871</v>
      </c>
      <c r="G430" s="125" t="s">
        <v>872</v>
      </c>
      <c r="H430" s="125" t="s">
        <v>187</v>
      </c>
      <c r="I430" s="123">
        <v>38000</v>
      </c>
      <c r="J430" s="123">
        <v>38000</v>
      </c>
      <c r="K430" s="125" t="s">
        <v>193</v>
      </c>
      <c r="L430" s="126">
        <v>8.4440000000000008</v>
      </c>
      <c r="M430" s="137">
        <v>9</v>
      </c>
      <c r="N430" s="126">
        <v>0.104</v>
      </c>
      <c r="O430" s="123">
        <v>2</v>
      </c>
      <c r="P430" s="136">
        <v>0.104</v>
      </c>
      <c r="Q430" s="138">
        <v>4.2</v>
      </c>
      <c r="R430" s="137">
        <v>4.2</v>
      </c>
      <c r="S430" s="139">
        <v>1334440</v>
      </c>
      <c r="T430" s="124">
        <v>1</v>
      </c>
      <c r="U430" s="140">
        <v>317723.80952380953</v>
      </c>
      <c r="V430" s="141">
        <v>3.1473876682353645</v>
      </c>
    </row>
    <row r="431" spans="1:22">
      <c r="A431" s="125">
        <v>431</v>
      </c>
      <c r="B431" s="125">
        <v>431</v>
      </c>
      <c r="C431" s="125" t="s">
        <v>873</v>
      </c>
      <c r="D431" s="125" t="s">
        <v>392</v>
      </c>
      <c r="E431" s="125" t="s">
        <v>392</v>
      </c>
      <c r="F431" s="125" t="s">
        <v>874</v>
      </c>
      <c r="G431" s="125" t="s">
        <v>875</v>
      </c>
      <c r="H431" s="125" t="s">
        <v>187</v>
      </c>
      <c r="I431" s="123">
        <v>38000</v>
      </c>
      <c r="J431" s="123">
        <v>38000</v>
      </c>
      <c r="K431" s="125" t="s">
        <v>193</v>
      </c>
      <c r="L431" s="126">
        <v>1.758</v>
      </c>
      <c r="M431" s="137">
        <v>2</v>
      </c>
      <c r="N431" s="126">
        <v>0.19500000000000001</v>
      </c>
      <c r="O431" s="123">
        <v>2</v>
      </c>
      <c r="P431" s="136">
        <v>0.19500000000000001</v>
      </c>
      <c r="Q431" s="138">
        <v>4.2</v>
      </c>
      <c r="R431" s="137">
        <v>4.2</v>
      </c>
      <c r="S431" s="139">
        <v>488330</v>
      </c>
      <c r="T431" s="124">
        <v>4</v>
      </c>
      <c r="U431" s="140">
        <v>116269.04761904762</v>
      </c>
      <c r="V431" s="141">
        <v>8.6007413019884087</v>
      </c>
    </row>
    <row r="432" spans="1:22">
      <c r="A432" s="125">
        <v>432</v>
      </c>
      <c r="B432" s="125">
        <v>432</v>
      </c>
      <c r="C432" s="125" t="s">
        <v>876</v>
      </c>
      <c r="D432" s="125" t="s">
        <v>497</v>
      </c>
      <c r="E432" s="125" t="s">
        <v>497</v>
      </c>
      <c r="F432" s="125" t="s">
        <v>877</v>
      </c>
      <c r="G432" s="125" t="s">
        <v>878</v>
      </c>
      <c r="H432" s="125" t="s">
        <v>187</v>
      </c>
      <c r="I432" s="123">
        <v>38000</v>
      </c>
      <c r="J432" s="123">
        <v>38000</v>
      </c>
      <c r="K432" s="125" t="s">
        <v>193</v>
      </c>
      <c r="L432" s="126">
        <v>12.023999999999999</v>
      </c>
      <c r="M432" s="137">
        <v>13</v>
      </c>
      <c r="N432" s="126">
        <v>0.19700000000000001</v>
      </c>
      <c r="O432" s="123">
        <v>2</v>
      </c>
      <c r="P432" s="136">
        <v>0.19700000000000001</v>
      </c>
      <c r="Q432" s="138">
        <v>4.2</v>
      </c>
      <c r="R432" s="137">
        <v>4.2</v>
      </c>
      <c r="S432" s="139">
        <v>1545240</v>
      </c>
      <c r="T432" s="124">
        <v>1</v>
      </c>
      <c r="U432" s="140">
        <v>367914.28571428568</v>
      </c>
      <c r="V432" s="141">
        <v>2.7180243845616214</v>
      </c>
    </row>
    <row r="433" spans="1:22">
      <c r="A433" s="125">
        <v>433</v>
      </c>
      <c r="B433" s="125">
        <v>433</v>
      </c>
      <c r="C433" s="125" t="s">
        <v>879</v>
      </c>
      <c r="D433" s="125" t="s">
        <v>418</v>
      </c>
      <c r="E433" s="125" t="s">
        <v>418</v>
      </c>
      <c r="F433" s="125" t="s">
        <v>419</v>
      </c>
      <c r="G433" s="125" t="s">
        <v>420</v>
      </c>
      <c r="H433" s="125" t="s">
        <v>187</v>
      </c>
      <c r="I433" s="123">
        <v>38000</v>
      </c>
      <c r="J433" s="123">
        <v>38000</v>
      </c>
      <c r="K433" s="125" t="s">
        <v>193</v>
      </c>
      <c r="L433" s="126">
        <v>7.5410000000000004</v>
      </c>
      <c r="M433" s="137">
        <v>8</v>
      </c>
      <c r="N433" s="126">
        <v>0.13800000000000001</v>
      </c>
      <c r="O433" s="123">
        <v>2</v>
      </c>
      <c r="P433" s="136">
        <v>0.13800000000000001</v>
      </c>
      <c r="Q433" s="138">
        <v>4.2</v>
      </c>
      <c r="R433" s="137">
        <v>4.2</v>
      </c>
      <c r="S433" s="139">
        <v>909950</v>
      </c>
      <c r="T433" s="124">
        <v>4</v>
      </c>
      <c r="U433" s="140">
        <v>216654.76190476189</v>
      </c>
      <c r="V433" s="141">
        <v>4.6156382218803227</v>
      </c>
    </row>
    <row r="434" spans="1:22">
      <c r="A434" s="125">
        <v>434</v>
      </c>
      <c r="B434" s="125">
        <v>434</v>
      </c>
      <c r="C434" s="125" t="s">
        <v>880</v>
      </c>
      <c r="D434" s="125" t="s">
        <v>190</v>
      </c>
      <c r="E434" s="125" t="s">
        <v>190</v>
      </c>
      <c r="F434" s="125" t="s">
        <v>881</v>
      </c>
      <c r="G434" s="125" t="s">
        <v>882</v>
      </c>
      <c r="H434" s="125" t="s">
        <v>187</v>
      </c>
      <c r="I434" s="123">
        <v>38000</v>
      </c>
      <c r="J434" s="123">
        <v>38000</v>
      </c>
      <c r="K434" s="125" t="s">
        <v>193</v>
      </c>
      <c r="L434" s="126">
        <v>10.763999999999999</v>
      </c>
      <c r="M434" s="137">
        <v>11</v>
      </c>
      <c r="N434" s="126">
        <v>0.33200000000000002</v>
      </c>
      <c r="O434" s="123">
        <v>2</v>
      </c>
      <c r="P434" s="136">
        <v>0.33200000000000002</v>
      </c>
      <c r="Q434" s="138">
        <v>4.2</v>
      </c>
      <c r="R434" s="137">
        <v>4.2</v>
      </c>
      <c r="S434" s="139">
        <v>1439840</v>
      </c>
      <c r="T434" s="124">
        <v>1</v>
      </c>
      <c r="U434" s="140">
        <v>342819.04761904763</v>
      </c>
      <c r="V434" s="141">
        <v>2.9169907767529724</v>
      </c>
    </row>
    <row r="435" spans="1:22">
      <c r="A435" s="125">
        <v>435</v>
      </c>
      <c r="B435" s="125">
        <v>435</v>
      </c>
      <c r="C435" s="125" t="s">
        <v>883</v>
      </c>
      <c r="D435" s="125" t="s">
        <v>418</v>
      </c>
      <c r="E435" s="125" t="s">
        <v>418</v>
      </c>
      <c r="F435" s="125" t="s">
        <v>884</v>
      </c>
      <c r="G435" s="125" t="s">
        <v>885</v>
      </c>
      <c r="H435" s="125" t="s">
        <v>187</v>
      </c>
      <c r="I435" s="123">
        <v>38000</v>
      </c>
      <c r="J435" s="123">
        <v>38000</v>
      </c>
      <c r="K435" s="125" t="s">
        <v>193</v>
      </c>
      <c r="L435" s="126">
        <v>9.3209999999999997</v>
      </c>
      <c r="M435" s="137">
        <v>10</v>
      </c>
      <c r="N435" s="126">
        <v>0.12</v>
      </c>
      <c r="O435" s="123">
        <v>2</v>
      </c>
      <c r="P435" s="136">
        <v>0.12</v>
      </c>
      <c r="Q435" s="138">
        <v>4.2</v>
      </c>
      <c r="R435" s="137">
        <v>4.2</v>
      </c>
      <c r="S435" s="139">
        <v>1387140</v>
      </c>
      <c r="T435" s="124">
        <v>1</v>
      </c>
      <c r="U435" s="140">
        <v>330271.42857142858</v>
      </c>
      <c r="V435" s="141">
        <v>3.0278126216531858</v>
      </c>
    </row>
    <row r="436" spans="1:22">
      <c r="A436" s="125">
        <v>436</v>
      </c>
      <c r="B436" s="125">
        <v>436</v>
      </c>
      <c r="C436" s="125" t="s">
        <v>886</v>
      </c>
      <c r="D436" s="125" t="s">
        <v>418</v>
      </c>
      <c r="E436" s="125" t="s">
        <v>418</v>
      </c>
      <c r="F436" s="125" t="s">
        <v>887</v>
      </c>
      <c r="G436" s="125" t="s">
        <v>888</v>
      </c>
      <c r="H436" s="125" t="s">
        <v>187</v>
      </c>
      <c r="I436" s="123">
        <v>38000</v>
      </c>
      <c r="J436" s="125" t="s">
        <v>193</v>
      </c>
      <c r="K436" s="123">
        <v>38000</v>
      </c>
      <c r="L436" s="126">
        <v>5.7960000000000003</v>
      </c>
      <c r="M436" s="137">
        <v>6</v>
      </c>
      <c r="N436" s="126">
        <v>0.218</v>
      </c>
      <c r="O436" s="123">
        <v>2</v>
      </c>
      <c r="P436" s="136">
        <v>0.218</v>
      </c>
      <c r="Q436" s="138">
        <v>4.2</v>
      </c>
      <c r="R436" s="137">
        <v>4.2</v>
      </c>
      <c r="S436" s="139">
        <v>769410</v>
      </c>
      <c r="T436" s="124">
        <v>4</v>
      </c>
      <c r="U436" s="140">
        <v>183192.85714285713</v>
      </c>
      <c r="V436" s="141">
        <v>5.4587281163488903</v>
      </c>
    </row>
    <row r="437" spans="1:22">
      <c r="A437" s="125">
        <v>437</v>
      </c>
      <c r="B437" s="125">
        <v>437</v>
      </c>
      <c r="C437" s="125" t="s">
        <v>889</v>
      </c>
      <c r="D437" s="125" t="s">
        <v>890</v>
      </c>
      <c r="E437" s="125" t="s">
        <v>890</v>
      </c>
      <c r="F437" s="125" t="s">
        <v>891</v>
      </c>
      <c r="G437" s="125" t="s">
        <v>892</v>
      </c>
      <c r="H437" s="125" t="s">
        <v>187</v>
      </c>
      <c r="I437" s="123">
        <v>38000</v>
      </c>
      <c r="J437" s="123">
        <v>20000</v>
      </c>
      <c r="K437" s="123">
        <v>38000</v>
      </c>
      <c r="L437" s="126">
        <v>8.0549999999999997</v>
      </c>
      <c r="M437" s="137">
        <v>9</v>
      </c>
      <c r="N437" s="126">
        <v>0.20599999999999999</v>
      </c>
      <c r="O437" s="123">
        <v>2</v>
      </c>
      <c r="P437" s="136">
        <v>0.20599999999999999</v>
      </c>
      <c r="Q437" s="138">
        <v>4.2</v>
      </c>
      <c r="R437" s="137">
        <v>4.2</v>
      </c>
      <c r="S437" s="139">
        <v>1334440</v>
      </c>
      <c r="T437" s="124">
        <v>1</v>
      </c>
      <c r="U437" s="140">
        <v>317723.80952380953</v>
      </c>
      <c r="V437" s="141">
        <v>3.1473876682353645</v>
      </c>
    </row>
    <row r="438" spans="1:22">
      <c r="A438" s="125">
        <v>438</v>
      </c>
      <c r="B438" s="125">
        <v>438</v>
      </c>
      <c r="C438" s="125" t="s">
        <v>893</v>
      </c>
      <c r="D438" s="125" t="s">
        <v>215</v>
      </c>
      <c r="E438" s="125" t="s">
        <v>215</v>
      </c>
      <c r="F438" s="125" t="s">
        <v>250</v>
      </c>
      <c r="G438" s="125" t="s">
        <v>251</v>
      </c>
      <c r="H438" s="125" t="s">
        <v>187</v>
      </c>
      <c r="I438" s="123">
        <v>38000</v>
      </c>
      <c r="J438" s="123">
        <v>38000</v>
      </c>
      <c r="K438" s="123">
        <v>20000</v>
      </c>
      <c r="L438" s="126">
        <v>6.7530000000000001</v>
      </c>
      <c r="M438" s="137">
        <v>7</v>
      </c>
      <c r="N438" s="126">
        <v>0.128</v>
      </c>
      <c r="O438" s="123">
        <v>2</v>
      </c>
      <c r="P438" s="136">
        <v>0.128</v>
      </c>
      <c r="Q438" s="138">
        <v>4.2</v>
      </c>
      <c r="R438" s="137">
        <v>4.2</v>
      </c>
      <c r="S438" s="139">
        <v>839680</v>
      </c>
      <c r="T438" s="124">
        <v>4</v>
      </c>
      <c r="U438" s="140">
        <v>199923.80952380953</v>
      </c>
      <c r="V438" s="141">
        <v>5.0019054878048781</v>
      </c>
    </row>
    <row r="439" spans="1:22">
      <c r="A439" s="125">
        <v>439</v>
      </c>
      <c r="B439" s="125">
        <v>439</v>
      </c>
      <c r="C439" s="125" t="s">
        <v>894</v>
      </c>
      <c r="D439" s="125" t="s">
        <v>215</v>
      </c>
      <c r="E439" s="125" t="s">
        <v>215</v>
      </c>
      <c r="F439" s="125" t="s">
        <v>706</v>
      </c>
      <c r="G439" s="125" t="s">
        <v>707</v>
      </c>
      <c r="H439" s="125" t="s">
        <v>207</v>
      </c>
      <c r="I439" s="123">
        <v>110000</v>
      </c>
      <c r="J439" s="125" t="s">
        <v>193</v>
      </c>
      <c r="K439" s="123">
        <v>110000</v>
      </c>
      <c r="L439" s="126">
        <v>7.819</v>
      </c>
      <c r="M439" s="137">
        <v>8</v>
      </c>
      <c r="N439" s="126">
        <v>0.112</v>
      </c>
      <c r="O439" s="123">
        <v>2</v>
      </c>
      <c r="P439" s="136">
        <v>0.112</v>
      </c>
      <c r="Q439" s="138">
        <v>4.2</v>
      </c>
      <c r="R439" s="137">
        <v>4.2</v>
      </c>
      <c r="S439" s="139">
        <v>1838070</v>
      </c>
      <c r="T439" s="124">
        <v>7</v>
      </c>
      <c r="U439" s="140">
        <v>437635.71428571426</v>
      </c>
      <c r="V439" s="141">
        <v>2.2850054676916547</v>
      </c>
    </row>
    <row r="440" spans="1:22">
      <c r="A440" s="125">
        <v>440</v>
      </c>
      <c r="B440" s="125">
        <v>440</v>
      </c>
      <c r="C440" s="125" t="s">
        <v>895</v>
      </c>
      <c r="D440" s="125" t="s">
        <v>190</v>
      </c>
      <c r="E440" s="125" t="s">
        <v>190</v>
      </c>
      <c r="F440" s="125" t="s">
        <v>896</v>
      </c>
      <c r="G440" s="125" t="s">
        <v>897</v>
      </c>
      <c r="H440" s="125" t="s">
        <v>207</v>
      </c>
      <c r="I440" s="123">
        <v>110000</v>
      </c>
      <c r="J440" s="123">
        <v>110000</v>
      </c>
      <c r="K440" s="123">
        <v>38000</v>
      </c>
      <c r="L440" s="126">
        <v>5.1360000000000001</v>
      </c>
      <c r="M440" s="137">
        <v>6</v>
      </c>
      <c r="N440" s="126">
        <v>0.28999999999999998</v>
      </c>
      <c r="O440" s="123">
        <v>2</v>
      </c>
      <c r="P440" s="136">
        <v>0.28999999999999998</v>
      </c>
      <c r="Q440" s="138">
        <v>4.2</v>
      </c>
      <c r="R440" s="137">
        <v>4.2</v>
      </c>
      <c r="S440" s="139">
        <v>1732670</v>
      </c>
      <c r="T440" s="124">
        <v>7</v>
      </c>
      <c r="U440" s="140">
        <v>412540.47619047615</v>
      </c>
      <c r="V440" s="141">
        <v>2.4240045709800482</v>
      </c>
    </row>
    <row r="441" spans="1:22">
      <c r="A441" s="125">
        <v>441</v>
      </c>
      <c r="B441" s="125">
        <v>441</v>
      </c>
      <c r="C441" s="125" t="s">
        <v>898</v>
      </c>
      <c r="D441" s="125" t="s">
        <v>190</v>
      </c>
      <c r="E441" s="125" t="s">
        <v>190</v>
      </c>
      <c r="F441" s="125" t="s">
        <v>899</v>
      </c>
      <c r="G441" s="125" t="s">
        <v>900</v>
      </c>
      <c r="H441" s="125" t="s">
        <v>207</v>
      </c>
      <c r="I441" s="123">
        <v>110000</v>
      </c>
      <c r="J441" s="123">
        <v>110000</v>
      </c>
      <c r="K441" s="123">
        <v>38000</v>
      </c>
      <c r="L441" s="126">
        <v>6.375</v>
      </c>
      <c r="M441" s="137">
        <v>7</v>
      </c>
      <c r="N441" s="126">
        <v>0.21</v>
      </c>
      <c r="O441" s="123">
        <v>2</v>
      </c>
      <c r="P441" s="136">
        <v>0.21</v>
      </c>
      <c r="Q441" s="138">
        <v>4.2</v>
      </c>
      <c r="R441" s="137">
        <v>4.2</v>
      </c>
      <c r="S441" s="139">
        <v>1785370</v>
      </c>
      <c r="T441" s="124">
        <v>7</v>
      </c>
      <c r="U441" s="140">
        <v>425088.09523809521</v>
      </c>
      <c r="V441" s="141">
        <v>2.3524535530450272</v>
      </c>
    </row>
    <row r="442" spans="1:22">
      <c r="A442" s="125">
        <v>442</v>
      </c>
      <c r="B442" s="125">
        <v>442</v>
      </c>
      <c r="C442" s="125" t="s">
        <v>901</v>
      </c>
      <c r="D442" s="125" t="s">
        <v>223</v>
      </c>
      <c r="E442" s="125" t="s">
        <v>223</v>
      </c>
      <c r="F442" s="125" t="s">
        <v>487</v>
      </c>
      <c r="G442" s="125" t="s">
        <v>488</v>
      </c>
      <c r="H442" s="125" t="s">
        <v>187</v>
      </c>
      <c r="I442" s="123">
        <v>38000</v>
      </c>
      <c r="J442" s="123">
        <v>38000</v>
      </c>
      <c r="K442" s="125" t="s">
        <v>193</v>
      </c>
      <c r="L442" s="126">
        <v>6.7919999999999998</v>
      </c>
      <c r="M442" s="137">
        <v>7</v>
      </c>
      <c r="N442" s="126">
        <v>0.16300000000000001</v>
      </c>
      <c r="O442" s="123">
        <v>2</v>
      </c>
      <c r="P442" s="136">
        <v>0.16300000000000001</v>
      </c>
      <c r="Q442" s="138">
        <v>4.2</v>
      </c>
      <c r="R442" s="137">
        <v>4.2</v>
      </c>
      <c r="S442" s="139">
        <v>839680</v>
      </c>
      <c r="T442" s="124">
        <v>4</v>
      </c>
      <c r="U442" s="140">
        <v>199923.80952380953</v>
      </c>
      <c r="V442" s="141">
        <v>5.0019054878048781</v>
      </c>
    </row>
    <row r="443" spans="1:22">
      <c r="A443" s="125">
        <v>443</v>
      </c>
      <c r="B443" s="125">
        <v>443</v>
      </c>
      <c r="C443" s="125" t="s">
        <v>902</v>
      </c>
      <c r="D443" s="125" t="s">
        <v>190</v>
      </c>
      <c r="E443" s="125" t="s">
        <v>190</v>
      </c>
      <c r="F443" s="125" t="s">
        <v>881</v>
      </c>
      <c r="G443" s="125" t="s">
        <v>882</v>
      </c>
      <c r="H443" s="125" t="s">
        <v>187</v>
      </c>
      <c r="I443" s="123">
        <v>38000</v>
      </c>
      <c r="J443" s="123">
        <v>38000</v>
      </c>
      <c r="K443" s="125" t="s">
        <v>193</v>
      </c>
      <c r="L443" s="126">
        <v>2.1800000000000002</v>
      </c>
      <c r="M443" s="137">
        <v>3</v>
      </c>
      <c r="N443" s="126">
        <v>0.255</v>
      </c>
      <c r="O443" s="123">
        <v>2</v>
      </c>
      <c r="P443" s="136">
        <v>0.255</v>
      </c>
      <c r="Q443" s="138">
        <v>4.2</v>
      </c>
      <c r="R443" s="137">
        <v>4.2</v>
      </c>
      <c r="S443" s="139">
        <v>558600</v>
      </c>
      <c r="T443" s="124">
        <v>4</v>
      </c>
      <c r="U443" s="140">
        <v>133000</v>
      </c>
      <c r="V443" s="141">
        <v>7.518796992481203</v>
      </c>
    </row>
    <row r="444" spans="1:22">
      <c r="A444" s="125">
        <v>444</v>
      </c>
      <c r="B444" s="125">
        <v>444</v>
      </c>
      <c r="C444" s="125" t="s">
        <v>903</v>
      </c>
      <c r="D444" s="125" t="s">
        <v>223</v>
      </c>
      <c r="E444" s="125" t="s">
        <v>223</v>
      </c>
      <c r="F444" s="125" t="s">
        <v>414</v>
      </c>
      <c r="G444" s="125" t="s">
        <v>415</v>
      </c>
      <c r="H444" s="125" t="s">
        <v>187</v>
      </c>
      <c r="I444" s="123">
        <v>38000</v>
      </c>
      <c r="J444" s="125" t="s">
        <v>193</v>
      </c>
      <c r="K444" s="123">
        <v>38000</v>
      </c>
      <c r="L444" s="126">
        <v>6.5140000000000002</v>
      </c>
      <c r="M444" s="137">
        <v>7</v>
      </c>
      <c r="N444" s="126">
        <v>0.16600000000000001</v>
      </c>
      <c r="O444" s="123">
        <v>2</v>
      </c>
      <c r="P444" s="136">
        <v>0.16600000000000001</v>
      </c>
      <c r="Q444" s="138">
        <v>4.2</v>
      </c>
      <c r="R444" s="137">
        <v>4.2</v>
      </c>
      <c r="S444" s="139">
        <v>839680</v>
      </c>
      <c r="T444" s="124">
        <v>4</v>
      </c>
      <c r="U444" s="140">
        <v>199923.80952380953</v>
      </c>
      <c r="V444" s="141">
        <v>5.0019054878048781</v>
      </c>
    </row>
    <row r="445" spans="1:22">
      <c r="A445" s="125">
        <v>445</v>
      </c>
      <c r="B445" s="125">
        <v>445</v>
      </c>
      <c r="C445" s="125" t="s">
        <v>904</v>
      </c>
      <c r="D445" s="125" t="s">
        <v>190</v>
      </c>
      <c r="E445" s="125" t="s">
        <v>190</v>
      </c>
      <c r="F445" s="125" t="s">
        <v>603</v>
      </c>
      <c r="G445" s="125" t="s">
        <v>604</v>
      </c>
      <c r="H445" s="125" t="s">
        <v>187</v>
      </c>
      <c r="I445" s="123">
        <v>38000</v>
      </c>
      <c r="J445" s="123">
        <v>38000</v>
      </c>
      <c r="K445" s="125" t="s">
        <v>193</v>
      </c>
      <c r="L445" s="126">
        <v>5.907</v>
      </c>
      <c r="M445" s="137">
        <v>6</v>
      </c>
      <c r="N445" s="126">
        <v>0.109</v>
      </c>
      <c r="O445" s="123">
        <v>2</v>
      </c>
      <c r="P445" s="136">
        <v>0.109</v>
      </c>
      <c r="Q445" s="138">
        <v>4.2</v>
      </c>
      <c r="R445" s="137">
        <v>4.2</v>
      </c>
      <c r="S445" s="139">
        <v>769410</v>
      </c>
      <c r="T445" s="124">
        <v>4</v>
      </c>
      <c r="U445" s="140">
        <v>183192.85714285713</v>
      </c>
      <c r="V445" s="141">
        <v>5.4587281163488903</v>
      </c>
    </row>
    <row r="446" spans="1:22">
      <c r="A446" s="125">
        <v>446</v>
      </c>
      <c r="B446" s="125">
        <v>446</v>
      </c>
      <c r="C446" s="125" t="s">
        <v>905</v>
      </c>
      <c r="D446" s="125" t="s">
        <v>190</v>
      </c>
      <c r="E446" s="125" t="s">
        <v>190</v>
      </c>
      <c r="F446" s="125" t="s">
        <v>320</v>
      </c>
      <c r="G446" s="125" t="s">
        <v>321</v>
      </c>
      <c r="H446" s="125" t="s">
        <v>187</v>
      </c>
      <c r="I446" s="123">
        <v>38000</v>
      </c>
      <c r="J446" s="123">
        <v>38000</v>
      </c>
      <c r="K446" s="123">
        <v>10000</v>
      </c>
      <c r="L446" s="126">
        <v>4.42</v>
      </c>
      <c r="M446" s="137">
        <v>5</v>
      </c>
      <c r="N446" s="126">
        <v>0.13100000000000001</v>
      </c>
      <c r="O446" s="123">
        <v>2</v>
      </c>
      <c r="P446" s="136">
        <v>0.13100000000000001</v>
      </c>
      <c r="Q446" s="138">
        <v>4.2</v>
      </c>
      <c r="R446" s="137">
        <v>4.2</v>
      </c>
      <c r="S446" s="139">
        <v>699140</v>
      </c>
      <c r="T446" s="124">
        <v>4</v>
      </c>
      <c r="U446" s="140">
        <v>166461.90476190476</v>
      </c>
      <c r="V446" s="141">
        <v>6.0073804960379897</v>
      </c>
    </row>
    <row r="447" spans="1:22">
      <c r="A447" s="125">
        <v>447</v>
      </c>
      <c r="B447" s="125">
        <v>447</v>
      </c>
      <c r="C447" s="125" t="s">
        <v>906</v>
      </c>
      <c r="D447" s="125" t="s">
        <v>184</v>
      </c>
      <c r="E447" s="125" t="s">
        <v>184</v>
      </c>
      <c r="F447" s="125" t="s">
        <v>265</v>
      </c>
      <c r="G447" s="125" t="s">
        <v>266</v>
      </c>
      <c r="H447" s="125" t="s">
        <v>187</v>
      </c>
      <c r="I447" s="123">
        <v>38000</v>
      </c>
      <c r="J447" s="123">
        <v>38000</v>
      </c>
      <c r="K447" s="125" t="s">
        <v>193</v>
      </c>
      <c r="L447" s="126">
        <v>10.053000000000001</v>
      </c>
      <c r="M447" s="137">
        <v>11</v>
      </c>
      <c r="N447" s="126">
        <v>0.112</v>
      </c>
      <c r="O447" s="123">
        <v>2</v>
      </c>
      <c r="P447" s="136">
        <v>0.112</v>
      </c>
      <c r="Q447" s="138">
        <v>4.2</v>
      </c>
      <c r="R447" s="137">
        <v>4.2</v>
      </c>
      <c r="S447" s="139">
        <v>1439840</v>
      </c>
      <c r="T447" s="124">
        <v>1</v>
      </c>
      <c r="U447" s="140">
        <v>342819.04761904763</v>
      </c>
      <c r="V447" s="141">
        <v>2.9169907767529724</v>
      </c>
    </row>
    <row r="448" spans="1:22">
      <c r="A448" s="125">
        <v>448</v>
      </c>
      <c r="B448" s="125">
        <v>448</v>
      </c>
      <c r="C448" s="125" t="s">
        <v>907</v>
      </c>
      <c r="D448" s="125" t="s">
        <v>205</v>
      </c>
      <c r="E448" s="125" t="s">
        <v>205</v>
      </c>
      <c r="F448" s="125" t="s">
        <v>304</v>
      </c>
      <c r="G448" s="125" t="s">
        <v>305</v>
      </c>
      <c r="H448" s="125" t="s">
        <v>187</v>
      </c>
      <c r="I448" s="123">
        <v>38000</v>
      </c>
      <c r="J448" s="123">
        <v>38000</v>
      </c>
      <c r="K448" s="125" t="s">
        <v>193</v>
      </c>
      <c r="L448" s="126">
        <v>4.87</v>
      </c>
      <c r="M448" s="137">
        <v>5</v>
      </c>
      <c r="N448" s="126">
        <v>0.127</v>
      </c>
      <c r="O448" s="123">
        <v>2</v>
      </c>
      <c r="P448" s="136">
        <v>0.127</v>
      </c>
      <c r="Q448" s="138">
        <v>4.2</v>
      </c>
      <c r="R448" s="137">
        <v>4.2</v>
      </c>
      <c r="S448" s="139">
        <v>699140</v>
      </c>
      <c r="T448" s="124">
        <v>4</v>
      </c>
      <c r="U448" s="140">
        <v>166461.90476190476</v>
      </c>
      <c r="V448" s="141">
        <v>6.0073804960379897</v>
      </c>
    </row>
    <row r="449" spans="1:22">
      <c r="A449" s="125">
        <v>449</v>
      </c>
      <c r="B449" s="125">
        <v>449</v>
      </c>
      <c r="C449" s="125" t="s">
        <v>908</v>
      </c>
      <c r="D449" s="125" t="s">
        <v>458</v>
      </c>
      <c r="E449" s="125" t="s">
        <v>458</v>
      </c>
      <c r="F449" s="125" t="s">
        <v>909</v>
      </c>
      <c r="G449" s="125" t="s">
        <v>415</v>
      </c>
      <c r="H449" s="125" t="s">
        <v>187</v>
      </c>
      <c r="I449" s="123">
        <v>38000</v>
      </c>
      <c r="J449" s="123">
        <v>38000</v>
      </c>
      <c r="K449" s="125" t="s">
        <v>193</v>
      </c>
      <c r="L449" s="126">
        <v>8.5489999999999995</v>
      </c>
      <c r="M449" s="137">
        <v>9</v>
      </c>
      <c r="N449" s="126">
        <v>0.28199999999999997</v>
      </c>
      <c r="O449" s="123">
        <v>2</v>
      </c>
      <c r="P449" s="136">
        <v>0.28199999999999997</v>
      </c>
      <c r="Q449" s="138">
        <v>4.2</v>
      </c>
      <c r="R449" s="137">
        <v>4.2</v>
      </c>
      <c r="S449" s="139">
        <v>1334440</v>
      </c>
      <c r="T449" s="124">
        <v>1</v>
      </c>
      <c r="U449" s="140">
        <v>317723.80952380953</v>
      </c>
      <c r="V449" s="141">
        <v>3.1473876682353645</v>
      </c>
    </row>
    <row r="450" spans="1:22">
      <c r="A450" s="125">
        <v>450</v>
      </c>
      <c r="B450" s="125">
        <v>450</v>
      </c>
      <c r="C450" s="125" t="s">
        <v>910</v>
      </c>
      <c r="D450" s="125" t="s">
        <v>783</v>
      </c>
      <c r="E450" s="125" t="s">
        <v>783</v>
      </c>
      <c r="F450" s="125" t="s">
        <v>911</v>
      </c>
      <c r="G450" s="125" t="s">
        <v>912</v>
      </c>
      <c r="H450" s="125" t="s">
        <v>187</v>
      </c>
      <c r="I450" s="123">
        <v>38000</v>
      </c>
      <c r="J450" s="123">
        <v>38000</v>
      </c>
      <c r="K450" s="125" t="s">
        <v>193</v>
      </c>
      <c r="L450" s="126">
        <v>6.1130000000000004</v>
      </c>
      <c r="M450" s="137">
        <v>7</v>
      </c>
      <c r="N450" s="126">
        <v>9.7000000000000003E-2</v>
      </c>
      <c r="O450" s="123">
        <v>2</v>
      </c>
      <c r="P450" s="136">
        <v>9.7000000000000003E-2</v>
      </c>
      <c r="Q450" s="138">
        <v>4.2</v>
      </c>
      <c r="R450" s="137">
        <v>4.2</v>
      </c>
      <c r="S450" s="139">
        <v>839680</v>
      </c>
      <c r="T450" s="124">
        <v>4</v>
      </c>
      <c r="U450" s="140">
        <v>199923.80952380953</v>
      </c>
      <c r="V450" s="141">
        <v>5.0019054878048781</v>
      </c>
    </row>
    <row r="451" spans="1:22">
      <c r="A451" s="125">
        <v>451</v>
      </c>
      <c r="B451" s="125">
        <v>451</v>
      </c>
      <c r="C451" s="125" t="s">
        <v>913</v>
      </c>
      <c r="D451" s="125" t="s">
        <v>190</v>
      </c>
      <c r="E451" s="125" t="s">
        <v>190</v>
      </c>
      <c r="F451" s="125" t="s">
        <v>448</v>
      </c>
      <c r="G451" s="125" t="s">
        <v>449</v>
      </c>
      <c r="H451" s="125" t="s">
        <v>207</v>
      </c>
      <c r="I451" s="123">
        <v>110000</v>
      </c>
      <c r="J451" s="123"/>
      <c r="K451" s="123"/>
      <c r="L451" s="126">
        <v>2.5670000000000002</v>
      </c>
      <c r="M451" s="137">
        <v>3</v>
      </c>
      <c r="N451" s="126">
        <v>0.20799999999999999</v>
      </c>
      <c r="O451" s="123">
        <v>2</v>
      </c>
      <c r="P451" s="136">
        <v>0.20799999999999999</v>
      </c>
      <c r="Q451" s="138">
        <v>4.2</v>
      </c>
      <c r="R451" s="137">
        <v>4.2</v>
      </c>
      <c r="S451" s="139">
        <v>1574570</v>
      </c>
      <c r="T451" s="124">
        <v>7</v>
      </c>
      <c r="U451" s="140">
        <v>374897.61904761905</v>
      </c>
      <c r="V451" s="141">
        <v>2.6673949078161021</v>
      </c>
    </row>
    <row r="452" spans="1:22">
      <c r="A452" s="125">
        <v>452</v>
      </c>
      <c r="B452" s="125">
        <v>452</v>
      </c>
      <c r="C452" s="125" t="s">
        <v>914</v>
      </c>
      <c r="D452" s="125" t="s">
        <v>223</v>
      </c>
      <c r="E452" s="125" t="s">
        <v>223</v>
      </c>
      <c r="F452" s="125" t="s">
        <v>909</v>
      </c>
      <c r="G452" s="125" t="s">
        <v>415</v>
      </c>
      <c r="H452" s="125" t="s">
        <v>187</v>
      </c>
      <c r="I452" s="123">
        <v>38000</v>
      </c>
      <c r="J452" s="123">
        <v>38000</v>
      </c>
      <c r="K452" s="125" t="s">
        <v>193</v>
      </c>
      <c r="L452" s="126">
        <v>8.6050000000000004</v>
      </c>
      <c r="M452" s="137">
        <v>9</v>
      </c>
      <c r="N452" s="126">
        <v>9.4E-2</v>
      </c>
      <c r="O452" s="123">
        <v>2</v>
      </c>
      <c r="P452" s="136">
        <v>9.4E-2</v>
      </c>
      <c r="Q452" s="138">
        <v>4.2</v>
      </c>
      <c r="R452" s="137">
        <v>4.2</v>
      </c>
      <c r="S452" s="139">
        <v>1334440</v>
      </c>
      <c r="T452" s="124">
        <v>1</v>
      </c>
      <c r="U452" s="140">
        <v>317723.80952380953</v>
      </c>
      <c r="V452" s="141">
        <v>3.1473876682353645</v>
      </c>
    </row>
    <row r="453" spans="1:22">
      <c r="A453" s="125">
        <v>453</v>
      </c>
      <c r="B453" s="125">
        <v>453</v>
      </c>
      <c r="C453" s="125" t="s">
        <v>915</v>
      </c>
      <c r="D453" s="125" t="s">
        <v>223</v>
      </c>
      <c r="E453" s="125" t="s">
        <v>223</v>
      </c>
      <c r="F453" s="125" t="s">
        <v>916</v>
      </c>
      <c r="G453" s="125" t="s">
        <v>917</v>
      </c>
      <c r="H453" s="125" t="s">
        <v>207</v>
      </c>
      <c r="I453" s="123">
        <v>110000</v>
      </c>
      <c r="J453" s="123">
        <v>20000</v>
      </c>
      <c r="K453" s="123">
        <v>110000</v>
      </c>
      <c r="L453" s="126">
        <v>4.4820000000000002</v>
      </c>
      <c r="M453" s="137">
        <v>5</v>
      </c>
      <c r="N453" s="126">
        <v>9.9000000000000005E-2</v>
      </c>
      <c r="O453" s="123">
        <v>2</v>
      </c>
      <c r="P453" s="136">
        <v>9.9000000000000005E-2</v>
      </c>
      <c r="Q453" s="138">
        <v>4.2</v>
      </c>
      <c r="R453" s="137">
        <v>4.2</v>
      </c>
      <c r="S453" s="139">
        <v>1679970</v>
      </c>
      <c r="T453" s="124">
        <v>7</v>
      </c>
      <c r="U453" s="140">
        <v>399992.8571428571</v>
      </c>
      <c r="V453" s="141">
        <v>2.5000446436543511</v>
      </c>
    </row>
    <row r="454" spans="1:22">
      <c r="A454" s="125">
        <v>454</v>
      </c>
      <c r="B454" s="125">
        <v>454</v>
      </c>
      <c r="C454" s="125" t="s">
        <v>918</v>
      </c>
      <c r="D454" s="125" t="s">
        <v>215</v>
      </c>
      <c r="E454" s="125" t="s">
        <v>215</v>
      </c>
      <c r="F454" s="125" t="s">
        <v>484</v>
      </c>
      <c r="G454" s="125" t="s">
        <v>485</v>
      </c>
      <c r="H454" s="125" t="s">
        <v>187</v>
      </c>
      <c r="I454" s="123">
        <v>38000</v>
      </c>
      <c r="J454" s="123">
        <v>20000</v>
      </c>
      <c r="K454" s="123">
        <v>38000</v>
      </c>
      <c r="L454" s="126">
        <v>9.1639999999999997</v>
      </c>
      <c r="M454" s="137">
        <v>10</v>
      </c>
      <c r="N454" s="126">
        <v>0.111</v>
      </c>
      <c r="O454" s="123">
        <v>2</v>
      </c>
      <c r="P454" s="136">
        <v>0.111</v>
      </c>
      <c r="Q454" s="138">
        <v>4.2</v>
      </c>
      <c r="R454" s="137">
        <v>4.2</v>
      </c>
      <c r="S454" s="139">
        <v>1387140</v>
      </c>
      <c r="T454" s="124">
        <v>1</v>
      </c>
      <c r="U454" s="140">
        <v>330271.42857142858</v>
      </c>
      <c r="V454" s="141">
        <v>3.0278126216531858</v>
      </c>
    </row>
    <row r="455" spans="1:22">
      <c r="A455" s="125">
        <v>455</v>
      </c>
      <c r="B455" s="125">
        <v>455</v>
      </c>
      <c r="C455" s="125" t="s">
        <v>919</v>
      </c>
      <c r="D455" s="125" t="s">
        <v>190</v>
      </c>
      <c r="E455" s="125" t="s">
        <v>190</v>
      </c>
      <c r="F455" s="125" t="s">
        <v>920</v>
      </c>
      <c r="G455" s="125" t="s">
        <v>921</v>
      </c>
      <c r="H455" s="125" t="s">
        <v>187</v>
      </c>
      <c r="I455" s="123">
        <v>38000</v>
      </c>
      <c r="J455" s="123">
        <v>38000</v>
      </c>
      <c r="K455" s="125" t="s">
        <v>193</v>
      </c>
      <c r="L455" s="126">
        <v>4.7439999999999998</v>
      </c>
      <c r="M455" s="137">
        <v>5</v>
      </c>
      <c r="N455" s="126">
        <v>0.108</v>
      </c>
      <c r="O455" s="123">
        <v>2</v>
      </c>
      <c r="P455" s="136">
        <v>0.108</v>
      </c>
      <c r="Q455" s="138">
        <v>4.2</v>
      </c>
      <c r="R455" s="137">
        <v>4.2</v>
      </c>
      <c r="S455" s="139">
        <v>699140</v>
      </c>
      <c r="T455" s="124">
        <v>4</v>
      </c>
      <c r="U455" s="140">
        <v>166461.90476190476</v>
      </c>
      <c r="V455" s="141">
        <v>6.0073804960379897</v>
      </c>
    </row>
    <row r="456" spans="1:22">
      <c r="A456" s="125">
        <v>456</v>
      </c>
      <c r="B456" s="125">
        <v>456</v>
      </c>
      <c r="C456" s="125" t="s">
        <v>922</v>
      </c>
      <c r="D456" s="125" t="s">
        <v>392</v>
      </c>
      <c r="E456" s="125" t="s">
        <v>392</v>
      </c>
      <c r="F456" s="125" t="s">
        <v>923</v>
      </c>
      <c r="G456" s="125" t="s">
        <v>924</v>
      </c>
      <c r="H456" s="125" t="s">
        <v>207</v>
      </c>
      <c r="I456" s="123">
        <v>110000</v>
      </c>
      <c r="J456" s="125" t="s">
        <v>193</v>
      </c>
      <c r="K456" s="123">
        <v>110000</v>
      </c>
      <c r="L456" s="126">
        <v>7.5739999999999998</v>
      </c>
      <c r="M456" s="137">
        <v>8</v>
      </c>
      <c r="N456" s="126">
        <v>0.317</v>
      </c>
      <c r="O456" s="123">
        <v>2</v>
      </c>
      <c r="P456" s="136">
        <v>0.317</v>
      </c>
      <c r="Q456" s="138">
        <v>4.2</v>
      </c>
      <c r="R456" s="137">
        <v>4.2</v>
      </c>
      <c r="S456" s="139">
        <v>1838070</v>
      </c>
      <c r="T456" s="124">
        <v>7</v>
      </c>
      <c r="U456" s="140">
        <v>437635.71428571426</v>
      </c>
      <c r="V456" s="141">
        <v>2.2850054676916547</v>
      </c>
    </row>
    <row r="457" spans="1:22">
      <c r="A457" s="125">
        <v>457</v>
      </c>
      <c r="B457" s="125">
        <v>457</v>
      </c>
      <c r="C457" s="125" t="s">
        <v>925</v>
      </c>
      <c r="D457" s="125" t="s">
        <v>418</v>
      </c>
      <c r="E457" s="125" t="s">
        <v>418</v>
      </c>
      <c r="F457" s="125" t="s">
        <v>926</v>
      </c>
      <c r="G457" s="125" t="s">
        <v>927</v>
      </c>
      <c r="H457" s="125" t="s">
        <v>187</v>
      </c>
      <c r="I457" s="123">
        <v>38000</v>
      </c>
      <c r="J457" s="125" t="s">
        <v>193</v>
      </c>
      <c r="K457" s="123">
        <v>38000</v>
      </c>
      <c r="L457" s="126">
        <v>7.4429999999999996</v>
      </c>
      <c r="M457" s="137">
        <v>8</v>
      </c>
      <c r="N457" s="126">
        <v>0.29399999999999998</v>
      </c>
      <c r="O457" s="123">
        <v>2</v>
      </c>
      <c r="P457" s="136">
        <v>0.29399999999999998</v>
      </c>
      <c r="Q457" s="138">
        <v>4.2</v>
      </c>
      <c r="R457" s="137">
        <v>4.2</v>
      </c>
      <c r="S457" s="139">
        <v>909950</v>
      </c>
      <c r="T457" s="124">
        <v>4</v>
      </c>
      <c r="U457" s="140">
        <v>216654.76190476189</v>
      </c>
      <c r="V457" s="141">
        <v>4.6156382218803227</v>
      </c>
    </row>
    <row r="458" spans="1:22">
      <c r="A458" s="125">
        <v>458</v>
      </c>
      <c r="B458" s="125">
        <v>458</v>
      </c>
      <c r="C458" s="125" t="s">
        <v>928</v>
      </c>
      <c r="D458" s="125" t="s">
        <v>184</v>
      </c>
      <c r="E458" s="125" t="s">
        <v>783</v>
      </c>
      <c r="F458" s="125" t="s">
        <v>929</v>
      </c>
      <c r="G458" s="123"/>
      <c r="H458" s="125" t="s">
        <v>207</v>
      </c>
      <c r="I458" s="123">
        <v>110000</v>
      </c>
      <c r="J458" s="125" t="s">
        <v>193</v>
      </c>
      <c r="K458" s="123">
        <v>110000</v>
      </c>
      <c r="L458" s="126">
        <v>7.2240000000000002</v>
      </c>
      <c r="M458" s="137">
        <v>8</v>
      </c>
      <c r="N458" s="126">
        <v>0.111</v>
      </c>
      <c r="O458" s="123">
        <v>2</v>
      </c>
      <c r="P458" s="136">
        <v>0.111</v>
      </c>
      <c r="Q458" s="138">
        <v>4.2</v>
      </c>
      <c r="R458" s="137">
        <v>4.2</v>
      </c>
      <c r="S458" s="139">
        <v>1838070</v>
      </c>
      <c r="T458" s="124">
        <v>7</v>
      </c>
      <c r="U458" s="140">
        <v>437635.71428571426</v>
      </c>
      <c r="V458" s="141">
        <v>2.2850054676916547</v>
      </c>
    </row>
    <row r="459" spans="1:22">
      <c r="A459" s="125">
        <v>459</v>
      </c>
      <c r="B459" s="125">
        <v>459</v>
      </c>
      <c r="C459" s="125" t="s">
        <v>930</v>
      </c>
      <c r="D459" s="125" t="s">
        <v>242</v>
      </c>
      <c r="E459" s="125" t="s">
        <v>242</v>
      </c>
      <c r="F459" s="125" t="s">
        <v>334</v>
      </c>
      <c r="G459" s="125" t="s">
        <v>335</v>
      </c>
      <c r="H459" s="125" t="s">
        <v>207</v>
      </c>
      <c r="I459" s="123">
        <v>110000</v>
      </c>
      <c r="J459" s="123">
        <v>110000</v>
      </c>
      <c r="K459" s="123">
        <v>38000</v>
      </c>
      <c r="L459" s="126">
        <v>7.8220000000000001</v>
      </c>
      <c r="M459" s="137">
        <v>8</v>
      </c>
      <c r="N459" s="126">
        <v>0.114</v>
      </c>
      <c r="O459" s="123">
        <v>2</v>
      </c>
      <c r="P459" s="136">
        <v>0.114</v>
      </c>
      <c r="Q459" s="138">
        <v>4.2</v>
      </c>
      <c r="R459" s="137">
        <v>4.2</v>
      </c>
      <c r="S459" s="139">
        <v>1838070</v>
      </c>
      <c r="T459" s="124">
        <v>7</v>
      </c>
      <c r="U459" s="140">
        <v>437635.71428571426</v>
      </c>
      <c r="V459" s="141">
        <v>2.2850054676916547</v>
      </c>
    </row>
    <row r="460" spans="1:22">
      <c r="A460" s="125">
        <v>460</v>
      </c>
      <c r="B460" s="125">
        <v>460</v>
      </c>
      <c r="C460" s="125" t="s">
        <v>931</v>
      </c>
      <c r="D460" s="125" t="s">
        <v>190</v>
      </c>
      <c r="E460" s="125" t="s">
        <v>190</v>
      </c>
      <c r="F460" s="125" t="s">
        <v>881</v>
      </c>
      <c r="G460" s="125" t="s">
        <v>882</v>
      </c>
      <c r="H460" s="125" t="s">
        <v>187</v>
      </c>
      <c r="I460" s="123">
        <v>38000</v>
      </c>
      <c r="J460" s="123">
        <v>38000</v>
      </c>
      <c r="K460" s="125" t="s">
        <v>193</v>
      </c>
      <c r="L460" s="126">
        <v>5.1760000000000002</v>
      </c>
      <c r="M460" s="137">
        <v>6</v>
      </c>
      <c r="N460" s="126">
        <v>0.115</v>
      </c>
      <c r="O460" s="123">
        <v>2</v>
      </c>
      <c r="P460" s="136">
        <v>0.115</v>
      </c>
      <c r="Q460" s="138">
        <v>4.2</v>
      </c>
      <c r="R460" s="137">
        <v>4.2</v>
      </c>
      <c r="S460" s="139">
        <v>769410</v>
      </c>
      <c r="T460" s="124">
        <v>4</v>
      </c>
      <c r="U460" s="140">
        <v>183192.85714285713</v>
      </c>
      <c r="V460" s="141">
        <v>5.4587281163488903</v>
      </c>
    </row>
    <row r="461" spans="1:22">
      <c r="A461" s="125">
        <v>461</v>
      </c>
      <c r="B461" s="125">
        <v>461</v>
      </c>
      <c r="C461" s="125" t="s">
        <v>932</v>
      </c>
      <c r="D461" s="125" t="s">
        <v>223</v>
      </c>
      <c r="E461" s="125" t="s">
        <v>223</v>
      </c>
      <c r="F461" s="125" t="s">
        <v>933</v>
      </c>
      <c r="G461" s="125" t="s">
        <v>934</v>
      </c>
      <c r="H461" s="125" t="s">
        <v>187</v>
      </c>
      <c r="I461" s="123">
        <v>38000</v>
      </c>
      <c r="J461" s="123">
        <v>38000</v>
      </c>
      <c r="K461" s="125" t="s">
        <v>193</v>
      </c>
      <c r="L461" s="126">
        <v>4.2249999999999996</v>
      </c>
      <c r="M461" s="137">
        <v>5</v>
      </c>
      <c r="N461" s="126">
        <v>0.38300000000000001</v>
      </c>
      <c r="O461" s="123">
        <v>2</v>
      </c>
      <c r="P461" s="136">
        <v>0.38300000000000001</v>
      </c>
      <c r="Q461" s="138">
        <v>4.2</v>
      </c>
      <c r="R461" s="137">
        <v>4.2</v>
      </c>
      <c r="S461" s="139">
        <v>699140</v>
      </c>
      <c r="T461" s="124">
        <v>4</v>
      </c>
      <c r="U461" s="140">
        <v>166461.90476190476</v>
      </c>
      <c r="V461" s="141">
        <v>6.0073804960379897</v>
      </c>
    </row>
    <row r="462" spans="1:22">
      <c r="A462" s="125">
        <v>462</v>
      </c>
      <c r="B462" s="125">
        <v>462</v>
      </c>
      <c r="C462" s="125" t="s">
        <v>935</v>
      </c>
      <c r="D462" s="125" t="s">
        <v>184</v>
      </c>
      <c r="E462" s="125" t="s">
        <v>184</v>
      </c>
      <c r="F462" s="125" t="s">
        <v>936</v>
      </c>
      <c r="G462" s="125" t="s">
        <v>937</v>
      </c>
      <c r="H462" s="125" t="s">
        <v>207</v>
      </c>
      <c r="I462" s="123">
        <v>110000</v>
      </c>
      <c r="J462" s="123">
        <v>110000</v>
      </c>
      <c r="K462" s="123">
        <v>38000</v>
      </c>
      <c r="L462" s="126">
        <v>6.5259999999999998</v>
      </c>
      <c r="M462" s="137">
        <v>7</v>
      </c>
      <c r="N462" s="126">
        <v>0.113</v>
      </c>
      <c r="O462" s="123">
        <v>2</v>
      </c>
      <c r="P462" s="136">
        <v>0.113</v>
      </c>
      <c r="Q462" s="138">
        <v>4.2</v>
      </c>
      <c r="R462" s="137">
        <v>4.2</v>
      </c>
      <c r="S462" s="139">
        <v>1785370</v>
      </c>
      <c r="T462" s="124">
        <v>7</v>
      </c>
      <c r="U462" s="140">
        <v>425088.09523809521</v>
      </c>
      <c r="V462" s="141">
        <v>2.3524535530450272</v>
      </c>
    </row>
    <row r="463" spans="1:22">
      <c r="A463" s="125">
        <v>463</v>
      </c>
      <c r="B463" s="125">
        <v>463</v>
      </c>
      <c r="C463" s="125" t="s">
        <v>938</v>
      </c>
      <c r="D463" s="125" t="s">
        <v>458</v>
      </c>
      <c r="E463" s="125" t="s">
        <v>458</v>
      </c>
      <c r="F463" s="125" t="s">
        <v>939</v>
      </c>
      <c r="G463" s="125" t="s">
        <v>940</v>
      </c>
      <c r="H463" s="125" t="s">
        <v>207</v>
      </c>
      <c r="I463" s="123">
        <v>110000</v>
      </c>
      <c r="J463" s="123">
        <v>20000</v>
      </c>
      <c r="K463" s="123">
        <v>110000</v>
      </c>
      <c r="L463" s="126">
        <v>5.9859999999999998</v>
      </c>
      <c r="M463" s="137">
        <v>6</v>
      </c>
      <c r="N463" s="126">
        <v>0.28499999999999998</v>
      </c>
      <c r="O463" s="123">
        <v>2</v>
      </c>
      <c r="P463" s="136">
        <v>0.28499999999999998</v>
      </c>
      <c r="Q463" s="138">
        <v>4.2</v>
      </c>
      <c r="R463" s="137">
        <v>4.2</v>
      </c>
      <c r="S463" s="139">
        <v>1732670</v>
      </c>
      <c r="T463" s="124">
        <v>7</v>
      </c>
      <c r="U463" s="140">
        <v>412540.47619047615</v>
      </c>
      <c r="V463" s="141">
        <v>2.4240045709800482</v>
      </c>
    </row>
    <row r="464" spans="1:22">
      <c r="A464" s="125">
        <v>464</v>
      </c>
      <c r="B464" s="125">
        <v>464</v>
      </c>
      <c r="C464" s="125" t="s">
        <v>941</v>
      </c>
      <c r="D464" s="125" t="s">
        <v>242</v>
      </c>
      <c r="E464" s="125" t="s">
        <v>242</v>
      </c>
      <c r="F464" s="125" t="s">
        <v>532</v>
      </c>
      <c r="G464" s="125" t="s">
        <v>533</v>
      </c>
      <c r="H464" s="125" t="s">
        <v>187</v>
      </c>
      <c r="I464" s="123">
        <v>38000</v>
      </c>
      <c r="J464" s="123"/>
      <c r="K464" s="123"/>
      <c r="L464" s="126">
        <v>6.1689999999999996</v>
      </c>
      <c r="M464" s="137">
        <v>7</v>
      </c>
      <c r="N464" s="126">
        <v>0.19600000000000001</v>
      </c>
      <c r="O464" s="123">
        <v>2</v>
      </c>
      <c r="P464" s="136">
        <v>0.19600000000000001</v>
      </c>
      <c r="Q464" s="138">
        <v>4.2</v>
      </c>
      <c r="R464" s="137">
        <v>4.2</v>
      </c>
      <c r="S464" s="139">
        <v>839680</v>
      </c>
      <c r="T464" s="124">
        <v>4</v>
      </c>
      <c r="U464" s="140">
        <v>199923.80952380953</v>
      </c>
      <c r="V464" s="141">
        <v>5.0019054878048781</v>
      </c>
    </row>
    <row r="465" spans="1:22">
      <c r="A465" s="125">
        <v>465</v>
      </c>
      <c r="B465" s="125">
        <v>465</v>
      </c>
      <c r="C465" s="125" t="s">
        <v>942</v>
      </c>
      <c r="D465" s="125" t="s">
        <v>242</v>
      </c>
      <c r="E465" s="125" t="s">
        <v>242</v>
      </c>
      <c r="F465" s="125" t="s">
        <v>943</v>
      </c>
      <c r="G465" s="125" t="s">
        <v>944</v>
      </c>
      <c r="H465" s="125" t="s">
        <v>187</v>
      </c>
      <c r="I465" s="123">
        <v>38000</v>
      </c>
      <c r="J465" s="123">
        <v>38000</v>
      </c>
      <c r="K465" s="125" t="s">
        <v>193</v>
      </c>
      <c r="L465" s="126">
        <v>6.835</v>
      </c>
      <c r="M465" s="137">
        <v>7</v>
      </c>
      <c r="N465" s="126">
        <v>0.108</v>
      </c>
      <c r="O465" s="123">
        <v>2</v>
      </c>
      <c r="P465" s="136">
        <v>0.108</v>
      </c>
      <c r="Q465" s="138">
        <v>4.2</v>
      </c>
      <c r="R465" s="137">
        <v>4.2</v>
      </c>
      <c r="S465" s="139">
        <v>839680</v>
      </c>
      <c r="T465" s="124">
        <v>4</v>
      </c>
      <c r="U465" s="140">
        <v>199923.80952380953</v>
      </c>
      <c r="V465" s="141">
        <v>5.0019054878048781</v>
      </c>
    </row>
    <row r="466" spans="1:22">
      <c r="A466" s="125">
        <v>466</v>
      </c>
      <c r="B466" s="125">
        <v>466</v>
      </c>
      <c r="C466" s="125" t="s">
        <v>945</v>
      </c>
      <c r="D466" s="125" t="s">
        <v>242</v>
      </c>
      <c r="E466" s="125" t="s">
        <v>242</v>
      </c>
      <c r="F466" s="125" t="s">
        <v>946</v>
      </c>
      <c r="G466" s="125" t="s">
        <v>947</v>
      </c>
      <c r="H466" s="125" t="s">
        <v>187</v>
      </c>
      <c r="I466" s="123">
        <v>38000</v>
      </c>
      <c r="J466" s="123">
        <v>38000</v>
      </c>
      <c r="K466" s="125" t="s">
        <v>193</v>
      </c>
      <c r="L466" s="126">
        <v>11.055999999999999</v>
      </c>
      <c r="M466" s="137">
        <v>12</v>
      </c>
      <c r="N466" s="126">
        <v>0.16600000000000001</v>
      </c>
      <c r="O466" s="123">
        <v>2</v>
      </c>
      <c r="P466" s="136">
        <v>0.16600000000000001</v>
      </c>
      <c r="Q466" s="138">
        <v>4.2</v>
      </c>
      <c r="R466" s="137">
        <v>4.2</v>
      </c>
      <c r="S466" s="139">
        <v>1492540</v>
      </c>
      <c r="T466" s="124">
        <v>1</v>
      </c>
      <c r="U466" s="140">
        <v>355366.66666666663</v>
      </c>
      <c r="V466" s="141">
        <v>2.8139949348091173</v>
      </c>
    </row>
    <row r="467" spans="1:22">
      <c r="A467" s="125">
        <v>467</v>
      </c>
      <c r="B467" s="125">
        <v>467</v>
      </c>
      <c r="C467" s="125" t="s">
        <v>948</v>
      </c>
      <c r="D467" s="125" t="s">
        <v>354</v>
      </c>
      <c r="E467" s="125" t="s">
        <v>354</v>
      </c>
      <c r="F467" s="125" t="s">
        <v>949</v>
      </c>
      <c r="G467" s="125" t="s">
        <v>950</v>
      </c>
      <c r="H467" s="125" t="s">
        <v>187</v>
      </c>
      <c r="I467" s="123">
        <v>38000</v>
      </c>
      <c r="J467" s="123">
        <v>38000</v>
      </c>
      <c r="K467" s="123">
        <v>10000</v>
      </c>
      <c r="L467" s="126">
        <v>6.0990000000000002</v>
      </c>
      <c r="M467" s="137">
        <v>7</v>
      </c>
      <c r="N467" s="126">
        <v>0.13700000000000001</v>
      </c>
      <c r="O467" s="123">
        <v>2</v>
      </c>
      <c r="P467" s="136">
        <v>0.13700000000000001</v>
      </c>
      <c r="Q467" s="138">
        <v>4.2</v>
      </c>
      <c r="R467" s="137">
        <v>4.2</v>
      </c>
      <c r="S467" s="139">
        <v>839680</v>
      </c>
      <c r="T467" s="124">
        <v>4</v>
      </c>
      <c r="U467" s="140">
        <v>199923.80952380953</v>
      </c>
      <c r="V467" s="141">
        <v>5.0019054878048781</v>
      </c>
    </row>
    <row r="468" spans="1:22">
      <c r="A468" s="125">
        <v>468</v>
      </c>
      <c r="B468" s="125">
        <v>468</v>
      </c>
      <c r="C468" s="125" t="s">
        <v>951</v>
      </c>
      <c r="D468" s="125" t="s">
        <v>354</v>
      </c>
      <c r="E468" s="125" t="s">
        <v>354</v>
      </c>
      <c r="F468" s="125" t="s">
        <v>949</v>
      </c>
      <c r="G468" s="125" t="s">
        <v>950</v>
      </c>
      <c r="H468" s="125" t="s">
        <v>187</v>
      </c>
      <c r="I468" s="123">
        <v>38000</v>
      </c>
      <c r="J468" s="123">
        <v>38000</v>
      </c>
      <c r="K468" s="123">
        <v>10000</v>
      </c>
      <c r="L468" s="126">
        <v>3.0859999999999999</v>
      </c>
      <c r="M468" s="137">
        <v>4</v>
      </c>
      <c r="N468" s="126">
        <v>0.157</v>
      </c>
      <c r="O468" s="123">
        <v>2</v>
      </c>
      <c r="P468" s="136">
        <v>0.157</v>
      </c>
      <c r="Q468" s="138">
        <v>4.2</v>
      </c>
      <c r="R468" s="137">
        <v>4.2</v>
      </c>
      <c r="S468" s="139">
        <v>628870</v>
      </c>
      <c r="T468" s="124">
        <v>4</v>
      </c>
      <c r="U468" s="140">
        <v>149730.95238095237</v>
      </c>
      <c r="V468" s="141">
        <v>6.6786458250512828</v>
      </c>
    </row>
    <row r="469" spans="1:22">
      <c r="A469" s="125">
        <v>469</v>
      </c>
      <c r="B469" s="125">
        <v>469</v>
      </c>
      <c r="C469" s="125" t="s">
        <v>952</v>
      </c>
      <c r="D469" s="125" t="s">
        <v>354</v>
      </c>
      <c r="E469" s="125" t="s">
        <v>242</v>
      </c>
      <c r="F469" s="125" t="s">
        <v>953</v>
      </c>
      <c r="G469" s="125" t="s">
        <v>954</v>
      </c>
      <c r="H469" s="125" t="s">
        <v>187</v>
      </c>
      <c r="I469" s="123">
        <v>38000</v>
      </c>
      <c r="J469" s="123">
        <v>38000</v>
      </c>
      <c r="K469" s="125" t="s">
        <v>193</v>
      </c>
      <c r="L469" s="126">
        <v>8.7240000000000002</v>
      </c>
      <c r="M469" s="137">
        <v>9</v>
      </c>
      <c r="N469" s="126">
        <v>0.28000000000000003</v>
      </c>
      <c r="O469" s="123">
        <v>2</v>
      </c>
      <c r="P469" s="136">
        <v>0.28000000000000003</v>
      </c>
      <c r="Q469" s="138">
        <v>4.2</v>
      </c>
      <c r="R469" s="137">
        <v>4.2</v>
      </c>
      <c r="S469" s="139">
        <v>1334440</v>
      </c>
      <c r="T469" s="124">
        <v>1</v>
      </c>
      <c r="U469" s="140">
        <v>317723.80952380953</v>
      </c>
      <c r="V469" s="141">
        <v>3.1473876682353645</v>
      </c>
    </row>
    <row r="470" spans="1:22">
      <c r="A470" s="125">
        <v>470</v>
      </c>
      <c r="B470" s="125">
        <v>470</v>
      </c>
      <c r="C470" s="125" t="s">
        <v>955</v>
      </c>
      <c r="D470" s="125" t="s">
        <v>242</v>
      </c>
      <c r="E470" s="125" t="s">
        <v>242</v>
      </c>
      <c r="F470" s="125" t="s">
        <v>638</v>
      </c>
      <c r="G470" s="125" t="s">
        <v>639</v>
      </c>
      <c r="H470" s="125" t="s">
        <v>187</v>
      </c>
      <c r="I470" s="123">
        <v>38000</v>
      </c>
      <c r="J470" s="125" t="s">
        <v>193</v>
      </c>
      <c r="K470" s="123">
        <v>38000</v>
      </c>
      <c r="L470" s="126">
        <v>11.465999999999999</v>
      </c>
      <c r="M470" s="137">
        <v>12</v>
      </c>
      <c r="N470" s="126">
        <v>0.13</v>
      </c>
      <c r="O470" s="123">
        <v>2</v>
      </c>
      <c r="P470" s="136">
        <v>0.13</v>
      </c>
      <c r="Q470" s="138">
        <v>4.2</v>
      </c>
      <c r="R470" s="137">
        <v>4.2</v>
      </c>
      <c r="S470" s="139">
        <v>1492540</v>
      </c>
      <c r="T470" s="124">
        <v>1</v>
      </c>
      <c r="U470" s="140">
        <v>355366.66666666663</v>
      </c>
      <c r="V470" s="141">
        <v>2.8139949348091173</v>
      </c>
    </row>
    <row r="471" spans="1:22">
      <c r="A471" s="125">
        <v>471</v>
      </c>
      <c r="B471" s="125">
        <v>471</v>
      </c>
      <c r="C471" s="125" t="s">
        <v>956</v>
      </c>
      <c r="D471" s="125" t="s">
        <v>190</v>
      </c>
      <c r="E471" s="125" t="s">
        <v>190</v>
      </c>
      <c r="F471" s="125" t="s">
        <v>957</v>
      </c>
      <c r="G471" s="125" t="s">
        <v>958</v>
      </c>
      <c r="H471" s="125" t="s">
        <v>187</v>
      </c>
      <c r="I471" s="123">
        <v>38000</v>
      </c>
      <c r="J471" s="123">
        <v>38000</v>
      </c>
      <c r="K471" s="123">
        <v>20000</v>
      </c>
      <c r="L471" s="126">
        <v>6.6040000000000001</v>
      </c>
      <c r="M471" s="137">
        <v>7</v>
      </c>
      <c r="N471" s="126">
        <v>0.214</v>
      </c>
      <c r="O471" s="123">
        <v>2</v>
      </c>
      <c r="P471" s="136">
        <v>0.214</v>
      </c>
      <c r="Q471" s="138">
        <v>4.2</v>
      </c>
      <c r="R471" s="137">
        <v>4.2</v>
      </c>
      <c r="S471" s="139">
        <v>839680</v>
      </c>
      <c r="T471" s="124">
        <v>4</v>
      </c>
      <c r="U471" s="140">
        <v>199923.80952380953</v>
      </c>
      <c r="V471" s="141">
        <v>5.0019054878048781</v>
      </c>
    </row>
    <row r="472" spans="1:22">
      <c r="A472" s="125">
        <v>472</v>
      </c>
      <c r="B472" s="125">
        <v>472</v>
      </c>
      <c r="C472" s="125" t="s">
        <v>959</v>
      </c>
      <c r="D472" s="125" t="s">
        <v>190</v>
      </c>
      <c r="E472" s="125" t="s">
        <v>190</v>
      </c>
      <c r="F472" s="125" t="s">
        <v>957</v>
      </c>
      <c r="G472" s="125" t="s">
        <v>958</v>
      </c>
      <c r="H472" s="125" t="s">
        <v>187</v>
      </c>
      <c r="I472" s="123">
        <v>38000</v>
      </c>
      <c r="J472" s="123">
        <v>38000</v>
      </c>
      <c r="K472" s="123">
        <v>20000</v>
      </c>
      <c r="L472" s="126">
        <v>7.383</v>
      </c>
      <c r="M472" s="137">
        <v>8</v>
      </c>
      <c r="N472" s="126">
        <v>0.10299999999999999</v>
      </c>
      <c r="O472" s="123">
        <v>2</v>
      </c>
      <c r="P472" s="136">
        <v>0.10299999999999999</v>
      </c>
      <c r="Q472" s="138">
        <v>4.2</v>
      </c>
      <c r="R472" s="137">
        <v>4.2</v>
      </c>
      <c r="S472" s="139">
        <v>909950</v>
      </c>
      <c r="T472" s="124">
        <v>4</v>
      </c>
      <c r="U472" s="140">
        <v>216654.76190476189</v>
      </c>
      <c r="V472" s="141">
        <v>4.6156382218803227</v>
      </c>
    </row>
    <row r="473" spans="1:22">
      <c r="A473" s="125">
        <v>473</v>
      </c>
      <c r="B473" s="125">
        <v>473</v>
      </c>
      <c r="C473" s="125" t="s">
        <v>960</v>
      </c>
      <c r="D473" s="125" t="s">
        <v>190</v>
      </c>
      <c r="E473" s="125" t="s">
        <v>190</v>
      </c>
      <c r="F473" s="125" t="s">
        <v>957</v>
      </c>
      <c r="G473" s="125" t="s">
        <v>958</v>
      </c>
      <c r="H473" s="125" t="s">
        <v>187</v>
      </c>
      <c r="I473" s="123">
        <v>38000</v>
      </c>
      <c r="J473" s="123">
        <v>38000</v>
      </c>
      <c r="K473" s="123">
        <v>20000</v>
      </c>
      <c r="L473" s="126">
        <v>7.0789999999999997</v>
      </c>
      <c r="M473" s="137">
        <v>8</v>
      </c>
      <c r="N473" s="126">
        <v>0.124</v>
      </c>
      <c r="O473" s="123">
        <v>2</v>
      </c>
      <c r="P473" s="136">
        <v>0.124</v>
      </c>
      <c r="Q473" s="138">
        <v>4.2</v>
      </c>
      <c r="R473" s="137">
        <v>4.2</v>
      </c>
      <c r="S473" s="139">
        <v>909950</v>
      </c>
      <c r="T473" s="124">
        <v>4</v>
      </c>
      <c r="U473" s="140">
        <v>216654.76190476189</v>
      </c>
      <c r="V473" s="141">
        <v>4.6156382218803227</v>
      </c>
    </row>
    <row r="474" spans="1:22">
      <c r="A474" s="125">
        <v>474</v>
      </c>
      <c r="B474" s="125">
        <v>474</v>
      </c>
      <c r="C474" s="125" t="s">
        <v>961</v>
      </c>
      <c r="D474" s="125" t="s">
        <v>242</v>
      </c>
      <c r="E474" s="125" t="s">
        <v>242</v>
      </c>
      <c r="F474" s="125" t="s">
        <v>345</v>
      </c>
      <c r="G474" s="125" t="s">
        <v>346</v>
      </c>
      <c r="H474" s="125" t="s">
        <v>187</v>
      </c>
      <c r="I474" s="123">
        <v>38000</v>
      </c>
      <c r="J474" s="123">
        <v>38000</v>
      </c>
      <c r="K474" s="125" t="s">
        <v>193</v>
      </c>
      <c r="L474" s="126">
        <v>5.9829999999999997</v>
      </c>
      <c r="M474" s="137">
        <v>6</v>
      </c>
      <c r="N474" s="126">
        <v>0.20799999999999999</v>
      </c>
      <c r="O474" s="123">
        <v>2</v>
      </c>
      <c r="P474" s="136">
        <v>0.20799999999999999</v>
      </c>
      <c r="Q474" s="138">
        <v>4.2</v>
      </c>
      <c r="R474" s="137">
        <v>4.2</v>
      </c>
      <c r="S474" s="139">
        <v>769410</v>
      </c>
      <c r="T474" s="124">
        <v>4</v>
      </c>
      <c r="U474" s="140">
        <v>183192.85714285713</v>
      </c>
      <c r="V474" s="141">
        <v>5.4587281163488903</v>
      </c>
    </row>
    <row r="475" spans="1:22">
      <c r="A475" s="125">
        <v>475</v>
      </c>
      <c r="B475" s="125">
        <v>475</v>
      </c>
      <c r="C475" s="125" t="s">
        <v>962</v>
      </c>
      <c r="D475" s="125" t="s">
        <v>261</v>
      </c>
      <c r="E475" s="125" t="s">
        <v>261</v>
      </c>
      <c r="F475" s="125" t="s">
        <v>262</v>
      </c>
      <c r="G475" s="125" t="s">
        <v>263</v>
      </c>
      <c r="H475" s="125" t="s">
        <v>187</v>
      </c>
      <c r="I475" s="123">
        <v>38000</v>
      </c>
      <c r="J475" s="123">
        <v>38000</v>
      </c>
      <c r="K475" s="125" t="s">
        <v>193</v>
      </c>
      <c r="L475" s="126">
        <v>1.639</v>
      </c>
      <c r="M475" s="137">
        <v>2</v>
      </c>
      <c r="N475" s="126">
        <v>0.222</v>
      </c>
      <c r="O475" s="123">
        <v>2</v>
      </c>
      <c r="P475" s="136">
        <v>0.222</v>
      </c>
      <c r="Q475" s="138">
        <v>4.2</v>
      </c>
      <c r="R475" s="137">
        <v>4.2</v>
      </c>
      <c r="S475" s="139">
        <v>488330</v>
      </c>
      <c r="T475" s="124">
        <v>4</v>
      </c>
      <c r="U475" s="140">
        <v>116269.04761904762</v>
      </c>
      <c r="V475" s="141">
        <v>8.6007413019884087</v>
      </c>
    </row>
    <row r="476" spans="1:22">
      <c r="A476" s="125">
        <v>476</v>
      </c>
      <c r="B476" s="125">
        <v>476</v>
      </c>
      <c r="C476" s="125" t="s">
        <v>963</v>
      </c>
      <c r="D476" s="125" t="s">
        <v>190</v>
      </c>
      <c r="E476" s="125" t="s">
        <v>190</v>
      </c>
      <c r="F476" s="125" t="s">
        <v>964</v>
      </c>
      <c r="G476" s="125" t="s">
        <v>965</v>
      </c>
      <c r="H476" s="125" t="s">
        <v>187</v>
      </c>
      <c r="I476" s="123">
        <v>38000</v>
      </c>
      <c r="J476" s="123">
        <v>38000</v>
      </c>
      <c r="K476" s="125" t="s">
        <v>193</v>
      </c>
      <c r="L476" s="126">
        <v>6.7130000000000001</v>
      </c>
      <c r="M476" s="137">
        <v>7</v>
      </c>
      <c r="N476" s="126">
        <v>0.34300000000000003</v>
      </c>
      <c r="O476" s="123">
        <v>2</v>
      </c>
      <c r="P476" s="136">
        <v>0.34300000000000003</v>
      </c>
      <c r="Q476" s="138">
        <v>4.2</v>
      </c>
      <c r="R476" s="137">
        <v>4.2</v>
      </c>
      <c r="S476" s="139">
        <v>839680</v>
      </c>
      <c r="T476" s="124">
        <v>4</v>
      </c>
      <c r="U476" s="140">
        <v>199923.80952380953</v>
      </c>
      <c r="V476" s="141">
        <v>5.0019054878048781</v>
      </c>
    </row>
    <row r="477" spans="1:22">
      <c r="A477" s="125">
        <v>477</v>
      </c>
      <c r="B477" s="125">
        <v>477</v>
      </c>
      <c r="C477" s="125" t="s">
        <v>966</v>
      </c>
      <c r="D477" s="125" t="s">
        <v>242</v>
      </c>
      <c r="E477" s="125" t="s">
        <v>242</v>
      </c>
      <c r="F477" s="125" t="s">
        <v>967</v>
      </c>
      <c r="G477" s="125" t="s">
        <v>968</v>
      </c>
      <c r="H477" s="125" t="s">
        <v>187</v>
      </c>
      <c r="I477" s="123">
        <v>38000</v>
      </c>
      <c r="J477" s="123">
        <v>38000</v>
      </c>
      <c r="K477" s="125" t="s">
        <v>193</v>
      </c>
      <c r="L477" s="126">
        <v>8.2119999999999997</v>
      </c>
      <c r="M477" s="137">
        <v>9</v>
      </c>
      <c r="N477" s="126">
        <v>0.38500000000000001</v>
      </c>
      <c r="O477" s="123">
        <v>2</v>
      </c>
      <c r="P477" s="136">
        <v>0.38500000000000001</v>
      </c>
      <c r="Q477" s="138">
        <v>4.2</v>
      </c>
      <c r="R477" s="137">
        <v>4.2</v>
      </c>
      <c r="S477" s="139">
        <v>1334440</v>
      </c>
      <c r="T477" s="124">
        <v>1</v>
      </c>
      <c r="U477" s="140">
        <v>317723.80952380953</v>
      </c>
      <c r="V477" s="141">
        <v>3.1473876682353645</v>
      </c>
    </row>
    <row r="478" spans="1:22">
      <c r="A478" s="125">
        <v>478</v>
      </c>
      <c r="B478" s="125">
        <v>478</v>
      </c>
      <c r="C478" s="125" t="s">
        <v>969</v>
      </c>
      <c r="D478" s="125" t="s">
        <v>242</v>
      </c>
      <c r="E478" s="125" t="s">
        <v>242</v>
      </c>
      <c r="F478" s="125" t="s">
        <v>943</v>
      </c>
      <c r="G478" s="125" t="s">
        <v>944</v>
      </c>
      <c r="H478" s="125" t="s">
        <v>187</v>
      </c>
      <c r="I478" s="123">
        <v>38000</v>
      </c>
      <c r="J478" s="123">
        <v>38000</v>
      </c>
      <c r="K478" s="125" t="s">
        <v>193</v>
      </c>
      <c r="L478" s="126">
        <v>6.7439999999999998</v>
      </c>
      <c r="M478" s="137">
        <v>7</v>
      </c>
      <c r="N478" s="126">
        <v>0.21099999999999999</v>
      </c>
      <c r="O478" s="123">
        <v>2</v>
      </c>
      <c r="P478" s="136">
        <v>0.21099999999999999</v>
      </c>
      <c r="Q478" s="138">
        <v>4.2</v>
      </c>
      <c r="R478" s="137">
        <v>4.2</v>
      </c>
      <c r="S478" s="139">
        <v>839680</v>
      </c>
      <c r="T478" s="124">
        <v>4</v>
      </c>
      <c r="U478" s="140">
        <v>199923.80952380953</v>
      </c>
      <c r="V478" s="141">
        <v>5.0019054878048781</v>
      </c>
    </row>
    <row r="479" spans="1:22">
      <c r="A479" s="125">
        <v>479</v>
      </c>
      <c r="B479" s="125">
        <v>479</v>
      </c>
      <c r="C479" s="125" t="s">
        <v>970</v>
      </c>
      <c r="D479" s="125" t="s">
        <v>242</v>
      </c>
      <c r="E479" s="125" t="s">
        <v>242</v>
      </c>
      <c r="F479" s="125" t="s">
        <v>943</v>
      </c>
      <c r="G479" s="125" t="s">
        <v>944</v>
      </c>
      <c r="H479" s="125" t="s">
        <v>187</v>
      </c>
      <c r="I479" s="123">
        <v>38000</v>
      </c>
      <c r="J479" s="123">
        <v>38000</v>
      </c>
      <c r="K479" s="125" t="s">
        <v>193</v>
      </c>
      <c r="L479" s="126">
        <v>7.2919999999999998</v>
      </c>
      <c r="M479" s="137">
        <v>8</v>
      </c>
      <c r="N479" s="126">
        <v>0.27400000000000002</v>
      </c>
      <c r="O479" s="123">
        <v>2</v>
      </c>
      <c r="P479" s="136">
        <v>0.27400000000000002</v>
      </c>
      <c r="Q479" s="138">
        <v>4.2</v>
      </c>
      <c r="R479" s="137">
        <v>4.2</v>
      </c>
      <c r="S479" s="139">
        <v>909950</v>
      </c>
      <c r="T479" s="124">
        <v>4</v>
      </c>
      <c r="U479" s="140">
        <v>216654.76190476189</v>
      </c>
      <c r="V479" s="141">
        <v>4.6156382218803227</v>
      </c>
    </row>
    <row r="480" spans="1:22">
      <c r="A480" s="125">
        <v>480</v>
      </c>
      <c r="B480" s="125">
        <v>480</v>
      </c>
      <c r="C480" s="125" t="s">
        <v>971</v>
      </c>
      <c r="D480" s="125" t="s">
        <v>195</v>
      </c>
      <c r="E480" s="125" t="s">
        <v>195</v>
      </c>
      <c r="F480" s="125" t="s">
        <v>539</v>
      </c>
      <c r="G480" s="125" t="s">
        <v>540</v>
      </c>
      <c r="H480" s="125" t="s">
        <v>187</v>
      </c>
      <c r="I480" s="123">
        <v>38000</v>
      </c>
      <c r="J480" s="123">
        <v>38000</v>
      </c>
      <c r="K480" s="125" t="s">
        <v>193</v>
      </c>
      <c r="L480" s="126">
        <v>6.06</v>
      </c>
      <c r="M480" s="137">
        <v>7</v>
      </c>
      <c r="N480" s="126">
        <v>0.13400000000000001</v>
      </c>
      <c r="O480" s="123">
        <v>2</v>
      </c>
      <c r="P480" s="136">
        <v>0.13400000000000001</v>
      </c>
      <c r="Q480" s="138">
        <v>4.2</v>
      </c>
      <c r="R480" s="137">
        <v>4.2</v>
      </c>
      <c r="S480" s="139">
        <v>839680</v>
      </c>
      <c r="T480" s="124">
        <v>4</v>
      </c>
      <c r="U480" s="140">
        <v>199923.80952380953</v>
      </c>
      <c r="V480" s="141">
        <v>5.0019054878048781</v>
      </c>
    </row>
    <row r="481" spans="1:22">
      <c r="A481" s="125">
        <v>481</v>
      </c>
      <c r="B481" s="125">
        <v>481</v>
      </c>
      <c r="C481" s="125" t="s">
        <v>972</v>
      </c>
      <c r="D481" s="125" t="s">
        <v>190</v>
      </c>
      <c r="E481" s="125" t="s">
        <v>190</v>
      </c>
      <c r="F481" s="125" t="s">
        <v>191</v>
      </c>
      <c r="G481" s="125" t="s">
        <v>192</v>
      </c>
      <c r="H481" s="125" t="s">
        <v>187</v>
      </c>
      <c r="I481" s="123">
        <v>38000</v>
      </c>
      <c r="J481" s="123">
        <v>38000</v>
      </c>
      <c r="K481" s="125" t="s">
        <v>193</v>
      </c>
      <c r="L481" s="126">
        <v>9.3719999999999999</v>
      </c>
      <c r="M481" s="137">
        <v>10</v>
      </c>
      <c r="N481" s="126">
        <v>0.128</v>
      </c>
      <c r="O481" s="123">
        <v>2</v>
      </c>
      <c r="P481" s="136">
        <v>0.128</v>
      </c>
      <c r="Q481" s="138">
        <v>4.2</v>
      </c>
      <c r="R481" s="137">
        <v>4.2</v>
      </c>
      <c r="S481" s="139">
        <v>1387140</v>
      </c>
      <c r="T481" s="124">
        <v>1</v>
      </c>
      <c r="U481" s="140">
        <v>330271.42857142858</v>
      </c>
      <c r="V481" s="141">
        <v>3.0278126216531858</v>
      </c>
    </row>
    <row r="482" spans="1:22">
      <c r="A482" s="125">
        <v>482</v>
      </c>
      <c r="B482" s="125">
        <v>482</v>
      </c>
      <c r="C482" s="125" t="s">
        <v>973</v>
      </c>
      <c r="D482" s="125" t="s">
        <v>242</v>
      </c>
      <c r="E482" s="125" t="s">
        <v>242</v>
      </c>
      <c r="F482" s="125" t="s">
        <v>334</v>
      </c>
      <c r="G482" s="125" t="s">
        <v>335</v>
      </c>
      <c r="H482" s="125" t="s">
        <v>207</v>
      </c>
      <c r="I482" s="123">
        <v>110000</v>
      </c>
      <c r="J482" s="123">
        <v>110000</v>
      </c>
      <c r="K482" s="123">
        <v>38000</v>
      </c>
      <c r="L482" s="126">
        <v>12.004</v>
      </c>
      <c r="M482" s="137">
        <v>13</v>
      </c>
      <c r="N482" s="126">
        <v>0.10299999999999999</v>
      </c>
      <c r="O482" s="123">
        <v>2</v>
      </c>
      <c r="P482" s="136">
        <v>0.10299999999999999</v>
      </c>
      <c r="Q482" s="138">
        <v>4.2</v>
      </c>
      <c r="R482" s="137">
        <v>4.2</v>
      </c>
      <c r="S482" s="139">
        <v>2101570</v>
      </c>
      <c r="T482" s="124">
        <v>7</v>
      </c>
      <c r="U482" s="140">
        <v>500373.80952380953</v>
      </c>
      <c r="V482" s="141">
        <v>1.9985058789381271</v>
      </c>
    </row>
    <row r="483" spans="1:22">
      <c r="A483" s="125">
        <v>483</v>
      </c>
      <c r="B483" s="125">
        <v>483</v>
      </c>
      <c r="C483" s="125" t="s">
        <v>974</v>
      </c>
      <c r="D483" s="125" t="s">
        <v>354</v>
      </c>
      <c r="E483" s="125" t="s">
        <v>354</v>
      </c>
      <c r="F483" s="125" t="s">
        <v>654</v>
      </c>
      <c r="G483" s="125" t="s">
        <v>655</v>
      </c>
      <c r="H483" s="125" t="s">
        <v>187</v>
      </c>
      <c r="I483" s="123">
        <v>38000</v>
      </c>
      <c r="J483" s="125" t="s">
        <v>193</v>
      </c>
      <c r="K483" s="123">
        <v>38000</v>
      </c>
      <c r="L483" s="126">
        <v>8.5649999999999995</v>
      </c>
      <c r="M483" s="137">
        <v>9</v>
      </c>
      <c r="N483" s="126">
        <v>0.113</v>
      </c>
      <c r="O483" s="123">
        <v>2</v>
      </c>
      <c r="P483" s="136">
        <v>0.113</v>
      </c>
      <c r="Q483" s="138">
        <v>4.2</v>
      </c>
      <c r="R483" s="137">
        <v>4.2</v>
      </c>
      <c r="S483" s="139">
        <v>1334440</v>
      </c>
      <c r="T483" s="124">
        <v>1</v>
      </c>
      <c r="U483" s="140">
        <v>317723.80952380953</v>
      </c>
      <c r="V483" s="141">
        <v>3.1473876682353645</v>
      </c>
    </row>
    <row r="484" spans="1:22">
      <c r="A484" s="125">
        <v>484</v>
      </c>
      <c r="B484" s="125">
        <v>484</v>
      </c>
      <c r="C484" s="125" t="s">
        <v>975</v>
      </c>
      <c r="D484" s="125" t="s">
        <v>242</v>
      </c>
      <c r="E484" s="125" t="s">
        <v>242</v>
      </c>
      <c r="F484" s="125" t="s">
        <v>603</v>
      </c>
      <c r="G484" s="125" t="s">
        <v>604</v>
      </c>
      <c r="H484" s="125" t="s">
        <v>187</v>
      </c>
      <c r="I484" s="123">
        <v>38000</v>
      </c>
      <c r="J484" s="123">
        <v>38000</v>
      </c>
      <c r="K484" s="125" t="s">
        <v>193</v>
      </c>
      <c r="L484" s="126">
        <v>5.78</v>
      </c>
      <c r="M484" s="137">
        <v>6</v>
      </c>
      <c r="N484" s="126">
        <v>0.109</v>
      </c>
      <c r="O484" s="123">
        <v>2</v>
      </c>
      <c r="P484" s="136">
        <v>0.109</v>
      </c>
      <c r="Q484" s="138">
        <v>4.2</v>
      </c>
      <c r="R484" s="137">
        <v>4.2</v>
      </c>
      <c r="S484" s="139">
        <v>769410</v>
      </c>
      <c r="T484" s="124">
        <v>4</v>
      </c>
      <c r="U484" s="140">
        <v>183192.85714285713</v>
      </c>
      <c r="V484" s="141">
        <v>5.4587281163488903</v>
      </c>
    </row>
    <row r="485" spans="1:22">
      <c r="A485" s="125">
        <v>485</v>
      </c>
      <c r="B485" s="125">
        <v>485</v>
      </c>
      <c r="C485" s="125" t="s">
        <v>976</v>
      </c>
      <c r="D485" s="125" t="s">
        <v>195</v>
      </c>
      <c r="E485" s="125" t="s">
        <v>195</v>
      </c>
      <c r="F485" s="125" t="s">
        <v>443</v>
      </c>
      <c r="G485" s="125" t="s">
        <v>444</v>
      </c>
      <c r="H485" s="125" t="s">
        <v>207</v>
      </c>
      <c r="I485" s="123">
        <v>110000</v>
      </c>
      <c r="J485" s="123">
        <v>38000</v>
      </c>
      <c r="K485" s="123">
        <v>110000</v>
      </c>
      <c r="L485" s="126">
        <v>1.2789999999999999</v>
      </c>
      <c r="M485" s="137">
        <v>2</v>
      </c>
      <c r="N485" s="126">
        <v>0.32900000000000001</v>
      </c>
      <c r="O485" s="123">
        <v>2</v>
      </c>
      <c r="P485" s="136">
        <v>0.32900000000000001</v>
      </c>
      <c r="Q485" s="138">
        <v>4.2</v>
      </c>
      <c r="R485" s="137">
        <v>4.2</v>
      </c>
      <c r="S485" s="139">
        <v>1340080</v>
      </c>
      <c r="T485" s="124">
        <v>11</v>
      </c>
      <c r="U485" s="140">
        <v>319066.66666666663</v>
      </c>
      <c r="V485" s="141">
        <v>3.134141245298788</v>
      </c>
    </row>
    <row r="486" spans="1:22">
      <c r="A486" s="125">
        <v>486</v>
      </c>
      <c r="B486" s="125">
        <v>486</v>
      </c>
      <c r="C486" s="125" t="s">
        <v>977</v>
      </c>
      <c r="D486" s="125" t="s">
        <v>242</v>
      </c>
      <c r="E486" s="125" t="s">
        <v>242</v>
      </c>
      <c r="F486" s="125" t="s">
        <v>638</v>
      </c>
      <c r="G486" s="125" t="s">
        <v>639</v>
      </c>
      <c r="H486" s="125" t="s">
        <v>187</v>
      </c>
      <c r="I486" s="123">
        <v>38000</v>
      </c>
      <c r="J486" s="125" t="s">
        <v>193</v>
      </c>
      <c r="K486" s="123">
        <v>38000</v>
      </c>
      <c r="L486" s="126">
        <v>1.8180000000000001</v>
      </c>
      <c r="M486" s="137">
        <v>2</v>
      </c>
      <c r="N486" s="126">
        <v>0.30099999999999999</v>
      </c>
      <c r="O486" s="123">
        <v>2</v>
      </c>
      <c r="P486" s="136">
        <v>0.30099999999999999</v>
      </c>
      <c r="Q486" s="138">
        <v>4.2</v>
      </c>
      <c r="R486" s="137">
        <v>4.2</v>
      </c>
      <c r="S486" s="139">
        <v>488330</v>
      </c>
      <c r="T486" s="124">
        <v>4</v>
      </c>
      <c r="U486" s="140">
        <v>116269.04761904762</v>
      </c>
      <c r="V486" s="141">
        <v>8.6007413019884087</v>
      </c>
    </row>
    <row r="487" spans="1:22">
      <c r="A487" s="125">
        <v>487</v>
      </c>
      <c r="B487" s="125">
        <v>487</v>
      </c>
      <c r="C487" s="125" t="s">
        <v>978</v>
      </c>
      <c r="D487" s="125" t="s">
        <v>190</v>
      </c>
      <c r="E487" s="125" t="s">
        <v>190</v>
      </c>
      <c r="F487" s="125" t="s">
        <v>979</v>
      </c>
      <c r="G487" s="125" t="s">
        <v>980</v>
      </c>
      <c r="H487" s="125" t="s">
        <v>207</v>
      </c>
      <c r="I487" s="123">
        <v>110000</v>
      </c>
      <c r="J487" s="123">
        <v>110000</v>
      </c>
      <c r="K487" s="123">
        <v>38000</v>
      </c>
      <c r="L487" s="126">
        <v>9.6310000000000002</v>
      </c>
      <c r="M487" s="137">
        <v>10</v>
      </c>
      <c r="N487" s="126">
        <v>0.51700000000000002</v>
      </c>
      <c r="O487" s="123">
        <v>2</v>
      </c>
      <c r="P487" s="136">
        <v>0.51700000000000002</v>
      </c>
      <c r="Q487" s="138">
        <v>4.2</v>
      </c>
      <c r="R487" s="137">
        <v>4.2</v>
      </c>
      <c r="S487" s="139">
        <v>1943470</v>
      </c>
      <c r="T487" s="124">
        <v>7</v>
      </c>
      <c r="U487" s="140">
        <v>462730.95238095237</v>
      </c>
      <c r="V487" s="141">
        <v>2.1610830113148132</v>
      </c>
    </row>
    <row r="488" spans="1:22">
      <c r="A488" s="125">
        <v>488</v>
      </c>
      <c r="B488" s="125">
        <v>488</v>
      </c>
      <c r="C488" s="125" t="s">
        <v>981</v>
      </c>
      <c r="D488" s="125" t="s">
        <v>223</v>
      </c>
      <c r="E488" s="125" t="s">
        <v>223</v>
      </c>
      <c r="F488" s="125" t="s">
        <v>732</v>
      </c>
      <c r="G488" s="125" t="s">
        <v>733</v>
      </c>
      <c r="H488" s="125" t="s">
        <v>187</v>
      </c>
      <c r="I488" s="123">
        <v>38000</v>
      </c>
      <c r="J488" s="125" t="s">
        <v>193</v>
      </c>
      <c r="K488" s="123">
        <v>38000</v>
      </c>
      <c r="L488" s="126">
        <v>2.3380000000000001</v>
      </c>
      <c r="M488" s="137">
        <v>3</v>
      </c>
      <c r="N488" s="126">
        <v>0.51200000000000001</v>
      </c>
      <c r="O488" s="123">
        <v>2</v>
      </c>
      <c r="P488" s="136">
        <v>0.51200000000000001</v>
      </c>
      <c r="Q488" s="138">
        <v>4.2</v>
      </c>
      <c r="R488" s="137">
        <v>4.2</v>
      </c>
      <c r="S488" s="139">
        <v>558600</v>
      </c>
      <c r="T488" s="124">
        <v>4</v>
      </c>
      <c r="U488" s="140">
        <v>133000</v>
      </c>
      <c r="V488" s="141">
        <v>7.518796992481203</v>
      </c>
    </row>
    <row r="489" spans="1:22">
      <c r="A489" s="125">
        <v>489</v>
      </c>
      <c r="B489" s="125">
        <v>489</v>
      </c>
      <c r="C489" s="125" t="s">
        <v>982</v>
      </c>
      <c r="D489" s="125" t="s">
        <v>184</v>
      </c>
      <c r="E489" s="125" t="s">
        <v>184</v>
      </c>
      <c r="F489" s="125" t="s">
        <v>185</v>
      </c>
      <c r="G489" s="125" t="s">
        <v>186</v>
      </c>
      <c r="H489" s="125" t="s">
        <v>187</v>
      </c>
      <c r="I489" s="123">
        <v>38000</v>
      </c>
      <c r="J489" s="123">
        <v>38000</v>
      </c>
      <c r="K489" s="123">
        <v>20000</v>
      </c>
      <c r="L489" s="126">
        <v>10.234999999999999</v>
      </c>
      <c r="M489" s="137">
        <v>11</v>
      </c>
      <c r="N489" s="126">
        <v>0.48799999999999999</v>
      </c>
      <c r="O489" s="123">
        <v>2</v>
      </c>
      <c r="P489" s="136">
        <v>0.48799999999999999</v>
      </c>
      <c r="Q489" s="138">
        <v>4.2</v>
      </c>
      <c r="R489" s="137">
        <v>4.2</v>
      </c>
      <c r="S489" s="139">
        <v>1439840</v>
      </c>
      <c r="T489" s="124">
        <v>1</v>
      </c>
      <c r="U489" s="140">
        <v>342819.04761904763</v>
      </c>
      <c r="V489" s="141">
        <v>2.9169907767529724</v>
      </c>
    </row>
    <row r="490" spans="1:22">
      <c r="A490" s="125">
        <v>490</v>
      </c>
      <c r="B490" s="125">
        <v>490</v>
      </c>
      <c r="C490" s="125" t="s">
        <v>983</v>
      </c>
      <c r="D490" s="125" t="s">
        <v>223</v>
      </c>
      <c r="E490" s="125" t="s">
        <v>223</v>
      </c>
      <c r="F490" s="125" t="s">
        <v>233</v>
      </c>
      <c r="G490" s="125" t="s">
        <v>234</v>
      </c>
      <c r="H490" s="125" t="s">
        <v>187</v>
      </c>
      <c r="I490" s="123">
        <v>38000</v>
      </c>
      <c r="J490" s="123">
        <v>38000</v>
      </c>
      <c r="K490" s="123">
        <v>20000</v>
      </c>
      <c r="L490" s="126">
        <v>8.3460000000000001</v>
      </c>
      <c r="M490" s="137">
        <v>9</v>
      </c>
      <c r="N490" s="126">
        <v>0.10299999999999999</v>
      </c>
      <c r="O490" s="123">
        <v>2</v>
      </c>
      <c r="P490" s="136">
        <v>0.10299999999999999</v>
      </c>
      <c r="Q490" s="138">
        <v>4.2</v>
      </c>
      <c r="R490" s="137">
        <v>4.2</v>
      </c>
      <c r="S490" s="139">
        <v>1334440</v>
      </c>
      <c r="T490" s="124">
        <v>1</v>
      </c>
      <c r="U490" s="140">
        <v>317723.80952380953</v>
      </c>
      <c r="V490" s="141">
        <v>3.1473876682353645</v>
      </c>
    </row>
    <row r="491" spans="1:22">
      <c r="A491" s="125">
        <v>491</v>
      </c>
      <c r="B491" s="125">
        <v>491</v>
      </c>
      <c r="C491" s="125" t="s">
        <v>984</v>
      </c>
      <c r="D491" s="125" t="s">
        <v>497</v>
      </c>
      <c r="E491" s="125" t="s">
        <v>497</v>
      </c>
      <c r="F491" s="125" t="s">
        <v>871</v>
      </c>
      <c r="G491" s="125" t="s">
        <v>872</v>
      </c>
      <c r="H491" s="125" t="s">
        <v>187</v>
      </c>
      <c r="I491" s="123">
        <v>38000</v>
      </c>
      <c r="J491" s="123">
        <v>38000</v>
      </c>
      <c r="K491" s="125" t="s">
        <v>193</v>
      </c>
      <c r="L491" s="126">
        <v>11.804</v>
      </c>
      <c r="M491" s="137">
        <v>12</v>
      </c>
      <c r="N491" s="126">
        <v>0.154</v>
      </c>
      <c r="O491" s="123">
        <v>2</v>
      </c>
      <c r="P491" s="136">
        <v>0.154</v>
      </c>
      <c r="Q491" s="138">
        <v>4.2</v>
      </c>
      <c r="R491" s="137">
        <v>4.2</v>
      </c>
      <c r="S491" s="139">
        <v>1492540</v>
      </c>
      <c r="T491" s="124">
        <v>1</v>
      </c>
      <c r="U491" s="140">
        <v>355366.66666666663</v>
      </c>
      <c r="V491" s="141">
        <v>2.8139949348091173</v>
      </c>
    </row>
    <row r="492" spans="1:22">
      <c r="A492" s="125">
        <v>492</v>
      </c>
      <c r="B492" s="125">
        <v>492</v>
      </c>
      <c r="C492" s="125" t="s">
        <v>985</v>
      </c>
      <c r="D492" s="125" t="s">
        <v>458</v>
      </c>
      <c r="E492" s="125" t="s">
        <v>458</v>
      </c>
      <c r="F492" s="125" t="s">
        <v>780</v>
      </c>
      <c r="G492" s="125" t="s">
        <v>781</v>
      </c>
      <c r="H492" s="125" t="s">
        <v>187</v>
      </c>
      <c r="I492" s="123">
        <v>38000</v>
      </c>
      <c r="J492" s="123">
        <v>38000</v>
      </c>
      <c r="K492" s="125" t="s">
        <v>193</v>
      </c>
      <c r="L492" s="126">
        <v>6.3209999999999997</v>
      </c>
      <c r="M492" s="137">
        <v>7</v>
      </c>
      <c r="N492" s="126">
        <v>0.41199999999999998</v>
      </c>
      <c r="O492" s="123">
        <v>2</v>
      </c>
      <c r="P492" s="136">
        <v>0.41199999999999998</v>
      </c>
      <c r="Q492" s="138">
        <v>4.2</v>
      </c>
      <c r="R492" s="137">
        <v>4.2</v>
      </c>
      <c r="S492" s="139">
        <v>839680</v>
      </c>
      <c r="T492" s="124">
        <v>4</v>
      </c>
      <c r="U492" s="140">
        <v>199923.80952380953</v>
      </c>
      <c r="V492" s="141">
        <v>5.0019054878048781</v>
      </c>
    </row>
    <row r="493" spans="1:22">
      <c r="A493" s="125">
        <v>493</v>
      </c>
      <c r="B493" s="125">
        <v>493</v>
      </c>
      <c r="C493" s="125" t="s">
        <v>986</v>
      </c>
      <c r="D493" s="125" t="s">
        <v>195</v>
      </c>
      <c r="E493" s="125" t="s">
        <v>195</v>
      </c>
      <c r="F493" s="125" t="s">
        <v>385</v>
      </c>
      <c r="G493" s="123"/>
      <c r="H493" s="125" t="s">
        <v>187</v>
      </c>
      <c r="I493" s="123">
        <v>38000</v>
      </c>
      <c r="J493" s="123"/>
      <c r="K493" s="123"/>
      <c r="L493" s="126">
        <v>11.25</v>
      </c>
      <c r="M493" s="137">
        <v>12</v>
      </c>
      <c r="N493" s="126">
        <v>0.312</v>
      </c>
      <c r="O493" s="123">
        <v>2</v>
      </c>
      <c r="P493" s="136">
        <v>0.312</v>
      </c>
      <c r="Q493" s="138">
        <v>4.2</v>
      </c>
      <c r="R493" s="137">
        <v>4.2</v>
      </c>
      <c r="S493" s="139">
        <v>1492540</v>
      </c>
      <c r="T493" s="124">
        <v>1</v>
      </c>
      <c r="U493" s="140">
        <v>355366.66666666663</v>
      </c>
      <c r="V493" s="141">
        <v>2.8139949348091173</v>
      </c>
    </row>
    <row r="494" spans="1:22">
      <c r="A494" s="125">
        <v>494</v>
      </c>
      <c r="B494" s="125">
        <v>494</v>
      </c>
      <c r="C494" s="125" t="s">
        <v>987</v>
      </c>
      <c r="D494" s="125" t="s">
        <v>354</v>
      </c>
      <c r="E494" s="125" t="s">
        <v>354</v>
      </c>
      <c r="F494" s="125" t="s">
        <v>660</v>
      </c>
      <c r="G494" s="125" t="s">
        <v>661</v>
      </c>
      <c r="H494" s="125" t="s">
        <v>187</v>
      </c>
      <c r="I494" s="123">
        <v>38000</v>
      </c>
      <c r="J494" s="123">
        <v>38000</v>
      </c>
      <c r="K494" s="125" t="s">
        <v>193</v>
      </c>
      <c r="L494" s="126">
        <v>12.622</v>
      </c>
      <c r="M494" s="137">
        <v>13</v>
      </c>
      <c r="N494" s="126">
        <v>0.39300000000000002</v>
      </c>
      <c r="O494" s="123">
        <v>2</v>
      </c>
      <c r="P494" s="136">
        <v>0.39300000000000002</v>
      </c>
      <c r="Q494" s="138">
        <v>4.2</v>
      </c>
      <c r="R494" s="137">
        <v>4.2</v>
      </c>
      <c r="S494" s="139">
        <v>1545240</v>
      </c>
      <c r="T494" s="124">
        <v>1</v>
      </c>
      <c r="U494" s="140">
        <v>367914.28571428568</v>
      </c>
      <c r="V494" s="141">
        <v>2.7180243845616214</v>
      </c>
    </row>
    <row r="495" spans="1:22">
      <c r="A495" s="125">
        <v>495</v>
      </c>
      <c r="B495" s="125">
        <v>495</v>
      </c>
      <c r="C495" s="125" t="s">
        <v>988</v>
      </c>
      <c r="D495" s="125" t="s">
        <v>242</v>
      </c>
      <c r="E495" s="125" t="s">
        <v>242</v>
      </c>
      <c r="F495" s="125" t="s">
        <v>953</v>
      </c>
      <c r="G495" s="125" t="s">
        <v>954</v>
      </c>
      <c r="H495" s="125" t="s">
        <v>187</v>
      </c>
      <c r="I495" s="123">
        <v>38000</v>
      </c>
      <c r="J495" s="123">
        <v>38000</v>
      </c>
      <c r="K495" s="125" t="s">
        <v>193</v>
      </c>
      <c r="L495" s="126">
        <v>7.3330000000000002</v>
      </c>
      <c r="M495" s="137">
        <v>8</v>
      </c>
      <c r="N495" s="126">
        <v>0.14799999999999999</v>
      </c>
      <c r="O495" s="123">
        <v>2</v>
      </c>
      <c r="P495" s="136">
        <v>0.14799999999999999</v>
      </c>
      <c r="Q495" s="138">
        <v>4.2</v>
      </c>
      <c r="R495" s="137">
        <v>4.2</v>
      </c>
      <c r="S495" s="139">
        <v>909950</v>
      </c>
      <c r="T495" s="124">
        <v>4</v>
      </c>
      <c r="U495" s="140">
        <v>216654.76190476189</v>
      </c>
      <c r="V495" s="141">
        <v>4.6156382218803227</v>
      </c>
    </row>
    <row r="496" spans="1:22">
      <c r="A496" s="125">
        <v>496</v>
      </c>
      <c r="B496" s="125">
        <v>496</v>
      </c>
      <c r="C496" s="125" t="s">
        <v>989</v>
      </c>
      <c r="D496" s="125" t="s">
        <v>242</v>
      </c>
      <c r="E496" s="125" t="s">
        <v>242</v>
      </c>
      <c r="F496" s="125" t="s">
        <v>243</v>
      </c>
      <c r="G496" s="125" t="s">
        <v>244</v>
      </c>
      <c r="H496" s="125" t="s">
        <v>187</v>
      </c>
      <c r="I496" s="123">
        <v>38000</v>
      </c>
      <c r="J496" s="123">
        <v>38000</v>
      </c>
      <c r="K496" s="123">
        <v>20000</v>
      </c>
      <c r="L496" s="126">
        <v>10.874000000000001</v>
      </c>
      <c r="M496" s="137">
        <v>11</v>
      </c>
      <c r="N496" s="126">
        <v>0.438</v>
      </c>
      <c r="O496" s="123">
        <v>2</v>
      </c>
      <c r="P496" s="136">
        <v>0.438</v>
      </c>
      <c r="Q496" s="138">
        <v>4.2</v>
      </c>
      <c r="R496" s="137">
        <v>4.2</v>
      </c>
      <c r="S496" s="139">
        <v>1439840</v>
      </c>
      <c r="T496" s="124">
        <v>1</v>
      </c>
      <c r="U496" s="140">
        <v>342819.04761904763</v>
      </c>
      <c r="V496" s="141">
        <v>2.9169907767529724</v>
      </c>
    </row>
    <row r="497" spans="1:22">
      <c r="A497" s="125">
        <v>497</v>
      </c>
      <c r="B497" s="125">
        <v>497</v>
      </c>
      <c r="C497" s="125" t="s">
        <v>990</v>
      </c>
      <c r="D497" s="125" t="s">
        <v>195</v>
      </c>
      <c r="E497" s="125" t="s">
        <v>195</v>
      </c>
      <c r="F497" s="125" t="s">
        <v>254</v>
      </c>
      <c r="G497" s="125" t="s">
        <v>255</v>
      </c>
      <c r="H497" s="125" t="s">
        <v>207</v>
      </c>
      <c r="I497" s="123">
        <v>110000</v>
      </c>
      <c r="J497" s="123">
        <v>33000</v>
      </c>
      <c r="K497" s="123">
        <v>110000</v>
      </c>
      <c r="L497" s="126">
        <v>8.8070000000000004</v>
      </c>
      <c r="M497" s="137">
        <v>9</v>
      </c>
      <c r="N497" s="126">
        <v>0.316</v>
      </c>
      <c r="O497" s="123">
        <v>2</v>
      </c>
      <c r="P497" s="136">
        <v>0.316</v>
      </c>
      <c r="Q497" s="138">
        <v>4.2</v>
      </c>
      <c r="R497" s="137">
        <v>4.2</v>
      </c>
      <c r="S497" s="139">
        <v>1890770</v>
      </c>
      <c r="T497" s="124">
        <v>7</v>
      </c>
      <c r="U497" s="140">
        <v>450183.33333333331</v>
      </c>
      <c r="V497" s="141">
        <v>2.2213172411239865</v>
      </c>
    </row>
    <row r="498" spans="1:22">
      <c r="A498" s="125">
        <v>498</v>
      </c>
      <c r="B498" s="125">
        <v>498</v>
      </c>
      <c r="C498" s="125" t="s">
        <v>991</v>
      </c>
      <c r="D498" s="125" t="s">
        <v>261</v>
      </c>
      <c r="E498" s="125" t="s">
        <v>261</v>
      </c>
      <c r="F498" s="125" t="s">
        <v>546</v>
      </c>
      <c r="G498" s="125" t="s">
        <v>547</v>
      </c>
      <c r="H498" s="125" t="s">
        <v>187</v>
      </c>
      <c r="I498" s="123">
        <v>38000</v>
      </c>
      <c r="J498" s="123">
        <v>38000</v>
      </c>
      <c r="K498" s="125" t="s">
        <v>193</v>
      </c>
      <c r="L498" s="126">
        <v>6.1239999999999997</v>
      </c>
      <c r="M498" s="137">
        <v>7</v>
      </c>
      <c r="N498" s="126">
        <v>0.109</v>
      </c>
      <c r="O498" s="123">
        <v>2</v>
      </c>
      <c r="P498" s="136">
        <v>0.109</v>
      </c>
      <c r="Q498" s="138">
        <v>4.2</v>
      </c>
      <c r="R498" s="137">
        <v>4.2</v>
      </c>
      <c r="S498" s="139">
        <v>839680</v>
      </c>
      <c r="T498" s="124">
        <v>4</v>
      </c>
      <c r="U498" s="140">
        <v>199923.80952380953</v>
      </c>
      <c r="V498" s="141">
        <v>5.0019054878048781</v>
      </c>
    </row>
    <row r="499" spans="1:22">
      <c r="A499" s="125">
        <v>499</v>
      </c>
      <c r="B499" s="125">
        <v>499</v>
      </c>
      <c r="C499" s="125" t="s">
        <v>992</v>
      </c>
      <c r="D499" s="125" t="s">
        <v>261</v>
      </c>
      <c r="E499" s="125" t="s">
        <v>261</v>
      </c>
      <c r="F499" s="125" t="s">
        <v>546</v>
      </c>
      <c r="G499" s="125" t="s">
        <v>547</v>
      </c>
      <c r="H499" s="125" t="s">
        <v>187</v>
      </c>
      <c r="I499" s="123">
        <v>38000</v>
      </c>
      <c r="J499" s="123">
        <v>38000</v>
      </c>
      <c r="K499" s="125" t="s">
        <v>193</v>
      </c>
      <c r="L499" s="126">
        <v>4.5090000000000003</v>
      </c>
      <c r="M499" s="137">
        <v>5</v>
      </c>
      <c r="N499" s="126">
        <v>9.2999999999999999E-2</v>
      </c>
      <c r="O499" s="123">
        <v>2</v>
      </c>
      <c r="P499" s="136">
        <v>9.2999999999999999E-2</v>
      </c>
      <c r="Q499" s="138">
        <v>4.2</v>
      </c>
      <c r="R499" s="137">
        <v>4.2</v>
      </c>
      <c r="S499" s="139">
        <v>699140</v>
      </c>
      <c r="T499" s="124">
        <v>4</v>
      </c>
      <c r="U499" s="140">
        <v>166461.90476190476</v>
      </c>
      <c r="V499" s="141">
        <v>6.0073804960379897</v>
      </c>
    </row>
    <row r="500" spans="1:22">
      <c r="A500" s="125">
        <v>500</v>
      </c>
      <c r="B500" s="125">
        <v>500</v>
      </c>
      <c r="C500" s="125" t="s">
        <v>993</v>
      </c>
      <c r="D500" s="125" t="s">
        <v>261</v>
      </c>
      <c r="E500" s="125" t="s">
        <v>261</v>
      </c>
      <c r="F500" s="125" t="s">
        <v>262</v>
      </c>
      <c r="G500" s="125" t="s">
        <v>263</v>
      </c>
      <c r="H500" s="125" t="s">
        <v>187</v>
      </c>
      <c r="I500" s="123">
        <v>38000</v>
      </c>
      <c r="J500" s="123">
        <v>38000</v>
      </c>
      <c r="K500" s="125" t="s">
        <v>193</v>
      </c>
      <c r="L500" s="126">
        <v>8.5960000000000001</v>
      </c>
      <c r="M500" s="137">
        <v>9</v>
      </c>
      <c r="N500" s="126">
        <v>0.27200000000000002</v>
      </c>
      <c r="O500" s="123">
        <v>2</v>
      </c>
      <c r="P500" s="136">
        <v>0.27200000000000002</v>
      </c>
      <c r="Q500" s="138">
        <v>4.2</v>
      </c>
      <c r="R500" s="137">
        <v>4.2</v>
      </c>
      <c r="S500" s="139">
        <v>1334440</v>
      </c>
      <c r="T500" s="124">
        <v>1</v>
      </c>
      <c r="U500" s="140">
        <v>317723.80952380953</v>
      </c>
      <c r="V500" s="141">
        <v>3.1473876682353645</v>
      </c>
    </row>
    <row r="501" spans="1:22">
      <c r="A501" s="125">
        <v>501</v>
      </c>
      <c r="B501" s="125">
        <v>501</v>
      </c>
      <c r="C501" s="125" t="s">
        <v>994</v>
      </c>
      <c r="D501" s="125" t="s">
        <v>223</v>
      </c>
      <c r="E501" s="125" t="s">
        <v>223</v>
      </c>
      <c r="F501" s="125" t="s">
        <v>224</v>
      </c>
      <c r="G501" s="125" t="s">
        <v>225</v>
      </c>
      <c r="H501" s="125" t="s">
        <v>187</v>
      </c>
      <c r="I501" s="123">
        <v>38000</v>
      </c>
      <c r="J501" s="123">
        <v>38000</v>
      </c>
      <c r="K501" s="125" t="s">
        <v>193</v>
      </c>
      <c r="L501" s="126">
        <v>20.361999999999998</v>
      </c>
      <c r="M501" s="137">
        <v>21</v>
      </c>
      <c r="N501" s="126">
        <v>0.19</v>
      </c>
      <c r="O501" s="123">
        <v>2</v>
      </c>
      <c r="P501" s="136">
        <v>0.19</v>
      </c>
      <c r="Q501" s="138">
        <v>4.2</v>
      </c>
      <c r="R501" s="137">
        <v>4.2</v>
      </c>
      <c r="S501" s="139">
        <v>1966840</v>
      </c>
      <c r="T501" s="124">
        <v>1</v>
      </c>
      <c r="U501" s="140">
        <v>468295.23809523805</v>
      </c>
      <c r="V501" s="141">
        <v>2.135405015151207</v>
      </c>
    </row>
    <row r="502" spans="1:22">
      <c r="A502" s="125">
        <v>502</v>
      </c>
      <c r="B502" s="125">
        <v>502</v>
      </c>
      <c r="C502" s="125" t="s">
        <v>995</v>
      </c>
      <c r="D502" s="125" t="s">
        <v>223</v>
      </c>
      <c r="E502" s="125" t="s">
        <v>223</v>
      </c>
      <c r="F502" s="125" t="s">
        <v>487</v>
      </c>
      <c r="G502" s="125" t="s">
        <v>488</v>
      </c>
      <c r="H502" s="125" t="s">
        <v>187</v>
      </c>
      <c r="I502" s="123">
        <v>38000</v>
      </c>
      <c r="J502" s="123">
        <v>38000</v>
      </c>
      <c r="K502" s="125" t="s">
        <v>193</v>
      </c>
      <c r="L502" s="126">
        <v>25.701000000000001</v>
      </c>
      <c r="M502" s="137">
        <v>26</v>
      </c>
      <c r="N502" s="126">
        <v>0.154</v>
      </c>
      <c r="O502" s="123">
        <v>2</v>
      </c>
      <c r="P502" s="136">
        <v>0.154</v>
      </c>
      <c r="Q502" s="138">
        <v>4.2</v>
      </c>
      <c r="R502" s="137">
        <v>4.2</v>
      </c>
      <c r="S502" s="139">
        <v>2230340</v>
      </c>
      <c r="T502" s="124">
        <v>1</v>
      </c>
      <c r="U502" s="140">
        <v>531033.33333333326</v>
      </c>
      <c r="V502" s="141">
        <v>1.8831209591362752</v>
      </c>
    </row>
    <row r="503" spans="1:22">
      <c r="A503" s="125">
        <v>503</v>
      </c>
      <c r="B503" s="125">
        <v>503</v>
      </c>
      <c r="C503" s="125" t="s">
        <v>996</v>
      </c>
      <c r="D503" s="125" t="s">
        <v>223</v>
      </c>
      <c r="E503" s="125" t="s">
        <v>223</v>
      </c>
      <c r="F503" s="125" t="s">
        <v>487</v>
      </c>
      <c r="G503" s="125" t="s">
        <v>488</v>
      </c>
      <c r="H503" s="125" t="s">
        <v>187</v>
      </c>
      <c r="I503" s="123">
        <v>38000</v>
      </c>
      <c r="J503" s="123">
        <v>38000</v>
      </c>
      <c r="K503" s="125" t="s">
        <v>193</v>
      </c>
      <c r="L503" s="126">
        <v>15.634</v>
      </c>
      <c r="M503" s="137">
        <v>16</v>
      </c>
      <c r="N503" s="126">
        <v>0.15</v>
      </c>
      <c r="O503" s="123">
        <v>2</v>
      </c>
      <c r="P503" s="136">
        <v>0.15</v>
      </c>
      <c r="Q503" s="138">
        <v>4.2</v>
      </c>
      <c r="R503" s="137">
        <v>4.2</v>
      </c>
      <c r="S503" s="139">
        <v>1703340</v>
      </c>
      <c r="T503" s="124">
        <v>1</v>
      </c>
      <c r="U503" s="140">
        <v>405557.14285714284</v>
      </c>
      <c r="V503" s="141">
        <v>2.4657437739969708</v>
      </c>
    </row>
    <row r="504" spans="1:22">
      <c r="A504" s="125">
        <v>504</v>
      </c>
      <c r="B504" s="125">
        <v>504</v>
      </c>
      <c r="C504" s="125" t="s">
        <v>997</v>
      </c>
      <c r="D504" s="125" t="s">
        <v>223</v>
      </c>
      <c r="E504" s="125" t="s">
        <v>223</v>
      </c>
      <c r="F504" s="125" t="s">
        <v>265</v>
      </c>
      <c r="G504" s="125" t="s">
        <v>266</v>
      </c>
      <c r="H504" s="125" t="s">
        <v>187</v>
      </c>
      <c r="I504" s="123">
        <v>38000</v>
      </c>
      <c r="J504" s="123">
        <v>38000</v>
      </c>
      <c r="K504" s="123">
        <v>20000</v>
      </c>
      <c r="L504" s="126">
        <v>10.195</v>
      </c>
      <c r="M504" s="137">
        <v>11</v>
      </c>
      <c r="N504" s="126">
        <v>0.12</v>
      </c>
      <c r="O504" s="123">
        <v>2</v>
      </c>
      <c r="P504" s="136">
        <v>0.12</v>
      </c>
      <c r="Q504" s="138">
        <v>4.2</v>
      </c>
      <c r="R504" s="137">
        <v>4.2</v>
      </c>
      <c r="S504" s="139">
        <v>1439840</v>
      </c>
      <c r="T504" s="124">
        <v>1</v>
      </c>
      <c r="U504" s="140">
        <v>342819.04761904763</v>
      </c>
      <c r="V504" s="141">
        <v>2.9169907767529724</v>
      </c>
    </row>
    <row r="505" spans="1:22">
      <c r="A505" s="125">
        <v>505</v>
      </c>
      <c r="B505" s="125">
        <v>505</v>
      </c>
      <c r="C505" s="125" t="s">
        <v>998</v>
      </c>
      <c r="D505" s="125" t="s">
        <v>184</v>
      </c>
      <c r="E505" s="125" t="s">
        <v>184</v>
      </c>
      <c r="F505" s="125" t="s">
        <v>265</v>
      </c>
      <c r="G505" s="125" t="s">
        <v>266</v>
      </c>
      <c r="H505" s="125" t="s">
        <v>187</v>
      </c>
      <c r="I505" s="123">
        <v>38000</v>
      </c>
      <c r="J505" s="123">
        <v>38000</v>
      </c>
      <c r="K505" s="123">
        <v>20000</v>
      </c>
      <c r="L505" s="126">
        <v>6.5030000000000001</v>
      </c>
      <c r="M505" s="137">
        <v>7</v>
      </c>
      <c r="N505" s="126">
        <v>0.13900000000000001</v>
      </c>
      <c r="O505" s="123">
        <v>2</v>
      </c>
      <c r="P505" s="136">
        <v>0.13900000000000001</v>
      </c>
      <c r="Q505" s="138">
        <v>4.2</v>
      </c>
      <c r="R505" s="137">
        <v>4.2</v>
      </c>
      <c r="S505" s="139">
        <v>839680</v>
      </c>
      <c r="T505" s="124">
        <v>4</v>
      </c>
      <c r="U505" s="140">
        <v>199923.80952380953</v>
      </c>
      <c r="V505" s="141">
        <v>5.0019054878048781</v>
      </c>
    </row>
    <row r="506" spans="1:22">
      <c r="A506" s="125">
        <v>506</v>
      </c>
      <c r="B506" s="125">
        <v>506</v>
      </c>
      <c r="C506" s="125" t="s">
        <v>999</v>
      </c>
      <c r="D506" s="125" t="s">
        <v>223</v>
      </c>
      <c r="E506" s="125" t="s">
        <v>184</v>
      </c>
      <c r="F506" s="125" t="s">
        <v>265</v>
      </c>
      <c r="G506" s="125" t="s">
        <v>266</v>
      </c>
      <c r="H506" s="125" t="s">
        <v>187</v>
      </c>
      <c r="I506" s="123">
        <v>38000</v>
      </c>
      <c r="J506" s="123">
        <v>38000</v>
      </c>
      <c r="K506" s="123">
        <v>20000</v>
      </c>
      <c r="L506" s="126">
        <v>5.0679999999999996</v>
      </c>
      <c r="M506" s="137">
        <v>6</v>
      </c>
      <c r="N506" s="126">
        <v>0.151</v>
      </c>
      <c r="O506" s="123">
        <v>2</v>
      </c>
      <c r="P506" s="136">
        <v>0.151</v>
      </c>
      <c r="Q506" s="138">
        <v>4.2</v>
      </c>
      <c r="R506" s="137">
        <v>4.2</v>
      </c>
      <c r="S506" s="139">
        <v>769410</v>
      </c>
      <c r="T506" s="124">
        <v>4</v>
      </c>
      <c r="U506" s="140">
        <v>183192.85714285713</v>
      </c>
      <c r="V506" s="141">
        <v>5.4587281163488903</v>
      </c>
    </row>
    <row r="507" spans="1:22">
      <c r="A507" s="125">
        <v>507</v>
      </c>
      <c r="B507" s="125">
        <v>507</v>
      </c>
      <c r="C507" s="125" t="s">
        <v>1000</v>
      </c>
      <c r="D507" s="125" t="s">
        <v>184</v>
      </c>
      <c r="E507" s="125" t="s">
        <v>184</v>
      </c>
      <c r="F507" s="125" t="s">
        <v>273</v>
      </c>
      <c r="G507" s="125" t="s">
        <v>274</v>
      </c>
      <c r="H507" s="125" t="s">
        <v>187</v>
      </c>
      <c r="I507" s="123">
        <v>38000</v>
      </c>
      <c r="J507" s="123">
        <v>38000</v>
      </c>
      <c r="K507" s="125" t="s">
        <v>193</v>
      </c>
      <c r="L507" s="126">
        <v>13.211</v>
      </c>
      <c r="M507" s="137">
        <v>14</v>
      </c>
      <c r="N507" s="126">
        <v>0.26900000000000002</v>
      </c>
      <c r="O507" s="123">
        <v>2</v>
      </c>
      <c r="P507" s="136">
        <v>0.26900000000000002</v>
      </c>
      <c r="Q507" s="138">
        <v>4.2</v>
      </c>
      <c r="R507" s="137">
        <v>4.2</v>
      </c>
      <c r="S507" s="139">
        <v>1597940</v>
      </c>
      <c r="T507" s="124">
        <v>1</v>
      </c>
      <c r="U507" s="140">
        <v>380461.90476190473</v>
      </c>
      <c r="V507" s="141">
        <v>2.6283840444572388</v>
      </c>
    </row>
    <row r="508" spans="1:22">
      <c r="A508" s="125">
        <v>508</v>
      </c>
      <c r="B508" s="125">
        <v>508</v>
      </c>
      <c r="C508" s="125" t="s">
        <v>1001</v>
      </c>
      <c r="D508" s="125" t="s">
        <v>184</v>
      </c>
      <c r="E508" s="125" t="s">
        <v>184</v>
      </c>
      <c r="F508" s="125" t="s">
        <v>273</v>
      </c>
      <c r="G508" s="125" t="s">
        <v>274</v>
      </c>
      <c r="H508" s="125" t="s">
        <v>187</v>
      </c>
      <c r="I508" s="123">
        <v>38000</v>
      </c>
      <c r="J508" s="123">
        <v>38000</v>
      </c>
      <c r="K508" s="125" t="s">
        <v>193</v>
      </c>
      <c r="L508" s="126">
        <v>17.54</v>
      </c>
      <c r="M508" s="137">
        <v>18</v>
      </c>
      <c r="N508" s="126">
        <v>0.24099999999999999</v>
      </c>
      <c r="O508" s="123">
        <v>2</v>
      </c>
      <c r="P508" s="136">
        <v>0.24099999999999999</v>
      </c>
      <c r="Q508" s="138">
        <v>4.2</v>
      </c>
      <c r="R508" s="137">
        <v>4.2</v>
      </c>
      <c r="S508" s="139">
        <v>1808740</v>
      </c>
      <c r="T508" s="124">
        <v>1</v>
      </c>
      <c r="U508" s="140">
        <v>430652.38095238095</v>
      </c>
      <c r="V508" s="141">
        <v>2.3220584495284009</v>
      </c>
    </row>
    <row r="509" spans="1:22">
      <c r="A509" s="125">
        <v>509</v>
      </c>
      <c r="B509" s="125">
        <v>509</v>
      </c>
      <c r="C509" s="125" t="s">
        <v>1002</v>
      </c>
      <c r="D509" s="125" t="s">
        <v>184</v>
      </c>
      <c r="E509" s="125" t="s">
        <v>184</v>
      </c>
      <c r="F509" s="125" t="s">
        <v>273</v>
      </c>
      <c r="G509" s="125" t="s">
        <v>274</v>
      </c>
      <c r="H509" s="125" t="s">
        <v>187</v>
      </c>
      <c r="I509" s="123">
        <v>38000</v>
      </c>
      <c r="J509" s="123">
        <v>38000</v>
      </c>
      <c r="K509" s="125" t="s">
        <v>193</v>
      </c>
      <c r="L509" s="126">
        <v>17.443000000000001</v>
      </c>
      <c r="M509" s="137">
        <v>18</v>
      </c>
      <c r="N509" s="126">
        <v>0.34799999999999998</v>
      </c>
      <c r="O509" s="123">
        <v>2</v>
      </c>
      <c r="P509" s="136">
        <v>0.34799999999999998</v>
      </c>
      <c r="Q509" s="138">
        <v>4.2</v>
      </c>
      <c r="R509" s="137">
        <v>4.2</v>
      </c>
      <c r="S509" s="139">
        <v>1808740</v>
      </c>
      <c r="T509" s="124">
        <v>1</v>
      </c>
      <c r="U509" s="140">
        <v>430652.38095238095</v>
      </c>
      <c r="V509" s="141">
        <v>2.3220584495284009</v>
      </c>
    </row>
    <row r="510" spans="1:22">
      <c r="A510" s="125">
        <v>510</v>
      </c>
      <c r="B510" s="125">
        <v>510</v>
      </c>
      <c r="C510" s="125" t="s">
        <v>1003</v>
      </c>
      <c r="D510" s="125" t="s">
        <v>184</v>
      </c>
      <c r="E510" s="125" t="s">
        <v>184</v>
      </c>
      <c r="F510" s="125" t="s">
        <v>273</v>
      </c>
      <c r="G510" s="125" t="s">
        <v>274</v>
      </c>
      <c r="H510" s="125" t="s">
        <v>187</v>
      </c>
      <c r="I510" s="123">
        <v>38000</v>
      </c>
      <c r="J510" s="123">
        <v>38000</v>
      </c>
      <c r="K510" s="125" t="s">
        <v>193</v>
      </c>
      <c r="L510" s="126">
        <v>8.8480000000000008</v>
      </c>
      <c r="M510" s="137">
        <v>9</v>
      </c>
      <c r="N510" s="126">
        <v>0.19900000000000001</v>
      </c>
      <c r="O510" s="123">
        <v>2</v>
      </c>
      <c r="P510" s="136">
        <v>0.19900000000000001</v>
      </c>
      <c r="Q510" s="138">
        <v>4.2</v>
      </c>
      <c r="R510" s="137">
        <v>4.2</v>
      </c>
      <c r="S510" s="139">
        <v>1334440</v>
      </c>
      <c r="T510" s="124">
        <v>1</v>
      </c>
      <c r="U510" s="140">
        <v>317723.80952380953</v>
      </c>
      <c r="V510" s="141">
        <v>3.1473876682353645</v>
      </c>
    </row>
    <row r="511" spans="1:22">
      <c r="A511" s="125">
        <v>511</v>
      </c>
      <c r="B511" s="125">
        <v>511</v>
      </c>
      <c r="C511" s="125" t="s">
        <v>1004</v>
      </c>
      <c r="D511" s="125" t="s">
        <v>184</v>
      </c>
      <c r="E511" s="125" t="s">
        <v>184</v>
      </c>
      <c r="F511" s="125" t="s">
        <v>273</v>
      </c>
      <c r="G511" s="125" t="s">
        <v>274</v>
      </c>
      <c r="H511" s="125" t="s">
        <v>187</v>
      </c>
      <c r="I511" s="123">
        <v>38000</v>
      </c>
      <c r="J511" s="123">
        <v>38000</v>
      </c>
      <c r="K511" s="125" t="s">
        <v>193</v>
      </c>
      <c r="L511" s="126">
        <v>8.6430000000000007</v>
      </c>
      <c r="M511" s="137">
        <v>9</v>
      </c>
      <c r="N511" s="126">
        <v>0.155</v>
      </c>
      <c r="O511" s="123">
        <v>2</v>
      </c>
      <c r="P511" s="136">
        <v>0.155</v>
      </c>
      <c r="Q511" s="138">
        <v>4.2</v>
      </c>
      <c r="R511" s="137">
        <v>4.2</v>
      </c>
      <c r="S511" s="139">
        <v>1334440</v>
      </c>
      <c r="T511" s="124">
        <v>1</v>
      </c>
      <c r="U511" s="140">
        <v>317723.80952380953</v>
      </c>
      <c r="V511" s="141">
        <v>3.1473876682353645</v>
      </c>
    </row>
    <row r="512" spans="1:22">
      <c r="A512" s="125">
        <v>512</v>
      </c>
      <c r="B512" s="125">
        <v>512</v>
      </c>
      <c r="C512" s="125" t="s">
        <v>1005</v>
      </c>
      <c r="D512" s="125" t="s">
        <v>184</v>
      </c>
      <c r="E512" s="125" t="s">
        <v>184</v>
      </c>
      <c r="F512" s="125" t="s">
        <v>273</v>
      </c>
      <c r="G512" s="125" t="s">
        <v>274</v>
      </c>
      <c r="H512" s="125" t="s">
        <v>187</v>
      </c>
      <c r="I512" s="123">
        <v>38000</v>
      </c>
      <c r="J512" s="123">
        <v>38000</v>
      </c>
      <c r="K512" s="125" t="s">
        <v>193</v>
      </c>
      <c r="L512" s="126">
        <v>18.411999999999999</v>
      </c>
      <c r="M512" s="137">
        <v>19</v>
      </c>
      <c r="N512" s="126">
        <v>0.11799999999999999</v>
      </c>
      <c r="O512" s="123">
        <v>2</v>
      </c>
      <c r="P512" s="136">
        <v>0.11799999999999999</v>
      </c>
      <c r="Q512" s="138">
        <v>4.2</v>
      </c>
      <c r="R512" s="137">
        <v>4.2</v>
      </c>
      <c r="S512" s="139">
        <v>1861440</v>
      </c>
      <c r="T512" s="124">
        <v>1</v>
      </c>
      <c r="U512" s="140">
        <v>443200</v>
      </c>
      <c r="V512" s="141">
        <v>2.256317689530686</v>
      </c>
    </row>
    <row r="513" spans="1:22">
      <c r="A513" s="125">
        <v>513</v>
      </c>
      <c r="B513" s="125">
        <v>513</v>
      </c>
      <c r="C513" s="125" t="s">
        <v>1006</v>
      </c>
      <c r="D513" s="125" t="s">
        <v>184</v>
      </c>
      <c r="E513" s="125" t="s">
        <v>184</v>
      </c>
      <c r="F513" s="125" t="s">
        <v>277</v>
      </c>
      <c r="G513" s="125" t="s">
        <v>278</v>
      </c>
      <c r="H513" s="125" t="s">
        <v>187</v>
      </c>
      <c r="I513" s="123">
        <v>38000</v>
      </c>
      <c r="J513" s="123">
        <v>38000</v>
      </c>
      <c r="K513" s="123">
        <v>20000</v>
      </c>
      <c r="L513" s="126">
        <v>19.015000000000001</v>
      </c>
      <c r="M513" s="137">
        <v>20</v>
      </c>
      <c r="N513" s="126">
        <v>0.4</v>
      </c>
      <c r="O513" s="123">
        <v>2</v>
      </c>
      <c r="P513" s="136">
        <v>0.4</v>
      </c>
      <c r="Q513" s="138">
        <v>4.2</v>
      </c>
      <c r="R513" s="137">
        <v>4.2</v>
      </c>
      <c r="S513" s="139">
        <v>1914140</v>
      </c>
      <c r="T513" s="124">
        <v>1</v>
      </c>
      <c r="U513" s="140">
        <v>455747.61904761905</v>
      </c>
      <c r="V513" s="141">
        <v>2.1941968717021743</v>
      </c>
    </row>
    <row r="514" spans="1:22">
      <c r="A514" s="125">
        <v>514</v>
      </c>
      <c r="B514" s="125">
        <v>514</v>
      </c>
      <c r="C514" s="125" t="s">
        <v>1007</v>
      </c>
      <c r="D514" s="125" t="s">
        <v>184</v>
      </c>
      <c r="E514" s="125" t="s">
        <v>184</v>
      </c>
      <c r="F514" s="125" t="s">
        <v>280</v>
      </c>
      <c r="G514" s="125" t="s">
        <v>281</v>
      </c>
      <c r="H514" s="125" t="s">
        <v>187</v>
      </c>
      <c r="I514" s="123">
        <v>38000</v>
      </c>
      <c r="J514" s="123">
        <v>38000</v>
      </c>
      <c r="K514" s="125" t="s">
        <v>193</v>
      </c>
      <c r="L514" s="126">
        <v>8.843</v>
      </c>
      <c r="M514" s="137">
        <v>9</v>
      </c>
      <c r="N514" s="126">
        <v>0.45400000000000001</v>
      </c>
      <c r="O514" s="123">
        <v>2</v>
      </c>
      <c r="P514" s="136">
        <v>0.45400000000000001</v>
      </c>
      <c r="Q514" s="138">
        <v>4.2</v>
      </c>
      <c r="R514" s="137">
        <v>4.2</v>
      </c>
      <c r="S514" s="139">
        <v>1334440</v>
      </c>
      <c r="T514" s="124">
        <v>1</v>
      </c>
      <c r="U514" s="140">
        <v>317723.80952380953</v>
      </c>
      <c r="V514" s="141">
        <v>3.1473876682353645</v>
      </c>
    </row>
    <row r="515" spans="1:22">
      <c r="A515" s="125">
        <v>515</v>
      </c>
      <c r="B515" s="125">
        <v>515</v>
      </c>
      <c r="C515" s="125" t="s">
        <v>1008</v>
      </c>
      <c r="D515" s="125" t="s">
        <v>184</v>
      </c>
      <c r="E515" s="125" t="s">
        <v>184</v>
      </c>
      <c r="F515" s="125" t="s">
        <v>273</v>
      </c>
      <c r="G515" s="125" t="s">
        <v>274</v>
      </c>
      <c r="H515" s="125" t="s">
        <v>187</v>
      </c>
      <c r="I515" s="123">
        <v>38000</v>
      </c>
      <c r="J515" s="123">
        <v>38000</v>
      </c>
      <c r="K515" s="125" t="s">
        <v>193</v>
      </c>
      <c r="L515" s="126">
        <v>14.157999999999999</v>
      </c>
      <c r="M515" s="137">
        <v>15</v>
      </c>
      <c r="N515" s="126">
        <v>0.156</v>
      </c>
      <c r="O515" s="123">
        <v>2</v>
      </c>
      <c r="P515" s="136">
        <v>0.156</v>
      </c>
      <c r="Q515" s="138">
        <v>4.2</v>
      </c>
      <c r="R515" s="137">
        <v>4.2</v>
      </c>
      <c r="S515" s="139">
        <v>1650640</v>
      </c>
      <c r="T515" s="124">
        <v>1</v>
      </c>
      <c r="U515" s="140">
        <v>393009.52380952379</v>
      </c>
      <c r="V515" s="141">
        <v>2.5444676004458877</v>
      </c>
    </row>
    <row r="516" spans="1:22">
      <c r="A516" s="125">
        <v>516</v>
      </c>
      <c r="B516" s="125">
        <v>516</v>
      </c>
      <c r="C516" s="125" t="s">
        <v>1009</v>
      </c>
      <c r="D516" s="125" t="s">
        <v>184</v>
      </c>
      <c r="E516" s="125" t="s">
        <v>184</v>
      </c>
      <c r="F516" s="125" t="s">
        <v>273</v>
      </c>
      <c r="G516" s="125" t="s">
        <v>274</v>
      </c>
      <c r="H516" s="125" t="s">
        <v>187</v>
      </c>
      <c r="I516" s="123">
        <v>38000</v>
      </c>
      <c r="J516" s="123">
        <v>38000</v>
      </c>
      <c r="K516" s="125" t="s">
        <v>193</v>
      </c>
      <c r="L516" s="126">
        <v>7.7080000000000002</v>
      </c>
      <c r="M516" s="137">
        <v>8</v>
      </c>
      <c r="N516" s="126">
        <v>0.13200000000000001</v>
      </c>
      <c r="O516" s="123">
        <v>2</v>
      </c>
      <c r="P516" s="136">
        <v>0.13200000000000001</v>
      </c>
      <c r="Q516" s="138">
        <v>4.2</v>
      </c>
      <c r="R516" s="137">
        <v>4.2</v>
      </c>
      <c r="S516" s="139">
        <v>909950</v>
      </c>
      <c r="T516" s="124">
        <v>4</v>
      </c>
      <c r="U516" s="140">
        <v>216654.76190476189</v>
      </c>
      <c r="V516" s="141">
        <v>4.6156382218803227</v>
      </c>
    </row>
    <row r="517" spans="1:22">
      <c r="A517" s="125">
        <v>517</v>
      </c>
      <c r="B517" s="125">
        <v>517</v>
      </c>
      <c r="C517" s="125" t="s">
        <v>1010</v>
      </c>
      <c r="D517" s="125" t="s">
        <v>184</v>
      </c>
      <c r="E517" s="125" t="s">
        <v>184</v>
      </c>
      <c r="F517" s="125" t="s">
        <v>185</v>
      </c>
      <c r="G517" s="125" t="s">
        <v>186</v>
      </c>
      <c r="H517" s="125" t="s">
        <v>187</v>
      </c>
      <c r="I517" s="123">
        <v>38000</v>
      </c>
      <c r="J517" s="123">
        <v>38000</v>
      </c>
      <c r="K517" s="123">
        <v>20000</v>
      </c>
      <c r="L517" s="126">
        <v>8.8010000000000002</v>
      </c>
      <c r="M517" s="137">
        <v>9</v>
      </c>
      <c r="N517" s="126">
        <v>0.109</v>
      </c>
      <c r="O517" s="123">
        <v>2</v>
      </c>
      <c r="P517" s="136">
        <v>0.109</v>
      </c>
      <c r="Q517" s="138">
        <v>4.2</v>
      </c>
      <c r="R517" s="137">
        <v>4.2</v>
      </c>
      <c r="S517" s="139">
        <v>1334440</v>
      </c>
      <c r="T517" s="124">
        <v>1</v>
      </c>
      <c r="U517" s="140">
        <v>317723.80952380953</v>
      </c>
      <c r="V517" s="141">
        <v>3.1473876682353645</v>
      </c>
    </row>
    <row r="518" spans="1:22">
      <c r="A518" s="125">
        <v>518</v>
      </c>
      <c r="B518" s="125">
        <v>518</v>
      </c>
      <c r="C518" s="125" t="s">
        <v>1011</v>
      </c>
      <c r="D518" s="125" t="s">
        <v>184</v>
      </c>
      <c r="E518" s="125" t="s">
        <v>184</v>
      </c>
      <c r="F518" s="125" t="s">
        <v>277</v>
      </c>
      <c r="G518" s="125" t="s">
        <v>278</v>
      </c>
      <c r="H518" s="125" t="s">
        <v>187</v>
      </c>
      <c r="I518" s="123">
        <v>38000</v>
      </c>
      <c r="J518" s="123">
        <v>38000</v>
      </c>
      <c r="K518" s="123">
        <v>20000</v>
      </c>
      <c r="L518" s="126">
        <v>16.282</v>
      </c>
      <c r="M518" s="137">
        <v>17</v>
      </c>
      <c r="N518" s="126">
        <v>0.14399999999999999</v>
      </c>
      <c r="O518" s="123">
        <v>2</v>
      </c>
      <c r="P518" s="136">
        <v>0.14399999999999999</v>
      </c>
      <c r="Q518" s="138">
        <v>4.2</v>
      </c>
      <c r="R518" s="137">
        <v>4.2</v>
      </c>
      <c r="S518" s="139">
        <v>1756040</v>
      </c>
      <c r="T518" s="124">
        <v>1</v>
      </c>
      <c r="U518" s="140">
        <v>418104.76190476189</v>
      </c>
      <c r="V518" s="141">
        <v>2.3917450627548349</v>
      </c>
    </row>
    <row r="519" spans="1:22">
      <c r="A519" s="125">
        <v>519</v>
      </c>
      <c r="B519" s="125">
        <v>519</v>
      </c>
      <c r="C519" s="125" t="s">
        <v>1012</v>
      </c>
      <c r="D519" s="125" t="s">
        <v>184</v>
      </c>
      <c r="E519" s="125" t="s">
        <v>184</v>
      </c>
      <c r="F519" s="125" t="s">
        <v>270</v>
      </c>
      <c r="G519" s="125" t="s">
        <v>271</v>
      </c>
      <c r="H519" s="125" t="s">
        <v>187</v>
      </c>
      <c r="I519" s="123">
        <v>38000</v>
      </c>
      <c r="J519" s="125" t="s">
        <v>193</v>
      </c>
      <c r="K519" s="123">
        <v>38000</v>
      </c>
      <c r="L519" s="126">
        <v>2.4319999999999999</v>
      </c>
      <c r="M519" s="137">
        <v>3</v>
      </c>
      <c r="N519" s="126">
        <v>0.20799999999999999</v>
      </c>
      <c r="O519" s="123">
        <v>2</v>
      </c>
      <c r="P519" s="136">
        <v>0.20799999999999999</v>
      </c>
      <c r="Q519" s="138">
        <v>4.2</v>
      </c>
      <c r="R519" s="137">
        <v>4.2</v>
      </c>
      <c r="S519" s="139">
        <v>558600</v>
      </c>
      <c r="T519" s="124">
        <v>4</v>
      </c>
      <c r="U519" s="140">
        <v>133000</v>
      </c>
      <c r="V519" s="141">
        <v>7.518796992481203</v>
      </c>
    </row>
    <row r="520" spans="1:22">
      <c r="A520" s="125">
        <v>520</v>
      </c>
      <c r="B520" s="125">
        <v>520</v>
      </c>
      <c r="C520" s="125" t="s">
        <v>1013</v>
      </c>
      <c r="D520" s="125" t="s">
        <v>184</v>
      </c>
      <c r="E520" s="125" t="s">
        <v>184</v>
      </c>
      <c r="F520" s="125" t="s">
        <v>270</v>
      </c>
      <c r="G520" s="125" t="s">
        <v>271</v>
      </c>
      <c r="H520" s="125" t="s">
        <v>187</v>
      </c>
      <c r="I520" s="123">
        <v>38000</v>
      </c>
      <c r="J520" s="125" t="s">
        <v>193</v>
      </c>
      <c r="K520" s="123">
        <v>38000</v>
      </c>
      <c r="L520" s="126">
        <v>1.5449999999999999</v>
      </c>
      <c r="M520" s="137">
        <v>2</v>
      </c>
      <c r="N520" s="126">
        <v>9.2999999999999999E-2</v>
      </c>
      <c r="O520" s="123">
        <v>2</v>
      </c>
      <c r="P520" s="136">
        <v>9.2999999999999999E-2</v>
      </c>
      <c r="Q520" s="138">
        <v>4.2</v>
      </c>
      <c r="R520" s="137">
        <v>4.2</v>
      </c>
      <c r="S520" s="139">
        <v>488330</v>
      </c>
      <c r="T520" s="124">
        <v>4</v>
      </c>
      <c r="U520" s="140">
        <v>116269.04761904762</v>
      </c>
      <c r="V520" s="141">
        <v>8.6007413019884087</v>
      </c>
    </row>
    <row r="521" spans="1:22">
      <c r="A521" s="125">
        <v>521</v>
      </c>
      <c r="B521" s="125">
        <v>521</v>
      </c>
      <c r="C521" s="125" t="s">
        <v>1014</v>
      </c>
      <c r="D521" s="125" t="s">
        <v>184</v>
      </c>
      <c r="E521" s="125" t="s">
        <v>184</v>
      </c>
      <c r="F521" s="125" t="s">
        <v>270</v>
      </c>
      <c r="G521" s="125" t="s">
        <v>271</v>
      </c>
      <c r="H521" s="125" t="s">
        <v>187</v>
      </c>
      <c r="I521" s="123">
        <v>38000</v>
      </c>
      <c r="J521" s="125" t="s">
        <v>193</v>
      </c>
      <c r="K521" s="123">
        <v>38000</v>
      </c>
      <c r="L521" s="126">
        <v>2.2999999999999998</v>
      </c>
      <c r="M521" s="137">
        <v>3</v>
      </c>
      <c r="N521" s="126">
        <v>0.40500000000000003</v>
      </c>
      <c r="O521" s="123">
        <v>2</v>
      </c>
      <c r="P521" s="136">
        <v>0.40500000000000003</v>
      </c>
      <c r="Q521" s="138">
        <v>4.2</v>
      </c>
      <c r="R521" s="137">
        <v>4.2</v>
      </c>
      <c r="S521" s="139">
        <v>558600</v>
      </c>
      <c r="T521" s="124">
        <v>4</v>
      </c>
      <c r="U521" s="140">
        <v>133000</v>
      </c>
      <c r="V521" s="141">
        <v>7.518796992481203</v>
      </c>
    </row>
    <row r="522" spans="1:22">
      <c r="A522" s="125">
        <v>522</v>
      </c>
      <c r="B522" s="125">
        <v>522</v>
      </c>
      <c r="C522" s="125" t="s">
        <v>1015</v>
      </c>
      <c r="D522" s="125" t="s">
        <v>184</v>
      </c>
      <c r="E522" s="125" t="s">
        <v>184</v>
      </c>
      <c r="F522" s="125" t="s">
        <v>230</v>
      </c>
      <c r="G522" s="125" t="s">
        <v>231</v>
      </c>
      <c r="H522" s="125" t="s">
        <v>187</v>
      </c>
      <c r="I522" s="123">
        <v>38000</v>
      </c>
      <c r="J522" s="123">
        <v>38000</v>
      </c>
      <c r="K522" s="123">
        <v>20000</v>
      </c>
      <c r="L522" s="126">
        <v>12.420999999999999</v>
      </c>
      <c r="M522" s="137">
        <v>13</v>
      </c>
      <c r="N522" s="126">
        <v>0.108</v>
      </c>
      <c r="O522" s="123">
        <v>2</v>
      </c>
      <c r="P522" s="136">
        <v>0.108</v>
      </c>
      <c r="Q522" s="138">
        <v>4.2</v>
      </c>
      <c r="R522" s="137">
        <v>4.2</v>
      </c>
      <c r="S522" s="139">
        <v>1545240</v>
      </c>
      <c r="T522" s="124">
        <v>1</v>
      </c>
      <c r="U522" s="140">
        <v>367914.28571428568</v>
      </c>
      <c r="V522" s="141">
        <v>2.7180243845616214</v>
      </c>
    </row>
    <row r="523" spans="1:22">
      <c r="A523" s="125">
        <v>523</v>
      </c>
      <c r="B523" s="125">
        <v>523</v>
      </c>
      <c r="C523" s="125" t="s">
        <v>1016</v>
      </c>
      <c r="D523" s="125" t="s">
        <v>184</v>
      </c>
      <c r="E523" s="125" t="s">
        <v>184</v>
      </c>
      <c r="F523" s="125" t="s">
        <v>298</v>
      </c>
      <c r="G523" s="125" t="s">
        <v>299</v>
      </c>
      <c r="H523" s="125" t="s">
        <v>187</v>
      </c>
      <c r="I523" s="123">
        <v>38000</v>
      </c>
      <c r="J523" s="123">
        <v>38000</v>
      </c>
      <c r="K523" s="123">
        <v>20000</v>
      </c>
      <c r="L523" s="126">
        <v>8.4190000000000005</v>
      </c>
      <c r="M523" s="137">
        <v>9</v>
      </c>
      <c r="N523" s="126">
        <v>0.495</v>
      </c>
      <c r="O523" s="123">
        <v>2</v>
      </c>
      <c r="P523" s="136">
        <v>0.495</v>
      </c>
      <c r="Q523" s="138">
        <v>4.2</v>
      </c>
      <c r="R523" s="137">
        <v>4.2</v>
      </c>
      <c r="S523" s="139">
        <v>1334440</v>
      </c>
      <c r="T523" s="124">
        <v>1</v>
      </c>
      <c r="U523" s="140">
        <v>317723.80952380953</v>
      </c>
      <c r="V523" s="141">
        <v>3.1473876682353645</v>
      </c>
    </row>
    <row r="524" spans="1:22">
      <c r="A524" s="125">
        <v>524</v>
      </c>
      <c r="B524" s="125">
        <v>524</v>
      </c>
      <c r="C524" s="125" t="s">
        <v>1017</v>
      </c>
      <c r="D524" s="125" t="s">
        <v>184</v>
      </c>
      <c r="E524" s="125" t="s">
        <v>184</v>
      </c>
      <c r="F524" s="125" t="s">
        <v>298</v>
      </c>
      <c r="G524" s="125" t="s">
        <v>299</v>
      </c>
      <c r="H524" s="125" t="s">
        <v>187</v>
      </c>
      <c r="I524" s="123">
        <v>38000</v>
      </c>
      <c r="J524" s="123">
        <v>38000</v>
      </c>
      <c r="K524" s="123">
        <v>20000</v>
      </c>
      <c r="L524" s="126">
        <v>3.448</v>
      </c>
      <c r="M524" s="137">
        <v>4</v>
      </c>
      <c r="N524" s="126">
        <v>0.35099999999999998</v>
      </c>
      <c r="O524" s="123">
        <v>2</v>
      </c>
      <c r="P524" s="136">
        <v>0.35099999999999998</v>
      </c>
      <c r="Q524" s="138">
        <v>4.2</v>
      </c>
      <c r="R524" s="137">
        <v>4.2</v>
      </c>
      <c r="S524" s="139">
        <v>628870</v>
      </c>
      <c r="T524" s="124">
        <v>4</v>
      </c>
      <c r="U524" s="140">
        <v>149730.95238095237</v>
      </c>
      <c r="V524" s="141">
        <v>6.6786458250512828</v>
      </c>
    </row>
    <row r="525" spans="1:22">
      <c r="A525" s="125">
        <v>525</v>
      </c>
      <c r="B525" s="125">
        <v>525</v>
      </c>
      <c r="C525" s="125" t="s">
        <v>1018</v>
      </c>
      <c r="D525" s="125" t="s">
        <v>184</v>
      </c>
      <c r="E525" s="125" t="s">
        <v>184</v>
      </c>
      <c r="F525" s="125" t="s">
        <v>230</v>
      </c>
      <c r="G525" s="125" t="s">
        <v>231</v>
      </c>
      <c r="H525" s="125" t="s">
        <v>187</v>
      </c>
      <c r="I525" s="123">
        <v>38000</v>
      </c>
      <c r="J525" s="123">
        <v>38000</v>
      </c>
      <c r="K525" s="123">
        <v>20000</v>
      </c>
      <c r="L525" s="126">
        <v>3.6869999999999998</v>
      </c>
      <c r="M525" s="137">
        <v>4</v>
      </c>
      <c r="N525" s="126">
        <v>0.42</v>
      </c>
      <c r="O525" s="123">
        <v>2</v>
      </c>
      <c r="P525" s="136">
        <v>0.42</v>
      </c>
      <c r="Q525" s="138">
        <v>4.2</v>
      </c>
      <c r="R525" s="137">
        <v>4.2</v>
      </c>
      <c r="S525" s="139">
        <v>628870</v>
      </c>
      <c r="T525" s="124">
        <v>4</v>
      </c>
      <c r="U525" s="140">
        <v>149730.95238095237</v>
      </c>
      <c r="V525" s="141">
        <v>6.6786458250512828</v>
      </c>
    </row>
    <row r="526" spans="1:22">
      <c r="A526" s="125">
        <v>526</v>
      </c>
      <c r="B526" s="125">
        <v>526</v>
      </c>
      <c r="C526" s="125" t="s">
        <v>1019</v>
      </c>
      <c r="D526" s="125" t="s">
        <v>184</v>
      </c>
      <c r="E526" s="125" t="s">
        <v>184</v>
      </c>
      <c r="F526" s="125" t="s">
        <v>230</v>
      </c>
      <c r="G526" s="125" t="s">
        <v>231</v>
      </c>
      <c r="H526" s="125" t="s">
        <v>187</v>
      </c>
      <c r="I526" s="123">
        <v>38000</v>
      </c>
      <c r="J526" s="123">
        <v>38000</v>
      </c>
      <c r="K526" s="123">
        <v>20000</v>
      </c>
      <c r="L526" s="126">
        <v>6.867</v>
      </c>
      <c r="M526" s="137">
        <v>7</v>
      </c>
      <c r="N526" s="126">
        <v>0.21</v>
      </c>
      <c r="O526" s="123">
        <v>2</v>
      </c>
      <c r="P526" s="136">
        <v>0.21</v>
      </c>
      <c r="Q526" s="138">
        <v>4.2</v>
      </c>
      <c r="R526" s="137">
        <v>4.2</v>
      </c>
      <c r="S526" s="139">
        <v>839680</v>
      </c>
      <c r="T526" s="124">
        <v>4</v>
      </c>
      <c r="U526" s="140">
        <v>199923.80952380953</v>
      </c>
      <c r="V526" s="141">
        <v>5.0019054878048781</v>
      </c>
    </row>
    <row r="527" spans="1:22">
      <c r="A527" s="125">
        <v>527</v>
      </c>
      <c r="B527" s="125">
        <v>527</v>
      </c>
      <c r="C527" s="125" t="s">
        <v>1020</v>
      </c>
      <c r="D527" s="125" t="s">
        <v>184</v>
      </c>
      <c r="E527" s="125" t="s">
        <v>184</v>
      </c>
      <c r="F527" s="125" t="s">
        <v>1021</v>
      </c>
      <c r="G527" s="125" t="s">
        <v>1022</v>
      </c>
      <c r="H527" s="125" t="s">
        <v>187</v>
      </c>
      <c r="I527" s="123">
        <v>38000</v>
      </c>
      <c r="J527" s="123">
        <v>38000</v>
      </c>
      <c r="K527" s="123">
        <v>20000</v>
      </c>
      <c r="L527" s="126">
        <v>5.1890000000000001</v>
      </c>
      <c r="M527" s="137">
        <v>6</v>
      </c>
      <c r="N527" s="126">
        <v>0.14699999999999999</v>
      </c>
      <c r="O527" s="123">
        <v>2</v>
      </c>
      <c r="P527" s="136">
        <v>0.14699999999999999</v>
      </c>
      <c r="Q527" s="138">
        <v>4.2</v>
      </c>
      <c r="R527" s="137">
        <v>4.2</v>
      </c>
      <c r="S527" s="139">
        <v>769410</v>
      </c>
      <c r="T527" s="124">
        <v>4</v>
      </c>
      <c r="U527" s="140">
        <v>183192.85714285713</v>
      </c>
      <c r="V527" s="141">
        <v>5.4587281163488903</v>
      </c>
    </row>
    <row r="528" spans="1:22">
      <c r="A528" s="125">
        <v>528</v>
      </c>
      <c r="B528" s="125">
        <v>528</v>
      </c>
      <c r="C528" s="125" t="s">
        <v>1023</v>
      </c>
      <c r="D528" s="125" t="s">
        <v>205</v>
      </c>
      <c r="E528" s="125" t="s">
        <v>205</v>
      </c>
      <c r="F528" s="125" t="s">
        <v>307</v>
      </c>
      <c r="G528" s="125" t="s">
        <v>308</v>
      </c>
      <c r="H528" s="125" t="s">
        <v>187</v>
      </c>
      <c r="I528" s="123">
        <v>38000</v>
      </c>
      <c r="J528" s="123">
        <v>38000</v>
      </c>
      <c r="K528" s="125" t="s">
        <v>193</v>
      </c>
      <c r="L528" s="126">
        <v>20.277999999999999</v>
      </c>
      <c r="M528" s="137">
        <v>21</v>
      </c>
      <c r="N528" s="126">
        <v>0.33</v>
      </c>
      <c r="O528" s="123">
        <v>2</v>
      </c>
      <c r="P528" s="136">
        <v>0.33</v>
      </c>
      <c r="Q528" s="138">
        <v>4.2</v>
      </c>
      <c r="R528" s="137">
        <v>4.2</v>
      </c>
      <c r="S528" s="139">
        <v>1966840</v>
      </c>
      <c r="T528" s="124">
        <v>1</v>
      </c>
      <c r="U528" s="140">
        <v>468295.23809523805</v>
      </c>
      <c r="V528" s="141">
        <v>2.135405015151207</v>
      </c>
    </row>
    <row r="529" spans="1:22">
      <c r="A529" s="125">
        <v>529</v>
      </c>
      <c r="B529" s="125">
        <v>529</v>
      </c>
      <c r="C529" s="125" t="s">
        <v>1024</v>
      </c>
      <c r="D529" s="125" t="s">
        <v>205</v>
      </c>
      <c r="E529" s="125" t="s">
        <v>205</v>
      </c>
      <c r="F529" s="125" t="s">
        <v>307</v>
      </c>
      <c r="G529" s="125" t="s">
        <v>308</v>
      </c>
      <c r="H529" s="125" t="s">
        <v>187</v>
      </c>
      <c r="I529" s="123">
        <v>38000</v>
      </c>
      <c r="J529" s="123">
        <v>38000</v>
      </c>
      <c r="K529" s="125" t="s">
        <v>193</v>
      </c>
      <c r="L529" s="126">
        <v>22.224</v>
      </c>
      <c r="M529" s="137">
        <v>23</v>
      </c>
      <c r="N529" s="126">
        <v>9.1999999999999998E-2</v>
      </c>
      <c r="O529" s="123">
        <v>2</v>
      </c>
      <c r="P529" s="136">
        <v>9.1999999999999998E-2</v>
      </c>
      <c r="Q529" s="138">
        <v>4.2</v>
      </c>
      <c r="R529" s="137">
        <v>4.2</v>
      </c>
      <c r="S529" s="139">
        <v>2072240</v>
      </c>
      <c r="T529" s="124">
        <v>1</v>
      </c>
      <c r="U529" s="140">
        <v>493390.47619047615</v>
      </c>
      <c r="V529" s="141">
        <v>2.0267922634443889</v>
      </c>
    </row>
    <row r="530" spans="1:22">
      <c r="A530" s="125">
        <v>530</v>
      </c>
      <c r="B530" s="125">
        <v>530</v>
      </c>
      <c r="C530" s="125" t="s">
        <v>1025</v>
      </c>
      <c r="D530" s="125" t="s">
        <v>205</v>
      </c>
      <c r="E530" s="125" t="s">
        <v>205</v>
      </c>
      <c r="F530" s="125" t="s">
        <v>307</v>
      </c>
      <c r="G530" s="125" t="s">
        <v>308</v>
      </c>
      <c r="H530" s="125" t="s">
        <v>187</v>
      </c>
      <c r="I530" s="123">
        <v>38000</v>
      </c>
      <c r="J530" s="123">
        <v>38000</v>
      </c>
      <c r="K530" s="125" t="s">
        <v>193</v>
      </c>
      <c r="L530" s="126">
        <v>14.654999999999999</v>
      </c>
      <c r="M530" s="137">
        <v>15</v>
      </c>
      <c r="N530" s="126">
        <v>0.17100000000000001</v>
      </c>
      <c r="O530" s="123">
        <v>2</v>
      </c>
      <c r="P530" s="136">
        <v>0.17100000000000001</v>
      </c>
      <c r="Q530" s="138">
        <v>4.2</v>
      </c>
      <c r="R530" s="137">
        <v>4.2</v>
      </c>
      <c r="S530" s="139">
        <v>1650640</v>
      </c>
      <c r="T530" s="124">
        <v>1</v>
      </c>
      <c r="U530" s="140">
        <v>393009.52380952379</v>
      </c>
      <c r="V530" s="141">
        <v>2.5444676004458877</v>
      </c>
    </row>
    <row r="531" spans="1:22">
      <c r="A531" s="125">
        <v>531</v>
      </c>
      <c r="B531" s="125">
        <v>531</v>
      </c>
      <c r="C531" s="125" t="s">
        <v>1026</v>
      </c>
      <c r="D531" s="125" t="s">
        <v>205</v>
      </c>
      <c r="E531" s="125" t="s">
        <v>205</v>
      </c>
      <c r="F531" s="125" t="s">
        <v>494</v>
      </c>
      <c r="G531" s="125" t="s">
        <v>495</v>
      </c>
      <c r="H531" s="125" t="s">
        <v>187</v>
      </c>
      <c r="I531" s="123">
        <v>38000</v>
      </c>
      <c r="J531" s="123">
        <v>38000</v>
      </c>
      <c r="K531" s="125" t="s">
        <v>193</v>
      </c>
      <c r="L531" s="126">
        <v>18.608000000000001</v>
      </c>
      <c r="M531" s="137">
        <v>19</v>
      </c>
      <c r="N531" s="126">
        <v>0.312</v>
      </c>
      <c r="O531" s="123">
        <v>2</v>
      </c>
      <c r="P531" s="136">
        <v>0.312</v>
      </c>
      <c r="Q531" s="138">
        <v>4.2</v>
      </c>
      <c r="R531" s="137">
        <v>4.2</v>
      </c>
      <c r="S531" s="139">
        <v>1861440</v>
      </c>
      <c r="T531" s="124">
        <v>1</v>
      </c>
      <c r="U531" s="140">
        <v>443200</v>
      </c>
      <c r="V531" s="141">
        <v>2.256317689530686</v>
      </c>
    </row>
    <row r="532" spans="1:22">
      <c r="A532" s="125">
        <v>532</v>
      </c>
      <c r="B532" s="125">
        <v>532</v>
      </c>
      <c r="C532" s="125" t="s">
        <v>1027</v>
      </c>
      <c r="D532" s="125" t="s">
        <v>190</v>
      </c>
      <c r="E532" s="125" t="s">
        <v>190</v>
      </c>
      <c r="F532" s="125" t="s">
        <v>191</v>
      </c>
      <c r="G532" s="125" t="s">
        <v>192</v>
      </c>
      <c r="H532" s="125" t="s">
        <v>187</v>
      </c>
      <c r="I532" s="123">
        <v>38000</v>
      </c>
      <c r="J532" s="123">
        <v>38000</v>
      </c>
      <c r="K532" s="125" t="s">
        <v>193</v>
      </c>
      <c r="L532" s="126">
        <v>10.936</v>
      </c>
      <c r="M532" s="137">
        <v>11</v>
      </c>
      <c r="N532" s="126">
        <v>0.17199999999999999</v>
      </c>
      <c r="O532" s="123">
        <v>2</v>
      </c>
      <c r="P532" s="136">
        <v>0.17199999999999999</v>
      </c>
      <c r="Q532" s="138">
        <v>4.2</v>
      </c>
      <c r="R532" s="137">
        <v>4.2</v>
      </c>
      <c r="S532" s="139">
        <v>1439840</v>
      </c>
      <c r="T532" s="124">
        <v>1</v>
      </c>
      <c r="U532" s="140">
        <v>342819.04761904763</v>
      </c>
      <c r="V532" s="141">
        <v>2.9169907767529724</v>
      </c>
    </row>
    <row r="533" spans="1:22">
      <c r="A533" s="125">
        <v>533</v>
      </c>
      <c r="B533" s="125">
        <v>533</v>
      </c>
      <c r="C533" s="125" t="s">
        <v>1028</v>
      </c>
      <c r="D533" s="125" t="s">
        <v>190</v>
      </c>
      <c r="E533" s="125" t="s">
        <v>190</v>
      </c>
      <c r="F533" s="125" t="s">
        <v>191</v>
      </c>
      <c r="G533" s="125" t="s">
        <v>192</v>
      </c>
      <c r="H533" s="125" t="s">
        <v>187</v>
      </c>
      <c r="I533" s="123">
        <v>38000</v>
      </c>
      <c r="J533" s="123">
        <v>38000</v>
      </c>
      <c r="K533" s="125" t="s">
        <v>193</v>
      </c>
      <c r="L533" s="126">
        <v>14.888</v>
      </c>
      <c r="M533" s="137">
        <v>15</v>
      </c>
      <c r="N533" s="126">
        <v>0.17399999999999999</v>
      </c>
      <c r="O533" s="123">
        <v>2</v>
      </c>
      <c r="P533" s="136">
        <v>0.17399999999999999</v>
      </c>
      <c r="Q533" s="138">
        <v>4.2</v>
      </c>
      <c r="R533" s="137">
        <v>4.2</v>
      </c>
      <c r="S533" s="139">
        <v>1650640</v>
      </c>
      <c r="T533" s="124">
        <v>1</v>
      </c>
      <c r="U533" s="140">
        <v>393009.52380952379</v>
      </c>
      <c r="V533" s="141">
        <v>2.5444676004458877</v>
      </c>
    </row>
    <row r="534" spans="1:22">
      <c r="A534" s="125">
        <v>534</v>
      </c>
      <c r="B534" s="125">
        <v>534</v>
      </c>
      <c r="C534" s="125" t="s">
        <v>1029</v>
      </c>
      <c r="D534" s="125" t="s">
        <v>190</v>
      </c>
      <c r="E534" s="125" t="s">
        <v>190</v>
      </c>
      <c r="F534" s="125" t="s">
        <v>310</v>
      </c>
      <c r="G534" s="125" t="s">
        <v>311</v>
      </c>
      <c r="H534" s="125" t="s">
        <v>187</v>
      </c>
      <c r="I534" s="123">
        <v>38000</v>
      </c>
      <c r="J534" s="123">
        <v>38000</v>
      </c>
      <c r="K534" s="125" t="s">
        <v>193</v>
      </c>
      <c r="L534" s="126">
        <v>11.564</v>
      </c>
      <c r="M534" s="137">
        <v>12</v>
      </c>
      <c r="N534" s="126">
        <v>0.433</v>
      </c>
      <c r="O534" s="123">
        <v>2</v>
      </c>
      <c r="P534" s="136">
        <v>0.433</v>
      </c>
      <c r="Q534" s="138">
        <v>4.2</v>
      </c>
      <c r="R534" s="137">
        <v>4.2</v>
      </c>
      <c r="S534" s="139">
        <v>1492540</v>
      </c>
      <c r="T534" s="124">
        <v>1</v>
      </c>
      <c r="U534" s="140">
        <v>355366.66666666663</v>
      </c>
      <c r="V534" s="141">
        <v>2.8139949348091173</v>
      </c>
    </row>
    <row r="535" spans="1:22">
      <c r="A535" s="125">
        <v>535</v>
      </c>
      <c r="B535" s="125">
        <v>535</v>
      </c>
      <c r="C535" s="125" t="s">
        <v>1030</v>
      </c>
      <c r="D535" s="125" t="s">
        <v>190</v>
      </c>
      <c r="E535" s="125" t="s">
        <v>190</v>
      </c>
      <c r="F535" s="125" t="s">
        <v>310</v>
      </c>
      <c r="G535" s="125" t="s">
        <v>311</v>
      </c>
      <c r="H535" s="125" t="s">
        <v>187</v>
      </c>
      <c r="I535" s="123">
        <v>38000</v>
      </c>
      <c r="J535" s="123">
        <v>38000</v>
      </c>
      <c r="K535" s="125" t="s">
        <v>193</v>
      </c>
      <c r="L535" s="126">
        <v>4.6289999999999996</v>
      </c>
      <c r="M535" s="137">
        <v>5</v>
      </c>
      <c r="N535" s="126">
        <v>0.27200000000000002</v>
      </c>
      <c r="O535" s="123">
        <v>2</v>
      </c>
      <c r="P535" s="136">
        <v>0.27200000000000002</v>
      </c>
      <c r="Q535" s="138">
        <v>4.2</v>
      </c>
      <c r="R535" s="137">
        <v>4.2</v>
      </c>
      <c r="S535" s="139">
        <v>699140</v>
      </c>
      <c r="T535" s="124">
        <v>4</v>
      </c>
      <c r="U535" s="140">
        <v>166461.90476190476</v>
      </c>
      <c r="V535" s="141">
        <v>6.0073804960379897</v>
      </c>
    </row>
    <row r="536" spans="1:22">
      <c r="A536" s="125">
        <v>536</v>
      </c>
      <c r="B536" s="125">
        <v>536</v>
      </c>
      <c r="C536" s="125" t="s">
        <v>1031</v>
      </c>
      <c r="D536" s="125" t="s">
        <v>190</v>
      </c>
      <c r="E536" s="125" t="s">
        <v>190</v>
      </c>
      <c r="F536" s="125" t="s">
        <v>310</v>
      </c>
      <c r="G536" s="125" t="s">
        <v>311</v>
      </c>
      <c r="H536" s="125" t="s">
        <v>187</v>
      </c>
      <c r="I536" s="123">
        <v>38000</v>
      </c>
      <c r="J536" s="123">
        <v>38000</v>
      </c>
      <c r="K536" s="125" t="s">
        <v>193</v>
      </c>
      <c r="L536" s="126">
        <v>5.2220000000000004</v>
      </c>
      <c r="M536" s="137">
        <v>6</v>
      </c>
      <c r="N536" s="126">
        <v>0.248</v>
      </c>
      <c r="O536" s="123">
        <v>2</v>
      </c>
      <c r="P536" s="136">
        <v>0.248</v>
      </c>
      <c r="Q536" s="138">
        <v>4.2</v>
      </c>
      <c r="R536" s="137">
        <v>4.2</v>
      </c>
      <c r="S536" s="139">
        <v>769410</v>
      </c>
      <c r="T536" s="124">
        <v>4</v>
      </c>
      <c r="U536" s="140">
        <v>183192.85714285713</v>
      </c>
      <c r="V536" s="141">
        <v>5.4587281163488903</v>
      </c>
    </row>
    <row r="537" spans="1:22">
      <c r="A537" s="125">
        <v>537</v>
      </c>
      <c r="B537" s="125">
        <v>537</v>
      </c>
      <c r="C537" s="125" t="s">
        <v>1032</v>
      </c>
      <c r="D537" s="125" t="s">
        <v>190</v>
      </c>
      <c r="E537" s="125" t="s">
        <v>190</v>
      </c>
      <c r="F537" s="125" t="s">
        <v>310</v>
      </c>
      <c r="G537" s="125" t="s">
        <v>311</v>
      </c>
      <c r="H537" s="125" t="s">
        <v>187</v>
      </c>
      <c r="I537" s="123">
        <v>38000</v>
      </c>
      <c r="J537" s="123">
        <v>38000</v>
      </c>
      <c r="K537" s="125" t="s">
        <v>193</v>
      </c>
      <c r="L537" s="126">
        <v>8.2880000000000003</v>
      </c>
      <c r="M537" s="137">
        <v>9</v>
      </c>
      <c r="N537" s="126">
        <v>0.20699999999999999</v>
      </c>
      <c r="O537" s="123">
        <v>2</v>
      </c>
      <c r="P537" s="136">
        <v>0.20699999999999999</v>
      </c>
      <c r="Q537" s="138">
        <v>4.2</v>
      </c>
      <c r="R537" s="137">
        <v>4.2</v>
      </c>
      <c r="S537" s="139">
        <v>1334440</v>
      </c>
      <c r="T537" s="124">
        <v>1</v>
      </c>
      <c r="U537" s="140">
        <v>317723.80952380953</v>
      </c>
      <c r="V537" s="141">
        <v>3.1473876682353645</v>
      </c>
    </row>
    <row r="538" spans="1:22">
      <c r="A538" s="125">
        <v>538</v>
      </c>
      <c r="B538" s="125">
        <v>538</v>
      </c>
      <c r="C538" s="125" t="s">
        <v>1033</v>
      </c>
      <c r="D538" s="125" t="s">
        <v>242</v>
      </c>
      <c r="E538" s="125" t="s">
        <v>242</v>
      </c>
      <c r="F538" s="125" t="s">
        <v>310</v>
      </c>
      <c r="G538" s="125" t="s">
        <v>311</v>
      </c>
      <c r="H538" s="125" t="s">
        <v>187</v>
      </c>
      <c r="I538" s="123">
        <v>38000</v>
      </c>
      <c r="J538" s="123">
        <v>38000</v>
      </c>
      <c r="K538" s="125" t="s">
        <v>193</v>
      </c>
      <c r="L538" s="126">
        <v>18.506</v>
      </c>
      <c r="M538" s="137">
        <v>19</v>
      </c>
      <c r="N538" s="126">
        <v>0.21199999999999999</v>
      </c>
      <c r="O538" s="123">
        <v>2</v>
      </c>
      <c r="P538" s="136">
        <v>0.21199999999999999</v>
      </c>
      <c r="Q538" s="138">
        <v>4.2</v>
      </c>
      <c r="R538" s="137">
        <v>4.2</v>
      </c>
      <c r="S538" s="139">
        <v>1861440</v>
      </c>
      <c r="T538" s="124">
        <v>1</v>
      </c>
      <c r="U538" s="140">
        <v>443200</v>
      </c>
      <c r="V538" s="141">
        <v>2.256317689530686</v>
      </c>
    </row>
    <row r="539" spans="1:22">
      <c r="A539" s="125">
        <v>539</v>
      </c>
      <c r="B539" s="125">
        <v>539</v>
      </c>
      <c r="C539" s="125" t="s">
        <v>1034</v>
      </c>
      <c r="D539" s="125" t="s">
        <v>242</v>
      </c>
      <c r="E539" s="125" t="s">
        <v>242</v>
      </c>
      <c r="F539" s="125" t="s">
        <v>317</v>
      </c>
      <c r="G539" s="125" t="s">
        <v>318</v>
      </c>
      <c r="H539" s="125" t="s">
        <v>187</v>
      </c>
      <c r="I539" s="123">
        <v>38000</v>
      </c>
      <c r="J539" s="123">
        <v>38000</v>
      </c>
      <c r="K539" s="123">
        <v>20000</v>
      </c>
      <c r="L539" s="126">
        <v>16.36</v>
      </c>
      <c r="M539" s="137">
        <v>17</v>
      </c>
      <c r="N539" s="126">
        <v>0.41</v>
      </c>
      <c r="O539" s="123">
        <v>2</v>
      </c>
      <c r="P539" s="136">
        <v>0.41</v>
      </c>
      <c r="Q539" s="138">
        <v>4.2</v>
      </c>
      <c r="R539" s="137">
        <v>4.2</v>
      </c>
      <c r="S539" s="139">
        <v>1756040</v>
      </c>
      <c r="T539" s="124">
        <v>1</v>
      </c>
      <c r="U539" s="140">
        <v>418104.76190476189</v>
      </c>
      <c r="V539" s="141">
        <v>2.3917450627548349</v>
      </c>
    </row>
    <row r="540" spans="1:22">
      <c r="A540" s="125">
        <v>540</v>
      </c>
      <c r="B540" s="125">
        <v>540</v>
      </c>
      <c r="C540" s="125" t="s">
        <v>1035</v>
      </c>
      <c r="D540" s="125" t="s">
        <v>190</v>
      </c>
      <c r="E540" s="125" t="s">
        <v>190</v>
      </c>
      <c r="F540" s="125" t="s">
        <v>603</v>
      </c>
      <c r="G540" s="125" t="s">
        <v>604</v>
      </c>
      <c r="H540" s="125" t="s">
        <v>187</v>
      </c>
      <c r="I540" s="123">
        <v>38000</v>
      </c>
      <c r="J540" s="123">
        <v>38000</v>
      </c>
      <c r="K540" s="125" t="s">
        <v>193</v>
      </c>
      <c r="L540" s="126">
        <v>14.183</v>
      </c>
      <c r="M540" s="137">
        <v>15</v>
      </c>
      <c r="N540" s="126">
        <v>0.47599999999999998</v>
      </c>
      <c r="O540" s="123">
        <v>2</v>
      </c>
      <c r="P540" s="136">
        <v>0.47599999999999998</v>
      </c>
      <c r="Q540" s="138">
        <v>4.2</v>
      </c>
      <c r="R540" s="137">
        <v>4.2</v>
      </c>
      <c r="S540" s="139">
        <v>1650640</v>
      </c>
      <c r="T540" s="124">
        <v>1</v>
      </c>
      <c r="U540" s="140">
        <v>393009.52380952379</v>
      </c>
      <c r="V540" s="141">
        <v>2.5444676004458877</v>
      </c>
    </row>
    <row r="541" spans="1:22">
      <c r="A541" s="125">
        <v>541</v>
      </c>
      <c r="B541" s="125">
        <v>541</v>
      </c>
      <c r="C541" s="125" t="s">
        <v>1036</v>
      </c>
      <c r="D541" s="125" t="s">
        <v>190</v>
      </c>
      <c r="E541" s="125" t="s">
        <v>190</v>
      </c>
      <c r="F541" s="125" t="s">
        <v>448</v>
      </c>
      <c r="G541" s="125" t="s">
        <v>449</v>
      </c>
      <c r="H541" s="125" t="s">
        <v>207</v>
      </c>
      <c r="I541" s="123">
        <v>110000</v>
      </c>
      <c r="J541" s="123"/>
      <c r="K541" s="123"/>
      <c r="L541" s="126">
        <v>16.065000000000001</v>
      </c>
      <c r="M541" s="137">
        <v>17</v>
      </c>
      <c r="N541" s="126">
        <v>0.11700000000000001</v>
      </c>
      <c r="O541" s="123">
        <v>2</v>
      </c>
      <c r="P541" s="136">
        <v>0.11700000000000001</v>
      </c>
      <c r="Q541" s="138">
        <v>4.2</v>
      </c>
      <c r="R541" s="137">
        <v>4.2</v>
      </c>
      <c r="S541" s="139">
        <v>2312370</v>
      </c>
      <c r="T541" s="124">
        <v>7</v>
      </c>
      <c r="U541" s="140">
        <v>550564.28571428568</v>
      </c>
      <c r="V541" s="141">
        <v>1.8163183227597659</v>
      </c>
    </row>
    <row r="542" spans="1:22">
      <c r="A542" s="125">
        <v>542</v>
      </c>
      <c r="B542" s="125">
        <v>542</v>
      </c>
      <c r="C542" s="125" t="s">
        <v>1037</v>
      </c>
      <c r="D542" s="125" t="s">
        <v>190</v>
      </c>
      <c r="E542" s="125" t="s">
        <v>190</v>
      </c>
      <c r="F542" s="125" t="s">
        <v>448</v>
      </c>
      <c r="G542" s="125" t="s">
        <v>449</v>
      </c>
      <c r="H542" s="125" t="s">
        <v>207</v>
      </c>
      <c r="I542" s="123">
        <v>110000</v>
      </c>
      <c r="J542" s="123"/>
      <c r="K542" s="123"/>
      <c r="L542" s="126">
        <v>15.196</v>
      </c>
      <c r="M542" s="137">
        <v>16</v>
      </c>
      <c r="N542" s="126">
        <v>0.19800000000000001</v>
      </c>
      <c r="O542" s="123">
        <v>2</v>
      </c>
      <c r="P542" s="136">
        <v>0.19800000000000001</v>
      </c>
      <c r="Q542" s="138">
        <v>4.2</v>
      </c>
      <c r="R542" s="137">
        <v>4.2</v>
      </c>
      <c r="S542" s="139">
        <v>2259670</v>
      </c>
      <c r="T542" s="124">
        <v>7</v>
      </c>
      <c r="U542" s="140">
        <v>538016.66666666663</v>
      </c>
      <c r="V542" s="141">
        <v>1.8586784796010036</v>
      </c>
    </row>
    <row r="543" spans="1:22">
      <c r="A543" s="125">
        <v>543</v>
      </c>
      <c r="B543" s="125">
        <v>543</v>
      </c>
      <c r="C543" s="125" t="s">
        <v>1038</v>
      </c>
      <c r="D543" s="125" t="s">
        <v>190</v>
      </c>
      <c r="E543" s="125" t="s">
        <v>190</v>
      </c>
      <c r="F543" s="125" t="s">
        <v>310</v>
      </c>
      <c r="G543" s="125" t="s">
        <v>311</v>
      </c>
      <c r="H543" s="125" t="s">
        <v>187</v>
      </c>
      <c r="I543" s="123">
        <v>38000</v>
      </c>
      <c r="J543" s="123">
        <v>38000</v>
      </c>
      <c r="K543" s="125" t="s">
        <v>193</v>
      </c>
      <c r="L543" s="126">
        <v>15.058999999999999</v>
      </c>
      <c r="M543" s="137">
        <v>16</v>
      </c>
      <c r="N543" s="126">
        <v>0.27</v>
      </c>
      <c r="O543" s="123">
        <v>2</v>
      </c>
      <c r="P543" s="136">
        <v>0.27</v>
      </c>
      <c r="Q543" s="138">
        <v>4.2</v>
      </c>
      <c r="R543" s="137">
        <v>4.2</v>
      </c>
      <c r="S543" s="139">
        <v>1703340</v>
      </c>
      <c r="T543" s="124">
        <v>1</v>
      </c>
      <c r="U543" s="140">
        <v>405557.14285714284</v>
      </c>
      <c r="V543" s="141">
        <v>2.4657437739969708</v>
      </c>
    </row>
    <row r="544" spans="1:22">
      <c r="A544" s="125">
        <v>544</v>
      </c>
      <c r="B544" s="125">
        <v>544</v>
      </c>
      <c r="C544" s="125" t="s">
        <v>1039</v>
      </c>
      <c r="D544" s="125" t="s">
        <v>190</v>
      </c>
      <c r="E544" s="125" t="s">
        <v>190</v>
      </c>
      <c r="F544" s="125" t="s">
        <v>310</v>
      </c>
      <c r="G544" s="125" t="s">
        <v>311</v>
      </c>
      <c r="H544" s="125" t="s">
        <v>187</v>
      </c>
      <c r="I544" s="123">
        <v>38000</v>
      </c>
      <c r="J544" s="123">
        <v>38000</v>
      </c>
      <c r="K544" s="125" t="s">
        <v>193</v>
      </c>
      <c r="L544" s="126">
        <v>14.984</v>
      </c>
      <c r="M544" s="137">
        <v>15</v>
      </c>
      <c r="N544" s="126">
        <v>0.217</v>
      </c>
      <c r="O544" s="123">
        <v>2</v>
      </c>
      <c r="P544" s="136">
        <v>0.217</v>
      </c>
      <c r="Q544" s="138">
        <v>4.2</v>
      </c>
      <c r="R544" s="137">
        <v>4.2</v>
      </c>
      <c r="S544" s="139">
        <v>1650640</v>
      </c>
      <c r="T544" s="124">
        <v>1</v>
      </c>
      <c r="U544" s="140">
        <v>393009.52380952379</v>
      </c>
      <c r="V544" s="141">
        <v>2.5444676004458877</v>
      </c>
    </row>
    <row r="545" spans="1:22">
      <c r="A545" s="125">
        <v>545</v>
      </c>
      <c r="B545" s="125">
        <v>545</v>
      </c>
      <c r="C545" s="125" t="s">
        <v>1040</v>
      </c>
      <c r="D545" s="125" t="s">
        <v>190</v>
      </c>
      <c r="E545" s="125" t="s">
        <v>190</v>
      </c>
      <c r="F545" s="125" t="s">
        <v>310</v>
      </c>
      <c r="G545" s="125" t="s">
        <v>311</v>
      </c>
      <c r="H545" s="125" t="s">
        <v>187</v>
      </c>
      <c r="I545" s="123">
        <v>38000</v>
      </c>
      <c r="J545" s="123">
        <v>38000</v>
      </c>
      <c r="K545" s="125" t="s">
        <v>193</v>
      </c>
      <c r="L545" s="126">
        <v>14.57</v>
      </c>
      <c r="M545" s="137">
        <v>15</v>
      </c>
      <c r="N545" s="126">
        <v>0.111</v>
      </c>
      <c r="O545" s="123">
        <v>2</v>
      </c>
      <c r="P545" s="136">
        <v>0.111</v>
      </c>
      <c r="Q545" s="138">
        <v>4.2</v>
      </c>
      <c r="R545" s="137">
        <v>4.2</v>
      </c>
      <c r="S545" s="139">
        <v>1650640</v>
      </c>
      <c r="T545" s="124">
        <v>1</v>
      </c>
      <c r="U545" s="140">
        <v>393009.52380952379</v>
      </c>
      <c r="V545" s="141">
        <v>2.5444676004458877</v>
      </c>
    </row>
    <row r="546" spans="1:22">
      <c r="A546" s="125">
        <v>546</v>
      </c>
      <c r="B546" s="125">
        <v>546</v>
      </c>
      <c r="C546" s="125" t="s">
        <v>1041</v>
      </c>
      <c r="D546" s="125" t="s">
        <v>190</v>
      </c>
      <c r="E546" s="125" t="s">
        <v>190</v>
      </c>
      <c r="F546" s="125" t="s">
        <v>191</v>
      </c>
      <c r="G546" s="125" t="s">
        <v>192</v>
      </c>
      <c r="H546" s="125" t="s">
        <v>187</v>
      </c>
      <c r="I546" s="123">
        <v>38000</v>
      </c>
      <c r="J546" s="123">
        <v>38000</v>
      </c>
      <c r="K546" s="125" t="s">
        <v>193</v>
      </c>
      <c r="L546" s="126">
        <v>6.1189999999999998</v>
      </c>
      <c r="M546" s="137">
        <v>7</v>
      </c>
      <c r="N546" s="126">
        <v>0.20100000000000001</v>
      </c>
      <c r="O546" s="123">
        <v>2</v>
      </c>
      <c r="P546" s="136">
        <v>0.20100000000000001</v>
      </c>
      <c r="Q546" s="138">
        <v>4.2</v>
      </c>
      <c r="R546" s="137">
        <v>4.2</v>
      </c>
      <c r="S546" s="139">
        <v>839680</v>
      </c>
      <c r="T546" s="124">
        <v>4</v>
      </c>
      <c r="U546" s="140">
        <v>199923.80952380953</v>
      </c>
      <c r="V546" s="141">
        <v>5.0019054878048781</v>
      </c>
    </row>
    <row r="547" spans="1:22">
      <c r="A547" s="125">
        <v>547</v>
      </c>
      <c r="B547" s="125">
        <v>547</v>
      </c>
      <c r="C547" s="125" t="s">
        <v>1042</v>
      </c>
      <c r="D547" s="125" t="s">
        <v>242</v>
      </c>
      <c r="E547" s="125" t="s">
        <v>242</v>
      </c>
      <c r="F547" s="125" t="s">
        <v>317</v>
      </c>
      <c r="G547" s="125" t="s">
        <v>318</v>
      </c>
      <c r="H547" s="125" t="s">
        <v>187</v>
      </c>
      <c r="I547" s="123">
        <v>38000</v>
      </c>
      <c r="J547" s="123">
        <v>38000</v>
      </c>
      <c r="K547" s="123">
        <v>20000</v>
      </c>
      <c r="L547" s="126">
        <v>18.274999999999999</v>
      </c>
      <c r="M547" s="137">
        <v>19</v>
      </c>
      <c r="N547" s="126">
        <v>9.4E-2</v>
      </c>
      <c r="O547" s="123">
        <v>2</v>
      </c>
      <c r="P547" s="136">
        <v>9.4E-2</v>
      </c>
      <c r="Q547" s="138">
        <v>4.2</v>
      </c>
      <c r="R547" s="137">
        <v>4.2</v>
      </c>
      <c r="S547" s="139">
        <v>1861440</v>
      </c>
      <c r="T547" s="124">
        <v>1</v>
      </c>
      <c r="U547" s="140">
        <v>443200</v>
      </c>
      <c r="V547" s="141">
        <v>2.256317689530686</v>
      </c>
    </row>
    <row r="548" spans="1:22">
      <c r="A548" s="125">
        <v>548</v>
      </c>
      <c r="B548" s="125">
        <v>548</v>
      </c>
      <c r="C548" s="125" t="s">
        <v>1043</v>
      </c>
      <c r="D548" s="125" t="s">
        <v>242</v>
      </c>
      <c r="E548" s="125" t="s">
        <v>242</v>
      </c>
      <c r="F548" s="125" t="s">
        <v>324</v>
      </c>
      <c r="G548" s="125" t="s">
        <v>325</v>
      </c>
      <c r="H548" s="125" t="s">
        <v>207</v>
      </c>
      <c r="I548" s="123">
        <v>110000</v>
      </c>
      <c r="J548" s="123">
        <v>110000</v>
      </c>
      <c r="K548" s="123">
        <v>38000</v>
      </c>
      <c r="L548" s="126">
        <v>6.1470000000000002</v>
      </c>
      <c r="M548" s="137">
        <v>7</v>
      </c>
      <c r="N548" s="126">
        <v>0.107</v>
      </c>
      <c r="O548" s="123">
        <v>2</v>
      </c>
      <c r="P548" s="136">
        <v>0.107</v>
      </c>
      <c r="Q548" s="138">
        <v>4.2</v>
      </c>
      <c r="R548" s="137">
        <v>4.2</v>
      </c>
      <c r="S548" s="139">
        <v>1785370</v>
      </c>
      <c r="T548" s="124">
        <v>7</v>
      </c>
      <c r="U548" s="140">
        <v>425088.09523809521</v>
      </c>
      <c r="V548" s="141">
        <v>2.3524535530450272</v>
      </c>
    </row>
    <row r="549" spans="1:22">
      <c r="A549" s="125">
        <v>549</v>
      </c>
      <c r="B549" s="125">
        <v>549</v>
      </c>
      <c r="C549" s="125" t="s">
        <v>1044</v>
      </c>
      <c r="D549" s="125" t="s">
        <v>190</v>
      </c>
      <c r="E549" s="125" t="s">
        <v>190</v>
      </c>
      <c r="F549" s="125" t="s">
        <v>191</v>
      </c>
      <c r="G549" s="125" t="s">
        <v>192</v>
      </c>
      <c r="H549" s="125" t="s">
        <v>187</v>
      </c>
      <c r="I549" s="123">
        <v>38000</v>
      </c>
      <c r="J549" s="123">
        <v>38000</v>
      </c>
      <c r="K549" s="125" t="s">
        <v>193</v>
      </c>
      <c r="L549" s="126">
        <v>9.2260000000000009</v>
      </c>
      <c r="M549" s="137">
        <v>10</v>
      </c>
      <c r="N549" s="126">
        <v>0.35299999999999998</v>
      </c>
      <c r="O549" s="123">
        <v>2</v>
      </c>
      <c r="P549" s="136">
        <v>0.35299999999999998</v>
      </c>
      <c r="Q549" s="138">
        <v>4.2</v>
      </c>
      <c r="R549" s="137">
        <v>4.2</v>
      </c>
      <c r="S549" s="139">
        <v>1387140</v>
      </c>
      <c r="T549" s="124">
        <v>1</v>
      </c>
      <c r="U549" s="140">
        <v>330271.42857142858</v>
      </c>
      <c r="V549" s="141">
        <v>3.0278126216531858</v>
      </c>
    </row>
    <row r="550" spans="1:22">
      <c r="A550" s="125">
        <v>550</v>
      </c>
      <c r="B550" s="125">
        <v>550</v>
      </c>
      <c r="C550" s="125" t="s">
        <v>1045</v>
      </c>
      <c r="D550" s="125" t="s">
        <v>242</v>
      </c>
      <c r="E550" s="125" t="s">
        <v>242</v>
      </c>
      <c r="F550" s="125" t="s">
        <v>243</v>
      </c>
      <c r="G550" s="125" t="s">
        <v>244</v>
      </c>
      <c r="H550" s="125" t="s">
        <v>187</v>
      </c>
      <c r="I550" s="123">
        <v>38000</v>
      </c>
      <c r="J550" s="123">
        <v>38000</v>
      </c>
      <c r="K550" s="123">
        <v>20000</v>
      </c>
      <c r="L550" s="126">
        <v>6.4859999999999998</v>
      </c>
      <c r="M550" s="137">
        <v>7</v>
      </c>
      <c r="N550" s="126">
        <v>0.371</v>
      </c>
      <c r="O550" s="123">
        <v>2</v>
      </c>
      <c r="P550" s="136">
        <v>0.371</v>
      </c>
      <c r="Q550" s="138">
        <v>4.2</v>
      </c>
      <c r="R550" s="137">
        <v>4.2</v>
      </c>
      <c r="S550" s="139">
        <v>839680</v>
      </c>
      <c r="T550" s="124">
        <v>4</v>
      </c>
      <c r="U550" s="140">
        <v>199923.80952380953</v>
      </c>
      <c r="V550" s="141">
        <v>5.0019054878048781</v>
      </c>
    </row>
    <row r="551" spans="1:22">
      <c r="A551" s="125">
        <v>551</v>
      </c>
      <c r="B551" s="125">
        <v>551</v>
      </c>
      <c r="C551" s="125" t="s">
        <v>1046</v>
      </c>
      <c r="D551" s="125" t="s">
        <v>242</v>
      </c>
      <c r="E551" s="125" t="s">
        <v>242</v>
      </c>
      <c r="F551" s="125" t="s">
        <v>243</v>
      </c>
      <c r="G551" s="125" t="s">
        <v>244</v>
      </c>
      <c r="H551" s="125" t="s">
        <v>187</v>
      </c>
      <c r="I551" s="123">
        <v>38000</v>
      </c>
      <c r="J551" s="123">
        <v>38000</v>
      </c>
      <c r="K551" s="123">
        <v>20000</v>
      </c>
      <c r="L551" s="126">
        <v>5.2850000000000001</v>
      </c>
      <c r="M551" s="137">
        <v>6</v>
      </c>
      <c r="N551" s="126">
        <v>0.40600000000000003</v>
      </c>
      <c r="O551" s="123">
        <v>2</v>
      </c>
      <c r="P551" s="136">
        <v>0.40600000000000003</v>
      </c>
      <c r="Q551" s="138">
        <v>4.2</v>
      </c>
      <c r="R551" s="137">
        <v>4.2</v>
      </c>
      <c r="S551" s="139">
        <v>769410</v>
      </c>
      <c r="T551" s="124">
        <v>4</v>
      </c>
      <c r="U551" s="140">
        <v>183192.85714285713</v>
      </c>
      <c r="V551" s="141">
        <v>5.4587281163488903</v>
      </c>
    </row>
    <row r="552" spans="1:22">
      <c r="A552" s="125">
        <v>552</v>
      </c>
      <c r="B552" s="125">
        <v>552</v>
      </c>
      <c r="C552" s="125" t="s">
        <v>1047</v>
      </c>
      <c r="D552" s="125" t="s">
        <v>242</v>
      </c>
      <c r="E552" s="125" t="s">
        <v>242</v>
      </c>
      <c r="F552" s="125" t="s">
        <v>331</v>
      </c>
      <c r="G552" s="125" t="s">
        <v>332</v>
      </c>
      <c r="H552" s="125" t="s">
        <v>187</v>
      </c>
      <c r="I552" s="123">
        <v>38000</v>
      </c>
      <c r="J552" s="123">
        <v>38000</v>
      </c>
      <c r="K552" s="123">
        <v>20000</v>
      </c>
      <c r="L552" s="126">
        <v>12.324999999999999</v>
      </c>
      <c r="M552" s="137">
        <v>13</v>
      </c>
      <c r="N552" s="126">
        <v>0.11</v>
      </c>
      <c r="O552" s="123">
        <v>2</v>
      </c>
      <c r="P552" s="136">
        <v>0.11</v>
      </c>
      <c r="Q552" s="138">
        <v>4.2</v>
      </c>
      <c r="R552" s="137">
        <v>4.2</v>
      </c>
      <c r="S552" s="139">
        <v>1545240</v>
      </c>
      <c r="T552" s="124">
        <v>1</v>
      </c>
      <c r="U552" s="140">
        <v>367914.28571428568</v>
      </c>
      <c r="V552" s="141">
        <v>2.7180243845616214</v>
      </c>
    </row>
    <row r="553" spans="1:22">
      <c r="A553" s="125">
        <v>553</v>
      </c>
      <c r="B553" s="125">
        <v>553</v>
      </c>
      <c r="C553" s="125" t="s">
        <v>1048</v>
      </c>
      <c r="D553" s="125" t="s">
        <v>242</v>
      </c>
      <c r="E553" s="125" t="s">
        <v>242</v>
      </c>
      <c r="F553" s="125" t="s">
        <v>334</v>
      </c>
      <c r="G553" s="125" t="s">
        <v>335</v>
      </c>
      <c r="H553" s="125" t="s">
        <v>207</v>
      </c>
      <c r="I553" s="123">
        <v>110000</v>
      </c>
      <c r="J553" s="123">
        <v>110000</v>
      </c>
      <c r="K553" s="123">
        <v>38000</v>
      </c>
      <c r="L553" s="126">
        <v>12.785</v>
      </c>
      <c r="M553" s="137">
        <v>13</v>
      </c>
      <c r="N553" s="126">
        <v>0.09</v>
      </c>
      <c r="O553" s="123">
        <v>2</v>
      </c>
      <c r="P553" s="136">
        <v>0.09</v>
      </c>
      <c r="Q553" s="138">
        <v>4.2</v>
      </c>
      <c r="R553" s="137">
        <v>4.2</v>
      </c>
      <c r="S553" s="139">
        <v>2101570</v>
      </c>
      <c r="T553" s="124">
        <v>7</v>
      </c>
      <c r="U553" s="140">
        <v>500373.80952380953</v>
      </c>
      <c r="V553" s="141">
        <v>1.9985058789381271</v>
      </c>
    </row>
    <row r="554" spans="1:22">
      <c r="A554" s="125">
        <v>554</v>
      </c>
      <c r="B554" s="125">
        <v>554</v>
      </c>
      <c r="C554" s="125" t="s">
        <v>1049</v>
      </c>
      <c r="D554" s="125" t="s">
        <v>242</v>
      </c>
      <c r="E554" s="125" t="s">
        <v>242</v>
      </c>
      <c r="F554" s="125" t="s">
        <v>638</v>
      </c>
      <c r="G554" s="125" t="s">
        <v>639</v>
      </c>
      <c r="H554" s="125" t="s">
        <v>187</v>
      </c>
      <c r="I554" s="123">
        <v>38000</v>
      </c>
      <c r="J554" s="125" t="s">
        <v>193</v>
      </c>
      <c r="K554" s="123">
        <v>38000</v>
      </c>
      <c r="L554" s="126">
        <v>4.3620000000000001</v>
      </c>
      <c r="M554" s="137">
        <v>5</v>
      </c>
      <c r="N554" s="126">
        <v>0.33</v>
      </c>
      <c r="O554" s="123">
        <v>2</v>
      </c>
      <c r="P554" s="136">
        <v>0.33</v>
      </c>
      <c r="Q554" s="138">
        <v>4.2</v>
      </c>
      <c r="R554" s="137">
        <v>4.2</v>
      </c>
      <c r="S554" s="139">
        <v>699140</v>
      </c>
      <c r="T554" s="124">
        <v>4</v>
      </c>
      <c r="U554" s="140">
        <v>166461.90476190476</v>
      </c>
      <c r="V554" s="141">
        <v>6.0073804960379897</v>
      </c>
    </row>
    <row r="555" spans="1:22">
      <c r="A555" s="125">
        <v>555</v>
      </c>
      <c r="B555" s="125">
        <v>555</v>
      </c>
      <c r="C555" s="125" t="s">
        <v>1050</v>
      </c>
      <c r="D555" s="125" t="s">
        <v>242</v>
      </c>
      <c r="E555" s="125" t="s">
        <v>242</v>
      </c>
      <c r="F555" s="125" t="s">
        <v>638</v>
      </c>
      <c r="G555" s="125" t="s">
        <v>639</v>
      </c>
      <c r="H555" s="125" t="s">
        <v>187</v>
      </c>
      <c r="I555" s="123">
        <v>38000</v>
      </c>
      <c r="J555" s="125" t="s">
        <v>193</v>
      </c>
      <c r="K555" s="123">
        <v>38000</v>
      </c>
      <c r="L555" s="126">
        <v>3.7669999999999999</v>
      </c>
      <c r="M555" s="137">
        <v>4</v>
      </c>
      <c r="N555" s="126">
        <v>0.39100000000000001</v>
      </c>
      <c r="O555" s="123">
        <v>2</v>
      </c>
      <c r="P555" s="136">
        <v>0.39100000000000001</v>
      </c>
      <c r="Q555" s="138">
        <v>4.2</v>
      </c>
      <c r="R555" s="137">
        <v>4.2</v>
      </c>
      <c r="S555" s="139">
        <v>628870</v>
      </c>
      <c r="T555" s="124">
        <v>4</v>
      </c>
      <c r="U555" s="140">
        <v>149730.95238095237</v>
      </c>
      <c r="V555" s="141">
        <v>6.6786458250512828</v>
      </c>
    </row>
    <row r="556" spans="1:22">
      <c r="A556" s="125">
        <v>556</v>
      </c>
      <c r="B556" s="125">
        <v>556</v>
      </c>
      <c r="C556" s="125" t="s">
        <v>1051</v>
      </c>
      <c r="D556" s="125" t="s">
        <v>242</v>
      </c>
      <c r="E556" s="125" t="s">
        <v>242</v>
      </c>
      <c r="F556" s="125" t="s">
        <v>337</v>
      </c>
      <c r="G556" s="125" t="s">
        <v>338</v>
      </c>
      <c r="H556" s="125" t="s">
        <v>187</v>
      </c>
      <c r="I556" s="123">
        <v>38000</v>
      </c>
      <c r="J556" s="123">
        <v>38000</v>
      </c>
      <c r="K556" s="125" t="s">
        <v>193</v>
      </c>
      <c r="L556" s="126">
        <v>11.967000000000001</v>
      </c>
      <c r="M556" s="137">
        <v>12</v>
      </c>
      <c r="N556" s="126">
        <v>0.192</v>
      </c>
      <c r="O556" s="123">
        <v>2</v>
      </c>
      <c r="P556" s="136">
        <v>0.192</v>
      </c>
      <c r="Q556" s="138">
        <v>4.2</v>
      </c>
      <c r="R556" s="137">
        <v>4.2</v>
      </c>
      <c r="S556" s="139">
        <v>1492540</v>
      </c>
      <c r="T556" s="124">
        <v>1</v>
      </c>
      <c r="U556" s="140">
        <v>355366.66666666663</v>
      </c>
      <c r="V556" s="141">
        <v>2.8139949348091173</v>
      </c>
    </row>
    <row r="557" spans="1:22">
      <c r="A557" s="125">
        <v>557</v>
      </c>
      <c r="B557" s="125">
        <v>557</v>
      </c>
      <c r="C557" s="125" t="s">
        <v>1052</v>
      </c>
      <c r="D557" s="125" t="s">
        <v>242</v>
      </c>
      <c r="E557" s="125" t="s">
        <v>242</v>
      </c>
      <c r="F557" s="125" t="s">
        <v>337</v>
      </c>
      <c r="G557" s="125" t="s">
        <v>338</v>
      </c>
      <c r="H557" s="125" t="s">
        <v>187</v>
      </c>
      <c r="I557" s="123">
        <v>38000</v>
      </c>
      <c r="J557" s="123">
        <v>38000</v>
      </c>
      <c r="K557" s="125" t="s">
        <v>193</v>
      </c>
      <c r="L557" s="126">
        <v>16.382999999999999</v>
      </c>
      <c r="M557" s="137">
        <v>17</v>
      </c>
      <c r="N557" s="126">
        <v>0.36</v>
      </c>
      <c r="O557" s="123">
        <v>2</v>
      </c>
      <c r="P557" s="136">
        <v>0.36</v>
      </c>
      <c r="Q557" s="138">
        <v>4.2</v>
      </c>
      <c r="R557" s="137">
        <v>4.2</v>
      </c>
      <c r="S557" s="139">
        <v>1756040</v>
      </c>
      <c r="T557" s="124">
        <v>1</v>
      </c>
      <c r="U557" s="140">
        <v>418104.76190476189</v>
      </c>
      <c r="V557" s="141">
        <v>2.3917450627548349</v>
      </c>
    </row>
    <row r="558" spans="1:22">
      <c r="A558" s="125">
        <v>558</v>
      </c>
      <c r="B558" s="125">
        <v>558</v>
      </c>
      <c r="C558" s="125" t="s">
        <v>1053</v>
      </c>
      <c r="D558" s="125" t="s">
        <v>242</v>
      </c>
      <c r="E558" s="125" t="s">
        <v>242</v>
      </c>
      <c r="F558" s="125" t="s">
        <v>337</v>
      </c>
      <c r="G558" s="125" t="s">
        <v>338</v>
      </c>
      <c r="H558" s="125" t="s">
        <v>187</v>
      </c>
      <c r="I558" s="123">
        <v>38000</v>
      </c>
      <c r="J558" s="123">
        <v>38000</v>
      </c>
      <c r="K558" s="125" t="s">
        <v>193</v>
      </c>
      <c r="L558" s="126">
        <v>19.204000000000001</v>
      </c>
      <c r="M558" s="137">
        <v>20</v>
      </c>
      <c r="N558" s="126">
        <v>0.64800000000000002</v>
      </c>
      <c r="O558" s="123">
        <v>2</v>
      </c>
      <c r="P558" s="136">
        <v>0.48599999999999999</v>
      </c>
      <c r="Q558" s="138">
        <v>4.2</v>
      </c>
      <c r="R558" s="137">
        <v>4.2</v>
      </c>
      <c r="S558" s="139">
        <v>1914140</v>
      </c>
      <c r="T558" s="124">
        <v>1</v>
      </c>
      <c r="U558" s="140">
        <v>455747.61904761905</v>
      </c>
      <c r="V558" s="141">
        <v>2.1941968717021743</v>
      </c>
    </row>
    <row r="559" spans="1:22">
      <c r="A559" s="125">
        <v>559</v>
      </c>
      <c r="B559" s="125">
        <v>559</v>
      </c>
      <c r="C559" s="125" t="s">
        <v>1054</v>
      </c>
      <c r="D559" s="125" t="s">
        <v>242</v>
      </c>
      <c r="E559" s="125" t="s">
        <v>242</v>
      </c>
      <c r="F559" s="125" t="s">
        <v>349</v>
      </c>
      <c r="G559" s="125" t="s">
        <v>350</v>
      </c>
      <c r="H559" s="125" t="s">
        <v>207</v>
      </c>
      <c r="I559" s="123">
        <v>110000</v>
      </c>
      <c r="J559" s="125" t="s">
        <v>193</v>
      </c>
      <c r="K559" s="123">
        <v>110000</v>
      </c>
      <c r="L559" s="126">
        <v>13.532999999999999</v>
      </c>
      <c r="M559" s="137">
        <v>14</v>
      </c>
      <c r="N559" s="126">
        <v>0.24299999999999999</v>
      </c>
      <c r="O559" s="123">
        <v>2</v>
      </c>
      <c r="P559" s="136">
        <v>0.24299999999999999</v>
      </c>
      <c r="Q559" s="138">
        <v>4.2</v>
      </c>
      <c r="R559" s="137">
        <v>4.2</v>
      </c>
      <c r="S559" s="139">
        <v>2154270</v>
      </c>
      <c r="T559" s="124">
        <v>7</v>
      </c>
      <c r="U559" s="140">
        <v>512921.42857142852</v>
      </c>
      <c r="V559" s="141">
        <v>1.9496163433552898</v>
      </c>
    </row>
    <row r="560" spans="1:22">
      <c r="A560" s="125">
        <v>560</v>
      </c>
      <c r="B560" s="125">
        <v>560</v>
      </c>
      <c r="C560" s="125" t="s">
        <v>1055</v>
      </c>
      <c r="D560" s="125" t="s">
        <v>242</v>
      </c>
      <c r="E560" s="125" t="s">
        <v>242</v>
      </c>
      <c r="F560" s="125" t="s">
        <v>337</v>
      </c>
      <c r="G560" s="125" t="s">
        <v>338</v>
      </c>
      <c r="H560" s="125" t="s">
        <v>187</v>
      </c>
      <c r="I560" s="123">
        <v>38000</v>
      </c>
      <c r="J560" s="123">
        <v>38000</v>
      </c>
      <c r="K560" s="125" t="s">
        <v>193</v>
      </c>
      <c r="L560" s="126">
        <v>5.6769999999999996</v>
      </c>
      <c r="M560" s="137">
        <v>6</v>
      </c>
      <c r="N560" s="126">
        <v>0.28100000000000003</v>
      </c>
      <c r="O560" s="123">
        <v>2</v>
      </c>
      <c r="P560" s="136">
        <v>0.28100000000000003</v>
      </c>
      <c r="Q560" s="138">
        <v>4.2</v>
      </c>
      <c r="R560" s="137">
        <v>4.2</v>
      </c>
      <c r="S560" s="139">
        <v>769410</v>
      </c>
      <c r="T560" s="124">
        <v>4</v>
      </c>
      <c r="U560" s="140">
        <v>183192.85714285713</v>
      </c>
      <c r="V560" s="141">
        <v>5.4587281163488903</v>
      </c>
    </row>
    <row r="561" spans="1:22">
      <c r="A561" s="125">
        <v>561</v>
      </c>
      <c r="B561" s="125">
        <v>561</v>
      </c>
      <c r="C561" s="125" t="s">
        <v>1056</v>
      </c>
      <c r="D561" s="125" t="s">
        <v>354</v>
      </c>
      <c r="E561" s="125" t="s">
        <v>354</v>
      </c>
      <c r="F561" s="125" t="s">
        <v>1057</v>
      </c>
      <c r="G561" s="125" t="s">
        <v>1058</v>
      </c>
      <c r="H561" s="125" t="s">
        <v>187</v>
      </c>
      <c r="I561" s="123">
        <v>38000</v>
      </c>
      <c r="J561" s="123">
        <v>38000</v>
      </c>
      <c r="K561" s="123">
        <v>10000</v>
      </c>
      <c r="L561" s="126">
        <v>3.2040000000000002</v>
      </c>
      <c r="M561" s="137">
        <v>4</v>
      </c>
      <c r="N561" s="126">
        <v>0.60299999999999998</v>
      </c>
      <c r="O561" s="123">
        <v>2</v>
      </c>
      <c r="P561" s="136">
        <v>0.60299999999999998</v>
      </c>
      <c r="Q561" s="138">
        <v>4.2</v>
      </c>
      <c r="R561" s="137">
        <v>4.2</v>
      </c>
      <c r="S561" s="139">
        <v>628870</v>
      </c>
      <c r="T561" s="124">
        <v>4</v>
      </c>
      <c r="U561" s="140">
        <v>149730.95238095237</v>
      </c>
      <c r="V561" s="141">
        <v>6.6786458250512828</v>
      </c>
    </row>
    <row r="562" spans="1:22">
      <c r="A562" s="125">
        <v>562</v>
      </c>
      <c r="B562" s="125">
        <v>562</v>
      </c>
      <c r="C562" s="125" t="s">
        <v>1059</v>
      </c>
      <c r="D562" s="125" t="s">
        <v>354</v>
      </c>
      <c r="E562" s="125" t="s">
        <v>354</v>
      </c>
      <c r="F562" s="125" t="s">
        <v>360</v>
      </c>
      <c r="G562" s="125" t="s">
        <v>361</v>
      </c>
      <c r="H562" s="125" t="s">
        <v>187</v>
      </c>
      <c r="I562" s="123">
        <v>38000</v>
      </c>
      <c r="J562" s="123">
        <v>38000</v>
      </c>
      <c r="K562" s="123">
        <v>10000</v>
      </c>
      <c r="L562" s="126">
        <v>11.372999999999999</v>
      </c>
      <c r="M562" s="137">
        <v>12</v>
      </c>
      <c r="N562" s="126">
        <v>0.28399999999999997</v>
      </c>
      <c r="O562" s="123">
        <v>2</v>
      </c>
      <c r="P562" s="136">
        <v>0.28399999999999997</v>
      </c>
      <c r="Q562" s="138">
        <v>4.2</v>
      </c>
      <c r="R562" s="137">
        <v>4.2</v>
      </c>
      <c r="S562" s="139">
        <v>1492540</v>
      </c>
      <c r="T562" s="124">
        <v>1</v>
      </c>
      <c r="U562" s="140">
        <v>355366.66666666663</v>
      </c>
      <c r="V562" s="141">
        <v>2.8139949348091173</v>
      </c>
    </row>
    <row r="563" spans="1:22">
      <c r="A563" s="125">
        <v>563</v>
      </c>
      <c r="B563" s="125">
        <v>563</v>
      </c>
      <c r="C563" s="125" t="s">
        <v>1060</v>
      </c>
      <c r="D563" s="125" t="s">
        <v>354</v>
      </c>
      <c r="E563" s="125" t="s">
        <v>354</v>
      </c>
      <c r="F563" s="125" t="s">
        <v>360</v>
      </c>
      <c r="G563" s="125" t="s">
        <v>361</v>
      </c>
      <c r="H563" s="125" t="s">
        <v>187</v>
      </c>
      <c r="I563" s="123">
        <v>38000</v>
      </c>
      <c r="J563" s="123">
        <v>38000</v>
      </c>
      <c r="K563" s="123">
        <v>10000</v>
      </c>
      <c r="L563" s="126">
        <v>7.9409999999999998</v>
      </c>
      <c r="M563" s="137">
        <v>8</v>
      </c>
      <c r="N563" s="126">
        <v>0.153</v>
      </c>
      <c r="O563" s="123">
        <v>2</v>
      </c>
      <c r="P563" s="136">
        <v>0.153</v>
      </c>
      <c r="Q563" s="138">
        <v>4.2</v>
      </c>
      <c r="R563" s="137">
        <v>4.2</v>
      </c>
      <c r="S563" s="139">
        <v>909950</v>
      </c>
      <c r="T563" s="124">
        <v>4</v>
      </c>
      <c r="U563" s="140">
        <v>216654.76190476189</v>
      </c>
      <c r="V563" s="141">
        <v>4.6156382218803227</v>
      </c>
    </row>
    <row r="564" spans="1:22">
      <c r="A564" s="125">
        <v>564</v>
      </c>
      <c r="B564" s="125">
        <v>564</v>
      </c>
      <c r="C564" s="125" t="s">
        <v>1061</v>
      </c>
      <c r="D564" s="125" t="s">
        <v>359</v>
      </c>
      <c r="E564" s="125" t="s">
        <v>359</v>
      </c>
      <c r="F564" s="125" t="s">
        <v>522</v>
      </c>
      <c r="G564" s="125" t="s">
        <v>523</v>
      </c>
      <c r="H564" s="125" t="s">
        <v>187</v>
      </c>
      <c r="I564" s="123">
        <v>38000</v>
      </c>
      <c r="J564" s="123">
        <v>38000</v>
      </c>
      <c r="K564" s="123">
        <v>20000</v>
      </c>
      <c r="L564" s="126">
        <v>6.7510000000000003</v>
      </c>
      <c r="M564" s="137">
        <v>7</v>
      </c>
      <c r="N564" s="126">
        <v>0.34399999999999997</v>
      </c>
      <c r="O564" s="123">
        <v>2</v>
      </c>
      <c r="P564" s="136">
        <v>0.34399999999999997</v>
      </c>
      <c r="Q564" s="138">
        <v>4.2</v>
      </c>
      <c r="R564" s="137">
        <v>4.2</v>
      </c>
      <c r="S564" s="139">
        <v>839680</v>
      </c>
      <c r="T564" s="124">
        <v>4</v>
      </c>
      <c r="U564" s="140">
        <v>199923.80952380953</v>
      </c>
      <c r="V564" s="141">
        <v>5.0019054878048781</v>
      </c>
    </row>
    <row r="565" spans="1:22">
      <c r="A565" s="125">
        <v>565</v>
      </c>
      <c r="B565" s="125">
        <v>565</v>
      </c>
      <c r="C565" s="125" t="s">
        <v>1062</v>
      </c>
      <c r="D565" s="125" t="s">
        <v>195</v>
      </c>
      <c r="E565" s="125" t="s">
        <v>195</v>
      </c>
      <c r="F565" s="125" t="s">
        <v>437</v>
      </c>
      <c r="G565" s="125" t="s">
        <v>438</v>
      </c>
      <c r="H565" s="125" t="s">
        <v>187</v>
      </c>
      <c r="I565" s="123">
        <v>38000</v>
      </c>
      <c r="J565" s="123">
        <v>38000</v>
      </c>
      <c r="K565" s="125" t="s">
        <v>193</v>
      </c>
      <c r="L565" s="126">
        <v>7.0739999999999998</v>
      </c>
      <c r="M565" s="137">
        <v>8</v>
      </c>
      <c r="N565" s="126">
        <v>0.40200000000000002</v>
      </c>
      <c r="O565" s="123">
        <v>2</v>
      </c>
      <c r="P565" s="136">
        <v>0.40200000000000002</v>
      </c>
      <c r="Q565" s="138">
        <v>4.2</v>
      </c>
      <c r="R565" s="137">
        <v>4.2</v>
      </c>
      <c r="S565" s="139">
        <v>909950</v>
      </c>
      <c r="T565" s="124">
        <v>4</v>
      </c>
      <c r="U565" s="140">
        <v>216654.76190476189</v>
      </c>
      <c r="V565" s="141">
        <v>4.6156382218803227</v>
      </c>
    </row>
    <row r="566" spans="1:22">
      <c r="A566" s="125">
        <v>566</v>
      </c>
      <c r="B566" s="125">
        <v>566</v>
      </c>
      <c r="C566" s="125" t="s">
        <v>1063</v>
      </c>
      <c r="D566" s="125" t="s">
        <v>195</v>
      </c>
      <c r="E566" s="125" t="s">
        <v>195</v>
      </c>
      <c r="F566" s="125" t="s">
        <v>196</v>
      </c>
      <c r="G566" s="125" t="s">
        <v>197</v>
      </c>
      <c r="H566" s="125" t="s">
        <v>187</v>
      </c>
      <c r="I566" s="123">
        <v>38000</v>
      </c>
      <c r="J566" s="123">
        <v>38000</v>
      </c>
      <c r="K566" s="123">
        <v>10000</v>
      </c>
      <c r="L566" s="126">
        <v>6.8140000000000001</v>
      </c>
      <c r="M566" s="137">
        <v>7</v>
      </c>
      <c r="N566" s="126">
        <v>0.107</v>
      </c>
      <c r="O566" s="123">
        <v>2</v>
      </c>
      <c r="P566" s="136">
        <v>0.107</v>
      </c>
      <c r="Q566" s="138">
        <v>4.2</v>
      </c>
      <c r="R566" s="137">
        <v>4.2</v>
      </c>
      <c r="S566" s="139">
        <v>839680</v>
      </c>
      <c r="T566" s="124">
        <v>4</v>
      </c>
      <c r="U566" s="140">
        <v>199923.80952380953</v>
      </c>
      <c r="V566" s="141">
        <v>5.0019054878048781</v>
      </c>
    </row>
    <row r="567" spans="1:22">
      <c r="A567" s="125">
        <v>567</v>
      </c>
      <c r="B567" s="125">
        <v>567</v>
      </c>
      <c r="C567" s="125" t="s">
        <v>1064</v>
      </c>
      <c r="D567" s="125" t="s">
        <v>195</v>
      </c>
      <c r="E567" s="125" t="s">
        <v>195</v>
      </c>
      <c r="F567" s="125" t="s">
        <v>196</v>
      </c>
      <c r="G567" s="125" t="s">
        <v>197</v>
      </c>
      <c r="H567" s="125" t="s">
        <v>187</v>
      </c>
      <c r="I567" s="123">
        <v>38000</v>
      </c>
      <c r="J567" s="123">
        <v>38000</v>
      </c>
      <c r="K567" s="123">
        <v>10000</v>
      </c>
      <c r="L567" s="126">
        <v>5.5330000000000004</v>
      </c>
      <c r="M567" s="137">
        <v>6</v>
      </c>
      <c r="N567" s="126">
        <v>0.33200000000000002</v>
      </c>
      <c r="O567" s="123">
        <v>2</v>
      </c>
      <c r="P567" s="136">
        <v>0.33200000000000002</v>
      </c>
      <c r="Q567" s="138">
        <v>4.2</v>
      </c>
      <c r="R567" s="137">
        <v>4.2</v>
      </c>
      <c r="S567" s="139">
        <v>769410</v>
      </c>
      <c r="T567" s="124">
        <v>4</v>
      </c>
      <c r="U567" s="140">
        <v>183192.85714285713</v>
      </c>
      <c r="V567" s="141">
        <v>5.4587281163488903</v>
      </c>
    </row>
    <row r="568" spans="1:22">
      <c r="A568" s="125">
        <v>568</v>
      </c>
      <c r="B568" s="125">
        <v>568</v>
      </c>
      <c r="C568" s="125" t="s">
        <v>1065</v>
      </c>
      <c r="D568" s="125" t="s">
        <v>195</v>
      </c>
      <c r="E568" s="125" t="s">
        <v>195</v>
      </c>
      <c r="F568" s="125" t="s">
        <v>196</v>
      </c>
      <c r="G568" s="125" t="s">
        <v>197</v>
      </c>
      <c r="H568" s="125" t="s">
        <v>187</v>
      </c>
      <c r="I568" s="123">
        <v>38000</v>
      </c>
      <c r="J568" s="123">
        <v>38000</v>
      </c>
      <c r="K568" s="123">
        <v>10000</v>
      </c>
      <c r="L568" s="126">
        <v>5.79</v>
      </c>
      <c r="M568" s="137">
        <v>6</v>
      </c>
      <c r="N568" s="126">
        <v>0.621</v>
      </c>
      <c r="O568" s="123">
        <v>2</v>
      </c>
      <c r="P568" s="136">
        <v>0.46575</v>
      </c>
      <c r="Q568" s="138">
        <v>4.2</v>
      </c>
      <c r="R568" s="137">
        <v>4.2</v>
      </c>
      <c r="S568" s="139">
        <v>769410</v>
      </c>
      <c r="T568" s="124">
        <v>4</v>
      </c>
      <c r="U568" s="140">
        <v>183192.85714285713</v>
      </c>
      <c r="V568" s="141">
        <v>5.4587281163488903</v>
      </c>
    </row>
    <row r="569" spans="1:22">
      <c r="A569" s="125">
        <v>569</v>
      </c>
      <c r="B569" s="125">
        <v>569</v>
      </c>
      <c r="C569" s="125" t="s">
        <v>1066</v>
      </c>
      <c r="D569" s="125" t="s">
        <v>195</v>
      </c>
      <c r="E569" s="125" t="s">
        <v>195</v>
      </c>
      <c r="F569" s="125" t="s">
        <v>196</v>
      </c>
      <c r="G569" s="125" t="s">
        <v>197</v>
      </c>
      <c r="H569" s="125" t="s">
        <v>187</v>
      </c>
      <c r="I569" s="123">
        <v>38000</v>
      </c>
      <c r="J569" s="123">
        <v>38000</v>
      </c>
      <c r="K569" s="123">
        <v>10000</v>
      </c>
      <c r="L569" s="126">
        <v>12.903</v>
      </c>
      <c r="M569" s="137">
        <v>13</v>
      </c>
      <c r="N569" s="126">
        <v>0.63800000000000001</v>
      </c>
      <c r="O569" s="123">
        <v>2</v>
      </c>
      <c r="P569" s="136">
        <v>0.47850000000000004</v>
      </c>
      <c r="Q569" s="138">
        <v>4.2</v>
      </c>
      <c r="R569" s="137">
        <v>4.2</v>
      </c>
      <c r="S569" s="139">
        <v>1545240</v>
      </c>
      <c r="T569" s="124">
        <v>1</v>
      </c>
      <c r="U569" s="140">
        <v>367914.28571428568</v>
      </c>
      <c r="V569" s="141">
        <v>2.7180243845616214</v>
      </c>
    </row>
    <row r="570" spans="1:22">
      <c r="A570" s="125">
        <v>570</v>
      </c>
      <c r="B570" s="125">
        <v>570</v>
      </c>
      <c r="C570" s="125" t="s">
        <v>1067</v>
      </c>
      <c r="D570" s="125" t="s">
        <v>195</v>
      </c>
      <c r="E570" s="125" t="s">
        <v>195</v>
      </c>
      <c r="F570" s="125" t="s">
        <v>196</v>
      </c>
      <c r="G570" s="125" t="s">
        <v>197</v>
      </c>
      <c r="H570" s="125" t="s">
        <v>187</v>
      </c>
      <c r="I570" s="123">
        <v>38000</v>
      </c>
      <c r="J570" s="123">
        <v>38000</v>
      </c>
      <c r="K570" s="123">
        <v>10000</v>
      </c>
      <c r="L570" s="126">
        <v>8.5890000000000004</v>
      </c>
      <c r="M570" s="137">
        <v>9</v>
      </c>
      <c r="N570" s="126">
        <v>0.30099999999999999</v>
      </c>
      <c r="O570" s="123">
        <v>2</v>
      </c>
      <c r="P570" s="136">
        <v>0.30099999999999999</v>
      </c>
      <c r="Q570" s="138">
        <v>4.2</v>
      </c>
      <c r="R570" s="137">
        <v>4.2</v>
      </c>
      <c r="S570" s="139">
        <v>1334440</v>
      </c>
      <c r="T570" s="124">
        <v>1</v>
      </c>
      <c r="U570" s="140">
        <v>317723.80952380953</v>
      </c>
      <c r="V570" s="141">
        <v>3.1473876682353645</v>
      </c>
    </row>
    <row r="571" spans="1:22">
      <c r="A571" s="125">
        <v>571</v>
      </c>
      <c r="B571" s="125">
        <v>571</v>
      </c>
      <c r="C571" s="125" t="s">
        <v>1068</v>
      </c>
      <c r="D571" s="125" t="s">
        <v>195</v>
      </c>
      <c r="E571" s="125" t="s">
        <v>195</v>
      </c>
      <c r="F571" s="125" t="s">
        <v>373</v>
      </c>
      <c r="G571" s="125" t="s">
        <v>374</v>
      </c>
      <c r="H571" s="125" t="s">
        <v>187</v>
      </c>
      <c r="I571" s="123">
        <v>38000</v>
      </c>
      <c r="J571" s="123">
        <v>38000</v>
      </c>
      <c r="K571" s="123">
        <v>10000</v>
      </c>
      <c r="L571" s="126">
        <v>8.0540000000000003</v>
      </c>
      <c r="M571" s="137">
        <v>9</v>
      </c>
      <c r="N571" s="126">
        <v>0.20399999999999999</v>
      </c>
      <c r="O571" s="123">
        <v>2</v>
      </c>
      <c r="P571" s="136">
        <v>0.20399999999999999</v>
      </c>
      <c r="Q571" s="138">
        <v>4.2</v>
      </c>
      <c r="R571" s="137">
        <v>4.2</v>
      </c>
      <c r="S571" s="139">
        <v>1334440</v>
      </c>
      <c r="T571" s="124">
        <v>1</v>
      </c>
      <c r="U571" s="140">
        <v>317723.80952380953</v>
      </c>
      <c r="V571" s="141">
        <v>3.1473876682353645</v>
      </c>
    </row>
    <row r="572" spans="1:22">
      <c r="A572" s="125">
        <v>572</v>
      </c>
      <c r="B572" s="125">
        <v>572</v>
      </c>
      <c r="C572" s="125" t="s">
        <v>1069</v>
      </c>
      <c r="D572" s="125" t="s">
        <v>195</v>
      </c>
      <c r="E572" s="125" t="s">
        <v>195</v>
      </c>
      <c r="F572" s="125" t="s">
        <v>373</v>
      </c>
      <c r="G572" s="125" t="s">
        <v>374</v>
      </c>
      <c r="H572" s="125" t="s">
        <v>187</v>
      </c>
      <c r="I572" s="123">
        <v>38000</v>
      </c>
      <c r="J572" s="123">
        <v>38000</v>
      </c>
      <c r="K572" s="123">
        <v>10000</v>
      </c>
      <c r="L572" s="126">
        <v>5.2560000000000002</v>
      </c>
      <c r="M572" s="137">
        <v>6</v>
      </c>
      <c r="N572" s="126">
        <v>0.121</v>
      </c>
      <c r="O572" s="123">
        <v>2</v>
      </c>
      <c r="P572" s="136">
        <v>0.121</v>
      </c>
      <c r="Q572" s="138">
        <v>4.2</v>
      </c>
      <c r="R572" s="137">
        <v>4.2</v>
      </c>
      <c r="S572" s="139">
        <v>769410</v>
      </c>
      <c r="T572" s="124">
        <v>4</v>
      </c>
      <c r="U572" s="140">
        <v>183192.85714285713</v>
      </c>
      <c r="V572" s="141">
        <v>5.4587281163488903</v>
      </c>
    </row>
    <row r="573" spans="1:22">
      <c r="A573" s="125">
        <v>573</v>
      </c>
      <c r="B573" s="125">
        <v>573</v>
      </c>
      <c r="C573" s="125" t="s">
        <v>1070</v>
      </c>
      <c r="D573" s="125" t="s">
        <v>195</v>
      </c>
      <c r="E573" s="125" t="s">
        <v>195</v>
      </c>
      <c r="F573" s="125" t="s">
        <v>376</v>
      </c>
      <c r="G573" s="125" t="s">
        <v>377</v>
      </c>
      <c r="H573" s="125" t="s">
        <v>207</v>
      </c>
      <c r="I573" s="123">
        <v>110000</v>
      </c>
      <c r="J573" s="123">
        <v>110000</v>
      </c>
      <c r="K573" s="123">
        <v>38000</v>
      </c>
      <c r="L573" s="126">
        <v>10.587</v>
      </c>
      <c r="M573" s="137">
        <v>11</v>
      </c>
      <c r="N573" s="126">
        <v>0.182</v>
      </c>
      <c r="O573" s="123">
        <v>2</v>
      </c>
      <c r="P573" s="136">
        <v>0.182</v>
      </c>
      <c r="Q573" s="138">
        <v>4.2</v>
      </c>
      <c r="R573" s="137">
        <v>4.2</v>
      </c>
      <c r="S573" s="139">
        <v>1996170</v>
      </c>
      <c r="T573" s="124">
        <v>7</v>
      </c>
      <c r="U573" s="140">
        <v>475278.57142857142</v>
      </c>
      <c r="V573" s="141">
        <v>2.1040292159485414</v>
      </c>
    </row>
    <row r="574" spans="1:22">
      <c r="A574" s="125">
        <v>574</v>
      </c>
      <c r="B574" s="125">
        <v>574</v>
      </c>
      <c r="C574" s="125" t="s">
        <v>1071</v>
      </c>
      <c r="D574" s="125" t="s">
        <v>195</v>
      </c>
      <c r="E574" s="125" t="s">
        <v>195</v>
      </c>
      <c r="F574" s="125" t="s">
        <v>423</v>
      </c>
      <c r="G574" s="125" t="s">
        <v>424</v>
      </c>
      <c r="H574" s="125" t="s">
        <v>187</v>
      </c>
      <c r="I574" s="123">
        <v>38000</v>
      </c>
      <c r="J574" s="123">
        <v>38000</v>
      </c>
      <c r="K574" s="125" t="s">
        <v>193</v>
      </c>
      <c r="L574" s="126">
        <v>7.1159999999999997</v>
      </c>
      <c r="M574" s="137">
        <v>8</v>
      </c>
      <c r="N574" s="126">
        <v>9.8000000000000004E-2</v>
      </c>
      <c r="O574" s="123">
        <v>2</v>
      </c>
      <c r="P574" s="136">
        <v>9.8000000000000004E-2</v>
      </c>
      <c r="Q574" s="138">
        <v>4.2</v>
      </c>
      <c r="R574" s="137">
        <v>4.2</v>
      </c>
      <c r="S574" s="139">
        <v>909950</v>
      </c>
      <c r="T574" s="124">
        <v>4</v>
      </c>
      <c r="U574" s="140">
        <v>216654.76190476189</v>
      </c>
      <c r="V574" s="141">
        <v>4.6156382218803227</v>
      </c>
    </row>
    <row r="575" spans="1:22">
      <c r="A575" s="125">
        <v>575</v>
      </c>
      <c r="B575" s="125">
        <v>575</v>
      </c>
      <c r="C575" s="125" t="s">
        <v>1072</v>
      </c>
      <c r="D575" s="125" t="s">
        <v>195</v>
      </c>
      <c r="E575" s="125" t="s">
        <v>195</v>
      </c>
      <c r="F575" s="125" t="s">
        <v>691</v>
      </c>
      <c r="G575" s="125" t="s">
        <v>692</v>
      </c>
      <c r="H575" s="125" t="s">
        <v>187</v>
      </c>
      <c r="I575" s="123">
        <v>38000</v>
      </c>
      <c r="J575" s="125" t="s">
        <v>193</v>
      </c>
      <c r="K575" s="123">
        <v>38000</v>
      </c>
      <c r="L575" s="126">
        <v>10.865</v>
      </c>
      <c r="M575" s="137">
        <v>11</v>
      </c>
      <c r="N575" s="126">
        <v>0.26100000000000001</v>
      </c>
      <c r="O575" s="123">
        <v>2</v>
      </c>
      <c r="P575" s="136">
        <v>0.26100000000000001</v>
      </c>
      <c r="Q575" s="138">
        <v>4.2</v>
      </c>
      <c r="R575" s="137">
        <v>4.2</v>
      </c>
      <c r="S575" s="139">
        <v>1439840</v>
      </c>
      <c r="T575" s="124">
        <v>1</v>
      </c>
      <c r="U575" s="140">
        <v>342819.04761904763</v>
      </c>
      <c r="V575" s="141">
        <v>2.9169907767529724</v>
      </c>
    </row>
    <row r="576" spans="1:22">
      <c r="A576" s="125">
        <v>576</v>
      </c>
      <c r="B576" s="125">
        <v>576</v>
      </c>
      <c r="C576" s="125" t="s">
        <v>1073</v>
      </c>
      <c r="D576" s="125" t="s">
        <v>195</v>
      </c>
      <c r="E576" s="125" t="s">
        <v>195</v>
      </c>
      <c r="F576" s="125" t="s">
        <v>199</v>
      </c>
      <c r="G576" s="125" t="s">
        <v>200</v>
      </c>
      <c r="H576" s="125" t="s">
        <v>187</v>
      </c>
      <c r="I576" s="123">
        <v>38000</v>
      </c>
      <c r="J576" s="123">
        <v>38000</v>
      </c>
      <c r="K576" s="125" t="s">
        <v>193</v>
      </c>
      <c r="L576" s="126">
        <v>5.1870000000000003</v>
      </c>
      <c r="M576" s="137">
        <v>6</v>
      </c>
      <c r="N576" s="126">
        <v>0.45100000000000001</v>
      </c>
      <c r="O576" s="123">
        <v>2</v>
      </c>
      <c r="P576" s="136">
        <v>0.45100000000000001</v>
      </c>
      <c r="Q576" s="138">
        <v>4.2</v>
      </c>
      <c r="R576" s="137">
        <v>4.2</v>
      </c>
      <c r="S576" s="139">
        <v>769410</v>
      </c>
      <c r="T576" s="124">
        <v>4</v>
      </c>
      <c r="U576" s="140">
        <v>183192.85714285713</v>
      </c>
      <c r="V576" s="141">
        <v>5.4587281163488903</v>
      </c>
    </row>
    <row r="577" spans="1:22">
      <c r="A577" s="125">
        <v>577</v>
      </c>
      <c r="B577" s="125">
        <v>577</v>
      </c>
      <c r="C577" s="125" t="s">
        <v>1074</v>
      </c>
      <c r="D577" s="125" t="s">
        <v>195</v>
      </c>
      <c r="E577" s="125" t="s">
        <v>195</v>
      </c>
      <c r="F577" s="125" t="s">
        <v>202</v>
      </c>
      <c r="G577" s="125" t="s">
        <v>203</v>
      </c>
      <c r="H577" s="125" t="s">
        <v>187</v>
      </c>
      <c r="I577" s="123">
        <v>38000</v>
      </c>
      <c r="J577" s="125" t="s">
        <v>193</v>
      </c>
      <c r="K577" s="123">
        <v>38000</v>
      </c>
      <c r="L577" s="126">
        <v>6.5</v>
      </c>
      <c r="M577" s="137">
        <v>7</v>
      </c>
      <c r="N577" s="126">
        <v>0.41</v>
      </c>
      <c r="O577" s="123">
        <v>2</v>
      </c>
      <c r="P577" s="136">
        <v>0.41</v>
      </c>
      <c r="Q577" s="138">
        <v>4.2</v>
      </c>
      <c r="R577" s="137">
        <v>4.2</v>
      </c>
      <c r="S577" s="139">
        <v>839680</v>
      </c>
      <c r="T577" s="124">
        <v>4</v>
      </c>
      <c r="U577" s="140">
        <v>199923.80952380953</v>
      </c>
      <c r="V577" s="141">
        <v>5.0019054878048781</v>
      </c>
    </row>
    <row r="578" spans="1:22">
      <c r="A578" s="125">
        <v>578</v>
      </c>
      <c r="B578" s="125">
        <v>578</v>
      </c>
      <c r="C578" s="125" t="s">
        <v>1075</v>
      </c>
      <c r="D578" s="125" t="s">
        <v>195</v>
      </c>
      <c r="E578" s="125" t="s">
        <v>195</v>
      </c>
      <c r="F578" s="125" t="s">
        <v>202</v>
      </c>
      <c r="G578" s="125" t="s">
        <v>203</v>
      </c>
      <c r="H578" s="125" t="s">
        <v>187</v>
      </c>
      <c r="I578" s="123">
        <v>38000</v>
      </c>
      <c r="J578" s="125" t="s">
        <v>193</v>
      </c>
      <c r="K578" s="123">
        <v>38000</v>
      </c>
      <c r="L578" s="126">
        <v>3.3620000000000001</v>
      </c>
      <c r="M578" s="137">
        <v>4</v>
      </c>
      <c r="N578" s="126">
        <v>0.16800000000000001</v>
      </c>
      <c r="O578" s="123">
        <v>2</v>
      </c>
      <c r="P578" s="136">
        <v>0.16800000000000001</v>
      </c>
      <c r="Q578" s="138">
        <v>4.2</v>
      </c>
      <c r="R578" s="137">
        <v>4.2</v>
      </c>
      <c r="S578" s="139">
        <v>628870</v>
      </c>
      <c r="T578" s="124">
        <v>4</v>
      </c>
      <c r="U578" s="140">
        <v>149730.95238095237</v>
      </c>
      <c r="V578" s="141">
        <v>6.6786458250512828</v>
      </c>
    </row>
    <row r="579" spans="1:22">
      <c r="A579" s="125">
        <v>579</v>
      </c>
      <c r="B579" s="125">
        <v>579</v>
      </c>
      <c r="C579" s="125" t="s">
        <v>1076</v>
      </c>
      <c r="D579" s="125" t="s">
        <v>195</v>
      </c>
      <c r="E579" s="125" t="s">
        <v>195</v>
      </c>
      <c r="F579" s="125" t="s">
        <v>685</v>
      </c>
      <c r="G579" s="125" t="s">
        <v>686</v>
      </c>
      <c r="H579" s="125" t="s">
        <v>187</v>
      </c>
      <c r="I579" s="123">
        <v>38000</v>
      </c>
      <c r="J579" s="125" t="s">
        <v>193</v>
      </c>
      <c r="K579" s="123">
        <v>38000</v>
      </c>
      <c r="L579" s="126">
        <v>1.583</v>
      </c>
      <c r="M579" s="137">
        <v>2</v>
      </c>
      <c r="N579" s="126">
        <v>0.16</v>
      </c>
      <c r="O579" s="123">
        <v>2</v>
      </c>
      <c r="P579" s="136">
        <v>0.16</v>
      </c>
      <c r="Q579" s="138">
        <v>4.2</v>
      </c>
      <c r="R579" s="137">
        <v>4.2</v>
      </c>
      <c r="S579" s="139">
        <v>488330</v>
      </c>
      <c r="T579" s="124">
        <v>4</v>
      </c>
      <c r="U579" s="140">
        <v>116269.04761904762</v>
      </c>
      <c r="V579" s="141">
        <v>8.6007413019884087</v>
      </c>
    </row>
    <row r="580" spans="1:22">
      <c r="A580" s="125">
        <v>580</v>
      </c>
      <c r="B580" s="125">
        <v>580</v>
      </c>
      <c r="C580" s="125" t="s">
        <v>1077</v>
      </c>
      <c r="D580" s="125" t="s">
        <v>195</v>
      </c>
      <c r="E580" s="125" t="s">
        <v>195</v>
      </c>
      <c r="F580" s="125" t="s">
        <v>382</v>
      </c>
      <c r="G580" s="125" t="s">
        <v>383</v>
      </c>
      <c r="H580" s="125" t="s">
        <v>187</v>
      </c>
      <c r="I580" s="123">
        <v>38000</v>
      </c>
      <c r="J580" s="123">
        <v>38000</v>
      </c>
      <c r="K580" s="123">
        <v>20000</v>
      </c>
      <c r="L580" s="126">
        <v>8.4990000000000006</v>
      </c>
      <c r="M580" s="137">
        <v>9</v>
      </c>
      <c r="N580" s="126">
        <v>0.26900000000000002</v>
      </c>
      <c r="O580" s="123">
        <v>2</v>
      </c>
      <c r="P580" s="136">
        <v>0.26900000000000002</v>
      </c>
      <c r="Q580" s="138">
        <v>4.2</v>
      </c>
      <c r="R580" s="137">
        <v>4.2</v>
      </c>
      <c r="S580" s="139">
        <v>1334440</v>
      </c>
      <c r="T580" s="124">
        <v>1</v>
      </c>
      <c r="U580" s="140">
        <v>317723.80952380953</v>
      </c>
      <c r="V580" s="141">
        <v>3.1473876682353645</v>
      </c>
    </row>
    <row r="581" spans="1:22">
      <c r="A581" s="125">
        <v>581</v>
      </c>
      <c r="B581" s="125">
        <v>581</v>
      </c>
      <c r="C581" s="125" t="s">
        <v>1078</v>
      </c>
      <c r="D581" s="125" t="s">
        <v>195</v>
      </c>
      <c r="E581" s="125" t="s">
        <v>195</v>
      </c>
      <c r="F581" s="125" t="s">
        <v>539</v>
      </c>
      <c r="G581" s="125" t="s">
        <v>540</v>
      </c>
      <c r="H581" s="125" t="s">
        <v>187</v>
      </c>
      <c r="I581" s="123">
        <v>38000</v>
      </c>
      <c r="J581" s="123">
        <v>38000</v>
      </c>
      <c r="K581" s="125" t="s">
        <v>193</v>
      </c>
      <c r="L581" s="126">
        <v>3.4060000000000001</v>
      </c>
      <c r="M581" s="137">
        <v>4</v>
      </c>
      <c r="N581" s="126">
        <v>0.14000000000000001</v>
      </c>
      <c r="O581" s="123">
        <v>2</v>
      </c>
      <c r="P581" s="136">
        <v>0.14000000000000001</v>
      </c>
      <c r="Q581" s="138">
        <v>4.2</v>
      </c>
      <c r="R581" s="137">
        <v>4.2</v>
      </c>
      <c r="S581" s="139">
        <v>628870</v>
      </c>
      <c r="T581" s="124">
        <v>4</v>
      </c>
      <c r="U581" s="140">
        <v>149730.95238095237</v>
      </c>
      <c r="V581" s="141">
        <v>6.6786458250512828</v>
      </c>
    </row>
    <row r="582" spans="1:22">
      <c r="A582" s="125">
        <v>582</v>
      </c>
      <c r="B582" s="125">
        <v>582</v>
      </c>
      <c r="C582" s="125" t="s">
        <v>1079</v>
      </c>
      <c r="D582" s="125" t="s">
        <v>195</v>
      </c>
      <c r="E582" s="125" t="s">
        <v>195</v>
      </c>
      <c r="F582" s="125" t="s">
        <v>385</v>
      </c>
      <c r="G582" s="123"/>
      <c r="H582" s="125" t="s">
        <v>187</v>
      </c>
      <c r="I582" s="123">
        <v>38000</v>
      </c>
      <c r="J582" s="123"/>
      <c r="K582" s="123"/>
      <c r="L582" s="126">
        <v>2.6779999999999999</v>
      </c>
      <c r="M582" s="137">
        <v>3</v>
      </c>
      <c r="N582" s="126">
        <v>0.18099999999999999</v>
      </c>
      <c r="O582" s="123">
        <v>2</v>
      </c>
      <c r="P582" s="136">
        <v>0.18099999999999999</v>
      </c>
      <c r="Q582" s="138">
        <v>4.2</v>
      </c>
      <c r="R582" s="137">
        <v>4.2</v>
      </c>
      <c r="S582" s="139">
        <v>558600</v>
      </c>
      <c r="T582" s="124">
        <v>4</v>
      </c>
      <c r="U582" s="140">
        <v>133000</v>
      </c>
      <c r="V582" s="141">
        <v>7.518796992481203</v>
      </c>
    </row>
    <row r="583" spans="1:22">
      <c r="A583" s="125">
        <v>583</v>
      </c>
      <c r="B583" s="125">
        <v>583</v>
      </c>
      <c r="C583" s="125" t="s">
        <v>1080</v>
      </c>
      <c r="D583" s="125" t="s">
        <v>195</v>
      </c>
      <c r="E583" s="125" t="s">
        <v>195</v>
      </c>
      <c r="F583" s="125" t="s">
        <v>691</v>
      </c>
      <c r="G583" s="125" t="s">
        <v>692</v>
      </c>
      <c r="H583" s="125" t="s">
        <v>187</v>
      </c>
      <c r="I583" s="123">
        <v>38000</v>
      </c>
      <c r="J583" s="125" t="s">
        <v>193</v>
      </c>
      <c r="K583" s="123">
        <v>38000</v>
      </c>
      <c r="L583" s="126">
        <v>2.0670000000000002</v>
      </c>
      <c r="M583" s="137">
        <v>3</v>
      </c>
      <c r="N583" s="126">
        <v>9.5000000000000001E-2</v>
      </c>
      <c r="O583" s="123">
        <v>2</v>
      </c>
      <c r="P583" s="136">
        <v>9.5000000000000001E-2</v>
      </c>
      <c r="Q583" s="138">
        <v>4.2</v>
      </c>
      <c r="R583" s="137">
        <v>4.2</v>
      </c>
      <c r="S583" s="139">
        <v>558600</v>
      </c>
      <c r="T583" s="124">
        <v>4</v>
      </c>
      <c r="U583" s="140">
        <v>133000</v>
      </c>
      <c r="V583" s="141">
        <v>7.518796992481203</v>
      </c>
    </row>
    <row r="584" spans="1:22">
      <c r="A584" s="125">
        <v>584</v>
      </c>
      <c r="B584" s="125">
        <v>584</v>
      </c>
      <c r="C584" s="125" t="s">
        <v>1081</v>
      </c>
      <c r="D584" s="125" t="s">
        <v>242</v>
      </c>
      <c r="E584" s="125" t="s">
        <v>242</v>
      </c>
      <c r="F584" s="125" t="s">
        <v>243</v>
      </c>
      <c r="G584" s="125" t="s">
        <v>244</v>
      </c>
      <c r="H584" s="125" t="s">
        <v>187</v>
      </c>
      <c r="I584" s="123">
        <v>38000</v>
      </c>
      <c r="J584" s="123">
        <v>38000</v>
      </c>
      <c r="K584" s="123">
        <v>20000</v>
      </c>
      <c r="L584" s="126">
        <v>5.3479999999999999</v>
      </c>
      <c r="M584" s="137">
        <v>6</v>
      </c>
      <c r="N584" s="126">
        <v>0.13600000000000001</v>
      </c>
      <c r="O584" s="123">
        <v>2</v>
      </c>
      <c r="P584" s="136">
        <v>0.13600000000000001</v>
      </c>
      <c r="Q584" s="138">
        <v>4.2</v>
      </c>
      <c r="R584" s="137">
        <v>4.2</v>
      </c>
      <c r="S584" s="139">
        <v>769410</v>
      </c>
      <c r="T584" s="124">
        <v>4</v>
      </c>
      <c r="U584" s="140">
        <v>183192.85714285713</v>
      </c>
      <c r="V584" s="141">
        <v>5.4587281163488903</v>
      </c>
    </row>
    <row r="585" spans="1:22">
      <c r="A585" s="125">
        <v>585</v>
      </c>
      <c r="B585" s="125">
        <v>585</v>
      </c>
      <c r="C585" s="125" t="s">
        <v>1082</v>
      </c>
      <c r="D585" s="125" t="s">
        <v>242</v>
      </c>
      <c r="E585" s="125" t="s">
        <v>242</v>
      </c>
      <c r="F585" s="125" t="s">
        <v>243</v>
      </c>
      <c r="G585" s="125" t="s">
        <v>244</v>
      </c>
      <c r="H585" s="125" t="s">
        <v>187</v>
      </c>
      <c r="I585" s="123">
        <v>38000</v>
      </c>
      <c r="J585" s="123">
        <v>38000</v>
      </c>
      <c r="K585" s="123">
        <v>20000</v>
      </c>
      <c r="L585" s="126">
        <v>10.028</v>
      </c>
      <c r="M585" s="137">
        <v>11</v>
      </c>
      <c r="N585" s="126">
        <v>0.43</v>
      </c>
      <c r="O585" s="123">
        <v>2</v>
      </c>
      <c r="P585" s="136">
        <v>0.43</v>
      </c>
      <c r="Q585" s="138">
        <v>4.2</v>
      </c>
      <c r="R585" s="137">
        <v>4.2</v>
      </c>
      <c r="S585" s="139">
        <v>1439840</v>
      </c>
      <c r="T585" s="124">
        <v>1</v>
      </c>
      <c r="U585" s="140">
        <v>342819.04761904763</v>
      </c>
      <c r="V585" s="141">
        <v>2.9169907767529724</v>
      </c>
    </row>
    <row r="586" spans="1:22">
      <c r="A586" s="125">
        <v>586</v>
      </c>
      <c r="B586" s="125">
        <v>586</v>
      </c>
      <c r="C586" s="125" t="s">
        <v>1083</v>
      </c>
      <c r="D586" s="125" t="s">
        <v>223</v>
      </c>
      <c r="E586" s="125" t="s">
        <v>184</v>
      </c>
      <c r="F586" s="125" t="s">
        <v>243</v>
      </c>
      <c r="G586" s="125" t="s">
        <v>244</v>
      </c>
      <c r="H586" s="125" t="s">
        <v>187</v>
      </c>
      <c r="I586" s="123">
        <v>38000</v>
      </c>
      <c r="J586" s="123">
        <v>38000</v>
      </c>
      <c r="K586" s="123">
        <v>20000</v>
      </c>
      <c r="L586" s="126">
        <v>10.494</v>
      </c>
      <c r="M586" s="137">
        <v>11</v>
      </c>
      <c r="N586" s="126">
        <v>0.13200000000000001</v>
      </c>
      <c r="O586" s="123">
        <v>2</v>
      </c>
      <c r="P586" s="136">
        <v>0.13200000000000001</v>
      </c>
      <c r="Q586" s="138">
        <v>4.2</v>
      </c>
      <c r="R586" s="137">
        <v>4.2</v>
      </c>
      <c r="S586" s="139">
        <v>1439840</v>
      </c>
      <c r="T586" s="124">
        <v>1</v>
      </c>
      <c r="U586" s="140">
        <v>342819.04761904763</v>
      </c>
      <c r="V586" s="141">
        <v>2.9169907767529724</v>
      </c>
    </row>
    <row r="587" spans="1:22">
      <c r="A587" s="125">
        <v>587</v>
      </c>
      <c r="B587" s="125">
        <v>587</v>
      </c>
      <c r="C587" s="125" t="s">
        <v>1084</v>
      </c>
      <c r="D587" s="125" t="s">
        <v>242</v>
      </c>
      <c r="E587" s="125" t="s">
        <v>242</v>
      </c>
      <c r="F587" s="125" t="s">
        <v>243</v>
      </c>
      <c r="G587" s="125" t="s">
        <v>244</v>
      </c>
      <c r="H587" s="125" t="s">
        <v>187</v>
      </c>
      <c r="I587" s="123">
        <v>38000</v>
      </c>
      <c r="J587" s="123">
        <v>38000</v>
      </c>
      <c r="K587" s="123">
        <v>20000</v>
      </c>
      <c r="L587" s="126">
        <v>18.922000000000001</v>
      </c>
      <c r="M587" s="137">
        <v>19</v>
      </c>
      <c r="N587" s="126">
        <v>0.36599999999999999</v>
      </c>
      <c r="O587" s="123">
        <v>2</v>
      </c>
      <c r="P587" s="136">
        <v>0.36599999999999999</v>
      </c>
      <c r="Q587" s="138">
        <v>4.2</v>
      </c>
      <c r="R587" s="137">
        <v>4.2</v>
      </c>
      <c r="S587" s="139">
        <v>1861440</v>
      </c>
      <c r="T587" s="124">
        <v>1</v>
      </c>
      <c r="U587" s="140">
        <v>443200</v>
      </c>
      <c r="V587" s="141">
        <v>2.256317689530686</v>
      </c>
    </row>
    <row r="588" spans="1:22">
      <c r="A588" s="125">
        <v>588</v>
      </c>
      <c r="B588" s="125">
        <v>588</v>
      </c>
      <c r="C588" s="125" t="s">
        <v>1085</v>
      </c>
      <c r="D588" s="125" t="s">
        <v>359</v>
      </c>
      <c r="E588" s="125" t="s">
        <v>359</v>
      </c>
      <c r="F588" s="125" t="s">
        <v>1086</v>
      </c>
      <c r="G588" s="125" t="s">
        <v>1087</v>
      </c>
      <c r="H588" s="125" t="s">
        <v>207</v>
      </c>
      <c r="I588" s="123">
        <v>110000</v>
      </c>
      <c r="J588" s="123">
        <v>20000</v>
      </c>
      <c r="K588" s="123">
        <v>110000</v>
      </c>
      <c r="L588" s="126">
        <v>2.0739999999999998</v>
      </c>
      <c r="M588" s="137">
        <v>3</v>
      </c>
      <c r="N588" s="126">
        <v>0.23599999999999999</v>
      </c>
      <c r="O588" s="123">
        <v>2</v>
      </c>
      <c r="P588" s="136">
        <v>0.23599999999999999</v>
      </c>
      <c r="Q588" s="138">
        <v>4.2</v>
      </c>
      <c r="R588" s="137">
        <v>4.2</v>
      </c>
      <c r="S588" s="139">
        <v>1574570</v>
      </c>
      <c r="T588" s="124">
        <v>7</v>
      </c>
      <c r="U588" s="140">
        <v>374897.61904761905</v>
      </c>
      <c r="V588" s="141">
        <v>2.6673949078161021</v>
      </c>
    </row>
    <row r="589" spans="1:22">
      <c r="A589" s="125">
        <v>589</v>
      </c>
      <c r="B589" s="125">
        <v>589</v>
      </c>
      <c r="C589" s="125" t="s">
        <v>1088</v>
      </c>
      <c r="D589" s="125" t="s">
        <v>215</v>
      </c>
      <c r="E589" s="125" t="s">
        <v>215</v>
      </c>
      <c r="F589" s="125" t="s">
        <v>706</v>
      </c>
      <c r="G589" s="125" t="s">
        <v>707</v>
      </c>
      <c r="H589" s="125" t="s">
        <v>207</v>
      </c>
      <c r="I589" s="123">
        <v>110000</v>
      </c>
      <c r="J589" s="125" t="s">
        <v>193</v>
      </c>
      <c r="K589" s="123">
        <v>110000</v>
      </c>
      <c r="L589" s="126">
        <v>11.628</v>
      </c>
      <c r="M589" s="137">
        <v>12</v>
      </c>
      <c r="N589" s="126">
        <v>0.41099999999999998</v>
      </c>
      <c r="O589" s="123">
        <v>2</v>
      </c>
      <c r="P589" s="136">
        <v>0.41099999999999998</v>
      </c>
      <c r="Q589" s="138">
        <v>4.2</v>
      </c>
      <c r="R589" s="137">
        <v>4.2</v>
      </c>
      <c r="S589" s="139">
        <v>2048870</v>
      </c>
      <c r="T589" s="124">
        <v>7</v>
      </c>
      <c r="U589" s="140">
        <v>487826.19047619047</v>
      </c>
      <c r="V589" s="141">
        <v>2.0499104384367968</v>
      </c>
    </row>
    <row r="590" spans="1:22">
      <c r="A590" s="125">
        <v>590</v>
      </c>
      <c r="B590" s="125">
        <v>590</v>
      </c>
      <c r="C590" s="125" t="s">
        <v>1089</v>
      </c>
      <c r="D590" s="125" t="s">
        <v>215</v>
      </c>
      <c r="E590" s="125" t="s">
        <v>215</v>
      </c>
      <c r="F590" s="125" t="s">
        <v>401</v>
      </c>
      <c r="G590" s="125" t="s">
        <v>402</v>
      </c>
      <c r="H590" s="125" t="s">
        <v>187</v>
      </c>
      <c r="I590" s="123">
        <v>38000</v>
      </c>
      <c r="J590" s="123">
        <v>38000</v>
      </c>
      <c r="K590" s="125" t="s">
        <v>193</v>
      </c>
      <c r="L590" s="126">
        <v>8.2710000000000008</v>
      </c>
      <c r="M590" s="137">
        <v>9</v>
      </c>
      <c r="N590" s="126">
        <v>0.128</v>
      </c>
      <c r="O590" s="123">
        <v>2</v>
      </c>
      <c r="P590" s="136">
        <v>0.128</v>
      </c>
      <c r="Q590" s="138">
        <v>4.2</v>
      </c>
      <c r="R590" s="137">
        <v>4.2</v>
      </c>
      <c r="S590" s="139">
        <v>1334440</v>
      </c>
      <c r="T590" s="124">
        <v>1</v>
      </c>
      <c r="U590" s="140">
        <v>317723.80952380953</v>
      </c>
      <c r="V590" s="141">
        <v>3.1473876682353645</v>
      </c>
    </row>
    <row r="591" spans="1:22">
      <c r="A591" s="125">
        <v>591</v>
      </c>
      <c r="B591" s="125">
        <v>591</v>
      </c>
      <c r="C591" s="125" t="s">
        <v>1090</v>
      </c>
      <c r="D591" s="125" t="s">
        <v>215</v>
      </c>
      <c r="E591" s="125" t="s">
        <v>215</v>
      </c>
      <c r="F591" s="125" t="s">
        <v>401</v>
      </c>
      <c r="G591" s="125" t="s">
        <v>402</v>
      </c>
      <c r="H591" s="125" t="s">
        <v>187</v>
      </c>
      <c r="I591" s="123">
        <v>38000</v>
      </c>
      <c r="J591" s="123">
        <v>38000</v>
      </c>
      <c r="K591" s="125" t="s">
        <v>193</v>
      </c>
      <c r="L591" s="126">
        <v>10.191000000000001</v>
      </c>
      <c r="M591" s="137">
        <v>11</v>
      </c>
      <c r="N591" s="126">
        <v>0.39500000000000002</v>
      </c>
      <c r="O591" s="123">
        <v>2</v>
      </c>
      <c r="P591" s="136">
        <v>0.39500000000000002</v>
      </c>
      <c r="Q591" s="138">
        <v>4.2</v>
      </c>
      <c r="R591" s="137">
        <v>4.2</v>
      </c>
      <c r="S591" s="139">
        <v>1439840</v>
      </c>
      <c r="T591" s="124">
        <v>1</v>
      </c>
      <c r="U591" s="140">
        <v>342819.04761904763</v>
      </c>
      <c r="V591" s="141">
        <v>2.9169907767529724</v>
      </c>
    </row>
    <row r="592" spans="1:22">
      <c r="A592" s="125">
        <v>592</v>
      </c>
      <c r="B592" s="125">
        <v>592</v>
      </c>
      <c r="C592" s="125" t="s">
        <v>1091</v>
      </c>
      <c r="D592" s="125" t="s">
        <v>215</v>
      </c>
      <c r="E592" s="125" t="s">
        <v>215</v>
      </c>
      <c r="F592" s="125" t="s">
        <v>397</v>
      </c>
      <c r="G592" s="125" t="s">
        <v>398</v>
      </c>
      <c r="H592" s="125" t="s">
        <v>207</v>
      </c>
      <c r="I592" s="123">
        <v>110000</v>
      </c>
      <c r="J592" s="123">
        <v>110000</v>
      </c>
      <c r="K592" s="123">
        <v>38000</v>
      </c>
      <c r="L592" s="126">
        <v>7.0289999999999999</v>
      </c>
      <c r="M592" s="137">
        <v>8</v>
      </c>
      <c r="N592" s="126">
        <v>0.315</v>
      </c>
      <c r="O592" s="123">
        <v>2</v>
      </c>
      <c r="P592" s="136">
        <v>0.315</v>
      </c>
      <c r="Q592" s="138">
        <v>4.2</v>
      </c>
      <c r="R592" s="137">
        <v>4.2</v>
      </c>
      <c r="S592" s="139">
        <v>1838070</v>
      </c>
      <c r="T592" s="124">
        <v>7</v>
      </c>
      <c r="U592" s="140">
        <v>437635.71428571426</v>
      </c>
      <c r="V592" s="141">
        <v>2.2850054676916547</v>
      </c>
    </row>
    <row r="593" spans="1:22">
      <c r="A593" s="125">
        <v>593</v>
      </c>
      <c r="B593" s="125">
        <v>593</v>
      </c>
      <c r="C593" s="125" t="s">
        <v>1092</v>
      </c>
      <c r="D593" s="125" t="s">
        <v>215</v>
      </c>
      <c r="E593" s="125" t="s">
        <v>215</v>
      </c>
      <c r="F593" s="125" t="s">
        <v>250</v>
      </c>
      <c r="G593" s="125" t="s">
        <v>251</v>
      </c>
      <c r="H593" s="125" t="s">
        <v>187</v>
      </c>
      <c r="I593" s="123">
        <v>38000</v>
      </c>
      <c r="J593" s="123">
        <v>38000</v>
      </c>
      <c r="K593" s="123">
        <v>20000</v>
      </c>
      <c r="L593" s="126">
        <v>6.407</v>
      </c>
      <c r="M593" s="137">
        <v>7</v>
      </c>
      <c r="N593" s="126">
        <v>0.41399999999999998</v>
      </c>
      <c r="O593" s="123">
        <v>2</v>
      </c>
      <c r="P593" s="136">
        <v>0.41399999999999998</v>
      </c>
      <c r="Q593" s="138">
        <v>4.2</v>
      </c>
      <c r="R593" s="137">
        <v>4.2</v>
      </c>
      <c r="S593" s="139">
        <v>839680</v>
      </c>
      <c r="T593" s="124">
        <v>4</v>
      </c>
      <c r="U593" s="140">
        <v>199923.80952380953</v>
      </c>
      <c r="V593" s="141">
        <v>5.0019054878048781</v>
      </c>
    </row>
    <row r="594" spans="1:22">
      <c r="A594" s="125">
        <v>594</v>
      </c>
      <c r="B594" s="125">
        <v>594</v>
      </c>
      <c r="C594" s="125" t="s">
        <v>1093</v>
      </c>
      <c r="D594" s="125" t="s">
        <v>215</v>
      </c>
      <c r="E594" s="125" t="s">
        <v>215</v>
      </c>
      <c r="F594" s="125" t="s">
        <v>250</v>
      </c>
      <c r="G594" s="125" t="s">
        <v>251</v>
      </c>
      <c r="H594" s="125" t="s">
        <v>187</v>
      </c>
      <c r="I594" s="123">
        <v>38000</v>
      </c>
      <c r="J594" s="123">
        <v>38000</v>
      </c>
      <c r="K594" s="123">
        <v>20000</v>
      </c>
      <c r="L594" s="126">
        <v>4.9569999999999999</v>
      </c>
      <c r="M594" s="137">
        <v>5</v>
      </c>
      <c r="N594" s="126">
        <v>0.128</v>
      </c>
      <c r="O594" s="123">
        <v>2</v>
      </c>
      <c r="P594" s="136">
        <v>0.128</v>
      </c>
      <c r="Q594" s="138">
        <v>4.2</v>
      </c>
      <c r="R594" s="137">
        <v>4.2</v>
      </c>
      <c r="S594" s="139">
        <v>699140</v>
      </c>
      <c r="T594" s="124">
        <v>4</v>
      </c>
      <c r="U594" s="140">
        <v>166461.90476190476</v>
      </c>
      <c r="V594" s="141">
        <v>6.0073804960379897</v>
      </c>
    </row>
    <row r="595" spans="1:22">
      <c r="A595" s="125">
        <v>595</v>
      </c>
      <c r="B595" s="125">
        <v>595</v>
      </c>
      <c r="C595" s="125" t="s">
        <v>1094</v>
      </c>
      <c r="D595" s="125" t="s">
        <v>215</v>
      </c>
      <c r="E595" s="125" t="s">
        <v>215</v>
      </c>
      <c r="F595" s="125" t="s">
        <v>250</v>
      </c>
      <c r="G595" s="125" t="s">
        <v>251</v>
      </c>
      <c r="H595" s="125" t="s">
        <v>187</v>
      </c>
      <c r="I595" s="123">
        <v>38000</v>
      </c>
      <c r="J595" s="123">
        <v>38000</v>
      </c>
      <c r="K595" s="123">
        <v>20000</v>
      </c>
      <c r="L595" s="126">
        <v>11.185</v>
      </c>
      <c r="M595" s="137">
        <v>12</v>
      </c>
      <c r="N595" s="126">
        <v>0.21299999999999999</v>
      </c>
      <c r="O595" s="123">
        <v>2</v>
      </c>
      <c r="P595" s="136">
        <v>0.21299999999999999</v>
      </c>
      <c r="Q595" s="138">
        <v>4.2</v>
      </c>
      <c r="R595" s="137">
        <v>4.2</v>
      </c>
      <c r="S595" s="139">
        <v>1492540</v>
      </c>
      <c r="T595" s="124">
        <v>1</v>
      </c>
      <c r="U595" s="140">
        <v>355366.66666666663</v>
      </c>
      <c r="V595" s="141">
        <v>2.8139949348091173</v>
      </c>
    </row>
    <row r="596" spans="1:22">
      <c r="A596" s="125">
        <v>596</v>
      </c>
      <c r="B596" s="125">
        <v>596</v>
      </c>
      <c r="C596" s="125" t="s">
        <v>1095</v>
      </c>
      <c r="D596" s="125" t="s">
        <v>215</v>
      </c>
      <c r="E596" s="125" t="s">
        <v>215</v>
      </c>
      <c r="F596" s="125" t="s">
        <v>510</v>
      </c>
      <c r="G596" s="125" t="s">
        <v>511</v>
      </c>
      <c r="H596" s="125" t="s">
        <v>187</v>
      </c>
      <c r="I596" s="123">
        <v>38000</v>
      </c>
      <c r="J596" s="123">
        <v>38000</v>
      </c>
      <c r="K596" s="125" t="s">
        <v>193</v>
      </c>
      <c r="L596" s="126">
        <v>11.539</v>
      </c>
      <c r="M596" s="137">
        <v>12</v>
      </c>
      <c r="N596" s="126">
        <v>9.4E-2</v>
      </c>
      <c r="O596" s="123">
        <v>2</v>
      </c>
      <c r="P596" s="136">
        <v>9.4E-2</v>
      </c>
      <c r="Q596" s="138">
        <v>4.2</v>
      </c>
      <c r="R596" s="137">
        <v>4.2</v>
      </c>
      <c r="S596" s="139">
        <v>1492540</v>
      </c>
      <c r="T596" s="124">
        <v>1</v>
      </c>
      <c r="U596" s="140">
        <v>355366.66666666663</v>
      </c>
      <c r="V596" s="141">
        <v>2.8139949348091173</v>
      </c>
    </row>
    <row r="597" spans="1:22">
      <c r="A597" s="125">
        <v>597</v>
      </c>
      <c r="B597" s="125">
        <v>597</v>
      </c>
      <c r="C597" s="125" t="s">
        <v>1096</v>
      </c>
      <c r="D597" s="125" t="s">
        <v>210</v>
      </c>
      <c r="E597" s="125" t="s">
        <v>210</v>
      </c>
      <c r="F597" s="125" t="s">
        <v>1097</v>
      </c>
      <c r="G597" s="125" t="s">
        <v>1098</v>
      </c>
      <c r="H597" s="125" t="s">
        <v>187</v>
      </c>
      <c r="I597" s="123">
        <v>38000</v>
      </c>
      <c r="J597" s="123">
        <v>38000</v>
      </c>
      <c r="K597" s="125" t="s">
        <v>193</v>
      </c>
      <c r="L597" s="126">
        <v>6.173</v>
      </c>
      <c r="M597" s="137">
        <v>7</v>
      </c>
      <c r="N597" s="126">
        <v>0.10100000000000001</v>
      </c>
      <c r="O597" s="123">
        <v>2</v>
      </c>
      <c r="P597" s="136">
        <v>0.10100000000000001</v>
      </c>
      <c r="Q597" s="138">
        <v>4.2</v>
      </c>
      <c r="R597" s="137">
        <v>4.2</v>
      </c>
      <c r="S597" s="139">
        <v>839680</v>
      </c>
      <c r="T597" s="124">
        <v>4</v>
      </c>
      <c r="U597" s="140">
        <v>199923.80952380953</v>
      </c>
      <c r="V597" s="141">
        <v>5.0019054878048781</v>
      </c>
    </row>
    <row r="598" spans="1:22">
      <c r="A598" s="125">
        <v>598</v>
      </c>
      <c r="B598" s="125">
        <v>598</v>
      </c>
      <c r="C598" s="125" t="s">
        <v>1099</v>
      </c>
      <c r="D598" s="125" t="s">
        <v>215</v>
      </c>
      <c r="E598" s="125" t="s">
        <v>215</v>
      </c>
      <c r="F598" s="125" t="s">
        <v>713</v>
      </c>
      <c r="G598" s="125" t="s">
        <v>714</v>
      </c>
      <c r="H598" s="125" t="s">
        <v>187</v>
      </c>
      <c r="I598" s="123">
        <v>38000</v>
      </c>
      <c r="J598" s="125" t="s">
        <v>193</v>
      </c>
      <c r="K598" s="123">
        <v>38000</v>
      </c>
      <c r="L598" s="126">
        <v>1.3129999999999999</v>
      </c>
      <c r="M598" s="137">
        <v>2</v>
      </c>
      <c r="N598" s="126">
        <v>0.40699999999999997</v>
      </c>
      <c r="O598" s="123">
        <v>2</v>
      </c>
      <c r="P598" s="136">
        <v>0.40699999999999997</v>
      </c>
      <c r="Q598" s="138">
        <v>4.2</v>
      </c>
      <c r="R598" s="137">
        <v>4.2</v>
      </c>
      <c r="S598" s="139">
        <v>488330</v>
      </c>
      <c r="T598" s="124">
        <v>4</v>
      </c>
      <c r="U598" s="140">
        <v>116269.04761904762</v>
      </c>
      <c r="V598" s="141">
        <v>8.6007413019884087</v>
      </c>
    </row>
    <row r="599" spans="1:22">
      <c r="A599" s="125">
        <v>599</v>
      </c>
      <c r="B599" s="125">
        <v>599</v>
      </c>
      <c r="C599" s="125" t="s">
        <v>1100</v>
      </c>
      <c r="D599" s="125" t="s">
        <v>215</v>
      </c>
      <c r="E599" s="125" t="s">
        <v>215</v>
      </c>
      <c r="F599" s="125" t="s">
        <v>713</v>
      </c>
      <c r="G599" s="125" t="s">
        <v>714</v>
      </c>
      <c r="H599" s="125" t="s">
        <v>187</v>
      </c>
      <c r="I599" s="123">
        <v>38000</v>
      </c>
      <c r="J599" s="125" t="s">
        <v>193</v>
      </c>
      <c r="K599" s="123">
        <v>38000</v>
      </c>
      <c r="L599" s="126">
        <v>2.3919999999999999</v>
      </c>
      <c r="M599" s="137">
        <v>3</v>
      </c>
      <c r="N599" s="126">
        <v>0.14299999999999999</v>
      </c>
      <c r="O599" s="123">
        <v>2</v>
      </c>
      <c r="P599" s="136">
        <v>0.14299999999999999</v>
      </c>
      <c r="Q599" s="138">
        <v>4.2</v>
      </c>
      <c r="R599" s="137">
        <v>4.2</v>
      </c>
      <c r="S599" s="139">
        <v>558600</v>
      </c>
      <c r="T599" s="124">
        <v>4</v>
      </c>
      <c r="U599" s="140">
        <v>133000</v>
      </c>
      <c r="V599" s="141">
        <v>7.518796992481203</v>
      </c>
    </row>
    <row r="600" spans="1:22">
      <c r="A600" s="125">
        <v>600</v>
      </c>
      <c r="B600" s="125">
        <v>600</v>
      </c>
      <c r="C600" s="125" t="s">
        <v>1101</v>
      </c>
      <c r="D600" s="125" t="s">
        <v>184</v>
      </c>
      <c r="E600" s="125" t="s">
        <v>184</v>
      </c>
      <c r="F600" s="125" t="s">
        <v>293</v>
      </c>
      <c r="G600" s="125" t="s">
        <v>294</v>
      </c>
      <c r="H600" s="125" t="s">
        <v>187</v>
      </c>
      <c r="I600" s="123">
        <v>38000</v>
      </c>
      <c r="J600" s="123">
        <v>38000</v>
      </c>
      <c r="K600" s="123">
        <v>20000</v>
      </c>
      <c r="L600" s="126">
        <v>4.2809999999999997</v>
      </c>
      <c r="M600" s="137">
        <v>5</v>
      </c>
      <c r="N600" s="126">
        <v>0.26500000000000001</v>
      </c>
      <c r="O600" s="123">
        <v>2</v>
      </c>
      <c r="P600" s="136">
        <v>0.26500000000000001</v>
      </c>
      <c r="Q600" s="138">
        <v>4.2</v>
      </c>
      <c r="R600" s="137">
        <v>4.2</v>
      </c>
      <c r="S600" s="139">
        <v>699140</v>
      </c>
      <c r="T600" s="124">
        <v>4</v>
      </c>
      <c r="U600" s="140">
        <v>166461.90476190476</v>
      </c>
      <c r="V600" s="141">
        <v>6.0073804960379897</v>
      </c>
    </row>
    <row r="601" spans="1:22">
      <c r="A601" s="125">
        <v>601</v>
      </c>
      <c r="B601" s="125">
        <v>601</v>
      </c>
      <c r="C601" s="125" t="s">
        <v>1102</v>
      </c>
      <c r="D601" s="125" t="s">
        <v>223</v>
      </c>
      <c r="E601" s="125" t="s">
        <v>223</v>
      </c>
      <c r="F601" s="125" t="s">
        <v>721</v>
      </c>
      <c r="G601" s="125" t="s">
        <v>722</v>
      </c>
      <c r="H601" s="125" t="s">
        <v>207</v>
      </c>
      <c r="I601" s="123">
        <v>110000</v>
      </c>
      <c r="J601" s="125" t="s">
        <v>193</v>
      </c>
      <c r="K601" s="123">
        <v>110000</v>
      </c>
      <c r="L601" s="126">
        <v>1.6</v>
      </c>
      <c r="M601" s="137">
        <v>2</v>
      </c>
      <c r="N601" s="126">
        <v>0.187</v>
      </c>
      <c r="O601" s="123">
        <v>2</v>
      </c>
      <c r="P601" s="136">
        <v>0.187</v>
      </c>
      <c r="Q601" s="138">
        <v>4.2</v>
      </c>
      <c r="R601" s="137">
        <v>4.2</v>
      </c>
      <c r="S601" s="139">
        <v>1340080</v>
      </c>
      <c r="T601" s="124">
        <v>11</v>
      </c>
      <c r="U601" s="140">
        <v>319066.66666666663</v>
      </c>
      <c r="V601" s="141">
        <v>3.134141245298788</v>
      </c>
    </row>
    <row r="602" spans="1:22">
      <c r="A602" s="125">
        <v>602</v>
      </c>
      <c r="B602" s="125">
        <v>602</v>
      </c>
      <c r="C602" s="125" t="s">
        <v>1103</v>
      </c>
      <c r="D602" s="125" t="s">
        <v>223</v>
      </c>
      <c r="E602" s="125" t="s">
        <v>223</v>
      </c>
      <c r="F602" s="125" t="s">
        <v>414</v>
      </c>
      <c r="G602" s="125" t="s">
        <v>415</v>
      </c>
      <c r="H602" s="125" t="s">
        <v>187</v>
      </c>
      <c r="I602" s="123">
        <v>38000</v>
      </c>
      <c r="J602" s="125" t="s">
        <v>193</v>
      </c>
      <c r="K602" s="123">
        <v>38000</v>
      </c>
      <c r="L602" s="126">
        <v>7.8789999999999996</v>
      </c>
      <c r="M602" s="137">
        <v>8</v>
      </c>
      <c r="N602" s="126">
        <v>9.0999999999999998E-2</v>
      </c>
      <c r="O602" s="123">
        <v>2</v>
      </c>
      <c r="P602" s="136">
        <v>9.0999999999999998E-2</v>
      </c>
      <c r="Q602" s="138">
        <v>4.2</v>
      </c>
      <c r="R602" s="137">
        <v>4.2</v>
      </c>
      <c r="S602" s="139">
        <v>909950</v>
      </c>
      <c r="T602" s="124">
        <v>4</v>
      </c>
      <c r="U602" s="140">
        <v>216654.76190476189</v>
      </c>
      <c r="V602" s="141">
        <v>4.6156382218803227</v>
      </c>
    </row>
    <row r="603" spans="1:22">
      <c r="A603" s="125">
        <v>603</v>
      </c>
      <c r="B603" s="125">
        <v>603</v>
      </c>
      <c r="C603" s="125" t="s">
        <v>1104</v>
      </c>
      <c r="D603" s="125" t="s">
        <v>223</v>
      </c>
      <c r="E603" s="125" t="s">
        <v>223</v>
      </c>
      <c r="F603" s="125" t="s">
        <v>414</v>
      </c>
      <c r="G603" s="125" t="s">
        <v>415</v>
      </c>
      <c r="H603" s="125" t="s">
        <v>187</v>
      </c>
      <c r="I603" s="123">
        <v>38000</v>
      </c>
      <c r="J603" s="125" t="s">
        <v>193</v>
      </c>
      <c r="K603" s="123">
        <v>38000</v>
      </c>
      <c r="L603" s="126">
        <v>7.0090000000000003</v>
      </c>
      <c r="M603" s="137">
        <v>8</v>
      </c>
      <c r="N603" s="126">
        <v>0.105</v>
      </c>
      <c r="O603" s="123">
        <v>2</v>
      </c>
      <c r="P603" s="136">
        <v>0.105</v>
      </c>
      <c r="Q603" s="138">
        <v>4.2</v>
      </c>
      <c r="R603" s="137">
        <v>4.2</v>
      </c>
      <c r="S603" s="139">
        <v>909950</v>
      </c>
      <c r="T603" s="124">
        <v>4</v>
      </c>
      <c r="U603" s="140">
        <v>216654.76190476189</v>
      </c>
      <c r="V603" s="141">
        <v>4.6156382218803227</v>
      </c>
    </row>
    <row r="604" spans="1:22">
      <c r="A604" s="125">
        <v>604</v>
      </c>
      <c r="B604" s="125">
        <v>604</v>
      </c>
      <c r="C604" s="125" t="s">
        <v>1105</v>
      </c>
      <c r="D604" s="125" t="s">
        <v>223</v>
      </c>
      <c r="E604" s="125" t="s">
        <v>223</v>
      </c>
      <c r="F604" s="125" t="s">
        <v>732</v>
      </c>
      <c r="G604" s="125" t="s">
        <v>733</v>
      </c>
      <c r="H604" s="125" t="s">
        <v>187</v>
      </c>
      <c r="I604" s="123">
        <v>38000</v>
      </c>
      <c r="J604" s="125" t="s">
        <v>193</v>
      </c>
      <c r="K604" s="123">
        <v>38000</v>
      </c>
      <c r="L604" s="126">
        <v>4.8730000000000002</v>
      </c>
      <c r="M604" s="137">
        <v>5</v>
      </c>
      <c r="N604" s="126">
        <v>0.35</v>
      </c>
      <c r="O604" s="123">
        <v>2</v>
      </c>
      <c r="P604" s="136">
        <v>0.35</v>
      </c>
      <c r="Q604" s="138">
        <v>4.2</v>
      </c>
      <c r="R604" s="137">
        <v>4.2</v>
      </c>
      <c r="S604" s="139">
        <v>699140</v>
      </c>
      <c r="T604" s="124">
        <v>4</v>
      </c>
      <c r="U604" s="140">
        <v>166461.90476190476</v>
      </c>
      <c r="V604" s="141">
        <v>6.0073804960379897</v>
      </c>
    </row>
    <row r="605" spans="1:22">
      <c r="A605" s="125">
        <v>605</v>
      </c>
      <c r="B605" s="125">
        <v>605</v>
      </c>
      <c r="C605" s="125" t="s">
        <v>1106</v>
      </c>
      <c r="D605" s="125" t="s">
        <v>223</v>
      </c>
      <c r="E605" s="125" t="s">
        <v>223</v>
      </c>
      <c r="F605" s="125" t="s">
        <v>732</v>
      </c>
      <c r="G605" s="125" t="s">
        <v>733</v>
      </c>
      <c r="H605" s="125" t="s">
        <v>187</v>
      </c>
      <c r="I605" s="123">
        <v>38000</v>
      </c>
      <c r="J605" s="125" t="s">
        <v>193</v>
      </c>
      <c r="K605" s="123">
        <v>38000</v>
      </c>
      <c r="L605" s="126">
        <v>2.2629999999999999</v>
      </c>
      <c r="M605" s="137">
        <v>3</v>
      </c>
      <c r="N605" s="126">
        <v>0.247</v>
      </c>
      <c r="O605" s="123">
        <v>2</v>
      </c>
      <c r="P605" s="136">
        <v>0.247</v>
      </c>
      <c r="Q605" s="138">
        <v>4.2</v>
      </c>
      <c r="R605" s="137">
        <v>4.2</v>
      </c>
      <c r="S605" s="139">
        <v>558600</v>
      </c>
      <c r="T605" s="124">
        <v>4</v>
      </c>
      <c r="U605" s="140">
        <v>133000</v>
      </c>
      <c r="V605" s="141">
        <v>7.518796992481203</v>
      </c>
    </row>
    <row r="606" spans="1:22">
      <c r="A606" s="125">
        <v>606</v>
      </c>
      <c r="B606" s="125">
        <v>606</v>
      </c>
      <c r="C606" s="125" t="s">
        <v>1107</v>
      </c>
      <c r="D606" s="125" t="s">
        <v>223</v>
      </c>
      <c r="E606" s="125" t="s">
        <v>223</v>
      </c>
      <c r="F606" s="125" t="s">
        <v>732</v>
      </c>
      <c r="G606" s="125" t="s">
        <v>733</v>
      </c>
      <c r="H606" s="125" t="s">
        <v>187</v>
      </c>
      <c r="I606" s="123">
        <v>38000</v>
      </c>
      <c r="J606" s="125" t="s">
        <v>193</v>
      </c>
      <c r="K606" s="123">
        <v>38000</v>
      </c>
      <c r="L606" s="126">
        <v>3.5720000000000001</v>
      </c>
      <c r="M606" s="137">
        <v>4</v>
      </c>
      <c r="N606" s="126">
        <v>0.13600000000000001</v>
      </c>
      <c r="O606" s="123">
        <v>2</v>
      </c>
      <c r="P606" s="136">
        <v>0.13600000000000001</v>
      </c>
      <c r="Q606" s="138">
        <v>4.2</v>
      </c>
      <c r="R606" s="137">
        <v>4.2</v>
      </c>
      <c r="S606" s="139">
        <v>628870</v>
      </c>
      <c r="T606" s="124">
        <v>4</v>
      </c>
      <c r="U606" s="140">
        <v>149730.95238095237</v>
      </c>
      <c r="V606" s="141">
        <v>6.6786458250512828</v>
      </c>
    </row>
    <row r="607" spans="1:22">
      <c r="A607" s="125">
        <v>607</v>
      </c>
      <c r="B607" s="125">
        <v>607</v>
      </c>
      <c r="C607" s="125" t="s">
        <v>1108</v>
      </c>
      <c r="D607" s="125" t="s">
        <v>223</v>
      </c>
      <c r="E607" s="125" t="s">
        <v>223</v>
      </c>
      <c r="F607" s="125" t="s">
        <v>732</v>
      </c>
      <c r="G607" s="125" t="s">
        <v>733</v>
      </c>
      <c r="H607" s="125" t="s">
        <v>187</v>
      </c>
      <c r="I607" s="123">
        <v>38000</v>
      </c>
      <c r="J607" s="125" t="s">
        <v>193</v>
      </c>
      <c r="K607" s="123">
        <v>38000</v>
      </c>
      <c r="L607" s="126">
        <v>6.4960000000000004</v>
      </c>
      <c r="M607" s="137">
        <v>7</v>
      </c>
      <c r="N607" s="126">
        <v>0.311</v>
      </c>
      <c r="O607" s="123">
        <v>2</v>
      </c>
      <c r="P607" s="136">
        <v>0.311</v>
      </c>
      <c r="Q607" s="138">
        <v>4.2</v>
      </c>
      <c r="R607" s="137">
        <v>4.2</v>
      </c>
      <c r="S607" s="139">
        <v>839680</v>
      </c>
      <c r="T607" s="124">
        <v>4</v>
      </c>
      <c r="U607" s="140">
        <v>199923.80952380953</v>
      </c>
      <c r="V607" s="141">
        <v>5.0019054878048781</v>
      </c>
    </row>
    <row r="608" spans="1:22">
      <c r="A608" s="125">
        <v>608</v>
      </c>
      <c r="B608" s="125">
        <v>608</v>
      </c>
      <c r="C608" s="125" t="s">
        <v>1109</v>
      </c>
      <c r="D608" s="125" t="s">
        <v>223</v>
      </c>
      <c r="E608" s="125" t="s">
        <v>223</v>
      </c>
      <c r="F608" s="125" t="s">
        <v>853</v>
      </c>
      <c r="G608" s="125" t="s">
        <v>854</v>
      </c>
      <c r="H608" s="125" t="s">
        <v>207</v>
      </c>
      <c r="I608" s="123">
        <v>110000</v>
      </c>
      <c r="J608" s="123"/>
      <c r="K608" s="123"/>
      <c r="L608" s="126">
        <v>1.7410000000000001</v>
      </c>
      <c r="M608" s="137">
        <v>2</v>
      </c>
      <c r="N608" s="126">
        <v>0.60099999999999998</v>
      </c>
      <c r="O608" s="123">
        <v>2</v>
      </c>
      <c r="P608" s="136">
        <v>0.60099999999999998</v>
      </c>
      <c r="Q608" s="138">
        <v>4.2</v>
      </c>
      <c r="R608" s="137">
        <v>4.2</v>
      </c>
      <c r="S608" s="139">
        <v>1340080</v>
      </c>
      <c r="T608" s="124">
        <v>11</v>
      </c>
      <c r="U608" s="140">
        <v>319066.66666666663</v>
      </c>
      <c r="V608" s="141">
        <v>3.134141245298788</v>
      </c>
    </row>
    <row r="609" spans="1:22">
      <c r="A609" s="125">
        <v>609</v>
      </c>
      <c r="B609" s="125">
        <v>609</v>
      </c>
      <c r="C609" s="125" t="s">
        <v>1110</v>
      </c>
      <c r="D609" s="125" t="s">
        <v>458</v>
      </c>
      <c r="E609" s="125" t="s">
        <v>458</v>
      </c>
      <c r="F609" s="125" t="s">
        <v>939</v>
      </c>
      <c r="G609" s="125" t="s">
        <v>940</v>
      </c>
      <c r="H609" s="125" t="s">
        <v>207</v>
      </c>
      <c r="I609" s="123">
        <v>110000</v>
      </c>
      <c r="J609" s="123">
        <v>20000</v>
      </c>
      <c r="K609" s="123">
        <v>110000</v>
      </c>
      <c r="L609" s="126">
        <v>1.4910000000000001</v>
      </c>
      <c r="M609" s="137">
        <v>2</v>
      </c>
      <c r="N609" s="126">
        <v>0.58599999999999997</v>
      </c>
      <c r="O609" s="123">
        <v>2</v>
      </c>
      <c r="P609" s="136">
        <v>0.58599999999999997</v>
      </c>
      <c r="Q609" s="138">
        <v>4.2</v>
      </c>
      <c r="R609" s="137">
        <v>4.2</v>
      </c>
      <c r="S609" s="139">
        <v>1340080</v>
      </c>
      <c r="T609" s="124">
        <v>11</v>
      </c>
      <c r="U609" s="140">
        <v>319066.66666666663</v>
      </c>
      <c r="V609" s="141">
        <v>3.134141245298788</v>
      </c>
    </row>
    <row r="610" spans="1:22">
      <c r="A610" s="125">
        <v>610</v>
      </c>
      <c r="B610" s="125">
        <v>610</v>
      </c>
      <c r="C610" s="125" t="s">
        <v>1111</v>
      </c>
      <c r="D610" s="125" t="s">
        <v>497</v>
      </c>
      <c r="E610" s="125" t="s">
        <v>497</v>
      </c>
      <c r="F610" s="125" t="s">
        <v>1112</v>
      </c>
      <c r="G610" s="125" t="s">
        <v>1113</v>
      </c>
      <c r="H610" s="125" t="s">
        <v>187</v>
      </c>
      <c r="I610" s="123">
        <v>38000</v>
      </c>
      <c r="J610" s="123">
        <v>38000</v>
      </c>
      <c r="K610" s="125" t="s">
        <v>193</v>
      </c>
      <c r="L610" s="126">
        <v>9.8940000000000001</v>
      </c>
      <c r="M610" s="137">
        <v>10</v>
      </c>
      <c r="N610" s="126">
        <v>0.121</v>
      </c>
      <c r="O610" s="123">
        <v>2</v>
      </c>
      <c r="P610" s="136">
        <v>0.121</v>
      </c>
      <c r="Q610" s="138">
        <v>4.2</v>
      </c>
      <c r="R610" s="137">
        <v>4.2</v>
      </c>
      <c r="S610" s="139">
        <v>1387140</v>
      </c>
      <c r="T610" s="124">
        <v>1</v>
      </c>
      <c r="U610" s="140">
        <v>330271.42857142858</v>
      </c>
      <c r="V610" s="141">
        <v>3.0278126216531858</v>
      </c>
    </row>
    <row r="611" spans="1:22">
      <c r="A611" s="125">
        <v>611</v>
      </c>
      <c r="B611" s="125">
        <v>611</v>
      </c>
      <c r="C611" s="125" t="s">
        <v>1114</v>
      </c>
      <c r="D611" s="125" t="s">
        <v>783</v>
      </c>
      <c r="E611" s="125" t="s">
        <v>783</v>
      </c>
      <c r="F611" s="125" t="s">
        <v>1115</v>
      </c>
      <c r="G611" s="125" t="s">
        <v>1116</v>
      </c>
      <c r="H611" s="125" t="s">
        <v>187</v>
      </c>
      <c r="I611" s="123">
        <v>38000</v>
      </c>
      <c r="J611" s="123">
        <v>38000</v>
      </c>
      <c r="K611" s="125" t="s">
        <v>193</v>
      </c>
      <c r="L611" s="126">
        <v>4.4139999999999997</v>
      </c>
      <c r="M611" s="137">
        <v>5</v>
      </c>
      <c r="N611" s="126">
        <v>0.32400000000000001</v>
      </c>
      <c r="O611" s="123">
        <v>2</v>
      </c>
      <c r="P611" s="136">
        <v>0.32400000000000001</v>
      </c>
      <c r="Q611" s="138">
        <v>4.2</v>
      </c>
      <c r="R611" s="137">
        <v>4.2</v>
      </c>
      <c r="S611" s="139">
        <v>699140</v>
      </c>
      <c r="T611" s="124">
        <v>4</v>
      </c>
      <c r="U611" s="140">
        <v>166461.90476190476</v>
      </c>
      <c r="V611" s="141">
        <v>6.0073804960379897</v>
      </c>
    </row>
    <row r="612" spans="1:22">
      <c r="A612" s="125">
        <v>612</v>
      </c>
      <c r="B612" s="125">
        <v>612</v>
      </c>
      <c r="C612" s="125" t="s">
        <v>1117</v>
      </c>
      <c r="D612" s="125" t="s">
        <v>783</v>
      </c>
      <c r="E612" s="125" t="s">
        <v>783</v>
      </c>
      <c r="F612" s="125" t="s">
        <v>1115</v>
      </c>
      <c r="G612" s="125" t="s">
        <v>1116</v>
      </c>
      <c r="H612" s="125" t="s">
        <v>187</v>
      </c>
      <c r="I612" s="123">
        <v>38000</v>
      </c>
      <c r="J612" s="123">
        <v>38000</v>
      </c>
      <c r="K612" s="125" t="s">
        <v>193</v>
      </c>
      <c r="L612" s="126">
        <v>3.875</v>
      </c>
      <c r="M612" s="137">
        <v>4</v>
      </c>
      <c r="N612" s="126">
        <v>0.38200000000000001</v>
      </c>
      <c r="O612" s="123">
        <v>2</v>
      </c>
      <c r="P612" s="136">
        <v>0.38200000000000001</v>
      </c>
      <c r="Q612" s="138">
        <v>4.2</v>
      </c>
      <c r="R612" s="137">
        <v>4.2</v>
      </c>
      <c r="S612" s="139">
        <v>628870</v>
      </c>
      <c r="T612" s="124">
        <v>4</v>
      </c>
      <c r="U612" s="140">
        <v>149730.95238095237</v>
      </c>
      <c r="V612" s="141">
        <v>6.6786458250512828</v>
      </c>
    </row>
    <row r="613" spans="1:22">
      <c r="A613" s="125">
        <v>613</v>
      </c>
      <c r="B613" s="125">
        <v>613</v>
      </c>
      <c r="C613" s="125" t="s">
        <v>1118</v>
      </c>
      <c r="D613" s="125" t="s">
        <v>418</v>
      </c>
      <c r="E613" s="125" t="s">
        <v>418</v>
      </c>
      <c r="F613" s="125" t="s">
        <v>419</v>
      </c>
      <c r="G613" s="125" t="s">
        <v>420</v>
      </c>
      <c r="H613" s="125" t="s">
        <v>187</v>
      </c>
      <c r="I613" s="123">
        <v>38000</v>
      </c>
      <c r="J613" s="123">
        <v>38000</v>
      </c>
      <c r="K613" s="125" t="s">
        <v>193</v>
      </c>
      <c r="L613" s="126">
        <v>7.6829999999999998</v>
      </c>
      <c r="M613" s="137">
        <v>8</v>
      </c>
      <c r="N613" s="126">
        <v>0.128</v>
      </c>
      <c r="O613" s="123">
        <v>2</v>
      </c>
      <c r="P613" s="136">
        <v>0.128</v>
      </c>
      <c r="Q613" s="138">
        <v>4.2</v>
      </c>
      <c r="R613" s="137">
        <v>4.2</v>
      </c>
      <c r="S613" s="139">
        <v>909950</v>
      </c>
      <c r="T613" s="124">
        <v>4</v>
      </c>
      <c r="U613" s="140">
        <v>216654.76190476189</v>
      </c>
      <c r="V613" s="141">
        <v>4.6156382218803227</v>
      </c>
    </row>
    <row r="614" spans="1:22">
      <c r="A614" s="125">
        <v>614</v>
      </c>
      <c r="B614" s="125">
        <v>614</v>
      </c>
      <c r="C614" s="125" t="s">
        <v>1119</v>
      </c>
      <c r="D614" s="125" t="s">
        <v>418</v>
      </c>
      <c r="E614" s="125" t="s">
        <v>418</v>
      </c>
      <c r="F614" s="125" t="s">
        <v>419</v>
      </c>
      <c r="G614" s="125" t="s">
        <v>420</v>
      </c>
      <c r="H614" s="125" t="s">
        <v>187</v>
      </c>
      <c r="I614" s="123">
        <v>38000</v>
      </c>
      <c r="J614" s="123">
        <v>38000</v>
      </c>
      <c r="K614" s="125" t="s">
        <v>193</v>
      </c>
      <c r="L614" s="126">
        <v>6.306</v>
      </c>
      <c r="M614" s="137">
        <v>7</v>
      </c>
      <c r="N614" s="126">
        <v>0.43099999999999999</v>
      </c>
      <c r="O614" s="123">
        <v>2</v>
      </c>
      <c r="P614" s="136">
        <v>0.43099999999999999</v>
      </c>
      <c r="Q614" s="138">
        <v>4.2</v>
      </c>
      <c r="R614" s="137">
        <v>4.2</v>
      </c>
      <c r="S614" s="139">
        <v>839680</v>
      </c>
      <c r="T614" s="124">
        <v>4</v>
      </c>
      <c r="U614" s="140">
        <v>199923.80952380953</v>
      </c>
      <c r="V614" s="141">
        <v>5.0019054878048781</v>
      </c>
    </row>
    <row r="615" spans="1:22">
      <c r="A615" s="125">
        <v>615</v>
      </c>
      <c r="B615" s="125">
        <v>615</v>
      </c>
      <c r="C615" s="125" t="s">
        <v>1120</v>
      </c>
      <c r="D615" s="125" t="s">
        <v>418</v>
      </c>
      <c r="E615" s="125" t="s">
        <v>418</v>
      </c>
      <c r="F615" s="125" t="s">
        <v>1121</v>
      </c>
      <c r="G615" s="125" t="s">
        <v>1122</v>
      </c>
      <c r="H615" s="125" t="s">
        <v>187</v>
      </c>
      <c r="I615" s="123">
        <v>38000</v>
      </c>
      <c r="J615" s="123">
        <v>38000</v>
      </c>
      <c r="K615" s="123">
        <v>10000</v>
      </c>
      <c r="L615" s="126">
        <v>8.2710000000000008</v>
      </c>
      <c r="M615" s="137">
        <v>9</v>
      </c>
      <c r="N615" s="126">
        <v>0.23599999999999999</v>
      </c>
      <c r="O615" s="123">
        <v>2</v>
      </c>
      <c r="P615" s="136">
        <v>0.23599999999999999</v>
      </c>
      <c r="Q615" s="138">
        <v>4.2</v>
      </c>
      <c r="R615" s="137">
        <v>4.2</v>
      </c>
      <c r="S615" s="139">
        <v>1334440</v>
      </c>
      <c r="T615" s="124">
        <v>1</v>
      </c>
      <c r="U615" s="140">
        <v>317723.80952380953</v>
      </c>
      <c r="V615" s="141">
        <v>3.1473876682353645</v>
      </c>
    </row>
    <row r="616" spans="1:22">
      <c r="A616" s="125">
        <v>616</v>
      </c>
      <c r="B616" s="125">
        <v>616</v>
      </c>
      <c r="C616" s="125" t="s">
        <v>1123</v>
      </c>
      <c r="D616" s="125" t="s">
        <v>195</v>
      </c>
      <c r="E616" s="125" t="s">
        <v>195</v>
      </c>
      <c r="F616" s="125" t="s">
        <v>423</v>
      </c>
      <c r="G616" s="125" t="s">
        <v>424</v>
      </c>
      <c r="H616" s="125" t="s">
        <v>187</v>
      </c>
      <c r="I616" s="123">
        <v>38000</v>
      </c>
      <c r="J616" s="123">
        <v>38000</v>
      </c>
      <c r="K616" s="125" t="s">
        <v>193</v>
      </c>
      <c r="L616" s="126">
        <v>5.5549999999999997</v>
      </c>
      <c r="M616" s="137">
        <v>6</v>
      </c>
      <c r="N616" s="126">
        <v>0.40300000000000002</v>
      </c>
      <c r="O616" s="123">
        <v>2</v>
      </c>
      <c r="P616" s="136">
        <v>0.40300000000000002</v>
      </c>
      <c r="Q616" s="138">
        <v>4.2</v>
      </c>
      <c r="R616" s="137">
        <v>4.2</v>
      </c>
      <c r="S616" s="139">
        <v>769410</v>
      </c>
      <c r="T616" s="124">
        <v>4</v>
      </c>
      <c r="U616" s="140">
        <v>183192.85714285713</v>
      </c>
      <c r="V616" s="141">
        <v>5.4587281163488903</v>
      </c>
    </row>
    <row r="617" spans="1:22">
      <c r="A617" s="125">
        <v>617</v>
      </c>
      <c r="B617" s="125">
        <v>617</v>
      </c>
      <c r="C617" s="125" t="s">
        <v>1124</v>
      </c>
      <c r="D617" s="125" t="s">
        <v>195</v>
      </c>
      <c r="E617" s="125" t="s">
        <v>195</v>
      </c>
      <c r="F617" s="125" t="s">
        <v>423</v>
      </c>
      <c r="G617" s="125" t="s">
        <v>424</v>
      </c>
      <c r="H617" s="125" t="s">
        <v>187</v>
      </c>
      <c r="I617" s="123">
        <v>38000</v>
      </c>
      <c r="J617" s="123">
        <v>38000</v>
      </c>
      <c r="K617" s="125" t="s">
        <v>193</v>
      </c>
      <c r="L617" s="126">
        <v>12.384</v>
      </c>
      <c r="M617" s="137">
        <v>13</v>
      </c>
      <c r="N617" s="126">
        <v>0.193</v>
      </c>
      <c r="O617" s="123">
        <v>2</v>
      </c>
      <c r="P617" s="136">
        <v>0.193</v>
      </c>
      <c r="Q617" s="138">
        <v>4.2</v>
      </c>
      <c r="R617" s="137">
        <v>4.2</v>
      </c>
      <c r="S617" s="139">
        <v>1545240</v>
      </c>
      <c r="T617" s="124">
        <v>1</v>
      </c>
      <c r="U617" s="140">
        <v>367914.28571428568</v>
      </c>
      <c r="V617" s="141">
        <v>2.7180243845616214</v>
      </c>
    </row>
    <row r="618" spans="1:22">
      <c r="A618" s="125">
        <v>618</v>
      </c>
      <c r="B618" s="125">
        <v>618</v>
      </c>
      <c r="C618" s="125" t="s">
        <v>1125</v>
      </c>
      <c r="D618" s="125" t="s">
        <v>195</v>
      </c>
      <c r="E618" s="125" t="s">
        <v>195</v>
      </c>
      <c r="F618" s="125" t="s">
        <v>376</v>
      </c>
      <c r="G618" s="125" t="s">
        <v>377</v>
      </c>
      <c r="H618" s="125" t="s">
        <v>207</v>
      </c>
      <c r="I618" s="123">
        <v>110000</v>
      </c>
      <c r="J618" s="123">
        <v>110000</v>
      </c>
      <c r="K618" s="123">
        <v>38000</v>
      </c>
      <c r="L618" s="126">
        <v>11.409000000000001</v>
      </c>
      <c r="M618" s="137">
        <v>12</v>
      </c>
      <c r="N618" s="126">
        <v>0.51300000000000001</v>
      </c>
      <c r="O618" s="123">
        <v>2</v>
      </c>
      <c r="P618" s="136">
        <v>0.51300000000000001</v>
      </c>
      <c r="Q618" s="138">
        <v>4.2</v>
      </c>
      <c r="R618" s="137">
        <v>4.2</v>
      </c>
      <c r="S618" s="139">
        <v>2048870</v>
      </c>
      <c r="T618" s="124">
        <v>7</v>
      </c>
      <c r="U618" s="140">
        <v>487826.19047619047</v>
      </c>
      <c r="V618" s="141">
        <v>2.0499104384367968</v>
      </c>
    </row>
    <row r="619" spans="1:22">
      <c r="A619" s="125">
        <v>619</v>
      </c>
      <c r="B619" s="125">
        <v>619</v>
      </c>
      <c r="C619" s="125" t="s">
        <v>1126</v>
      </c>
      <c r="D619" s="125" t="s">
        <v>359</v>
      </c>
      <c r="E619" s="125" t="s">
        <v>359</v>
      </c>
      <c r="F619" s="125" t="s">
        <v>1127</v>
      </c>
      <c r="G619" s="125" t="s">
        <v>1128</v>
      </c>
      <c r="H619" s="125" t="s">
        <v>207</v>
      </c>
      <c r="I619" s="123">
        <v>110000</v>
      </c>
      <c r="J619" s="123"/>
      <c r="K619" s="123"/>
      <c r="L619" s="126">
        <v>8.3689999999999998</v>
      </c>
      <c r="M619" s="137">
        <v>9</v>
      </c>
      <c r="N619" s="126">
        <v>0.104</v>
      </c>
      <c r="O619" s="123">
        <v>2</v>
      </c>
      <c r="P619" s="136">
        <v>0.104</v>
      </c>
      <c r="Q619" s="138">
        <v>4.2</v>
      </c>
      <c r="R619" s="137">
        <v>4.2</v>
      </c>
      <c r="S619" s="139">
        <v>1890770</v>
      </c>
      <c r="T619" s="124">
        <v>7</v>
      </c>
      <c r="U619" s="140">
        <v>450183.33333333331</v>
      </c>
      <c r="V619" s="141">
        <v>2.2213172411239865</v>
      </c>
    </row>
    <row r="620" spans="1:22">
      <c r="A620" s="125">
        <v>620</v>
      </c>
      <c r="B620" s="125">
        <v>620</v>
      </c>
      <c r="C620" s="125" t="s">
        <v>1129</v>
      </c>
      <c r="D620" s="125" t="s">
        <v>242</v>
      </c>
      <c r="E620" s="125" t="s">
        <v>242</v>
      </c>
      <c r="F620" s="125" t="s">
        <v>345</v>
      </c>
      <c r="G620" s="125" t="s">
        <v>346</v>
      </c>
      <c r="H620" s="125" t="s">
        <v>187</v>
      </c>
      <c r="I620" s="123">
        <v>38000</v>
      </c>
      <c r="J620" s="123">
        <v>38000</v>
      </c>
      <c r="K620" s="125" t="s">
        <v>193</v>
      </c>
      <c r="L620" s="126">
        <v>9.452</v>
      </c>
      <c r="M620" s="137">
        <v>10</v>
      </c>
      <c r="N620" s="126">
        <v>0.14899999999999999</v>
      </c>
      <c r="O620" s="123">
        <v>2</v>
      </c>
      <c r="P620" s="136">
        <v>0.14899999999999999</v>
      </c>
      <c r="Q620" s="138">
        <v>4.2</v>
      </c>
      <c r="R620" s="137">
        <v>4.2</v>
      </c>
      <c r="S620" s="139">
        <v>1387140</v>
      </c>
      <c r="T620" s="124">
        <v>1</v>
      </c>
      <c r="U620" s="140">
        <v>330271.42857142858</v>
      </c>
      <c r="V620" s="141">
        <v>3.0278126216531858</v>
      </c>
    </row>
    <row r="621" spans="1:22">
      <c r="A621" s="125">
        <v>621</v>
      </c>
      <c r="B621" s="125">
        <v>621</v>
      </c>
      <c r="C621" s="125" t="s">
        <v>1130</v>
      </c>
      <c r="D621" s="125" t="s">
        <v>242</v>
      </c>
      <c r="E621" s="125" t="s">
        <v>242</v>
      </c>
      <c r="F621" s="125" t="s">
        <v>345</v>
      </c>
      <c r="G621" s="125" t="s">
        <v>346</v>
      </c>
      <c r="H621" s="125" t="s">
        <v>187</v>
      </c>
      <c r="I621" s="123">
        <v>38000</v>
      </c>
      <c r="J621" s="123">
        <v>38000</v>
      </c>
      <c r="K621" s="125" t="s">
        <v>193</v>
      </c>
      <c r="L621" s="126">
        <v>8.266</v>
      </c>
      <c r="M621" s="137">
        <v>9</v>
      </c>
      <c r="N621" s="126">
        <v>0.16700000000000001</v>
      </c>
      <c r="O621" s="123">
        <v>2</v>
      </c>
      <c r="P621" s="136">
        <v>0.16700000000000001</v>
      </c>
      <c r="Q621" s="138">
        <v>4.2</v>
      </c>
      <c r="R621" s="137">
        <v>4.2</v>
      </c>
      <c r="S621" s="139">
        <v>1334440</v>
      </c>
      <c r="T621" s="124">
        <v>1</v>
      </c>
      <c r="U621" s="140">
        <v>317723.80952380953</v>
      </c>
      <c r="V621" s="141">
        <v>3.1473876682353645</v>
      </c>
    </row>
    <row r="622" spans="1:22">
      <c r="A622" s="125">
        <v>622</v>
      </c>
      <c r="B622" s="125">
        <v>622</v>
      </c>
      <c r="C622" s="125" t="s">
        <v>1131</v>
      </c>
      <c r="D622" s="125" t="s">
        <v>195</v>
      </c>
      <c r="E622" s="125" t="s">
        <v>195</v>
      </c>
      <c r="F622" s="125" t="s">
        <v>1132</v>
      </c>
      <c r="G622" s="125" t="s">
        <v>1133</v>
      </c>
      <c r="H622" s="125" t="s">
        <v>187</v>
      </c>
      <c r="I622" s="123">
        <v>38000</v>
      </c>
      <c r="J622" s="125" t="s">
        <v>193</v>
      </c>
      <c r="K622" s="123">
        <v>38000</v>
      </c>
      <c r="L622" s="126">
        <v>1.4330000000000001</v>
      </c>
      <c r="M622" s="137">
        <v>2</v>
      </c>
      <c r="N622" s="126">
        <v>0.28799999999999998</v>
      </c>
      <c r="O622" s="123">
        <v>2</v>
      </c>
      <c r="P622" s="136">
        <v>0.28799999999999998</v>
      </c>
      <c r="Q622" s="138">
        <v>4.2</v>
      </c>
      <c r="R622" s="137">
        <v>4.2</v>
      </c>
      <c r="S622" s="139">
        <v>488330</v>
      </c>
      <c r="T622" s="124">
        <v>4</v>
      </c>
      <c r="U622" s="140">
        <v>116269.04761904762</v>
      </c>
      <c r="V622" s="141">
        <v>8.6007413019884087</v>
      </c>
    </row>
    <row r="623" spans="1:22">
      <c r="A623" s="125">
        <v>623</v>
      </c>
      <c r="B623" s="125">
        <v>623</v>
      </c>
      <c r="C623" s="125" t="s">
        <v>1134</v>
      </c>
      <c r="D623" s="125" t="s">
        <v>195</v>
      </c>
      <c r="E623" s="125" t="s">
        <v>195</v>
      </c>
      <c r="F623" s="125" t="s">
        <v>754</v>
      </c>
      <c r="G623" s="125" t="s">
        <v>755</v>
      </c>
      <c r="H623" s="125" t="s">
        <v>207</v>
      </c>
      <c r="I623" s="123">
        <v>110000</v>
      </c>
      <c r="J623" s="123">
        <v>110000</v>
      </c>
      <c r="K623" s="123">
        <v>38000</v>
      </c>
      <c r="L623" s="126">
        <v>4.3170000000000002</v>
      </c>
      <c r="M623" s="137">
        <v>5</v>
      </c>
      <c r="N623" s="126">
        <v>9.0999999999999998E-2</v>
      </c>
      <c r="O623" s="123">
        <v>2</v>
      </c>
      <c r="P623" s="136">
        <v>9.0999999999999998E-2</v>
      </c>
      <c r="Q623" s="138">
        <v>4.2</v>
      </c>
      <c r="R623" s="137">
        <v>4.2</v>
      </c>
      <c r="S623" s="139">
        <v>1679970</v>
      </c>
      <c r="T623" s="124">
        <v>7</v>
      </c>
      <c r="U623" s="140">
        <v>399992.8571428571</v>
      </c>
      <c r="V623" s="141">
        <v>2.5000446436543511</v>
      </c>
    </row>
    <row r="624" spans="1:22">
      <c r="A624" s="125">
        <v>624</v>
      </c>
      <c r="B624" s="125">
        <v>624</v>
      </c>
      <c r="C624" s="125" t="s">
        <v>1135</v>
      </c>
      <c r="D624" s="125" t="s">
        <v>190</v>
      </c>
      <c r="E624" s="125" t="s">
        <v>190</v>
      </c>
      <c r="F624" s="125" t="s">
        <v>448</v>
      </c>
      <c r="G624" s="125" t="s">
        <v>449</v>
      </c>
      <c r="H624" s="125" t="s">
        <v>207</v>
      </c>
      <c r="I624" s="123">
        <v>110000</v>
      </c>
      <c r="J624" s="123"/>
      <c r="K624" s="123"/>
      <c r="L624" s="126">
        <v>2.4580000000000002</v>
      </c>
      <c r="M624" s="137">
        <v>3</v>
      </c>
      <c r="N624" s="126">
        <v>0.1</v>
      </c>
      <c r="O624" s="123">
        <v>2</v>
      </c>
      <c r="P624" s="136">
        <v>0.1</v>
      </c>
      <c r="Q624" s="138">
        <v>4.2</v>
      </c>
      <c r="R624" s="137">
        <v>4.2</v>
      </c>
      <c r="S624" s="139">
        <v>1574570</v>
      </c>
      <c r="T624" s="124">
        <v>7</v>
      </c>
      <c r="U624" s="140">
        <v>374897.61904761905</v>
      </c>
      <c r="V624" s="141">
        <v>2.6673949078161021</v>
      </c>
    </row>
    <row r="625" spans="1:22">
      <c r="A625" s="125">
        <v>625</v>
      </c>
      <c r="B625" s="125">
        <v>625</v>
      </c>
      <c r="C625" s="125" t="s">
        <v>1136</v>
      </c>
      <c r="D625" s="125" t="s">
        <v>190</v>
      </c>
      <c r="E625" s="125" t="s">
        <v>190</v>
      </c>
      <c r="F625" s="125" t="s">
        <v>448</v>
      </c>
      <c r="G625" s="125" t="s">
        <v>449</v>
      </c>
      <c r="H625" s="125" t="s">
        <v>207</v>
      </c>
      <c r="I625" s="123">
        <v>110000</v>
      </c>
      <c r="J625" s="123"/>
      <c r="K625" s="123"/>
      <c r="L625" s="126">
        <v>1.6060000000000001</v>
      </c>
      <c r="M625" s="137">
        <v>2</v>
      </c>
      <c r="N625" s="126">
        <v>0.188</v>
      </c>
      <c r="O625" s="123">
        <v>2</v>
      </c>
      <c r="P625" s="136">
        <v>0.188</v>
      </c>
      <c r="Q625" s="138">
        <v>4.2</v>
      </c>
      <c r="R625" s="137">
        <v>4.2</v>
      </c>
      <c r="S625" s="139">
        <v>1340080</v>
      </c>
      <c r="T625" s="124">
        <v>11</v>
      </c>
      <c r="U625" s="140">
        <v>319066.66666666663</v>
      </c>
      <c r="V625" s="141">
        <v>3.134141245298788</v>
      </c>
    </row>
    <row r="626" spans="1:22">
      <c r="A626" s="125">
        <v>626</v>
      </c>
      <c r="B626" s="125">
        <v>626</v>
      </c>
      <c r="C626" s="125" t="s">
        <v>1137</v>
      </c>
      <c r="D626" s="125" t="s">
        <v>458</v>
      </c>
      <c r="E626" s="125" t="s">
        <v>458</v>
      </c>
      <c r="F626" s="125" t="s">
        <v>1138</v>
      </c>
      <c r="G626" s="125" t="s">
        <v>1139</v>
      </c>
      <c r="H626" s="125" t="s">
        <v>187</v>
      </c>
      <c r="I626" s="123">
        <v>38000</v>
      </c>
      <c r="J626" s="123">
        <v>38000</v>
      </c>
      <c r="K626" s="125" t="s">
        <v>193</v>
      </c>
      <c r="L626" s="126">
        <v>5.1660000000000004</v>
      </c>
      <c r="M626" s="137">
        <v>6</v>
      </c>
      <c r="N626" s="126">
        <v>0.155</v>
      </c>
      <c r="O626" s="123">
        <v>2</v>
      </c>
      <c r="P626" s="136">
        <v>0.155</v>
      </c>
      <c r="Q626" s="138">
        <v>4.2</v>
      </c>
      <c r="R626" s="137">
        <v>4.2</v>
      </c>
      <c r="S626" s="139">
        <v>769410</v>
      </c>
      <c r="T626" s="124">
        <v>4</v>
      </c>
      <c r="U626" s="140">
        <v>183192.85714285713</v>
      </c>
      <c r="V626" s="141">
        <v>5.4587281163488903</v>
      </c>
    </row>
    <row r="627" spans="1:22">
      <c r="A627" s="125">
        <v>627</v>
      </c>
      <c r="B627" s="125">
        <v>627</v>
      </c>
      <c r="C627" s="125" t="s">
        <v>1140</v>
      </c>
      <c r="D627" s="125" t="s">
        <v>458</v>
      </c>
      <c r="E627" s="125" t="s">
        <v>458</v>
      </c>
      <c r="F627" s="125" t="s">
        <v>465</v>
      </c>
      <c r="G627" s="125" t="s">
        <v>466</v>
      </c>
      <c r="H627" s="125" t="s">
        <v>207</v>
      </c>
      <c r="I627" s="123">
        <v>110000</v>
      </c>
      <c r="J627" s="123">
        <v>110000</v>
      </c>
      <c r="K627" s="123">
        <v>38000</v>
      </c>
      <c r="L627" s="126">
        <v>10.170999999999999</v>
      </c>
      <c r="M627" s="137">
        <v>11</v>
      </c>
      <c r="N627" s="126">
        <v>0.32900000000000001</v>
      </c>
      <c r="O627" s="123">
        <v>2</v>
      </c>
      <c r="P627" s="136">
        <v>0.32900000000000001</v>
      </c>
      <c r="Q627" s="138">
        <v>4.2</v>
      </c>
      <c r="R627" s="137">
        <v>4.2</v>
      </c>
      <c r="S627" s="139">
        <v>1996170</v>
      </c>
      <c r="T627" s="124">
        <v>7</v>
      </c>
      <c r="U627" s="140">
        <v>475278.57142857142</v>
      </c>
      <c r="V627" s="141">
        <v>2.1040292159485414</v>
      </c>
    </row>
    <row r="628" spans="1:22">
      <c r="A628" s="125">
        <v>628</v>
      </c>
      <c r="B628" s="125">
        <v>628</v>
      </c>
      <c r="C628" s="125" t="s">
        <v>1141</v>
      </c>
      <c r="D628" s="125" t="s">
        <v>223</v>
      </c>
      <c r="E628" s="125" t="s">
        <v>223</v>
      </c>
      <c r="F628" s="125" t="s">
        <v>784</v>
      </c>
      <c r="G628" s="125" t="s">
        <v>785</v>
      </c>
      <c r="H628" s="125" t="s">
        <v>187</v>
      </c>
      <c r="I628" s="123">
        <v>38000</v>
      </c>
      <c r="J628" s="123">
        <v>20000</v>
      </c>
      <c r="K628" s="123">
        <v>38000</v>
      </c>
      <c r="L628" s="126">
        <v>4.5940000000000003</v>
      </c>
      <c r="M628" s="137">
        <v>5</v>
      </c>
      <c r="N628" s="126">
        <v>0.316</v>
      </c>
      <c r="O628" s="123">
        <v>2</v>
      </c>
      <c r="P628" s="136">
        <v>0.316</v>
      </c>
      <c r="Q628" s="138">
        <v>4.2</v>
      </c>
      <c r="R628" s="137">
        <v>4.2</v>
      </c>
      <c r="S628" s="139">
        <v>699140</v>
      </c>
      <c r="T628" s="124">
        <v>4</v>
      </c>
      <c r="U628" s="140">
        <v>166461.90476190476</v>
      </c>
      <c r="V628" s="141">
        <v>6.0073804960379897</v>
      </c>
    </row>
    <row r="629" spans="1:22">
      <c r="A629" s="125">
        <v>629</v>
      </c>
      <c r="B629" s="125">
        <v>629</v>
      </c>
      <c r="C629" s="125" t="s">
        <v>1142</v>
      </c>
      <c r="D629" s="125" t="s">
        <v>223</v>
      </c>
      <c r="E629" s="125" t="s">
        <v>223</v>
      </c>
      <c r="F629" s="125" t="s">
        <v>784</v>
      </c>
      <c r="G629" s="125" t="s">
        <v>785</v>
      </c>
      <c r="H629" s="125" t="s">
        <v>187</v>
      </c>
      <c r="I629" s="123">
        <v>38000</v>
      </c>
      <c r="J629" s="123">
        <v>20000</v>
      </c>
      <c r="K629" s="123">
        <v>38000</v>
      </c>
      <c r="L629" s="126">
        <v>5.101</v>
      </c>
      <c r="M629" s="137">
        <v>6</v>
      </c>
      <c r="N629" s="126">
        <v>0.189</v>
      </c>
      <c r="O629" s="123">
        <v>2</v>
      </c>
      <c r="P629" s="136">
        <v>0.189</v>
      </c>
      <c r="Q629" s="138">
        <v>4.2</v>
      </c>
      <c r="R629" s="137">
        <v>4.2</v>
      </c>
      <c r="S629" s="139">
        <v>769410</v>
      </c>
      <c r="T629" s="124">
        <v>4</v>
      </c>
      <c r="U629" s="140">
        <v>183192.85714285713</v>
      </c>
      <c r="V629" s="141">
        <v>5.4587281163488903</v>
      </c>
    </row>
    <row r="630" spans="1:22">
      <c r="A630" s="125">
        <v>630</v>
      </c>
      <c r="B630" s="125">
        <v>630</v>
      </c>
      <c r="C630" s="125" t="s">
        <v>1143</v>
      </c>
      <c r="D630" s="125" t="s">
        <v>783</v>
      </c>
      <c r="E630" s="125" t="s">
        <v>783</v>
      </c>
      <c r="F630" s="125" t="s">
        <v>1144</v>
      </c>
      <c r="G630" s="125" t="s">
        <v>1145</v>
      </c>
      <c r="H630" s="125" t="s">
        <v>187</v>
      </c>
      <c r="I630" s="123">
        <v>38000</v>
      </c>
      <c r="J630" s="123">
        <v>38000</v>
      </c>
      <c r="K630" s="125" t="s">
        <v>193</v>
      </c>
      <c r="L630" s="126">
        <v>7.4740000000000002</v>
      </c>
      <c r="M630" s="137">
        <v>8</v>
      </c>
      <c r="N630" s="126">
        <v>0.21299999999999999</v>
      </c>
      <c r="O630" s="123">
        <v>2</v>
      </c>
      <c r="P630" s="136">
        <v>0.21299999999999999</v>
      </c>
      <c r="Q630" s="138">
        <v>4.2</v>
      </c>
      <c r="R630" s="137">
        <v>4.2</v>
      </c>
      <c r="S630" s="139">
        <v>909950</v>
      </c>
      <c r="T630" s="124">
        <v>4</v>
      </c>
      <c r="U630" s="140">
        <v>216654.76190476189</v>
      </c>
      <c r="V630" s="141">
        <v>4.6156382218803227</v>
      </c>
    </row>
    <row r="631" spans="1:22">
      <c r="A631" s="125">
        <v>631</v>
      </c>
      <c r="B631" s="125">
        <v>631</v>
      </c>
      <c r="C631" s="125" t="s">
        <v>1146</v>
      </c>
      <c r="D631" s="125" t="s">
        <v>205</v>
      </c>
      <c r="E631" s="125" t="s">
        <v>205</v>
      </c>
      <c r="F631" s="125" t="s">
        <v>307</v>
      </c>
      <c r="G631" s="125" t="s">
        <v>308</v>
      </c>
      <c r="H631" s="125" t="s">
        <v>187</v>
      </c>
      <c r="I631" s="123">
        <v>38000</v>
      </c>
      <c r="J631" s="123">
        <v>38000</v>
      </c>
      <c r="K631" s="125" t="s">
        <v>193</v>
      </c>
      <c r="L631" s="126">
        <v>13.582000000000001</v>
      </c>
      <c r="M631" s="137">
        <v>14</v>
      </c>
      <c r="N631" s="126">
        <v>0.11</v>
      </c>
      <c r="O631" s="123">
        <v>2</v>
      </c>
      <c r="P631" s="136">
        <v>0.11</v>
      </c>
      <c r="Q631" s="138">
        <v>4.2</v>
      </c>
      <c r="R631" s="137">
        <v>4.2</v>
      </c>
      <c r="S631" s="139">
        <v>1597940</v>
      </c>
      <c r="T631" s="124">
        <v>1</v>
      </c>
      <c r="U631" s="140">
        <v>380461.90476190473</v>
      </c>
      <c r="V631" s="141">
        <v>2.6283840444572388</v>
      </c>
    </row>
    <row r="632" spans="1:22">
      <c r="A632" s="125">
        <v>632</v>
      </c>
      <c r="B632" s="125">
        <v>632</v>
      </c>
      <c r="C632" s="125" t="s">
        <v>1147</v>
      </c>
      <c r="D632" s="125" t="s">
        <v>458</v>
      </c>
      <c r="E632" s="125" t="s">
        <v>458</v>
      </c>
      <c r="F632" s="125" t="s">
        <v>1148</v>
      </c>
      <c r="G632" s="125" t="s">
        <v>1149</v>
      </c>
      <c r="H632" s="125" t="s">
        <v>187</v>
      </c>
      <c r="I632" s="123">
        <v>38000</v>
      </c>
      <c r="J632" s="123">
        <v>38000</v>
      </c>
      <c r="K632" s="125" t="s">
        <v>193</v>
      </c>
      <c r="L632" s="126">
        <v>2.653</v>
      </c>
      <c r="M632" s="137">
        <v>3</v>
      </c>
      <c r="N632" s="126">
        <v>0.46400000000000002</v>
      </c>
      <c r="O632" s="123">
        <v>2</v>
      </c>
      <c r="P632" s="136">
        <v>0.46400000000000002</v>
      </c>
      <c r="Q632" s="138">
        <v>4.2</v>
      </c>
      <c r="R632" s="137">
        <v>4.2</v>
      </c>
      <c r="S632" s="139">
        <v>558600</v>
      </c>
      <c r="T632" s="124">
        <v>4</v>
      </c>
      <c r="U632" s="140">
        <v>133000</v>
      </c>
      <c r="V632" s="141">
        <v>7.518796992481203</v>
      </c>
    </row>
    <row r="633" spans="1:22">
      <c r="A633" s="125">
        <v>633</v>
      </c>
      <c r="B633" s="125">
        <v>633</v>
      </c>
      <c r="C633" s="125" t="s">
        <v>1150</v>
      </c>
      <c r="D633" s="125" t="s">
        <v>418</v>
      </c>
      <c r="E633" s="125" t="s">
        <v>418</v>
      </c>
      <c r="F633" s="125" t="s">
        <v>1151</v>
      </c>
      <c r="G633" s="125" t="s">
        <v>1152</v>
      </c>
      <c r="H633" s="125" t="s">
        <v>187</v>
      </c>
      <c r="I633" s="123">
        <v>38000</v>
      </c>
      <c r="J633" s="125" t="s">
        <v>193</v>
      </c>
      <c r="K633" s="123">
        <v>38000</v>
      </c>
      <c r="L633" s="126">
        <v>2.1989999999999998</v>
      </c>
      <c r="M633" s="137">
        <v>3</v>
      </c>
      <c r="N633" s="126">
        <v>0.47599999999999998</v>
      </c>
      <c r="O633" s="123">
        <v>2</v>
      </c>
      <c r="P633" s="136">
        <v>0.47599999999999998</v>
      </c>
      <c r="Q633" s="138">
        <v>4.2</v>
      </c>
      <c r="R633" s="137">
        <v>4.2</v>
      </c>
      <c r="S633" s="139">
        <v>558600</v>
      </c>
      <c r="T633" s="124">
        <v>4</v>
      </c>
      <c r="U633" s="140">
        <v>133000</v>
      </c>
      <c r="V633" s="141">
        <v>7.518796992481203</v>
      </c>
    </row>
    <row r="634" spans="1:22">
      <c r="A634" s="125">
        <v>634</v>
      </c>
      <c r="B634" s="125">
        <v>634</v>
      </c>
      <c r="C634" s="125" t="s">
        <v>1153</v>
      </c>
      <c r="D634" s="125" t="s">
        <v>388</v>
      </c>
      <c r="E634" s="125" t="s">
        <v>388</v>
      </c>
      <c r="F634" s="125" t="s">
        <v>1154</v>
      </c>
      <c r="G634" s="125" t="s">
        <v>1155</v>
      </c>
      <c r="H634" s="125" t="s">
        <v>187</v>
      </c>
      <c r="I634" s="123">
        <v>38000</v>
      </c>
      <c r="J634" s="125" t="s">
        <v>193</v>
      </c>
      <c r="K634" s="123">
        <v>38000</v>
      </c>
      <c r="L634" s="126">
        <v>9.0169999999999995</v>
      </c>
      <c r="M634" s="137">
        <v>10</v>
      </c>
      <c r="N634" s="126">
        <v>0.378</v>
      </c>
      <c r="O634" s="123">
        <v>2</v>
      </c>
      <c r="P634" s="136">
        <v>0.378</v>
      </c>
      <c r="Q634" s="138">
        <v>4.2</v>
      </c>
      <c r="R634" s="137">
        <v>4.2</v>
      </c>
      <c r="S634" s="139">
        <v>1387140</v>
      </c>
      <c r="T634" s="124">
        <v>1</v>
      </c>
      <c r="U634" s="140">
        <v>330271.42857142858</v>
      </c>
      <c r="V634" s="141">
        <v>3.0278126216531858</v>
      </c>
    </row>
    <row r="635" spans="1:22">
      <c r="A635" s="125">
        <v>635</v>
      </c>
      <c r="B635" s="125">
        <v>635</v>
      </c>
      <c r="C635" s="125" t="s">
        <v>1156</v>
      </c>
      <c r="D635" s="125" t="s">
        <v>890</v>
      </c>
      <c r="E635" s="125" t="s">
        <v>890</v>
      </c>
      <c r="F635" s="125" t="s">
        <v>1157</v>
      </c>
      <c r="G635" s="125" t="s">
        <v>1158</v>
      </c>
      <c r="H635" s="125" t="s">
        <v>187</v>
      </c>
      <c r="I635" s="123">
        <v>38000</v>
      </c>
      <c r="J635" s="123">
        <v>38000</v>
      </c>
      <c r="K635" s="125" t="s">
        <v>193</v>
      </c>
      <c r="L635" s="126">
        <v>11.638999999999999</v>
      </c>
      <c r="M635" s="137">
        <v>12</v>
      </c>
      <c r="N635" s="126">
        <v>0.154</v>
      </c>
      <c r="O635" s="123">
        <v>2</v>
      </c>
      <c r="P635" s="136">
        <v>0.154</v>
      </c>
      <c r="Q635" s="138">
        <v>4.2</v>
      </c>
      <c r="R635" s="137">
        <v>4.2</v>
      </c>
      <c r="S635" s="139">
        <v>1492540</v>
      </c>
      <c r="T635" s="124">
        <v>1</v>
      </c>
      <c r="U635" s="140">
        <v>355366.66666666663</v>
      </c>
      <c r="V635" s="141">
        <v>2.8139949348091173</v>
      </c>
    </row>
    <row r="636" spans="1:22">
      <c r="A636" s="125">
        <v>636</v>
      </c>
      <c r="B636" s="125">
        <v>636</v>
      </c>
      <c r="C636" s="125" t="s">
        <v>1159</v>
      </c>
      <c r="D636" s="125" t="s">
        <v>223</v>
      </c>
      <c r="E636" s="125" t="s">
        <v>223</v>
      </c>
      <c r="F636" s="125" t="s">
        <v>721</v>
      </c>
      <c r="G636" s="125" t="s">
        <v>722</v>
      </c>
      <c r="H636" s="125" t="s">
        <v>207</v>
      </c>
      <c r="I636" s="123">
        <v>110000</v>
      </c>
      <c r="J636" s="125" t="s">
        <v>193</v>
      </c>
      <c r="K636" s="123">
        <v>110000</v>
      </c>
      <c r="L636" s="126">
        <v>8.5090000000000003</v>
      </c>
      <c r="M636" s="137">
        <v>9</v>
      </c>
      <c r="N636" s="126">
        <v>0.22500000000000001</v>
      </c>
      <c r="O636" s="123">
        <v>2</v>
      </c>
      <c r="P636" s="136">
        <v>0.22500000000000001</v>
      </c>
      <c r="Q636" s="138">
        <v>4.2</v>
      </c>
      <c r="R636" s="137">
        <v>4.2</v>
      </c>
      <c r="S636" s="139">
        <v>1890770</v>
      </c>
      <c r="T636" s="124">
        <v>7</v>
      </c>
      <c r="U636" s="140">
        <v>450183.33333333331</v>
      </c>
      <c r="V636" s="141">
        <v>2.2213172411239865</v>
      </c>
    </row>
    <row r="637" spans="1:22">
      <c r="A637" s="125">
        <v>637</v>
      </c>
      <c r="B637" s="125">
        <v>637</v>
      </c>
      <c r="C637" s="125" t="s">
        <v>1160</v>
      </c>
      <c r="D637" s="125" t="s">
        <v>783</v>
      </c>
      <c r="E637" s="125" t="s">
        <v>783</v>
      </c>
      <c r="F637" s="125" t="s">
        <v>1115</v>
      </c>
      <c r="G637" s="125" t="s">
        <v>1116</v>
      </c>
      <c r="H637" s="125" t="s">
        <v>187</v>
      </c>
      <c r="I637" s="123">
        <v>38000</v>
      </c>
      <c r="J637" s="123">
        <v>38000</v>
      </c>
      <c r="K637" s="125" t="s">
        <v>193</v>
      </c>
      <c r="L637" s="126">
        <v>8.3480000000000008</v>
      </c>
      <c r="M637" s="137">
        <v>9</v>
      </c>
      <c r="N637" s="126">
        <v>0.21099999999999999</v>
      </c>
      <c r="O637" s="123">
        <v>2</v>
      </c>
      <c r="P637" s="136">
        <v>0.21099999999999999</v>
      </c>
      <c r="Q637" s="138">
        <v>4.2</v>
      </c>
      <c r="R637" s="137">
        <v>4.2</v>
      </c>
      <c r="S637" s="139">
        <v>1334440</v>
      </c>
      <c r="T637" s="124">
        <v>1</v>
      </c>
      <c r="U637" s="140">
        <v>317723.80952380953</v>
      </c>
      <c r="V637" s="141">
        <v>3.1473876682353645</v>
      </c>
    </row>
    <row r="638" spans="1:22">
      <c r="A638" s="125">
        <v>638</v>
      </c>
      <c r="B638" s="125">
        <v>638</v>
      </c>
      <c r="C638" s="125" t="s">
        <v>1161</v>
      </c>
      <c r="D638" s="125" t="s">
        <v>783</v>
      </c>
      <c r="E638" s="125" t="s">
        <v>783</v>
      </c>
      <c r="F638" s="125" t="s">
        <v>784</v>
      </c>
      <c r="G638" s="125" t="s">
        <v>785</v>
      </c>
      <c r="H638" s="125" t="s">
        <v>187</v>
      </c>
      <c r="I638" s="123">
        <v>38000</v>
      </c>
      <c r="J638" s="123">
        <v>20000</v>
      </c>
      <c r="K638" s="123">
        <v>38000</v>
      </c>
      <c r="L638" s="126">
        <v>8.8840000000000003</v>
      </c>
      <c r="M638" s="137">
        <v>9</v>
      </c>
      <c r="N638" s="126">
        <v>0.34699999999999998</v>
      </c>
      <c r="O638" s="123">
        <v>2</v>
      </c>
      <c r="P638" s="136">
        <v>0.34699999999999998</v>
      </c>
      <c r="Q638" s="138">
        <v>4.2</v>
      </c>
      <c r="R638" s="137">
        <v>4.2</v>
      </c>
      <c r="S638" s="139">
        <v>1334440</v>
      </c>
      <c r="T638" s="124">
        <v>1</v>
      </c>
      <c r="U638" s="140">
        <v>317723.80952380953</v>
      </c>
      <c r="V638" s="141">
        <v>3.1473876682353645</v>
      </c>
    </row>
    <row r="639" spans="1:22">
      <c r="A639" s="125">
        <v>639</v>
      </c>
      <c r="B639" s="125">
        <v>639</v>
      </c>
      <c r="C639" s="125" t="s">
        <v>1162</v>
      </c>
      <c r="D639" s="125" t="s">
        <v>223</v>
      </c>
      <c r="E639" s="125" t="s">
        <v>223</v>
      </c>
      <c r="F639" s="125" t="s">
        <v>233</v>
      </c>
      <c r="G639" s="125" t="s">
        <v>234</v>
      </c>
      <c r="H639" s="125" t="s">
        <v>187</v>
      </c>
      <c r="I639" s="123">
        <v>38000</v>
      </c>
      <c r="J639" s="123">
        <v>38000</v>
      </c>
      <c r="K639" s="123">
        <v>20000</v>
      </c>
      <c r="L639" s="126">
        <v>8.5649999999999995</v>
      </c>
      <c r="M639" s="137">
        <v>9</v>
      </c>
      <c r="N639" s="126">
        <v>0.20100000000000001</v>
      </c>
      <c r="O639" s="123">
        <v>2</v>
      </c>
      <c r="P639" s="136">
        <v>0.20100000000000001</v>
      </c>
      <c r="Q639" s="138">
        <v>4.2</v>
      </c>
      <c r="R639" s="137">
        <v>4.2</v>
      </c>
      <c r="S639" s="139">
        <v>1334440</v>
      </c>
      <c r="T639" s="124">
        <v>1</v>
      </c>
      <c r="U639" s="140">
        <v>317723.80952380953</v>
      </c>
      <c r="V639" s="141">
        <v>3.1473876682353645</v>
      </c>
    </row>
    <row r="640" spans="1:22">
      <c r="A640" s="125">
        <v>640</v>
      </c>
      <c r="B640" s="125">
        <v>640</v>
      </c>
      <c r="C640" s="125" t="s">
        <v>1163</v>
      </c>
      <c r="D640" s="125" t="s">
        <v>223</v>
      </c>
      <c r="E640" s="125" t="s">
        <v>223</v>
      </c>
      <c r="F640" s="125" t="s">
        <v>233</v>
      </c>
      <c r="G640" s="125" t="s">
        <v>234</v>
      </c>
      <c r="H640" s="125" t="s">
        <v>187</v>
      </c>
      <c r="I640" s="123">
        <v>38000</v>
      </c>
      <c r="J640" s="123">
        <v>38000</v>
      </c>
      <c r="K640" s="123">
        <v>20000</v>
      </c>
      <c r="L640" s="126">
        <v>8.5399999999999991</v>
      </c>
      <c r="M640" s="137">
        <v>9</v>
      </c>
      <c r="N640" s="126">
        <v>9.9000000000000005E-2</v>
      </c>
      <c r="O640" s="123">
        <v>2</v>
      </c>
      <c r="P640" s="136">
        <v>9.9000000000000005E-2</v>
      </c>
      <c r="Q640" s="138">
        <v>4.2</v>
      </c>
      <c r="R640" s="137">
        <v>4.2</v>
      </c>
      <c r="S640" s="139">
        <v>1334440</v>
      </c>
      <c r="T640" s="124">
        <v>1</v>
      </c>
      <c r="U640" s="140">
        <v>317723.80952380953</v>
      </c>
      <c r="V640" s="141">
        <v>3.1473876682353645</v>
      </c>
    </row>
    <row r="641" spans="1:22">
      <c r="A641" s="125">
        <v>641</v>
      </c>
      <c r="B641" s="125">
        <v>641</v>
      </c>
      <c r="C641" s="125" t="s">
        <v>1164</v>
      </c>
      <c r="D641" s="125" t="s">
        <v>223</v>
      </c>
      <c r="E641" s="125" t="s">
        <v>223</v>
      </c>
      <c r="F641" s="125" t="s">
        <v>1165</v>
      </c>
      <c r="G641" s="125" t="s">
        <v>1166</v>
      </c>
      <c r="H641" s="125" t="s">
        <v>207</v>
      </c>
      <c r="I641" s="123">
        <v>110000</v>
      </c>
      <c r="J641" s="123">
        <v>110000</v>
      </c>
      <c r="K641" s="123">
        <v>38000</v>
      </c>
      <c r="L641" s="126">
        <v>7.1870000000000003</v>
      </c>
      <c r="M641" s="137">
        <v>8</v>
      </c>
      <c r="N641" s="126">
        <v>0.104</v>
      </c>
      <c r="O641" s="123">
        <v>2</v>
      </c>
      <c r="P641" s="136">
        <v>0.104</v>
      </c>
      <c r="Q641" s="138">
        <v>4.2</v>
      </c>
      <c r="R641" s="137">
        <v>4.2</v>
      </c>
      <c r="S641" s="139">
        <v>1838070</v>
      </c>
      <c r="T641" s="124">
        <v>7</v>
      </c>
      <c r="U641" s="140">
        <v>437635.71428571426</v>
      </c>
      <c r="V641" s="141">
        <v>2.2850054676916547</v>
      </c>
    </row>
    <row r="642" spans="1:22">
      <c r="A642" s="125">
        <v>642</v>
      </c>
      <c r="B642" s="125">
        <v>642</v>
      </c>
      <c r="C642" s="125" t="s">
        <v>1167</v>
      </c>
      <c r="D642" s="125" t="s">
        <v>458</v>
      </c>
      <c r="E642" s="125" t="s">
        <v>458</v>
      </c>
      <c r="F642" s="125" t="s">
        <v>777</v>
      </c>
      <c r="G642" s="125" t="s">
        <v>778</v>
      </c>
      <c r="H642" s="125" t="s">
        <v>187</v>
      </c>
      <c r="I642" s="123">
        <v>38000</v>
      </c>
      <c r="J642" s="125" t="s">
        <v>193</v>
      </c>
      <c r="K642" s="123">
        <v>38000</v>
      </c>
      <c r="L642" s="126">
        <v>4.0039999999999996</v>
      </c>
      <c r="M642" s="137">
        <v>5</v>
      </c>
      <c r="N642" s="126">
        <v>0.105</v>
      </c>
      <c r="O642" s="123">
        <v>2</v>
      </c>
      <c r="P642" s="136">
        <v>0.105</v>
      </c>
      <c r="Q642" s="138">
        <v>4.2</v>
      </c>
      <c r="R642" s="137">
        <v>4.2</v>
      </c>
      <c r="S642" s="139">
        <v>699140</v>
      </c>
      <c r="T642" s="124">
        <v>4</v>
      </c>
      <c r="U642" s="140">
        <v>166461.90476190476</v>
      </c>
      <c r="V642" s="141">
        <v>6.0073804960379897</v>
      </c>
    </row>
    <row r="643" spans="1:22">
      <c r="A643" s="125">
        <v>643</v>
      </c>
      <c r="B643" s="125">
        <v>643</v>
      </c>
      <c r="C643" s="125" t="s">
        <v>1168</v>
      </c>
      <c r="D643" s="125" t="s">
        <v>497</v>
      </c>
      <c r="E643" s="125" t="s">
        <v>497</v>
      </c>
      <c r="F643" s="125" t="s">
        <v>1169</v>
      </c>
      <c r="G643" s="125" t="s">
        <v>1170</v>
      </c>
      <c r="H643" s="125" t="s">
        <v>187</v>
      </c>
      <c r="I643" s="123">
        <v>38000</v>
      </c>
      <c r="J643" s="123">
        <v>38000</v>
      </c>
      <c r="K643" s="125" t="s">
        <v>193</v>
      </c>
      <c r="L643" s="126">
        <v>2.903</v>
      </c>
      <c r="M643" s="137">
        <v>3</v>
      </c>
      <c r="N643" s="126">
        <v>0.09</v>
      </c>
      <c r="O643" s="123">
        <v>2</v>
      </c>
      <c r="P643" s="136">
        <v>0.09</v>
      </c>
      <c r="Q643" s="138">
        <v>4.2</v>
      </c>
      <c r="R643" s="137">
        <v>4.2</v>
      </c>
      <c r="S643" s="139">
        <v>558600</v>
      </c>
      <c r="T643" s="124">
        <v>4</v>
      </c>
      <c r="U643" s="140">
        <v>133000</v>
      </c>
      <c r="V643" s="141">
        <v>7.518796992481203</v>
      </c>
    </row>
    <row r="644" spans="1:22">
      <c r="A644" s="125">
        <v>644</v>
      </c>
      <c r="B644" s="125">
        <v>644</v>
      </c>
      <c r="C644" s="125" t="s">
        <v>1171</v>
      </c>
      <c r="D644" s="125" t="s">
        <v>215</v>
      </c>
      <c r="E644" s="125" t="s">
        <v>215</v>
      </c>
      <c r="F644" s="125" t="s">
        <v>499</v>
      </c>
      <c r="G644" s="125" t="s">
        <v>500</v>
      </c>
      <c r="H644" s="125" t="s">
        <v>187</v>
      </c>
      <c r="I644" s="123">
        <v>38000</v>
      </c>
      <c r="J644" s="123">
        <v>38000</v>
      </c>
      <c r="K644" s="125" t="s">
        <v>193</v>
      </c>
      <c r="L644" s="126">
        <v>6.0380000000000003</v>
      </c>
      <c r="M644" s="137">
        <v>7</v>
      </c>
      <c r="N644" s="126">
        <v>0.22700000000000001</v>
      </c>
      <c r="O644" s="123">
        <v>2</v>
      </c>
      <c r="P644" s="136">
        <v>0.22700000000000001</v>
      </c>
      <c r="Q644" s="138">
        <v>4.2</v>
      </c>
      <c r="R644" s="137">
        <v>4.2</v>
      </c>
      <c r="S644" s="139">
        <v>839680</v>
      </c>
      <c r="T644" s="124">
        <v>4</v>
      </c>
      <c r="U644" s="140">
        <v>199923.80952380953</v>
      </c>
      <c r="V644" s="141">
        <v>5.0019054878048781</v>
      </c>
    </row>
    <row r="645" spans="1:22">
      <c r="A645" s="125">
        <v>645</v>
      </c>
      <c r="B645" s="125">
        <v>645</v>
      </c>
      <c r="C645" s="125" t="s">
        <v>1172</v>
      </c>
      <c r="D645" s="125" t="s">
        <v>215</v>
      </c>
      <c r="E645" s="125" t="s">
        <v>215</v>
      </c>
      <c r="F645" s="125" t="s">
        <v>401</v>
      </c>
      <c r="G645" s="125" t="s">
        <v>402</v>
      </c>
      <c r="H645" s="125" t="s">
        <v>187</v>
      </c>
      <c r="I645" s="123">
        <v>38000</v>
      </c>
      <c r="J645" s="123">
        <v>38000</v>
      </c>
      <c r="K645" s="125" t="s">
        <v>193</v>
      </c>
      <c r="L645" s="126">
        <v>4.431</v>
      </c>
      <c r="M645" s="137">
        <v>5</v>
      </c>
      <c r="N645" s="126">
        <v>0.123</v>
      </c>
      <c r="O645" s="123">
        <v>2</v>
      </c>
      <c r="P645" s="136">
        <v>0.123</v>
      </c>
      <c r="Q645" s="138">
        <v>4.2</v>
      </c>
      <c r="R645" s="137">
        <v>4.2</v>
      </c>
      <c r="S645" s="139">
        <v>699140</v>
      </c>
      <c r="T645" s="124">
        <v>4</v>
      </c>
      <c r="U645" s="140">
        <v>166461.90476190476</v>
      </c>
      <c r="V645" s="141">
        <v>6.0073804960379897</v>
      </c>
    </row>
    <row r="646" spans="1:22">
      <c r="A646" s="125">
        <v>646</v>
      </c>
      <c r="B646" s="125">
        <v>646</v>
      </c>
      <c r="C646" s="125" t="s">
        <v>1173</v>
      </c>
      <c r="D646" s="125" t="s">
        <v>223</v>
      </c>
      <c r="E646" s="125" t="s">
        <v>223</v>
      </c>
      <c r="F646" s="125" t="s">
        <v>1174</v>
      </c>
      <c r="G646" s="125" t="s">
        <v>1175</v>
      </c>
      <c r="H646" s="125" t="s">
        <v>187</v>
      </c>
      <c r="I646" s="123">
        <v>38000</v>
      </c>
      <c r="J646" s="123">
        <v>38000</v>
      </c>
      <c r="K646" s="125" t="s">
        <v>193</v>
      </c>
      <c r="L646" s="126">
        <v>6.1630000000000003</v>
      </c>
      <c r="M646" s="137">
        <v>7</v>
      </c>
      <c r="N646" s="126">
        <v>0.14599999999999999</v>
      </c>
      <c r="O646" s="123">
        <v>2</v>
      </c>
      <c r="P646" s="136">
        <v>0.14599999999999999</v>
      </c>
      <c r="Q646" s="138">
        <v>4.2</v>
      </c>
      <c r="R646" s="137">
        <v>4.2</v>
      </c>
      <c r="S646" s="139">
        <v>839680</v>
      </c>
      <c r="T646" s="124">
        <v>4</v>
      </c>
      <c r="U646" s="140">
        <v>199923.80952380953</v>
      </c>
      <c r="V646" s="141">
        <v>5.0019054878048781</v>
      </c>
    </row>
    <row r="647" spans="1:22">
      <c r="A647" s="125">
        <v>647</v>
      </c>
      <c r="B647" s="125">
        <v>647</v>
      </c>
      <c r="C647" s="125" t="s">
        <v>1176</v>
      </c>
      <c r="D647" s="125" t="s">
        <v>1177</v>
      </c>
      <c r="E647" s="125" t="s">
        <v>1177</v>
      </c>
      <c r="F647" s="125" t="s">
        <v>1178</v>
      </c>
      <c r="G647" s="125" t="s">
        <v>1179</v>
      </c>
      <c r="H647" s="125" t="s">
        <v>187</v>
      </c>
      <c r="I647" s="123">
        <v>38000</v>
      </c>
      <c r="J647" s="123">
        <v>38000</v>
      </c>
      <c r="K647" s="125" t="s">
        <v>193</v>
      </c>
      <c r="L647" s="126">
        <v>12.156000000000001</v>
      </c>
      <c r="M647" s="137">
        <v>13</v>
      </c>
      <c r="N647" s="126">
        <v>0.32600000000000001</v>
      </c>
      <c r="O647" s="123">
        <v>2</v>
      </c>
      <c r="P647" s="136">
        <v>0.32600000000000001</v>
      </c>
      <c r="Q647" s="138">
        <v>4.2</v>
      </c>
      <c r="R647" s="137">
        <v>4.2</v>
      </c>
      <c r="S647" s="139">
        <v>1545240</v>
      </c>
      <c r="T647" s="124">
        <v>1</v>
      </c>
      <c r="U647" s="140">
        <v>367914.28571428568</v>
      </c>
      <c r="V647" s="141">
        <v>2.7180243845616214</v>
      </c>
    </row>
    <row r="648" spans="1:22">
      <c r="A648" s="125">
        <v>648</v>
      </c>
      <c r="B648" s="125">
        <v>648</v>
      </c>
      <c r="C648" s="125" t="s">
        <v>1180</v>
      </c>
      <c r="D648" s="125" t="s">
        <v>184</v>
      </c>
      <c r="E648" s="125" t="s">
        <v>184</v>
      </c>
      <c r="F648" s="125" t="s">
        <v>265</v>
      </c>
      <c r="G648" s="125" t="s">
        <v>266</v>
      </c>
      <c r="H648" s="125" t="s">
        <v>187</v>
      </c>
      <c r="I648" s="123">
        <v>38000</v>
      </c>
      <c r="J648" s="123">
        <v>38000</v>
      </c>
      <c r="K648" s="123">
        <v>20000</v>
      </c>
      <c r="L648" s="126">
        <v>13.313000000000001</v>
      </c>
      <c r="M648" s="137">
        <v>14</v>
      </c>
      <c r="N648" s="126">
        <v>9.4E-2</v>
      </c>
      <c r="O648" s="123">
        <v>2</v>
      </c>
      <c r="P648" s="136">
        <v>9.4E-2</v>
      </c>
      <c r="Q648" s="138">
        <v>4.2</v>
      </c>
      <c r="R648" s="137">
        <v>4.2</v>
      </c>
      <c r="S648" s="139">
        <v>1597940</v>
      </c>
      <c r="T648" s="124">
        <v>1</v>
      </c>
      <c r="U648" s="140">
        <v>380461.90476190473</v>
      </c>
      <c r="V648" s="141">
        <v>2.6283840444572388</v>
      </c>
    </row>
    <row r="649" spans="1:22">
      <c r="A649" s="125">
        <v>649</v>
      </c>
      <c r="B649" s="125">
        <v>649</v>
      </c>
      <c r="C649" s="125" t="s">
        <v>1181</v>
      </c>
      <c r="D649" s="125" t="s">
        <v>184</v>
      </c>
      <c r="E649" s="125" t="s">
        <v>184</v>
      </c>
      <c r="F649" s="125" t="s">
        <v>265</v>
      </c>
      <c r="G649" s="125" t="s">
        <v>266</v>
      </c>
      <c r="H649" s="125" t="s">
        <v>187</v>
      </c>
      <c r="I649" s="123">
        <v>38000</v>
      </c>
      <c r="J649" s="123">
        <v>38000</v>
      </c>
      <c r="K649" s="123">
        <v>20000</v>
      </c>
      <c r="L649" s="126">
        <v>14.175000000000001</v>
      </c>
      <c r="M649" s="137">
        <v>15</v>
      </c>
      <c r="N649" s="126">
        <v>0.22700000000000001</v>
      </c>
      <c r="O649" s="123">
        <v>2</v>
      </c>
      <c r="P649" s="136">
        <v>0.22700000000000001</v>
      </c>
      <c r="Q649" s="138">
        <v>4.2</v>
      </c>
      <c r="R649" s="137">
        <v>4.2</v>
      </c>
      <c r="S649" s="139">
        <v>1650640</v>
      </c>
      <c r="T649" s="124">
        <v>1</v>
      </c>
      <c r="U649" s="140">
        <v>393009.52380952379</v>
      </c>
      <c r="V649" s="141">
        <v>2.5444676004458877</v>
      </c>
    </row>
    <row r="650" spans="1:22">
      <c r="A650" s="125">
        <v>650</v>
      </c>
      <c r="B650" s="125">
        <v>650</v>
      </c>
      <c r="C650" s="125" t="s">
        <v>1182</v>
      </c>
      <c r="D650" s="125" t="s">
        <v>418</v>
      </c>
      <c r="E650" s="125" t="s">
        <v>418</v>
      </c>
      <c r="F650" s="125" t="s">
        <v>871</v>
      </c>
      <c r="G650" s="125" t="s">
        <v>872</v>
      </c>
      <c r="H650" s="125" t="s">
        <v>187</v>
      </c>
      <c r="I650" s="123">
        <v>38000</v>
      </c>
      <c r="J650" s="123">
        <v>38000</v>
      </c>
      <c r="K650" s="125" t="s">
        <v>193</v>
      </c>
      <c r="L650" s="126">
        <v>5.3879999999999999</v>
      </c>
      <c r="M650" s="137">
        <v>6</v>
      </c>
      <c r="N650" s="126">
        <v>0.124</v>
      </c>
      <c r="O650" s="123">
        <v>2</v>
      </c>
      <c r="P650" s="136">
        <v>0.124</v>
      </c>
      <c r="Q650" s="138">
        <v>4.2</v>
      </c>
      <c r="R650" s="137">
        <v>4.2</v>
      </c>
      <c r="S650" s="139">
        <v>769410</v>
      </c>
      <c r="T650" s="124">
        <v>4</v>
      </c>
      <c r="U650" s="140">
        <v>183192.85714285713</v>
      </c>
      <c r="V650" s="141">
        <v>5.4587281163488903</v>
      </c>
    </row>
    <row r="651" spans="1:22">
      <c r="A651" s="125">
        <v>651</v>
      </c>
      <c r="B651" s="125">
        <v>651</v>
      </c>
      <c r="C651" s="125" t="s">
        <v>1183</v>
      </c>
      <c r="D651" s="125" t="s">
        <v>215</v>
      </c>
      <c r="E651" s="125" t="s">
        <v>215</v>
      </c>
      <c r="F651" s="125" t="s">
        <v>401</v>
      </c>
      <c r="G651" s="125" t="s">
        <v>402</v>
      </c>
      <c r="H651" s="125" t="s">
        <v>187</v>
      </c>
      <c r="I651" s="123">
        <v>38000</v>
      </c>
      <c r="J651" s="123">
        <v>38000</v>
      </c>
      <c r="K651" s="125" t="s">
        <v>193</v>
      </c>
      <c r="L651" s="126">
        <v>7.1660000000000004</v>
      </c>
      <c r="M651" s="137">
        <v>8</v>
      </c>
      <c r="N651" s="126">
        <v>0.38700000000000001</v>
      </c>
      <c r="O651" s="123">
        <v>2</v>
      </c>
      <c r="P651" s="136">
        <v>0.38700000000000001</v>
      </c>
      <c r="Q651" s="138">
        <v>4.2</v>
      </c>
      <c r="R651" s="137">
        <v>4.2</v>
      </c>
      <c r="S651" s="139">
        <v>909950</v>
      </c>
      <c r="T651" s="124">
        <v>4</v>
      </c>
      <c r="U651" s="140">
        <v>216654.76190476189</v>
      </c>
      <c r="V651" s="141">
        <v>4.6156382218803227</v>
      </c>
    </row>
    <row r="652" spans="1:22">
      <c r="A652" s="125">
        <v>652</v>
      </c>
      <c r="B652" s="125">
        <v>652</v>
      </c>
      <c r="C652" s="125" t="s">
        <v>1184</v>
      </c>
      <c r="D652" s="125" t="s">
        <v>418</v>
      </c>
      <c r="E652" s="125" t="s">
        <v>418</v>
      </c>
      <c r="F652" s="125" t="s">
        <v>474</v>
      </c>
      <c r="G652" s="125" t="s">
        <v>475</v>
      </c>
      <c r="H652" s="125" t="s">
        <v>187</v>
      </c>
      <c r="I652" s="123">
        <v>38000</v>
      </c>
      <c r="J652" s="123">
        <v>38000</v>
      </c>
      <c r="K652" s="125" t="s">
        <v>193</v>
      </c>
      <c r="L652" s="126">
        <v>5.3440000000000003</v>
      </c>
      <c r="M652" s="137">
        <v>6</v>
      </c>
      <c r="N652" s="126">
        <v>0.28699999999999998</v>
      </c>
      <c r="O652" s="123">
        <v>2</v>
      </c>
      <c r="P652" s="136">
        <v>0.28699999999999998</v>
      </c>
      <c r="Q652" s="138">
        <v>4.2</v>
      </c>
      <c r="R652" s="137">
        <v>4.2</v>
      </c>
      <c r="S652" s="139">
        <v>769410</v>
      </c>
      <c r="T652" s="124">
        <v>4</v>
      </c>
      <c r="U652" s="140">
        <v>183192.85714285713</v>
      </c>
      <c r="V652" s="141">
        <v>5.4587281163488903</v>
      </c>
    </row>
    <row r="653" spans="1:22">
      <c r="A653" s="125">
        <v>653</v>
      </c>
      <c r="B653" s="125">
        <v>653</v>
      </c>
      <c r="C653" s="125" t="s">
        <v>1185</v>
      </c>
      <c r="D653" s="125" t="s">
        <v>392</v>
      </c>
      <c r="E653" s="125" t="s">
        <v>392</v>
      </c>
      <c r="F653" s="125" t="s">
        <v>923</v>
      </c>
      <c r="G653" s="125" t="s">
        <v>924</v>
      </c>
      <c r="H653" s="125" t="s">
        <v>207</v>
      </c>
      <c r="I653" s="123">
        <v>110000</v>
      </c>
      <c r="J653" s="125" t="s">
        <v>193</v>
      </c>
      <c r="K653" s="123">
        <v>110000</v>
      </c>
      <c r="L653" s="126">
        <v>3.45</v>
      </c>
      <c r="M653" s="137">
        <v>4</v>
      </c>
      <c r="N653" s="126">
        <v>0.42099999999999999</v>
      </c>
      <c r="O653" s="123">
        <v>2</v>
      </c>
      <c r="P653" s="136">
        <v>0.42099999999999999</v>
      </c>
      <c r="Q653" s="138">
        <v>4.2</v>
      </c>
      <c r="R653" s="137">
        <v>4.2</v>
      </c>
      <c r="S653" s="139">
        <v>1627270</v>
      </c>
      <c r="T653" s="124">
        <v>7</v>
      </c>
      <c r="U653" s="140">
        <v>387445.23809523811</v>
      </c>
      <c r="V653" s="141">
        <v>2.5810099123071155</v>
      </c>
    </row>
    <row r="654" spans="1:22">
      <c r="A654" s="125">
        <v>654</v>
      </c>
      <c r="B654" s="125">
        <v>654</v>
      </c>
      <c r="C654" s="125" t="s">
        <v>1186</v>
      </c>
      <c r="D654" s="125" t="s">
        <v>195</v>
      </c>
      <c r="E654" s="125" t="s">
        <v>195</v>
      </c>
      <c r="F654" s="125" t="s">
        <v>236</v>
      </c>
      <c r="G654" s="125" t="s">
        <v>237</v>
      </c>
      <c r="H654" s="125" t="s">
        <v>187</v>
      </c>
      <c r="I654" s="123">
        <v>38000</v>
      </c>
      <c r="J654" s="123">
        <v>38000</v>
      </c>
      <c r="K654" s="125" t="s">
        <v>193</v>
      </c>
      <c r="L654" s="126">
        <v>7.5110000000000001</v>
      </c>
      <c r="M654" s="137">
        <v>8</v>
      </c>
      <c r="N654" s="126">
        <v>0.20300000000000001</v>
      </c>
      <c r="O654" s="123">
        <v>2</v>
      </c>
      <c r="P654" s="136">
        <v>0.20300000000000001</v>
      </c>
      <c r="Q654" s="138">
        <v>4.2</v>
      </c>
      <c r="R654" s="137">
        <v>4.2</v>
      </c>
      <c r="S654" s="139">
        <v>909950</v>
      </c>
      <c r="T654" s="124">
        <v>4</v>
      </c>
      <c r="U654" s="140">
        <v>216654.76190476189</v>
      </c>
      <c r="V654" s="141">
        <v>4.6156382218803227</v>
      </c>
    </row>
    <row r="655" spans="1:22">
      <c r="A655" s="125">
        <v>655</v>
      </c>
      <c r="B655" s="125">
        <v>655</v>
      </c>
      <c r="C655" s="125" t="s">
        <v>1187</v>
      </c>
      <c r="D655" s="125" t="s">
        <v>195</v>
      </c>
      <c r="E655" s="125" t="s">
        <v>195</v>
      </c>
      <c r="F655" s="125" t="s">
        <v>236</v>
      </c>
      <c r="G655" s="125" t="s">
        <v>237</v>
      </c>
      <c r="H655" s="125" t="s">
        <v>187</v>
      </c>
      <c r="I655" s="123">
        <v>38000</v>
      </c>
      <c r="J655" s="123">
        <v>38000</v>
      </c>
      <c r="K655" s="125" t="s">
        <v>193</v>
      </c>
      <c r="L655" s="126">
        <v>6.3449999999999998</v>
      </c>
      <c r="M655" s="137">
        <v>7</v>
      </c>
      <c r="N655" s="126">
        <v>0.19800000000000001</v>
      </c>
      <c r="O655" s="123">
        <v>2</v>
      </c>
      <c r="P655" s="136">
        <v>0.19800000000000001</v>
      </c>
      <c r="Q655" s="138">
        <v>4.2</v>
      </c>
      <c r="R655" s="137">
        <v>4.2</v>
      </c>
      <c r="S655" s="139">
        <v>839680</v>
      </c>
      <c r="T655" s="124">
        <v>4</v>
      </c>
      <c r="U655" s="140">
        <v>199923.80952380953</v>
      </c>
      <c r="V655" s="141">
        <v>5.0019054878048781</v>
      </c>
    </row>
    <row r="656" spans="1:22">
      <c r="A656" s="125">
        <v>656</v>
      </c>
      <c r="B656" s="125">
        <v>656</v>
      </c>
      <c r="C656" s="125" t="s">
        <v>1188</v>
      </c>
      <c r="D656" s="125" t="s">
        <v>195</v>
      </c>
      <c r="E656" s="125" t="s">
        <v>195</v>
      </c>
      <c r="F656" s="125" t="s">
        <v>236</v>
      </c>
      <c r="G656" s="125" t="s">
        <v>237</v>
      </c>
      <c r="H656" s="125" t="s">
        <v>187</v>
      </c>
      <c r="I656" s="123">
        <v>38000</v>
      </c>
      <c r="J656" s="123">
        <v>38000</v>
      </c>
      <c r="K656" s="125" t="s">
        <v>193</v>
      </c>
      <c r="L656" s="126">
        <v>7.5620000000000003</v>
      </c>
      <c r="M656" s="137">
        <v>8</v>
      </c>
      <c r="N656" s="126">
        <v>0.49399999999999999</v>
      </c>
      <c r="O656" s="123">
        <v>2</v>
      </c>
      <c r="P656" s="136">
        <v>0.49399999999999999</v>
      </c>
      <c r="Q656" s="138">
        <v>4.2</v>
      </c>
      <c r="R656" s="137">
        <v>4.2</v>
      </c>
      <c r="S656" s="139">
        <v>909950</v>
      </c>
      <c r="T656" s="124">
        <v>4</v>
      </c>
      <c r="U656" s="140">
        <v>216654.76190476189</v>
      </c>
      <c r="V656" s="141">
        <v>4.6156382218803227</v>
      </c>
    </row>
    <row r="657" spans="1:22">
      <c r="A657" s="125">
        <v>657</v>
      </c>
      <c r="B657" s="125">
        <v>657</v>
      </c>
      <c r="C657" s="125" t="s">
        <v>1189</v>
      </c>
      <c r="D657" s="125" t="s">
        <v>195</v>
      </c>
      <c r="E657" s="125" t="s">
        <v>195</v>
      </c>
      <c r="F657" s="125" t="s">
        <v>199</v>
      </c>
      <c r="G657" s="125" t="s">
        <v>200</v>
      </c>
      <c r="H657" s="125" t="s">
        <v>187</v>
      </c>
      <c r="I657" s="123">
        <v>38000</v>
      </c>
      <c r="J657" s="123">
        <v>38000</v>
      </c>
      <c r="K657" s="125" t="s">
        <v>193</v>
      </c>
      <c r="L657" s="126">
        <v>6.9539999999999997</v>
      </c>
      <c r="M657" s="137">
        <v>7</v>
      </c>
      <c r="N657" s="126">
        <v>0.17599999999999999</v>
      </c>
      <c r="O657" s="123">
        <v>2</v>
      </c>
      <c r="P657" s="136">
        <v>0.17599999999999999</v>
      </c>
      <c r="Q657" s="138">
        <v>4.2</v>
      </c>
      <c r="R657" s="137">
        <v>4.2</v>
      </c>
      <c r="S657" s="139">
        <v>839680</v>
      </c>
      <c r="T657" s="124">
        <v>4</v>
      </c>
      <c r="U657" s="140">
        <v>199923.80952380953</v>
      </c>
      <c r="V657" s="141">
        <v>5.0019054878048781</v>
      </c>
    </row>
    <row r="658" spans="1:22">
      <c r="A658" s="125">
        <v>658</v>
      </c>
      <c r="B658" s="125">
        <v>658</v>
      </c>
      <c r="C658" s="125" t="s">
        <v>1190</v>
      </c>
      <c r="D658" s="125" t="s">
        <v>190</v>
      </c>
      <c r="E658" s="125" t="s">
        <v>190</v>
      </c>
      <c r="F658" s="125" t="s">
        <v>603</v>
      </c>
      <c r="G658" s="125" t="s">
        <v>604</v>
      </c>
      <c r="H658" s="125" t="s">
        <v>187</v>
      </c>
      <c r="I658" s="123">
        <v>38000</v>
      </c>
      <c r="J658" s="123">
        <v>38000</v>
      </c>
      <c r="K658" s="125" t="s">
        <v>193</v>
      </c>
      <c r="L658" s="126">
        <v>10.861000000000001</v>
      </c>
      <c r="M658" s="137">
        <v>11</v>
      </c>
      <c r="N658" s="126">
        <v>0.26500000000000001</v>
      </c>
      <c r="O658" s="123">
        <v>2</v>
      </c>
      <c r="P658" s="136">
        <v>0.26500000000000001</v>
      </c>
      <c r="Q658" s="138">
        <v>4.2</v>
      </c>
      <c r="R658" s="137">
        <v>4.2</v>
      </c>
      <c r="S658" s="139">
        <v>1439840</v>
      </c>
      <c r="T658" s="124">
        <v>1</v>
      </c>
      <c r="U658" s="140">
        <v>342819.04761904763</v>
      </c>
      <c r="V658" s="141">
        <v>2.9169907767529724</v>
      </c>
    </row>
    <row r="659" spans="1:22">
      <c r="A659" s="125">
        <v>659</v>
      </c>
      <c r="B659" s="125">
        <v>659</v>
      </c>
      <c r="C659" s="125" t="s">
        <v>1191</v>
      </c>
      <c r="D659" s="125" t="s">
        <v>242</v>
      </c>
      <c r="E659" s="125" t="s">
        <v>242</v>
      </c>
      <c r="F659" s="125" t="s">
        <v>324</v>
      </c>
      <c r="G659" s="125" t="s">
        <v>325</v>
      </c>
      <c r="H659" s="125" t="s">
        <v>207</v>
      </c>
      <c r="I659" s="123">
        <v>110000</v>
      </c>
      <c r="J659" s="123">
        <v>110000</v>
      </c>
      <c r="K659" s="123">
        <v>38000</v>
      </c>
      <c r="L659" s="126">
        <v>24.442</v>
      </c>
      <c r="M659" s="137">
        <v>25</v>
      </c>
      <c r="N659" s="126">
        <v>0.246</v>
      </c>
      <c r="O659" s="123">
        <v>2</v>
      </c>
      <c r="P659" s="136">
        <v>0.246</v>
      </c>
      <c r="Q659" s="138">
        <v>4.2</v>
      </c>
      <c r="R659" s="137">
        <v>4.2</v>
      </c>
      <c r="S659" s="139">
        <v>2733970</v>
      </c>
      <c r="T659" s="124">
        <v>7</v>
      </c>
      <c r="U659" s="140">
        <v>650945.23809523811</v>
      </c>
      <c r="V659" s="141">
        <v>1.5362275372443737</v>
      </c>
    </row>
    <row r="660" spans="1:22">
      <c r="A660" s="125">
        <v>660</v>
      </c>
      <c r="B660" s="125">
        <v>660</v>
      </c>
      <c r="C660" s="125" t="s">
        <v>1192</v>
      </c>
      <c r="D660" s="125" t="s">
        <v>354</v>
      </c>
      <c r="E660" s="125" t="s">
        <v>354</v>
      </c>
      <c r="F660" s="125" t="s">
        <v>525</v>
      </c>
      <c r="G660" s="125" t="s">
        <v>526</v>
      </c>
      <c r="H660" s="125" t="s">
        <v>187</v>
      </c>
      <c r="I660" s="123">
        <v>38000</v>
      </c>
      <c r="J660" s="123">
        <v>38000</v>
      </c>
      <c r="K660" s="123">
        <v>10000</v>
      </c>
      <c r="L660" s="126">
        <v>10.978</v>
      </c>
      <c r="M660" s="137">
        <v>11</v>
      </c>
      <c r="N660" s="126">
        <v>0.17499999999999999</v>
      </c>
      <c r="O660" s="123">
        <v>2</v>
      </c>
      <c r="P660" s="136">
        <v>0.17499999999999999</v>
      </c>
      <c r="Q660" s="138">
        <v>4.2</v>
      </c>
      <c r="R660" s="137">
        <v>4.2</v>
      </c>
      <c r="S660" s="139">
        <v>1439840</v>
      </c>
      <c r="T660" s="124">
        <v>1</v>
      </c>
      <c r="U660" s="140">
        <v>342819.04761904763</v>
      </c>
      <c r="V660" s="141">
        <v>2.9169907767529724</v>
      </c>
    </row>
    <row r="661" spans="1:22">
      <c r="A661" s="125">
        <v>661</v>
      </c>
      <c r="B661" s="125">
        <v>661</v>
      </c>
      <c r="C661" s="125" t="s">
        <v>1193</v>
      </c>
      <c r="D661" s="125" t="s">
        <v>242</v>
      </c>
      <c r="E661" s="125" t="s">
        <v>242</v>
      </c>
      <c r="F661" s="125" t="s">
        <v>532</v>
      </c>
      <c r="G661" s="125" t="s">
        <v>533</v>
      </c>
      <c r="H661" s="125" t="s">
        <v>187</v>
      </c>
      <c r="I661" s="123">
        <v>38000</v>
      </c>
      <c r="J661" s="123"/>
      <c r="K661" s="123"/>
      <c r="L661" s="126">
        <v>7.2329999999999997</v>
      </c>
      <c r="M661" s="137">
        <v>8</v>
      </c>
      <c r="N661" s="126">
        <v>0.185</v>
      </c>
      <c r="O661" s="123">
        <v>2</v>
      </c>
      <c r="P661" s="136">
        <v>0.185</v>
      </c>
      <c r="Q661" s="138">
        <v>4.2</v>
      </c>
      <c r="R661" s="137">
        <v>4.2</v>
      </c>
      <c r="S661" s="139">
        <v>909950</v>
      </c>
      <c r="T661" s="124">
        <v>4</v>
      </c>
      <c r="U661" s="140">
        <v>216654.76190476189</v>
      </c>
      <c r="V661" s="141">
        <v>4.6156382218803227</v>
      </c>
    </row>
    <row r="662" spans="1:22">
      <c r="A662" s="125">
        <v>662</v>
      </c>
      <c r="B662" s="125">
        <v>662</v>
      </c>
      <c r="C662" s="125" t="s">
        <v>1194</v>
      </c>
      <c r="D662" s="125" t="s">
        <v>860</v>
      </c>
      <c r="E662" s="125" t="s">
        <v>354</v>
      </c>
      <c r="F662" s="125" t="s">
        <v>525</v>
      </c>
      <c r="G662" s="125" t="s">
        <v>526</v>
      </c>
      <c r="H662" s="125" t="s">
        <v>187</v>
      </c>
      <c r="I662" s="123">
        <v>38000</v>
      </c>
      <c r="J662" s="123">
        <v>38000</v>
      </c>
      <c r="K662" s="123">
        <v>10000</v>
      </c>
      <c r="L662" s="126">
        <v>5.5490000000000004</v>
      </c>
      <c r="M662" s="137">
        <v>6</v>
      </c>
      <c r="N662" s="126">
        <v>0.16700000000000001</v>
      </c>
      <c r="O662" s="123">
        <v>2</v>
      </c>
      <c r="P662" s="136">
        <v>0.16700000000000001</v>
      </c>
      <c r="Q662" s="138">
        <v>4.2</v>
      </c>
      <c r="R662" s="137">
        <v>4.2</v>
      </c>
      <c r="S662" s="139">
        <v>769410</v>
      </c>
      <c r="T662" s="124">
        <v>4</v>
      </c>
      <c r="U662" s="140">
        <v>183192.85714285713</v>
      </c>
      <c r="V662" s="141">
        <v>5.4587281163488903</v>
      </c>
    </row>
    <row r="663" spans="1:22">
      <c r="A663" s="125">
        <v>663</v>
      </c>
      <c r="B663" s="125">
        <v>663</v>
      </c>
      <c r="C663" s="125" t="s">
        <v>1195</v>
      </c>
      <c r="D663" s="125" t="s">
        <v>190</v>
      </c>
      <c r="E663" s="125" t="s">
        <v>190</v>
      </c>
      <c r="F663" s="125" t="s">
        <v>957</v>
      </c>
      <c r="G663" s="125" t="s">
        <v>958</v>
      </c>
      <c r="H663" s="125" t="s">
        <v>187</v>
      </c>
      <c r="I663" s="123">
        <v>38000</v>
      </c>
      <c r="J663" s="123">
        <v>38000</v>
      </c>
      <c r="K663" s="123">
        <v>20000</v>
      </c>
      <c r="L663" s="126">
        <v>4.923</v>
      </c>
      <c r="M663" s="137">
        <v>5</v>
      </c>
      <c r="N663" s="126">
        <v>0.54500000000000004</v>
      </c>
      <c r="O663" s="123">
        <v>2</v>
      </c>
      <c r="P663" s="136">
        <v>0.54500000000000004</v>
      </c>
      <c r="Q663" s="138">
        <v>4.2</v>
      </c>
      <c r="R663" s="137">
        <v>4.2</v>
      </c>
      <c r="S663" s="139">
        <v>699140</v>
      </c>
      <c r="T663" s="124">
        <v>4</v>
      </c>
      <c r="U663" s="140">
        <v>166461.90476190476</v>
      </c>
      <c r="V663" s="141">
        <v>6.0073804960379897</v>
      </c>
    </row>
    <row r="664" spans="1:22">
      <c r="A664" s="125">
        <v>664</v>
      </c>
      <c r="B664" s="125">
        <v>664</v>
      </c>
      <c r="C664" s="125" t="s">
        <v>1196</v>
      </c>
      <c r="D664" s="125" t="s">
        <v>242</v>
      </c>
      <c r="E664" s="125" t="s">
        <v>242</v>
      </c>
      <c r="F664" s="125" t="s">
        <v>532</v>
      </c>
      <c r="G664" s="125" t="s">
        <v>533</v>
      </c>
      <c r="H664" s="125" t="s">
        <v>187</v>
      </c>
      <c r="I664" s="123">
        <v>38000</v>
      </c>
      <c r="J664" s="123"/>
      <c r="K664" s="123"/>
      <c r="L664" s="126">
        <v>4.7309999999999999</v>
      </c>
      <c r="M664" s="137">
        <v>5</v>
      </c>
      <c r="N664" s="126">
        <v>0.215</v>
      </c>
      <c r="O664" s="123">
        <v>2</v>
      </c>
      <c r="P664" s="136">
        <v>0.215</v>
      </c>
      <c r="Q664" s="138">
        <v>4.2</v>
      </c>
      <c r="R664" s="137">
        <v>4.2</v>
      </c>
      <c r="S664" s="139">
        <v>699140</v>
      </c>
      <c r="T664" s="124">
        <v>4</v>
      </c>
      <c r="U664" s="140">
        <v>166461.90476190476</v>
      </c>
      <c r="V664" s="141">
        <v>6.0073804960379897</v>
      </c>
    </row>
    <row r="665" spans="1:22">
      <c r="A665" s="125">
        <v>665</v>
      </c>
      <c r="B665" s="125">
        <v>665</v>
      </c>
      <c r="C665" s="125" t="s">
        <v>1197</v>
      </c>
      <c r="D665" s="125" t="s">
        <v>1198</v>
      </c>
      <c r="E665" s="125" t="s">
        <v>1198</v>
      </c>
      <c r="F665" s="125" t="s">
        <v>1199</v>
      </c>
      <c r="G665" s="125" t="s">
        <v>1200</v>
      </c>
      <c r="H665" s="125" t="s">
        <v>187</v>
      </c>
      <c r="I665" s="123">
        <v>38000</v>
      </c>
      <c r="J665" s="123">
        <v>38000</v>
      </c>
      <c r="K665" s="123">
        <v>10000</v>
      </c>
      <c r="L665" s="126">
        <v>5.8239999999999998</v>
      </c>
      <c r="M665" s="137">
        <v>6</v>
      </c>
      <c r="N665" s="126">
        <v>0.20200000000000001</v>
      </c>
      <c r="O665" s="123">
        <v>2</v>
      </c>
      <c r="P665" s="136">
        <v>0.20200000000000001</v>
      </c>
      <c r="Q665" s="138">
        <v>4.2</v>
      </c>
      <c r="R665" s="137">
        <v>4.2</v>
      </c>
      <c r="S665" s="139">
        <v>769410</v>
      </c>
      <c r="T665" s="124">
        <v>4</v>
      </c>
      <c r="U665" s="140">
        <v>183192.85714285713</v>
      </c>
      <c r="V665" s="141">
        <v>5.4587281163488903</v>
      </c>
    </row>
    <row r="666" spans="1:22">
      <c r="A666" s="125">
        <v>666</v>
      </c>
      <c r="B666" s="125">
        <v>666</v>
      </c>
      <c r="C666" s="125" t="s">
        <v>1201</v>
      </c>
      <c r="D666" s="125" t="s">
        <v>1198</v>
      </c>
      <c r="E666" s="125" t="s">
        <v>1198</v>
      </c>
      <c r="F666" s="125" t="s">
        <v>1202</v>
      </c>
      <c r="G666" s="125" t="s">
        <v>1203</v>
      </c>
      <c r="H666" s="125" t="s">
        <v>187</v>
      </c>
      <c r="I666" s="123">
        <v>38000</v>
      </c>
      <c r="J666" s="123">
        <v>38000</v>
      </c>
      <c r="K666" s="125" t="s">
        <v>193</v>
      </c>
      <c r="L666" s="126">
        <v>3.0910000000000002</v>
      </c>
      <c r="M666" s="137">
        <v>4</v>
      </c>
      <c r="N666" s="126">
        <v>0.61199999999999999</v>
      </c>
      <c r="O666" s="123">
        <v>2</v>
      </c>
      <c r="P666" s="136">
        <v>0.45899999999999996</v>
      </c>
      <c r="Q666" s="138">
        <v>4.2</v>
      </c>
      <c r="R666" s="137">
        <v>4.2</v>
      </c>
      <c r="S666" s="139">
        <v>628870</v>
      </c>
      <c r="T666" s="124">
        <v>4</v>
      </c>
      <c r="U666" s="140">
        <v>149730.95238095237</v>
      </c>
      <c r="V666" s="141">
        <v>6.6786458250512828</v>
      </c>
    </row>
    <row r="667" spans="1:22">
      <c r="A667" s="125">
        <v>667</v>
      </c>
      <c r="B667" s="125">
        <v>667</v>
      </c>
      <c r="C667" s="125" t="s">
        <v>1204</v>
      </c>
      <c r="D667" s="125" t="s">
        <v>544</v>
      </c>
      <c r="E667" s="125" t="s">
        <v>544</v>
      </c>
      <c r="F667" s="125" t="s">
        <v>1205</v>
      </c>
      <c r="G667" s="125" t="s">
        <v>1206</v>
      </c>
      <c r="H667" s="125" t="s">
        <v>187</v>
      </c>
      <c r="I667" s="123">
        <v>38000</v>
      </c>
      <c r="J667" s="123">
        <v>38000</v>
      </c>
      <c r="K667" s="123">
        <v>20000</v>
      </c>
      <c r="L667" s="126">
        <v>4.07</v>
      </c>
      <c r="M667" s="137">
        <v>5</v>
      </c>
      <c r="N667" s="126">
        <v>0.28399999999999997</v>
      </c>
      <c r="O667" s="123">
        <v>2</v>
      </c>
      <c r="P667" s="136">
        <v>0.28399999999999997</v>
      </c>
      <c r="Q667" s="138">
        <v>4.2</v>
      </c>
      <c r="R667" s="137">
        <v>4.2</v>
      </c>
      <c r="S667" s="139">
        <v>699140</v>
      </c>
      <c r="T667" s="124">
        <v>4</v>
      </c>
      <c r="U667" s="140">
        <v>166461.90476190476</v>
      </c>
      <c r="V667" s="141">
        <v>6.0073804960379897</v>
      </c>
    </row>
    <row r="668" spans="1:22">
      <c r="A668" s="125">
        <v>668</v>
      </c>
      <c r="B668" s="125">
        <v>668</v>
      </c>
      <c r="C668" s="125" t="s">
        <v>1207</v>
      </c>
      <c r="D668" s="125" t="s">
        <v>190</v>
      </c>
      <c r="E668" s="125" t="s">
        <v>190</v>
      </c>
      <c r="F668" s="125" t="s">
        <v>979</v>
      </c>
      <c r="G668" s="125" t="s">
        <v>980</v>
      </c>
      <c r="H668" s="125" t="s">
        <v>207</v>
      </c>
      <c r="I668" s="123">
        <v>110000</v>
      </c>
      <c r="J668" s="123">
        <v>110000</v>
      </c>
      <c r="K668" s="123">
        <v>38000</v>
      </c>
      <c r="L668" s="126">
        <v>8.6259999999999994</v>
      </c>
      <c r="M668" s="137">
        <v>9</v>
      </c>
      <c r="N668" s="126">
        <v>0.45700000000000002</v>
      </c>
      <c r="O668" s="123">
        <v>2</v>
      </c>
      <c r="P668" s="136">
        <v>0.45700000000000002</v>
      </c>
      <c r="Q668" s="138">
        <v>4.2</v>
      </c>
      <c r="R668" s="137">
        <v>4.2</v>
      </c>
      <c r="S668" s="139">
        <v>1890770</v>
      </c>
      <c r="T668" s="124">
        <v>7</v>
      </c>
      <c r="U668" s="140">
        <v>450183.33333333331</v>
      </c>
      <c r="V668" s="141">
        <v>2.2213172411239865</v>
      </c>
    </row>
    <row r="669" spans="1:22">
      <c r="A669" s="125">
        <v>669</v>
      </c>
      <c r="B669" s="125">
        <v>669</v>
      </c>
      <c r="C669" s="125" t="s">
        <v>1208</v>
      </c>
      <c r="D669" s="125" t="s">
        <v>242</v>
      </c>
      <c r="E669" s="125" t="s">
        <v>242</v>
      </c>
      <c r="F669" s="125" t="s">
        <v>943</v>
      </c>
      <c r="G669" s="125" t="s">
        <v>944</v>
      </c>
      <c r="H669" s="125" t="s">
        <v>187</v>
      </c>
      <c r="I669" s="123">
        <v>38000</v>
      </c>
      <c r="J669" s="123">
        <v>38000</v>
      </c>
      <c r="K669" s="125" t="s">
        <v>193</v>
      </c>
      <c r="L669" s="126">
        <v>4.0529999999999999</v>
      </c>
      <c r="M669" s="137">
        <v>5</v>
      </c>
      <c r="N669" s="126">
        <v>0.11899999999999999</v>
      </c>
      <c r="O669" s="123">
        <v>2</v>
      </c>
      <c r="P669" s="136">
        <v>0.11899999999999999</v>
      </c>
      <c r="Q669" s="138">
        <v>4.2</v>
      </c>
      <c r="R669" s="137">
        <v>4.2</v>
      </c>
      <c r="S669" s="139">
        <v>699140</v>
      </c>
      <c r="T669" s="124">
        <v>4</v>
      </c>
      <c r="U669" s="140">
        <v>166461.90476190476</v>
      </c>
      <c r="V669" s="141">
        <v>6.0073804960379897</v>
      </c>
    </row>
    <row r="670" spans="1:22">
      <c r="A670" s="125">
        <v>670</v>
      </c>
      <c r="B670" s="125">
        <v>670</v>
      </c>
      <c r="C670" s="125" t="s">
        <v>1209</v>
      </c>
      <c r="D670" s="125" t="s">
        <v>195</v>
      </c>
      <c r="E670" s="125" t="s">
        <v>195</v>
      </c>
      <c r="F670" s="125" t="s">
        <v>239</v>
      </c>
      <c r="G670" s="125" t="s">
        <v>240</v>
      </c>
      <c r="H670" s="125" t="s">
        <v>187</v>
      </c>
      <c r="I670" s="123">
        <v>38000</v>
      </c>
      <c r="J670" s="125" t="s">
        <v>193</v>
      </c>
      <c r="K670" s="123">
        <v>38000</v>
      </c>
      <c r="L670" s="126">
        <v>5.6139999999999999</v>
      </c>
      <c r="M670" s="137">
        <v>6</v>
      </c>
      <c r="N670" s="126">
        <v>0.14000000000000001</v>
      </c>
      <c r="O670" s="123">
        <v>2</v>
      </c>
      <c r="P670" s="136">
        <v>0.14000000000000001</v>
      </c>
      <c r="Q670" s="138">
        <v>4.2</v>
      </c>
      <c r="R670" s="137">
        <v>4.2</v>
      </c>
      <c r="S670" s="139">
        <v>769410</v>
      </c>
      <c r="T670" s="124">
        <v>4</v>
      </c>
      <c r="U670" s="140">
        <v>183192.85714285713</v>
      </c>
      <c r="V670" s="141">
        <v>5.4587281163488903</v>
      </c>
    </row>
    <row r="671" spans="1:22">
      <c r="A671" s="125">
        <v>671</v>
      </c>
      <c r="B671" s="125">
        <v>671</v>
      </c>
      <c r="C671" s="125" t="s">
        <v>1210</v>
      </c>
      <c r="D671" s="125" t="s">
        <v>195</v>
      </c>
      <c r="E671" s="125" t="s">
        <v>195</v>
      </c>
      <c r="F671" s="125" t="s">
        <v>382</v>
      </c>
      <c r="G671" s="125" t="s">
        <v>383</v>
      </c>
      <c r="H671" s="125" t="s">
        <v>187</v>
      </c>
      <c r="I671" s="123">
        <v>38000</v>
      </c>
      <c r="J671" s="123">
        <v>38000</v>
      </c>
      <c r="K671" s="123">
        <v>20000</v>
      </c>
      <c r="L671" s="126">
        <v>4.258</v>
      </c>
      <c r="M671" s="137">
        <v>5</v>
      </c>
      <c r="N671" s="126">
        <v>0.315</v>
      </c>
      <c r="O671" s="123">
        <v>2</v>
      </c>
      <c r="P671" s="136">
        <v>0.315</v>
      </c>
      <c r="Q671" s="138">
        <v>4.2</v>
      </c>
      <c r="R671" s="137">
        <v>4.2</v>
      </c>
      <c r="S671" s="139">
        <v>699140</v>
      </c>
      <c r="T671" s="124">
        <v>4</v>
      </c>
      <c r="U671" s="140">
        <v>166461.90476190476</v>
      </c>
      <c r="V671" s="141">
        <v>6.0073804960379897</v>
      </c>
    </row>
    <row r="672" spans="1:22">
      <c r="A672" s="142">
        <v>672</v>
      </c>
      <c r="B672" s="142">
        <v>672</v>
      </c>
      <c r="C672" s="142" t="s">
        <v>1211</v>
      </c>
      <c r="D672" s="125" t="s">
        <v>195</v>
      </c>
      <c r="E672" s="125" t="s">
        <v>195</v>
      </c>
      <c r="F672" s="142" t="s">
        <v>239</v>
      </c>
      <c r="G672" s="142" t="s">
        <v>240</v>
      </c>
      <c r="H672" s="142" t="s">
        <v>187</v>
      </c>
      <c r="I672" s="143">
        <v>38000</v>
      </c>
      <c r="J672" s="142" t="s">
        <v>193</v>
      </c>
      <c r="K672" s="143">
        <v>38000</v>
      </c>
      <c r="L672" s="144">
        <v>3.2149999999999999</v>
      </c>
      <c r="M672" s="145">
        <v>4</v>
      </c>
      <c r="N672" s="144">
        <v>7.2489999999999997</v>
      </c>
      <c r="O672" s="143">
        <v>2</v>
      </c>
      <c r="P672" s="145">
        <v>5.43675</v>
      </c>
      <c r="Q672" s="146">
        <v>67.2</v>
      </c>
      <c r="R672" s="145">
        <v>67.2</v>
      </c>
      <c r="S672" s="139">
        <v>1761700</v>
      </c>
      <c r="T672" s="147">
        <v>11</v>
      </c>
      <c r="U672" s="148">
        <v>26215.773809523809</v>
      </c>
      <c r="V672" s="149">
        <v>38.144973605040583</v>
      </c>
    </row>
    <row r="673" spans="1:22">
      <c r="A673" s="125">
        <v>673</v>
      </c>
      <c r="B673" s="125">
        <v>673</v>
      </c>
      <c r="C673" s="125" t="s">
        <v>1212</v>
      </c>
      <c r="D673" s="125" t="s">
        <v>195</v>
      </c>
      <c r="E673" s="125" t="s">
        <v>195</v>
      </c>
      <c r="F673" s="125" t="s">
        <v>867</v>
      </c>
      <c r="G673" s="125" t="s">
        <v>868</v>
      </c>
      <c r="H673" s="125" t="s">
        <v>187</v>
      </c>
      <c r="I673" s="123">
        <v>38000</v>
      </c>
      <c r="J673" s="123">
        <v>38000</v>
      </c>
      <c r="K673" s="125" t="s">
        <v>193</v>
      </c>
      <c r="L673" s="126">
        <v>7.4329999999999998</v>
      </c>
      <c r="M673" s="137">
        <v>8</v>
      </c>
      <c r="N673" s="126">
        <v>1.6779999999999999</v>
      </c>
      <c r="O673" s="123">
        <v>2</v>
      </c>
      <c r="P673" s="136">
        <v>1.2585</v>
      </c>
      <c r="Q673" s="138">
        <v>12.600000000000001</v>
      </c>
      <c r="R673" s="137">
        <v>12.600000000000001</v>
      </c>
      <c r="S673" s="139">
        <v>909950</v>
      </c>
      <c r="T673" s="124">
        <v>4</v>
      </c>
      <c r="U673" s="140">
        <v>72218.253968253965</v>
      </c>
      <c r="V673" s="141">
        <v>13.846914665640972</v>
      </c>
    </row>
    <row r="674" spans="1:22">
      <c r="A674" s="125">
        <v>674</v>
      </c>
      <c r="B674" s="125">
        <v>674</v>
      </c>
      <c r="C674" s="125" t="s">
        <v>1213</v>
      </c>
      <c r="D674" s="125" t="s">
        <v>195</v>
      </c>
      <c r="E674" s="125" t="s">
        <v>195</v>
      </c>
      <c r="F674" s="125" t="s">
        <v>443</v>
      </c>
      <c r="G674" s="125" t="s">
        <v>444</v>
      </c>
      <c r="H674" s="125" t="s">
        <v>207</v>
      </c>
      <c r="I674" s="123">
        <v>110000</v>
      </c>
      <c r="J674" s="123">
        <v>38000</v>
      </c>
      <c r="K674" s="123">
        <v>110000</v>
      </c>
      <c r="L674" s="126">
        <v>4.2389999999999999</v>
      </c>
      <c r="M674" s="137">
        <v>5</v>
      </c>
      <c r="N674" s="126">
        <v>8.5950000000000006</v>
      </c>
      <c r="O674" s="123">
        <v>2</v>
      </c>
      <c r="P674" s="136">
        <v>6.4462500000000009</v>
      </c>
      <c r="Q674" s="138">
        <v>79.8</v>
      </c>
      <c r="R674" s="137">
        <v>79.8</v>
      </c>
      <c r="S674" s="139">
        <v>1972510</v>
      </c>
      <c r="T674" s="124">
        <v>11</v>
      </c>
      <c r="U674" s="140">
        <v>24718.170426065164</v>
      </c>
      <c r="V674" s="141">
        <v>40.456068663783704</v>
      </c>
    </row>
    <row r="675" spans="1:22">
      <c r="A675" s="125">
        <v>675</v>
      </c>
      <c r="B675" s="125">
        <v>675</v>
      </c>
      <c r="C675" s="125" t="s">
        <v>1214</v>
      </c>
      <c r="D675" s="125" t="s">
        <v>195</v>
      </c>
      <c r="E675" s="125" t="s">
        <v>195</v>
      </c>
      <c r="F675" s="125" t="s">
        <v>867</v>
      </c>
      <c r="G675" s="125" t="s">
        <v>868</v>
      </c>
      <c r="H675" s="125" t="s">
        <v>187</v>
      </c>
      <c r="I675" s="123">
        <v>38000</v>
      </c>
      <c r="J675" s="123">
        <v>38000</v>
      </c>
      <c r="K675" s="125" t="s">
        <v>193</v>
      </c>
      <c r="L675" s="126">
        <v>7.1109999999999998</v>
      </c>
      <c r="M675" s="137">
        <v>8</v>
      </c>
      <c r="N675" s="126">
        <v>0.83199999999999996</v>
      </c>
      <c r="O675" s="123">
        <v>2</v>
      </c>
      <c r="P675" s="136">
        <v>0.624</v>
      </c>
      <c r="Q675" s="138">
        <v>8.4</v>
      </c>
      <c r="R675" s="137">
        <v>8.4</v>
      </c>
      <c r="S675" s="139">
        <v>909950</v>
      </c>
      <c r="T675" s="124">
        <v>4</v>
      </c>
      <c r="U675" s="140">
        <v>108327.38095238095</v>
      </c>
      <c r="V675" s="141">
        <v>9.2312764437606454</v>
      </c>
    </row>
    <row r="676" spans="1:22">
      <c r="A676" s="125">
        <v>676</v>
      </c>
      <c r="B676" s="125">
        <v>676</v>
      </c>
      <c r="C676" s="125" t="s">
        <v>1215</v>
      </c>
      <c r="D676" s="125" t="s">
        <v>195</v>
      </c>
      <c r="E676" s="125" t="s">
        <v>195</v>
      </c>
      <c r="F676" s="125" t="s">
        <v>254</v>
      </c>
      <c r="G676" s="125" t="s">
        <v>255</v>
      </c>
      <c r="H676" s="125" t="s">
        <v>207</v>
      </c>
      <c r="I676" s="123">
        <v>110000</v>
      </c>
      <c r="J676" s="123">
        <v>33000</v>
      </c>
      <c r="K676" s="123">
        <v>110000</v>
      </c>
      <c r="L676" s="126">
        <v>6.22</v>
      </c>
      <c r="M676" s="137">
        <v>7</v>
      </c>
      <c r="N676" s="126">
        <v>3.117</v>
      </c>
      <c r="O676" s="123">
        <v>2</v>
      </c>
      <c r="P676" s="136">
        <v>2.3377499999999998</v>
      </c>
      <c r="Q676" s="138">
        <v>25.200000000000003</v>
      </c>
      <c r="R676" s="137">
        <v>25.200000000000003</v>
      </c>
      <c r="S676" s="139">
        <v>2575660</v>
      </c>
      <c r="T676" s="124">
        <v>9</v>
      </c>
      <c r="U676" s="140">
        <v>102208.73015873015</v>
      </c>
      <c r="V676" s="141">
        <v>9.7839000489195023</v>
      </c>
    </row>
    <row r="677" spans="1:22">
      <c r="A677" s="125">
        <v>677</v>
      </c>
      <c r="B677" s="125">
        <v>677</v>
      </c>
      <c r="C677" s="125" t="s">
        <v>1216</v>
      </c>
      <c r="D677" s="125" t="s">
        <v>195</v>
      </c>
      <c r="E677" s="125" t="s">
        <v>195</v>
      </c>
      <c r="F677" s="125" t="s">
        <v>254</v>
      </c>
      <c r="G677" s="125" t="s">
        <v>255</v>
      </c>
      <c r="H677" s="125" t="s">
        <v>207</v>
      </c>
      <c r="I677" s="123">
        <v>110000</v>
      </c>
      <c r="J677" s="123">
        <v>33000</v>
      </c>
      <c r="K677" s="123">
        <v>110000</v>
      </c>
      <c r="L677" s="126">
        <v>11.976000000000001</v>
      </c>
      <c r="M677" s="137">
        <v>12</v>
      </c>
      <c r="N677" s="126">
        <v>2.83</v>
      </c>
      <c r="O677" s="123">
        <v>2</v>
      </c>
      <c r="P677" s="136">
        <v>2.1225000000000001</v>
      </c>
      <c r="Q677" s="138">
        <v>25.200000000000003</v>
      </c>
      <c r="R677" s="137">
        <v>25.200000000000003</v>
      </c>
      <c r="S677" s="139">
        <v>3019810</v>
      </c>
      <c r="T677" s="124">
        <v>9</v>
      </c>
      <c r="U677" s="140">
        <v>119833.73015873015</v>
      </c>
      <c r="V677" s="141">
        <v>8.3448958709322785</v>
      </c>
    </row>
    <row r="678" spans="1:22">
      <c r="A678" s="125">
        <v>678</v>
      </c>
      <c r="B678" s="125">
        <v>678</v>
      </c>
      <c r="C678" s="125" t="s">
        <v>1217</v>
      </c>
      <c r="D678" s="125" t="s">
        <v>195</v>
      </c>
      <c r="E678" s="125" t="s">
        <v>195</v>
      </c>
      <c r="F678" s="125" t="s">
        <v>254</v>
      </c>
      <c r="G678" s="125" t="s">
        <v>255</v>
      </c>
      <c r="H678" s="125" t="s">
        <v>207</v>
      </c>
      <c r="I678" s="123">
        <v>110000</v>
      </c>
      <c r="J678" s="123">
        <v>33000</v>
      </c>
      <c r="K678" s="123">
        <v>110000</v>
      </c>
      <c r="L678" s="126">
        <v>8.8879999999999999</v>
      </c>
      <c r="M678" s="137">
        <v>9</v>
      </c>
      <c r="N678" s="126">
        <v>12.212</v>
      </c>
      <c r="O678" s="123">
        <v>2</v>
      </c>
      <c r="P678" s="136">
        <v>9.1589999999999989</v>
      </c>
      <c r="Q678" s="138">
        <v>113.4</v>
      </c>
      <c r="R678" s="137">
        <v>113.4</v>
      </c>
      <c r="S678" s="139">
        <v>2815750</v>
      </c>
      <c r="T678" s="124">
        <v>11</v>
      </c>
      <c r="U678" s="140">
        <v>24830.246913580246</v>
      </c>
      <c r="V678" s="141">
        <v>40.273461777501552</v>
      </c>
    </row>
    <row r="679" spans="1:22">
      <c r="A679" s="125">
        <v>679</v>
      </c>
      <c r="B679" s="125">
        <v>679</v>
      </c>
      <c r="C679" s="125" t="s">
        <v>1218</v>
      </c>
      <c r="D679" s="125" t="s">
        <v>195</v>
      </c>
      <c r="E679" s="125" t="s">
        <v>195</v>
      </c>
      <c r="F679" s="125" t="s">
        <v>254</v>
      </c>
      <c r="G679" s="125" t="s">
        <v>255</v>
      </c>
      <c r="H679" s="125" t="s">
        <v>207</v>
      </c>
      <c r="I679" s="123">
        <v>110000</v>
      </c>
      <c r="J679" s="123">
        <v>33000</v>
      </c>
      <c r="K679" s="123">
        <v>110000</v>
      </c>
      <c r="L679" s="126">
        <v>3.8340000000000001</v>
      </c>
      <c r="M679" s="137">
        <v>4</v>
      </c>
      <c r="N679" s="126">
        <v>12.925000000000001</v>
      </c>
      <c r="O679" s="123">
        <v>2</v>
      </c>
      <c r="P679" s="136">
        <v>9.6937500000000014</v>
      </c>
      <c r="Q679" s="138">
        <v>117.60000000000002</v>
      </c>
      <c r="R679" s="137">
        <v>117.60000000000002</v>
      </c>
      <c r="S679" s="139">
        <v>1761700</v>
      </c>
      <c r="T679" s="124">
        <v>11</v>
      </c>
      <c r="U679" s="140">
        <v>14980.442176870745</v>
      </c>
      <c r="V679" s="141">
        <v>66.753703808821044</v>
      </c>
    </row>
    <row r="680" spans="1:22">
      <c r="A680" s="125">
        <v>680</v>
      </c>
      <c r="B680" s="125">
        <v>680</v>
      </c>
      <c r="C680" s="125" t="s">
        <v>1219</v>
      </c>
      <c r="D680" s="125" t="s">
        <v>195</v>
      </c>
      <c r="E680" s="125" t="s">
        <v>195</v>
      </c>
      <c r="F680" s="125" t="s">
        <v>443</v>
      </c>
      <c r="G680" s="125" t="s">
        <v>444</v>
      </c>
      <c r="H680" s="125" t="s">
        <v>207</v>
      </c>
      <c r="I680" s="123">
        <v>110000</v>
      </c>
      <c r="J680" s="123">
        <v>38000</v>
      </c>
      <c r="K680" s="123">
        <v>110000</v>
      </c>
      <c r="L680" s="126">
        <v>11.56</v>
      </c>
      <c r="M680" s="137">
        <v>12</v>
      </c>
      <c r="N680" s="126">
        <v>9.0090000000000003</v>
      </c>
      <c r="O680" s="123">
        <v>2</v>
      </c>
      <c r="P680" s="136">
        <v>6.7567500000000003</v>
      </c>
      <c r="Q680" s="138">
        <v>84</v>
      </c>
      <c r="R680" s="137">
        <v>84</v>
      </c>
      <c r="S680" s="139">
        <v>3448180</v>
      </c>
      <c r="T680" s="124">
        <v>11</v>
      </c>
      <c r="U680" s="140">
        <v>41049.761904761908</v>
      </c>
      <c r="V680" s="141">
        <v>24.360677226826905</v>
      </c>
    </row>
    <row r="681" spans="1:22">
      <c r="A681" s="125">
        <v>681</v>
      </c>
      <c r="B681" s="125">
        <v>681</v>
      </c>
      <c r="C681" s="125" t="s">
        <v>1220</v>
      </c>
      <c r="D681" s="125" t="s">
        <v>195</v>
      </c>
      <c r="E681" s="125" t="s">
        <v>195</v>
      </c>
      <c r="F681" s="125" t="s">
        <v>1221</v>
      </c>
      <c r="G681" s="125" t="s">
        <v>1222</v>
      </c>
      <c r="H681" s="125" t="s">
        <v>207</v>
      </c>
      <c r="I681" s="123">
        <v>110000</v>
      </c>
      <c r="J681" s="125" t="s">
        <v>193</v>
      </c>
      <c r="K681" s="123">
        <v>110000</v>
      </c>
      <c r="L681" s="126">
        <v>10.692</v>
      </c>
      <c r="M681" s="137">
        <v>11</v>
      </c>
      <c r="N681" s="126">
        <v>3.2</v>
      </c>
      <c r="O681" s="123">
        <v>2</v>
      </c>
      <c r="P681" s="136">
        <v>2.4000000000000004</v>
      </c>
      <c r="Q681" s="138">
        <v>29.400000000000006</v>
      </c>
      <c r="R681" s="137">
        <v>29.400000000000006</v>
      </c>
      <c r="S681" s="139">
        <v>2930980</v>
      </c>
      <c r="T681" s="124">
        <v>9</v>
      </c>
      <c r="U681" s="140">
        <v>99693.197278911539</v>
      </c>
      <c r="V681" s="141">
        <v>10.030774689694235</v>
      </c>
    </row>
    <row r="682" spans="1:22">
      <c r="A682" s="125">
        <v>682</v>
      </c>
      <c r="B682" s="125">
        <v>682</v>
      </c>
      <c r="C682" s="125" t="s">
        <v>1223</v>
      </c>
      <c r="D682" s="125" t="s">
        <v>195</v>
      </c>
      <c r="E682" s="125" t="s">
        <v>195</v>
      </c>
      <c r="F682" s="125" t="s">
        <v>443</v>
      </c>
      <c r="G682" s="125" t="s">
        <v>444</v>
      </c>
      <c r="H682" s="125" t="s">
        <v>207</v>
      </c>
      <c r="I682" s="123">
        <v>110000</v>
      </c>
      <c r="J682" s="123">
        <v>38000</v>
      </c>
      <c r="K682" s="123">
        <v>110000</v>
      </c>
      <c r="L682" s="126">
        <v>15.523</v>
      </c>
      <c r="M682" s="137">
        <v>16</v>
      </c>
      <c r="N682" s="126">
        <v>0.84899999999999998</v>
      </c>
      <c r="O682" s="123">
        <v>2</v>
      </c>
      <c r="P682" s="136">
        <v>0.63674999999999993</v>
      </c>
      <c r="Q682" s="138">
        <v>8.4</v>
      </c>
      <c r="R682" s="137">
        <v>8.4</v>
      </c>
      <c r="S682" s="139">
        <v>2259670</v>
      </c>
      <c r="T682" s="124">
        <v>7</v>
      </c>
      <c r="U682" s="140">
        <v>269008.33333333331</v>
      </c>
      <c r="V682" s="141">
        <v>3.7173569592020073</v>
      </c>
    </row>
    <row r="683" spans="1:22">
      <c r="A683" s="125">
        <v>683</v>
      </c>
      <c r="B683" s="125">
        <v>683</v>
      </c>
      <c r="C683" s="125" t="s">
        <v>1224</v>
      </c>
      <c r="D683" s="125" t="s">
        <v>195</v>
      </c>
      <c r="E683" s="125" t="s">
        <v>195</v>
      </c>
      <c r="F683" s="125" t="s">
        <v>1221</v>
      </c>
      <c r="G683" s="125" t="s">
        <v>1222</v>
      </c>
      <c r="H683" s="125" t="s">
        <v>207</v>
      </c>
      <c r="I683" s="123">
        <v>110000</v>
      </c>
      <c r="J683" s="125" t="s">
        <v>193</v>
      </c>
      <c r="K683" s="123">
        <v>110000</v>
      </c>
      <c r="L683" s="126">
        <v>4.5149999999999997</v>
      </c>
      <c r="M683" s="137">
        <v>5</v>
      </c>
      <c r="N683" s="126">
        <v>1.4990000000000001</v>
      </c>
      <c r="O683" s="123">
        <v>2</v>
      </c>
      <c r="P683" s="136">
        <v>1.12425</v>
      </c>
      <c r="Q683" s="138">
        <v>12.600000000000001</v>
      </c>
      <c r="R683" s="137">
        <v>12.600000000000001</v>
      </c>
      <c r="S683" s="139">
        <v>1679970</v>
      </c>
      <c r="T683" s="124">
        <v>7</v>
      </c>
      <c r="U683" s="140">
        <v>133330.95238095237</v>
      </c>
      <c r="V683" s="141">
        <v>7.5001339309630541</v>
      </c>
    </row>
    <row r="684" spans="1:22">
      <c r="A684" s="125">
        <v>684</v>
      </c>
      <c r="B684" s="125">
        <v>684</v>
      </c>
      <c r="C684" s="125" t="s">
        <v>1225</v>
      </c>
      <c r="D684" s="125" t="s">
        <v>195</v>
      </c>
      <c r="E684" s="125" t="s">
        <v>195</v>
      </c>
      <c r="F684" s="125" t="s">
        <v>1221</v>
      </c>
      <c r="G684" s="125" t="s">
        <v>1222</v>
      </c>
      <c r="H684" s="125" t="s">
        <v>207</v>
      </c>
      <c r="I684" s="123">
        <v>110000</v>
      </c>
      <c r="J684" s="125" t="s">
        <v>193</v>
      </c>
      <c r="K684" s="123">
        <v>110000</v>
      </c>
      <c r="L684" s="126">
        <v>5.3780000000000001</v>
      </c>
      <c r="M684" s="137">
        <v>6</v>
      </c>
      <c r="N684" s="126">
        <v>1.796</v>
      </c>
      <c r="O684" s="123">
        <v>2</v>
      </c>
      <c r="P684" s="136">
        <v>1.347</v>
      </c>
      <c r="Q684" s="138">
        <v>12.600000000000001</v>
      </c>
      <c r="R684" s="137">
        <v>12.600000000000001</v>
      </c>
      <c r="S684" s="139">
        <v>1732670</v>
      </c>
      <c r="T684" s="124">
        <v>7</v>
      </c>
      <c r="U684" s="140">
        <v>137513.49206349204</v>
      </c>
      <c r="V684" s="141">
        <v>7.2720137129401454</v>
      </c>
    </row>
    <row r="685" spans="1:22">
      <c r="A685" s="125">
        <v>685</v>
      </c>
      <c r="B685" s="125">
        <v>685</v>
      </c>
      <c r="C685" s="125" t="s">
        <v>1226</v>
      </c>
      <c r="D685" s="125" t="s">
        <v>195</v>
      </c>
      <c r="E685" s="125" t="s">
        <v>195</v>
      </c>
      <c r="F685" s="125" t="s">
        <v>254</v>
      </c>
      <c r="G685" s="125" t="s">
        <v>255</v>
      </c>
      <c r="H685" s="125" t="s">
        <v>207</v>
      </c>
      <c r="I685" s="123">
        <v>110000</v>
      </c>
      <c r="J685" s="123">
        <v>33000</v>
      </c>
      <c r="K685" s="123">
        <v>110000</v>
      </c>
      <c r="L685" s="126">
        <v>1.486</v>
      </c>
      <c r="M685" s="137">
        <v>2</v>
      </c>
      <c r="N685" s="126">
        <v>1.8129999999999999</v>
      </c>
      <c r="O685" s="123">
        <v>2</v>
      </c>
      <c r="P685" s="136">
        <v>1.35975</v>
      </c>
      <c r="Q685" s="138">
        <v>16.8</v>
      </c>
      <c r="R685" s="137">
        <v>16.8</v>
      </c>
      <c r="S685" s="139">
        <v>1340080</v>
      </c>
      <c r="T685" s="124">
        <v>11</v>
      </c>
      <c r="U685" s="140">
        <v>79766.666666666657</v>
      </c>
      <c r="V685" s="141">
        <v>12.536564981195152</v>
      </c>
    </row>
    <row r="686" spans="1:22">
      <c r="A686" s="125">
        <v>686</v>
      </c>
      <c r="B686" s="125">
        <v>686</v>
      </c>
      <c r="C686" s="125" t="s">
        <v>1227</v>
      </c>
      <c r="D686" s="125" t="s">
        <v>257</v>
      </c>
      <c r="E686" s="125" t="s">
        <v>257</v>
      </c>
      <c r="F686" s="125" t="s">
        <v>258</v>
      </c>
      <c r="G686" s="125" t="s">
        <v>259</v>
      </c>
      <c r="H686" s="125" t="s">
        <v>207</v>
      </c>
      <c r="I686" s="123">
        <v>110000</v>
      </c>
      <c r="J686" s="123"/>
      <c r="K686" s="123"/>
      <c r="L686" s="126">
        <v>15.500999999999999</v>
      </c>
      <c r="M686" s="137">
        <v>16</v>
      </c>
      <c r="N686" s="126">
        <v>0.97799999999999998</v>
      </c>
      <c r="O686" s="123">
        <v>2</v>
      </c>
      <c r="P686" s="136">
        <v>0.73350000000000004</v>
      </c>
      <c r="Q686" s="138">
        <v>8.4</v>
      </c>
      <c r="R686" s="137">
        <v>8.4</v>
      </c>
      <c r="S686" s="139">
        <v>2259670</v>
      </c>
      <c r="T686" s="124">
        <v>7</v>
      </c>
      <c r="U686" s="140">
        <v>269008.33333333331</v>
      </c>
      <c r="V686" s="141">
        <v>3.7173569592020073</v>
      </c>
    </row>
    <row r="687" spans="1:22">
      <c r="A687" s="125">
        <v>687</v>
      </c>
      <c r="B687" s="125">
        <v>687</v>
      </c>
      <c r="C687" s="125" t="s">
        <v>1228</v>
      </c>
      <c r="D687" s="125" t="s">
        <v>257</v>
      </c>
      <c r="E687" s="125" t="s">
        <v>257</v>
      </c>
      <c r="F687" s="125" t="s">
        <v>258</v>
      </c>
      <c r="G687" s="125" t="s">
        <v>259</v>
      </c>
      <c r="H687" s="125" t="s">
        <v>207</v>
      </c>
      <c r="I687" s="123">
        <v>110000</v>
      </c>
      <c r="J687" s="123"/>
      <c r="K687" s="123"/>
      <c r="L687" s="126">
        <v>9.9160000000000004</v>
      </c>
      <c r="M687" s="137">
        <v>10</v>
      </c>
      <c r="N687" s="126">
        <v>4.8550000000000004</v>
      </c>
      <c r="O687" s="123">
        <v>2</v>
      </c>
      <c r="P687" s="136">
        <v>3.6412500000000003</v>
      </c>
      <c r="Q687" s="138">
        <v>42</v>
      </c>
      <c r="R687" s="137">
        <v>42</v>
      </c>
      <c r="S687" s="139">
        <v>3066450</v>
      </c>
      <c r="T687" s="124">
        <v>10</v>
      </c>
      <c r="U687" s="140">
        <v>73010.71428571429</v>
      </c>
      <c r="V687" s="141">
        <v>13.696619869882111</v>
      </c>
    </row>
    <row r="688" spans="1:22">
      <c r="A688" s="125">
        <v>688</v>
      </c>
      <c r="B688" s="125">
        <v>688</v>
      </c>
      <c r="C688" s="125" t="s">
        <v>1229</v>
      </c>
      <c r="D688" s="125" t="s">
        <v>257</v>
      </c>
      <c r="E688" s="125" t="s">
        <v>257</v>
      </c>
      <c r="F688" s="125" t="s">
        <v>258</v>
      </c>
      <c r="G688" s="125" t="s">
        <v>259</v>
      </c>
      <c r="H688" s="125" t="s">
        <v>207</v>
      </c>
      <c r="I688" s="123">
        <v>110000</v>
      </c>
      <c r="J688" s="123"/>
      <c r="K688" s="123"/>
      <c r="L688" s="126">
        <v>5.0030000000000001</v>
      </c>
      <c r="M688" s="137">
        <v>6</v>
      </c>
      <c r="N688" s="126">
        <v>6.1429999999999998</v>
      </c>
      <c r="O688" s="123">
        <v>2</v>
      </c>
      <c r="P688" s="136">
        <v>4.6072499999999996</v>
      </c>
      <c r="Q688" s="138">
        <v>54.599999999999994</v>
      </c>
      <c r="R688" s="137">
        <v>54.599999999999994</v>
      </c>
      <c r="S688" s="139">
        <v>2183320</v>
      </c>
      <c r="T688" s="124">
        <v>11</v>
      </c>
      <c r="U688" s="140">
        <v>39987.545787545794</v>
      </c>
      <c r="V688" s="141">
        <v>25.007786307091948</v>
      </c>
    </row>
    <row r="689" spans="1:22">
      <c r="A689" s="125">
        <v>689</v>
      </c>
      <c r="B689" s="125">
        <v>689</v>
      </c>
      <c r="C689" s="125" t="s">
        <v>1230</v>
      </c>
      <c r="D689" s="125" t="s">
        <v>257</v>
      </c>
      <c r="E689" s="125" t="s">
        <v>544</v>
      </c>
      <c r="F689" s="125" t="s">
        <v>1231</v>
      </c>
      <c r="G689" s="125" t="s">
        <v>1232</v>
      </c>
      <c r="H689" s="125" t="s">
        <v>207</v>
      </c>
      <c r="I689" s="123">
        <v>110000</v>
      </c>
      <c r="J689" s="123">
        <v>110000</v>
      </c>
      <c r="K689" s="125" t="s">
        <v>193</v>
      </c>
      <c r="L689" s="126">
        <v>4.9660000000000002</v>
      </c>
      <c r="M689" s="137">
        <v>5</v>
      </c>
      <c r="N689" s="126">
        <v>5.016</v>
      </c>
      <c r="O689" s="123">
        <v>2</v>
      </c>
      <c r="P689" s="136">
        <v>3.762</v>
      </c>
      <c r="Q689" s="138">
        <v>46.2</v>
      </c>
      <c r="R689" s="137">
        <v>46.2</v>
      </c>
      <c r="S689" s="139">
        <v>1972510</v>
      </c>
      <c r="T689" s="124">
        <v>11</v>
      </c>
      <c r="U689" s="140">
        <v>42695.021645021639</v>
      </c>
      <c r="V689" s="141">
        <v>23.421934489558989</v>
      </c>
    </row>
    <row r="690" spans="1:22">
      <c r="A690" s="125">
        <v>690</v>
      </c>
      <c r="B690" s="125">
        <v>690</v>
      </c>
      <c r="C690" s="125" t="s">
        <v>1233</v>
      </c>
      <c r="D690" s="125" t="s">
        <v>261</v>
      </c>
      <c r="E690" s="125" t="s">
        <v>261</v>
      </c>
      <c r="F690" s="125" t="s">
        <v>262</v>
      </c>
      <c r="G690" s="125" t="s">
        <v>263</v>
      </c>
      <c r="H690" s="125" t="s">
        <v>187</v>
      </c>
      <c r="I690" s="123">
        <v>38000</v>
      </c>
      <c r="J690" s="123">
        <v>38000</v>
      </c>
      <c r="K690" s="125" t="s">
        <v>193</v>
      </c>
      <c r="L690" s="126">
        <v>5.2</v>
      </c>
      <c r="M690" s="137">
        <v>6</v>
      </c>
      <c r="N690" s="126">
        <v>0.96</v>
      </c>
      <c r="O690" s="123">
        <v>2</v>
      </c>
      <c r="P690" s="136">
        <v>0.72</v>
      </c>
      <c r="Q690" s="138">
        <v>8.4</v>
      </c>
      <c r="R690" s="137">
        <v>8.4</v>
      </c>
      <c r="S690" s="139">
        <v>769410</v>
      </c>
      <c r="T690" s="124">
        <v>4</v>
      </c>
      <c r="U690" s="140">
        <v>91596.428571428565</v>
      </c>
      <c r="V690" s="141">
        <v>10.917456232697781</v>
      </c>
    </row>
    <row r="691" spans="1:22">
      <c r="A691" s="125">
        <v>691</v>
      </c>
      <c r="B691" s="125">
        <v>691</v>
      </c>
      <c r="C691" s="125" t="s">
        <v>1234</v>
      </c>
      <c r="D691" s="125" t="s">
        <v>261</v>
      </c>
      <c r="E691" s="125" t="s">
        <v>261</v>
      </c>
      <c r="F691" s="125" t="s">
        <v>262</v>
      </c>
      <c r="G691" s="125" t="s">
        <v>263</v>
      </c>
      <c r="H691" s="125" t="s">
        <v>187</v>
      </c>
      <c r="I691" s="123">
        <v>38000</v>
      </c>
      <c r="J691" s="123">
        <v>38000</v>
      </c>
      <c r="K691" s="125" t="s">
        <v>193</v>
      </c>
      <c r="L691" s="126">
        <v>5.84</v>
      </c>
      <c r="M691" s="137">
        <v>6</v>
      </c>
      <c r="N691" s="126">
        <v>0.53400000000000003</v>
      </c>
      <c r="O691" s="123">
        <v>2</v>
      </c>
      <c r="P691" s="136">
        <v>0.53400000000000003</v>
      </c>
      <c r="Q691" s="138">
        <v>4.2</v>
      </c>
      <c r="R691" s="137">
        <v>4.2</v>
      </c>
      <c r="S691" s="139">
        <v>769410</v>
      </c>
      <c r="T691" s="124">
        <v>4</v>
      </c>
      <c r="U691" s="140">
        <v>183192.85714285713</v>
      </c>
      <c r="V691" s="141">
        <v>5.4587281163488903</v>
      </c>
    </row>
    <row r="692" spans="1:22">
      <c r="A692" s="125">
        <v>692</v>
      </c>
      <c r="B692" s="125">
        <v>692</v>
      </c>
      <c r="C692" s="125" t="s">
        <v>1235</v>
      </c>
      <c r="D692" s="125" t="s">
        <v>261</v>
      </c>
      <c r="E692" s="125" t="s">
        <v>261</v>
      </c>
      <c r="F692" s="125" t="s">
        <v>262</v>
      </c>
      <c r="G692" s="125" t="s">
        <v>263</v>
      </c>
      <c r="H692" s="125" t="s">
        <v>187</v>
      </c>
      <c r="I692" s="123">
        <v>38000</v>
      </c>
      <c r="J692" s="123">
        <v>38000</v>
      </c>
      <c r="K692" s="125" t="s">
        <v>193</v>
      </c>
      <c r="L692" s="126">
        <v>4.4690000000000003</v>
      </c>
      <c r="M692" s="137">
        <v>5</v>
      </c>
      <c r="N692" s="126">
        <v>4.0209999999999999</v>
      </c>
      <c r="O692" s="123">
        <v>2</v>
      </c>
      <c r="P692" s="136">
        <v>3.0157499999999997</v>
      </c>
      <c r="Q692" s="138">
        <v>33.6</v>
      </c>
      <c r="R692" s="137">
        <v>33.6</v>
      </c>
      <c r="S692" s="139">
        <v>904090</v>
      </c>
      <c r="T692" s="124">
        <v>6</v>
      </c>
      <c r="U692" s="140">
        <v>26907.440476190473</v>
      </c>
      <c r="V692" s="141">
        <v>37.164441593204216</v>
      </c>
    </row>
    <row r="693" spans="1:22">
      <c r="A693" s="125">
        <v>693</v>
      </c>
      <c r="B693" s="125">
        <v>693</v>
      </c>
      <c r="C693" s="125" t="s">
        <v>1236</v>
      </c>
      <c r="D693" s="125" t="s">
        <v>261</v>
      </c>
      <c r="E693" s="125" t="s">
        <v>261</v>
      </c>
      <c r="F693" s="125" t="s">
        <v>262</v>
      </c>
      <c r="G693" s="125" t="s">
        <v>263</v>
      </c>
      <c r="H693" s="125" t="s">
        <v>187</v>
      </c>
      <c r="I693" s="123">
        <v>38000</v>
      </c>
      <c r="J693" s="123">
        <v>38000</v>
      </c>
      <c r="K693" s="125" t="s">
        <v>193</v>
      </c>
      <c r="L693" s="126">
        <v>8.4429999999999996</v>
      </c>
      <c r="M693" s="137">
        <v>9</v>
      </c>
      <c r="N693" s="126">
        <v>0.96299999999999997</v>
      </c>
      <c r="O693" s="123">
        <v>2</v>
      </c>
      <c r="P693" s="136">
        <v>0.72224999999999995</v>
      </c>
      <c r="Q693" s="138">
        <v>8.4</v>
      </c>
      <c r="R693" s="137">
        <v>8.4</v>
      </c>
      <c r="S693" s="139">
        <v>1379800</v>
      </c>
      <c r="T693" s="124">
        <v>2</v>
      </c>
      <c r="U693" s="140">
        <v>164261.90476190476</v>
      </c>
      <c r="V693" s="141">
        <v>6.087838817219887</v>
      </c>
    </row>
    <row r="694" spans="1:22">
      <c r="A694" s="125">
        <v>694</v>
      </c>
      <c r="B694" s="125">
        <v>694</v>
      </c>
      <c r="C694" s="125" t="s">
        <v>1237</v>
      </c>
      <c r="D694" s="125" t="s">
        <v>392</v>
      </c>
      <c r="E694" s="125" t="s">
        <v>392</v>
      </c>
      <c r="F694" s="125" t="s">
        <v>1238</v>
      </c>
      <c r="G694" s="125" t="s">
        <v>1239</v>
      </c>
      <c r="H694" s="125" t="s">
        <v>187</v>
      </c>
      <c r="I694" s="123">
        <v>38000</v>
      </c>
      <c r="J694" s="123">
        <v>38000</v>
      </c>
      <c r="K694" s="125" t="s">
        <v>193</v>
      </c>
      <c r="L694" s="126">
        <v>3.1739999999999999</v>
      </c>
      <c r="M694" s="137">
        <v>4</v>
      </c>
      <c r="N694" s="126">
        <v>0.84399999999999997</v>
      </c>
      <c r="O694" s="123">
        <v>2</v>
      </c>
      <c r="P694" s="136">
        <v>0.63300000000000001</v>
      </c>
      <c r="Q694" s="138">
        <v>8.4</v>
      </c>
      <c r="R694" s="137">
        <v>8.4</v>
      </c>
      <c r="S694" s="139">
        <v>628870</v>
      </c>
      <c r="T694" s="124">
        <v>4</v>
      </c>
      <c r="U694" s="140">
        <v>74865.476190476184</v>
      </c>
      <c r="V694" s="141">
        <v>13.357291650102566</v>
      </c>
    </row>
    <row r="695" spans="1:22">
      <c r="A695" s="125">
        <v>695</v>
      </c>
      <c r="B695" s="125">
        <v>695</v>
      </c>
      <c r="C695" s="125" t="s">
        <v>1240</v>
      </c>
      <c r="D695" s="125" t="s">
        <v>223</v>
      </c>
      <c r="E695" s="125" t="s">
        <v>223</v>
      </c>
      <c r="F695" s="125" t="s">
        <v>224</v>
      </c>
      <c r="G695" s="125" t="s">
        <v>225</v>
      </c>
      <c r="H695" s="125" t="s">
        <v>187</v>
      </c>
      <c r="I695" s="123">
        <v>38000</v>
      </c>
      <c r="J695" s="123">
        <v>38000</v>
      </c>
      <c r="K695" s="125" t="s">
        <v>193</v>
      </c>
      <c r="L695" s="126">
        <v>11.484999999999999</v>
      </c>
      <c r="M695" s="137">
        <v>12</v>
      </c>
      <c r="N695" s="126">
        <v>0.60499999999999998</v>
      </c>
      <c r="O695" s="123">
        <v>2</v>
      </c>
      <c r="P695" s="136">
        <v>0.60499999999999998</v>
      </c>
      <c r="Q695" s="138">
        <v>4.2</v>
      </c>
      <c r="R695" s="137">
        <v>4.2</v>
      </c>
      <c r="S695" s="139">
        <v>1492540</v>
      </c>
      <c r="T695" s="124">
        <v>1</v>
      </c>
      <c r="U695" s="140">
        <v>355366.66666666663</v>
      </c>
      <c r="V695" s="141">
        <v>2.8139949348091173</v>
      </c>
    </row>
    <row r="696" spans="1:22">
      <c r="A696" s="125">
        <v>696</v>
      </c>
      <c r="B696" s="125">
        <v>696</v>
      </c>
      <c r="C696" s="125" t="s">
        <v>1241</v>
      </c>
      <c r="D696" s="125" t="s">
        <v>223</v>
      </c>
      <c r="E696" s="125" t="s">
        <v>223</v>
      </c>
      <c r="F696" s="125" t="s">
        <v>1242</v>
      </c>
      <c r="G696" s="125" t="s">
        <v>1243</v>
      </c>
      <c r="H696" s="125" t="s">
        <v>187</v>
      </c>
      <c r="I696" s="123">
        <v>38000</v>
      </c>
      <c r="J696" s="123"/>
      <c r="K696" s="123"/>
      <c r="L696" s="126">
        <v>5.5510000000000002</v>
      </c>
      <c r="M696" s="137">
        <v>6</v>
      </c>
      <c r="N696" s="126">
        <v>0.625</v>
      </c>
      <c r="O696" s="123">
        <v>2</v>
      </c>
      <c r="P696" s="136">
        <v>0.46875</v>
      </c>
      <c r="Q696" s="138">
        <v>4.2</v>
      </c>
      <c r="R696" s="137">
        <v>4.2</v>
      </c>
      <c r="S696" s="139">
        <v>769410</v>
      </c>
      <c r="T696" s="124">
        <v>4</v>
      </c>
      <c r="U696" s="140">
        <v>183192.85714285713</v>
      </c>
      <c r="V696" s="141">
        <v>5.4587281163488903</v>
      </c>
    </row>
    <row r="697" spans="1:22">
      <c r="A697" s="125">
        <v>697</v>
      </c>
      <c r="B697" s="125">
        <v>697</v>
      </c>
      <c r="C697" s="125" t="s">
        <v>1244</v>
      </c>
      <c r="D697" s="125" t="s">
        <v>223</v>
      </c>
      <c r="E697" s="125" t="s">
        <v>223</v>
      </c>
      <c r="F697" s="125" t="s">
        <v>1242</v>
      </c>
      <c r="G697" s="125" t="s">
        <v>1243</v>
      </c>
      <c r="H697" s="125" t="s">
        <v>187</v>
      </c>
      <c r="I697" s="123">
        <v>38000</v>
      </c>
      <c r="J697" s="123"/>
      <c r="K697" s="123"/>
      <c r="L697" s="126">
        <v>2.8820000000000001</v>
      </c>
      <c r="M697" s="137">
        <v>3</v>
      </c>
      <c r="N697" s="126">
        <v>0.69</v>
      </c>
      <c r="O697" s="123">
        <v>2</v>
      </c>
      <c r="P697" s="136">
        <v>0.51749999999999996</v>
      </c>
      <c r="Q697" s="138">
        <v>4.2</v>
      </c>
      <c r="R697" s="137">
        <v>4.2</v>
      </c>
      <c r="S697" s="139">
        <v>558600</v>
      </c>
      <c r="T697" s="124">
        <v>4</v>
      </c>
      <c r="U697" s="140">
        <v>133000</v>
      </c>
      <c r="V697" s="141">
        <v>7.518796992481203</v>
      </c>
    </row>
    <row r="698" spans="1:22">
      <c r="A698" s="125">
        <v>698</v>
      </c>
      <c r="B698" s="125">
        <v>698</v>
      </c>
      <c r="C698" s="125" t="s">
        <v>1245</v>
      </c>
      <c r="D698" s="125" t="s">
        <v>223</v>
      </c>
      <c r="E698" s="125" t="s">
        <v>223</v>
      </c>
      <c r="F698" s="125" t="s">
        <v>265</v>
      </c>
      <c r="G698" s="125" t="s">
        <v>266</v>
      </c>
      <c r="H698" s="125" t="s">
        <v>187</v>
      </c>
      <c r="I698" s="123">
        <v>38000</v>
      </c>
      <c r="J698" s="123">
        <v>38000</v>
      </c>
      <c r="K698" s="123">
        <v>20000</v>
      </c>
      <c r="L698" s="126">
        <v>5.8330000000000002</v>
      </c>
      <c r="M698" s="137">
        <v>6</v>
      </c>
      <c r="N698" s="126">
        <v>1.042</v>
      </c>
      <c r="O698" s="123">
        <v>2</v>
      </c>
      <c r="P698" s="136">
        <v>0.78150000000000008</v>
      </c>
      <c r="Q698" s="138">
        <v>8.4</v>
      </c>
      <c r="R698" s="137">
        <v>8.4</v>
      </c>
      <c r="S698" s="139">
        <v>769410</v>
      </c>
      <c r="T698" s="124">
        <v>4</v>
      </c>
      <c r="U698" s="140">
        <v>91596.428571428565</v>
      </c>
      <c r="V698" s="141">
        <v>10.917456232697781</v>
      </c>
    </row>
    <row r="699" spans="1:22">
      <c r="A699" s="142">
        <v>699</v>
      </c>
      <c r="B699" s="142">
        <v>699</v>
      </c>
      <c r="C699" s="142" t="s">
        <v>1246</v>
      </c>
      <c r="D699" s="125" t="s">
        <v>223</v>
      </c>
      <c r="E699" s="125" t="s">
        <v>184</v>
      </c>
      <c r="F699" s="142" t="s">
        <v>265</v>
      </c>
      <c r="G699" s="142" t="s">
        <v>266</v>
      </c>
      <c r="H699" s="142" t="s">
        <v>187</v>
      </c>
      <c r="I699" s="143">
        <v>38000</v>
      </c>
      <c r="J699" s="143">
        <v>38000</v>
      </c>
      <c r="K699" s="143">
        <v>20000</v>
      </c>
      <c r="L699" s="144">
        <v>11.385</v>
      </c>
      <c r="M699" s="145">
        <v>12</v>
      </c>
      <c r="N699" s="144">
        <v>9.0180000000000007</v>
      </c>
      <c r="O699" s="143">
        <v>2</v>
      </c>
      <c r="P699" s="145">
        <v>6.7635000000000005</v>
      </c>
      <c r="Q699" s="146">
        <v>84</v>
      </c>
      <c r="R699" s="145">
        <v>84</v>
      </c>
      <c r="S699" s="139">
        <v>3448180</v>
      </c>
      <c r="T699" s="147">
        <v>11</v>
      </c>
      <c r="U699" s="148">
        <v>41049.761904761908</v>
      </c>
      <c r="V699" s="149">
        <v>24.360677226826905</v>
      </c>
    </row>
    <row r="700" spans="1:22">
      <c r="A700" s="125">
        <v>700</v>
      </c>
      <c r="B700" s="125">
        <v>700</v>
      </c>
      <c r="C700" s="125" t="s">
        <v>1247</v>
      </c>
      <c r="D700" s="125" t="s">
        <v>223</v>
      </c>
      <c r="E700" s="125" t="s">
        <v>223</v>
      </c>
      <c r="F700" s="125" t="s">
        <v>265</v>
      </c>
      <c r="G700" s="125" t="s">
        <v>266</v>
      </c>
      <c r="H700" s="125" t="s">
        <v>187</v>
      </c>
      <c r="I700" s="123">
        <v>38000</v>
      </c>
      <c r="J700" s="123">
        <v>38000</v>
      </c>
      <c r="K700" s="123">
        <v>20000</v>
      </c>
      <c r="L700" s="126">
        <v>13.904</v>
      </c>
      <c r="M700" s="137">
        <v>14</v>
      </c>
      <c r="N700" s="126">
        <v>2.2589999999999999</v>
      </c>
      <c r="O700" s="123">
        <v>2</v>
      </c>
      <c r="P700" s="136">
        <v>1.6942499999999998</v>
      </c>
      <c r="Q700" s="138">
        <v>21</v>
      </c>
      <c r="R700" s="137">
        <v>21</v>
      </c>
      <c r="S700" s="139">
        <v>1331570</v>
      </c>
      <c r="T700" s="124">
        <v>4</v>
      </c>
      <c r="U700" s="140">
        <v>63408.095238095237</v>
      </c>
      <c r="V700" s="141">
        <v>15.770856958327387</v>
      </c>
    </row>
    <row r="701" spans="1:22">
      <c r="A701" s="125">
        <v>701</v>
      </c>
      <c r="B701" s="125">
        <v>701</v>
      </c>
      <c r="C701" s="125" t="s">
        <v>1248</v>
      </c>
      <c r="D701" s="125" t="s">
        <v>184</v>
      </c>
      <c r="E701" s="125" t="s">
        <v>184</v>
      </c>
      <c r="F701" s="125" t="s">
        <v>233</v>
      </c>
      <c r="G701" s="125" t="s">
        <v>234</v>
      </c>
      <c r="H701" s="125" t="s">
        <v>187</v>
      </c>
      <c r="I701" s="123">
        <v>38000</v>
      </c>
      <c r="J701" s="123">
        <v>38000</v>
      </c>
      <c r="K701" s="123">
        <v>20000</v>
      </c>
      <c r="L701" s="126">
        <v>14.198</v>
      </c>
      <c r="M701" s="137">
        <v>15</v>
      </c>
      <c r="N701" s="126">
        <v>1.1399999999999999</v>
      </c>
      <c r="O701" s="123">
        <v>2</v>
      </c>
      <c r="P701" s="136">
        <v>0.85499999999999998</v>
      </c>
      <c r="Q701" s="138">
        <v>8.4</v>
      </c>
      <c r="R701" s="137">
        <v>8.4</v>
      </c>
      <c r="S701" s="139">
        <v>1696000</v>
      </c>
      <c r="T701" s="124">
        <v>2</v>
      </c>
      <c r="U701" s="140">
        <v>201904.76190476189</v>
      </c>
      <c r="V701" s="141">
        <v>4.9528301886792452</v>
      </c>
    </row>
    <row r="702" spans="1:22">
      <c r="A702" s="125">
        <v>702</v>
      </c>
      <c r="B702" s="125">
        <v>702</v>
      </c>
      <c r="C702" s="125" t="s">
        <v>1249</v>
      </c>
      <c r="D702" s="125" t="s">
        <v>184</v>
      </c>
      <c r="E702" s="125" t="s">
        <v>184</v>
      </c>
      <c r="F702" s="125" t="s">
        <v>265</v>
      </c>
      <c r="G702" s="125" t="s">
        <v>266</v>
      </c>
      <c r="H702" s="125" t="s">
        <v>187</v>
      </c>
      <c r="I702" s="123">
        <v>38000</v>
      </c>
      <c r="J702" s="123">
        <v>38000</v>
      </c>
      <c r="K702" s="123">
        <v>20000</v>
      </c>
      <c r="L702" s="126">
        <v>13.903</v>
      </c>
      <c r="M702" s="137">
        <v>14</v>
      </c>
      <c r="N702" s="126">
        <v>1.794</v>
      </c>
      <c r="O702" s="123">
        <v>2</v>
      </c>
      <c r="P702" s="136">
        <v>1.3454999999999999</v>
      </c>
      <c r="Q702" s="138">
        <v>12.600000000000001</v>
      </c>
      <c r="R702" s="137">
        <v>12.600000000000001</v>
      </c>
      <c r="S702" s="139">
        <v>1680350</v>
      </c>
      <c r="T702" s="124">
        <v>3</v>
      </c>
      <c r="U702" s="140">
        <v>133361.11111111109</v>
      </c>
      <c r="V702" s="141">
        <v>7.4984378254530322</v>
      </c>
    </row>
    <row r="703" spans="1:22">
      <c r="A703" s="142">
        <v>703</v>
      </c>
      <c r="B703" s="142">
        <v>703</v>
      </c>
      <c r="C703" s="142" t="s">
        <v>1250</v>
      </c>
      <c r="D703" s="125" t="s">
        <v>223</v>
      </c>
      <c r="E703" s="125" t="s">
        <v>184</v>
      </c>
      <c r="F703" s="142" t="s">
        <v>265</v>
      </c>
      <c r="G703" s="142" t="s">
        <v>266</v>
      </c>
      <c r="H703" s="142" t="s">
        <v>187</v>
      </c>
      <c r="I703" s="143">
        <v>38000</v>
      </c>
      <c r="J703" s="143">
        <v>38000</v>
      </c>
      <c r="K703" s="143">
        <v>20000</v>
      </c>
      <c r="L703" s="144">
        <v>8.1259999999999994</v>
      </c>
      <c r="M703" s="145">
        <v>9</v>
      </c>
      <c r="N703" s="144">
        <v>7.7789999999999999</v>
      </c>
      <c r="O703" s="143">
        <v>2</v>
      </c>
      <c r="P703" s="145">
        <v>5.8342499999999999</v>
      </c>
      <c r="Q703" s="146">
        <v>71.400000000000006</v>
      </c>
      <c r="R703" s="145">
        <v>71.400000000000006</v>
      </c>
      <c r="S703" s="139">
        <v>2815750</v>
      </c>
      <c r="T703" s="147">
        <v>11</v>
      </c>
      <c r="U703" s="148">
        <v>39436.274509803916</v>
      </c>
      <c r="V703" s="149">
        <v>25.35736482287135</v>
      </c>
    </row>
    <row r="704" spans="1:22">
      <c r="A704" s="125">
        <v>704</v>
      </c>
      <c r="B704" s="125">
        <v>704</v>
      </c>
      <c r="C704" s="125" t="s">
        <v>1251</v>
      </c>
      <c r="D704" s="125" t="s">
        <v>184</v>
      </c>
      <c r="E704" s="125" t="s">
        <v>184</v>
      </c>
      <c r="F704" s="125" t="s">
        <v>265</v>
      </c>
      <c r="G704" s="125" t="s">
        <v>266</v>
      </c>
      <c r="H704" s="125" t="s">
        <v>187</v>
      </c>
      <c r="I704" s="123">
        <v>38000</v>
      </c>
      <c r="J704" s="123">
        <v>38000</v>
      </c>
      <c r="K704" s="123">
        <v>20000</v>
      </c>
      <c r="L704" s="126">
        <v>10.670999999999999</v>
      </c>
      <c r="M704" s="137">
        <v>11</v>
      </c>
      <c r="N704" s="126">
        <v>0.83099999999999996</v>
      </c>
      <c r="O704" s="123">
        <v>2</v>
      </c>
      <c r="P704" s="136">
        <v>0.62324999999999997</v>
      </c>
      <c r="Q704" s="138">
        <v>8.4</v>
      </c>
      <c r="R704" s="137">
        <v>8.4</v>
      </c>
      <c r="S704" s="139">
        <v>1485200</v>
      </c>
      <c r="T704" s="124">
        <v>2</v>
      </c>
      <c r="U704" s="140">
        <v>176809.52380952382</v>
      </c>
      <c r="V704" s="141">
        <v>5.655803932130353</v>
      </c>
    </row>
    <row r="705" spans="1:22">
      <c r="A705" s="125">
        <v>705</v>
      </c>
      <c r="B705" s="125">
        <v>705</v>
      </c>
      <c r="C705" s="125" t="s">
        <v>1252</v>
      </c>
      <c r="D705" s="125" t="s">
        <v>184</v>
      </c>
      <c r="E705" s="125" t="s">
        <v>184</v>
      </c>
      <c r="F705" s="125" t="s">
        <v>265</v>
      </c>
      <c r="G705" s="125" t="s">
        <v>266</v>
      </c>
      <c r="H705" s="125" t="s">
        <v>187</v>
      </c>
      <c r="I705" s="123">
        <v>38000</v>
      </c>
      <c r="J705" s="123">
        <v>38000</v>
      </c>
      <c r="K705" s="123">
        <v>20000</v>
      </c>
      <c r="L705" s="126">
        <v>10.388</v>
      </c>
      <c r="M705" s="137">
        <v>11</v>
      </c>
      <c r="N705" s="126">
        <v>0.74299999999999999</v>
      </c>
      <c r="O705" s="123">
        <v>2</v>
      </c>
      <c r="P705" s="136">
        <v>0.55725000000000002</v>
      </c>
      <c r="Q705" s="138">
        <v>4.2</v>
      </c>
      <c r="R705" s="137">
        <v>4.2</v>
      </c>
      <c r="S705" s="139">
        <v>1439840</v>
      </c>
      <c r="T705" s="124">
        <v>1</v>
      </c>
      <c r="U705" s="140">
        <v>342819.04761904763</v>
      </c>
      <c r="V705" s="141">
        <v>2.9169907767529724</v>
      </c>
    </row>
    <row r="706" spans="1:22">
      <c r="A706" s="125">
        <v>706</v>
      </c>
      <c r="B706" s="125">
        <v>706</v>
      </c>
      <c r="C706" s="125" t="s">
        <v>1253</v>
      </c>
      <c r="D706" s="125" t="s">
        <v>184</v>
      </c>
      <c r="E706" s="125" t="s">
        <v>184</v>
      </c>
      <c r="F706" s="125" t="s">
        <v>265</v>
      </c>
      <c r="G706" s="125" t="s">
        <v>266</v>
      </c>
      <c r="H706" s="125" t="s">
        <v>187</v>
      </c>
      <c r="I706" s="123">
        <v>38000</v>
      </c>
      <c r="J706" s="123">
        <v>38000</v>
      </c>
      <c r="K706" s="123">
        <v>20000</v>
      </c>
      <c r="L706" s="126">
        <v>8.4700000000000006</v>
      </c>
      <c r="M706" s="137">
        <v>9</v>
      </c>
      <c r="N706" s="126">
        <v>0.88100000000000001</v>
      </c>
      <c r="O706" s="123">
        <v>2</v>
      </c>
      <c r="P706" s="136">
        <v>0.66074999999999995</v>
      </c>
      <c r="Q706" s="138">
        <v>8.4</v>
      </c>
      <c r="R706" s="137">
        <v>8.4</v>
      </c>
      <c r="S706" s="139">
        <v>1379800</v>
      </c>
      <c r="T706" s="124">
        <v>2</v>
      </c>
      <c r="U706" s="140">
        <v>164261.90476190476</v>
      </c>
      <c r="V706" s="141">
        <v>6.087838817219887</v>
      </c>
    </row>
    <row r="707" spans="1:22">
      <c r="A707" s="125">
        <v>707</v>
      </c>
      <c r="B707" s="125">
        <v>707</v>
      </c>
      <c r="C707" s="125" t="s">
        <v>1254</v>
      </c>
      <c r="D707" s="125" t="s">
        <v>184</v>
      </c>
      <c r="E707" s="125" t="s">
        <v>184</v>
      </c>
      <c r="F707" s="125" t="s">
        <v>265</v>
      </c>
      <c r="G707" s="125" t="s">
        <v>266</v>
      </c>
      <c r="H707" s="125" t="s">
        <v>187</v>
      </c>
      <c r="I707" s="123">
        <v>38000</v>
      </c>
      <c r="J707" s="123">
        <v>38000</v>
      </c>
      <c r="K707" s="123">
        <v>20000</v>
      </c>
      <c r="L707" s="126">
        <v>10.847</v>
      </c>
      <c r="M707" s="137">
        <v>11</v>
      </c>
      <c r="N707" s="126">
        <v>0.65300000000000002</v>
      </c>
      <c r="O707" s="123">
        <v>2</v>
      </c>
      <c r="P707" s="136">
        <v>0.48975000000000002</v>
      </c>
      <c r="Q707" s="138">
        <v>4.2</v>
      </c>
      <c r="R707" s="137">
        <v>4.2</v>
      </c>
      <c r="S707" s="139">
        <v>1439840</v>
      </c>
      <c r="T707" s="124">
        <v>1</v>
      </c>
      <c r="U707" s="140">
        <v>342819.04761904763</v>
      </c>
      <c r="V707" s="141">
        <v>2.9169907767529724</v>
      </c>
    </row>
    <row r="708" spans="1:22">
      <c r="A708" s="125">
        <v>708</v>
      </c>
      <c r="B708" s="125">
        <v>708</v>
      </c>
      <c r="C708" s="125" t="s">
        <v>1255</v>
      </c>
      <c r="D708" s="125" t="s">
        <v>223</v>
      </c>
      <c r="E708" s="125" t="s">
        <v>223</v>
      </c>
      <c r="F708" s="125" t="s">
        <v>233</v>
      </c>
      <c r="G708" s="125" t="s">
        <v>234</v>
      </c>
      <c r="H708" s="125" t="s">
        <v>187</v>
      </c>
      <c r="I708" s="123">
        <v>38000</v>
      </c>
      <c r="J708" s="123">
        <v>38000</v>
      </c>
      <c r="K708" s="123">
        <v>20000</v>
      </c>
      <c r="L708" s="126">
        <v>10.551</v>
      </c>
      <c r="M708" s="137">
        <v>11</v>
      </c>
      <c r="N708" s="126">
        <v>3.3380000000000001</v>
      </c>
      <c r="O708" s="123">
        <v>2</v>
      </c>
      <c r="P708" s="136">
        <v>2.5034999999999998</v>
      </c>
      <c r="Q708" s="138">
        <v>29.400000000000006</v>
      </c>
      <c r="R708" s="137">
        <v>29.400000000000006</v>
      </c>
      <c r="S708" s="139">
        <v>1324920</v>
      </c>
      <c r="T708" s="124">
        <v>5</v>
      </c>
      <c r="U708" s="140">
        <v>45065.306122448972</v>
      </c>
      <c r="V708" s="141">
        <v>22.190019020016308</v>
      </c>
    </row>
    <row r="709" spans="1:22">
      <c r="A709" s="142">
        <v>709</v>
      </c>
      <c r="B709" s="142">
        <v>709</v>
      </c>
      <c r="C709" s="142" t="s">
        <v>1256</v>
      </c>
      <c r="D709" s="125" t="s">
        <v>223</v>
      </c>
      <c r="E709" s="125" t="s">
        <v>184</v>
      </c>
      <c r="F709" s="142" t="s">
        <v>233</v>
      </c>
      <c r="G709" s="142" t="s">
        <v>234</v>
      </c>
      <c r="H709" s="142" t="s">
        <v>187</v>
      </c>
      <c r="I709" s="143">
        <v>38000</v>
      </c>
      <c r="J709" s="143">
        <v>38000</v>
      </c>
      <c r="K709" s="143">
        <v>20000</v>
      </c>
      <c r="L709" s="144">
        <v>3.988</v>
      </c>
      <c r="M709" s="145">
        <v>4</v>
      </c>
      <c r="N709" s="144">
        <v>5.6449999999999996</v>
      </c>
      <c r="O709" s="143">
        <v>2</v>
      </c>
      <c r="P709" s="145">
        <v>4.2337499999999997</v>
      </c>
      <c r="Q709" s="146">
        <v>50.400000000000006</v>
      </c>
      <c r="R709" s="145">
        <v>50.400000000000006</v>
      </c>
      <c r="S709" s="139">
        <v>1761700</v>
      </c>
      <c r="T709" s="147">
        <v>11</v>
      </c>
      <c r="U709" s="148">
        <v>34954.365079365074</v>
      </c>
      <c r="V709" s="149">
        <v>28.608730203780443</v>
      </c>
    </row>
    <row r="710" spans="1:22">
      <c r="A710" s="125">
        <v>710</v>
      </c>
      <c r="B710" s="125">
        <v>710</v>
      </c>
      <c r="C710" s="125" t="s">
        <v>1257</v>
      </c>
      <c r="D710" s="125" t="s">
        <v>223</v>
      </c>
      <c r="E710" s="125" t="s">
        <v>184</v>
      </c>
      <c r="F710" s="125" t="s">
        <v>233</v>
      </c>
      <c r="G710" s="125" t="s">
        <v>234</v>
      </c>
      <c r="H710" s="125" t="s">
        <v>187</v>
      </c>
      <c r="I710" s="123">
        <v>38000</v>
      </c>
      <c r="J710" s="123">
        <v>38000</v>
      </c>
      <c r="K710" s="123">
        <v>20000</v>
      </c>
      <c r="L710" s="126">
        <v>6.1509999999999998</v>
      </c>
      <c r="M710" s="137">
        <v>7</v>
      </c>
      <c r="N710" s="126">
        <v>4.2069999999999999</v>
      </c>
      <c r="O710" s="123">
        <v>2</v>
      </c>
      <c r="P710" s="136">
        <v>3.1552499999999997</v>
      </c>
      <c r="Q710" s="138">
        <v>37.800000000000004</v>
      </c>
      <c r="R710" s="137">
        <v>37.800000000000004</v>
      </c>
      <c r="S710" s="139">
        <v>1126610</v>
      </c>
      <c r="T710" s="124">
        <v>6</v>
      </c>
      <c r="U710" s="140">
        <v>29804.497354497351</v>
      </c>
      <c r="V710" s="141">
        <v>33.551983383779664</v>
      </c>
    </row>
    <row r="711" spans="1:22">
      <c r="A711" s="125">
        <v>711</v>
      </c>
      <c r="B711" s="125">
        <v>711</v>
      </c>
      <c r="C711" s="125" t="s">
        <v>1258</v>
      </c>
      <c r="D711" s="125" t="s">
        <v>223</v>
      </c>
      <c r="E711" s="125" t="s">
        <v>184</v>
      </c>
      <c r="F711" s="125" t="s">
        <v>233</v>
      </c>
      <c r="G711" s="125" t="s">
        <v>234</v>
      </c>
      <c r="H711" s="125" t="s">
        <v>187</v>
      </c>
      <c r="I711" s="123">
        <v>38000</v>
      </c>
      <c r="J711" s="123">
        <v>38000</v>
      </c>
      <c r="K711" s="123">
        <v>20000</v>
      </c>
      <c r="L711" s="126">
        <v>9.7889999999999997</v>
      </c>
      <c r="M711" s="137">
        <v>10</v>
      </c>
      <c r="N711" s="126">
        <v>2.4489999999999998</v>
      </c>
      <c r="O711" s="123">
        <v>2</v>
      </c>
      <c r="P711" s="136">
        <v>1.8367499999999999</v>
      </c>
      <c r="Q711" s="138">
        <v>21</v>
      </c>
      <c r="R711" s="137">
        <v>21</v>
      </c>
      <c r="S711" s="139">
        <v>1050490</v>
      </c>
      <c r="T711" s="124">
        <v>4</v>
      </c>
      <c r="U711" s="140">
        <v>50023.333333333336</v>
      </c>
      <c r="V711" s="141">
        <v>19.990671020190579</v>
      </c>
    </row>
    <row r="712" spans="1:22">
      <c r="A712" s="125">
        <v>712</v>
      </c>
      <c r="B712" s="125">
        <v>712</v>
      </c>
      <c r="C712" s="125" t="s">
        <v>1259</v>
      </c>
      <c r="D712" s="125" t="s">
        <v>184</v>
      </c>
      <c r="E712" s="125" t="s">
        <v>184</v>
      </c>
      <c r="F712" s="125" t="s">
        <v>233</v>
      </c>
      <c r="G712" s="125" t="s">
        <v>234</v>
      </c>
      <c r="H712" s="125" t="s">
        <v>187</v>
      </c>
      <c r="I712" s="123">
        <v>38000</v>
      </c>
      <c r="J712" s="123">
        <v>38000</v>
      </c>
      <c r="K712" s="123">
        <v>20000</v>
      </c>
      <c r="L712" s="126">
        <v>9.7159999999999993</v>
      </c>
      <c r="M712" s="137">
        <v>10</v>
      </c>
      <c r="N712" s="126">
        <v>1.335</v>
      </c>
      <c r="O712" s="123">
        <v>2</v>
      </c>
      <c r="P712" s="136">
        <v>1.00125</v>
      </c>
      <c r="Q712" s="138">
        <v>8.4</v>
      </c>
      <c r="R712" s="137">
        <v>8.4</v>
      </c>
      <c r="S712" s="139">
        <v>1432500</v>
      </c>
      <c r="T712" s="124">
        <v>2</v>
      </c>
      <c r="U712" s="140">
        <v>170535.71428571429</v>
      </c>
      <c r="V712" s="141">
        <v>5.8638743455497382</v>
      </c>
    </row>
    <row r="713" spans="1:22">
      <c r="A713" s="125">
        <v>713</v>
      </c>
      <c r="B713" s="125">
        <v>713</v>
      </c>
      <c r="C713" s="125" t="s">
        <v>1260</v>
      </c>
      <c r="D713" s="125" t="s">
        <v>184</v>
      </c>
      <c r="E713" s="125" t="s">
        <v>184</v>
      </c>
      <c r="F713" s="125" t="s">
        <v>233</v>
      </c>
      <c r="G713" s="125" t="s">
        <v>234</v>
      </c>
      <c r="H713" s="125" t="s">
        <v>187</v>
      </c>
      <c r="I713" s="123">
        <v>38000</v>
      </c>
      <c r="J713" s="123">
        <v>38000</v>
      </c>
      <c r="K713" s="123">
        <v>20000</v>
      </c>
      <c r="L713" s="126">
        <v>9.6829999999999998</v>
      </c>
      <c r="M713" s="137">
        <v>10</v>
      </c>
      <c r="N713" s="126">
        <v>0.46</v>
      </c>
      <c r="O713" s="123">
        <v>2</v>
      </c>
      <c r="P713" s="136">
        <v>0.46</v>
      </c>
      <c r="Q713" s="138">
        <v>4.2</v>
      </c>
      <c r="R713" s="137">
        <v>4.2</v>
      </c>
      <c r="S713" s="139">
        <v>1387140</v>
      </c>
      <c r="T713" s="124">
        <v>1</v>
      </c>
      <c r="U713" s="140">
        <v>330271.42857142858</v>
      </c>
      <c r="V713" s="141">
        <v>3.0278126216531858</v>
      </c>
    </row>
    <row r="714" spans="1:22">
      <c r="A714" s="125">
        <v>714</v>
      </c>
      <c r="B714" s="125">
        <v>714</v>
      </c>
      <c r="C714" s="125" t="s">
        <v>1261</v>
      </c>
      <c r="D714" s="125" t="s">
        <v>184</v>
      </c>
      <c r="E714" s="125" t="s">
        <v>184</v>
      </c>
      <c r="F714" s="125" t="s">
        <v>270</v>
      </c>
      <c r="G714" s="125" t="s">
        <v>271</v>
      </c>
      <c r="H714" s="125" t="s">
        <v>187</v>
      </c>
      <c r="I714" s="123">
        <v>38000</v>
      </c>
      <c r="J714" s="125" t="s">
        <v>193</v>
      </c>
      <c r="K714" s="123">
        <v>38000</v>
      </c>
      <c r="L714" s="126">
        <v>17.138000000000002</v>
      </c>
      <c r="M714" s="137">
        <v>18</v>
      </c>
      <c r="N714" s="126">
        <v>2.3119999999999998</v>
      </c>
      <c r="O714" s="123">
        <v>2</v>
      </c>
      <c r="P714" s="136">
        <v>1.734</v>
      </c>
      <c r="Q714" s="138">
        <v>21</v>
      </c>
      <c r="R714" s="137">
        <v>21</v>
      </c>
      <c r="S714" s="139">
        <v>1612650</v>
      </c>
      <c r="T714" s="124">
        <v>4</v>
      </c>
      <c r="U714" s="140">
        <v>76792.857142857145</v>
      </c>
      <c r="V714" s="141">
        <v>13.022044460980373</v>
      </c>
    </row>
    <row r="715" spans="1:22">
      <c r="A715" s="125">
        <v>715</v>
      </c>
      <c r="B715" s="125">
        <v>715</v>
      </c>
      <c r="C715" s="125" t="s">
        <v>1262</v>
      </c>
      <c r="D715" s="125" t="s">
        <v>184</v>
      </c>
      <c r="E715" s="125" t="s">
        <v>184</v>
      </c>
      <c r="F715" s="125" t="s">
        <v>270</v>
      </c>
      <c r="G715" s="125" t="s">
        <v>271</v>
      </c>
      <c r="H715" s="125" t="s">
        <v>187</v>
      </c>
      <c r="I715" s="123">
        <v>38000</v>
      </c>
      <c r="J715" s="125" t="s">
        <v>193</v>
      </c>
      <c r="K715" s="123">
        <v>38000</v>
      </c>
      <c r="L715" s="126">
        <v>15.664999999999999</v>
      </c>
      <c r="M715" s="137">
        <v>16</v>
      </c>
      <c r="N715" s="126">
        <v>0.252</v>
      </c>
      <c r="O715" s="123">
        <v>2</v>
      </c>
      <c r="P715" s="136">
        <v>0.252</v>
      </c>
      <c r="Q715" s="138">
        <v>4.2</v>
      </c>
      <c r="R715" s="137">
        <v>4.2</v>
      </c>
      <c r="S715" s="139">
        <v>1703340</v>
      </c>
      <c r="T715" s="124">
        <v>1</v>
      </c>
      <c r="U715" s="140">
        <v>405557.14285714284</v>
      </c>
      <c r="V715" s="141">
        <v>2.4657437739969708</v>
      </c>
    </row>
    <row r="716" spans="1:22">
      <c r="A716" s="125">
        <v>716</v>
      </c>
      <c r="B716" s="125">
        <v>716</v>
      </c>
      <c r="C716" s="125" t="s">
        <v>1263</v>
      </c>
      <c r="D716" s="125" t="s">
        <v>184</v>
      </c>
      <c r="E716" s="125" t="s">
        <v>184</v>
      </c>
      <c r="F716" s="125" t="s">
        <v>270</v>
      </c>
      <c r="G716" s="125" t="s">
        <v>271</v>
      </c>
      <c r="H716" s="125" t="s">
        <v>187</v>
      </c>
      <c r="I716" s="123">
        <v>38000</v>
      </c>
      <c r="J716" s="125" t="s">
        <v>193</v>
      </c>
      <c r="K716" s="123">
        <v>38000</v>
      </c>
      <c r="L716" s="126">
        <v>15.771000000000001</v>
      </c>
      <c r="M716" s="137">
        <v>16</v>
      </c>
      <c r="N716" s="126">
        <v>0.45100000000000001</v>
      </c>
      <c r="O716" s="123">
        <v>2</v>
      </c>
      <c r="P716" s="136">
        <v>0.45100000000000001</v>
      </c>
      <c r="Q716" s="138">
        <v>4.2</v>
      </c>
      <c r="R716" s="137">
        <v>4.2</v>
      </c>
      <c r="S716" s="139">
        <v>1703340</v>
      </c>
      <c r="T716" s="124">
        <v>1</v>
      </c>
      <c r="U716" s="140">
        <v>405557.14285714284</v>
      </c>
      <c r="V716" s="141">
        <v>2.4657437739969708</v>
      </c>
    </row>
    <row r="717" spans="1:22">
      <c r="A717" s="125">
        <v>717</v>
      </c>
      <c r="B717" s="125">
        <v>717</v>
      </c>
      <c r="C717" s="125" t="s">
        <v>1264</v>
      </c>
      <c r="D717" s="125" t="s">
        <v>184</v>
      </c>
      <c r="E717" s="125" t="s">
        <v>184</v>
      </c>
      <c r="F717" s="125" t="s">
        <v>270</v>
      </c>
      <c r="G717" s="125" t="s">
        <v>271</v>
      </c>
      <c r="H717" s="125" t="s">
        <v>187</v>
      </c>
      <c r="I717" s="123">
        <v>38000</v>
      </c>
      <c r="J717" s="125" t="s">
        <v>193</v>
      </c>
      <c r="K717" s="123">
        <v>38000</v>
      </c>
      <c r="L717" s="126">
        <v>15.333</v>
      </c>
      <c r="M717" s="137">
        <v>16</v>
      </c>
      <c r="N717" s="126">
        <v>1.488</v>
      </c>
      <c r="O717" s="123">
        <v>2</v>
      </c>
      <c r="P717" s="136">
        <v>1.1160000000000001</v>
      </c>
      <c r="Q717" s="138">
        <v>12.600000000000001</v>
      </c>
      <c r="R717" s="137">
        <v>12.600000000000001</v>
      </c>
      <c r="S717" s="139">
        <v>1785750</v>
      </c>
      <c r="T717" s="124">
        <v>3</v>
      </c>
      <c r="U717" s="140">
        <v>141726.19047619047</v>
      </c>
      <c r="V717" s="141">
        <v>7.0558588828223447</v>
      </c>
    </row>
    <row r="718" spans="1:22">
      <c r="A718" s="125">
        <v>718</v>
      </c>
      <c r="B718" s="125">
        <v>718</v>
      </c>
      <c r="C718" s="125" t="s">
        <v>1265</v>
      </c>
      <c r="D718" s="125" t="s">
        <v>184</v>
      </c>
      <c r="E718" s="125" t="s">
        <v>184</v>
      </c>
      <c r="F718" s="125" t="s">
        <v>270</v>
      </c>
      <c r="G718" s="125" t="s">
        <v>271</v>
      </c>
      <c r="H718" s="125" t="s">
        <v>187</v>
      </c>
      <c r="I718" s="123">
        <v>38000</v>
      </c>
      <c r="J718" s="125" t="s">
        <v>193</v>
      </c>
      <c r="K718" s="123">
        <v>38000</v>
      </c>
      <c r="L718" s="126">
        <v>14.295</v>
      </c>
      <c r="M718" s="137">
        <v>15</v>
      </c>
      <c r="N718" s="126">
        <v>2.2879999999999998</v>
      </c>
      <c r="O718" s="123">
        <v>2</v>
      </c>
      <c r="P718" s="136">
        <v>1.7159999999999997</v>
      </c>
      <c r="Q718" s="138">
        <v>21</v>
      </c>
      <c r="R718" s="137">
        <v>21</v>
      </c>
      <c r="S718" s="139">
        <v>1401840</v>
      </c>
      <c r="T718" s="124">
        <v>4</v>
      </c>
      <c r="U718" s="140">
        <v>66754.28571428571</v>
      </c>
      <c r="V718" s="141">
        <v>14.980311590481081</v>
      </c>
    </row>
    <row r="719" spans="1:22">
      <c r="A719" s="125">
        <v>719</v>
      </c>
      <c r="B719" s="125">
        <v>719</v>
      </c>
      <c r="C719" s="125" t="s">
        <v>1266</v>
      </c>
      <c r="D719" s="125" t="s">
        <v>184</v>
      </c>
      <c r="E719" s="125" t="s">
        <v>184</v>
      </c>
      <c r="F719" s="125" t="s">
        <v>270</v>
      </c>
      <c r="G719" s="125" t="s">
        <v>271</v>
      </c>
      <c r="H719" s="125" t="s">
        <v>187</v>
      </c>
      <c r="I719" s="123">
        <v>38000</v>
      </c>
      <c r="J719" s="125" t="s">
        <v>193</v>
      </c>
      <c r="K719" s="123">
        <v>38000</v>
      </c>
      <c r="L719" s="126">
        <v>12.313000000000001</v>
      </c>
      <c r="M719" s="137">
        <v>13</v>
      </c>
      <c r="N719" s="126">
        <v>3.1280000000000001</v>
      </c>
      <c r="O719" s="123">
        <v>2</v>
      </c>
      <c r="P719" s="136">
        <v>2.3460000000000001</v>
      </c>
      <c r="Q719" s="138">
        <v>25.200000000000003</v>
      </c>
      <c r="R719" s="137">
        <v>25.200000000000003</v>
      </c>
      <c r="S719" s="139">
        <v>1502580</v>
      </c>
      <c r="T719" s="124">
        <v>5</v>
      </c>
      <c r="U719" s="140">
        <v>59626.190476190466</v>
      </c>
      <c r="V719" s="141">
        <v>16.771153615780861</v>
      </c>
    </row>
    <row r="720" spans="1:22">
      <c r="A720" s="142">
        <v>720</v>
      </c>
      <c r="B720" s="142">
        <v>720</v>
      </c>
      <c r="C720" s="142" t="s">
        <v>1267</v>
      </c>
      <c r="D720" s="125" t="s">
        <v>184</v>
      </c>
      <c r="E720" s="125" t="s">
        <v>184</v>
      </c>
      <c r="F720" s="142" t="s">
        <v>270</v>
      </c>
      <c r="G720" s="142" t="s">
        <v>271</v>
      </c>
      <c r="H720" s="142" t="s">
        <v>187</v>
      </c>
      <c r="I720" s="143">
        <v>38000</v>
      </c>
      <c r="J720" s="142" t="s">
        <v>193</v>
      </c>
      <c r="K720" s="143">
        <v>38000</v>
      </c>
      <c r="L720" s="144">
        <v>11.695</v>
      </c>
      <c r="M720" s="145">
        <v>12</v>
      </c>
      <c r="N720" s="144">
        <v>12.491</v>
      </c>
      <c r="O720" s="143">
        <v>2</v>
      </c>
      <c r="P720" s="145">
        <v>9.3682499999999997</v>
      </c>
      <c r="Q720" s="146">
        <v>113.4</v>
      </c>
      <c r="R720" s="145">
        <v>113.4</v>
      </c>
      <c r="S720" s="139">
        <v>3448180</v>
      </c>
      <c r="T720" s="147">
        <v>11</v>
      </c>
      <c r="U720" s="148">
        <v>30407.231040564373</v>
      </c>
      <c r="V720" s="149">
        <v>32.886914256216322</v>
      </c>
    </row>
    <row r="721" spans="1:22">
      <c r="A721" s="142">
        <v>721</v>
      </c>
      <c r="B721" s="142">
        <v>721</v>
      </c>
      <c r="C721" s="142" t="s">
        <v>1268</v>
      </c>
      <c r="D721" s="125" t="s">
        <v>184</v>
      </c>
      <c r="E721" s="125" t="s">
        <v>184</v>
      </c>
      <c r="F721" s="142" t="s">
        <v>270</v>
      </c>
      <c r="G721" s="142" t="s">
        <v>271</v>
      </c>
      <c r="H721" s="142" t="s">
        <v>187</v>
      </c>
      <c r="I721" s="143">
        <v>38000</v>
      </c>
      <c r="J721" s="142" t="s">
        <v>193</v>
      </c>
      <c r="K721" s="143">
        <v>38000</v>
      </c>
      <c r="L721" s="144">
        <v>15.603</v>
      </c>
      <c r="M721" s="145">
        <v>16</v>
      </c>
      <c r="N721" s="144">
        <v>12.868</v>
      </c>
      <c r="O721" s="143">
        <v>2</v>
      </c>
      <c r="P721" s="145">
        <v>9.6509999999999998</v>
      </c>
      <c r="Q721" s="146">
        <v>117.60000000000002</v>
      </c>
      <c r="R721" s="145">
        <v>117.60000000000002</v>
      </c>
      <c r="S721" s="139">
        <v>4291420</v>
      </c>
      <c r="T721" s="147">
        <v>11</v>
      </c>
      <c r="U721" s="148">
        <v>36491.666666666657</v>
      </c>
      <c r="V721" s="149">
        <v>27.403516784654038</v>
      </c>
    </row>
    <row r="722" spans="1:22">
      <c r="A722" s="125">
        <v>722</v>
      </c>
      <c r="B722" s="125">
        <v>722</v>
      </c>
      <c r="C722" s="125" t="s">
        <v>1269</v>
      </c>
      <c r="D722" s="125" t="s">
        <v>184</v>
      </c>
      <c r="E722" s="125" t="s">
        <v>184</v>
      </c>
      <c r="F722" s="125" t="s">
        <v>270</v>
      </c>
      <c r="G722" s="125" t="s">
        <v>271</v>
      </c>
      <c r="H722" s="125" t="s">
        <v>187</v>
      </c>
      <c r="I722" s="123">
        <v>38000</v>
      </c>
      <c r="J722" s="125" t="s">
        <v>193</v>
      </c>
      <c r="K722" s="123">
        <v>38000</v>
      </c>
      <c r="L722" s="126">
        <v>12.315</v>
      </c>
      <c r="M722" s="137">
        <v>13</v>
      </c>
      <c r="N722" s="126">
        <v>0.40500000000000003</v>
      </c>
      <c r="O722" s="123">
        <v>2</v>
      </c>
      <c r="P722" s="136">
        <v>0.40500000000000003</v>
      </c>
      <c r="Q722" s="138">
        <v>4.2</v>
      </c>
      <c r="R722" s="137">
        <v>4.2</v>
      </c>
      <c r="S722" s="139">
        <v>1545240</v>
      </c>
      <c r="T722" s="124">
        <v>1</v>
      </c>
      <c r="U722" s="140">
        <v>367914.28571428568</v>
      </c>
      <c r="V722" s="141">
        <v>2.7180243845616214</v>
      </c>
    </row>
    <row r="723" spans="1:22">
      <c r="A723" s="125">
        <v>723</v>
      </c>
      <c r="B723" s="125">
        <v>723</v>
      </c>
      <c r="C723" s="125" t="s">
        <v>1270</v>
      </c>
      <c r="D723" s="125" t="s">
        <v>184</v>
      </c>
      <c r="E723" s="125" t="s">
        <v>184</v>
      </c>
      <c r="F723" s="125" t="s">
        <v>273</v>
      </c>
      <c r="G723" s="125" t="s">
        <v>274</v>
      </c>
      <c r="H723" s="125" t="s">
        <v>187</v>
      </c>
      <c r="I723" s="123">
        <v>38000</v>
      </c>
      <c r="J723" s="123">
        <v>38000</v>
      </c>
      <c r="K723" s="125" t="s">
        <v>193</v>
      </c>
      <c r="L723" s="126">
        <v>10.756</v>
      </c>
      <c r="M723" s="137">
        <v>11</v>
      </c>
      <c r="N723" s="126">
        <v>2.8490000000000002</v>
      </c>
      <c r="O723" s="123">
        <v>2</v>
      </c>
      <c r="P723" s="136">
        <v>2.1367500000000001</v>
      </c>
      <c r="Q723" s="138">
        <v>25.200000000000003</v>
      </c>
      <c r="R723" s="137">
        <v>25.200000000000003</v>
      </c>
      <c r="S723" s="139">
        <v>1324920</v>
      </c>
      <c r="T723" s="124">
        <v>5</v>
      </c>
      <c r="U723" s="140">
        <v>52576.190476190473</v>
      </c>
      <c r="V723" s="141">
        <v>19.02001630287112</v>
      </c>
    </row>
    <row r="724" spans="1:22">
      <c r="A724" s="125">
        <v>724</v>
      </c>
      <c r="B724" s="125">
        <v>724</v>
      </c>
      <c r="C724" s="125" t="s">
        <v>1271</v>
      </c>
      <c r="D724" s="125" t="s">
        <v>184</v>
      </c>
      <c r="E724" s="125" t="s">
        <v>184</v>
      </c>
      <c r="F724" s="125" t="s">
        <v>273</v>
      </c>
      <c r="G724" s="125" t="s">
        <v>274</v>
      </c>
      <c r="H724" s="125" t="s">
        <v>187</v>
      </c>
      <c r="I724" s="123">
        <v>38000</v>
      </c>
      <c r="J724" s="123">
        <v>38000</v>
      </c>
      <c r="K724" s="125" t="s">
        <v>193</v>
      </c>
      <c r="L724" s="126">
        <v>17.132999999999999</v>
      </c>
      <c r="M724" s="137">
        <v>18</v>
      </c>
      <c r="N724" s="126">
        <v>1.444</v>
      </c>
      <c r="O724" s="123">
        <v>2</v>
      </c>
      <c r="P724" s="136">
        <v>1.083</v>
      </c>
      <c r="Q724" s="138">
        <v>12.600000000000001</v>
      </c>
      <c r="R724" s="137">
        <v>12.600000000000001</v>
      </c>
      <c r="S724" s="139">
        <v>1891150</v>
      </c>
      <c r="T724" s="124">
        <v>3</v>
      </c>
      <c r="U724" s="140">
        <v>150091.26984126982</v>
      </c>
      <c r="V724" s="141">
        <v>6.6626126959786385</v>
      </c>
    </row>
    <row r="725" spans="1:22">
      <c r="A725" s="125">
        <v>725</v>
      </c>
      <c r="B725" s="125">
        <v>725</v>
      </c>
      <c r="C725" s="125" t="s">
        <v>1272</v>
      </c>
      <c r="D725" s="125" t="s">
        <v>184</v>
      </c>
      <c r="E725" s="125" t="s">
        <v>184</v>
      </c>
      <c r="F725" s="125" t="s">
        <v>273</v>
      </c>
      <c r="G725" s="125" t="s">
        <v>274</v>
      </c>
      <c r="H725" s="125" t="s">
        <v>187</v>
      </c>
      <c r="I725" s="123">
        <v>38000</v>
      </c>
      <c r="J725" s="123">
        <v>38000</v>
      </c>
      <c r="K725" s="125" t="s">
        <v>193</v>
      </c>
      <c r="L725" s="126">
        <v>11.416</v>
      </c>
      <c r="M725" s="137">
        <v>12</v>
      </c>
      <c r="N725" s="126">
        <v>3.1779999999999999</v>
      </c>
      <c r="O725" s="123">
        <v>2</v>
      </c>
      <c r="P725" s="136">
        <v>2.3834999999999997</v>
      </c>
      <c r="Q725" s="138">
        <v>29.400000000000006</v>
      </c>
      <c r="R725" s="137">
        <v>29.400000000000006</v>
      </c>
      <c r="S725" s="139">
        <v>1413750</v>
      </c>
      <c r="T725" s="124">
        <v>5</v>
      </c>
      <c r="U725" s="140">
        <v>48086.734693877544</v>
      </c>
      <c r="V725" s="141">
        <v>20.795755968169768</v>
      </c>
    </row>
    <row r="726" spans="1:22">
      <c r="A726" s="125">
        <v>726</v>
      </c>
      <c r="B726" s="125">
        <v>726</v>
      </c>
      <c r="C726" s="125" t="s">
        <v>1273</v>
      </c>
      <c r="D726" s="125" t="s">
        <v>184</v>
      </c>
      <c r="E726" s="125" t="s">
        <v>184</v>
      </c>
      <c r="F726" s="125" t="s">
        <v>273</v>
      </c>
      <c r="G726" s="125" t="s">
        <v>274</v>
      </c>
      <c r="H726" s="125" t="s">
        <v>187</v>
      </c>
      <c r="I726" s="123">
        <v>38000</v>
      </c>
      <c r="J726" s="123">
        <v>38000</v>
      </c>
      <c r="K726" s="125" t="s">
        <v>193</v>
      </c>
      <c r="L726" s="126">
        <v>16.462</v>
      </c>
      <c r="M726" s="137">
        <v>17</v>
      </c>
      <c r="N726" s="126">
        <v>0.49299999999999999</v>
      </c>
      <c r="O726" s="123">
        <v>2</v>
      </c>
      <c r="P726" s="136">
        <v>0.49299999999999999</v>
      </c>
      <c r="Q726" s="138">
        <v>4.2</v>
      </c>
      <c r="R726" s="137">
        <v>4.2</v>
      </c>
      <c r="S726" s="139">
        <v>1756040</v>
      </c>
      <c r="T726" s="124">
        <v>1</v>
      </c>
      <c r="U726" s="140">
        <v>418104.76190476189</v>
      </c>
      <c r="V726" s="141">
        <v>2.3917450627548349</v>
      </c>
    </row>
    <row r="727" spans="1:22">
      <c r="A727" s="125">
        <v>727</v>
      </c>
      <c r="B727" s="125">
        <v>727</v>
      </c>
      <c r="C727" s="125" t="s">
        <v>1274</v>
      </c>
      <c r="D727" s="125" t="s">
        <v>184</v>
      </c>
      <c r="E727" s="125" t="s">
        <v>184</v>
      </c>
      <c r="F727" s="125" t="s">
        <v>277</v>
      </c>
      <c r="G727" s="125" t="s">
        <v>278</v>
      </c>
      <c r="H727" s="125" t="s">
        <v>187</v>
      </c>
      <c r="I727" s="123">
        <v>38000</v>
      </c>
      <c r="J727" s="123">
        <v>38000</v>
      </c>
      <c r="K727" s="123">
        <v>20000</v>
      </c>
      <c r="L727" s="126">
        <v>15.486000000000001</v>
      </c>
      <c r="M727" s="137">
        <v>16</v>
      </c>
      <c r="N727" s="126">
        <v>3.4940000000000002</v>
      </c>
      <c r="O727" s="123">
        <v>2</v>
      </c>
      <c r="P727" s="136">
        <v>2.6205000000000003</v>
      </c>
      <c r="Q727" s="138">
        <v>29.400000000000006</v>
      </c>
      <c r="R727" s="137">
        <v>29.400000000000006</v>
      </c>
      <c r="S727" s="139">
        <v>1769070</v>
      </c>
      <c r="T727" s="124">
        <v>5</v>
      </c>
      <c r="U727" s="140">
        <v>60172.448979591827</v>
      </c>
      <c r="V727" s="141">
        <v>16.618901456697593</v>
      </c>
    </row>
    <row r="728" spans="1:22">
      <c r="A728" s="125">
        <v>728</v>
      </c>
      <c r="B728" s="125">
        <v>728</v>
      </c>
      <c r="C728" s="125" t="s">
        <v>1275</v>
      </c>
      <c r="D728" s="125" t="s">
        <v>184</v>
      </c>
      <c r="E728" s="125" t="s">
        <v>184</v>
      </c>
      <c r="F728" s="125" t="s">
        <v>270</v>
      </c>
      <c r="G728" s="125" t="s">
        <v>271</v>
      </c>
      <c r="H728" s="125" t="s">
        <v>187</v>
      </c>
      <c r="I728" s="123">
        <v>38000</v>
      </c>
      <c r="J728" s="125" t="s">
        <v>193</v>
      </c>
      <c r="K728" s="123">
        <v>38000</v>
      </c>
      <c r="L728" s="126">
        <v>18.593</v>
      </c>
      <c r="M728" s="137">
        <v>19</v>
      </c>
      <c r="N728" s="126">
        <v>1</v>
      </c>
      <c r="O728" s="123">
        <v>2</v>
      </c>
      <c r="P728" s="136">
        <v>0.75</v>
      </c>
      <c r="Q728" s="138">
        <v>8.4</v>
      </c>
      <c r="R728" s="137">
        <v>8.4</v>
      </c>
      <c r="S728" s="139">
        <v>1906800</v>
      </c>
      <c r="T728" s="124">
        <v>2</v>
      </c>
      <c r="U728" s="140">
        <v>227000</v>
      </c>
      <c r="V728" s="141">
        <v>4.4052863436123344</v>
      </c>
    </row>
    <row r="729" spans="1:22">
      <c r="A729" s="125">
        <v>729</v>
      </c>
      <c r="B729" s="125">
        <v>729</v>
      </c>
      <c r="C729" s="125" t="s">
        <v>1276</v>
      </c>
      <c r="D729" s="125" t="s">
        <v>184</v>
      </c>
      <c r="E729" s="125" t="s">
        <v>184</v>
      </c>
      <c r="F729" s="125" t="s">
        <v>1277</v>
      </c>
      <c r="G729" s="125" t="s">
        <v>1278</v>
      </c>
      <c r="H729" s="125" t="s">
        <v>207</v>
      </c>
      <c r="I729" s="123">
        <v>110000</v>
      </c>
      <c r="J729" s="123">
        <v>110000</v>
      </c>
      <c r="K729" s="123">
        <v>38000</v>
      </c>
      <c r="L729" s="126">
        <v>13.653</v>
      </c>
      <c r="M729" s="137">
        <v>14</v>
      </c>
      <c r="N729" s="126">
        <v>5.2519999999999998</v>
      </c>
      <c r="O729" s="123">
        <v>2</v>
      </c>
      <c r="P729" s="136">
        <v>3.9390000000000001</v>
      </c>
      <c r="Q729" s="138">
        <v>46.2</v>
      </c>
      <c r="R729" s="137">
        <v>46.2</v>
      </c>
      <c r="S729" s="139">
        <v>3869800</v>
      </c>
      <c r="T729" s="124">
        <v>11</v>
      </c>
      <c r="U729" s="140">
        <v>83761.904761904763</v>
      </c>
      <c r="V729" s="141">
        <v>11.938601478112563</v>
      </c>
    </row>
    <row r="730" spans="1:22">
      <c r="A730" s="142">
        <v>730</v>
      </c>
      <c r="B730" s="142">
        <v>730</v>
      </c>
      <c r="C730" s="142" t="s">
        <v>1279</v>
      </c>
      <c r="D730" s="125" t="s">
        <v>184</v>
      </c>
      <c r="E730" s="125" t="s">
        <v>184</v>
      </c>
      <c r="F730" s="142" t="s">
        <v>273</v>
      </c>
      <c r="G730" s="142" t="s">
        <v>274</v>
      </c>
      <c r="H730" s="142" t="s">
        <v>187</v>
      </c>
      <c r="I730" s="143">
        <v>38000</v>
      </c>
      <c r="J730" s="143">
        <v>38000</v>
      </c>
      <c r="K730" s="142" t="s">
        <v>193</v>
      </c>
      <c r="L730" s="144">
        <v>13.314</v>
      </c>
      <c r="M730" s="145">
        <v>14</v>
      </c>
      <c r="N730" s="144">
        <v>5.0419999999999998</v>
      </c>
      <c r="O730" s="143">
        <v>2</v>
      </c>
      <c r="P730" s="145">
        <v>3.7814999999999999</v>
      </c>
      <c r="Q730" s="146">
        <v>46.2</v>
      </c>
      <c r="R730" s="145">
        <v>46.2</v>
      </c>
      <c r="S730" s="139">
        <v>3869800</v>
      </c>
      <c r="T730" s="147">
        <v>11</v>
      </c>
      <c r="U730" s="148">
        <v>83761.904761904763</v>
      </c>
      <c r="V730" s="149">
        <v>11.938601478112563</v>
      </c>
    </row>
    <row r="731" spans="1:22">
      <c r="A731" s="125">
        <v>731</v>
      </c>
      <c r="B731" s="125">
        <v>731</v>
      </c>
      <c r="C731" s="125" t="s">
        <v>1280</v>
      </c>
      <c r="D731" s="125" t="s">
        <v>184</v>
      </c>
      <c r="E731" s="125" t="s">
        <v>184</v>
      </c>
      <c r="F731" s="125" t="s">
        <v>293</v>
      </c>
      <c r="G731" s="125" t="s">
        <v>294</v>
      </c>
      <c r="H731" s="125" t="s">
        <v>187</v>
      </c>
      <c r="I731" s="123">
        <v>38000</v>
      </c>
      <c r="J731" s="123">
        <v>38000</v>
      </c>
      <c r="K731" s="123">
        <v>20000</v>
      </c>
      <c r="L731" s="126">
        <v>4.3529999999999998</v>
      </c>
      <c r="M731" s="137">
        <v>5</v>
      </c>
      <c r="N731" s="126">
        <v>1.31</v>
      </c>
      <c r="O731" s="123">
        <v>2</v>
      </c>
      <c r="P731" s="136">
        <v>0.98250000000000004</v>
      </c>
      <c r="Q731" s="138">
        <v>8.4</v>
      </c>
      <c r="R731" s="137">
        <v>8.4</v>
      </c>
      <c r="S731" s="139">
        <v>699140</v>
      </c>
      <c r="T731" s="124">
        <v>4</v>
      </c>
      <c r="U731" s="140">
        <v>83230.952380952382</v>
      </c>
      <c r="V731" s="141">
        <v>12.014760992075979</v>
      </c>
    </row>
    <row r="732" spans="1:22">
      <c r="A732" s="125">
        <v>732</v>
      </c>
      <c r="B732" s="125">
        <v>732</v>
      </c>
      <c r="C732" s="125" t="s">
        <v>1281</v>
      </c>
      <c r="D732" s="125" t="s">
        <v>184</v>
      </c>
      <c r="E732" s="125" t="s">
        <v>184</v>
      </c>
      <c r="F732" s="125" t="s">
        <v>273</v>
      </c>
      <c r="G732" s="125" t="s">
        <v>274</v>
      </c>
      <c r="H732" s="125" t="s">
        <v>187</v>
      </c>
      <c r="I732" s="123">
        <v>38000</v>
      </c>
      <c r="J732" s="123">
        <v>38000</v>
      </c>
      <c r="K732" s="125" t="s">
        <v>193</v>
      </c>
      <c r="L732" s="126">
        <v>5.7990000000000004</v>
      </c>
      <c r="M732" s="137">
        <v>6</v>
      </c>
      <c r="N732" s="126">
        <v>4.9050000000000002</v>
      </c>
      <c r="O732" s="123">
        <v>2</v>
      </c>
      <c r="P732" s="136">
        <v>3.67875</v>
      </c>
      <c r="Q732" s="138">
        <v>42</v>
      </c>
      <c r="R732" s="137">
        <v>42</v>
      </c>
      <c r="S732" s="139">
        <v>1015350</v>
      </c>
      <c r="T732" s="124">
        <v>6</v>
      </c>
      <c r="U732" s="140">
        <v>24175</v>
      </c>
      <c r="V732" s="141">
        <v>41.365046535677351</v>
      </c>
    </row>
    <row r="733" spans="1:22">
      <c r="A733" s="125">
        <v>733</v>
      </c>
      <c r="B733" s="125">
        <v>733</v>
      </c>
      <c r="C733" s="125" t="s">
        <v>1282</v>
      </c>
      <c r="D733" s="125" t="s">
        <v>184</v>
      </c>
      <c r="E733" s="125" t="s">
        <v>184</v>
      </c>
      <c r="F733" s="125" t="s">
        <v>273</v>
      </c>
      <c r="G733" s="125" t="s">
        <v>274</v>
      </c>
      <c r="H733" s="125" t="s">
        <v>187</v>
      </c>
      <c r="I733" s="123">
        <v>38000</v>
      </c>
      <c r="J733" s="123">
        <v>38000</v>
      </c>
      <c r="K733" s="125" t="s">
        <v>193</v>
      </c>
      <c r="L733" s="126">
        <v>6.1369999999999996</v>
      </c>
      <c r="M733" s="137">
        <v>7</v>
      </c>
      <c r="N733" s="126">
        <v>0.44500000000000001</v>
      </c>
      <c r="O733" s="123">
        <v>2</v>
      </c>
      <c r="P733" s="136">
        <v>0.44500000000000001</v>
      </c>
      <c r="Q733" s="138">
        <v>4.2</v>
      </c>
      <c r="R733" s="137">
        <v>4.2</v>
      </c>
      <c r="S733" s="139">
        <v>839680</v>
      </c>
      <c r="T733" s="124">
        <v>4</v>
      </c>
      <c r="U733" s="140">
        <v>199923.80952380953</v>
      </c>
      <c r="V733" s="141">
        <v>5.0019054878048781</v>
      </c>
    </row>
    <row r="734" spans="1:22">
      <c r="A734" s="142">
        <v>734</v>
      </c>
      <c r="B734" s="142">
        <v>734</v>
      </c>
      <c r="C734" s="142" t="s">
        <v>1283</v>
      </c>
      <c r="D734" s="125" t="s">
        <v>184</v>
      </c>
      <c r="E734" s="125" t="s">
        <v>184</v>
      </c>
      <c r="F734" s="142" t="s">
        <v>293</v>
      </c>
      <c r="G734" s="142" t="s">
        <v>294</v>
      </c>
      <c r="H734" s="142" t="s">
        <v>187</v>
      </c>
      <c r="I734" s="143">
        <v>38000</v>
      </c>
      <c r="J734" s="143">
        <v>38000</v>
      </c>
      <c r="K734" s="143">
        <v>20000</v>
      </c>
      <c r="L734" s="144">
        <v>6.6109999999999998</v>
      </c>
      <c r="M734" s="145">
        <v>7</v>
      </c>
      <c r="N734" s="144">
        <v>22.834</v>
      </c>
      <c r="O734" s="143">
        <v>2</v>
      </c>
      <c r="P734" s="145">
        <v>17.125499999999999</v>
      </c>
      <c r="Q734" s="146">
        <v>210</v>
      </c>
      <c r="R734" s="145">
        <v>210</v>
      </c>
      <c r="S734" s="139">
        <v>7158040</v>
      </c>
      <c r="T734" s="147">
        <v>12</v>
      </c>
      <c r="U734" s="148">
        <v>34085.904761904763</v>
      </c>
      <c r="V734" s="149">
        <v>29.337639912601773</v>
      </c>
    </row>
    <row r="735" spans="1:22">
      <c r="A735" s="125">
        <v>735</v>
      </c>
      <c r="B735" s="125">
        <v>735</v>
      </c>
      <c r="C735" s="125" t="s">
        <v>1284</v>
      </c>
      <c r="D735" s="125" t="s">
        <v>184</v>
      </c>
      <c r="E735" s="125" t="s">
        <v>184</v>
      </c>
      <c r="F735" s="125" t="s">
        <v>273</v>
      </c>
      <c r="G735" s="125" t="s">
        <v>274</v>
      </c>
      <c r="H735" s="125" t="s">
        <v>187</v>
      </c>
      <c r="I735" s="123">
        <v>38000</v>
      </c>
      <c r="J735" s="123">
        <v>38000</v>
      </c>
      <c r="K735" s="125" t="s">
        <v>193</v>
      </c>
      <c r="L735" s="126">
        <v>5.4219999999999997</v>
      </c>
      <c r="M735" s="137">
        <v>6</v>
      </c>
      <c r="N735" s="126">
        <v>1.1759999999999999</v>
      </c>
      <c r="O735" s="123">
        <v>2</v>
      </c>
      <c r="P735" s="136">
        <v>0.8819999999999999</v>
      </c>
      <c r="Q735" s="138">
        <v>8.4</v>
      </c>
      <c r="R735" s="137">
        <v>8.4</v>
      </c>
      <c r="S735" s="139">
        <v>769410</v>
      </c>
      <c r="T735" s="124">
        <v>4</v>
      </c>
      <c r="U735" s="140">
        <v>91596.428571428565</v>
      </c>
      <c r="V735" s="141">
        <v>10.917456232697781</v>
      </c>
    </row>
    <row r="736" spans="1:22">
      <c r="A736" s="125">
        <v>736</v>
      </c>
      <c r="B736" s="125">
        <v>736</v>
      </c>
      <c r="C736" s="125" t="s">
        <v>1285</v>
      </c>
      <c r="D736" s="125" t="s">
        <v>184</v>
      </c>
      <c r="E736" s="125" t="s">
        <v>184</v>
      </c>
      <c r="F736" s="125" t="s">
        <v>273</v>
      </c>
      <c r="G736" s="125" t="s">
        <v>274</v>
      </c>
      <c r="H736" s="125" t="s">
        <v>187</v>
      </c>
      <c r="I736" s="123">
        <v>38000</v>
      </c>
      <c r="J736" s="123">
        <v>38000</v>
      </c>
      <c r="K736" s="125" t="s">
        <v>193</v>
      </c>
      <c r="L736" s="126">
        <v>15.583</v>
      </c>
      <c r="M736" s="137">
        <v>16</v>
      </c>
      <c r="N736" s="126">
        <v>2.7269999999999999</v>
      </c>
      <c r="O736" s="123">
        <v>2</v>
      </c>
      <c r="P736" s="136">
        <v>2.0452499999999998</v>
      </c>
      <c r="Q736" s="138">
        <v>25.200000000000003</v>
      </c>
      <c r="R736" s="137">
        <v>25.200000000000003</v>
      </c>
      <c r="S736" s="139">
        <v>1769070</v>
      </c>
      <c r="T736" s="124">
        <v>5</v>
      </c>
      <c r="U736" s="140">
        <v>70201.190476190473</v>
      </c>
      <c r="V736" s="141">
        <v>14.244772677169362</v>
      </c>
    </row>
    <row r="737" spans="1:22">
      <c r="A737" s="125">
        <v>737</v>
      </c>
      <c r="B737" s="125">
        <v>737</v>
      </c>
      <c r="C737" s="125" t="s">
        <v>1286</v>
      </c>
      <c r="D737" s="125" t="s">
        <v>184</v>
      </c>
      <c r="E737" s="125" t="s">
        <v>184</v>
      </c>
      <c r="F737" s="125" t="s">
        <v>270</v>
      </c>
      <c r="G737" s="125" t="s">
        <v>271</v>
      </c>
      <c r="H737" s="125" t="s">
        <v>187</v>
      </c>
      <c r="I737" s="123">
        <v>38000</v>
      </c>
      <c r="J737" s="125" t="s">
        <v>193</v>
      </c>
      <c r="K737" s="123">
        <v>38000</v>
      </c>
      <c r="L737" s="126">
        <v>7.63</v>
      </c>
      <c r="M737" s="137">
        <v>8</v>
      </c>
      <c r="N737" s="126">
        <v>0.52700000000000002</v>
      </c>
      <c r="O737" s="123">
        <v>2</v>
      </c>
      <c r="P737" s="136">
        <v>0.52700000000000002</v>
      </c>
      <c r="Q737" s="138">
        <v>4.2</v>
      </c>
      <c r="R737" s="137">
        <v>4.2</v>
      </c>
      <c r="S737" s="139">
        <v>909950</v>
      </c>
      <c r="T737" s="124">
        <v>4</v>
      </c>
      <c r="U737" s="140">
        <v>216654.76190476189</v>
      </c>
      <c r="V737" s="141">
        <v>4.6156382218803227</v>
      </c>
    </row>
    <row r="738" spans="1:22">
      <c r="A738" s="125">
        <v>738</v>
      </c>
      <c r="B738" s="125">
        <v>738</v>
      </c>
      <c r="C738" s="125" t="s">
        <v>1287</v>
      </c>
      <c r="D738" s="125" t="s">
        <v>184</v>
      </c>
      <c r="E738" s="125" t="s">
        <v>184</v>
      </c>
      <c r="F738" s="125" t="s">
        <v>185</v>
      </c>
      <c r="G738" s="125" t="s">
        <v>186</v>
      </c>
      <c r="H738" s="125" t="s">
        <v>187</v>
      </c>
      <c r="I738" s="123">
        <v>38000</v>
      </c>
      <c r="J738" s="123">
        <v>38000</v>
      </c>
      <c r="K738" s="123">
        <v>20000</v>
      </c>
      <c r="L738" s="126">
        <v>6.9850000000000003</v>
      </c>
      <c r="M738" s="137">
        <v>7</v>
      </c>
      <c r="N738" s="126">
        <v>0.45</v>
      </c>
      <c r="O738" s="123">
        <v>2</v>
      </c>
      <c r="P738" s="136">
        <v>0.45</v>
      </c>
      <c r="Q738" s="138">
        <v>4.2</v>
      </c>
      <c r="R738" s="137">
        <v>4.2</v>
      </c>
      <c r="S738" s="139">
        <v>839680</v>
      </c>
      <c r="T738" s="124">
        <v>4</v>
      </c>
      <c r="U738" s="140">
        <v>199923.80952380953</v>
      </c>
      <c r="V738" s="141">
        <v>5.0019054878048781</v>
      </c>
    </row>
    <row r="739" spans="1:22">
      <c r="A739" s="125">
        <v>739</v>
      </c>
      <c r="B739" s="125">
        <v>739</v>
      </c>
      <c r="C739" s="125" t="s">
        <v>1288</v>
      </c>
      <c r="D739" s="125" t="s">
        <v>184</v>
      </c>
      <c r="E739" s="125" t="s">
        <v>184</v>
      </c>
      <c r="F739" s="125" t="s">
        <v>270</v>
      </c>
      <c r="G739" s="125" t="s">
        <v>271</v>
      </c>
      <c r="H739" s="125" t="s">
        <v>187</v>
      </c>
      <c r="I739" s="123">
        <v>38000</v>
      </c>
      <c r="J739" s="125" t="s">
        <v>193</v>
      </c>
      <c r="K739" s="123">
        <v>38000</v>
      </c>
      <c r="L739" s="126">
        <v>9.0920000000000005</v>
      </c>
      <c r="M739" s="137">
        <v>10</v>
      </c>
      <c r="N739" s="126">
        <v>1.2969999999999999</v>
      </c>
      <c r="O739" s="123">
        <v>2</v>
      </c>
      <c r="P739" s="136">
        <v>0.97275</v>
      </c>
      <c r="Q739" s="138">
        <v>8.4</v>
      </c>
      <c r="R739" s="137">
        <v>8.4</v>
      </c>
      <c r="S739" s="139">
        <v>1432500</v>
      </c>
      <c r="T739" s="124">
        <v>2</v>
      </c>
      <c r="U739" s="140">
        <v>170535.71428571429</v>
      </c>
      <c r="V739" s="141">
        <v>5.8638743455497382</v>
      </c>
    </row>
    <row r="740" spans="1:22">
      <c r="A740" s="125">
        <v>740</v>
      </c>
      <c r="B740" s="125">
        <v>740</v>
      </c>
      <c r="C740" s="125" t="s">
        <v>1289</v>
      </c>
      <c r="D740" s="125" t="s">
        <v>184</v>
      </c>
      <c r="E740" s="125" t="s">
        <v>184</v>
      </c>
      <c r="F740" s="125" t="s">
        <v>185</v>
      </c>
      <c r="G740" s="125" t="s">
        <v>186</v>
      </c>
      <c r="H740" s="125" t="s">
        <v>187</v>
      </c>
      <c r="I740" s="123">
        <v>38000</v>
      </c>
      <c r="J740" s="123">
        <v>38000</v>
      </c>
      <c r="K740" s="123">
        <v>20000</v>
      </c>
      <c r="L740" s="126">
        <v>5.516</v>
      </c>
      <c r="M740" s="137">
        <v>6</v>
      </c>
      <c r="N740" s="126">
        <v>0.97699999999999998</v>
      </c>
      <c r="O740" s="123">
        <v>2</v>
      </c>
      <c r="P740" s="136">
        <v>0.73275000000000001</v>
      </c>
      <c r="Q740" s="138">
        <v>8.4</v>
      </c>
      <c r="R740" s="137">
        <v>8.4</v>
      </c>
      <c r="S740" s="139">
        <v>769410</v>
      </c>
      <c r="T740" s="124">
        <v>4</v>
      </c>
      <c r="U740" s="140">
        <v>91596.428571428565</v>
      </c>
      <c r="V740" s="141">
        <v>10.917456232697781</v>
      </c>
    </row>
    <row r="741" spans="1:22">
      <c r="A741" s="125">
        <v>741</v>
      </c>
      <c r="B741" s="125">
        <v>741</v>
      </c>
      <c r="C741" s="125" t="s">
        <v>1290</v>
      </c>
      <c r="D741" s="125" t="s">
        <v>184</v>
      </c>
      <c r="E741" s="125" t="s">
        <v>184</v>
      </c>
      <c r="F741" s="125" t="s">
        <v>270</v>
      </c>
      <c r="G741" s="125" t="s">
        <v>271</v>
      </c>
      <c r="H741" s="125" t="s">
        <v>187</v>
      </c>
      <c r="I741" s="123">
        <v>38000</v>
      </c>
      <c r="J741" s="125" t="s">
        <v>193</v>
      </c>
      <c r="K741" s="123">
        <v>38000</v>
      </c>
      <c r="L741" s="126">
        <v>9.2040000000000006</v>
      </c>
      <c r="M741" s="137">
        <v>10</v>
      </c>
      <c r="N741" s="126">
        <v>4.0289999999999999</v>
      </c>
      <c r="O741" s="123">
        <v>2</v>
      </c>
      <c r="P741" s="136">
        <v>3.0217499999999999</v>
      </c>
      <c r="Q741" s="138">
        <v>33.6</v>
      </c>
      <c r="R741" s="137">
        <v>33.6</v>
      </c>
      <c r="S741" s="139">
        <v>1460390</v>
      </c>
      <c r="T741" s="124">
        <v>6</v>
      </c>
      <c r="U741" s="140">
        <v>43463.988095238092</v>
      </c>
      <c r="V741" s="141">
        <v>23.007552776997926</v>
      </c>
    </row>
    <row r="742" spans="1:22">
      <c r="A742" s="125">
        <v>742</v>
      </c>
      <c r="B742" s="125">
        <v>742</v>
      </c>
      <c r="C742" s="125" t="s">
        <v>1291</v>
      </c>
      <c r="D742" s="125" t="s">
        <v>184</v>
      </c>
      <c r="E742" s="125" t="s">
        <v>184</v>
      </c>
      <c r="F742" s="125" t="s">
        <v>270</v>
      </c>
      <c r="G742" s="125" t="s">
        <v>271</v>
      </c>
      <c r="H742" s="125" t="s">
        <v>187</v>
      </c>
      <c r="I742" s="123">
        <v>38000</v>
      </c>
      <c r="J742" s="125" t="s">
        <v>193</v>
      </c>
      <c r="K742" s="123">
        <v>38000</v>
      </c>
      <c r="L742" s="126">
        <v>15.202</v>
      </c>
      <c r="M742" s="137">
        <v>16</v>
      </c>
      <c r="N742" s="126">
        <v>2.145</v>
      </c>
      <c r="O742" s="123">
        <v>2</v>
      </c>
      <c r="P742" s="136">
        <v>1.6087500000000001</v>
      </c>
      <c r="Q742" s="138">
        <v>16.8</v>
      </c>
      <c r="R742" s="137">
        <v>16.8</v>
      </c>
      <c r="S742" s="139">
        <v>1472110</v>
      </c>
      <c r="T742" s="124">
        <v>4</v>
      </c>
      <c r="U742" s="140">
        <v>87625.595238095237</v>
      </c>
      <c r="V742" s="141">
        <v>11.412190665099756</v>
      </c>
    </row>
    <row r="743" spans="1:22">
      <c r="A743" s="142">
        <v>743</v>
      </c>
      <c r="B743" s="142">
        <v>743</v>
      </c>
      <c r="C743" s="142" t="s">
        <v>1292</v>
      </c>
      <c r="D743" s="125" t="s">
        <v>184</v>
      </c>
      <c r="E743" s="125" t="s">
        <v>184</v>
      </c>
      <c r="F743" s="142" t="s">
        <v>270</v>
      </c>
      <c r="G743" s="142" t="s">
        <v>271</v>
      </c>
      <c r="H743" s="142" t="s">
        <v>187</v>
      </c>
      <c r="I743" s="143">
        <v>38000</v>
      </c>
      <c r="J743" s="142" t="s">
        <v>193</v>
      </c>
      <c r="K743" s="143">
        <v>38000</v>
      </c>
      <c r="L743" s="144">
        <v>12.385999999999999</v>
      </c>
      <c r="M743" s="145">
        <v>13</v>
      </c>
      <c r="N743" s="144">
        <v>5.7539999999999996</v>
      </c>
      <c r="O743" s="143">
        <v>2</v>
      </c>
      <c r="P743" s="145">
        <v>4.3155000000000001</v>
      </c>
      <c r="Q743" s="146">
        <v>50.400000000000006</v>
      </c>
      <c r="R743" s="145">
        <v>50.400000000000006</v>
      </c>
      <c r="S743" s="139">
        <v>3658990</v>
      </c>
      <c r="T743" s="147">
        <v>11</v>
      </c>
      <c r="U743" s="148">
        <v>72599.007936507929</v>
      </c>
      <c r="V743" s="149">
        <v>13.774292905965856</v>
      </c>
    </row>
    <row r="744" spans="1:22">
      <c r="A744" s="125">
        <v>744</v>
      </c>
      <c r="B744" s="125">
        <v>744</v>
      </c>
      <c r="C744" s="125" t="s">
        <v>1293</v>
      </c>
      <c r="D744" s="125" t="s">
        <v>184</v>
      </c>
      <c r="E744" s="125" t="s">
        <v>184</v>
      </c>
      <c r="F744" s="125" t="s">
        <v>270</v>
      </c>
      <c r="G744" s="125" t="s">
        <v>271</v>
      </c>
      <c r="H744" s="125" t="s">
        <v>187</v>
      </c>
      <c r="I744" s="123">
        <v>38000</v>
      </c>
      <c r="J744" s="125" t="s">
        <v>193</v>
      </c>
      <c r="K744" s="123">
        <v>38000</v>
      </c>
      <c r="L744" s="126">
        <v>8.7720000000000002</v>
      </c>
      <c r="M744" s="137">
        <v>9</v>
      </c>
      <c r="N744" s="126">
        <v>1.86</v>
      </c>
      <c r="O744" s="123">
        <v>2</v>
      </c>
      <c r="P744" s="136">
        <v>1.395</v>
      </c>
      <c r="Q744" s="138">
        <v>16.8</v>
      </c>
      <c r="R744" s="137">
        <v>16.8</v>
      </c>
      <c r="S744" s="139">
        <v>980220</v>
      </c>
      <c r="T744" s="124">
        <v>4</v>
      </c>
      <c r="U744" s="140">
        <v>58346.428571428572</v>
      </c>
      <c r="V744" s="141">
        <v>17.13900961008753</v>
      </c>
    </row>
    <row r="745" spans="1:22">
      <c r="A745" s="125">
        <v>745</v>
      </c>
      <c r="B745" s="125">
        <v>745</v>
      </c>
      <c r="C745" s="125" t="s">
        <v>1294</v>
      </c>
      <c r="D745" s="125" t="s">
        <v>184</v>
      </c>
      <c r="E745" s="125" t="s">
        <v>184</v>
      </c>
      <c r="F745" s="125" t="s">
        <v>270</v>
      </c>
      <c r="G745" s="125" t="s">
        <v>271</v>
      </c>
      <c r="H745" s="125" t="s">
        <v>187</v>
      </c>
      <c r="I745" s="123">
        <v>38000</v>
      </c>
      <c r="J745" s="125" t="s">
        <v>193</v>
      </c>
      <c r="K745" s="123">
        <v>38000</v>
      </c>
      <c r="L745" s="126">
        <v>4.2</v>
      </c>
      <c r="M745" s="137">
        <v>5</v>
      </c>
      <c r="N745" s="126">
        <v>4.7809999999999997</v>
      </c>
      <c r="O745" s="123">
        <v>2</v>
      </c>
      <c r="P745" s="136">
        <v>3.58575</v>
      </c>
      <c r="Q745" s="138">
        <v>42</v>
      </c>
      <c r="R745" s="137">
        <v>42</v>
      </c>
      <c r="S745" s="139">
        <v>904090</v>
      </c>
      <c r="T745" s="124">
        <v>6</v>
      </c>
      <c r="U745" s="140">
        <v>21525.952380952382</v>
      </c>
      <c r="V745" s="141">
        <v>46.455551991505267</v>
      </c>
    </row>
    <row r="746" spans="1:22">
      <c r="A746" s="125">
        <v>746</v>
      </c>
      <c r="B746" s="125">
        <v>746</v>
      </c>
      <c r="C746" s="125" t="s">
        <v>1295</v>
      </c>
      <c r="D746" s="125" t="s">
        <v>184</v>
      </c>
      <c r="E746" s="125" t="s">
        <v>184</v>
      </c>
      <c r="F746" s="125" t="s">
        <v>270</v>
      </c>
      <c r="G746" s="125" t="s">
        <v>271</v>
      </c>
      <c r="H746" s="125" t="s">
        <v>187</v>
      </c>
      <c r="I746" s="123">
        <v>38000</v>
      </c>
      <c r="J746" s="125" t="s">
        <v>193</v>
      </c>
      <c r="K746" s="123">
        <v>38000</v>
      </c>
      <c r="L746" s="126">
        <v>6.55</v>
      </c>
      <c r="M746" s="137">
        <v>7</v>
      </c>
      <c r="N746" s="126">
        <v>1.419</v>
      </c>
      <c r="O746" s="123">
        <v>2</v>
      </c>
      <c r="P746" s="136">
        <v>1.0642499999999999</v>
      </c>
      <c r="Q746" s="138">
        <v>12.600000000000001</v>
      </c>
      <c r="R746" s="137">
        <v>12.600000000000001</v>
      </c>
      <c r="S746" s="139">
        <v>839680</v>
      </c>
      <c r="T746" s="124">
        <v>4</v>
      </c>
      <c r="U746" s="140">
        <v>66641.269841269837</v>
      </c>
      <c r="V746" s="141">
        <v>15.005716463414636</v>
      </c>
    </row>
    <row r="747" spans="1:22">
      <c r="A747" s="125">
        <v>747</v>
      </c>
      <c r="B747" s="125">
        <v>747</v>
      </c>
      <c r="C747" s="125" t="s">
        <v>1296</v>
      </c>
      <c r="D747" s="125" t="s">
        <v>184</v>
      </c>
      <c r="E747" s="125" t="s">
        <v>184</v>
      </c>
      <c r="F747" s="125" t="s">
        <v>270</v>
      </c>
      <c r="G747" s="125" t="s">
        <v>271</v>
      </c>
      <c r="H747" s="125" t="s">
        <v>187</v>
      </c>
      <c r="I747" s="123">
        <v>38000</v>
      </c>
      <c r="J747" s="125" t="s">
        <v>193</v>
      </c>
      <c r="K747" s="123">
        <v>38000</v>
      </c>
      <c r="L747" s="126">
        <v>9.0459999999999994</v>
      </c>
      <c r="M747" s="137">
        <v>10</v>
      </c>
      <c r="N747" s="126">
        <v>2.3879999999999999</v>
      </c>
      <c r="O747" s="123">
        <v>2</v>
      </c>
      <c r="P747" s="136">
        <v>1.7909999999999999</v>
      </c>
      <c r="Q747" s="138">
        <v>21</v>
      </c>
      <c r="R747" s="137">
        <v>21</v>
      </c>
      <c r="S747" s="139">
        <v>1050490</v>
      </c>
      <c r="T747" s="124">
        <v>4</v>
      </c>
      <c r="U747" s="140">
        <v>50023.333333333336</v>
      </c>
      <c r="V747" s="141">
        <v>19.990671020190579</v>
      </c>
    </row>
    <row r="748" spans="1:22">
      <c r="A748" s="125">
        <v>748</v>
      </c>
      <c r="B748" s="125">
        <v>748</v>
      </c>
      <c r="C748" s="125" t="s">
        <v>1297</v>
      </c>
      <c r="D748" s="125" t="s">
        <v>184</v>
      </c>
      <c r="E748" s="125" t="s">
        <v>184</v>
      </c>
      <c r="F748" s="125" t="s">
        <v>277</v>
      </c>
      <c r="G748" s="125" t="s">
        <v>278</v>
      </c>
      <c r="H748" s="125" t="s">
        <v>187</v>
      </c>
      <c r="I748" s="123">
        <v>38000</v>
      </c>
      <c r="J748" s="123">
        <v>38000</v>
      </c>
      <c r="K748" s="123">
        <v>20000</v>
      </c>
      <c r="L748" s="126">
        <v>14.441000000000001</v>
      </c>
      <c r="M748" s="137">
        <v>15</v>
      </c>
      <c r="N748" s="126">
        <v>3.9540000000000002</v>
      </c>
      <c r="O748" s="123">
        <v>2</v>
      </c>
      <c r="P748" s="136">
        <v>2.9655</v>
      </c>
      <c r="Q748" s="138">
        <v>33.6</v>
      </c>
      <c r="R748" s="137">
        <v>33.6</v>
      </c>
      <c r="S748" s="139">
        <v>2016690</v>
      </c>
      <c r="T748" s="124">
        <v>6</v>
      </c>
      <c r="U748" s="140">
        <v>60020.53571428571</v>
      </c>
      <c r="V748" s="141">
        <v>16.660964253306162</v>
      </c>
    </row>
    <row r="749" spans="1:22">
      <c r="A749" s="142">
        <v>749</v>
      </c>
      <c r="B749" s="142">
        <v>749</v>
      </c>
      <c r="C749" s="142" t="s">
        <v>1298</v>
      </c>
      <c r="D749" s="125" t="s">
        <v>223</v>
      </c>
      <c r="E749" s="125" t="s">
        <v>184</v>
      </c>
      <c r="F749" s="142" t="s">
        <v>265</v>
      </c>
      <c r="G749" s="142" t="s">
        <v>266</v>
      </c>
      <c r="H749" s="142" t="s">
        <v>187</v>
      </c>
      <c r="I749" s="143">
        <v>38000</v>
      </c>
      <c r="J749" s="143">
        <v>38000</v>
      </c>
      <c r="K749" s="143">
        <v>20000</v>
      </c>
      <c r="L749" s="144">
        <v>6.8929999999999998</v>
      </c>
      <c r="M749" s="145">
        <v>7</v>
      </c>
      <c r="N749" s="144">
        <v>26.94</v>
      </c>
      <c r="O749" s="143">
        <v>2</v>
      </c>
      <c r="P749" s="145">
        <v>20.205000000000002</v>
      </c>
      <c r="Q749" s="146">
        <v>247.8</v>
      </c>
      <c r="R749" s="145">
        <v>247.8</v>
      </c>
      <c r="S749" s="139">
        <v>7158040</v>
      </c>
      <c r="T749" s="147">
        <v>12</v>
      </c>
      <c r="U749" s="148">
        <v>28886.3599677159</v>
      </c>
      <c r="V749" s="149">
        <v>34.618415096870095</v>
      </c>
    </row>
    <row r="750" spans="1:22">
      <c r="A750" s="125">
        <v>750</v>
      </c>
      <c r="B750" s="125">
        <v>750</v>
      </c>
      <c r="C750" s="125" t="s">
        <v>1299</v>
      </c>
      <c r="D750" s="125" t="s">
        <v>184</v>
      </c>
      <c r="E750" s="125" t="s">
        <v>184</v>
      </c>
      <c r="F750" s="125" t="s">
        <v>230</v>
      </c>
      <c r="G750" s="125" t="s">
        <v>231</v>
      </c>
      <c r="H750" s="125" t="s">
        <v>187</v>
      </c>
      <c r="I750" s="123">
        <v>38000</v>
      </c>
      <c r="J750" s="123">
        <v>38000</v>
      </c>
      <c r="K750" s="123">
        <v>20000</v>
      </c>
      <c r="L750" s="126">
        <v>11.683999999999999</v>
      </c>
      <c r="M750" s="137">
        <v>12</v>
      </c>
      <c r="N750" s="126">
        <v>3.6949999999999998</v>
      </c>
      <c r="O750" s="123">
        <v>2</v>
      </c>
      <c r="P750" s="136">
        <v>2.7712499999999998</v>
      </c>
      <c r="Q750" s="138">
        <v>33.6</v>
      </c>
      <c r="R750" s="137">
        <v>33.6</v>
      </c>
      <c r="S750" s="139">
        <v>1682910</v>
      </c>
      <c r="T750" s="124">
        <v>6</v>
      </c>
      <c r="U750" s="140">
        <v>50086.607142857138</v>
      </c>
      <c r="V750" s="141">
        <v>19.965417045474801</v>
      </c>
    </row>
    <row r="751" spans="1:22">
      <c r="A751" s="125">
        <v>751</v>
      </c>
      <c r="B751" s="125">
        <v>751</v>
      </c>
      <c r="C751" s="125" t="s">
        <v>1300</v>
      </c>
      <c r="D751" s="125" t="s">
        <v>184</v>
      </c>
      <c r="E751" s="125" t="s">
        <v>184</v>
      </c>
      <c r="F751" s="125" t="s">
        <v>230</v>
      </c>
      <c r="G751" s="125" t="s">
        <v>231</v>
      </c>
      <c r="H751" s="125" t="s">
        <v>187</v>
      </c>
      <c r="I751" s="123">
        <v>38000</v>
      </c>
      <c r="J751" s="123">
        <v>38000</v>
      </c>
      <c r="K751" s="123">
        <v>20000</v>
      </c>
      <c r="L751" s="126">
        <v>9.048</v>
      </c>
      <c r="M751" s="137">
        <v>10</v>
      </c>
      <c r="N751" s="126">
        <v>3.714</v>
      </c>
      <c r="O751" s="123">
        <v>2</v>
      </c>
      <c r="P751" s="136">
        <v>2.7854999999999999</v>
      </c>
      <c r="Q751" s="138">
        <v>33.6</v>
      </c>
      <c r="R751" s="137">
        <v>33.6</v>
      </c>
      <c r="S751" s="139">
        <v>1460390</v>
      </c>
      <c r="T751" s="124">
        <v>6</v>
      </c>
      <c r="U751" s="140">
        <v>43463.988095238092</v>
      </c>
      <c r="V751" s="141">
        <v>23.007552776997926</v>
      </c>
    </row>
    <row r="752" spans="1:22">
      <c r="A752" s="125">
        <v>752</v>
      </c>
      <c r="B752" s="125">
        <v>752</v>
      </c>
      <c r="C752" s="125" t="s">
        <v>1301</v>
      </c>
      <c r="D752" s="125" t="s">
        <v>184</v>
      </c>
      <c r="E752" s="125" t="s">
        <v>184</v>
      </c>
      <c r="F752" s="125" t="s">
        <v>230</v>
      </c>
      <c r="G752" s="125" t="s">
        <v>231</v>
      </c>
      <c r="H752" s="125" t="s">
        <v>187</v>
      </c>
      <c r="I752" s="123">
        <v>38000</v>
      </c>
      <c r="J752" s="123">
        <v>38000</v>
      </c>
      <c r="K752" s="123">
        <v>20000</v>
      </c>
      <c r="L752" s="126">
        <v>5.1150000000000002</v>
      </c>
      <c r="M752" s="137">
        <v>6</v>
      </c>
      <c r="N752" s="126">
        <v>1.496</v>
      </c>
      <c r="O752" s="123">
        <v>2</v>
      </c>
      <c r="P752" s="136">
        <v>1.1219999999999999</v>
      </c>
      <c r="Q752" s="138">
        <v>12.600000000000001</v>
      </c>
      <c r="R752" s="137">
        <v>12.600000000000001</v>
      </c>
      <c r="S752" s="139">
        <v>769410</v>
      </c>
      <c r="T752" s="124">
        <v>4</v>
      </c>
      <c r="U752" s="140">
        <v>61064.28571428571</v>
      </c>
      <c r="V752" s="141">
        <v>16.376184349046675</v>
      </c>
    </row>
    <row r="753" spans="1:22">
      <c r="A753" s="125">
        <v>753</v>
      </c>
      <c r="B753" s="125">
        <v>753</v>
      </c>
      <c r="C753" s="125" t="s">
        <v>1302</v>
      </c>
      <c r="D753" s="125" t="s">
        <v>184</v>
      </c>
      <c r="E753" s="125" t="s">
        <v>184</v>
      </c>
      <c r="F753" s="125" t="s">
        <v>230</v>
      </c>
      <c r="G753" s="125" t="s">
        <v>231</v>
      </c>
      <c r="H753" s="125" t="s">
        <v>187</v>
      </c>
      <c r="I753" s="123">
        <v>38000</v>
      </c>
      <c r="J753" s="123">
        <v>38000</v>
      </c>
      <c r="K753" s="123">
        <v>20000</v>
      </c>
      <c r="L753" s="126">
        <v>2.6389999999999998</v>
      </c>
      <c r="M753" s="137">
        <v>3</v>
      </c>
      <c r="N753" s="126">
        <v>1.1519999999999999</v>
      </c>
      <c r="O753" s="123">
        <v>2</v>
      </c>
      <c r="P753" s="136">
        <v>0.86399999999999988</v>
      </c>
      <c r="Q753" s="138">
        <v>8.4</v>
      </c>
      <c r="R753" s="137">
        <v>8.4</v>
      </c>
      <c r="S753" s="139">
        <v>558600</v>
      </c>
      <c r="T753" s="124">
        <v>4</v>
      </c>
      <c r="U753" s="140">
        <v>66500</v>
      </c>
      <c r="V753" s="141">
        <v>15.037593984962406</v>
      </c>
    </row>
    <row r="754" spans="1:22">
      <c r="A754" s="125">
        <v>754</v>
      </c>
      <c r="B754" s="125">
        <v>754</v>
      </c>
      <c r="C754" s="125" t="s">
        <v>1303</v>
      </c>
      <c r="D754" s="125" t="s">
        <v>184</v>
      </c>
      <c r="E754" s="125" t="s">
        <v>184</v>
      </c>
      <c r="F754" s="125" t="s">
        <v>230</v>
      </c>
      <c r="G754" s="125" t="s">
        <v>231</v>
      </c>
      <c r="H754" s="125" t="s">
        <v>187</v>
      </c>
      <c r="I754" s="123">
        <v>38000</v>
      </c>
      <c r="J754" s="123">
        <v>38000</v>
      </c>
      <c r="K754" s="123">
        <v>20000</v>
      </c>
      <c r="L754" s="126">
        <v>4.9329999999999998</v>
      </c>
      <c r="M754" s="137">
        <v>5</v>
      </c>
      <c r="N754" s="126">
        <v>0.755</v>
      </c>
      <c r="O754" s="123">
        <v>2</v>
      </c>
      <c r="P754" s="136">
        <v>0.56625000000000003</v>
      </c>
      <c r="Q754" s="138">
        <v>4.2</v>
      </c>
      <c r="R754" s="137">
        <v>4.2</v>
      </c>
      <c r="S754" s="139">
        <v>699140</v>
      </c>
      <c r="T754" s="124">
        <v>4</v>
      </c>
      <c r="U754" s="140">
        <v>166461.90476190476</v>
      </c>
      <c r="V754" s="141">
        <v>6.0073804960379897</v>
      </c>
    </row>
    <row r="755" spans="1:22">
      <c r="A755" s="125">
        <v>755</v>
      </c>
      <c r="B755" s="125">
        <v>755</v>
      </c>
      <c r="C755" s="125" t="s">
        <v>1304</v>
      </c>
      <c r="D755" s="125" t="s">
        <v>184</v>
      </c>
      <c r="E755" s="125" t="s">
        <v>184</v>
      </c>
      <c r="F755" s="125" t="s">
        <v>230</v>
      </c>
      <c r="G755" s="125" t="s">
        <v>231</v>
      </c>
      <c r="H755" s="125" t="s">
        <v>187</v>
      </c>
      <c r="I755" s="123">
        <v>38000</v>
      </c>
      <c r="J755" s="123">
        <v>38000</v>
      </c>
      <c r="K755" s="123">
        <v>20000</v>
      </c>
      <c r="L755" s="126">
        <v>7.2960000000000003</v>
      </c>
      <c r="M755" s="137">
        <v>8</v>
      </c>
      <c r="N755" s="126">
        <v>1.256</v>
      </c>
      <c r="O755" s="123">
        <v>2</v>
      </c>
      <c r="P755" s="136">
        <v>0.94199999999999995</v>
      </c>
      <c r="Q755" s="138">
        <v>8.4</v>
      </c>
      <c r="R755" s="137">
        <v>8.4</v>
      </c>
      <c r="S755" s="139">
        <v>909950</v>
      </c>
      <c r="T755" s="124">
        <v>4</v>
      </c>
      <c r="U755" s="140">
        <v>108327.38095238095</v>
      </c>
      <c r="V755" s="141">
        <v>9.2312764437606454</v>
      </c>
    </row>
    <row r="756" spans="1:22">
      <c r="A756" s="125">
        <v>756</v>
      </c>
      <c r="B756" s="125">
        <v>756</v>
      </c>
      <c r="C756" s="125" t="s">
        <v>1305</v>
      </c>
      <c r="D756" s="125" t="s">
        <v>184</v>
      </c>
      <c r="E756" s="125" t="s">
        <v>184</v>
      </c>
      <c r="F756" s="125" t="s">
        <v>230</v>
      </c>
      <c r="G756" s="125" t="s">
        <v>231</v>
      </c>
      <c r="H756" s="125" t="s">
        <v>187</v>
      </c>
      <c r="I756" s="123">
        <v>38000</v>
      </c>
      <c r="J756" s="123">
        <v>38000</v>
      </c>
      <c r="K756" s="123">
        <v>20000</v>
      </c>
      <c r="L756" s="126">
        <v>9.9879999999999995</v>
      </c>
      <c r="M756" s="137">
        <v>10</v>
      </c>
      <c r="N756" s="126">
        <v>1.839</v>
      </c>
      <c r="O756" s="123">
        <v>2</v>
      </c>
      <c r="P756" s="136">
        <v>1.3792499999999999</v>
      </c>
      <c r="Q756" s="138">
        <v>16.8</v>
      </c>
      <c r="R756" s="137">
        <v>16.8</v>
      </c>
      <c r="S756" s="139">
        <v>1050490</v>
      </c>
      <c r="T756" s="124">
        <v>4</v>
      </c>
      <c r="U756" s="140">
        <v>62529.166666666664</v>
      </c>
      <c r="V756" s="141">
        <v>15.992536816152462</v>
      </c>
    </row>
    <row r="757" spans="1:22">
      <c r="A757" s="125">
        <v>757</v>
      </c>
      <c r="B757" s="125">
        <v>757</v>
      </c>
      <c r="C757" s="125" t="s">
        <v>1306</v>
      </c>
      <c r="D757" s="125" t="s">
        <v>184</v>
      </c>
      <c r="E757" s="125" t="s">
        <v>184</v>
      </c>
      <c r="F757" s="125" t="s">
        <v>298</v>
      </c>
      <c r="G757" s="125" t="s">
        <v>299</v>
      </c>
      <c r="H757" s="125" t="s">
        <v>187</v>
      </c>
      <c r="I757" s="123">
        <v>38000</v>
      </c>
      <c r="J757" s="123">
        <v>38000</v>
      </c>
      <c r="K757" s="123">
        <v>20000</v>
      </c>
      <c r="L757" s="126">
        <v>9.2200000000000006</v>
      </c>
      <c r="M757" s="137">
        <v>10</v>
      </c>
      <c r="N757" s="126">
        <v>0.98099999999999998</v>
      </c>
      <c r="O757" s="123">
        <v>2</v>
      </c>
      <c r="P757" s="136">
        <v>0.73575000000000002</v>
      </c>
      <c r="Q757" s="138">
        <v>8.4</v>
      </c>
      <c r="R757" s="137">
        <v>8.4</v>
      </c>
      <c r="S757" s="139">
        <v>1432500</v>
      </c>
      <c r="T757" s="124">
        <v>2</v>
      </c>
      <c r="U757" s="140">
        <v>170535.71428571429</v>
      </c>
      <c r="V757" s="141">
        <v>5.8638743455497382</v>
      </c>
    </row>
    <row r="758" spans="1:22">
      <c r="A758" s="142">
        <v>758</v>
      </c>
      <c r="B758" s="142">
        <v>758</v>
      </c>
      <c r="C758" s="142" t="s">
        <v>1307</v>
      </c>
      <c r="D758" s="125" t="s">
        <v>184</v>
      </c>
      <c r="E758" s="125" t="s">
        <v>184</v>
      </c>
      <c r="F758" s="142" t="s">
        <v>298</v>
      </c>
      <c r="G758" s="142" t="s">
        <v>299</v>
      </c>
      <c r="H758" s="142" t="s">
        <v>187</v>
      </c>
      <c r="I758" s="143">
        <v>38000</v>
      </c>
      <c r="J758" s="143">
        <v>38000</v>
      </c>
      <c r="K758" s="143">
        <v>20000</v>
      </c>
      <c r="L758" s="144">
        <v>4.9119999999999999</v>
      </c>
      <c r="M758" s="145">
        <v>5</v>
      </c>
      <c r="N758" s="144">
        <v>5.1589999999999998</v>
      </c>
      <c r="O758" s="143">
        <v>2</v>
      </c>
      <c r="P758" s="145">
        <v>3.8692500000000001</v>
      </c>
      <c r="Q758" s="146">
        <v>46.2</v>
      </c>
      <c r="R758" s="145">
        <v>46.2</v>
      </c>
      <c r="S758" s="139">
        <v>1972510</v>
      </c>
      <c r="T758" s="147">
        <v>11</v>
      </c>
      <c r="U758" s="148">
        <v>42695.021645021639</v>
      </c>
      <c r="V758" s="149">
        <v>23.421934489558989</v>
      </c>
    </row>
    <row r="759" spans="1:22">
      <c r="A759" s="125">
        <v>759</v>
      </c>
      <c r="B759" s="125">
        <v>759</v>
      </c>
      <c r="C759" s="125" t="s">
        <v>1308</v>
      </c>
      <c r="D759" s="125" t="s">
        <v>184</v>
      </c>
      <c r="E759" s="125" t="s">
        <v>184</v>
      </c>
      <c r="F759" s="125" t="s">
        <v>298</v>
      </c>
      <c r="G759" s="125" t="s">
        <v>299</v>
      </c>
      <c r="H759" s="125" t="s">
        <v>187</v>
      </c>
      <c r="I759" s="123">
        <v>38000</v>
      </c>
      <c r="J759" s="123">
        <v>38000</v>
      </c>
      <c r="K759" s="123">
        <v>20000</v>
      </c>
      <c r="L759" s="126">
        <v>2.3849999999999998</v>
      </c>
      <c r="M759" s="137">
        <v>3</v>
      </c>
      <c r="N759" s="126">
        <v>0.67200000000000004</v>
      </c>
      <c r="O759" s="123">
        <v>2</v>
      </c>
      <c r="P759" s="136">
        <v>0.504</v>
      </c>
      <c r="Q759" s="138">
        <v>4.2</v>
      </c>
      <c r="R759" s="137">
        <v>4.2</v>
      </c>
      <c r="S759" s="139">
        <v>558600</v>
      </c>
      <c r="T759" s="124">
        <v>4</v>
      </c>
      <c r="U759" s="140">
        <v>133000</v>
      </c>
      <c r="V759" s="141">
        <v>7.518796992481203</v>
      </c>
    </row>
    <row r="760" spans="1:22">
      <c r="A760" s="142">
        <v>760</v>
      </c>
      <c r="B760" s="142">
        <v>760</v>
      </c>
      <c r="C760" s="142" t="s">
        <v>1309</v>
      </c>
      <c r="D760" s="125" t="s">
        <v>184</v>
      </c>
      <c r="E760" s="125" t="s">
        <v>184</v>
      </c>
      <c r="F760" s="142" t="s">
        <v>298</v>
      </c>
      <c r="G760" s="142" t="s">
        <v>299</v>
      </c>
      <c r="H760" s="142" t="s">
        <v>187</v>
      </c>
      <c r="I760" s="143">
        <v>38000</v>
      </c>
      <c r="J760" s="143">
        <v>38000</v>
      </c>
      <c r="K760" s="143">
        <v>20000</v>
      </c>
      <c r="L760" s="144">
        <v>9.86</v>
      </c>
      <c r="M760" s="145">
        <v>10</v>
      </c>
      <c r="N760" s="144">
        <v>12.005000000000001</v>
      </c>
      <c r="O760" s="143">
        <v>2</v>
      </c>
      <c r="P760" s="145">
        <v>9.0037500000000001</v>
      </c>
      <c r="Q760" s="146">
        <v>109.19999999999999</v>
      </c>
      <c r="R760" s="145">
        <v>109.19999999999999</v>
      </c>
      <c r="S760" s="139">
        <v>3026560</v>
      </c>
      <c r="T760" s="147">
        <v>11</v>
      </c>
      <c r="U760" s="148">
        <v>27715.750915750919</v>
      </c>
      <c r="V760" s="149">
        <v>36.08056671600761</v>
      </c>
    </row>
    <row r="761" spans="1:22">
      <c r="A761" s="125">
        <v>761</v>
      </c>
      <c r="B761" s="125">
        <v>761</v>
      </c>
      <c r="C761" s="125" t="s">
        <v>1310</v>
      </c>
      <c r="D761" s="125" t="s">
        <v>184</v>
      </c>
      <c r="E761" s="125" t="s">
        <v>184</v>
      </c>
      <c r="F761" s="125" t="s">
        <v>230</v>
      </c>
      <c r="G761" s="125" t="s">
        <v>231</v>
      </c>
      <c r="H761" s="125" t="s">
        <v>187</v>
      </c>
      <c r="I761" s="123">
        <v>38000</v>
      </c>
      <c r="J761" s="123">
        <v>38000</v>
      </c>
      <c r="K761" s="123">
        <v>20000</v>
      </c>
      <c r="L761" s="126">
        <v>9.1039999999999992</v>
      </c>
      <c r="M761" s="137">
        <v>10</v>
      </c>
      <c r="N761" s="126">
        <v>2.2730000000000001</v>
      </c>
      <c r="O761" s="123">
        <v>2</v>
      </c>
      <c r="P761" s="136">
        <v>1.7047500000000002</v>
      </c>
      <c r="Q761" s="138">
        <v>21</v>
      </c>
      <c r="R761" s="137">
        <v>21</v>
      </c>
      <c r="S761" s="139">
        <v>1050490</v>
      </c>
      <c r="T761" s="124">
        <v>4</v>
      </c>
      <c r="U761" s="140">
        <v>50023.333333333336</v>
      </c>
      <c r="V761" s="141">
        <v>19.990671020190579</v>
      </c>
    </row>
    <row r="762" spans="1:22">
      <c r="A762" s="125">
        <v>762</v>
      </c>
      <c r="B762" s="125">
        <v>762</v>
      </c>
      <c r="C762" s="125" t="s">
        <v>1311</v>
      </c>
      <c r="D762" s="125" t="s">
        <v>184</v>
      </c>
      <c r="E762" s="125" t="s">
        <v>184</v>
      </c>
      <c r="F762" s="125" t="s">
        <v>230</v>
      </c>
      <c r="G762" s="125" t="s">
        <v>231</v>
      </c>
      <c r="H762" s="125" t="s">
        <v>187</v>
      </c>
      <c r="I762" s="123">
        <v>38000</v>
      </c>
      <c r="J762" s="123">
        <v>38000</v>
      </c>
      <c r="K762" s="123">
        <v>20000</v>
      </c>
      <c r="L762" s="126">
        <v>5.1680000000000001</v>
      </c>
      <c r="M762" s="137">
        <v>6</v>
      </c>
      <c r="N762" s="126">
        <v>0.34799999999999998</v>
      </c>
      <c r="O762" s="123">
        <v>2</v>
      </c>
      <c r="P762" s="136">
        <v>0.34799999999999998</v>
      </c>
      <c r="Q762" s="138">
        <v>4.2</v>
      </c>
      <c r="R762" s="137">
        <v>4.2</v>
      </c>
      <c r="S762" s="139">
        <v>769410</v>
      </c>
      <c r="T762" s="124">
        <v>4</v>
      </c>
      <c r="U762" s="140">
        <v>183192.85714285713</v>
      </c>
      <c r="V762" s="141">
        <v>5.4587281163488903</v>
      </c>
    </row>
    <row r="763" spans="1:22">
      <c r="A763" s="125">
        <v>763</v>
      </c>
      <c r="B763" s="125">
        <v>763</v>
      </c>
      <c r="C763" s="125" t="s">
        <v>1312</v>
      </c>
      <c r="D763" s="125" t="s">
        <v>184</v>
      </c>
      <c r="E763" s="125" t="s">
        <v>184</v>
      </c>
      <c r="F763" s="125" t="s">
        <v>298</v>
      </c>
      <c r="G763" s="125" t="s">
        <v>299</v>
      </c>
      <c r="H763" s="125" t="s">
        <v>187</v>
      </c>
      <c r="I763" s="123">
        <v>38000</v>
      </c>
      <c r="J763" s="123">
        <v>38000</v>
      </c>
      <c r="K763" s="123">
        <v>20000</v>
      </c>
      <c r="L763" s="126">
        <v>10.606</v>
      </c>
      <c r="M763" s="137">
        <v>11</v>
      </c>
      <c r="N763" s="126">
        <v>0.39</v>
      </c>
      <c r="O763" s="123">
        <v>2</v>
      </c>
      <c r="P763" s="136">
        <v>0.39</v>
      </c>
      <c r="Q763" s="138">
        <v>4.2</v>
      </c>
      <c r="R763" s="137">
        <v>4.2</v>
      </c>
      <c r="S763" s="139">
        <v>1439840</v>
      </c>
      <c r="T763" s="124">
        <v>1</v>
      </c>
      <c r="U763" s="140">
        <v>342819.04761904763</v>
      </c>
      <c r="V763" s="141">
        <v>2.9169907767529724</v>
      </c>
    </row>
    <row r="764" spans="1:22">
      <c r="A764" s="142">
        <v>764</v>
      </c>
      <c r="B764" s="142">
        <v>764</v>
      </c>
      <c r="C764" s="142" t="s">
        <v>1313</v>
      </c>
      <c r="D764" s="125" t="s">
        <v>184</v>
      </c>
      <c r="E764" s="125" t="s">
        <v>184</v>
      </c>
      <c r="F764" s="142" t="s">
        <v>298</v>
      </c>
      <c r="G764" s="142" t="s">
        <v>299</v>
      </c>
      <c r="H764" s="142" t="s">
        <v>187</v>
      </c>
      <c r="I764" s="143">
        <v>38000</v>
      </c>
      <c r="J764" s="143">
        <v>38000</v>
      </c>
      <c r="K764" s="143">
        <v>20000</v>
      </c>
      <c r="L764" s="144">
        <v>8.3849999999999998</v>
      </c>
      <c r="M764" s="145">
        <v>9</v>
      </c>
      <c r="N764" s="144">
        <v>16.042000000000002</v>
      </c>
      <c r="O764" s="143">
        <v>2</v>
      </c>
      <c r="P764" s="145">
        <v>12.031500000000001</v>
      </c>
      <c r="Q764" s="146">
        <v>147</v>
      </c>
      <c r="R764" s="145">
        <v>147</v>
      </c>
      <c r="S764" s="139">
        <v>4339180</v>
      </c>
      <c r="T764" s="147">
        <v>12</v>
      </c>
      <c r="U764" s="148">
        <v>29518.231292517008</v>
      </c>
      <c r="V764" s="149">
        <v>33.87736853506884</v>
      </c>
    </row>
    <row r="765" spans="1:22">
      <c r="A765" s="125">
        <v>765</v>
      </c>
      <c r="B765" s="125">
        <v>765</v>
      </c>
      <c r="C765" s="125" t="s">
        <v>1314</v>
      </c>
      <c r="D765" s="125" t="s">
        <v>184</v>
      </c>
      <c r="E765" s="125" t="s">
        <v>184</v>
      </c>
      <c r="F765" s="125" t="s">
        <v>588</v>
      </c>
      <c r="G765" s="125" t="s">
        <v>589</v>
      </c>
      <c r="H765" s="125" t="s">
        <v>187</v>
      </c>
      <c r="I765" s="123">
        <v>38000</v>
      </c>
      <c r="J765" s="123">
        <v>38000</v>
      </c>
      <c r="K765" s="123">
        <v>10000</v>
      </c>
      <c r="L765" s="126">
        <v>9.5730000000000004</v>
      </c>
      <c r="M765" s="137">
        <v>10</v>
      </c>
      <c r="N765" s="126">
        <v>0.93700000000000006</v>
      </c>
      <c r="O765" s="123">
        <v>2</v>
      </c>
      <c r="P765" s="136">
        <v>0.70274999999999999</v>
      </c>
      <c r="Q765" s="138">
        <v>8.4</v>
      </c>
      <c r="R765" s="137">
        <v>8.4</v>
      </c>
      <c r="S765" s="139">
        <v>1432500</v>
      </c>
      <c r="T765" s="124">
        <v>2</v>
      </c>
      <c r="U765" s="140">
        <v>170535.71428571429</v>
      </c>
      <c r="V765" s="141">
        <v>5.8638743455497382</v>
      </c>
    </row>
    <row r="766" spans="1:22">
      <c r="A766" s="125">
        <v>766</v>
      </c>
      <c r="B766" s="125">
        <v>766</v>
      </c>
      <c r="C766" s="125" t="s">
        <v>1315</v>
      </c>
      <c r="D766" s="125" t="s">
        <v>184</v>
      </c>
      <c r="E766" s="125" t="s">
        <v>184</v>
      </c>
      <c r="F766" s="125" t="s">
        <v>588</v>
      </c>
      <c r="G766" s="125" t="s">
        <v>589</v>
      </c>
      <c r="H766" s="125" t="s">
        <v>187</v>
      </c>
      <c r="I766" s="123">
        <v>38000</v>
      </c>
      <c r="J766" s="123">
        <v>38000</v>
      </c>
      <c r="K766" s="123">
        <v>10000</v>
      </c>
      <c r="L766" s="126">
        <v>7.9249999999999998</v>
      </c>
      <c r="M766" s="137">
        <v>8</v>
      </c>
      <c r="N766" s="126">
        <v>0.76900000000000002</v>
      </c>
      <c r="O766" s="123">
        <v>2</v>
      </c>
      <c r="P766" s="136">
        <v>0.57674999999999998</v>
      </c>
      <c r="Q766" s="138">
        <v>4.2</v>
      </c>
      <c r="R766" s="137">
        <v>4.2</v>
      </c>
      <c r="S766" s="139">
        <v>909950</v>
      </c>
      <c r="T766" s="124">
        <v>4</v>
      </c>
      <c r="U766" s="140">
        <v>216654.76190476189</v>
      </c>
      <c r="V766" s="141">
        <v>4.6156382218803227</v>
      </c>
    </row>
    <row r="767" spans="1:22">
      <c r="A767" s="125">
        <v>767</v>
      </c>
      <c r="B767" s="125">
        <v>767</v>
      </c>
      <c r="C767" s="125" t="s">
        <v>1316</v>
      </c>
      <c r="D767" s="125" t="s">
        <v>184</v>
      </c>
      <c r="E767" s="125" t="s">
        <v>184</v>
      </c>
      <c r="F767" s="125" t="s">
        <v>301</v>
      </c>
      <c r="G767" s="125" t="s">
        <v>302</v>
      </c>
      <c r="H767" s="125" t="s">
        <v>187</v>
      </c>
      <c r="I767" s="123">
        <v>38000</v>
      </c>
      <c r="J767" s="123">
        <v>38000</v>
      </c>
      <c r="K767" s="123">
        <v>10000</v>
      </c>
      <c r="L767" s="126">
        <v>6.4630000000000001</v>
      </c>
      <c r="M767" s="137">
        <v>7</v>
      </c>
      <c r="N767" s="126">
        <v>2.4279999999999999</v>
      </c>
      <c r="O767" s="123">
        <v>2</v>
      </c>
      <c r="P767" s="136">
        <v>1.821</v>
      </c>
      <c r="Q767" s="138">
        <v>21</v>
      </c>
      <c r="R767" s="137">
        <v>21</v>
      </c>
      <c r="S767" s="139">
        <v>839680</v>
      </c>
      <c r="T767" s="124">
        <v>4</v>
      </c>
      <c r="U767" s="140">
        <v>39984.761904761908</v>
      </c>
      <c r="V767" s="141">
        <v>25.009527439024389</v>
      </c>
    </row>
    <row r="768" spans="1:22">
      <c r="A768" s="125">
        <v>768</v>
      </c>
      <c r="B768" s="125">
        <v>768</v>
      </c>
      <c r="C768" s="125" t="s">
        <v>1317</v>
      </c>
      <c r="D768" s="125" t="s">
        <v>184</v>
      </c>
      <c r="E768" s="125" t="s">
        <v>184</v>
      </c>
      <c r="F768" s="125" t="s">
        <v>301</v>
      </c>
      <c r="G768" s="125" t="s">
        <v>302</v>
      </c>
      <c r="H768" s="125" t="s">
        <v>187</v>
      </c>
      <c r="I768" s="123">
        <v>38000</v>
      </c>
      <c r="J768" s="123">
        <v>38000</v>
      </c>
      <c r="K768" s="123">
        <v>10000</v>
      </c>
      <c r="L768" s="126">
        <v>4.5350000000000001</v>
      </c>
      <c r="M768" s="137">
        <v>5</v>
      </c>
      <c r="N768" s="126">
        <v>2.4510000000000001</v>
      </c>
      <c r="O768" s="123">
        <v>2</v>
      </c>
      <c r="P768" s="136">
        <v>1.8382499999999999</v>
      </c>
      <c r="Q768" s="138">
        <v>21</v>
      </c>
      <c r="R768" s="137">
        <v>21</v>
      </c>
      <c r="S768" s="139">
        <v>699140</v>
      </c>
      <c r="T768" s="124">
        <v>4</v>
      </c>
      <c r="U768" s="140">
        <v>33292.380952380954</v>
      </c>
      <c r="V768" s="141">
        <v>30.036902480189948</v>
      </c>
    </row>
    <row r="769" spans="1:22">
      <c r="A769" s="125">
        <v>769</v>
      </c>
      <c r="B769" s="125">
        <v>769</v>
      </c>
      <c r="C769" s="125" t="s">
        <v>1318</v>
      </c>
      <c r="D769" s="125" t="s">
        <v>184</v>
      </c>
      <c r="E769" s="125" t="s">
        <v>184</v>
      </c>
      <c r="F769" s="125" t="s">
        <v>1319</v>
      </c>
      <c r="G769" s="125" t="s">
        <v>1320</v>
      </c>
      <c r="H769" s="125" t="s">
        <v>187</v>
      </c>
      <c r="I769" s="123">
        <v>38000</v>
      </c>
      <c r="J769" s="123">
        <v>38000</v>
      </c>
      <c r="K769" s="123">
        <v>10000</v>
      </c>
      <c r="L769" s="126">
        <v>8.0519999999999996</v>
      </c>
      <c r="M769" s="137">
        <v>9</v>
      </c>
      <c r="N769" s="126">
        <v>0.70799999999999996</v>
      </c>
      <c r="O769" s="123">
        <v>2</v>
      </c>
      <c r="P769" s="136">
        <v>0.53099999999999992</v>
      </c>
      <c r="Q769" s="138">
        <v>4.2</v>
      </c>
      <c r="R769" s="137">
        <v>4.2</v>
      </c>
      <c r="S769" s="139">
        <v>1334440</v>
      </c>
      <c r="T769" s="124">
        <v>1</v>
      </c>
      <c r="U769" s="140">
        <v>317723.80952380953</v>
      </c>
      <c r="V769" s="141">
        <v>3.1473876682353645</v>
      </c>
    </row>
    <row r="770" spans="1:22">
      <c r="A770" s="125">
        <v>770</v>
      </c>
      <c r="B770" s="125">
        <v>770</v>
      </c>
      <c r="C770" s="125" t="s">
        <v>1321</v>
      </c>
      <c r="D770" s="125" t="s">
        <v>205</v>
      </c>
      <c r="E770" s="125" t="s">
        <v>205</v>
      </c>
      <c r="F770" s="125" t="s">
        <v>307</v>
      </c>
      <c r="G770" s="125" t="s">
        <v>308</v>
      </c>
      <c r="H770" s="125" t="s">
        <v>187</v>
      </c>
      <c r="I770" s="123">
        <v>38000</v>
      </c>
      <c r="J770" s="123">
        <v>38000</v>
      </c>
      <c r="K770" s="125" t="s">
        <v>193</v>
      </c>
      <c r="L770" s="126">
        <v>14.054</v>
      </c>
      <c r="M770" s="137">
        <v>15</v>
      </c>
      <c r="N770" s="126">
        <v>0.71599999999999997</v>
      </c>
      <c r="O770" s="123">
        <v>2</v>
      </c>
      <c r="P770" s="136">
        <v>0.53699999999999992</v>
      </c>
      <c r="Q770" s="138">
        <v>4.2</v>
      </c>
      <c r="R770" s="137">
        <v>4.2</v>
      </c>
      <c r="S770" s="139">
        <v>1650640</v>
      </c>
      <c r="T770" s="124">
        <v>1</v>
      </c>
      <c r="U770" s="140">
        <v>393009.52380952379</v>
      </c>
      <c r="V770" s="141">
        <v>2.5444676004458877</v>
      </c>
    </row>
    <row r="771" spans="1:22">
      <c r="A771" s="125">
        <v>771</v>
      </c>
      <c r="B771" s="125">
        <v>771</v>
      </c>
      <c r="C771" s="125" t="s">
        <v>1322</v>
      </c>
      <c r="D771" s="125" t="s">
        <v>205</v>
      </c>
      <c r="E771" s="125" t="s">
        <v>205</v>
      </c>
      <c r="F771" s="125" t="s">
        <v>307</v>
      </c>
      <c r="G771" s="125" t="s">
        <v>308</v>
      </c>
      <c r="H771" s="125" t="s">
        <v>187</v>
      </c>
      <c r="I771" s="123">
        <v>38000</v>
      </c>
      <c r="J771" s="123">
        <v>38000</v>
      </c>
      <c r="K771" s="125" t="s">
        <v>193</v>
      </c>
      <c r="L771" s="126">
        <v>15.529</v>
      </c>
      <c r="M771" s="137">
        <v>16</v>
      </c>
      <c r="N771" s="126">
        <v>0.48399999999999999</v>
      </c>
      <c r="O771" s="123">
        <v>2</v>
      </c>
      <c r="P771" s="136">
        <v>0.48399999999999999</v>
      </c>
      <c r="Q771" s="138">
        <v>4.2</v>
      </c>
      <c r="R771" s="137">
        <v>4.2</v>
      </c>
      <c r="S771" s="139">
        <v>1703340</v>
      </c>
      <c r="T771" s="124">
        <v>1</v>
      </c>
      <c r="U771" s="140">
        <v>405557.14285714284</v>
      </c>
      <c r="V771" s="141">
        <v>2.4657437739969708</v>
      </c>
    </row>
    <row r="772" spans="1:22">
      <c r="A772" s="125">
        <v>772</v>
      </c>
      <c r="B772" s="125">
        <v>772</v>
      </c>
      <c r="C772" s="125" t="s">
        <v>1323</v>
      </c>
      <c r="D772" s="125" t="s">
        <v>205</v>
      </c>
      <c r="E772" s="125" t="s">
        <v>205</v>
      </c>
      <c r="F772" s="125" t="s">
        <v>307</v>
      </c>
      <c r="G772" s="125" t="s">
        <v>308</v>
      </c>
      <c r="H772" s="125" t="s">
        <v>187</v>
      </c>
      <c r="I772" s="123">
        <v>38000</v>
      </c>
      <c r="J772" s="123">
        <v>38000</v>
      </c>
      <c r="K772" s="125" t="s">
        <v>193</v>
      </c>
      <c r="L772" s="126">
        <v>21.77</v>
      </c>
      <c r="M772" s="137">
        <v>22</v>
      </c>
      <c r="N772" s="126">
        <v>1.206</v>
      </c>
      <c r="O772" s="123">
        <v>2</v>
      </c>
      <c r="P772" s="136">
        <v>0.90449999999999997</v>
      </c>
      <c r="Q772" s="138">
        <v>8.4</v>
      </c>
      <c r="R772" s="137">
        <v>8.4</v>
      </c>
      <c r="S772" s="139">
        <v>2064900</v>
      </c>
      <c r="T772" s="124">
        <v>2</v>
      </c>
      <c r="U772" s="140">
        <v>245821.42857142855</v>
      </c>
      <c r="V772" s="141">
        <v>4.0679936074386172</v>
      </c>
    </row>
    <row r="773" spans="1:22">
      <c r="A773" s="142">
        <v>773</v>
      </c>
      <c r="B773" s="142">
        <v>773</v>
      </c>
      <c r="C773" s="142" t="s">
        <v>1324</v>
      </c>
      <c r="D773" s="125" t="s">
        <v>205</v>
      </c>
      <c r="E773" s="125" t="s">
        <v>205</v>
      </c>
      <c r="F773" s="142" t="s">
        <v>307</v>
      </c>
      <c r="G773" s="142" t="s">
        <v>308</v>
      </c>
      <c r="H773" s="142" t="s">
        <v>187</v>
      </c>
      <c r="I773" s="143">
        <v>38000</v>
      </c>
      <c r="J773" s="143">
        <v>38000</v>
      </c>
      <c r="K773" s="142" t="s">
        <v>193</v>
      </c>
      <c r="L773" s="144">
        <v>19.238</v>
      </c>
      <c r="M773" s="145">
        <v>20</v>
      </c>
      <c r="N773" s="144">
        <v>11.965</v>
      </c>
      <c r="O773" s="143">
        <v>2</v>
      </c>
      <c r="P773" s="145">
        <v>8.973749999999999</v>
      </c>
      <c r="Q773" s="146">
        <v>109.19999999999999</v>
      </c>
      <c r="R773" s="145">
        <v>109.19999999999999</v>
      </c>
      <c r="S773" s="139">
        <v>5134660</v>
      </c>
      <c r="T773" s="147">
        <v>11</v>
      </c>
      <c r="U773" s="148">
        <v>47020.695970695975</v>
      </c>
      <c r="V773" s="149">
        <v>21.267230936420326</v>
      </c>
    </row>
    <row r="774" spans="1:22">
      <c r="A774" s="142">
        <v>774</v>
      </c>
      <c r="B774" s="142">
        <v>774</v>
      </c>
      <c r="C774" s="142" t="s">
        <v>1325</v>
      </c>
      <c r="D774" s="125" t="s">
        <v>205</v>
      </c>
      <c r="E774" s="125" t="s">
        <v>205</v>
      </c>
      <c r="F774" s="142" t="s">
        <v>307</v>
      </c>
      <c r="G774" s="142" t="s">
        <v>308</v>
      </c>
      <c r="H774" s="142" t="s">
        <v>187</v>
      </c>
      <c r="I774" s="143">
        <v>38000</v>
      </c>
      <c r="J774" s="143">
        <v>38000</v>
      </c>
      <c r="K774" s="142" t="s">
        <v>193</v>
      </c>
      <c r="L774" s="144">
        <v>13.058999999999999</v>
      </c>
      <c r="M774" s="145">
        <v>14</v>
      </c>
      <c r="N774" s="144">
        <v>5.5110000000000001</v>
      </c>
      <c r="O774" s="143">
        <v>2</v>
      </c>
      <c r="P774" s="145">
        <v>4.1332500000000003</v>
      </c>
      <c r="Q774" s="146">
        <v>50.400000000000006</v>
      </c>
      <c r="R774" s="145">
        <v>50.400000000000006</v>
      </c>
      <c r="S774" s="139">
        <v>3869800</v>
      </c>
      <c r="T774" s="147">
        <v>11</v>
      </c>
      <c r="U774" s="148">
        <v>76781.746031746021</v>
      </c>
      <c r="V774" s="149">
        <v>13.023928885213708</v>
      </c>
    </row>
    <row r="775" spans="1:22">
      <c r="A775" s="125">
        <v>775</v>
      </c>
      <c r="B775" s="125">
        <v>775</v>
      </c>
      <c r="C775" s="125" t="s">
        <v>1326</v>
      </c>
      <c r="D775" s="125" t="s">
        <v>205</v>
      </c>
      <c r="E775" s="125" t="s">
        <v>205</v>
      </c>
      <c r="F775" s="125" t="s">
        <v>307</v>
      </c>
      <c r="G775" s="125" t="s">
        <v>308</v>
      </c>
      <c r="H775" s="125" t="s">
        <v>187</v>
      </c>
      <c r="I775" s="123">
        <v>38000</v>
      </c>
      <c r="J775" s="123">
        <v>38000</v>
      </c>
      <c r="K775" s="125" t="s">
        <v>193</v>
      </c>
      <c r="L775" s="126">
        <v>16.725999999999999</v>
      </c>
      <c r="M775" s="137">
        <v>17</v>
      </c>
      <c r="N775" s="126">
        <v>2.9860000000000002</v>
      </c>
      <c r="O775" s="123">
        <v>2</v>
      </c>
      <c r="P775" s="136">
        <v>2.2395</v>
      </c>
      <c r="Q775" s="138">
        <v>25.200000000000003</v>
      </c>
      <c r="R775" s="137">
        <v>25.200000000000003</v>
      </c>
      <c r="S775" s="139">
        <v>1857900</v>
      </c>
      <c r="T775" s="124">
        <v>5</v>
      </c>
      <c r="U775" s="140">
        <v>73726.190476190473</v>
      </c>
      <c r="V775" s="141">
        <v>13.563700952688521</v>
      </c>
    </row>
    <row r="776" spans="1:22">
      <c r="A776" s="125">
        <v>776</v>
      </c>
      <c r="B776" s="125">
        <v>776</v>
      </c>
      <c r="C776" s="125" t="s">
        <v>1327</v>
      </c>
      <c r="D776" s="125" t="s">
        <v>190</v>
      </c>
      <c r="E776" s="125" t="s">
        <v>190</v>
      </c>
      <c r="F776" s="125" t="s">
        <v>310</v>
      </c>
      <c r="G776" s="125" t="s">
        <v>311</v>
      </c>
      <c r="H776" s="125" t="s">
        <v>187</v>
      </c>
      <c r="I776" s="123">
        <v>38000</v>
      </c>
      <c r="J776" s="123">
        <v>38000</v>
      </c>
      <c r="K776" s="125" t="s">
        <v>193</v>
      </c>
      <c r="L776" s="126">
        <v>8.4879999999999995</v>
      </c>
      <c r="M776" s="137">
        <v>9</v>
      </c>
      <c r="N776" s="126">
        <v>0.92900000000000005</v>
      </c>
      <c r="O776" s="123">
        <v>2</v>
      </c>
      <c r="P776" s="136">
        <v>0.69674999999999998</v>
      </c>
      <c r="Q776" s="138">
        <v>8.4</v>
      </c>
      <c r="R776" s="137">
        <v>8.4</v>
      </c>
      <c r="S776" s="139">
        <v>1379800</v>
      </c>
      <c r="T776" s="124">
        <v>2</v>
      </c>
      <c r="U776" s="140">
        <v>164261.90476190476</v>
      </c>
      <c r="V776" s="141">
        <v>6.087838817219887</v>
      </c>
    </row>
    <row r="777" spans="1:22">
      <c r="A777" s="125">
        <v>777</v>
      </c>
      <c r="B777" s="125">
        <v>777</v>
      </c>
      <c r="C777" s="125" t="s">
        <v>1328</v>
      </c>
      <c r="D777" s="125" t="s">
        <v>190</v>
      </c>
      <c r="E777" s="125" t="s">
        <v>190</v>
      </c>
      <c r="F777" s="125" t="s">
        <v>310</v>
      </c>
      <c r="G777" s="125" t="s">
        <v>311</v>
      </c>
      <c r="H777" s="125" t="s">
        <v>187</v>
      </c>
      <c r="I777" s="123">
        <v>38000</v>
      </c>
      <c r="J777" s="123">
        <v>38000</v>
      </c>
      <c r="K777" s="125" t="s">
        <v>193</v>
      </c>
      <c r="L777" s="126">
        <v>16.672000000000001</v>
      </c>
      <c r="M777" s="137">
        <v>17</v>
      </c>
      <c r="N777" s="126">
        <v>0.55500000000000005</v>
      </c>
      <c r="O777" s="123">
        <v>2</v>
      </c>
      <c r="P777" s="136">
        <v>0.55500000000000005</v>
      </c>
      <c r="Q777" s="138">
        <v>4.2</v>
      </c>
      <c r="R777" s="137">
        <v>4.2</v>
      </c>
      <c r="S777" s="139">
        <v>1756040</v>
      </c>
      <c r="T777" s="124">
        <v>1</v>
      </c>
      <c r="U777" s="140">
        <v>418104.76190476189</v>
      </c>
      <c r="V777" s="141">
        <v>2.3917450627548349</v>
      </c>
    </row>
    <row r="778" spans="1:22">
      <c r="A778" s="125">
        <v>778</v>
      </c>
      <c r="B778" s="125">
        <v>778</v>
      </c>
      <c r="C778" s="125" t="s">
        <v>1329</v>
      </c>
      <c r="D778" s="125" t="s">
        <v>190</v>
      </c>
      <c r="E778" s="125" t="s">
        <v>190</v>
      </c>
      <c r="F778" s="125" t="s">
        <v>191</v>
      </c>
      <c r="G778" s="125" t="s">
        <v>192</v>
      </c>
      <c r="H778" s="125" t="s">
        <v>187</v>
      </c>
      <c r="I778" s="123">
        <v>38000</v>
      </c>
      <c r="J778" s="123">
        <v>38000</v>
      </c>
      <c r="K778" s="125" t="s">
        <v>193</v>
      </c>
      <c r="L778" s="126">
        <v>11.941000000000001</v>
      </c>
      <c r="M778" s="137">
        <v>12</v>
      </c>
      <c r="N778" s="126">
        <v>3.141</v>
      </c>
      <c r="O778" s="123">
        <v>2</v>
      </c>
      <c r="P778" s="136">
        <v>2.35575</v>
      </c>
      <c r="Q778" s="138">
        <v>25.200000000000003</v>
      </c>
      <c r="R778" s="137">
        <v>25.200000000000003</v>
      </c>
      <c r="S778" s="139">
        <v>1413750</v>
      </c>
      <c r="T778" s="124">
        <v>5</v>
      </c>
      <c r="U778" s="140">
        <v>56101.190476190473</v>
      </c>
      <c r="V778" s="141">
        <v>17.824933687002655</v>
      </c>
    </row>
    <row r="779" spans="1:22">
      <c r="A779" s="125">
        <v>779</v>
      </c>
      <c r="B779" s="125">
        <v>779</v>
      </c>
      <c r="C779" s="125" t="s">
        <v>1330</v>
      </c>
      <c r="D779" s="125" t="s">
        <v>190</v>
      </c>
      <c r="E779" s="125" t="s">
        <v>190</v>
      </c>
      <c r="F779" s="125" t="s">
        <v>310</v>
      </c>
      <c r="G779" s="125" t="s">
        <v>311</v>
      </c>
      <c r="H779" s="125" t="s">
        <v>187</v>
      </c>
      <c r="I779" s="123">
        <v>38000</v>
      </c>
      <c r="J779" s="123">
        <v>38000</v>
      </c>
      <c r="K779" s="125" t="s">
        <v>193</v>
      </c>
      <c r="L779" s="126">
        <v>13.869</v>
      </c>
      <c r="M779" s="137">
        <v>14</v>
      </c>
      <c r="N779" s="126">
        <v>0.88600000000000001</v>
      </c>
      <c r="O779" s="123">
        <v>2</v>
      </c>
      <c r="P779" s="136">
        <v>0.66449999999999998</v>
      </c>
      <c r="Q779" s="138">
        <v>8.4</v>
      </c>
      <c r="R779" s="137">
        <v>8.4</v>
      </c>
      <c r="S779" s="139">
        <v>1643300</v>
      </c>
      <c r="T779" s="124">
        <v>2</v>
      </c>
      <c r="U779" s="140">
        <v>195630.95238095237</v>
      </c>
      <c r="V779" s="141">
        <v>5.1116655510253759</v>
      </c>
    </row>
    <row r="780" spans="1:22">
      <c r="A780" s="125">
        <v>780</v>
      </c>
      <c r="B780" s="125">
        <v>780</v>
      </c>
      <c r="C780" s="125" t="s">
        <v>1331</v>
      </c>
      <c r="D780" s="125" t="s">
        <v>190</v>
      </c>
      <c r="E780" s="125" t="s">
        <v>190</v>
      </c>
      <c r="F780" s="125" t="s">
        <v>191</v>
      </c>
      <c r="G780" s="125" t="s">
        <v>192</v>
      </c>
      <c r="H780" s="125" t="s">
        <v>187</v>
      </c>
      <c r="I780" s="123">
        <v>38000</v>
      </c>
      <c r="J780" s="123">
        <v>38000</v>
      </c>
      <c r="K780" s="125" t="s">
        <v>193</v>
      </c>
      <c r="L780" s="126">
        <v>13.01</v>
      </c>
      <c r="M780" s="137">
        <v>14</v>
      </c>
      <c r="N780" s="126">
        <v>0.314</v>
      </c>
      <c r="O780" s="123">
        <v>2</v>
      </c>
      <c r="P780" s="136">
        <v>0.314</v>
      </c>
      <c r="Q780" s="138">
        <v>4.2</v>
      </c>
      <c r="R780" s="137">
        <v>4.2</v>
      </c>
      <c r="S780" s="139">
        <v>1597940</v>
      </c>
      <c r="T780" s="124">
        <v>1</v>
      </c>
      <c r="U780" s="140">
        <v>380461.90476190473</v>
      </c>
      <c r="V780" s="141">
        <v>2.6283840444572388</v>
      </c>
    </row>
    <row r="781" spans="1:22">
      <c r="A781" s="125">
        <v>781</v>
      </c>
      <c r="B781" s="125">
        <v>781</v>
      </c>
      <c r="C781" s="125" t="s">
        <v>1332</v>
      </c>
      <c r="D781" s="125" t="s">
        <v>190</v>
      </c>
      <c r="E781" s="125" t="s">
        <v>190</v>
      </c>
      <c r="F781" s="125" t="s">
        <v>310</v>
      </c>
      <c r="G781" s="125" t="s">
        <v>311</v>
      </c>
      <c r="H781" s="125" t="s">
        <v>187</v>
      </c>
      <c r="I781" s="123">
        <v>38000</v>
      </c>
      <c r="J781" s="123">
        <v>38000</v>
      </c>
      <c r="K781" s="125" t="s">
        <v>193</v>
      </c>
      <c r="L781" s="126">
        <v>9.6690000000000005</v>
      </c>
      <c r="M781" s="137">
        <v>10</v>
      </c>
      <c r="N781" s="126">
        <v>0.47499999999999998</v>
      </c>
      <c r="O781" s="123">
        <v>2</v>
      </c>
      <c r="P781" s="136">
        <v>0.47499999999999998</v>
      </c>
      <c r="Q781" s="138">
        <v>4.2</v>
      </c>
      <c r="R781" s="137">
        <v>4.2</v>
      </c>
      <c r="S781" s="139">
        <v>1387140</v>
      </c>
      <c r="T781" s="124">
        <v>1</v>
      </c>
      <c r="U781" s="140">
        <v>330271.42857142858</v>
      </c>
      <c r="V781" s="141">
        <v>3.0278126216531858</v>
      </c>
    </row>
    <row r="782" spans="1:22">
      <c r="A782" s="125">
        <v>782</v>
      </c>
      <c r="B782" s="125">
        <v>782</v>
      </c>
      <c r="C782" s="125" t="s">
        <v>1333</v>
      </c>
      <c r="D782" s="125" t="s">
        <v>190</v>
      </c>
      <c r="E782" s="125" t="s">
        <v>190</v>
      </c>
      <c r="F782" s="125" t="s">
        <v>310</v>
      </c>
      <c r="G782" s="125" t="s">
        <v>311</v>
      </c>
      <c r="H782" s="125" t="s">
        <v>187</v>
      </c>
      <c r="I782" s="123">
        <v>38000</v>
      </c>
      <c r="J782" s="123">
        <v>38000</v>
      </c>
      <c r="K782" s="125" t="s">
        <v>193</v>
      </c>
      <c r="L782" s="126">
        <v>5.0019999999999998</v>
      </c>
      <c r="M782" s="137">
        <v>6</v>
      </c>
      <c r="N782" s="126">
        <v>4.3550000000000004</v>
      </c>
      <c r="O782" s="123">
        <v>2</v>
      </c>
      <c r="P782" s="136">
        <v>3.2662500000000003</v>
      </c>
      <c r="Q782" s="138">
        <v>37.800000000000004</v>
      </c>
      <c r="R782" s="137">
        <v>37.800000000000004</v>
      </c>
      <c r="S782" s="139">
        <v>1015350</v>
      </c>
      <c r="T782" s="124">
        <v>6</v>
      </c>
      <c r="U782" s="140">
        <v>26861.111111111109</v>
      </c>
      <c r="V782" s="141">
        <v>37.228541882109624</v>
      </c>
    </row>
    <row r="783" spans="1:22">
      <c r="A783" s="125">
        <v>783</v>
      </c>
      <c r="B783" s="125">
        <v>783</v>
      </c>
      <c r="C783" s="125" t="s">
        <v>1334</v>
      </c>
      <c r="D783" s="125" t="s">
        <v>190</v>
      </c>
      <c r="E783" s="125" t="s">
        <v>190</v>
      </c>
      <c r="F783" s="125" t="s">
        <v>310</v>
      </c>
      <c r="G783" s="125" t="s">
        <v>311</v>
      </c>
      <c r="H783" s="125" t="s">
        <v>187</v>
      </c>
      <c r="I783" s="123">
        <v>38000</v>
      </c>
      <c r="J783" s="123">
        <v>38000</v>
      </c>
      <c r="K783" s="125" t="s">
        <v>193</v>
      </c>
      <c r="L783" s="126">
        <v>5.0670000000000002</v>
      </c>
      <c r="M783" s="137">
        <v>6</v>
      </c>
      <c r="N783" s="126">
        <v>1.8979999999999999</v>
      </c>
      <c r="O783" s="123">
        <v>2</v>
      </c>
      <c r="P783" s="136">
        <v>1.4235</v>
      </c>
      <c r="Q783" s="138">
        <v>16.8</v>
      </c>
      <c r="R783" s="137">
        <v>16.8</v>
      </c>
      <c r="S783" s="139">
        <v>769410</v>
      </c>
      <c r="T783" s="124">
        <v>4</v>
      </c>
      <c r="U783" s="140">
        <v>45798.214285714283</v>
      </c>
      <c r="V783" s="141">
        <v>21.834912465395561</v>
      </c>
    </row>
    <row r="784" spans="1:22">
      <c r="A784" s="125">
        <v>784</v>
      </c>
      <c r="B784" s="125">
        <v>784</v>
      </c>
      <c r="C784" s="125" t="s">
        <v>1335</v>
      </c>
      <c r="D784" s="125" t="s">
        <v>190</v>
      </c>
      <c r="E784" s="125" t="s">
        <v>190</v>
      </c>
      <c r="F784" s="125" t="s">
        <v>310</v>
      </c>
      <c r="G784" s="125" t="s">
        <v>311</v>
      </c>
      <c r="H784" s="125" t="s">
        <v>187</v>
      </c>
      <c r="I784" s="123">
        <v>38000</v>
      </c>
      <c r="J784" s="123">
        <v>38000</v>
      </c>
      <c r="K784" s="125" t="s">
        <v>193</v>
      </c>
      <c r="L784" s="126">
        <v>6.8959999999999999</v>
      </c>
      <c r="M784" s="137">
        <v>7</v>
      </c>
      <c r="N784" s="126">
        <v>2.6869999999999998</v>
      </c>
      <c r="O784" s="123">
        <v>2</v>
      </c>
      <c r="P784" s="136">
        <v>2.01525</v>
      </c>
      <c r="Q784" s="138">
        <v>21</v>
      </c>
      <c r="R784" s="137">
        <v>21</v>
      </c>
      <c r="S784" s="139">
        <v>839680</v>
      </c>
      <c r="T784" s="124">
        <v>4</v>
      </c>
      <c r="U784" s="140">
        <v>39984.761904761908</v>
      </c>
      <c r="V784" s="141">
        <v>25.009527439024389</v>
      </c>
    </row>
    <row r="785" spans="1:22">
      <c r="A785" s="142">
        <v>785</v>
      </c>
      <c r="B785" s="142">
        <v>785</v>
      </c>
      <c r="C785" s="142" t="s">
        <v>1336</v>
      </c>
      <c r="D785" s="125" t="s">
        <v>190</v>
      </c>
      <c r="E785" s="125" t="s">
        <v>190</v>
      </c>
      <c r="F785" s="142" t="s">
        <v>191</v>
      </c>
      <c r="G785" s="142" t="s">
        <v>192</v>
      </c>
      <c r="H785" s="142" t="s">
        <v>187</v>
      </c>
      <c r="I785" s="143">
        <v>38000</v>
      </c>
      <c r="J785" s="143">
        <v>38000</v>
      </c>
      <c r="K785" s="142" t="s">
        <v>193</v>
      </c>
      <c r="L785" s="144">
        <v>4.8390000000000004</v>
      </c>
      <c r="M785" s="145">
        <v>5</v>
      </c>
      <c r="N785" s="144">
        <v>14.672000000000001</v>
      </c>
      <c r="O785" s="143">
        <v>2</v>
      </c>
      <c r="P785" s="145">
        <v>11.004000000000001</v>
      </c>
      <c r="Q785" s="146">
        <v>134.4</v>
      </c>
      <c r="R785" s="145">
        <v>134.4</v>
      </c>
      <c r="S785" s="139">
        <v>2818860</v>
      </c>
      <c r="T785" s="147">
        <v>12</v>
      </c>
      <c r="U785" s="148">
        <v>20973.660714285714</v>
      </c>
      <c r="V785" s="149">
        <v>47.678848896362361</v>
      </c>
    </row>
    <row r="786" spans="1:22">
      <c r="A786" s="125">
        <v>786</v>
      </c>
      <c r="B786" s="125">
        <v>786</v>
      </c>
      <c r="C786" s="125" t="s">
        <v>1337</v>
      </c>
      <c r="D786" s="125" t="s">
        <v>190</v>
      </c>
      <c r="E786" s="125" t="s">
        <v>190</v>
      </c>
      <c r="F786" s="125" t="s">
        <v>310</v>
      </c>
      <c r="G786" s="125" t="s">
        <v>311</v>
      </c>
      <c r="H786" s="125" t="s">
        <v>187</v>
      </c>
      <c r="I786" s="123">
        <v>38000</v>
      </c>
      <c r="J786" s="123">
        <v>38000</v>
      </c>
      <c r="K786" s="125" t="s">
        <v>193</v>
      </c>
      <c r="L786" s="126">
        <v>10.144</v>
      </c>
      <c r="M786" s="137">
        <v>11</v>
      </c>
      <c r="N786" s="126">
        <v>1.0640000000000001</v>
      </c>
      <c r="O786" s="123">
        <v>2</v>
      </c>
      <c r="P786" s="136">
        <v>0.79800000000000004</v>
      </c>
      <c r="Q786" s="138">
        <v>8.4</v>
      </c>
      <c r="R786" s="137">
        <v>8.4</v>
      </c>
      <c r="S786" s="139">
        <v>1485200</v>
      </c>
      <c r="T786" s="124">
        <v>2</v>
      </c>
      <c r="U786" s="140">
        <v>176809.52380952382</v>
      </c>
      <c r="V786" s="141">
        <v>5.655803932130353</v>
      </c>
    </row>
    <row r="787" spans="1:22">
      <c r="A787" s="142">
        <v>787</v>
      </c>
      <c r="B787" s="142">
        <v>787</v>
      </c>
      <c r="C787" s="142" t="s">
        <v>1338</v>
      </c>
      <c r="D787" s="125" t="s">
        <v>190</v>
      </c>
      <c r="E787" s="125" t="s">
        <v>190</v>
      </c>
      <c r="F787" s="142" t="s">
        <v>310</v>
      </c>
      <c r="G787" s="142" t="s">
        <v>311</v>
      </c>
      <c r="H787" s="142" t="s">
        <v>187</v>
      </c>
      <c r="I787" s="143">
        <v>38000</v>
      </c>
      <c r="J787" s="143">
        <v>38000</v>
      </c>
      <c r="K787" s="142" t="s">
        <v>193</v>
      </c>
      <c r="L787" s="144">
        <v>10.586</v>
      </c>
      <c r="M787" s="145">
        <v>11</v>
      </c>
      <c r="N787" s="144">
        <v>5.7149999999999999</v>
      </c>
      <c r="O787" s="143">
        <v>2</v>
      </c>
      <c r="P787" s="145">
        <v>4.2862499999999999</v>
      </c>
      <c r="Q787" s="146">
        <v>50.400000000000006</v>
      </c>
      <c r="R787" s="145">
        <v>50.400000000000006</v>
      </c>
      <c r="S787" s="139">
        <v>3237370</v>
      </c>
      <c r="T787" s="147">
        <v>11</v>
      </c>
      <c r="U787" s="148">
        <v>64233.531746031738</v>
      </c>
      <c r="V787" s="149">
        <v>15.568192699629639</v>
      </c>
    </row>
    <row r="788" spans="1:22">
      <c r="A788" s="125">
        <v>788</v>
      </c>
      <c r="B788" s="125">
        <v>788</v>
      </c>
      <c r="C788" s="125" t="s">
        <v>1339</v>
      </c>
      <c r="D788" s="125" t="s">
        <v>190</v>
      </c>
      <c r="E788" s="125" t="s">
        <v>190</v>
      </c>
      <c r="F788" s="125" t="s">
        <v>310</v>
      </c>
      <c r="G788" s="125" t="s">
        <v>311</v>
      </c>
      <c r="H788" s="125" t="s">
        <v>187</v>
      </c>
      <c r="I788" s="123">
        <v>38000</v>
      </c>
      <c r="J788" s="123">
        <v>38000</v>
      </c>
      <c r="K788" s="125" t="s">
        <v>193</v>
      </c>
      <c r="L788" s="126">
        <v>12.771000000000001</v>
      </c>
      <c r="M788" s="137">
        <v>13</v>
      </c>
      <c r="N788" s="126">
        <v>0.61699999999999999</v>
      </c>
      <c r="O788" s="123">
        <v>2</v>
      </c>
      <c r="P788" s="136">
        <v>0.46274999999999999</v>
      </c>
      <c r="Q788" s="138">
        <v>4.2</v>
      </c>
      <c r="R788" s="137">
        <v>4.2</v>
      </c>
      <c r="S788" s="139">
        <v>1545240</v>
      </c>
      <c r="T788" s="124">
        <v>1</v>
      </c>
      <c r="U788" s="140">
        <v>367914.28571428568</v>
      </c>
      <c r="V788" s="141">
        <v>2.7180243845616214</v>
      </c>
    </row>
    <row r="789" spans="1:22">
      <c r="A789" s="125">
        <v>789</v>
      </c>
      <c r="B789" s="125">
        <v>789</v>
      </c>
      <c r="C789" s="125" t="s">
        <v>1340</v>
      </c>
      <c r="D789" s="125" t="s">
        <v>190</v>
      </c>
      <c r="E789" s="125" t="s">
        <v>190</v>
      </c>
      <c r="F789" s="125" t="s">
        <v>310</v>
      </c>
      <c r="G789" s="125" t="s">
        <v>311</v>
      </c>
      <c r="H789" s="125" t="s">
        <v>187</v>
      </c>
      <c r="I789" s="123">
        <v>38000</v>
      </c>
      <c r="J789" s="123">
        <v>38000</v>
      </c>
      <c r="K789" s="125" t="s">
        <v>193</v>
      </c>
      <c r="L789" s="126">
        <v>14.805999999999999</v>
      </c>
      <c r="M789" s="137">
        <v>15</v>
      </c>
      <c r="N789" s="126">
        <v>0.55000000000000004</v>
      </c>
      <c r="O789" s="123">
        <v>2</v>
      </c>
      <c r="P789" s="136">
        <v>0.55000000000000004</v>
      </c>
      <c r="Q789" s="138">
        <v>4.2</v>
      </c>
      <c r="R789" s="137">
        <v>4.2</v>
      </c>
      <c r="S789" s="139">
        <v>1650640</v>
      </c>
      <c r="T789" s="124">
        <v>1</v>
      </c>
      <c r="U789" s="140">
        <v>393009.52380952379</v>
      </c>
      <c r="V789" s="141">
        <v>2.5444676004458877</v>
      </c>
    </row>
    <row r="790" spans="1:22">
      <c r="A790" s="125">
        <v>790</v>
      </c>
      <c r="B790" s="125">
        <v>790</v>
      </c>
      <c r="C790" s="125" t="s">
        <v>1341</v>
      </c>
      <c r="D790" s="125" t="s">
        <v>190</v>
      </c>
      <c r="E790" s="125" t="s">
        <v>190</v>
      </c>
      <c r="F790" s="125" t="s">
        <v>310</v>
      </c>
      <c r="G790" s="125" t="s">
        <v>311</v>
      </c>
      <c r="H790" s="125" t="s">
        <v>187</v>
      </c>
      <c r="I790" s="123">
        <v>38000</v>
      </c>
      <c r="J790" s="123">
        <v>38000</v>
      </c>
      <c r="K790" s="125" t="s">
        <v>193</v>
      </c>
      <c r="L790" s="126">
        <v>13.069000000000001</v>
      </c>
      <c r="M790" s="137">
        <v>14</v>
      </c>
      <c r="N790" s="126">
        <v>3.0739999999999998</v>
      </c>
      <c r="O790" s="123">
        <v>2</v>
      </c>
      <c r="P790" s="136">
        <v>2.3054999999999999</v>
      </c>
      <c r="Q790" s="138">
        <v>25.200000000000003</v>
      </c>
      <c r="R790" s="137">
        <v>25.200000000000003</v>
      </c>
      <c r="S790" s="139">
        <v>1591410</v>
      </c>
      <c r="T790" s="124">
        <v>5</v>
      </c>
      <c r="U790" s="140">
        <v>63151.190476190466</v>
      </c>
      <c r="V790" s="141">
        <v>15.835014232661605</v>
      </c>
    </row>
    <row r="791" spans="1:22">
      <c r="A791" s="142">
        <v>791</v>
      </c>
      <c r="B791" s="142">
        <v>791</v>
      </c>
      <c r="C791" s="142" t="s">
        <v>1342</v>
      </c>
      <c r="D791" s="125" t="s">
        <v>190</v>
      </c>
      <c r="E791" s="125" t="s">
        <v>190</v>
      </c>
      <c r="F791" s="142" t="s">
        <v>310</v>
      </c>
      <c r="G791" s="142" t="s">
        <v>311</v>
      </c>
      <c r="H791" s="142" t="s">
        <v>187</v>
      </c>
      <c r="I791" s="143">
        <v>38000</v>
      </c>
      <c r="J791" s="143">
        <v>38000</v>
      </c>
      <c r="K791" s="142" t="s">
        <v>193</v>
      </c>
      <c r="L791" s="144">
        <v>11.819000000000001</v>
      </c>
      <c r="M791" s="145">
        <v>12</v>
      </c>
      <c r="N791" s="144">
        <v>7.2859999999999996</v>
      </c>
      <c r="O791" s="143">
        <v>2</v>
      </c>
      <c r="P791" s="145">
        <v>5.4644999999999992</v>
      </c>
      <c r="Q791" s="146">
        <v>67.2</v>
      </c>
      <c r="R791" s="145">
        <v>67.2</v>
      </c>
      <c r="S791" s="139">
        <v>3448180</v>
      </c>
      <c r="T791" s="147">
        <v>11</v>
      </c>
      <c r="U791" s="148">
        <v>51312.202380952382</v>
      </c>
      <c r="V791" s="149">
        <v>19.488541781461524</v>
      </c>
    </row>
    <row r="792" spans="1:22">
      <c r="A792" s="125">
        <v>792</v>
      </c>
      <c r="B792" s="125">
        <v>792</v>
      </c>
      <c r="C792" s="125" t="s">
        <v>1343</v>
      </c>
      <c r="D792" s="125" t="s">
        <v>190</v>
      </c>
      <c r="E792" s="125" t="s">
        <v>190</v>
      </c>
      <c r="F792" s="125" t="s">
        <v>310</v>
      </c>
      <c r="G792" s="125" t="s">
        <v>311</v>
      </c>
      <c r="H792" s="125" t="s">
        <v>187</v>
      </c>
      <c r="I792" s="123">
        <v>38000</v>
      </c>
      <c r="J792" s="123">
        <v>38000</v>
      </c>
      <c r="K792" s="125" t="s">
        <v>193</v>
      </c>
      <c r="L792" s="126">
        <v>11.307</v>
      </c>
      <c r="M792" s="137">
        <v>12</v>
      </c>
      <c r="N792" s="126">
        <v>0.66800000000000004</v>
      </c>
      <c r="O792" s="123">
        <v>2</v>
      </c>
      <c r="P792" s="136">
        <v>0.501</v>
      </c>
      <c r="Q792" s="138">
        <v>4.2</v>
      </c>
      <c r="R792" s="137">
        <v>4.2</v>
      </c>
      <c r="S792" s="139">
        <v>1492540</v>
      </c>
      <c r="T792" s="124">
        <v>1</v>
      </c>
      <c r="U792" s="140">
        <v>355366.66666666663</v>
      </c>
      <c r="V792" s="141">
        <v>2.8139949348091173</v>
      </c>
    </row>
    <row r="793" spans="1:22">
      <c r="A793" s="125">
        <v>793</v>
      </c>
      <c r="B793" s="125">
        <v>793</v>
      </c>
      <c r="C793" s="125" t="s">
        <v>1344</v>
      </c>
      <c r="D793" s="125" t="s">
        <v>190</v>
      </c>
      <c r="E793" s="125" t="s">
        <v>190</v>
      </c>
      <c r="F793" s="125" t="s">
        <v>310</v>
      </c>
      <c r="G793" s="125" t="s">
        <v>311</v>
      </c>
      <c r="H793" s="125" t="s">
        <v>187</v>
      </c>
      <c r="I793" s="123">
        <v>38000</v>
      </c>
      <c r="J793" s="123">
        <v>38000</v>
      </c>
      <c r="K793" s="125" t="s">
        <v>193</v>
      </c>
      <c r="L793" s="126">
        <v>8.8859999999999992</v>
      </c>
      <c r="M793" s="137">
        <v>9</v>
      </c>
      <c r="N793" s="126">
        <v>2.3319999999999999</v>
      </c>
      <c r="O793" s="123">
        <v>2</v>
      </c>
      <c r="P793" s="136">
        <v>1.7489999999999999</v>
      </c>
      <c r="Q793" s="138">
        <v>21</v>
      </c>
      <c r="R793" s="137">
        <v>21</v>
      </c>
      <c r="S793" s="139">
        <v>980220</v>
      </c>
      <c r="T793" s="124">
        <v>4</v>
      </c>
      <c r="U793" s="140">
        <v>46677.142857142855</v>
      </c>
      <c r="V793" s="141">
        <v>21.423762012609416</v>
      </c>
    </row>
    <row r="794" spans="1:22">
      <c r="A794" s="125">
        <v>794</v>
      </c>
      <c r="B794" s="125">
        <v>794</v>
      </c>
      <c r="C794" s="125" t="s">
        <v>1345</v>
      </c>
      <c r="D794" s="125" t="s">
        <v>190</v>
      </c>
      <c r="E794" s="125" t="s">
        <v>190</v>
      </c>
      <c r="F794" s="125" t="s">
        <v>310</v>
      </c>
      <c r="G794" s="125" t="s">
        <v>311</v>
      </c>
      <c r="H794" s="125" t="s">
        <v>187</v>
      </c>
      <c r="I794" s="123">
        <v>38000</v>
      </c>
      <c r="J794" s="123">
        <v>38000</v>
      </c>
      <c r="K794" s="125" t="s">
        <v>193</v>
      </c>
      <c r="L794" s="126">
        <v>11.63</v>
      </c>
      <c r="M794" s="137">
        <v>12</v>
      </c>
      <c r="N794" s="126">
        <v>1.8939999999999999</v>
      </c>
      <c r="O794" s="123">
        <v>2</v>
      </c>
      <c r="P794" s="136">
        <v>1.4204999999999999</v>
      </c>
      <c r="Q794" s="138">
        <v>16.8</v>
      </c>
      <c r="R794" s="137">
        <v>16.8</v>
      </c>
      <c r="S794" s="139">
        <v>1191030</v>
      </c>
      <c r="T794" s="124">
        <v>4</v>
      </c>
      <c r="U794" s="140">
        <v>70894.642857142855</v>
      </c>
      <c r="V794" s="141">
        <v>14.105438150172541</v>
      </c>
    </row>
    <row r="795" spans="1:22">
      <c r="A795" s="142">
        <v>795</v>
      </c>
      <c r="B795" s="142">
        <v>795</v>
      </c>
      <c r="C795" s="142" t="s">
        <v>1346</v>
      </c>
      <c r="D795" s="125" t="s">
        <v>242</v>
      </c>
      <c r="E795" s="125" t="s">
        <v>190</v>
      </c>
      <c r="F795" s="142" t="s">
        <v>310</v>
      </c>
      <c r="G795" s="142" t="s">
        <v>311</v>
      </c>
      <c r="H795" s="142" t="s">
        <v>187</v>
      </c>
      <c r="I795" s="143">
        <v>38000</v>
      </c>
      <c r="J795" s="143">
        <v>38000</v>
      </c>
      <c r="K795" s="142" t="s">
        <v>193</v>
      </c>
      <c r="L795" s="144">
        <v>18.431000000000001</v>
      </c>
      <c r="M795" s="145">
        <v>19</v>
      </c>
      <c r="N795" s="144">
        <v>8.1760000000000002</v>
      </c>
      <c r="O795" s="143">
        <v>2</v>
      </c>
      <c r="P795" s="145">
        <v>6.1319999999999997</v>
      </c>
      <c r="Q795" s="146">
        <v>75.600000000000009</v>
      </c>
      <c r="R795" s="145">
        <v>75.600000000000009</v>
      </c>
      <c r="S795" s="139">
        <v>4923850</v>
      </c>
      <c r="T795" s="147">
        <v>11</v>
      </c>
      <c r="U795" s="148">
        <v>65130.291005291001</v>
      </c>
      <c r="V795" s="149">
        <v>15.353838967474642</v>
      </c>
    </row>
    <row r="796" spans="1:22">
      <c r="A796" s="125">
        <v>796</v>
      </c>
      <c r="B796" s="125">
        <v>796</v>
      </c>
      <c r="C796" s="125" t="s">
        <v>1347</v>
      </c>
      <c r="D796" s="125" t="s">
        <v>242</v>
      </c>
      <c r="E796" s="125" t="s">
        <v>242</v>
      </c>
      <c r="F796" s="125" t="s">
        <v>317</v>
      </c>
      <c r="G796" s="125" t="s">
        <v>318</v>
      </c>
      <c r="H796" s="125" t="s">
        <v>187</v>
      </c>
      <c r="I796" s="123">
        <v>38000</v>
      </c>
      <c r="J796" s="123">
        <v>38000</v>
      </c>
      <c r="K796" s="123">
        <v>20000</v>
      </c>
      <c r="L796" s="126">
        <v>18.315999999999999</v>
      </c>
      <c r="M796" s="137">
        <v>19</v>
      </c>
      <c r="N796" s="126">
        <v>1.3009999999999999</v>
      </c>
      <c r="O796" s="123">
        <v>2</v>
      </c>
      <c r="P796" s="136">
        <v>0.9757499999999999</v>
      </c>
      <c r="Q796" s="138">
        <v>8.4</v>
      </c>
      <c r="R796" s="137">
        <v>8.4</v>
      </c>
      <c r="S796" s="139">
        <v>1906800</v>
      </c>
      <c r="T796" s="124">
        <v>2</v>
      </c>
      <c r="U796" s="140">
        <v>227000</v>
      </c>
      <c r="V796" s="141">
        <v>4.4052863436123344</v>
      </c>
    </row>
    <row r="797" spans="1:22">
      <c r="A797" s="142">
        <v>797</v>
      </c>
      <c r="B797" s="142">
        <v>797</v>
      </c>
      <c r="C797" s="142" t="s">
        <v>1348</v>
      </c>
      <c r="D797" s="125" t="s">
        <v>242</v>
      </c>
      <c r="E797" s="125" t="s">
        <v>242</v>
      </c>
      <c r="F797" s="142" t="s">
        <v>317</v>
      </c>
      <c r="G797" s="142" t="s">
        <v>318</v>
      </c>
      <c r="H797" s="142" t="s">
        <v>187</v>
      </c>
      <c r="I797" s="143">
        <v>38000</v>
      </c>
      <c r="J797" s="143">
        <v>38000</v>
      </c>
      <c r="K797" s="143">
        <v>20000</v>
      </c>
      <c r="L797" s="144">
        <v>16.39</v>
      </c>
      <c r="M797" s="145">
        <v>17</v>
      </c>
      <c r="N797" s="144">
        <v>10.7959999999999</v>
      </c>
      <c r="O797" s="143">
        <v>2</v>
      </c>
      <c r="P797" s="145">
        <v>8.0969999999999249</v>
      </c>
      <c r="Q797" s="146">
        <v>96.600000000000009</v>
      </c>
      <c r="R797" s="145">
        <v>96.600000000000009</v>
      </c>
      <c r="S797" s="139">
        <v>4502230</v>
      </c>
      <c r="T797" s="147">
        <v>11</v>
      </c>
      <c r="U797" s="148">
        <v>46606.935817805381</v>
      </c>
      <c r="V797" s="149">
        <v>21.456034009812917</v>
      </c>
    </row>
    <row r="798" spans="1:22">
      <c r="A798" s="125">
        <v>798</v>
      </c>
      <c r="B798" s="125">
        <v>798</v>
      </c>
      <c r="C798" s="125" t="s">
        <v>1349</v>
      </c>
      <c r="D798" s="125" t="s">
        <v>242</v>
      </c>
      <c r="E798" s="125" t="s">
        <v>242</v>
      </c>
      <c r="F798" s="125" t="s">
        <v>317</v>
      </c>
      <c r="G798" s="125" t="s">
        <v>318</v>
      </c>
      <c r="H798" s="125" t="s">
        <v>187</v>
      </c>
      <c r="I798" s="123">
        <v>38000</v>
      </c>
      <c r="J798" s="123">
        <v>38000</v>
      </c>
      <c r="K798" s="123">
        <v>20000</v>
      </c>
      <c r="L798" s="126">
        <v>14.798</v>
      </c>
      <c r="M798" s="137">
        <v>15</v>
      </c>
      <c r="N798" s="126">
        <v>0.436</v>
      </c>
      <c r="O798" s="123">
        <v>2</v>
      </c>
      <c r="P798" s="136">
        <v>0.436</v>
      </c>
      <c r="Q798" s="138">
        <v>4.2</v>
      </c>
      <c r="R798" s="137">
        <v>4.2</v>
      </c>
      <c r="S798" s="139">
        <v>1650640</v>
      </c>
      <c r="T798" s="124">
        <v>1</v>
      </c>
      <c r="U798" s="140">
        <v>393009.52380952379</v>
      </c>
      <c r="V798" s="141">
        <v>2.5444676004458877</v>
      </c>
    </row>
    <row r="799" spans="1:22">
      <c r="A799" s="125">
        <v>799</v>
      </c>
      <c r="B799" s="125">
        <v>799</v>
      </c>
      <c r="C799" s="125" t="s">
        <v>1350</v>
      </c>
      <c r="D799" s="125" t="s">
        <v>242</v>
      </c>
      <c r="E799" s="125" t="s">
        <v>242</v>
      </c>
      <c r="F799" s="125" t="s">
        <v>317</v>
      </c>
      <c r="G799" s="125" t="s">
        <v>318</v>
      </c>
      <c r="H799" s="125" t="s">
        <v>187</v>
      </c>
      <c r="I799" s="123">
        <v>38000</v>
      </c>
      <c r="J799" s="123">
        <v>38000</v>
      </c>
      <c r="K799" s="123">
        <v>20000</v>
      </c>
      <c r="L799" s="126">
        <v>12.93</v>
      </c>
      <c r="M799" s="137">
        <v>13</v>
      </c>
      <c r="N799" s="126">
        <v>1.266</v>
      </c>
      <c r="O799" s="123">
        <v>2</v>
      </c>
      <c r="P799" s="136">
        <v>0.94950000000000001</v>
      </c>
      <c r="Q799" s="138">
        <v>8.4</v>
      </c>
      <c r="R799" s="137">
        <v>8.4</v>
      </c>
      <c r="S799" s="139">
        <v>1590600</v>
      </c>
      <c r="T799" s="124">
        <v>2</v>
      </c>
      <c r="U799" s="140">
        <v>189357.14285714284</v>
      </c>
      <c r="V799" s="141">
        <v>5.2810260279139944</v>
      </c>
    </row>
    <row r="800" spans="1:22">
      <c r="A800" s="125">
        <v>800</v>
      </c>
      <c r="B800" s="125">
        <v>800</v>
      </c>
      <c r="C800" s="125" t="s">
        <v>1351</v>
      </c>
      <c r="D800" s="125" t="s">
        <v>242</v>
      </c>
      <c r="E800" s="125" t="s">
        <v>242</v>
      </c>
      <c r="F800" s="125" t="s">
        <v>317</v>
      </c>
      <c r="G800" s="125" t="s">
        <v>318</v>
      </c>
      <c r="H800" s="125" t="s">
        <v>187</v>
      </c>
      <c r="I800" s="123">
        <v>38000</v>
      </c>
      <c r="J800" s="123">
        <v>38000</v>
      </c>
      <c r="K800" s="123">
        <v>20000</v>
      </c>
      <c r="L800" s="126">
        <v>13.856</v>
      </c>
      <c r="M800" s="137">
        <v>14</v>
      </c>
      <c r="N800" s="126">
        <v>3.9820000000000002</v>
      </c>
      <c r="O800" s="123">
        <v>2</v>
      </c>
      <c r="P800" s="136">
        <v>2.9865000000000004</v>
      </c>
      <c r="Q800" s="138">
        <v>33.6</v>
      </c>
      <c r="R800" s="137">
        <v>33.6</v>
      </c>
      <c r="S800" s="139">
        <v>1905430</v>
      </c>
      <c r="T800" s="124">
        <v>6</v>
      </c>
      <c r="U800" s="140">
        <v>56709.226190476191</v>
      </c>
      <c r="V800" s="141">
        <v>17.633814939410001</v>
      </c>
    </row>
    <row r="801" spans="1:22">
      <c r="A801" s="125">
        <v>801</v>
      </c>
      <c r="B801" s="125">
        <v>801</v>
      </c>
      <c r="C801" s="125" t="s">
        <v>1352</v>
      </c>
      <c r="D801" s="125" t="s">
        <v>242</v>
      </c>
      <c r="E801" s="125" t="s">
        <v>242</v>
      </c>
      <c r="F801" s="125" t="s">
        <v>943</v>
      </c>
      <c r="G801" s="125" t="s">
        <v>944</v>
      </c>
      <c r="H801" s="125" t="s">
        <v>187</v>
      </c>
      <c r="I801" s="123">
        <v>38000</v>
      </c>
      <c r="J801" s="123">
        <v>38000</v>
      </c>
      <c r="K801" s="125" t="s">
        <v>193</v>
      </c>
      <c r="L801" s="126">
        <v>14.372</v>
      </c>
      <c r="M801" s="137">
        <v>15</v>
      </c>
      <c r="N801" s="126">
        <v>4.29</v>
      </c>
      <c r="O801" s="123">
        <v>2</v>
      </c>
      <c r="P801" s="136">
        <v>3.2175000000000002</v>
      </c>
      <c r="Q801" s="138">
        <v>37.800000000000004</v>
      </c>
      <c r="R801" s="137">
        <v>37.800000000000004</v>
      </c>
      <c r="S801" s="139">
        <v>2016690</v>
      </c>
      <c r="T801" s="124">
        <v>6</v>
      </c>
      <c r="U801" s="140">
        <v>53351.587301587293</v>
      </c>
      <c r="V801" s="141">
        <v>18.743584784969435</v>
      </c>
    </row>
    <row r="802" spans="1:22">
      <c r="A802" s="125">
        <v>802</v>
      </c>
      <c r="B802" s="125">
        <v>802</v>
      </c>
      <c r="C802" s="125" t="s">
        <v>1353</v>
      </c>
      <c r="D802" s="125" t="s">
        <v>242</v>
      </c>
      <c r="E802" s="125" t="s">
        <v>242</v>
      </c>
      <c r="F802" s="125" t="s">
        <v>603</v>
      </c>
      <c r="G802" s="125" t="s">
        <v>604</v>
      </c>
      <c r="H802" s="125" t="s">
        <v>187</v>
      </c>
      <c r="I802" s="123">
        <v>38000</v>
      </c>
      <c r="J802" s="123">
        <v>38000</v>
      </c>
      <c r="K802" s="125" t="s">
        <v>193</v>
      </c>
      <c r="L802" s="126">
        <v>18.244</v>
      </c>
      <c r="M802" s="137">
        <v>19</v>
      </c>
      <c r="N802" s="126">
        <v>1.409</v>
      </c>
      <c r="O802" s="123">
        <v>2</v>
      </c>
      <c r="P802" s="136">
        <v>1.0567500000000001</v>
      </c>
      <c r="Q802" s="138">
        <v>12.600000000000001</v>
      </c>
      <c r="R802" s="137">
        <v>12.600000000000001</v>
      </c>
      <c r="S802" s="139">
        <v>1943850</v>
      </c>
      <c r="T802" s="124">
        <v>3</v>
      </c>
      <c r="U802" s="140">
        <v>154273.8095238095</v>
      </c>
      <c r="V802" s="141">
        <v>6.4819816343853702</v>
      </c>
    </row>
    <row r="803" spans="1:22">
      <c r="A803" s="125">
        <v>803</v>
      </c>
      <c r="B803" s="125">
        <v>803</v>
      </c>
      <c r="C803" s="125" t="s">
        <v>1354</v>
      </c>
      <c r="D803" s="125" t="s">
        <v>190</v>
      </c>
      <c r="E803" s="125" t="s">
        <v>190</v>
      </c>
      <c r="F803" s="125" t="s">
        <v>310</v>
      </c>
      <c r="G803" s="125" t="s">
        <v>311</v>
      </c>
      <c r="H803" s="125" t="s">
        <v>187</v>
      </c>
      <c r="I803" s="123">
        <v>38000</v>
      </c>
      <c r="J803" s="123">
        <v>38000</v>
      </c>
      <c r="K803" s="125" t="s">
        <v>193</v>
      </c>
      <c r="L803" s="126">
        <v>16.492000000000001</v>
      </c>
      <c r="M803" s="137">
        <v>17</v>
      </c>
      <c r="N803" s="126">
        <v>1.331</v>
      </c>
      <c r="O803" s="123">
        <v>2</v>
      </c>
      <c r="P803" s="136">
        <v>0.99824999999999997</v>
      </c>
      <c r="Q803" s="138">
        <v>8.4</v>
      </c>
      <c r="R803" s="137">
        <v>8.4</v>
      </c>
      <c r="S803" s="139">
        <v>1801400</v>
      </c>
      <c r="T803" s="124">
        <v>2</v>
      </c>
      <c r="U803" s="140">
        <v>214452.38095238095</v>
      </c>
      <c r="V803" s="141">
        <v>4.6630398578883092</v>
      </c>
    </row>
    <row r="804" spans="1:22">
      <c r="A804" s="125">
        <v>804</v>
      </c>
      <c r="B804" s="125">
        <v>804</v>
      </c>
      <c r="C804" s="125" t="s">
        <v>1355</v>
      </c>
      <c r="D804" s="125" t="s">
        <v>190</v>
      </c>
      <c r="E804" s="125" t="s">
        <v>190</v>
      </c>
      <c r="F804" s="125" t="s">
        <v>603</v>
      </c>
      <c r="G804" s="125" t="s">
        <v>604</v>
      </c>
      <c r="H804" s="125" t="s">
        <v>187</v>
      </c>
      <c r="I804" s="123">
        <v>38000</v>
      </c>
      <c r="J804" s="123">
        <v>38000</v>
      </c>
      <c r="K804" s="125" t="s">
        <v>193</v>
      </c>
      <c r="L804" s="126">
        <v>17.324000000000002</v>
      </c>
      <c r="M804" s="137">
        <v>18</v>
      </c>
      <c r="N804" s="126">
        <v>1.863</v>
      </c>
      <c r="O804" s="123">
        <v>2</v>
      </c>
      <c r="P804" s="136">
        <v>1.3972500000000001</v>
      </c>
      <c r="Q804" s="138">
        <v>16.8</v>
      </c>
      <c r="R804" s="137">
        <v>16.8</v>
      </c>
      <c r="S804" s="139">
        <v>1612650</v>
      </c>
      <c r="T804" s="124">
        <v>4</v>
      </c>
      <c r="U804" s="140">
        <v>95991.07142857142</v>
      </c>
      <c r="V804" s="141">
        <v>10.417635568784299</v>
      </c>
    </row>
    <row r="805" spans="1:22">
      <c r="A805" s="125">
        <v>805</v>
      </c>
      <c r="B805" s="125">
        <v>805</v>
      </c>
      <c r="C805" s="125" t="s">
        <v>1356</v>
      </c>
      <c r="D805" s="125" t="s">
        <v>190</v>
      </c>
      <c r="E805" s="125" t="s">
        <v>190</v>
      </c>
      <c r="F805" s="125" t="s">
        <v>310</v>
      </c>
      <c r="G805" s="125" t="s">
        <v>311</v>
      </c>
      <c r="H805" s="125" t="s">
        <v>187</v>
      </c>
      <c r="I805" s="123">
        <v>38000</v>
      </c>
      <c r="J805" s="123">
        <v>38000</v>
      </c>
      <c r="K805" s="125" t="s">
        <v>193</v>
      </c>
      <c r="L805" s="126">
        <v>16.324999999999999</v>
      </c>
      <c r="M805" s="137">
        <v>17</v>
      </c>
      <c r="N805" s="126">
        <v>1.0049999999999999</v>
      </c>
      <c r="O805" s="123">
        <v>2</v>
      </c>
      <c r="P805" s="136">
        <v>0.75374999999999992</v>
      </c>
      <c r="Q805" s="138">
        <v>8.4</v>
      </c>
      <c r="R805" s="137">
        <v>8.4</v>
      </c>
      <c r="S805" s="139">
        <v>1801400</v>
      </c>
      <c r="T805" s="124">
        <v>2</v>
      </c>
      <c r="U805" s="140">
        <v>214452.38095238095</v>
      </c>
      <c r="V805" s="141">
        <v>4.6630398578883092</v>
      </c>
    </row>
    <row r="806" spans="1:22">
      <c r="A806" s="125">
        <v>806</v>
      </c>
      <c r="B806" s="125">
        <v>806</v>
      </c>
      <c r="C806" s="125" t="s">
        <v>1357</v>
      </c>
      <c r="D806" s="125" t="s">
        <v>190</v>
      </c>
      <c r="E806" s="125" t="s">
        <v>190</v>
      </c>
      <c r="F806" s="125" t="s">
        <v>603</v>
      </c>
      <c r="G806" s="125" t="s">
        <v>604</v>
      </c>
      <c r="H806" s="125" t="s">
        <v>187</v>
      </c>
      <c r="I806" s="123">
        <v>38000</v>
      </c>
      <c r="J806" s="123">
        <v>38000</v>
      </c>
      <c r="K806" s="125" t="s">
        <v>193</v>
      </c>
      <c r="L806" s="126">
        <v>15.186</v>
      </c>
      <c r="M806" s="137">
        <v>16</v>
      </c>
      <c r="N806" s="126">
        <v>0.84199999999999997</v>
      </c>
      <c r="O806" s="123">
        <v>2</v>
      </c>
      <c r="P806" s="136">
        <v>0.63149999999999995</v>
      </c>
      <c r="Q806" s="138">
        <v>8.4</v>
      </c>
      <c r="R806" s="137">
        <v>8.4</v>
      </c>
      <c r="S806" s="139">
        <v>1748700</v>
      </c>
      <c r="T806" s="124">
        <v>2</v>
      </c>
      <c r="U806" s="140">
        <v>208178.57142857142</v>
      </c>
      <c r="V806" s="141">
        <v>4.8035683650711958</v>
      </c>
    </row>
    <row r="807" spans="1:22">
      <c r="A807" s="125">
        <v>807</v>
      </c>
      <c r="B807" s="125">
        <v>807</v>
      </c>
      <c r="C807" s="125" t="s">
        <v>1358</v>
      </c>
      <c r="D807" s="125" t="s">
        <v>190</v>
      </c>
      <c r="E807" s="125" t="s">
        <v>190</v>
      </c>
      <c r="F807" s="125" t="s">
        <v>448</v>
      </c>
      <c r="G807" s="125" t="s">
        <v>449</v>
      </c>
      <c r="H807" s="125" t="s">
        <v>207</v>
      </c>
      <c r="I807" s="123">
        <v>110000</v>
      </c>
      <c r="J807" s="123"/>
      <c r="K807" s="123"/>
      <c r="L807" s="126">
        <v>12.718</v>
      </c>
      <c r="M807" s="137">
        <v>13</v>
      </c>
      <c r="N807" s="126">
        <v>0.47</v>
      </c>
      <c r="O807" s="123">
        <v>2</v>
      </c>
      <c r="P807" s="136">
        <v>0.47</v>
      </c>
      <c r="Q807" s="138">
        <v>4.2</v>
      </c>
      <c r="R807" s="137">
        <v>4.2</v>
      </c>
      <c r="S807" s="139">
        <v>2101570</v>
      </c>
      <c r="T807" s="124">
        <v>7</v>
      </c>
      <c r="U807" s="140">
        <v>500373.80952380953</v>
      </c>
      <c r="V807" s="141">
        <v>1.9985058789381271</v>
      </c>
    </row>
    <row r="808" spans="1:22">
      <c r="A808" s="125">
        <v>808</v>
      </c>
      <c r="B808" s="125">
        <v>808</v>
      </c>
      <c r="C808" s="125" t="s">
        <v>1359</v>
      </c>
      <c r="D808" s="125" t="s">
        <v>190</v>
      </c>
      <c r="E808" s="125" t="s">
        <v>190</v>
      </c>
      <c r="F808" s="125" t="s">
        <v>320</v>
      </c>
      <c r="G808" s="125" t="s">
        <v>321</v>
      </c>
      <c r="H808" s="125" t="s">
        <v>187</v>
      </c>
      <c r="I808" s="123">
        <v>38000</v>
      </c>
      <c r="J808" s="123">
        <v>38000</v>
      </c>
      <c r="K808" s="123">
        <v>10000</v>
      </c>
      <c r="L808" s="126">
        <v>8.1170000000000009</v>
      </c>
      <c r="M808" s="137">
        <v>9</v>
      </c>
      <c r="N808" s="126">
        <v>4.2590000000000003</v>
      </c>
      <c r="O808" s="123">
        <v>2</v>
      </c>
      <c r="P808" s="136">
        <v>3.1942500000000003</v>
      </c>
      <c r="Q808" s="138">
        <v>37.800000000000004</v>
      </c>
      <c r="R808" s="137">
        <v>37.800000000000004</v>
      </c>
      <c r="S808" s="139">
        <v>1349130</v>
      </c>
      <c r="T808" s="124">
        <v>6</v>
      </c>
      <c r="U808" s="140">
        <v>35691.269841269837</v>
      </c>
      <c r="V808" s="141">
        <v>28.018056080585271</v>
      </c>
    </row>
    <row r="809" spans="1:22">
      <c r="A809" s="125">
        <v>809</v>
      </c>
      <c r="B809" s="125">
        <v>809</v>
      </c>
      <c r="C809" s="125" t="s">
        <v>1360</v>
      </c>
      <c r="D809" s="125" t="s">
        <v>190</v>
      </c>
      <c r="E809" s="125" t="s">
        <v>190</v>
      </c>
      <c r="F809" s="125" t="s">
        <v>320</v>
      </c>
      <c r="G809" s="125" t="s">
        <v>321</v>
      </c>
      <c r="H809" s="125" t="s">
        <v>187</v>
      </c>
      <c r="I809" s="123">
        <v>38000</v>
      </c>
      <c r="J809" s="123">
        <v>38000</v>
      </c>
      <c r="K809" s="123">
        <v>10000</v>
      </c>
      <c r="L809" s="126">
        <v>11.242000000000001</v>
      </c>
      <c r="M809" s="137">
        <v>12</v>
      </c>
      <c r="N809" s="126">
        <v>2.266</v>
      </c>
      <c r="O809" s="123">
        <v>2</v>
      </c>
      <c r="P809" s="136">
        <v>1.6995</v>
      </c>
      <c r="Q809" s="138">
        <v>21</v>
      </c>
      <c r="R809" s="137">
        <v>21</v>
      </c>
      <c r="S809" s="139">
        <v>1191030</v>
      </c>
      <c r="T809" s="124">
        <v>4</v>
      </c>
      <c r="U809" s="140">
        <v>56715.714285714283</v>
      </c>
      <c r="V809" s="141">
        <v>17.631797687715675</v>
      </c>
    </row>
    <row r="810" spans="1:22">
      <c r="A810" s="125">
        <v>810</v>
      </c>
      <c r="B810" s="125">
        <v>810</v>
      </c>
      <c r="C810" s="125" t="s">
        <v>1361</v>
      </c>
      <c r="D810" s="125" t="s">
        <v>190</v>
      </c>
      <c r="E810" s="125" t="s">
        <v>190</v>
      </c>
      <c r="F810" s="125" t="s">
        <v>448</v>
      </c>
      <c r="G810" s="125" t="s">
        <v>449</v>
      </c>
      <c r="H810" s="125" t="s">
        <v>207</v>
      </c>
      <c r="I810" s="123">
        <v>110000</v>
      </c>
      <c r="J810" s="123"/>
      <c r="K810" s="123"/>
      <c r="L810" s="126">
        <v>11.454000000000001</v>
      </c>
      <c r="M810" s="137">
        <v>12</v>
      </c>
      <c r="N810" s="126">
        <v>4.2549999999999999</v>
      </c>
      <c r="O810" s="123">
        <v>2</v>
      </c>
      <c r="P810" s="136">
        <v>3.1912500000000001</v>
      </c>
      <c r="Q810" s="138">
        <v>37.800000000000004</v>
      </c>
      <c r="R810" s="137">
        <v>37.800000000000004</v>
      </c>
      <c r="S810" s="139">
        <v>3288970</v>
      </c>
      <c r="T810" s="124">
        <v>10</v>
      </c>
      <c r="U810" s="140">
        <v>87009.788359788348</v>
      </c>
      <c r="V810" s="141">
        <v>11.492959802004885</v>
      </c>
    </row>
    <row r="811" spans="1:22">
      <c r="A811" s="125">
        <v>811</v>
      </c>
      <c r="B811" s="125">
        <v>811</v>
      </c>
      <c r="C811" s="125" t="s">
        <v>1362</v>
      </c>
      <c r="D811" s="125" t="s">
        <v>190</v>
      </c>
      <c r="E811" s="125" t="s">
        <v>190</v>
      </c>
      <c r="F811" s="125" t="s">
        <v>191</v>
      </c>
      <c r="G811" s="125" t="s">
        <v>192</v>
      </c>
      <c r="H811" s="125" t="s">
        <v>187</v>
      </c>
      <c r="I811" s="123">
        <v>38000</v>
      </c>
      <c r="J811" s="123">
        <v>38000</v>
      </c>
      <c r="K811" s="125" t="s">
        <v>193</v>
      </c>
      <c r="L811" s="126">
        <v>3.972</v>
      </c>
      <c r="M811" s="137">
        <v>4</v>
      </c>
      <c r="N811" s="126">
        <v>1.198</v>
      </c>
      <c r="O811" s="123">
        <v>2</v>
      </c>
      <c r="P811" s="136">
        <v>0.89849999999999997</v>
      </c>
      <c r="Q811" s="138">
        <v>8.4</v>
      </c>
      <c r="R811" s="137">
        <v>8.4</v>
      </c>
      <c r="S811" s="139">
        <v>628870</v>
      </c>
      <c r="T811" s="124">
        <v>4</v>
      </c>
      <c r="U811" s="140">
        <v>74865.476190476184</v>
      </c>
      <c r="V811" s="141">
        <v>13.357291650102566</v>
      </c>
    </row>
    <row r="812" spans="1:22">
      <c r="A812" s="125">
        <v>812</v>
      </c>
      <c r="B812" s="125">
        <v>812</v>
      </c>
      <c r="C812" s="125" t="s">
        <v>1363</v>
      </c>
      <c r="D812" s="125" t="s">
        <v>242</v>
      </c>
      <c r="E812" s="125" t="s">
        <v>242</v>
      </c>
      <c r="F812" s="125" t="s">
        <v>317</v>
      </c>
      <c r="G812" s="125" t="s">
        <v>318</v>
      </c>
      <c r="H812" s="125" t="s">
        <v>187</v>
      </c>
      <c r="I812" s="123">
        <v>38000</v>
      </c>
      <c r="J812" s="123">
        <v>38000</v>
      </c>
      <c r="K812" s="123">
        <v>20000</v>
      </c>
      <c r="L812" s="126">
        <v>22.097999999999999</v>
      </c>
      <c r="M812" s="137">
        <v>23</v>
      </c>
      <c r="N812" s="126">
        <v>3.4969999999999999</v>
      </c>
      <c r="O812" s="123">
        <v>2</v>
      </c>
      <c r="P812" s="136">
        <v>2.6227499999999999</v>
      </c>
      <c r="Q812" s="138">
        <v>29.400000000000006</v>
      </c>
      <c r="R812" s="137">
        <v>29.400000000000006</v>
      </c>
      <c r="S812" s="139">
        <v>2390880</v>
      </c>
      <c r="T812" s="124">
        <v>5</v>
      </c>
      <c r="U812" s="140">
        <v>81322.44897959182</v>
      </c>
      <c r="V812" s="141">
        <v>12.296727564746037</v>
      </c>
    </row>
    <row r="813" spans="1:22">
      <c r="A813" s="125">
        <v>813</v>
      </c>
      <c r="B813" s="125">
        <v>813</v>
      </c>
      <c r="C813" s="125" t="s">
        <v>1364</v>
      </c>
      <c r="D813" s="125" t="s">
        <v>242</v>
      </c>
      <c r="E813" s="125" t="s">
        <v>242</v>
      </c>
      <c r="F813" s="125" t="s">
        <v>324</v>
      </c>
      <c r="G813" s="125" t="s">
        <v>325</v>
      </c>
      <c r="H813" s="125" t="s">
        <v>207</v>
      </c>
      <c r="I813" s="123">
        <v>110000</v>
      </c>
      <c r="J813" s="123">
        <v>110000</v>
      </c>
      <c r="K813" s="123">
        <v>38000</v>
      </c>
      <c r="L813" s="126">
        <v>21.989000000000001</v>
      </c>
      <c r="M813" s="137">
        <v>22</v>
      </c>
      <c r="N813" s="126">
        <v>0.54400000000000004</v>
      </c>
      <c r="O813" s="123">
        <v>2</v>
      </c>
      <c r="P813" s="136">
        <v>0.54400000000000004</v>
      </c>
      <c r="Q813" s="138">
        <v>4.2</v>
      </c>
      <c r="R813" s="137">
        <v>4.2</v>
      </c>
      <c r="S813" s="139">
        <v>2575870</v>
      </c>
      <c r="T813" s="124">
        <v>7</v>
      </c>
      <c r="U813" s="140">
        <v>613302.38095238095</v>
      </c>
      <c r="V813" s="141">
        <v>1.6305170680197369</v>
      </c>
    </row>
    <row r="814" spans="1:22">
      <c r="A814" s="125">
        <v>814</v>
      </c>
      <c r="B814" s="125">
        <v>814</v>
      </c>
      <c r="C814" s="125" t="s">
        <v>1365</v>
      </c>
      <c r="D814" s="125" t="s">
        <v>242</v>
      </c>
      <c r="E814" s="125" t="s">
        <v>242</v>
      </c>
      <c r="F814" s="125" t="s">
        <v>324</v>
      </c>
      <c r="G814" s="125" t="s">
        <v>325</v>
      </c>
      <c r="H814" s="125" t="s">
        <v>207</v>
      </c>
      <c r="I814" s="123">
        <v>110000</v>
      </c>
      <c r="J814" s="123">
        <v>110000</v>
      </c>
      <c r="K814" s="123">
        <v>38000</v>
      </c>
      <c r="L814" s="126">
        <v>20.436</v>
      </c>
      <c r="M814" s="137">
        <v>21</v>
      </c>
      <c r="N814" s="126">
        <v>3.0459999999999998</v>
      </c>
      <c r="O814" s="123">
        <v>2</v>
      </c>
      <c r="P814" s="136">
        <v>2.2845</v>
      </c>
      <c r="Q814" s="138">
        <v>25.200000000000003</v>
      </c>
      <c r="R814" s="137">
        <v>25.200000000000003</v>
      </c>
      <c r="S814" s="139">
        <v>3819280</v>
      </c>
      <c r="T814" s="124">
        <v>9</v>
      </c>
      <c r="U814" s="140">
        <v>151558.73015873015</v>
      </c>
      <c r="V814" s="141">
        <v>6.5981022601118546</v>
      </c>
    </row>
    <row r="815" spans="1:22">
      <c r="A815" s="125">
        <v>815</v>
      </c>
      <c r="B815" s="125">
        <v>815</v>
      </c>
      <c r="C815" s="125" t="s">
        <v>1366</v>
      </c>
      <c r="D815" s="125" t="s">
        <v>242</v>
      </c>
      <c r="E815" s="125" t="s">
        <v>242</v>
      </c>
      <c r="F815" s="125" t="s">
        <v>324</v>
      </c>
      <c r="G815" s="125" t="s">
        <v>325</v>
      </c>
      <c r="H815" s="125" t="s">
        <v>207</v>
      </c>
      <c r="I815" s="123">
        <v>110000</v>
      </c>
      <c r="J815" s="123">
        <v>110000</v>
      </c>
      <c r="K815" s="123">
        <v>38000</v>
      </c>
      <c r="L815" s="126">
        <v>18.073</v>
      </c>
      <c r="M815" s="137">
        <v>19</v>
      </c>
      <c r="N815" s="126">
        <v>0.48599999999999999</v>
      </c>
      <c r="O815" s="123">
        <v>2</v>
      </c>
      <c r="P815" s="136">
        <v>0.48599999999999999</v>
      </c>
      <c r="Q815" s="138">
        <v>4.2</v>
      </c>
      <c r="R815" s="137">
        <v>4.2</v>
      </c>
      <c r="S815" s="139">
        <v>2417770</v>
      </c>
      <c r="T815" s="124">
        <v>7</v>
      </c>
      <c r="U815" s="140">
        <v>575659.52380952379</v>
      </c>
      <c r="V815" s="141">
        <v>1.7371379411606562</v>
      </c>
    </row>
    <row r="816" spans="1:22">
      <c r="A816" s="142">
        <v>816</v>
      </c>
      <c r="B816" s="142">
        <v>816</v>
      </c>
      <c r="C816" s="142" t="s">
        <v>1367</v>
      </c>
      <c r="D816" s="125" t="s">
        <v>242</v>
      </c>
      <c r="E816" s="125" t="s">
        <v>242</v>
      </c>
      <c r="F816" s="142" t="s">
        <v>317</v>
      </c>
      <c r="G816" s="142" t="s">
        <v>318</v>
      </c>
      <c r="H816" s="142" t="s">
        <v>187</v>
      </c>
      <c r="I816" s="143">
        <v>38000</v>
      </c>
      <c r="J816" s="143">
        <v>38000</v>
      </c>
      <c r="K816" s="143">
        <v>20000</v>
      </c>
      <c r="L816" s="144">
        <v>12.260999999999999</v>
      </c>
      <c r="M816" s="145">
        <v>13</v>
      </c>
      <c r="N816" s="144">
        <v>9.9450000000000003</v>
      </c>
      <c r="O816" s="143">
        <v>2</v>
      </c>
      <c r="P816" s="145">
        <v>7.4587500000000002</v>
      </c>
      <c r="Q816" s="146">
        <v>92.4</v>
      </c>
      <c r="R816" s="145">
        <v>92.4</v>
      </c>
      <c r="S816" s="139">
        <v>3658990</v>
      </c>
      <c r="T816" s="147">
        <v>11</v>
      </c>
      <c r="U816" s="148">
        <v>39599.458874458869</v>
      </c>
      <c r="V816" s="149">
        <v>25.252870327604064</v>
      </c>
    </row>
    <row r="817" spans="1:22">
      <c r="A817" s="125">
        <v>817</v>
      </c>
      <c r="B817" s="125">
        <v>817</v>
      </c>
      <c r="C817" s="125" t="s">
        <v>1368</v>
      </c>
      <c r="D817" s="125" t="s">
        <v>242</v>
      </c>
      <c r="E817" s="125" t="s">
        <v>242</v>
      </c>
      <c r="F817" s="125" t="s">
        <v>324</v>
      </c>
      <c r="G817" s="125" t="s">
        <v>325</v>
      </c>
      <c r="H817" s="125" t="s">
        <v>207</v>
      </c>
      <c r="I817" s="123">
        <v>110000</v>
      </c>
      <c r="J817" s="123">
        <v>110000</v>
      </c>
      <c r="K817" s="123">
        <v>38000</v>
      </c>
      <c r="L817" s="126">
        <v>11.499000000000001</v>
      </c>
      <c r="M817" s="137">
        <v>12</v>
      </c>
      <c r="N817" s="126">
        <v>0.98599999999999999</v>
      </c>
      <c r="O817" s="123">
        <v>2</v>
      </c>
      <c r="P817" s="136">
        <v>0.73950000000000005</v>
      </c>
      <c r="Q817" s="138">
        <v>8.4</v>
      </c>
      <c r="R817" s="137">
        <v>8.4</v>
      </c>
      <c r="S817" s="139">
        <v>2048870</v>
      </c>
      <c r="T817" s="124">
        <v>7</v>
      </c>
      <c r="U817" s="140">
        <v>243913.09523809524</v>
      </c>
      <c r="V817" s="141">
        <v>4.0998208768735935</v>
      </c>
    </row>
    <row r="818" spans="1:22">
      <c r="A818" s="142">
        <v>818</v>
      </c>
      <c r="B818" s="142">
        <v>818</v>
      </c>
      <c r="C818" s="142" t="s">
        <v>1369</v>
      </c>
      <c r="D818" s="125" t="s">
        <v>242</v>
      </c>
      <c r="E818" s="125" t="s">
        <v>242</v>
      </c>
      <c r="F818" s="142" t="s">
        <v>317</v>
      </c>
      <c r="G818" s="142" t="s">
        <v>318</v>
      </c>
      <c r="H818" s="142" t="s">
        <v>187</v>
      </c>
      <c r="I818" s="143">
        <v>38000</v>
      </c>
      <c r="J818" s="143">
        <v>38000</v>
      </c>
      <c r="K818" s="143">
        <v>20000</v>
      </c>
      <c r="L818" s="144">
        <v>18.516999999999999</v>
      </c>
      <c r="M818" s="145">
        <v>19</v>
      </c>
      <c r="N818" s="144">
        <v>13.319000000000001</v>
      </c>
      <c r="O818" s="143">
        <v>2</v>
      </c>
      <c r="P818" s="145">
        <v>9.9892500000000002</v>
      </c>
      <c r="Q818" s="146">
        <v>121.80000000000001</v>
      </c>
      <c r="R818" s="145">
        <v>121.80000000000001</v>
      </c>
      <c r="S818" s="139">
        <v>4923850</v>
      </c>
      <c r="T818" s="147">
        <v>11</v>
      </c>
      <c r="U818" s="148">
        <v>40425.697865353031</v>
      </c>
      <c r="V818" s="149">
        <v>24.736740558709144</v>
      </c>
    </row>
    <row r="819" spans="1:22">
      <c r="A819" s="125">
        <v>819</v>
      </c>
      <c r="B819" s="125">
        <v>819</v>
      </c>
      <c r="C819" s="125" t="s">
        <v>1370</v>
      </c>
      <c r="D819" s="125" t="s">
        <v>242</v>
      </c>
      <c r="E819" s="125" t="s">
        <v>242</v>
      </c>
      <c r="F819" s="125" t="s">
        <v>317</v>
      </c>
      <c r="G819" s="125" t="s">
        <v>318</v>
      </c>
      <c r="H819" s="125" t="s">
        <v>187</v>
      </c>
      <c r="I819" s="123">
        <v>38000</v>
      </c>
      <c r="J819" s="123">
        <v>38000</v>
      </c>
      <c r="K819" s="123">
        <v>20000</v>
      </c>
      <c r="L819" s="126">
        <v>18.616</v>
      </c>
      <c r="M819" s="137">
        <v>19</v>
      </c>
      <c r="N819" s="126">
        <v>1.5049999999999999</v>
      </c>
      <c r="O819" s="123">
        <v>2</v>
      </c>
      <c r="P819" s="136">
        <v>1.1287499999999999</v>
      </c>
      <c r="Q819" s="138">
        <v>12.600000000000001</v>
      </c>
      <c r="R819" s="137">
        <v>12.600000000000001</v>
      </c>
      <c r="S819" s="139">
        <v>1943850</v>
      </c>
      <c r="T819" s="124">
        <v>3</v>
      </c>
      <c r="U819" s="140">
        <v>154273.8095238095</v>
      </c>
      <c r="V819" s="141">
        <v>6.4819816343853702</v>
      </c>
    </row>
    <row r="820" spans="1:22">
      <c r="A820" s="142">
        <v>820</v>
      </c>
      <c r="B820" s="142">
        <v>820</v>
      </c>
      <c r="C820" s="142" t="s">
        <v>1371</v>
      </c>
      <c r="D820" s="125" t="s">
        <v>242</v>
      </c>
      <c r="E820" s="125" t="s">
        <v>242</v>
      </c>
      <c r="F820" s="142" t="s">
        <v>317</v>
      </c>
      <c r="G820" s="142" t="s">
        <v>318</v>
      </c>
      <c r="H820" s="142" t="s">
        <v>187</v>
      </c>
      <c r="I820" s="143">
        <v>38000</v>
      </c>
      <c r="J820" s="143">
        <v>38000</v>
      </c>
      <c r="K820" s="143">
        <v>20000</v>
      </c>
      <c r="L820" s="144">
        <v>16.54</v>
      </c>
      <c r="M820" s="145">
        <v>17</v>
      </c>
      <c r="N820" s="144">
        <v>6.782</v>
      </c>
      <c r="O820" s="143">
        <v>2</v>
      </c>
      <c r="P820" s="145">
        <v>5.0865</v>
      </c>
      <c r="Q820" s="146">
        <v>63</v>
      </c>
      <c r="R820" s="145">
        <v>63</v>
      </c>
      <c r="S820" s="139">
        <v>4502230</v>
      </c>
      <c r="T820" s="147">
        <v>11</v>
      </c>
      <c r="U820" s="148">
        <v>71463.968253968254</v>
      </c>
      <c r="V820" s="149">
        <v>13.99306565857364</v>
      </c>
    </row>
    <row r="821" spans="1:22">
      <c r="A821" s="125">
        <v>821</v>
      </c>
      <c r="B821" s="125">
        <v>821</v>
      </c>
      <c r="C821" s="125" t="s">
        <v>1372</v>
      </c>
      <c r="D821" s="125" t="s">
        <v>242</v>
      </c>
      <c r="E821" s="125" t="s">
        <v>242</v>
      </c>
      <c r="F821" s="125" t="s">
        <v>324</v>
      </c>
      <c r="G821" s="125" t="s">
        <v>325</v>
      </c>
      <c r="H821" s="125" t="s">
        <v>207</v>
      </c>
      <c r="I821" s="123">
        <v>110000</v>
      </c>
      <c r="J821" s="123">
        <v>110000</v>
      </c>
      <c r="K821" s="123">
        <v>38000</v>
      </c>
      <c r="L821" s="126">
        <v>23.484000000000002</v>
      </c>
      <c r="M821" s="137">
        <v>24</v>
      </c>
      <c r="N821" s="126">
        <v>1.556</v>
      </c>
      <c r="O821" s="123">
        <v>2</v>
      </c>
      <c r="P821" s="136">
        <v>1.167</v>
      </c>
      <c r="Q821" s="138">
        <v>12.600000000000001</v>
      </c>
      <c r="R821" s="137">
        <v>12.600000000000001</v>
      </c>
      <c r="S821" s="139">
        <v>2681270</v>
      </c>
      <c r="T821" s="124">
        <v>7</v>
      </c>
      <c r="U821" s="140">
        <v>212799.20634920633</v>
      </c>
      <c r="V821" s="141">
        <v>4.6992656465033367</v>
      </c>
    </row>
    <row r="822" spans="1:22">
      <c r="A822" s="125">
        <v>822</v>
      </c>
      <c r="B822" s="125">
        <v>822</v>
      </c>
      <c r="C822" s="125" t="s">
        <v>1373</v>
      </c>
      <c r="D822" s="125" t="s">
        <v>242</v>
      </c>
      <c r="E822" s="125" t="s">
        <v>242</v>
      </c>
      <c r="F822" s="125" t="s">
        <v>310</v>
      </c>
      <c r="G822" s="125" t="s">
        <v>311</v>
      </c>
      <c r="H822" s="125" t="s">
        <v>187</v>
      </c>
      <c r="I822" s="123">
        <v>38000</v>
      </c>
      <c r="J822" s="123">
        <v>38000</v>
      </c>
      <c r="K822" s="125" t="s">
        <v>193</v>
      </c>
      <c r="L822" s="126">
        <v>21.148</v>
      </c>
      <c r="M822" s="137">
        <v>22</v>
      </c>
      <c r="N822" s="126">
        <v>3.306</v>
      </c>
      <c r="O822" s="123">
        <v>2</v>
      </c>
      <c r="P822" s="136">
        <v>2.4794999999999998</v>
      </c>
      <c r="Q822" s="138">
        <v>29.400000000000006</v>
      </c>
      <c r="R822" s="137">
        <v>29.400000000000006</v>
      </c>
      <c r="S822" s="139">
        <v>2302050</v>
      </c>
      <c r="T822" s="124">
        <v>5</v>
      </c>
      <c r="U822" s="140">
        <v>78301.020408163255</v>
      </c>
      <c r="V822" s="141">
        <v>12.771225646706199</v>
      </c>
    </row>
    <row r="823" spans="1:22">
      <c r="A823" s="125">
        <v>823</v>
      </c>
      <c r="B823" s="125">
        <v>823</v>
      </c>
      <c r="C823" s="125" t="s">
        <v>1374</v>
      </c>
      <c r="D823" s="125" t="s">
        <v>242</v>
      </c>
      <c r="E823" s="125" t="s">
        <v>242</v>
      </c>
      <c r="F823" s="125" t="s">
        <v>324</v>
      </c>
      <c r="G823" s="125" t="s">
        <v>325</v>
      </c>
      <c r="H823" s="125" t="s">
        <v>207</v>
      </c>
      <c r="I823" s="123">
        <v>110000</v>
      </c>
      <c r="J823" s="123">
        <v>110000</v>
      </c>
      <c r="K823" s="123">
        <v>38000</v>
      </c>
      <c r="L823" s="126">
        <v>25.893000000000001</v>
      </c>
      <c r="M823" s="137">
        <v>26</v>
      </c>
      <c r="N823" s="126">
        <v>0.89100000000000001</v>
      </c>
      <c r="O823" s="123">
        <v>2</v>
      </c>
      <c r="P823" s="136">
        <v>0.66825000000000001</v>
      </c>
      <c r="Q823" s="138">
        <v>8.4</v>
      </c>
      <c r="R823" s="137">
        <v>8.4</v>
      </c>
      <c r="S823" s="139">
        <v>2786670</v>
      </c>
      <c r="T823" s="124">
        <v>7</v>
      </c>
      <c r="U823" s="140">
        <v>331746.42857142858</v>
      </c>
      <c r="V823" s="141">
        <v>3.0143504613032759</v>
      </c>
    </row>
    <row r="824" spans="1:22">
      <c r="A824" s="125">
        <v>824</v>
      </c>
      <c r="B824" s="125">
        <v>824</v>
      </c>
      <c r="C824" s="125" t="s">
        <v>1375</v>
      </c>
      <c r="D824" s="125" t="s">
        <v>242</v>
      </c>
      <c r="E824" s="125" t="s">
        <v>242</v>
      </c>
      <c r="F824" s="125" t="s">
        <v>324</v>
      </c>
      <c r="G824" s="125" t="s">
        <v>325</v>
      </c>
      <c r="H824" s="125" t="s">
        <v>207</v>
      </c>
      <c r="I824" s="123">
        <v>110000</v>
      </c>
      <c r="J824" s="123">
        <v>110000</v>
      </c>
      <c r="K824" s="123">
        <v>38000</v>
      </c>
      <c r="L824" s="126">
        <v>28.367000000000001</v>
      </c>
      <c r="M824" s="137">
        <v>29</v>
      </c>
      <c r="N824" s="126">
        <v>8.5630000000000006</v>
      </c>
      <c r="O824" s="123">
        <v>2</v>
      </c>
      <c r="P824" s="136">
        <v>6.42225</v>
      </c>
      <c r="Q824" s="138">
        <v>79.8</v>
      </c>
      <c r="R824" s="137">
        <v>79.8</v>
      </c>
      <c r="S824" s="139">
        <v>7031950</v>
      </c>
      <c r="T824" s="124">
        <v>11</v>
      </c>
      <c r="U824" s="140">
        <v>88119.674185463664</v>
      </c>
      <c r="V824" s="141">
        <v>11.348203556623696</v>
      </c>
    </row>
    <row r="825" spans="1:22">
      <c r="A825" s="125">
        <v>825</v>
      </c>
      <c r="B825" s="125">
        <v>825</v>
      </c>
      <c r="C825" s="125" t="s">
        <v>1376</v>
      </c>
      <c r="D825" s="125" t="s">
        <v>242</v>
      </c>
      <c r="E825" s="125" t="s">
        <v>242</v>
      </c>
      <c r="F825" s="125" t="s">
        <v>324</v>
      </c>
      <c r="G825" s="125" t="s">
        <v>325</v>
      </c>
      <c r="H825" s="125" t="s">
        <v>207</v>
      </c>
      <c r="I825" s="123">
        <v>110000</v>
      </c>
      <c r="J825" s="123">
        <v>110000</v>
      </c>
      <c r="K825" s="123">
        <v>38000</v>
      </c>
      <c r="L825" s="126">
        <v>25.088999999999999</v>
      </c>
      <c r="M825" s="137">
        <v>26</v>
      </c>
      <c r="N825" s="126">
        <v>2.738</v>
      </c>
      <c r="O825" s="123">
        <v>2</v>
      </c>
      <c r="P825" s="136">
        <v>2.0535000000000001</v>
      </c>
      <c r="Q825" s="138">
        <v>25.200000000000003</v>
      </c>
      <c r="R825" s="137">
        <v>25.200000000000003</v>
      </c>
      <c r="S825" s="139">
        <v>4263430</v>
      </c>
      <c r="T825" s="124">
        <v>9</v>
      </c>
      <c r="U825" s="140">
        <v>169183.73015873015</v>
      </c>
      <c r="V825" s="141">
        <v>5.9107338457533025</v>
      </c>
    </row>
    <row r="826" spans="1:22">
      <c r="A826" s="125">
        <v>826</v>
      </c>
      <c r="B826" s="125">
        <v>826</v>
      </c>
      <c r="C826" s="125" t="s">
        <v>1377</v>
      </c>
      <c r="D826" s="125" t="s">
        <v>242</v>
      </c>
      <c r="E826" s="125" t="s">
        <v>242</v>
      </c>
      <c r="F826" s="125" t="s">
        <v>324</v>
      </c>
      <c r="G826" s="125" t="s">
        <v>325</v>
      </c>
      <c r="H826" s="125" t="s">
        <v>207</v>
      </c>
      <c r="I826" s="123">
        <v>110000</v>
      </c>
      <c r="J826" s="123">
        <v>110000</v>
      </c>
      <c r="K826" s="123">
        <v>38000</v>
      </c>
      <c r="L826" s="126">
        <v>30.995000000000001</v>
      </c>
      <c r="M826" s="137">
        <v>31</v>
      </c>
      <c r="N826" s="126">
        <v>1.41</v>
      </c>
      <c r="O826" s="123">
        <v>2</v>
      </c>
      <c r="P826" s="136">
        <v>1.0574999999999999</v>
      </c>
      <c r="Q826" s="138">
        <v>12.600000000000001</v>
      </c>
      <c r="R826" s="137">
        <v>12.600000000000001</v>
      </c>
      <c r="S826" s="139">
        <v>3050170</v>
      </c>
      <c r="T826" s="124">
        <v>7</v>
      </c>
      <c r="U826" s="140">
        <v>242076.98412698411</v>
      </c>
      <c r="V826" s="141">
        <v>4.1309172931344813</v>
      </c>
    </row>
    <row r="827" spans="1:22">
      <c r="A827" s="125">
        <v>827</v>
      </c>
      <c r="B827" s="125">
        <v>827</v>
      </c>
      <c r="C827" s="125" t="s">
        <v>1378</v>
      </c>
      <c r="D827" s="125" t="s">
        <v>190</v>
      </c>
      <c r="E827" s="125" t="s">
        <v>190</v>
      </c>
      <c r="F827" s="125" t="s">
        <v>310</v>
      </c>
      <c r="G827" s="125" t="s">
        <v>311</v>
      </c>
      <c r="H827" s="125" t="s">
        <v>187</v>
      </c>
      <c r="I827" s="123">
        <v>38000</v>
      </c>
      <c r="J827" s="123">
        <v>38000</v>
      </c>
      <c r="K827" s="125" t="s">
        <v>193</v>
      </c>
      <c r="L827" s="126">
        <v>7.6950000000000003</v>
      </c>
      <c r="M827" s="137">
        <v>8</v>
      </c>
      <c r="N827" s="126">
        <v>3.7869999999999999</v>
      </c>
      <c r="O827" s="123">
        <v>2</v>
      </c>
      <c r="P827" s="136">
        <v>2.8402500000000002</v>
      </c>
      <c r="Q827" s="138">
        <v>33.6</v>
      </c>
      <c r="R827" s="137">
        <v>33.6</v>
      </c>
      <c r="S827" s="139">
        <v>1237870</v>
      </c>
      <c r="T827" s="124">
        <v>6</v>
      </c>
      <c r="U827" s="140">
        <v>36841.369047619046</v>
      </c>
      <c r="V827" s="141">
        <v>27.143399549225688</v>
      </c>
    </row>
    <row r="828" spans="1:22">
      <c r="A828" s="125">
        <v>828</v>
      </c>
      <c r="B828" s="125">
        <v>828</v>
      </c>
      <c r="C828" s="125" t="s">
        <v>1379</v>
      </c>
      <c r="D828" s="125" t="s">
        <v>190</v>
      </c>
      <c r="E828" s="125" t="s">
        <v>190</v>
      </c>
      <c r="F828" s="125" t="s">
        <v>191</v>
      </c>
      <c r="G828" s="125" t="s">
        <v>192</v>
      </c>
      <c r="H828" s="125" t="s">
        <v>187</v>
      </c>
      <c r="I828" s="123">
        <v>38000</v>
      </c>
      <c r="J828" s="123">
        <v>38000</v>
      </c>
      <c r="K828" s="125" t="s">
        <v>193</v>
      </c>
      <c r="L828" s="126">
        <v>8.3249999999999993</v>
      </c>
      <c r="M828" s="137">
        <v>9</v>
      </c>
      <c r="N828" s="126">
        <v>0.82199999999999995</v>
      </c>
      <c r="O828" s="123">
        <v>2</v>
      </c>
      <c r="P828" s="136">
        <v>0.61649999999999994</v>
      </c>
      <c r="Q828" s="138">
        <v>8.4</v>
      </c>
      <c r="R828" s="137">
        <v>8.4</v>
      </c>
      <c r="S828" s="139">
        <v>1379800</v>
      </c>
      <c r="T828" s="124">
        <v>2</v>
      </c>
      <c r="U828" s="140">
        <v>164261.90476190476</v>
      </c>
      <c r="V828" s="141">
        <v>6.087838817219887</v>
      </c>
    </row>
    <row r="829" spans="1:22">
      <c r="A829" s="125">
        <v>829</v>
      </c>
      <c r="B829" s="125">
        <v>829</v>
      </c>
      <c r="C829" s="125" t="s">
        <v>1380</v>
      </c>
      <c r="D829" s="125" t="s">
        <v>190</v>
      </c>
      <c r="E829" s="125" t="s">
        <v>190</v>
      </c>
      <c r="F829" s="125" t="s">
        <v>191</v>
      </c>
      <c r="G829" s="125" t="s">
        <v>192</v>
      </c>
      <c r="H829" s="125" t="s">
        <v>187</v>
      </c>
      <c r="I829" s="123">
        <v>38000</v>
      </c>
      <c r="J829" s="123">
        <v>38000</v>
      </c>
      <c r="K829" s="125" t="s">
        <v>193</v>
      </c>
      <c r="L829" s="126">
        <v>9.4760000000000009</v>
      </c>
      <c r="M829" s="137">
        <v>10</v>
      </c>
      <c r="N829" s="126">
        <v>1.0589999999999999</v>
      </c>
      <c r="O829" s="123">
        <v>2</v>
      </c>
      <c r="P829" s="136">
        <v>0.7942499999999999</v>
      </c>
      <c r="Q829" s="138">
        <v>8.4</v>
      </c>
      <c r="R829" s="137">
        <v>8.4</v>
      </c>
      <c r="S829" s="139">
        <v>1432500</v>
      </c>
      <c r="T829" s="124">
        <v>2</v>
      </c>
      <c r="U829" s="140">
        <v>170535.71428571429</v>
      </c>
      <c r="V829" s="141">
        <v>5.8638743455497382</v>
      </c>
    </row>
    <row r="830" spans="1:22">
      <c r="A830" s="125">
        <v>830</v>
      </c>
      <c r="B830" s="125">
        <v>830</v>
      </c>
      <c r="C830" s="125" t="s">
        <v>1381</v>
      </c>
      <c r="D830" s="125" t="s">
        <v>190</v>
      </c>
      <c r="E830" s="125" t="s">
        <v>190</v>
      </c>
      <c r="F830" s="125" t="s">
        <v>191</v>
      </c>
      <c r="G830" s="125" t="s">
        <v>192</v>
      </c>
      <c r="H830" s="125" t="s">
        <v>187</v>
      </c>
      <c r="I830" s="123">
        <v>38000</v>
      </c>
      <c r="J830" s="123">
        <v>38000</v>
      </c>
      <c r="K830" s="125" t="s">
        <v>193</v>
      </c>
      <c r="L830" s="126">
        <v>7.6150000000000002</v>
      </c>
      <c r="M830" s="137">
        <v>8</v>
      </c>
      <c r="N830" s="126">
        <v>0.55700000000000005</v>
      </c>
      <c r="O830" s="123">
        <v>2</v>
      </c>
      <c r="P830" s="136">
        <v>0.55700000000000005</v>
      </c>
      <c r="Q830" s="138">
        <v>4.2</v>
      </c>
      <c r="R830" s="137">
        <v>4.2</v>
      </c>
      <c r="S830" s="139">
        <v>909950</v>
      </c>
      <c r="T830" s="124">
        <v>4</v>
      </c>
      <c r="U830" s="140">
        <v>216654.76190476189</v>
      </c>
      <c r="V830" s="141">
        <v>4.6156382218803227</v>
      </c>
    </row>
    <row r="831" spans="1:22">
      <c r="A831" s="125">
        <v>831</v>
      </c>
      <c r="B831" s="125">
        <v>831</v>
      </c>
      <c r="C831" s="125" t="s">
        <v>1382</v>
      </c>
      <c r="D831" s="125" t="s">
        <v>190</v>
      </c>
      <c r="E831" s="125" t="s">
        <v>190</v>
      </c>
      <c r="F831" s="125" t="s">
        <v>191</v>
      </c>
      <c r="G831" s="125" t="s">
        <v>192</v>
      </c>
      <c r="H831" s="125" t="s">
        <v>187</v>
      </c>
      <c r="I831" s="123">
        <v>38000</v>
      </c>
      <c r="J831" s="123">
        <v>38000</v>
      </c>
      <c r="K831" s="125" t="s">
        <v>193</v>
      </c>
      <c r="L831" s="126">
        <v>5.35</v>
      </c>
      <c r="M831" s="137">
        <v>6</v>
      </c>
      <c r="N831" s="126">
        <v>1.76</v>
      </c>
      <c r="O831" s="123">
        <v>2</v>
      </c>
      <c r="P831" s="136">
        <v>1.32</v>
      </c>
      <c r="Q831" s="138">
        <v>12.600000000000001</v>
      </c>
      <c r="R831" s="137">
        <v>12.600000000000001</v>
      </c>
      <c r="S831" s="139">
        <v>769410</v>
      </c>
      <c r="T831" s="124">
        <v>4</v>
      </c>
      <c r="U831" s="140">
        <v>61064.28571428571</v>
      </c>
      <c r="V831" s="141">
        <v>16.376184349046675</v>
      </c>
    </row>
    <row r="832" spans="1:22">
      <c r="A832" s="125">
        <v>832</v>
      </c>
      <c r="B832" s="125">
        <v>832</v>
      </c>
      <c r="C832" s="125" t="s">
        <v>1383</v>
      </c>
      <c r="D832" s="125" t="s">
        <v>190</v>
      </c>
      <c r="E832" s="125" t="s">
        <v>190</v>
      </c>
      <c r="F832" s="125" t="s">
        <v>191</v>
      </c>
      <c r="G832" s="125" t="s">
        <v>192</v>
      </c>
      <c r="H832" s="125" t="s">
        <v>187</v>
      </c>
      <c r="I832" s="123">
        <v>38000</v>
      </c>
      <c r="J832" s="123">
        <v>38000</v>
      </c>
      <c r="K832" s="125" t="s">
        <v>193</v>
      </c>
      <c r="L832" s="126">
        <v>3.8220000000000001</v>
      </c>
      <c r="M832" s="137">
        <v>4</v>
      </c>
      <c r="N832" s="126">
        <v>0.41399999999999998</v>
      </c>
      <c r="O832" s="123">
        <v>2</v>
      </c>
      <c r="P832" s="136">
        <v>0.41399999999999998</v>
      </c>
      <c r="Q832" s="138">
        <v>4.2</v>
      </c>
      <c r="R832" s="137">
        <v>4.2</v>
      </c>
      <c r="S832" s="139">
        <v>628870</v>
      </c>
      <c r="T832" s="124">
        <v>4</v>
      </c>
      <c r="U832" s="140">
        <v>149730.95238095237</v>
      </c>
      <c r="V832" s="141">
        <v>6.6786458250512828</v>
      </c>
    </row>
    <row r="833" spans="1:22">
      <c r="A833" s="142">
        <v>833</v>
      </c>
      <c r="B833" s="142">
        <v>833</v>
      </c>
      <c r="C833" s="142" t="s">
        <v>1384</v>
      </c>
      <c r="D833" s="125" t="s">
        <v>190</v>
      </c>
      <c r="E833" s="125" t="s">
        <v>190</v>
      </c>
      <c r="F833" s="142" t="s">
        <v>310</v>
      </c>
      <c r="G833" s="142" t="s">
        <v>311</v>
      </c>
      <c r="H833" s="142" t="s">
        <v>187</v>
      </c>
      <c r="I833" s="143">
        <v>38000</v>
      </c>
      <c r="J833" s="143">
        <v>38000</v>
      </c>
      <c r="K833" s="142" t="s">
        <v>193</v>
      </c>
      <c r="L833" s="144">
        <v>3.532</v>
      </c>
      <c r="M833" s="145">
        <v>4</v>
      </c>
      <c r="N833" s="144">
        <v>6.3959999999999999</v>
      </c>
      <c r="O833" s="143">
        <v>2</v>
      </c>
      <c r="P833" s="145">
        <v>4.7969999999999997</v>
      </c>
      <c r="Q833" s="146">
        <v>58.800000000000011</v>
      </c>
      <c r="R833" s="145">
        <v>58.800000000000011</v>
      </c>
      <c r="S833" s="139">
        <v>1761700</v>
      </c>
      <c r="T833" s="147">
        <v>11</v>
      </c>
      <c r="U833" s="148">
        <v>29960.88435374149</v>
      </c>
      <c r="V833" s="149">
        <v>33.376851904410522</v>
      </c>
    </row>
    <row r="834" spans="1:22">
      <c r="A834" s="125">
        <v>834</v>
      </c>
      <c r="B834" s="125">
        <v>834</v>
      </c>
      <c r="C834" s="125" t="s">
        <v>1385</v>
      </c>
      <c r="D834" s="125" t="s">
        <v>190</v>
      </c>
      <c r="E834" s="125" t="s">
        <v>190</v>
      </c>
      <c r="F834" s="125" t="s">
        <v>310</v>
      </c>
      <c r="G834" s="125" t="s">
        <v>311</v>
      </c>
      <c r="H834" s="125" t="s">
        <v>187</v>
      </c>
      <c r="I834" s="123">
        <v>38000</v>
      </c>
      <c r="J834" s="123">
        <v>38000</v>
      </c>
      <c r="K834" s="125" t="s">
        <v>193</v>
      </c>
      <c r="L834" s="126">
        <v>11.041</v>
      </c>
      <c r="M834" s="137">
        <v>12</v>
      </c>
      <c r="N834" s="126">
        <v>0.318</v>
      </c>
      <c r="O834" s="123">
        <v>2</v>
      </c>
      <c r="P834" s="136">
        <v>0.318</v>
      </c>
      <c r="Q834" s="138">
        <v>4.2</v>
      </c>
      <c r="R834" s="137">
        <v>4.2</v>
      </c>
      <c r="S834" s="139">
        <v>1492540</v>
      </c>
      <c r="T834" s="124">
        <v>1</v>
      </c>
      <c r="U834" s="140">
        <v>355366.66666666663</v>
      </c>
      <c r="V834" s="141">
        <v>2.8139949348091173</v>
      </c>
    </row>
    <row r="835" spans="1:22">
      <c r="A835" s="125">
        <v>835</v>
      </c>
      <c r="B835" s="125">
        <v>835</v>
      </c>
      <c r="C835" s="125" t="s">
        <v>1386</v>
      </c>
      <c r="D835" s="125" t="s">
        <v>190</v>
      </c>
      <c r="E835" s="125" t="s">
        <v>190</v>
      </c>
      <c r="F835" s="125" t="s">
        <v>310</v>
      </c>
      <c r="G835" s="125" t="s">
        <v>311</v>
      </c>
      <c r="H835" s="125" t="s">
        <v>187</v>
      </c>
      <c r="I835" s="123">
        <v>38000</v>
      </c>
      <c r="J835" s="123">
        <v>38000</v>
      </c>
      <c r="K835" s="125" t="s">
        <v>193</v>
      </c>
      <c r="L835" s="126">
        <v>12.997</v>
      </c>
      <c r="M835" s="137">
        <v>13</v>
      </c>
      <c r="N835" s="126">
        <v>1.7170000000000001</v>
      </c>
      <c r="O835" s="123">
        <v>2</v>
      </c>
      <c r="P835" s="136">
        <v>1.28775</v>
      </c>
      <c r="Q835" s="138">
        <v>12.600000000000001</v>
      </c>
      <c r="R835" s="137">
        <v>12.600000000000001</v>
      </c>
      <c r="S835" s="139">
        <v>1627650</v>
      </c>
      <c r="T835" s="124">
        <v>3</v>
      </c>
      <c r="U835" s="140">
        <v>129178.57142857142</v>
      </c>
      <c r="V835" s="141">
        <v>7.7412220071882789</v>
      </c>
    </row>
    <row r="836" spans="1:22">
      <c r="A836" s="142">
        <v>836</v>
      </c>
      <c r="B836" s="142">
        <v>836</v>
      </c>
      <c r="C836" s="142" t="s">
        <v>1387</v>
      </c>
      <c r="D836" s="125" t="s">
        <v>190</v>
      </c>
      <c r="E836" s="125" t="s">
        <v>190</v>
      </c>
      <c r="F836" s="142" t="s">
        <v>310</v>
      </c>
      <c r="G836" s="142" t="s">
        <v>311</v>
      </c>
      <c r="H836" s="142" t="s">
        <v>187</v>
      </c>
      <c r="I836" s="143">
        <v>38000</v>
      </c>
      <c r="J836" s="143">
        <v>38000</v>
      </c>
      <c r="K836" s="142" t="s">
        <v>193</v>
      </c>
      <c r="L836" s="144">
        <v>10.215999999999999</v>
      </c>
      <c r="M836" s="145">
        <v>11</v>
      </c>
      <c r="N836" s="144">
        <v>23.7989999999999</v>
      </c>
      <c r="O836" s="143">
        <v>2</v>
      </c>
      <c r="P836" s="145">
        <v>17.849249999999927</v>
      </c>
      <c r="Q836" s="146">
        <v>218.39999999999998</v>
      </c>
      <c r="R836" s="145">
        <v>218.39999999999998</v>
      </c>
      <c r="S836" s="139">
        <v>9068760</v>
      </c>
      <c r="T836" s="147">
        <v>13</v>
      </c>
      <c r="U836" s="148">
        <v>41523.626373626379</v>
      </c>
      <c r="V836" s="149">
        <v>24.082675029441727</v>
      </c>
    </row>
    <row r="837" spans="1:22">
      <c r="A837" s="125">
        <v>837</v>
      </c>
      <c r="B837" s="125">
        <v>837</v>
      </c>
      <c r="C837" s="125" t="s">
        <v>1388</v>
      </c>
      <c r="D837" s="125" t="s">
        <v>190</v>
      </c>
      <c r="E837" s="125" t="s">
        <v>190</v>
      </c>
      <c r="F837" s="125" t="s">
        <v>310</v>
      </c>
      <c r="G837" s="125" t="s">
        <v>311</v>
      </c>
      <c r="H837" s="125" t="s">
        <v>187</v>
      </c>
      <c r="I837" s="123">
        <v>38000</v>
      </c>
      <c r="J837" s="123">
        <v>38000</v>
      </c>
      <c r="K837" s="125" t="s">
        <v>193</v>
      </c>
      <c r="L837" s="126">
        <v>13.07</v>
      </c>
      <c r="M837" s="137">
        <v>14</v>
      </c>
      <c r="N837" s="126">
        <v>3.9510000000000001</v>
      </c>
      <c r="O837" s="123">
        <v>2</v>
      </c>
      <c r="P837" s="136">
        <v>2.9632499999999999</v>
      </c>
      <c r="Q837" s="138">
        <v>33.6</v>
      </c>
      <c r="R837" s="137">
        <v>33.6</v>
      </c>
      <c r="S837" s="139">
        <v>1905430</v>
      </c>
      <c r="T837" s="124">
        <v>6</v>
      </c>
      <c r="U837" s="140">
        <v>56709.226190476191</v>
      </c>
      <c r="V837" s="141">
        <v>17.633814939410001</v>
      </c>
    </row>
    <row r="838" spans="1:22">
      <c r="A838" s="125">
        <v>838</v>
      </c>
      <c r="B838" s="125">
        <v>838</v>
      </c>
      <c r="C838" s="125" t="s">
        <v>1389</v>
      </c>
      <c r="D838" s="125" t="s">
        <v>242</v>
      </c>
      <c r="E838" s="125" t="s">
        <v>242</v>
      </c>
      <c r="F838" s="125" t="s">
        <v>243</v>
      </c>
      <c r="G838" s="125" t="s">
        <v>244</v>
      </c>
      <c r="H838" s="125" t="s">
        <v>187</v>
      </c>
      <c r="I838" s="123">
        <v>38000</v>
      </c>
      <c r="J838" s="123">
        <v>38000</v>
      </c>
      <c r="K838" s="123">
        <v>20000</v>
      </c>
      <c r="L838" s="126">
        <v>7.9139999999999997</v>
      </c>
      <c r="M838" s="137">
        <v>8</v>
      </c>
      <c r="N838" s="126">
        <v>3.1459999999999999</v>
      </c>
      <c r="O838" s="123">
        <v>2</v>
      </c>
      <c r="P838" s="136">
        <v>2.3594999999999997</v>
      </c>
      <c r="Q838" s="138">
        <v>25.200000000000003</v>
      </c>
      <c r="R838" s="137">
        <v>25.200000000000003</v>
      </c>
      <c r="S838" s="139">
        <v>1058430</v>
      </c>
      <c r="T838" s="124">
        <v>5</v>
      </c>
      <c r="U838" s="140">
        <v>42001.190476190473</v>
      </c>
      <c r="V838" s="141">
        <v>23.808848955528475</v>
      </c>
    </row>
    <row r="839" spans="1:22">
      <c r="A839" s="142">
        <v>839</v>
      </c>
      <c r="B839" s="142">
        <v>839</v>
      </c>
      <c r="C839" s="142" t="s">
        <v>1390</v>
      </c>
      <c r="D839" s="125" t="s">
        <v>242</v>
      </c>
      <c r="E839" s="125" t="s">
        <v>242</v>
      </c>
      <c r="F839" s="142" t="s">
        <v>243</v>
      </c>
      <c r="G839" s="142" t="s">
        <v>244</v>
      </c>
      <c r="H839" s="142" t="s">
        <v>187</v>
      </c>
      <c r="I839" s="143">
        <v>38000</v>
      </c>
      <c r="J839" s="143">
        <v>38000</v>
      </c>
      <c r="K839" s="143">
        <v>20000</v>
      </c>
      <c r="L839" s="144">
        <v>3.3050000000000002</v>
      </c>
      <c r="M839" s="145">
        <v>4</v>
      </c>
      <c r="N839" s="144">
        <v>8.6259999999999906</v>
      </c>
      <c r="O839" s="143">
        <v>2</v>
      </c>
      <c r="P839" s="145">
        <v>6.4694999999999929</v>
      </c>
      <c r="Q839" s="146">
        <v>79.8</v>
      </c>
      <c r="R839" s="145">
        <v>79.8</v>
      </c>
      <c r="S839" s="139">
        <v>1761700</v>
      </c>
      <c r="T839" s="147">
        <v>11</v>
      </c>
      <c r="U839" s="148">
        <v>22076.441102756893</v>
      </c>
      <c r="V839" s="149">
        <v>45.297156155985697</v>
      </c>
    </row>
    <row r="840" spans="1:22">
      <c r="A840" s="142">
        <v>840</v>
      </c>
      <c r="B840" s="142">
        <v>840</v>
      </c>
      <c r="C840" s="142" t="s">
        <v>1391</v>
      </c>
      <c r="D840" s="125" t="s">
        <v>242</v>
      </c>
      <c r="E840" s="125" t="s">
        <v>242</v>
      </c>
      <c r="F840" s="142" t="s">
        <v>243</v>
      </c>
      <c r="G840" s="142" t="s">
        <v>244</v>
      </c>
      <c r="H840" s="142" t="s">
        <v>187</v>
      </c>
      <c r="I840" s="143">
        <v>38000</v>
      </c>
      <c r="J840" s="143">
        <v>38000</v>
      </c>
      <c r="K840" s="143">
        <v>20000</v>
      </c>
      <c r="L840" s="144">
        <v>10.038</v>
      </c>
      <c r="M840" s="145">
        <v>11</v>
      </c>
      <c r="N840" s="144">
        <v>10.877000000000001</v>
      </c>
      <c r="O840" s="143">
        <v>2</v>
      </c>
      <c r="P840" s="145">
        <v>8.1577500000000001</v>
      </c>
      <c r="Q840" s="146">
        <v>100.80000000000001</v>
      </c>
      <c r="R840" s="145">
        <v>100.80000000000001</v>
      </c>
      <c r="S840" s="139">
        <v>3237370</v>
      </c>
      <c r="T840" s="147">
        <v>11</v>
      </c>
      <c r="U840" s="148">
        <v>32116.765873015869</v>
      </c>
      <c r="V840" s="149">
        <v>31.136385399259279</v>
      </c>
    </row>
    <row r="841" spans="1:22">
      <c r="A841" s="125">
        <v>841</v>
      </c>
      <c r="B841" s="125">
        <v>841</v>
      </c>
      <c r="C841" s="125" t="s">
        <v>1392</v>
      </c>
      <c r="D841" s="125" t="s">
        <v>242</v>
      </c>
      <c r="E841" s="125" t="s">
        <v>242</v>
      </c>
      <c r="F841" s="125" t="s">
        <v>243</v>
      </c>
      <c r="G841" s="125" t="s">
        <v>244</v>
      </c>
      <c r="H841" s="125" t="s">
        <v>187</v>
      </c>
      <c r="I841" s="123">
        <v>38000</v>
      </c>
      <c r="J841" s="123">
        <v>38000</v>
      </c>
      <c r="K841" s="123">
        <v>20000</v>
      </c>
      <c r="L841" s="126">
        <v>8.74</v>
      </c>
      <c r="M841" s="137">
        <v>9</v>
      </c>
      <c r="N841" s="126">
        <v>0.77200000000000002</v>
      </c>
      <c r="O841" s="123">
        <v>2</v>
      </c>
      <c r="P841" s="136">
        <v>0.57899999999999996</v>
      </c>
      <c r="Q841" s="138">
        <v>4.2</v>
      </c>
      <c r="R841" s="137">
        <v>4.2</v>
      </c>
      <c r="S841" s="139">
        <v>1334440</v>
      </c>
      <c r="T841" s="124">
        <v>1</v>
      </c>
      <c r="U841" s="140">
        <v>317723.80952380953</v>
      </c>
      <c r="V841" s="141">
        <v>3.1473876682353645</v>
      </c>
    </row>
    <row r="842" spans="1:22">
      <c r="A842" s="142">
        <v>842</v>
      </c>
      <c r="B842" s="142">
        <v>842</v>
      </c>
      <c r="C842" s="142" t="s">
        <v>1393</v>
      </c>
      <c r="D842" s="125" t="s">
        <v>242</v>
      </c>
      <c r="E842" s="125" t="s">
        <v>242</v>
      </c>
      <c r="F842" s="142" t="s">
        <v>334</v>
      </c>
      <c r="G842" s="142" t="s">
        <v>335</v>
      </c>
      <c r="H842" s="142" t="s">
        <v>207</v>
      </c>
      <c r="I842" s="143">
        <v>110000</v>
      </c>
      <c r="J842" s="143">
        <v>110000</v>
      </c>
      <c r="K842" s="143">
        <v>38000</v>
      </c>
      <c r="L842" s="144">
        <v>5.907</v>
      </c>
      <c r="M842" s="145">
        <v>6</v>
      </c>
      <c r="N842" s="144">
        <v>36.21</v>
      </c>
      <c r="O842" s="143">
        <v>2</v>
      </c>
      <c r="P842" s="145">
        <v>27.157499999999999</v>
      </c>
      <c r="Q842" s="146">
        <v>336</v>
      </c>
      <c r="R842" s="145">
        <v>336</v>
      </c>
      <c r="S842" s="139">
        <v>6397880</v>
      </c>
      <c r="T842" s="147">
        <v>12</v>
      </c>
      <c r="U842" s="148">
        <v>19041.309523809523</v>
      </c>
      <c r="V842" s="149">
        <v>52.517396387553376</v>
      </c>
    </row>
    <row r="843" spans="1:22">
      <c r="A843" s="142">
        <v>843</v>
      </c>
      <c r="B843" s="142">
        <v>843</v>
      </c>
      <c r="C843" s="142" t="s">
        <v>1394</v>
      </c>
      <c r="D843" s="125" t="s">
        <v>242</v>
      </c>
      <c r="E843" s="125" t="s">
        <v>242</v>
      </c>
      <c r="F843" s="142" t="s">
        <v>638</v>
      </c>
      <c r="G843" s="142" t="s">
        <v>639</v>
      </c>
      <c r="H843" s="142" t="s">
        <v>187</v>
      </c>
      <c r="I843" s="143">
        <v>38000</v>
      </c>
      <c r="J843" s="142" t="s">
        <v>193</v>
      </c>
      <c r="K843" s="143">
        <v>38000</v>
      </c>
      <c r="L843" s="144">
        <v>12.163</v>
      </c>
      <c r="M843" s="145">
        <v>13</v>
      </c>
      <c r="N843" s="144">
        <v>13.75</v>
      </c>
      <c r="O843" s="143">
        <v>2</v>
      </c>
      <c r="P843" s="145">
        <v>10.3125</v>
      </c>
      <c r="Q843" s="146">
        <v>126</v>
      </c>
      <c r="R843" s="145">
        <v>126</v>
      </c>
      <c r="S843" s="139">
        <v>5191820</v>
      </c>
      <c r="T843" s="147">
        <v>13</v>
      </c>
      <c r="U843" s="148">
        <v>41204.920634920636</v>
      </c>
      <c r="V843" s="149">
        <v>24.268946149905045</v>
      </c>
    </row>
    <row r="844" spans="1:22">
      <c r="A844" s="142">
        <v>844</v>
      </c>
      <c r="B844" s="142">
        <v>844</v>
      </c>
      <c r="C844" s="142" t="s">
        <v>1395</v>
      </c>
      <c r="D844" s="125" t="s">
        <v>242</v>
      </c>
      <c r="E844" s="125" t="s">
        <v>242</v>
      </c>
      <c r="F844" s="142" t="s">
        <v>331</v>
      </c>
      <c r="G844" s="142" t="s">
        <v>332</v>
      </c>
      <c r="H844" s="142" t="s">
        <v>187</v>
      </c>
      <c r="I844" s="143">
        <v>38000</v>
      </c>
      <c r="J844" s="143">
        <v>38000</v>
      </c>
      <c r="K844" s="143">
        <v>20000</v>
      </c>
      <c r="L844" s="144">
        <v>11.974</v>
      </c>
      <c r="M844" s="145">
        <v>12</v>
      </c>
      <c r="N844" s="144">
        <v>5.9640000000000004</v>
      </c>
      <c r="O844" s="143">
        <v>2</v>
      </c>
      <c r="P844" s="145">
        <v>4.4730000000000008</v>
      </c>
      <c r="Q844" s="146">
        <v>54.599999999999994</v>
      </c>
      <c r="R844" s="145">
        <v>54.599999999999994</v>
      </c>
      <c r="S844" s="139">
        <v>3448180</v>
      </c>
      <c r="T844" s="147">
        <v>11</v>
      </c>
      <c r="U844" s="148">
        <v>63153.479853479861</v>
      </c>
      <c r="V844" s="149">
        <v>15.834440197437486</v>
      </c>
    </row>
    <row r="845" spans="1:22">
      <c r="A845" s="125">
        <v>845</v>
      </c>
      <c r="B845" s="125">
        <v>845</v>
      </c>
      <c r="C845" s="125" t="s">
        <v>1396</v>
      </c>
      <c r="D845" s="125" t="s">
        <v>242</v>
      </c>
      <c r="E845" s="125" t="s">
        <v>242</v>
      </c>
      <c r="F845" s="125" t="s">
        <v>331</v>
      </c>
      <c r="G845" s="125" t="s">
        <v>332</v>
      </c>
      <c r="H845" s="125" t="s">
        <v>187</v>
      </c>
      <c r="I845" s="123">
        <v>38000</v>
      </c>
      <c r="J845" s="123">
        <v>38000</v>
      </c>
      <c r="K845" s="123">
        <v>20000</v>
      </c>
      <c r="L845" s="126">
        <v>9.5210000000000008</v>
      </c>
      <c r="M845" s="137">
        <v>10</v>
      </c>
      <c r="N845" s="126">
        <v>3.1320000000000001</v>
      </c>
      <c r="O845" s="123">
        <v>2</v>
      </c>
      <c r="P845" s="136">
        <v>2.3490000000000002</v>
      </c>
      <c r="Q845" s="138">
        <v>25.200000000000003</v>
      </c>
      <c r="R845" s="137">
        <v>25.200000000000003</v>
      </c>
      <c r="S845" s="139">
        <v>1236090</v>
      </c>
      <c r="T845" s="124">
        <v>5</v>
      </c>
      <c r="U845" s="140">
        <v>49051.190476190473</v>
      </c>
      <c r="V845" s="141">
        <v>20.386865034099461</v>
      </c>
    </row>
    <row r="846" spans="1:22">
      <c r="A846" s="125">
        <v>846</v>
      </c>
      <c r="B846" s="125">
        <v>846</v>
      </c>
      <c r="C846" s="125" t="s">
        <v>1397</v>
      </c>
      <c r="D846" s="125" t="s">
        <v>242</v>
      </c>
      <c r="E846" s="125" t="s">
        <v>242</v>
      </c>
      <c r="F846" s="125" t="s">
        <v>334</v>
      </c>
      <c r="G846" s="125" t="s">
        <v>335</v>
      </c>
      <c r="H846" s="125" t="s">
        <v>207</v>
      </c>
      <c r="I846" s="123">
        <v>110000</v>
      </c>
      <c r="J846" s="123">
        <v>110000</v>
      </c>
      <c r="K846" s="123">
        <v>38000</v>
      </c>
      <c r="L846" s="126">
        <v>12.335000000000001</v>
      </c>
      <c r="M846" s="137">
        <v>13</v>
      </c>
      <c r="N846" s="126">
        <v>4.2080000000000002</v>
      </c>
      <c r="O846" s="123">
        <v>2</v>
      </c>
      <c r="P846" s="136">
        <v>3.1560000000000001</v>
      </c>
      <c r="Q846" s="138">
        <v>37.800000000000004</v>
      </c>
      <c r="R846" s="137">
        <v>37.800000000000004</v>
      </c>
      <c r="S846" s="139">
        <v>3400230</v>
      </c>
      <c r="T846" s="124">
        <v>10</v>
      </c>
      <c r="U846" s="140">
        <v>89953.174603174586</v>
      </c>
      <c r="V846" s="141">
        <v>11.116895033571261</v>
      </c>
    </row>
    <row r="847" spans="1:22">
      <c r="A847" s="125">
        <v>847</v>
      </c>
      <c r="B847" s="125">
        <v>847</v>
      </c>
      <c r="C847" s="125" t="s">
        <v>1398</v>
      </c>
      <c r="D847" s="125" t="s">
        <v>242</v>
      </c>
      <c r="E847" s="125" t="s">
        <v>242</v>
      </c>
      <c r="F847" s="125" t="s">
        <v>337</v>
      </c>
      <c r="G847" s="125" t="s">
        <v>338</v>
      </c>
      <c r="H847" s="125" t="s">
        <v>187</v>
      </c>
      <c r="I847" s="123">
        <v>38000</v>
      </c>
      <c r="J847" s="123">
        <v>38000</v>
      </c>
      <c r="K847" s="125" t="s">
        <v>193</v>
      </c>
      <c r="L847" s="126">
        <v>4.3019999999999996</v>
      </c>
      <c r="M847" s="137">
        <v>5</v>
      </c>
      <c r="N847" s="126">
        <v>0.437</v>
      </c>
      <c r="O847" s="123">
        <v>2</v>
      </c>
      <c r="P847" s="136">
        <v>0.437</v>
      </c>
      <c r="Q847" s="138">
        <v>4.2</v>
      </c>
      <c r="R847" s="137">
        <v>4.2</v>
      </c>
      <c r="S847" s="139">
        <v>699140</v>
      </c>
      <c r="T847" s="124">
        <v>4</v>
      </c>
      <c r="U847" s="140">
        <v>166461.90476190476</v>
      </c>
      <c r="V847" s="141">
        <v>6.0073804960379897</v>
      </c>
    </row>
    <row r="848" spans="1:22">
      <c r="A848" s="125">
        <v>848</v>
      </c>
      <c r="B848" s="125">
        <v>848</v>
      </c>
      <c r="C848" s="125" t="s">
        <v>1399</v>
      </c>
      <c r="D848" s="125" t="s">
        <v>242</v>
      </c>
      <c r="E848" s="125" t="s">
        <v>242</v>
      </c>
      <c r="F848" s="125" t="s">
        <v>331</v>
      </c>
      <c r="G848" s="125" t="s">
        <v>332</v>
      </c>
      <c r="H848" s="125" t="s">
        <v>187</v>
      </c>
      <c r="I848" s="123">
        <v>38000</v>
      </c>
      <c r="J848" s="123">
        <v>38000</v>
      </c>
      <c r="K848" s="123">
        <v>20000</v>
      </c>
      <c r="L848" s="126">
        <v>8.3170000000000002</v>
      </c>
      <c r="M848" s="137">
        <v>9</v>
      </c>
      <c r="N848" s="126">
        <v>0.93300000000000005</v>
      </c>
      <c r="O848" s="123">
        <v>2</v>
      </c>
      <c r="P848" s="136">
        <v>0.69975000000000009</v>
      </c>
      <c r="Q848" s="138">
        <v>8.4</v>
      </c>
      <c r="R848" s="137">
        <v>8.4</v>
      </c>
      <c r="S848" s="139">
        <v>1379800</v>
      </c>
      <c r="T848" s="124">
        <v>2</v>
      </c>
      <c r="U848" s="140">
        <v>164261.90476190476</v>
      </c>
      <c r="V848" s="141">
        <v>6.087838817219887</v>
      </c>
    </row>
    <row r="849" spans="1:22">
      <c r="A849" s="125">
        <v>849</v>
      </c>
      <c r="B849" s="125">
        <v>849</v>
      </c>
      <c r="C849" s="125" t="s">
        <v>1400</v>
      </c>
      <c r="D849" s="125" t="s">
        <v>242</v>
      </c>
      <c r="E849" s="125" t="s">
        <v>242</v>
      </c>
      <c r="F849" s="125" t="s">
        <v>331</v>
      </c>
      <c r="G849" s="125" t="s">
        <v>332</v>
      </c>
      <c r="H849" s="125" t="s">
        <v>187</v>
      </c>
      <c r="I849" s="123">
        <v>38000</v>
      </c>
      <c r="J849" s="123">
        <v>38000</v>
      </c>
      <c r="K849" s="123">
        <v>20000</v>
      </c>
      <c r="L849" s="126">
        <v>11.864000000000001</v>
      </c>
      <c r="M849" s="137">
        <v>12</v>
      </c>
      <c r="N849" s="126">
        <v>1.173</v>
      </c>
      <c r="O849" s="123">
        <v>2</v>
      </c>
      <c r="P849" s="136">
        <v>0.87975000000000003</v>
      </c>
      <c r="Q849" s="138">
        <v>8.4</v>
      </c>
      <c r="R849" s="137">
        <v>8.4</v>
      </c>
      <c r="S849" s="139">
        <v>1537900</v>
      </c>
      <c r="T849" s="124">
        <v>2</v>
      </c>
      <c r="U849" s="140">
        <v>183083.33333333331</v>
      </c>
      <c r="V849" s="141">
        <v>5.4619936276741008</v>
      </c>
    </row>
    <row r="850" spans="1:22">
      <c r="A850" s="125">
        <v>850</v>
      </c>
      <c r="B850" s="125">
        <v>850</v>
      </c>
      <c r="C850" s="125" t="s">
        <v>1401</v>
      </c>
      <c r="D850" s="125" t="s">
        <v>242</v>
      </c>
      <c r="E850" s="125" t="s">
        <v>242</v>
      </c>
      <c r="F850" s="125" t="s">
        <v>337</v>
      </c>
      <c r="G850" s="125" t="s">
        <v>338</v>
      </c>
      <c r="H850" s="125" t="s">
        <v>187</v>
      </c>
      <c r="I850" s="123">
        <v>38000</v>
      </c>
      <c r="J850" s="123">
        <v>38000</v>
      </c>
      <c r="K850" s="125" t="s">
        <v>193</v>
      </c>
      <c r="L850" s="126">
        <v>5.931</v>
      </c>
      <c r="M850" s="137">
        <v>6</v>
      </c>
      <c r="N850" s="126">
        <v>4.2110000000000003</v>
      </c>
      <c r="O850" s="123">
        <v>2</v>
      </c>
      <c r="P850" s="136">
        <v>3.1582500000000002</v>
      </c>
      <c r="Q850" s="138">
        <v>37.800000000000004</v>
      </c>
      <c r="R850" s="137">
        <v>37.800000000000004</v>
      </c>
      <c r="S850" s="139">
        <v>1015350</v>
      </c>
      <c r="T850" s="124">
        <v>6</v>
      </c>
      <c r="U850" s="140">
        <v>26861.111111111109</v>
      </c>
      <c r="V850" s="141">
        <v>37.228541882109624</v>
      </c>
    </row>
    <row r="851" spans="1:22">
      <c r="A851" s="125">
        <v>851</v>
      </c>
      <c r="B851" s="125">
        <v>851</v>
      </c>
      <c r="C851" s="125" t="s">
        <v>1402</v>
      </c>
      <c r="D851" s="125" t="s">
        <v>242</v>
      </c>
      <c r="E851" s="125" t="s">
        <v>242</v>
      </c>
      <c r="F851" s="125" t="s">
        <v>337</v>
      </c>
      <c r="G851" s="125" t="s">
        <v>338</v>
      </c>
      <c r="H851" s="125" t="s">
        <v>187</v>
      </c>
      <c r="I851" s="123">
        <v>38000</v>
      </c>
      <c r="J851" s="123">
        <v>38000</v>
      </c>
      <c r="K851" s="125" t="s">
        <v>193</v>
      </c>
      <c r="L851" s="126">
        <v>8.2650000000000006</v>
      </c>
      <c r="M851" s="137">
        <v>9</v>
      </c>
      <c r="N851" s="126">
        <v>0.42299999999999999</v>
      </c>
      <c r="O851" s="123">
        <v>2</v>
      </c>
      <c r="P851" s="136">
        <v>0.42299999999999999</v>
      </c>
      <c r="Q851" s="138">
        <v>4.2</v>
      </c>
      <c r="R851" s="137">
        <v>4.2</v>
      </c>
      <c r="S851" s="139">
        <v>1334440</v>
      </c>
      <c r="T851" s="124">
        <v>1</v>
      </c>
      <c r="U851" s="140">
        <v>317723.80952380953</v>
      </c>
      <c r="V851" s="141">
        <v>3.1473876682353645</v>
      </c>
    </row>
    <row r="852" spans="1:22">
      <c r="A852" s="142">
        <v>852</v>
      </c>
      <c r="B852" s="142">
        <v>852</v>
      </c>
      <c r="C852" s="142" t="s">
        <v>1403</v>
      </c>
      <c r="D852" s="125" t="s">
        <v>242</v>
      </c>
      <c r="E852" s="125" t="s">
        <v>242</v>
      </c>
      <c r="F852" s="142" t="s">
        <v>631</v>
      </c>
      <c r="G852" s="142" t="s">
        <v>632</v>
      </c>
      <c r="H852" s="142" t="s">
        <v>187</v>
      </c>
      <c r="I852" s="143">
        <v>38000</v>
      </c>
      <c r="J852" s="143">
        <v>38000</v>
      </c>
      <c r="K852" s="142" t="s">
        <v>193</v>
      </c>
      <c r="L852" s="144">
        <v>8.3249999999999993</v>
      </c>
      <c r="M852" s="145">
        <v>9</v>
      </c>
      <c r="N852" s="144">
        <v>8.3569999999999904</v>
      </c>
      <c r="O852" s="143">
        <v>2</v>
      </c>
      <c r="P852" s="145">
        <v>6.2677499999999924</v>
      </c>
      <c r="Q852" s="146">
        <v>75.600000000000009</v>
      </c>
      <c r="R852" s="145">
        <v>75.600000000000009</v>
      </c>
      <c r="S852" s="139">
        <v>2815750</v>
      </c>
      <c r="T852" s="147">
        <v>11</v>
      </c>
      <c r="U852" s="148">
        <v>37245.370370370365</v>
      </c>
      <c r="V852" s="149">
        <v>26.848974518334373</v>
      </c>
    </row>
    <row r="853" spans="1:22">
      <c r="A853" s="142">
        <v>853</v>
      </c>
      <c r="B853" s="142">
        <v>853</v>
      </c>
      <c r="C853" s="142" t="s">
        <v>1404</v>
      </c>
      <c r="D853" s="125" t="s">
        <v>242</v>
      </c>
      <c r="E853" s="125" t="s">
        <v>242</v>
      </c>
      <c r="F853" s="142" t="s">
        <v>337</v>
      </c>
      <c r="G853" s="142" t="s">
        <v>338</v>
      </c>
      <c r="H853" s="142" t="s">
        <v>187</v>
      </c>
      <c r="I853" s="143">
        <v>38000</v>
      </c>
      <c r="J853" s="143">
        <v>38000</v>
      </c>
      <c r="K853" s="142" t="s">
        <v>193</v>
      </c>
      <c r="L853" s="144">
        <v>4.3979999999999997</v>
      </c>
      <c r="M853" s="145">
        <v>5</v>
      </c>
      <c r="N853" s="144">
        <v>10.24</v>
      </c>
      <c r="O853" s="143">
        <v>2</v>
      </c>
      <c r="P853" s="145">
        <v>7.68</v>
      </c>
      <c r="Q853" s="146">
        <v>92.4</v>
      </c>
      <c r="R853" s="145">
        <v>92.4</v>
      </c>
      <c r="S853" s="139">
        <v>1972510</v>
      </c>
      <c r="T853" s="147">
        <v>11</v>
      </c>
      <c r="U853" s="148">
        <v>21347.51082251082</v>
      </c>
      <c r="V853" s="149">
        <v>46.843868979117978</v>
      </c>
    </row>
    <row r="854" spans="1:22">
      <c r="A854" s="125">
        <v>854</v>
      </c>
      <c r="B854" s="125">
        <v>854</v>
      </c>
      <c r="C854" s="125" t="s">
        <v>1405</v>
      </c>
      <c r="D854" s="125" t="s">
        <v>242</v>
      </c>
      <c r="E854" s="125" t="s">
        <v>242</v>
      </c>
      <c r="F854" s="125" t="s">
        <v>638</v>
      </c>
      <c r="G854" s="125" t="s">
        <v>639</v>
      </c>
      <c r="H854" s="125" t="s">
        <v>187</v>
      </c>
      <c r="I854" s="123">
        <v>38000</v>
      </c>
      <c r="J854" s="125" t="s">
        <v>193</v>
      </c>
      <c r="K854" s="123">
        <v>38000</v>
      </c>
      <c r="L854" s="126">
        <v>3.75</v>
      </c>
      <c r="M854" s="137">
        <v>4</v>
      </c>
      <c r="N854" s="126">
        <v>2.6509999999999998</v>
      </c>
      <c r="O854" s="123">
        <v>2</v>
      </c>
      <c r="P854" s="136">
        <v>1.9882499999999999</v>
      </c>
      <c r="Q854" s="138">
        <v>21</v>
      </c>
      <c r="R854" s="137">
        <v>21</v>
      </c>
      <c r="S854" s="139">
        <v>628870</v>
      </c>
      <c r="T854" s="124">
        <v>4</v>
      </c>
      <c r="U854" s="140">
        <v>29946.190476190477</v>
      </c>
      <c r="V854" s="141">
        <v>33.393229125256411</v>
      </c>
    </row>
    <row r="855" spans="1:22">
      <c r="A855" s="125">
        <v>855</v>
      </c>
      <c r="B855" s="125">
        <v>855</v>
      </c>
      <c r="C855" s="125" t="s">
        <v>1406</v>
      </c>
      <c r="D855" s="125" t="s">
        <v>242</v>
      </c>
      <c r="E855" s="125" t="s">
        <v>242</v>
      </c>
      <c r="F855" s="125" t="s">
        <v>331</v>
      </c>
      <c r="G855" s="125" t="s">
        <v>332</v>
      </c>
      <c r="H855" s="125" t="s">
        <v>187</v>
      </c>
      <c r="I855" s="123">
        <v>38000</v>
      </c>
      <c r="J855" s="123">
        <v>38000</v>
      </c>
      <c r="K855" s="123">
        <v>20000</v>
      </c>
      <c r="L855" s="126">
        <v>4.8620000000000001</v>
      </c>
      <c r="M855" s="137">
        <v>5</v>
      </c>
      <c r="N855" s="126">
        <v>3.0950000000000002</v>
      </c>
      <c r="O855" s="123">
        <v>2</v>
      </c>
      <c r="P855" s="136">
        <v>2.32125</v>
      </c>
      <c r="Q855" s="138">
        <v>25.200000000000003</v>
      </c>
      <c r="R855" s="137">
        <v>25.200000000000003</v>
      </c>
      <c r="S855" s="139">
        <v>791940</v>
      </c>
      <c r="T855" s="124">
        <v>5</v>
      </c>
      <c r="U855" s="140">
        <v>31426.190476190473</v>
      </c>
      <c r="V855" s="141">
        <v>31.820592469126453</v>
      </c>
    </row>
    <row r="856" spans="1:22">
      <c r="A856" s="142">
        <v>856</v>
      </c>
      <c r="B856" s="142">
        <v>856</v>
      </c>
      <c r="C856" s="142" t="s">
        <v>1407</v>
      </c>
      <c r="D856" s="125" t="s">
        <v>242</v>
      </c>
      <c r="E856" s="125" t="s">
        <v>242</v>
      </c>
      <c r="F856" s="142" t="s">
        <v>337</v>
      </c>
      <c r="G856" s="142" t="s">
        <v>338</v>
      </c>
      <c r="H856" s="142" t="s">
        <v>187</v>
      </c>
      <c r="I856" s="143">
        <v>38000</v>
      </c>
      <c r="J856" s="143">
        <v>38000</v>
      </c>
      <c r="K856" s="142" t="s">
        <v>193</v>
      </c>
      <c r="L856" s="144">
        <v>16.684999999999999</v>
      </c>
      <c r="M856" s="145">
        <v>17</v>
      </c>
      <c r="N856" s="144">
        <v>5.3170000000000002</v>
      </c>
      <c r="O856" s="143">
        <v>2</v>
      </c>
      <c r="P856" s="145">
        <v>3.9877500000000001</v>
      </c>
      <c r="Q856" s="146">
        <v>46.2</v>
      </c>
      <c r="R856" s="145">
        <v>46.2</v>
      </c>
      <c r="S856" s="139">
        <v>4502230</v>
      </c>
      <c r="T856" s="147">
        <v>11</v>
      </c>
      <c r="U856" s="148">
        <v>97450.865800865795</v>
      </c>
      <c r="V856" s="149">
        <v>10.261581482954004</v>
      </c>
    </row>
    <row r="857" spans="1:22">
      <c r="A857" s="142">
        <v>857</v>
      </c>
      <c r="B857" s="142">
        <v>857</v>
      </c>
      <c r="C857" s="142" t="s">
        <v>1408</v>
      </c>
      <c r="D857" s="125" t="s">
        <v>242</v>
      </c>
      <c r="E857" s="125" t="s">
        <v>242</v>
      </c>
      <c r="F857" s="142" t="s">
        <v>337</v>
      </c>
      <c r="G857" s="142" t="s">
        <v>338</v>
      </c>
      <c r="H857" s="142" t="s">
        <v>187</v>
      </c>
      <c r="I857" s="143">
        <v>38000</v>
      </c>
      <c r="J857" s="143">
        <v>38000</v>
      </c>
      <c r="K857" s="142" t="s">
        <v>193</v>
      </c>
      <c r="L857" s="144">
        <v>12.957000000000001</v>
      </c>
      <c r="M857" s="145">
        <v>13</v>
      </c>
      <c r="N857" s="144">
        <v>5.2480000000000002</v>
      </c>
      <c r="O857" s="143">
        <v>2</v>
      </c>
      <c r="P857" s="145">
        <v>3.9359999999999999</v>
      </c>
      <c r="Q857" s="146">
        <v>46.2</v>
      </c>
      <c r="R857" s="145">
        <v>46.2</v>
      </c>
      <c r="S857" s="139">
        <v>3658990</v>
      </c>
      <c r="T857" s="147">
        <v>11</v>
      </c>
      <c r="U857" s="148">
        <v>79198.917748917738</v>
      </c>
      <c r="V857" s="149">
        <v>12.626435163802032</v>
      </c>
    </row>
    <row r="858" spans="1:22">
      <c r="A858" s="125">
        <v>858</v>
      </c>
      <c r="B858" s="125">
        <v>858</v>
      </c>
      <c r="C858" s="125" t="s">
        <v>1409</v>
      </c>
      <c r="D858" s="125" t="s">
        <v>242</v>
      </c>
      <c r="E858" s="125" t="s">
        <v>242</v>
      </c>
      <c r="F858" s="125" t="s">
        <v>337</v>
      </c>
      <c r="G858" s="125" t="s">
        <v>338</v>
      </c>
      <c r="H858" s="125" t="s">
        <v>187</v>
      </c>
      <c r="I858" s="123">
        <v>38000</v>
      </c>
      <c r="J858" s="123">
        <v>38000</v>
      </c>
      <c r="K858" s="125" t="s">
        <v>193</v>
      </c>
      <c r="L858" s="126">
        <v>17.137</v>
      </c>
      <c r="M858" s="137">
        <v>18</v>
      </c>
      <c r="N858" s="126">
        <v>1.1379999999999999</v>
      </c>
      <c r="O858" s="123">
        <v>2</v>
      </c>
      <c r="P858" s="136">
        <v>0.85349999999999993</v>
      </c>
      <c r="Q858" s="138">
        <v>8.4</v>
      </c>
      <c r="R858" s="137">
        <v>8.4</v>
      </c>
      <c r="S858" s="139">
        <v>1854100</v>
      </c>
      <c r="T858" s="124">
        <v>2</v>
      </c>
      <c r="U858" s="140">
        <v>220726.19047619047</v>
      </c>
      <c r="V858" s="141">
        <v>4.5304999730327387</v>
      </c>
    </row>
    <row r="859" spans="1:22">
      <c r="A859" s="125">
        <v>859</v>
      </c>
      <c r="B859" s="125">
        <v>859</v>
      </c>
      <c r="C859" s="125" t="s">
        <v>1410</v>
      </c>
      <c r="D859" s="125" t="s">
        <v>242</v>
      </c>
      <c r="E859" s="125" t="s">
        <v>242</v>
      </c>
      <c r="F859" s="125" t="s">
        <v>337</v>
      </c>
      <c r="G859" s="125" t="s">
        <v>338</v>
      </c>
      <c r="H859" s="125" t="s">
        <v>187</v>
      </c>
      <c r="I859" s="123">
        <v>38000</v>
      </c>
      <c r="J859" s="123">
        <v>38000</v>
      </c>
      <c r="K859" s="125" t="s">
        <v>193</v>
      </c>
      <c r="L859" s="126">
        <v>19.07</v>
      </c>
      <c r="M859" s="137">
        <v>20</v>
      </c>
      <c r="N859" s="126">
        <v>1.675</v>
      </c>
      <c r="O859" s="123">
        <v>2</v>
      </c>
      <c r="P859" s="136">
        <v>1.2562500000000001</v>
      </c>
      <c r="Q859" s="138">
        <v>12.600000000000001</v>
      </c>
      <c r="R859" s="137">
        <v>12.600000000000001</v>
      </c>
      <c r="S859" s="139">
        <v>1996550</v>
      </c>
      <c r="T859" s="124">
        <v>3</v>
      </c>
      <c r="U859" s="140">
        <v>158456.3492063492</v>
      </c>
      <c r="V859" s="141">
        <v>6.3108862788309841</v>
      </c>
    </row>
    <row r="860" spans="1:22">
      <c r="A860" s="142">
        <v>860</v>
      </c>
      <c r="B860" s="142">
        <v>860</v>
      </c>
      <c r="C860" s="142" t="s">
        <v>1411</v>
      </c>
      <c r="D860" s="125" t="s">
        <v>242</v>
      </c>
      <c r="E860" s="125" t="s">
        <v>242</v>
      </c>
      <c r="F860" s="142" t="s">
        <v>334</v>
      </c>
      <c r="G860" s="142" t="s">
        <v>335</v>
      </c>
      <c r="H860" s="142" t="s">
        <v>207</v>
      </c>
      <c r="I860" s="143">
        <v>110000</v>
      </c>
      <c r="J860" s="143">
        <v>110000</v>
      </c>
      <c r="K860" s="143">
        <v>38000</v>
      </c>
      <c r="L860" s="144">
        <v>9.3010000000000002</v>
      </c>
      <c r="M860" s="145">
        <v>10</v>
      </c>
      <c r="N860" s="144">
        <v>159.80600000000001</v>
      </c>
      <c r="O860" s="143">
        <v>2</v>
      </c>
      <c r="P860" s="145">
        <v>119.8545</v>
      </c>
      <c r="Q860" s="146">
        <v>1491</v>
      </c>
      <c r="R860" s="145">
        <v>1491</v>
      </c>
      <c r="S860" s="139">
        <v>42473340</v>
      </c>
      <c r="T860" s="147">
        <v>999999999</v>
      </c>
      <c r="U860" s="148">
        <v>28486.478873239437</v>
      </c>
      <c r="V860" s="149">
        <v>35.104373708307378</v>
      </c>
    </row>
    <row r="861" spans="1:22">
      <c r="A861" s="125">
        <v>861</v>
      </c>
      <c r="B861" s="125">
        <v>861</v>
      </c>
      <c r="C861" s="125" t="s">
        <v>1412</v>
      </c>
      <c r="D861" s="125" t="s">
        <v>242</v>
      </c>
      <c r="E861" s="125" t="s">
        <v>242</v>
      </c>
      <c r="F861" s="125" t="s">
        <v>334</v>
      </c>
      <c r="G861" s="125" t="s">
        <v>335</v>
      </c>
      <c r="H861" s="125" t="s">
        <v>207</v>
      </c>
      <c r="I861" s="123">
        <v>110000</v>
      </c>
      <c r="J861" s="123">
        <v>110000</v>
      </c>
      <c r="K861" s="123">
        <v>38000</v>
      </c>
      <c r="L861" s="126">
        <v>16.594999999999999</v>
      </c>
      <c r="M861" s="137">
        <v>17</v>
      </c>
      <c r="N861" s="126">
        <v>4.1890000000000001</v>
      </c>
      <c r="O861" s="123">
        <v>2</v>
      </c>
      <c r="P861" s="136">
        <v>3.14175</v>
      </c>
      <c r="Q861" s="138">
        <v>37.800000000000004</v>
      </c>
      <c r="R861" s="137">
        <v>37.800000000000004</v>
      </c>
      <c r="S861" s="139">
        <v>3845270</v>
      </c>
      <c r="T861" s="124">
        <v>10</v>
      </c>
      <c r="U861" s="140">
        <v>101726.71957671957</v>
      </c>
      <c r="V861" s="141">
        <v>9.8302589935167113</v>
      </c>
    </row>
    <row r="862" spans="1:22">
      <c r="A862" s="142">
        <v>862</v>
      </c>
      <c r="B862" s="142">
        <v>862</v>
      </c>
      <c r="C862" s="142" t="s">
        <v>1413</v>
      </c>
      <c r="D862" s="125" t="s">
        <v>242</v>
      </c>
      <c r="E862" s="125" t="s">
        <v>242</v>
      </c>
      <c r="F862" s="142" t="s">
        <v>337</v>
      </c>
      <c r="G862" s="142" t="s">
        <v>338</v>
      </c>
      <c r="H862" s="142" t="s">
        <v>187</v>
      </c>
      <c r="I862" s="143">
        <v>38000</v>
      </c>
      <c r="J862" s="143">
        <v>38000</v>
      </c>
      <c r="K862" s="142" t="s">
        <v>193</v>
      </c>
      <c r="L862" s="144">
        <v>2.7120000000000002</v>
      </c>
      <c r="M862" s="145">
        <v>3</v>
      </c>
      <c r="N862" s="144">
        <v>5.0490000000000004</v>
      </c>
      <c r="O862" s="143">
        <v>2</v>
      </c>
      <c r="P862" s="145">
        <v>3.7867500000000005</v>
      </c>
      <c r="Q862" s="146">
        <v>46.2</v>
      </c>
      <c r="R862" s="145">
        <v>46.2</v>
      </c>
      <c r="S862" s="139">
        <v>1550890</v>
      </c>
      <c r="T862" s="147">
        <v>11</v>
      </c>
      <c r="U862" s="148">
        <v>33569.047619047618</v>
      </c>
      <c r="V862" s="149">
        <v>29.789346762181715</v>
      </c>
    </row>
    <row r="863" spans="1:22">
      <c r="A863" s="125">
        <v>863</v>
      </c>
      <c r="B863" s="125">
        <v>863</v>
      </c>
      <c r="C863" s="125" t="s">
        <v>1414</v>
      </c>
      <c r="D863" s="125" t="s">
        <v>242</v>
      </c>
      <c r="E863" s="125" t="s">
        <v>242</v>
      </c>
      <c r="F863" s="125" t="s">
        <v>334</v>
      </c>
      <c r="G863" s="125" t="s">
        <v>335</v>
      </c>
      <c r="H863" s="125" t="s">
        <v>207</v>
      </c>
      <c r="I863" s="123">
        <v>110000</v>
      </c>
      <c r="J863" s="123">
        <v>110000</v>
      </c>
      <c r="K863" s="123">
        <v>38000</v>
      </c>
      <c r="L863" s="126">
        <v>19.323</v>
      </c>
      <c r="M863" s="137">
        <v>20</v>
      </c>
      <c r="N863" s="126">
        <v>2.8820000000000001</v>
      </c>
      <c r="O863" s="123">
        <v>2</v>
      </c>
      <c r="P863" s="136">
        <v>2.1615000000000002</v>
      </c>
      <c r="Q863" s="138">
        <v>25.200000000000003</v>
      </c>
      <c r="R863" s="137">
        <v>25.200000000000003</v>
      </c>
      <c r="S863" s="139">
        <v>3730450</v>
      </c>
      <c r="T863" s="124">
        <v>9</v>
      </c>
      <c r="U863" s="140">
        <v>148033.73015873015</v>
      </c>
      <c r="V863" s="141">
        <v>6.7552171989974408</v>
      </c>
    </row>
    <row r="864" spans="1:22">
      <c r="A864" s="125">
        <v>864</v>
      </c>
      <c r="B864" s="125">
        <v>864</v>
      </c>
      <c r="C864" s="125" t="s">
        <v>1415</v>
      </c>
      <c r="D864" s="125" t="s">
        <v>242</v>
      </c>
      <c r="E864" s="125" t="s">
        <v>242</v>
      </c>
      <c r="F864" s="125" t="s">
        <v>337</v>
      </c>
      <c r="G864" s="125" t="s">
        <v>338</v>
      </c>
      <c r="H864" s="125" t="s">
        <v>187</v>
      </c>
      <c r="I864" s="123">
        <v>38000</v>
      </c>
      <c r="J864" s="123">
        <v>38000</v>
      </c>
      <c r="K864" s="125" t="s">
        <v>193</v>
      </c>
      <c r="L864" s="126">
        <v>10.401</v>
      </c>
      <c r="M864" s="137">
        <v>11</v>
      </c>
      <c r="N864" s="126">
        <v>0.45200000000000001</v>
      </c>
      <c r="O864" s="123">
        <v>2</v>
      </c>
      <c r="P864" s="136">
        <v>0.45200000000000001</v>
      </c>
      <c r="Q864" s="138">
        <v>4.2</v>
      </c>
      <c r="R864" s="137">
        <v>4.2</v>
      </c>
      <c r="S864" s="139">
        <v>1439840</v>
      </c>
      <c r="T864" s="124">
        <v>1</v>
      </c>
      <c r="U864" s="140">
        <v>342819.04761904763</v>
      </c>
      <c r="V864" s="141">
        <v>2.9169907767529724</v>
      </c>
    </row>
    <row r="865" spans="1:22">
      <c r="A865" s="125">
        <v>865</v>
      </c>
      <c r="B865" s="125">
        <v>865</v>
      </c>
      <c r="C865" s="125" t="s">
        <v>1416</v>
      </c>
      <c r="D865" s="125" t="s">
        <v>242</v>
      </c>
      <c r="E865" s="125" t="s">
        <v>242</v>
      </c>
      <c r="F865" s="125" t="s">
        <v>337</v>
      </c>
      <c r="G865" s="125" t="s">
        <v>338</v>
      </c>
      <c r="H865" s="125" t="s">
        <v>187</v>
      </c>
      <c r="I865" s="123">
        <v>38000</v>
      </c>
      <c r="J865" s="123">
        <v>38000</v>
      </c>
      <c r="K865" s="125" t="s">
        <v>193</v>
      </c>
      <c r="L865" s="126">
        <v>7.6390000000000002</v>
      </c>
      <c r="M865" s="137">
        <v>8</v>
      </c>
      <c r="N865" s="126">
        <v>0.66800000000000004</v>
      </c>
      <c r="O865" s="123">
        <v>2</v>
      </c>
      <c r="P865" s="136">
        <v>0.501</v>
      </c>
      <c r="Q865" s="138">
        <v>4.2</v>
      </c>
      <c r="R865" s="137">
        <v>4.2</v>
      </c>
      <c r="S865" s="139">
        <v>909950</v>
      </c>
      <c r="T865" s="124">
        <v>4</v>
      </c>
      <c r="U865" s="140">
        <v>216654.76190476189</v>
      </c>
      <c r="V865" s="141">
        <v>4.6156382218803227</v>
      </c>
    </row>
    <row r="866" spans="1:22">
      <c r="A866" s="125">
        <v>866</v>
      </c>
      <c r="B866" s="125">
        <v>866</v>
      </c>
      <c r="C866" s="125" t="s">
        <v>1417</v>
      </c>
      <c r="D866" s="125" t="s">
        <v>242</v>
      </c>
      <c r="E866" s="125" t="s">
        <v>242</v>
      </c>
      <c r="F866" s="125" t="s">
        <v>337</v>
      </c>
      <c r="G866" s="125" t="s">
        <v>338</v>
      </c>
      <c r="H866" s="125" t="s">
        <v>187</v>
      </c>
      <c r="I866" s="123">
        <v>38000</v>
      </c>
      <c r="J866" s="123">
        <v>38000</v>
      </c>
      <c r="K866" s="125" t="s">
        <v>193</v>
      </c>
      <c r="L866" s="126">
        <v>6.1139999999999999</v>
      </c>
      <c r="M866" s="137">
        <v>7</v>
      </c>
      <c r="N866" s="126">
        <v>0.48699999999999999</v>
      </c>
      <c r="O866" s="123">
        <v>2</v>
      </c>
      <c r="P866" s="136">
        <v>0.48699999999999999</v>
      </c>
      <c r="Q866" s="138">
        <v>4.2</v>
      </c>
      <c r="R866" s="137">
        <v>4.2</v>
      </c>
      <c r="S866" s="139">
        <v>839680</v>
      </c>
      <c r="T866" s="124">
        <v>4</v>
      </c>
      <c r="U866" s="140">
        <v>199923.80952380953</v>
      </c>
      <c r="V866" s="141">
        <v>5.0019054878048781</v>
      </c>
    </row>
    <row r="867" spans="1:22">
      <c r="A867" s="142">
        <v>867</v>
      </c>
      <c r="B867" s="142">
        <v>867</v>
      </c>
      <c r="C867" s="142" t="s">
        <v>1418</v>
      </c>
      <c r="D867" s="125" t="s">
        <v>354</v>
      </c>
      <c r="E867" s="125" t="s">
        <v>242</v>
      </c>
      <c r="F867" s="142" t="s">
        <v>654</v>
      </c>
      <c r="G867" s="142" t="s">
        <v>655</v>
      </c>
      <c r="H867" s="142" t="s">
        <v>187</v>
      </c>
      <c r="I867" s="143">
        <v>38000</v>
      </c>
      <c r="J867" s="142" t="s">
        <v>193</v>
      </c>
      <c r="K867" s="143">
        <v>38000</v>
      </c>
      <c r="L867" s="144">
        <v>4.4050000000000002</v>
      </c>
      <c r="M867" s="145">
        <v>5</v>
      </c>
      <c r="N867" s="144">
        <v>51.771000000000001</v>
      </c>
      <c r="O867" s="143">
        <v>2</v>
      </c>
      <c r="P867" s="145">
        <v>38.828249999999997</v>
      </c>
      <c r="Q867" s="146">
        <v>483</v>
      </c>
      <c r="R867" s="145">
        <v>483</v>
      </c>
      <c r="S867" s="139">
        <v>8456580</v>
      </c>
      <c r="T867" s="147">
        <v>12</v>
      </c>
      <c r="U867" s="148">
        <v>17508.447204968943</v>
      </c>
      <c r="V867" s="149">
        <v>57.115287740434077</v>
      </c>
    </row>
    <row r="868" spans="1:22">
      <c r="A868" s="125">
        <v>868</v>
      </c>
      <c r="B868" s="125">
        <v>868</v>
      </c>
      <c r="C868" s="125" t="s">
        <v>1419</v>
      </c>
      <c r="D868" s="125" t="s">
        <v>354</v>
      </c>
      <c r="E868" s="125" t="s">
        <v>354</v>
      </c>
      <c r="F868" s="125" t="s">
        <v>654</v>
      </c>
      <c r="G868" s="125" t="s">
        <v>655</v>
      </c>
      <c r="H868" s="125" t="s">
        <v>187</v>
      </c>
      <c r="I868" s="123">
        <v>38000</v>
      </c>
      <c r="J868" s="125" t="s">
        <v>193</v>
      </c>
      <c r="K868" s="123">
        <v>38000</v>
      </c>
      <c r="L868" s="126">
        <v>6.3979999999999997</v>
      </c>
      <c r="M868" s="137">
        <v>7</v>
      </c>
      <c r="N868" s="126">
        <v>2.3050000000000002</v>
      </c>
      <c r="O868" s="123">
        <v>2</v>
      </c>
      <c r="P868" s="136">
        <v>1.7287500000000002</v>
      </c>
      <c r="Q868" s="138">
        <v>21</v>
      </c>
      <c r="R868" s="137">
        <v>21</v>
      </c>
      <c r="S868" s="139">
        <v>839680</v>
      </c>
      <c r="T868" s="124">
        <v>4</v>
      </c>
      <c r="U868" s="140">
        <v>39984.761904761908</v>
      </c>
      <c r="V868" s="141">
        <v>25.009527439024389</v>
      </c>
    </row>
    <row r="869" spans="1:22">
      <c r="A869" s="125">
        <v>869</v>
      </c>
      <c r="B869" s="125">
        <v>869</v>
      </c>
      <c r="C869" s="125" t="s">
        <v>1420</v>
      </c>
      <c r="D869" s="125" t="s">
        <v>354</v>
      </c>
      <c r="E869" s="125" t="s">
        <v>354</v>
      </c>
      <c r="F869" s="125" t="s">
        <v>355</v>
      </c>
      <c r="G869" s="125" t="s">
        <v>356</v>
      </c>
      <c r="H869" s="125" t="s">
        <v>207</v>
      </c>
      <c r="I869" s="123">
        <v>110000</v>
      </c>
      <c r="J869" s="123">
        <v>110000</v>
      </c>
      <c r="K869" s="125" t="s">
        <v>208</v>
      </c>
      <c r="L869" s="126">
        <v>9.4160000000000004</v>
      </c>
      <c r="M869" s="137">
        <v>10</v>
      </c>
      <c r="N869" s="126">
        <v>7.4470000000000001</v>
      </c>
      <c r="O869" s="123">
        <v>2</v>
      </c>
      <c r="P869" s="136">
        <v>5.5852500000000003</v>
      </c>
      <c r="Q869" s="138">
        <v>67.2</v>
      </c>
      <c r="R869" s="137">
        <v>67.2</v>
      </c>
      <c r="S869" s="139">
        <v>3026560</v>
      </c>
      <c r="T869" s="124">
        <v>11</v>
      </c>
      <c r="U869" s="140">
        <v>45038.095238095237</v>
      </c>
      <c r="V869" s="141">
        <v>22.203425671389301</v>
      </c>
    </row>
    <row r="870" spans="1:22">
      <c r="A870" s="125">
        <v>870</v>
      </c>
      <c r="B870" s="125">
        <v>870</v>
      </c>
      <c r="C870" s="125" t="s">
        <v>1421</v>
      </c>
      <c r="D870" s="125" t="s">
        <v>354</v>
      </c>
      <c r="E870" s="125" t="s">
        <v>354</v>
      </c>
      <c r="F870" s="125" t="s">
        <v>355</v>
      </c>
      <c r="G870" s="125" t="s">
        <v>356</v>
      </c>
      <c r="H870" s="125" t="s">
        <v>207</v>
      </c>
      <c r="I870" s="123">
        <v>110000</v>
      </c>
      <c r="J870" s="123">
        <v>110000</v>
      </c>
      <c r="K870" s="125" t="s">
        <v>208</v>
      </c>
      <c r="L870" s="126">
        <v>7.2759999999999998</v>
      </c>
      <c r="M870" s="137">
        <v>8</v>
      </c>
      <c r="N870" s="126">
        <v>6.1040000000000001</v>
      </c>
      <c r="O870" s="123">
        <v>2</v>
      </c>
      <c r="P870" s="136">
        <v>4.5780000000000003</v>
      </c>
      <c r="Q870" s="138">
        <v>54.599999999999994</v>
      </c>
      <c r="R870" s="137">
        <v>54.599999999999994</v>
      </c>
      <c r="S870" s="139">
        <v>2604940</v>
      </c>
      <c r="T870" s="124">
        <v>11</v>
      </c>
      <c r="U870" s="140">
        <v>47709.523809523816</v>
      </c>
      <c r="V870" s="141">
        <v>20.960175666234154</v>
      </c>
    </row>
    <row r="871" spans="1:22">
      <c r="A871" s="125">
        <v>871</v>
      </c>
      <c r="B871" s="125">
        <v>871</v>
      </c>
      <c r="C871" s="125" t="s">
        <v>1422</v>
      </c>
      <c r="D871" s="125" t="s">
        <v>354</v>
      </c>
      <c r="E871" s="125" t="s">
        <v>354</v>
      </c>
      <c r="F871" s="125" t="s">
        <v>355</v>
      </c>
      <c r="G871" s="125" t="s">
        <v>356</v>
      </c>
      <c r="H871" s="125" t="s">
        <v>207</v>
      </c>
      <c r="I871" s="123">
        <v>110000</v>
      </c>
      <c r="J871" s="123">
        <v>110000</v>
      </c>
      <c r="K871" s="125" t="s">
        <v>208</v>
      </c>
      <c r="L871" s="126">
        <v>10.159000000000001</v>
      </c>
      <c r="M871" s="137">
        <v>11</v>
      </c>
      <c r="N871" s="126">
        <v>1.5680000000000001</v>
      </c>
      <c r="O871" s="123">
        <v>2</v>
      </c>
      <c r="P871" s="136">
        <v>1.1760000000000002</v>
      </c>
      <c r="Q871" s="138">
        <v>12.600000000000001</v>
      </c>
      <c r="R871" s="137">
        <v>12.600000000000001</v>
      </c>
      <c r="S871" s="139">
        <v>1996170</v>
      </c>
      <c r="T871" s="124">
        <v>7</v>
      </c>
      <c r="U871" s="140">
        <v>158426.19047619044</v>
      </c>
      <c r="V871" s="141">
        <v>6.3120876478456251</v>
      </c>
    </row>
    <row r="872" spans="1:22">
      <c r="A872" s="125">
        <v>872</v>
      </c>
      <c r="B872" s="125">
        <v>872</v>
      </c>
      <c r="C872" s="125" t="s">
        <v>1423</v>
      </c>
      <c r="D872" s="125" t="s">
        <v>354</v>
      </c>
      <c r="E872" s="125" t="s">
        <v>354</v>
      </c>
      <c r="F872" s="125" t="s">
        <v>355</v>
      </c>
      <c r="G872" s="125" t="s">
        <v>356</v>
      </c>
      <c r="H872" s="125" t="s">
        <v>207</v>
      </c>
      <c r="I872" s="123">
        <v>110000</v>
      </c>
      <c r="J872" s="123">
        <v>110000</v>
      </c>
      <c r="K872" s="125" t="s">
        <v>208</v>
      </c>
      <c r="L872" s="126">
        <v>8.5129999999999999</v>
      </c>
      <c r="M872" s="137">
        <v>9</v>
      </c>
      <c r="N872" s="126">
        <v>0.41</v>
      </c>
      <c r="O872" s="123">
        <v>2</v>
      </c>
      <c r="P872" s="136">
        <v>0.41</v>
      </c>
      <c r="Q872" s="138">
        <v>4.2</v>
      </c>
      <c r="R872" s="137">
        <v>4.2</v>
      </c>
      <c r="S872" s="139">
        <v>1890770</v>
      </c>
      <c r="T872" s="124">
        <v>7</v>
      </c>
      <c r="U872" s="140">
        <v>450183.33333333331</v>
      </c>
      <c r="V872" s="141">
        <v>2.2213172411239865</v>
      </c>
    </row>
    <row r="873" spans="1:22">
      <c r="A873" s="125">
        <v>873</v>
      </c>
      <c r="B873" s="125">
        <v>873</v>
      </c>
      <c r="C873" s="125" t="s">
        <v>1424</v>
      </c>
      <c r="D873" s="125" t="s">
        <v>354</v>
      </c>
      <c r="E873" s="125" t="s">
        <v>354</v>
      </c>
      <c r="F873" s="125" t="s">
        <v>1425</v>
      </c>
      <c r="G873" s="125" t="s">
        <v>1426</v>
      </c>
      <c r="H873" s="125" t="s">
        <v>187</v>
      </c>
      <c r="I873" s="123">
        <v>38000</v>
      </c>
      <c r="J873" s="123">
        <v>38000</v>
      </c>
      <c r="K873" s="125" t="s">
        <v>193</v>
      </c>
      <c r="L873" s="126">
        <v>8.7840000000000007</v>
      </c>
      <c r="M873" s="137">
        <v>9</v>
      </c>
      <c r="N873" s="126">
        <v>0.503</v>
      </c>
      <c r="O873" s="123">
        <v>2</v>
      </c>
      <c r="P873" s="136">
        <v>0.503</v>
      </c>
      <c r="Q873" s="138">
        <v>4.2</v>
      </c>
      <c r="R873" s="137">
        <v>4.2</v>
      </c>
      <c r="S873" s="139">
        <v>1334440</v>
      </c>
      <c r="T873" s="124">
        <v>1</v>
      </c>
      <c r="U873" s="140">
        <v>317723.80952380953</v>
      </c>
      <c r="V873" s="141">
        <v>3.1473876682353645</v>
      </c>
    </row>
    <row r="874" spans="1:22">
      <c r="A874" s="125">
        <v>874</v>
      </c>
      <c r="B874" s="125">
        <v>874</v>
      </c>
      <c r="C874" s="125" t="s">
        <v>1427</v>
      </c>
      <c r="D874" s="125" t="s">
        <v>354</v>
      </c>
      <c r="E874" s="125" t="s">
        <v>354</v>
      </c>
      <c r="F874" s="125" t="s">
        <v>654</v>
      </c>
      <c r="G874" s="125" t="s">
        <v>655</v>
      </c>
      <c r="H874" s="125" t="s">
        <v>187</v>
      </c>
      <c r="I874" s="123">
        <v>38000</v>
      </c>
      <c r="J874" s="125" t="s">
        <v>193</v>
      </c>
      <c r="K874" s="123">
        <v>38000</v>
      </c>
      <c r="L874" s="126">
        <v>7.4480000000000004</v>
      </c>
      <c r="M874" s="137">
        <v>8</v>
      </c>
      <c r="N874" s="126">
        <v>0.72499999999999998</v>
      </c>
      <c r="O874" s="123">
        <v>2</v>
      </c>
      <c r="P874" s="136">
        <v>0.54374999999999996</v>
      </c>
      <c r="Q874" s="138">
        <v>4.2</v>
      </c>
      <c r="R874" s="137">
        <v>4.2</v>
      </c>
      <c r="S874" s="139">
        <v>909950</v>
      </c>
      <c r="T874" s="124">
        <v>4</v>
      </c>
      <c r="U874" s="140">
        <v>216654.76190476189</v>
      </c>
      <c r="V874" s="141">
        <v>4.6156382218803227</v>
      </c>
    </row>
    <row r="875" spans="1:22">
      <c r="A875" s="125">
        <v>875</v>
      </c>
      <c r="B875" s="125">
        <v>875</v>
      </c>
      <c r="C875" s="125" t="s">
        <v>1428</v>
      </c>
      <c r="D875" s="125" t="s">
        <v>354</v>
      </c>
      <c r="E875" s="125" t="s">
        <v>354</v>
      </c>
      <c r="F875" s="125" t="s">
        <v>660</v>
      </c>
      <c r="G875" s="125" t="s">
        <v>661</v>
      </c>
      <c r="H875" s="125" t="s">
        <v>187</v>
      </c>
      <c r="I875" s="123">
        <v>38000</v>
      </c>
      <c r="J875" s="123">
        <v>38000</v>
      </c>
      <c r="K875" s="125" t="s">
        <v>193</v>
      </c>
      <c r="L875" s="126">
        <v>11.552</v>
      </c>
      <c r="M875" s="137">
        <v>12</v>
      </c>
      <c r="N875" s="126">
        <v>0.73299999999999998</v>
      </c>
      <c r="O875" s="123">
        <v>2</v>
      </c>
      <c r="P875" s="136">
        <v>0.54974999999999996</v>
      </c>
      <c r="Q875" s="138">
        <v>4.2</v>
      </c>
      <c r="R875" s="137">
        <v>4.2</v>
      </c>
      <c r="S875" s="139">
        <v>1492540</v>
      </c>
      <c r="T875" s="124">
        <v>1</v>
      </c>
      <c r="U875" s="140">
        <v>355366.66666666663</v>
      </c>
      <c r="V875" s="141">
        <v>2.8139949348091173</v>
      </c>
    </row>
    <row r="876" spans="1:22">
      <c r="A876" s="125">
        <v>876</v>
      </c>
      <c r="B876" s="125">
        <v>876</v>
      </c>
      <c r="C876" s="125" t="s">
        <v>1429</v>
      </c>
      <c r="D876" s="125" t="s">
        <v>359</v>
      </c>
      <c r="E876" s="125" t="s">
        <v>359</v>
      </c>
      <c r="F876" s="125" t="s">
        <v>660</v>
      </c>
      <c r="G876" s="125" t="s">
        <v>661</v>
      </c>
      <c r="H876" s="125" t="s">
        <v>187</v>
      </c>
      <c r="I876" s="123">
        <v>38000</v>
      </c>
      <c r="J876" s="123">
        <v>38000</v>
      </c>
      <c r="K876" s="125" t="s">
        <v>193</v>
      </c>
      <c r="L876" s="126">
        <v>11.834</v>
      </c>
      <c r="M876" s="137">
        <v>12</v>
      </c>
      <c r="N876" s="126">
        <v>0.371</v>
      </c>
      <c r="O876" s="123">
        <v>2</v>
      </c>
      <c r="P876" s="136">
        <v>0.371</v>
      </c>
      <c r="Q876" s="138">
        <v>4.2</v>
      </c>
      <c r="R876" s="137">
        <v>4.2</v>
      </c>
      <c r="S876" s="139">
        <v>1492540</v>
      </c>
      <c r="T876" s="124">
        <v>1</v>
      </c>
      <c r="U876" s="140">
        <v>355366.66666666663</v>
      </c>
      <c r="V876" s="141">
        <v>2.8139949348091173</v>
      </c>
    </row>
    <row r="877" spans="1:22">
      <c r="A877" s="142">
        <v>877</v>
      </c>
      <c r="B877" s="142">
        <v>877</v>
      </c>
      <c r="C877" s="142" t="s">
        <v>1430</v>
      </c>
      <c r="D877" s="125" t="s">
        <v>354</v>
      </c>
      <c r="E877" s="125" t="s">
        <v>359</v>
      </c>
      <c r="F877" s="142" t="s">
        <v>360</v>
      </c>
      <c r="G877" s="142" t="s">
        <v>361</v>
      </c>
      <c r="H877" s="142" t="s">
        <v>187</v>
      </c>
      <c r="I877" s="143">
        <v>38000</v>
      </c>
      <c r="J877" s="143">
        <v>38000</v>
      </c>
      <c r="K877" s="143">
        <v>10000</v>
      </c>
      <c r="L877" s="144">
        <v>11.555</v>
      </c>
      <c r="M877" s="145">
        <v>12</v>
      </c>
      <c r="N877" s="144">
        <v>13.159000000000001</v>
      </c>
      <c r="O877" s="143">
        <v>2</v>
      </c>
      <c r="P877" s="145">
        <v>9.869250000000001</v>
      </c>
      <c r="Q877" s="146">
        <v>121.80000000000001</v>
      </c>
      <c r="R877" s="145">
        <v>121.80000000000001</v>
      </c>
      <c r="S877" s="139">
        <v>3448180</v>
      </c>
      <c r="T877" s="147">
        <v>11</v>
      </c>
      <c r="U877" s="148">
        <v>28310.180623973723</v>
      </c>
      <c r="V877" s="149">
        <v>35.322981978899016</v>
      </c>
    </row>
    <row r="878" spans="1:22">
      <c r="A878" s="125">
        <v>878</v>
      </c>
      <c r="B878" s="125">
        <v>878</v>
      </c>
      <c r="C878" s="125" t="s">
        <v>1431</v>
      </c>
      <c r="D878" s="125" t="s">
        <v>354</v>
      </c>
      <c r="E878" s="125" t="s">
        <v>354</v>
      </c>
      <c r="F878" s="125" t="s">
        <v>360</v>
      </c>
      <c r="G878" s="125" t="s">
        <v>361</v>
      </c>
      <c r="H878" s="125" t="s">
        <v>187</v>
      </c>
      <c r="I878" s="123">
        <v>38000</v>
      </c>
      <c r="J878" s="123">
        <v>38000</v>
      </c>
      <c r="K878" s="123">
        <v>10000</v>
      </c>
      <c r="L878" s="126">
        <v>8.5730000000000004</v>
      </c>
      <c r="M878" s="137">
        <v>9</v>
      </c>
      <c r="N878" s="126">
        <v>0.52400000000000002</v>
      </c>
      <c r="O878" s="123">
        <v>2</v>
      </c>
      <c r="P878" s="136">
        <v>0.52400000000000002</v>
      </c>
      <c r="Q878" s="138">
        <v>4.2</v>
      </c>
      <c r="R878" s="137">
        <v>4.2</v>
      </c>
      <c r="S878" s="139">
        <v>1334440</v>
      </c>
      <c r="T878" s="124">
        <v>1</v>
      </c>
      <c r="U878" s="140">
        <v>317723.80952380953</v>
      </c>
      <c r="V878" s="141">
        <v>3.1473876682353645</v>
      </c>
    </row>
    <row r="879" spans="1:22">
      <c r="A879" s="125">
        <v>879</v>
      </c>
      <c r="B879" s="125">
        <v>879</v>
      </c>
      <c r="C879" s="125" t="s">
        <v>1432</v>
      </c>
      <c r="D879" s="125" t="s">
        <v>354</v>
      </c>
      <c r="E879" s="125" t="s">
        <v>354</v>
      </c>
      <c r="F879" s="125" t="s">
        <v>360</v>
      </c>
      <c r="G879" s="125" t="s">
        <v>361</v>
      </c>
      <c r="H879" s="125" t="s">
        <v>187</v>
      </c>
      <c r="I879" s="123">
        <v>38000</v>
      </c>
      <c r="J879" s="123">
        <v>38000</v>
      </c>
      <c r="K879" s="123">
        <v>10000</v>
      </c>
      <c r="L879" s="126">
        <v>10.85</v>
      </c>
      <c r="M879" s="137">
        <v>11</v>
      </c>
      <c r="N879" s="126">
        <v>0.28799999999999998</v>
      </c>
      <c r="O879" s="123">
        <v>2</v>
      </c>
      <c r="P879" s="136">
        <v>0.28799999999999998</v>
      </c>
      <c r="Q879" s="138">
        <v>4.2</v>
      </c>
      <c r="R879" s="137">
        <v>4.2</v>
      </c>
      <c r="S879" s="139">
        <v>1439840</v>
      </c>
      <c r="T879" s="124">
        <v>1</v>
      </c>
      <c r="U879" s="140">
        <v>342819.04761904763</v>
      </c>
      <c r="V879" s="141">
        <v>2.9169907767529724</v>
      </c>
    </row>
    <row r="880" spans="1:22">
      <c r="A880" s="125">
        <v>880</v>
      </c>
      <c r="B880" s="125">
        <v>880</v>
      </c>
      <c r="C880" s="125" t="s">
        <v>1433</v>
      </c>
      <c r="D880" s="125" t="s">
        <v>354</v>
      </c>
      <c r="E880" s="125" t="s">
        <v>354</v>
      </c>
      <c r="F880" s="125" t="s">
        <v>360</v>
      </c>
      <c r="G880" s="125" t="s">
        <v>361</v>
      </c>
      <c r="H880" s="125" t="s">
        <v>187</v>
      </c>
      <c r="I880" s="123">
        <v>38000</v>
      </c>
      <c r="J880" s="123">
        <v>38000</v>
      </c>
      <c r="K880" s="123">
        <v>10000</v>
      </c>
      <c r="L880" s="126">
        <v>7.5919999999999996</v>
      </c>
      <c r="M880" s="137">
        <v>8</v>
      </c>
      <c r="N880" s="126">
        <v>0.76300000000000001</v>
      </c>
      <c r="O880" s="123">
        <v>2</v>
      </c>
      <c r="P880" s="136">
        <v>0.57225000000000004</v>
      </c>
      <c r="Q880" s="138">
        <v>4.2</v>
      </c>
      <c r="R880" s="137">
        <v>4.2</v>
      </c>
      <c r="S880" s="139">
        <v>909950</v>
      </c>
      <c r="T880" s="124">
        <v>4</v>
      </c>
      <c r="U880" s="140">
        <v>216654.76190476189</v>
      </c>
      <c r="V880" s="141">
        <v>4.6156382218803227</v>
      </c>
    </row>
    <row r="881" spans="1:22">
      <c r="A881" s="125">
        <v>881</v>
      </c>
      <c r="B881" s="125">
        <v>881</v>
      </c>
      <c r="C881" s="125" t="s">
        <v>1434</v>
      </c>
      <c r="D881" s="125" t="s">
        <v>354</v>
      </c>
      <c r="E881" s="125" t="s">
        <v>354</v>
      </c>
      <c r="F881" s="125" t="s">
        <v>1435</v>
      </c>
      <c r="G881" s="125" t="s">
        <v>1436</v>
      </c>
      <c r="H881" s="125" t="s">
        <v>207</v>
      </c>
      <c r="I881" s="123">
        <v>110000</v>
      </c>
      <c r="J881" s="123">
        <v>110000</v>
      </c>
      <c r="K881" s="123">
        <v>38000</v>
      </c>
      <c r="L881" s="126">
        <v>3.3460000000000001</v>
      </c>
      <c r="M881" s="137">
        <v>4</v>
      </c>
      <c r="N881" s="126">
        <v>1.8560000000000001</v>
      </c>
      <c r="O881" s="123">
        <v>2</v>
      </c>
      <c r="P881" s="136">
        <v>1.3920000000000001</v>
      </c>
      <c r="Q881" s="138">
        <v>16.8</v>
      </c>
      <c r="R881" s="137">
        <v>16.8</v>
      </c>
      <c r="S881" s="139">
        <v>1875790</v>
      </c>
      <c r="T881" s="124">
        <v>8</v>
      </c>
      <c r="U881" s="140">
        <v>111654.16666666666</v>
      </c>
      <c r="V881" s="141">
        <v>8.9562264432585739</v>
      </c>
    </row>
    <row r="882" spans="1:22">
      <c r="A882" s="125">
        <v>882</v>
      </c>
      <c r="B882" s="125">
        <v>882</v>
      </c>
      <c r="C882" s="125" t="s">
        <v>1437</v>
      </c>
      <c r="D882" s="125" t="s">
        <v>354</v>
      </c>
      <c r="E882" s="125" t="s">
        <v>354</v>
      </c>
      <c r="F882" s="125" t="s">
        <v>660</v>
      </c>
      <c r="G882" s="125" t="s">
        <v>661</v>
      </c>
      <c r="H882" s="125" t="s">
        <v>187</v>
      </c>
      <c r="I882" s="123">
        <v>38000</v>
      </c>
      <c r="J882" s="123">
        <v>38000</v>
      </c>
      <c r="K882" s="125" t="s">
        <v>193</v>
      </c>
      <c r="L882" s="126">
        <v>13.34</v>
      </c>
      <c r="M882" s="137">
        <v>14</v>
      </c>
      <c r="N882" s="126">
        <v>0.41399999999999998</v>
      </c>
      <c r="O882" s="123">
        <v>2</v>
      </c>
      <c r="P882" s="136">
        <v>0.41399999999999998</v>
      </c>
      <c r="Q882" s="138">
        <v>4.2</v>
      </c>
      <c r="R882" s="137">
        <v>4.2</v>
      </c>
      <c r="S882" s="139">
        <v>1597940</v>
      </c>
      <c r="T882" s="124">
        <v>1</v>
      </c>
      <c r="U882" s="140">
        <v>380461.90476190473</v>
      </c>
      <c r="V882" s="141">
        <v>2.6283840444572388</v>
      </c>
    </row>
    <row r="883" spans="1:22">
      <c r="A883" s="125">
        <v>883</v>
      </c>
      <c r="B883" s="125">
        <v>883</v>
      </c>
      <c r="C883" s="125" t="s">
        <v>1438</v>
      </c>
      <c r="D883" s="125" t="s">
        <v>195</v>
      </c>
      <c r="E883" s="125" t="s">
        <v>195</v>
      </c>
      <c r="F883" s="125" t="s">
        <v>196</v>
      </c>
      <c r="G883" s="125" t="s">
        <v>197</v>
      </c>
      <c r="H883" s="125" t="s">
        <v>187</v>
      </c>
      <c r="I883" s="123">
        <v>38000</v>
      </c>
      <c r="J883" s="123">
        <v>38000</v>
      </c>
      <c r="K883" s="123">
        <v>10000</v>
      </c>
      <c r="L883" s="126">
        <v>9.0540000000000003</v>
      </c>
      <c r="M883" s="137">
        <v>10</v>
      </c>
      <c r="N883" s="126">
        <v>2.9889999999999999</v>
      </c>
      <c r="O883" s="123">
        <v>2</v>
      </c>
      <c r="P883" s="136">
        <v>2.2417499999999997</v>
      </c>
      <c r="Q883" s="138">
        <v>25.200000000000003</v>
      </c>
      <c r="R883" s="137">
        <v>25.200000000000003</v>
      </c>
      <c r="S883" s="139">
        <v>1236090</v>
      </c>
      <c r="T883" s="124">
        <v>5</v>
      </c>
      <c r="U883" s="140">
        <v>49051.190476190473</v>
      </c>
      <c r="V883" s="141">
        <v>20.386865034099461</v>
      </c>
    </row>
    <row r="884" spans="1:22">
      <c r="A884" s="125">
        <v>884</v>
      </c>
      <c r="B884" s="125">
        <v>884</v>
      </c>
      <c r="C884" s="125" t="s">
        <v>1439</v>
      </c>
      <c r="D884" s="125" t="s">
        <v>195</v>
      </c>
      <c r="E884" s="125" t="s">
        <v>195</v>
      </c>
      <c r="F884" s="125" t="s">
        <v>196</v>
      </c>
      <c r="G884" s="125" t="s">
        <v>197</v>
      </c>
      <c r="H884" s="125" t="s">
        <v>187</v>
      </c>
      <c r="I884" s="123">
        <v>38000</v>
      </c>
      <c r="J884" s="123">
        <v>38000</v>
      </c>
      <c r="K884" s="123">
        <v>10000</v>
      </c>
      <c r="L884" s="126">
        <v>6.55</v>
      </c>
      <c r="M884" s="137">
        <v>7</v>
      </c>
      <c r="N884" s="126">
        <v>0.81299999999999994</v>
      </c>
      <c r="O884" s="123">
        <v>2</v>
      </c>
      <c r="P884" s="136">
        <v>0.60975000000000001</v>
      </c>
      <c r="Q884" s="138">
        <v>4.2</v>
      </c>
      <c r="R884" s="137">
        <v>4.2</v>
      </c>
      <c r="S884" s="139">
        <v>839680</v>
      </c>
      <c r="T884" s="124">
        <v>4</v>
      </c>
      <c r="U884" s="140">
        <v>199923.80952380953</v>
      </c>
      <c r="V884" s="141">
        <v>5.0019054878048781</v>
      </c>
    </row>
    <row r="885" spans="1:22">
      <c r="A885" s="125">
        <v>885</v>
      </c>
      <c r="B885" s="125">
        <v>885</v>
      </c>
      <c r="C885" s="125" t="s">
        <v>1440</v>
      </c>
      <c r="D885" s="125" t="s">
        <v>195</v>
      </c>
      <c r="E885" s="125" t="s">
        <v>195</v>
      </c>
      <c r="F885" s="125" t="s">
        <v>196</v>
      </c>
      <c r="G885" s="125" t="s">
        <v>197</v>
      </c>
      <c r="H885" s="125" t="s">
        <v>187</v>
      </c>
      <c r="I885" s="123">
        <v>38000</v>
      </c>
      <c r="J885" s="123">
        <v>38000</v>
      </c>
      <c r="K885" s="123">
        <v>10000</v>
      </c>
      <c r="L885" s="126">
        <v>6.4729999999999999</v>
      </c>
      <c r="M885" s="137">
        <v>7</v>
      </c>
      <c r="N885" s="126">
        <v>2.456</v>
      </c>
      <c r="O885" s="123">
        <v>2</v>
      </c>
      <c r="P885" s="136">
        <v>1.8420000000000001</v>
      </c>
      <c r="Q885" s="138">
        <v>21</v>
      </c>
      <c r="R885" s="137">
        <v>21</v>
      </c>
      <c r="S885" s="139">
        <v>839680</v>
      </c>
      <c r="T885" s="124">
        <v>4</v>
      </c>
      <c r="U885" s="140">
        <v>39984.761904761908</v>
      </c>
      <c r="V885" s="141">
        <v>25.009527439024389</v>
      </c>
    </row>
    <row r="886" spans="1:22">
      <c r="A886" s="125">
        <v>886</v>
      </c>
      <c r="B886" s="125">
        <v>886</v>
      </c>
      <c r="C886" s="125" t="s">
        <v>1441</v>
      </c>
      <c r="D886" s="125" t="s">
        <v>195</v>
      </c>
      <c r="E886" s="125" t="s">
        <v>195</v>
      </c>
      <c r="F886" s="125" t="s">
        <v>196</v>
      </c>
      <c r="G886" s="125" t="s">
        <v>197</v>
      </c>
      <c r="H886" s="125" t="s">
        <v>187</v>
      </c>
      <c r="I886" s="123">
        <v>38000</v>
      </c>
      <c r="J886" s="123">
        <v>38000</v>
      </c>
      <c r="K886" s="123">
        <v>10000</v>
      </c>
      <c r="L886" s="126">
        <v>12.154999999999999</v>
      </c>
      <c r="M886" s="137">
        <v>13</v>
      </c>
      <c r="N886" s="126">
        <v>2.956</v>
      </c>
      <c r="O886" s="123">
        <v>2</v>
      </c>
      <c r="P886" s="136">
        <v>2.2170000000000001</v>
      </c>
      <c r="Q886" s="138">
        <v>25.200000000000003</v>
      </c>
      <c r="R886" s="137">
        <v>25.200000000000003</v>
      </c>
      <c r="S886" s="139">
        <v>1502580</v>
      </c>
      <c r="T886" s="124">
        <v>5</v>
      </c>
      <c r="U886" s="140">
        <v>59626.190476190466</v>
      </c>
      <c r="V886" s="141">
        <v>16.771153615780861</v>
      </c>
    </row>
    <row r="887" spans="1:22">
      <c r="A887" s="125">
        <v>887</v>
      </c>
      <c r="B887" s="125">
        <v>887</v>
      </c>
      <c r="C887" s="125" t="s">
        <v>1442</v>
      </c>
      <c r="D887" s="125" t="s">
        <v>195</v>
      </c>
      <c r="E887" s="125" t="s">
        <v>195</v>
      </c>
      <c r="F887" s="125" t="s">
        <v>196</v>
      </c>
      <c r="G887" s="125" t="s">
        <v>197</v>
      </c>
      <c r="H887" s="125" t="s">
        <v>187</v>
      </c>
      <c r="I887" s="123">
        <v>38000</v>
      </c>
      <c r="J887" s="123">
        <v>38000</v>
      </c>
      <c r="K887" s="123">
        <v>10000</v>
      </c>
      <c r="L887" s="126">
        <v>12.862</v>
      </c>
      <c r="M887" s="137">
        <v>13</v>
      </c>
      <c r="N887" s="126">
        <v>1.3080000000000001</v>
      </c>
      <c r="O887" s="123">
        <v>2</v>
      </c>
      <c r="P887" s="136">
        <v>0.98100000000000009</v>
      </c>
      <c r="Q887" s="138">
        <v>8.4</v>
      </c>
      <c r="R887" s="137">
        <v>8.4</v>
      </c>
      <c r="S887" s="139">
        <v>1590600</v>
      </c>
      <c r="T887" s="124">
        <v>2</v>
      </c>
      <c r="U887" s="140">
        <v>189357.14285714284</v>
      </c>
      <c r="V887" s="141">
        <v>5.2810260279139944</v>
      </c>
    </row>
    <row r="888" spans="1:22">
      <c r="A888" s="125">
        <v>888</v>
      </c>
      <c r="B888" s="125">
        <v>888</v>
      </c>
      <c r="C888" s="125" t="s">
        <v>1443</v>
      </c>
      <c r="D888" s="125" t="s">
        <v>195</v>
      </c>
      <c r="E888" s="125" t="s">
        <v>195</v>
      </c>
      <c r="F888" s="125" t="s">
        <v>196</v>
      </c>
      <c r="G888" s="125" t="s">
        <v>197</v>
      </c>
      <c r="H888" s="125" t="s">
        <v>187</v>
      </c>
      <c r="I888" s="123">
        <v>38000</v>
      </c>
      <c r="J888" s="123">
        <v>38000</v>
      </c>
      <c r="K888" s="123">
        <v>10000</v>
      </c>
      <c r="L888" s="126">
        <v>12.042</v>
      </c>
      <c r="M888" s="137">
        <v>13</v>
      </c>
      <c r="N888" s="126">
        <v>0.89100000000000001</v>
      </c>
      <c r="O888" s="123">
        <v>2</v>
      </c>
      <c r="P888" s="136">
        <v>0.66825000000000001</v>
      </c>
      <c r="Q888" s="138">
        <v>8.4</v>
      </c>
      <c r="R888" s="137">
        <v>8.4</v>
      </c>
      <c r="S888" s="139">
        <v>1590600</v>
      </c>
      <c r="T888" s="124">
        <v>2</v>
      </c>
      <c r="U888" s="140">
        <v>189357.14285714284</v>
      </c>
      <c r="V888" s="141">
        <v>5.2810260279139944</v>
      </c>
    </row>
    <row r="889" spans="1:22">
      <c r="A889" s="142">
        <v>889</v>
      </c>
      <c r="B889" s="142">
        <v>889</v>
      </c>
      <c r="C889" s="142" t="s">
        <v>1444</v>
      </c>
      <c r="D889" s="125" t="s">
        <v>195</v>
      </c>
      <c r="E889" s="125" t="s">
        <v>195</v>
      </c>
      <c r="F889" s="142" t="s">
        <v>196</v>
      </c>
      <c r="G889" s="142" t="s">
        <v>197</v>
      </c>
      <c r="H889" s="142" t="s">
        <v>187</v>
      </c>
      <c r="I889" s="143">
        <v>38000</v>
      </c>
      <c r="J889" s="143">
        <v>38000</v>
      </c>
      <c r="K889" s="143">
        <v>10000</v>
      </c>
      <c r="L889" s="144">
        <v>10.007</v>
      </c>
      <c r="M889" s="145">
        <v>11</v>
      </c>
      <c r="N889" s="144">
        <v>7.0309999999999997</v>
      </c>
      <c r="O889" s="143">
        <v>2</v>
      </c>
      <c r="P889" s="145">
        <v>5.27325</v>
      </c>
      <c r="Q889" s="146">
        <v>63</v>
      </c>
      <c r="R889" s="145">
        <v>63</v>
      </c>
      <c r="S889" s="139">
        <v>3237370</v>
      </c>
      <c r="T889" s="147">
        <v>11</v>
      </c>
      <c r="U889" s="148">
        <v>51386.825396825399</v>
      </c>
      <c r="V889" s="149">
        <v>19.460240874537046</v>
      </c>
    </row>
    <row r="890" spans="1:22">
      <c r="A890" s="125">
        <v>890</v>
      </c>
      <c r="B890" s="125">
        <v>890</v>
      </c>
      <c r="C890" s="125" t="s">
        <v>1445</v>
      </c>
      <c r="D890" s="125" t="s">
        <v>195</v>
      </c>
      <c r="E890" s="125" t="s">
        <v>195</v>
      </c>
      <c r="F890" s="125" t="s">
        <v>196</v>
      </c>
      <c r="G890" s="125" t="s">
        <v>197</v>
      </c>
      <c r="H890" s="125" t="s">
        <v>187</v>
      </c>
      <c r="I890" s="123">
        <v>38000</v>
      </c>
      <c r="J890" s="123">
        <v>38000</v>
      </c>
      <c r="K890" s="123">
        <v>10000</v>
      </c>
      <c r="L890" s="126">
        <v>9.7949999999999999</v>
      </c>
      <c r="M890" s="137">
        <v>10</v>
      </c>
      <c r="N890" s="126">
        <v>2.4689999999999999</v>
      </c>
      <c r="O890" s="123">
        <v>2</v>
      </c>
      <c r="P890" s="136">
        <v>1.85175</v>
      </c>
      <c r="Q890" s="138">
        <v>21</v>
      </c>
      <c r="R890" s="137">
        <v>21</v>
      </c>
      <c r="S890" s="139">
        <v>1050490</v>
      </c>
      <c r="T890" s="124">
        <v>4</v>
      </c>
      <c r="U890" s="140">
        <v>50023.333333333336</v>
      </c>
      <c r="V890" s="141">
        <v>19.990671020190579</v>
      </c>
    </row>
    <row r="891" spans="1:22">
      <c r="A891" s="125">
        <v>891</v>
      </c>
      <c r="B891" s="125">
        <v>891</v>
      </c>
      <c r="C891" s="125" t="s">
        <v>1446</v>
      </c>
      <c r="D891" s="125" t="s">
        <v>195</v>
      </c>
      <c r="E891" s="125" t="s">
        <v>195</v>
      </c>
      <c r="F891" s="125" t="s">
        <v>367</v>
      </c>
      <c r="G891" s="125" t="s">
        <v>368</v>
      </c>
      <c r="H891" s="125" t="s">
        <v>187</v>
      </c>
      <c r="I891" s="123">
        <v>38000</v>
      </c>
      <c r="J891" s="125" t="s">
        <v>193</v>
      </c>
      <c r="K891" s="123">
        <v>38000</v>
      </c>
      <c r="L891" s="126">
        <v>5.9809999999999999</v>
      </c>
      <c r="M891" s="137">
        <v>6</v>
      </c>
      <c r="N891" s="126">
        <v>0.39500000000000002</v>
      </c>
      <c r="O891" s="123">
        <v>2</v>
      </c>
      <c r="P891" s="136">
        <v>0.39500000000000002</v>
      </c>
      <c r="Q891" s="138">
        <v>4.2</v>
      </c>
      <c r="R891" s="137">
        <v>4.2</v>
      </c>
      <c r="S891" s="139">
        <v>769410</v>
      </c>
      <c r="T891" s="124">
        <v>4</v>
      </c>
      <c r="U891" s="140">
        <v>183192.85714285713</v>
      </c>
      <c r="V891" s="141">
        <v>5.4587281163488903</v>
      </c>
    </row>
    <row r="892" spans="1:22">
      <c r="A892" s="125">
        <v>892</v>
      </c>
      <c r="B892" s="125">
        <v>892</v>
      </c>
      <c r="C892" s="125" t="s">
        <v>1447</v>
      </c>
      <c r="D892" s="125" t="s">
        <v>195</v>
      </c>
      <c r="E892" s="125" t="s">
        <v>195</v>
      </c>
      <c r="F892" s="125" t="s">
        <v>367</v>
      </c>
      <c r="G892" s="125" t="s">
        <v>368</v>
      </c>
      <c r="H892" s="125" t="s">
        <v>187</v>
      </c>
      <c r="I892" s="123">
        <v>38000</v>
      </c>
      <c r="J892" s="125" t="s">
        <v>193</v>
      </c>
      <c r="K892" s="123">
        <v>38000</v>
      </c>
      <c r="L892" s="126">
        <v>5.9790000000000001</v>
      </c>
      <c r="M892" s="137">
        <v>6</v>
      </c>
      <c r="N892" s="126">
        <v>1.2769999999999999</v>
      </c>
      <c r="O892" s="123">
        <v>2</v>
      </c>
      <c r="P892" s="136">
        <v>0.95774999999999988</v>
      </c>
      <c r="Q892" s="138">
        <v>8.4</v>
      </c>
      <c r="R892" s="137">
        <v>8.4</v>
      </c>
      <c r="S892" s="139">
        <v>769410</v>
      </c>
      <c r="T892" s="124">
        <v>4</v>
      </c>
      <c r="U892" s="140">
        <v>91596.428571428565</v>
      </c>
      <c r="V892" s="141">
        <v>10.917456232697781</v>
      </c>
    </row>
    <row r="893" spans="1:22">
      <c r="A893" s="142">
        <v>893</v>
      </c>
      <c r="B893" s="142">
        <v>893</v>
      </c>
      <c r="C893" s="142" t="s">
        <v>1448</v>
      </c>
      <c r="D893" s="125" t="s">
        <v>195</v>
      </c>
      <c r="E893" s="125" t="s">
        <v>195</v>
      </c>
      <c r="F893" s="142" t="s">
        <v>196</v>
      </c>
      <c r="G893" s="142" t="s">
        <v>197</v>
      </c>
      <c r="H893" s="142" t="s">
        <v>187</v>
      </c>
      <c r="I893" s="143">
        <v>38000</v>
      </c>
      <c r="J893" s="143">
        <v>38000</v>
      </c>
      <c r="K893" s="143">
        <v>10000</v>
      </c>
      <c r="L893" s="144">
        <v>4.9690000000000003</v>
      </c>
      <c r="M893" s="145">
        <v>5</v>
      </c>
      <c r="N893" s="144">
        <v>18.341999999999899</v>
      </c>
      <c r="O893" s="143">
        <v>2</v>
      </c>
      <c r="P893" s="145">
        <v>13.756499999999924</v>
      </c>
      <c r="Q893" s="146">
        <v>168</v>
      </c>
      <c r="R893" s="145">
        <v>168</v>
      </c>
      <c r="S893" s="139">
        <v>2818860</v>
      </c>
      <c r="T893" s="147">
        <v>12</v>
      </c>
      <c r="U893" s="148">
        <v>16778.928571428572</v>
      </c>
      <c r="V893" s="149">
        <v>59.598561120452949</v>
      </c>
    </row>
    <row r="894" spans="1:22">
      <c r="A894" s="125">
        <v>895</v>
      </c>
      <c r="B894" s="125">
        <v>895</v>
      </c>
      <c r="C894" s="125" t="s">
        <v>1449</v>
      </c>
      <c r="D894" s="125" t="s">
        <v>195</v>
      </c>
      <c r="E894" s="125" t="s">
        <v>195</v>
      </c>
      <c r="F894" s="125" t="s">
        <v>376</v>
      </c>
      <c r="G894" s="125" t="s">
        <v>377</v>
      </c>
      <c r="H894" s="125" t="s">
        <v>207</v>
      </c>
      <c r="I894" s="123">
        <v>110000</v>
      </c>
      <c r="J894" s="123">
        <v>110000</v>
      </c>
      <c r="K894" s="123">
        <v>38000</v>
      </c>
      <c r="L894" s="126">
        <v>4.5609999999999999</v>
      </c>
      <c r="M894" s="137">
        <v>5</v>
      </c>
      <c r="N894" s="126">
        <v>4.4089999999999998</v>
      </c>
      <c r="O894" s="123">
        <v>2</v>
      </c>
      <c r="P894" s="136">
        <v>3.3067500000000001</v>
      </c>
      <c r="Q894" s="138">
        <v>37.800000000000004</v>
      </c>
      <c r="R894" s="137">
        <v>37.800000000000004</v>
      </c>
      <c r="S894" s="139">
        <v>2510150</v>
      </c>
      <c r="T894" s="124">
        <v>10</v>
      </c>
      <c r="U894" s="140">
        <v>66406.084656084655</v>
      </c>
      <c r="V894" s="141">
        <v>15.058861024241581</v>
      </c>
    </row>
    <row r="895" spans="1:22">
      <c r="A895" s="125">
        <v>896</v>
      </c>
      <c r="B895" s="125">
        <v>896</v>
      </c>
      <c r="C895" s="125" t="s">
        <v>1450</v>
      </c>
      <c r="D895" s="125" t="s">
        <v>195</v>
      </c>
      <c r="E895" s="125" t="s">
        <v>195</v>
      </c>
      <c r="F895" s="125" t="s">
        <v>1451</v>
      </c>
      <c r="G895" s="125" t="s">
        <v>1452</v>
      </c>
      <c r="H895" s="125" t="s">
        <v>187</v>
      </c>
      <c r="I895" s="123">
        <v>38000</v>
      </c>
      <c r="J895" s="125" t="s">
        <v>193</v>
      </c>
      <c r="K895" s="123">
        <v>38000</v>
      </c>
      <c r="L895" s="126">
        <v>2.7629999999999999</v>
      </c>
      <c r="M895" s="137">
        <v>3</v>
      </c>
      <c r="N895" s="126">
        <v>0.754</v>
      </c>
      <c r="O895" s="123">
        <v>2</v>
      </c>
      <c r="P895" s="136">
        <v>0.5655</v>
      </c>
      <c r="Q895" s="138">
        <v>4.2</v>
      </c>
      <c r="R895" s="137">
        <v>4.2</v>
      </c>
      <c r="S895" s="139">
        <v>558600</v>
      </c>
      <c r="T895" s="124">
        <v>4</v>
      </c>
      <c r="U895" s="140">
        <v>133000</v>
      </c>
      <c r="V895" s="141">
        <v>7.518796992481203</v>
      </c>
    </row>
    <row r="896" spans="1:22">
      <c r="A896" s="125">
        <v>897</v>
      </c>
      <c r="B896" s="125">
        <v>897</v>
      </c>
      <c r="C896" s="125" t="s">
        <v>1453</v>
      </c>
      <c r="D896" s="125" t="s">
        <v>195</v>
      </c>
      <c r="E896" s="125" t="s">
        <v>195</v>
      </c>
      <c r="F896" s="125" t="s">
        <v>1451</v>
      </c>
      <c r="G896" s="125" t="s">
        <v>1452</v>
      </c>
      <c r="H896" s="125" t="s">
        <v>187</v>
      </c>
      <c r="I896" s="123">
        <v>38000</v>
      </c>
      <c r="J896" s="125" t="s">
        <v>193</v>
      </c>
      <c r="K896" s="123">
        <v>38000</v>
      </c>
      <c r="L896" s="126">
        <v>2.2160000000000002</v>
      </c>
      <c r="M896" s="137">
        <v>3</v>
      </c>
      <c r="N896" s="126">
        <v>2.367</v>
      </c>
      <c r="O896" s="123">
        <v>2</v>
      </c>
      <c r="P896" s="136">
        <v>1.77525</v>
      </c>
      <c r="Q896" s="138">
        <v>21</v>
      </c>
      <c r="R896" s="137">
        <v>21</v>
      </c>
      <c r="S896" s="139">
        <v>558600</v>
      </c>
      <c r="T896" s="124">
        <v>4</v>
      </c>
      <c r="U896" s="140">
        <v>26600</v>
      </c>
      <c r="V896" s="141">
        <v>37.593984962406012</v>
      </c>
    </row>
    <row r="897" spans="1:22">
      <c r="A897" s="125">
        <v>898</v>
      </c>
      <c r="B897" s="125">
        <v>898</v>
      </c>
      <c r="C897" s="125" t="s">
        <v>1454</v>
      </c>
      <c r="D897" s="125" t="s">
        <v>195</v>
      </c>
      <c r="E897" s="125" t="s">
        <v>195</v>
      </c>
      <c r="F897" s="125" t="s">
        <v>1451</v>
      </c>
      <c r="G897" s="125" t="s">
        <v>1452</v>
      </c>
      <c r="H897" s="125" t="s">
        <v>187</v>
      </c>
      <c r="I897" s="123">
        <v>38000</v>
      </c>
      <c r="J897" s="125" t="s">
        <v>193</v>
      </c>
      <c r="K897" s="123">
        <v>38000</v>
      </c>
      <c r="L897" s="126">
        <v>3.3170000000000002</v>
      </c>
      <c r="M897" s="137">
        <v>4</v>
      </c>
      <c r="N897" s="126">
        <v>2.9940000000000002</v>
      </c>
      <c r="O897" s="123">
        <v>2</v>
      </c>
      <c r="P897" s="136">
        <v>2.2455000000000003</v>
      </c>
      <c r="Q897" s="138">
        <v>25.200000000000003</v>
      </c>
      <c r="R897" s="137">
        <v>25.200000000000003</v>
      </c>
      <c r="S897" s="139">
        <v>703110</v>
      </c>
      <c r="T897" s="124">
        <v>5</v>
      </c>
      <c r="U897" s="140">
        <v>27901.190476190473</v>
      </c>
      <c r="V897" s="141">
        <v>35.840764602978204</v>
      </c>
    </row>
    <row r="898" spans="1:22">
      <c r="A898" s="125">
        <v>899</v>
      </c>
      <c r="B898" s="125">
        <v>899</v>
      </c>
      <c r="C898" s="125" t="s">
        <v>1455</v>
      </c>
      <c r="D898" s="125" t="s">
        <v>195</v>
      </c>
      <c r="E898" s="125" t="s">
        <v>195</v>
      </c>
      <c r="F898" s="125" t="s">
        <v>367</v>
      </c>
      <c r="G898" s="125" t="s">
        <v>368</v>
      </c>
      <c r="H898" s="125" t="s">
        <v>187</v>
      </c>
      <c r="I898" s="123">
        <v>38000</v>
      </c>
      <c r="J898" s="125" t="s">
        <v>193</v>
      </c>
      <c r="K898" s="123">
        <v>38000</v>
      </c>
      <c r="L898" s="126">
        <v>3.7490000000000001</v>
      </c>
      <c r="M898" s="137">
        <v>4</v>
      </c>
      <c r="N898" s="126">
        <v>0.38700000000000001</v>
      </c>
      <c r="O898" s="123">
        <v>2</v>
      </c>
      <c r="P898" s="136">
        <v>0.38700000000000001</v>
      </c>
      <c r="Q898" s="138">
        <v>4.2</v>
      </c>
      <c r="R898" s="137">
        <v>4.2</v>
      </c>
      <c r="S898" s="139">
        <v>628870</v>
      </c>
      <c r="T898" s="124">
        <v>4</v>
      </c>
      <c r="U898" s="140">
        <v>149730.95238095237</v>
      </c>
      <c r="V898" s="141">
        <v>6.6786458250512828</v>
      </c>
    </row>
    <row r="899" spans="1:22">
      <c r="A899" s="125">
        <v>900</v>
      </c>
      <c r="B899" s="125">
        <v>900</v>
      </c>
      <c r="C899" s="125" t="s">
        <v>1456</v>
      </c>
      <c r="D899" s="125" t="s">
        <v>195</v>
      </c>
      <c r="E899" s="125" t="s">
        <v>195</v>
      </c>
      <c r="F899" s="125" t="s">
        <v>199</v>
      </c>
      <c r="G899" s="125" t="s">
        <v>200</v>
      </c>
      <c r="H899" s="125" t="s">
        <v>187</v>
      </c>
      <c r="I899" s="123">
        <v>38000</v>
      </c>
      <c r="J899" s="123">
        <v>38000</v>
      </c>
      <c r="K899" s="125" t="s">
        <v>193</v>
      </c>
      <c r="L899" s="126">
        <v>7.3860000000000001</v>
      </c>
      <c r="M899" s="137">
        <v>8</v>
      </c>
      <c r="N899" s="126">
        <v>0.64500000000000002</v>
      </c>
      <c r="O899" s="123">
        <v>2</v>
      </c>
      <c r="P899" s="136">
        <v>0.48375000000000001</v>
      </c>
      <c r="Q899" s="138">
        <v>4.2</v>
      </c>
      <c r="R899" s="137">
        <v>4.2</v>
      </c>
      <c r="S899" s="139">
        <v>909950</v>
      </c>
      <c r="T899" s="124">
        <v>4</v>
      </c>
      <c r="U899" s="140">
        <v>216654.76190476189</v>
      </c>
      <c r="V899" s="141">
        <v>4.6156382218803227</v>
      </c>
    </row>
    <row r="900" spans="1:22">
      <c r="A900" s="125">
        <v>901</v>
      </c>
      <c r="B900" s="125">
        <v>901</v>
      </c>
      <c r="C900" s="125" t="s">
        <v>1457</v>
      </c>
      <c r="D900" s="125" t="s">
        <v>195</v>
      </c>
      <c r="E900" s="125" t="s">
        <v>195</v>
      </c>
      <c r="F900" s="125" t="s">
        <v>236</v>
      </c>
      <c r="G900" s="125" t="s">
        <v>237</v>
      </c>
      <c r="H900" s="125" t="s">
        <v>187</v>
      </c>
      <c r="I900" s="123">
        <v>38000</v>
      </c>
      <c r="J900" s="123">
        <v>38000</v>
      </c>
      <c r="K900" s="125" t="s">
        <v>193</v>
      </c>
      <c r="L900" s="126">
        <v>9.8109999999999999</v>
      </c>
      <c r="M900" s="137">
        <v>10</v>
      </c>
      <c r="N900" s="126">
        <v>0.503</v>
      </c>
      <c r="O900" s="123">
        <v>2</v>
      </c>
      <c r="P900" s="136">
        <v>0.503</v>
      </c>
      <c r="Q900" s="138">
        <v>4.2</v>
      </c>
      <c r="R900" s="137">
        <v>4.2</v>
      </c>
      <c r="S900" s="139">
        <v>1387140</v>
      </c>
      <c r="T900" s="124">
        <v>1</v>
      </c>
      <c r="U900" s="140">
        <v>330271.42857142858</v>
      </c>
      <c r="V900" s="141">
        <v>3.0278126216531858</v>
      </c>
    </row>
    <row r="901" spans="1:22">
      <c r="A901" s="125">
        <v>902</v>
      </c>
      <c r="B901" s="125">
        <v>902</v>
      </c>
      <c r="C901" s="125" t="s">
        <v>1458</v>
      </c>
      <c r="D901" s="125" t="s">
        <v>195</v>
      </c>
      <c r="E901" s="125" t="s">
        <v>195</v>
      </c>
      <c r="F901" s="125" t="s">
        <v>202</v>
      </c>
      <c r="G901" s="125" t="s">
        <v>203</v>
      </c>
      <c r="H901" s="125" t="s">
        <v>187</v>
      </c>
      <c r="I901" s="123">
        <v>38000</v>
      </c>
      <c r="J901" s="125" t="s">
        <v>193</v>
      </c>
      <c r="K901" s="123">
        <v>38000</v>
      </c>
      <c r="L901" s="126">
        <v>6.26</v>
      </c>
      <c r="M901" s="137">
        <v>7</v>
      </c>
      <c r="N901" s="126">
        <v>0.92300000000000004</v>
      </c>
      <c r="O901" s="123">
        <v>2</v>
      </c>
      <c r="P901" s="136">
        <v>0.69225000000000003</v>
      </c>
      <c r="Q901" s="138">
        <v>8.4</v>
      </c>
      <c r="R901" s="137">
        <v>8.4</v>
      </c>
      <c r="S901" s="139">
        <v>839680</v>
      </c>
      <c r="T901" s="124">
        <v>4</v>
      </c>
      <c r="U901" s="140">
        <v>99961.904761904763</v>
      </c>
      <c r="V901" s="141">
        <v>10.003810975609756</v>
      </c>
    </row>
    <row r="902" spans="1:22">
      <c r="A902" s="125">
        <v>903</v>
      </c>
      <c r="B902" s="125">
        <v>903</v>
      </c>
      <c r="C902" s="125" t="s">
        <v>1459</v>
      </c>
      <c r="D902" s="125" t="s">
        <v>195</v>
      </c>
      <c r="E902" s="125" t="s">
        <v>195</v>
      </c>
      <c r="F902" s="125" t="s">
        <v>202</v>
      </c>
      <c r="G902" s="125" t="s">
        <v>203</v>
      </c>
      <c r="H902" s="125" t="s">
        <v>187</v>
      </c>
      <c r="I902" s="123">
        <v>38000</v>
      </c>
      <c r="J902" s="125" t="s">
        <v>193</v>
      </c>
      <c r="K902" s="123">
        <v>38000</v>
      </c>
      <c r="L902" s="126">
        <v>3.36</v>
      </c>
      <c r="M902" s="137">
        <v>4</v>
      </c>
      <c r="N902" s="126">
        <v>3.1419999999999999</v>
      </c>
      <c r="O902" s="123">
        <v>2</v>
      </c>
      <c r="P902" s="136">
        <v>2.3565</v>
      </c>
      <c r="Q902" s="138">
        <v>25.200000000000003</v>
      </c>
      <c r="R902" s="137">
        <v>25.200000000000003</v>
      </c>
      <c r="S902" s="139">
        <v>703110</v>
      </c>
      <c r="T902" s="124">
        <v>5</v>
      </c>
      <c r="U902" s="140">
        <v>27901.190476190473</v>
      </c>
      <c r="V902" s="141">
        <v>35.840764602978204</v>
      </c>
    </row>
    <row r="903" spans="1:22">
      <c r="A903" s="125">
        <v>904</v>
      </c>
      <c r="B903" s="125">
        <v>904</v>
      </c>
      <c r="C903" s="125" t="s">
        <v>1460</v>
      </c>
      <c r="D903" s="125" t="s">
        <v>195</v>
      </c>
      <c r="E903" s="125" t="s">
        <v>195</v>
      </c>
      <c r="F903" s="125" t="s">
        <v>539</v>
      </c>
      <c r="G903" s="125" t="s">
        <v>540</v>
      </c>
      <c r="H903" s="125" t="s">
        <v>187</v>
      </c>
      <c r="I903" s="123">
        <v>38000</v>
      </c>
      <c r="J903" s="123">
        <v>38000</v>
      </c>
      <c r="K903" s="125" t="s">
        <v>193</v>
      </c>
      <c r="L903" s="126">
        <v>8.7959999999999994</v>
      </c>
      <c r="M903" s="137">
        <v>9</v>
      </c>
      <c r="N903" s="126">
        <v>1.2849999999999999</v>
      </c>
      <c r="O903" s="123">
        <v>2</v>
      </c>
      <c r="P903" s="136">
        <v>0.96374999999999988</v>
      </c>
      <c r="Q903" s="138">
        <v>8.4</v>
      </c>
      <c r="R903" s="137">
        <v>8.4</v>
      </c>
      <c r="S903" s="139">
        <v>1379800</v>
      </c>
      <c r="T903" s="124">
        <v>2</v>
      </c>
      <c r="U903" s="140">
        <v>164261.90476190476</v>
      </c>
      <c r="V903" s="141">
        <v>6.087838817219887</v>
      </c>
    </row>
    <row r="904" spans="1:22">
      <c r="A904" s="125">
        <v>905</v>
      </c>
      <c r="B904" s="125">
        <v>905</v>
      </c>
      <c r="C904" s="125" t="s">
        <v>1461</v>
      </c>
      <c r="D904" s="125" t="s">
        <v>195</v>
      </c>
      <c r="E904" s="125" t="s">
        <v>195</v>
      </c>
      <c r="F904" s="125" t="s">
        <v>539</v>
      </c>
      <c r="G904" s="125" t="s">
        <v>540</v>
      </c>
      <c r="H904" s="125" t="s">
        <v>187</v>
      </c>
      <c r="I904" s="123">
        <v>38000</v>
      </c>
      <c r="J904" s="123">
        <v>38000</v>
      </c>
      <c r="K904" s="125" t="s">
        <v>193</v>
      </c>
      <c r="L904" s="126">
        <v>12.413</v>
      </c>
      <c r="M904" s="137">
        <v>13</v>
      </c>
      <c r="N904" s="126">
        <v>0.42799999999999999</v>
      </c>
      <c r="O904" s="123">
        <v>2</v>
      </c>
      <c r="P904" s="136">
        <v>0.42799999999999999</v>
      </c>
      <c r="Q904" s="138">
        <v>4.2</v>
      </c>
      <c r="R904" s="137">
        <v>4.2</v>
      </c>
      <c r="S904" s="139">
        <v>1545240</v>
      </c>
      <c r="T904" s="124">
        <v>1</v>
      </c>
      <c r="U904" s="140">
        <v>367914.28571428568</v>
      </c>
      <c r="V904" s="141">
        <v>2.7180243845616214</v>
      </c>
    </row>
    <row r="905" spans="1:22">
      <c r="A905" s="125">
        <v>906</v>
      </c>
      <c r="B905" s="125">
        <v>906</v>
      </c>
      <c r="C905" s="125" t="s">
        <v>1462</v>
      </c>
      <c r="D905" s="125" t="s">
        <v>195</v>
      </c>
      <c r="E905" s="125" t="s">
        <v>195</v>
      </c>
      <c r="F905" s="125" t="s">
        <v>382</v>
      </c>
      <c r="G905" s="125" t="s">
        <v>383</v>
      </c>
      <c r="H905" s="125" t="s">
        <v>187</v>
      </c>
      <c r="I905" s="123">
        <v>38000</v>
      </c>
      <c r="J905" s="123">
        <v>38000</v>
      </c>
      <c r="K905" s="123">
        <v>20000</v>
      </c>
      <c r="L905" s="126">
        <v>3.7789999999999999</v>
      </c>
      <c r="M905" s="137">
        <v>4</v>
      </c>
      <c r="N905" s="126">
        <v>1.3440000000000001</v>
      </c>
      <c r="O905" s="123">
        <v>2</v>
      </c>
      <c r="P905" s="136">
        <v>1.008</v>
      </c>
      <c r="Q905" s="138">
        <v>8.4</v>
      </c>
      <c r="R905" s="137">
        <v>8.4</v>
      </c>
      <c r="S905" s="139">
        <v>628870</v>
      </c>
      <c r="T905" s="124">
        <v>4</v>
      </c>
      <c r="U905" s="140">
        <v>74865.476190476184</v>
      </c>
      <c r="V905" s="141">
        <v>13.357291650102566</v>
      </c>
    </row>
    <row r="906" spans="1:22">
      <c r="A906" s="142">
        <v>907</v>
      </c>
      <c r="B906" s="142">
        <v>907</v>
      </c>
      <c r="C906" s="142" t="s">
        <v>1463</v>
      </c>
      <c r="D906" s="125" t="s">
        <v>195</v>
      </c>
      <c r="E906" s="125" t="s">
        <v>195</v>
      </c>
      <c r="F906" s="142" t="s">
        <v>239</v>
      </c>
      <c r="G906" s="142" t="s">
        <v>240</v>
      </c>
      <c r="H906" s="142" t="s">
        <v>187</v>
      </c>
      <c r="I906" s="143">
        <v>38000</v>
      </c>
      <c r="J906" s="142" t="s">
        <v>193</v>
      </c>
      <c r="K906" s="143">
        <v>38000</v>
      </c>
      <c r="L906" s="144">
        <v>3.6179999999999999</v>
      </c>
      <c r="M906" s="145">
        <v>4</v>
      </c>
      <c r="N906" s="144">
        <v>12.867000000000001</v>
      </c>
      <c r="O906" s="143">
        <v>2</v>
      </c>
      <c r="P906" s="145">
        <v>9.6502499999999998</v>
      </c>
      <c r="Q906" s="146">
        <v>117.60000000000002</v>
      </c>
      <c r="R906" s="145">
        <v>117.60000000000002</v>
      </c>
      <c r="S906" s="139">
        <v>1761700</v>
      </c>
      <c r="T906" s="147">
        <v>11</v>
      </c>
      <c r="U906" s="148">
        <v>14980.442176870745</v>
      </c>
      <c r="V906" s="149">
        <v>66.753703808821044</v>
      </c>
    </row>
    <row r="907" spans="1:22">
      <c r="A907" s="125">
        <v>908</v>
      </c>
      <c r="B907" s="125">
        <v>908</v>
      </c>
      <c r="C907" s="125" t="s">
        <v>1464</v>
      </c>
      <c r="D907" s="125" t="s">
        <v>195</v>
      </c>
      <c r="E907" s="125" t="s">
        <v>195</v>
      </c>
      <c r="F907" s="125" t="s">
        <v>808</v>
      </c>
      <c r="G907" s="125" t="s">
        <v>809</v>
      </c>
      <c r="H907" s="125" t="s">
        <v>207</v>
      </c>
      <c r="I907" s="123">
        <v>110000</v>
      </c>
      <c r="J907" s="123">
        <v>20000</v>
      </c>
      <c r="K907" s="123">
        <v>110000</v>
      </c>
      <c r="L907" s="126">
        <v>4.867</v>
      </c>
      <c r="M907" s="137">
        <v>5</v>
      </c>
      <c r="N907" s="126">
        <v>1.7929999999999999</v>
      </c>
      <c r="O907" s="123">
        <v>2</v>
      </c>
      <c r="P907" s="136">
        <v>1.3447499999999999</v>
      </c>
      <c r="Q907" s="138">
        <v>12.600000000000001</v>
      </c>
      <c r="R907" s="137">
        <v>12.600000000000001</v>
      </c>
      <c r="S907" s="139">
        <v>1679970</v>
      </c>
      <c r="T907" s="124">
        <v>7</v>
      </c>
      <c r="U907" s="140">
        <v>133330.95238095237</v>
      </c>
      <c r="V907" s="141">
        <v>7.5001339309630541</v>
      </c>
    </row>
    <row r="908" spans="1:22">
      <c r="A908" s="125">
        <v>909</v>
      </c>
      <c r="B908" s="125">
        <v>909</v>
      </c>
      <c r="C908" s="125" t="s">
        <v>1465</v>
      </c>
      <c r="D908" s="125" t="s">
        <v>195</v>
      </c>
      <c r="E908" s="125" t="s">
        <v>195</v>
      </c>
      <c r="F908" s="125" t="s">
        <v>685</v>
      </c>
      <c r="G908" s="125" t="s">
        <v>686</v>
      </c>
      <c r="H908" s="125" t="s">
        <v>187</v>
      </c>
      <c r="I908" s="123">
        <v>38000</v>
      </c>
      <c r="J908" s="125" t="s">
        <v>193</v>
      </c>
      <c r="K908" s="123">
        <v>38000</v>
      </c>
      <c r="L908" s="126">
        <v>4.9969999999999999</v>
      </c>
      <c r="M908" s="137">
        <v>5</v>
      </c>
      <c r="N908" s="126">
        <v>3.8980000000000001</v>
      </c>
      <c r="O908" s="123">
        <v>2</v>
      </c>
      <c r="P908" s="136">
        <v>2.9235000000000002</v>
      </c>
      <c r="Q908" s="138">
        <v>33.6</v>
      </c>
      <c r="R908" s="137">
        <v>33.6</v>
      </c>
      <c r="S908" s="139">
        <v>904090</v>
      </c>
      <c r="T908" s="124">
        <v>6</v>
      </c>
      <c r="U908" s="140">
        <v>26907.440476190473</v>
      </c>
      <c r="V908" s="141">
        <v>37.164441593204216</v>
      </c>
    </row>
    <row r="909" spans="1:22">
      <c r="A909" s="125">
        <v>910</v>
      </c>
      <c r="B909" s="125">
        <v>910</v>
      </c>
      <c r="C909" s="125" t="s">
        <v>1466</v>
      </c>
      <c r="D909" s="125" t="s">
        <v>195</v>
      </c>
      <c r="E909" s="125" t="s">
        <v>195</v>
      </c>
      <c r="F909" s="125" t="s">
        <v>539</v>
      </c>
      <c r="G909" s="125" t="s">
        <v>540</v>
      </c>
      <c r="H909" s="125" t="s">
        <v>187</v>
      </c>
      <c r="I909" s="123">
        <v>38000</v>
      </c>
      <c r="J909" s="123">
        <v>38000</v>
      </c>
      <c r="K909" s="125" t="s">
        <v>193</v>
      </c>
      <c r="L909" s="126">
        <v>3.581</v>
      </c>
      <c r="M909" s="137">
        <v>4</v>
      </c>
      <c r="N909" s="126">
        <v>2.6989999999999998</v>
      </c>
      <c r="O909" s="123">
        <v>2</v>
      </c>
      <c r="P909" s="136">
        <v>2.0242499999999999</v>
      </c>
      <c r="Q909" s="138">
        <v>21</v>
      </c>
      <c r="R909" s="137">
        <v>21</v>
      </c>
      <c r="S909" s="139">
        <v>628870</v>
      </c>
      <c r="T909" s="124">
        <v>4</v>
      </c>
      <c r="U909" s="140">
        <v>29946.190476190477</v>
      </c>
      <c r="V909" s="141">
        <v>33.393229125256411</v>
      </c>
    </row>
    <row r="910" spans="1:22">
      <c r="A910" s="125">
        <v>911</v>
      </c>
      <c r="B910" s="125">
        <v>911</v>
      </c>
      <c r="C910" s="125" t="s">
        <v>1467</v>
      </c>
      <c r="D910" s="125" t="s">
        <v>195</v>
      </c>
      <c r="E910" s="125" t="s">
        <v>195</v>
      </c>
      <c r="F910" s="125" t="s">
        <v>539</v>
      </c>
      <c r="G910" s="125" t="s">
        <v>540</v>
      </c>
      <c r="H910" s="125" t="s">
        <v>187</v>
      </c>
      <c r="I910" s="123">
        <v>38000</v>
      </c>
      <c r="J910" s="123">
        <v>38000</v>
      </c>
      <c r="K910" s="125" t="s">
        <v>193</v>
      </c>
      <c r="L910" s="126">
        <v>3.9630000000000001</v>
      </c>
      <c r="M910" s="137">
        <v>4</v>
      </c>
      <c r="N910" s="126">
        <v>1.8120000000000001</v>
      </c>
      <c r="O910" s="123">
        <v>2</v>
      </c>
      <c r="P910" s="136">
        <v>1.359</v>
      </c>
      <c r="Q910" s="138">
        <v>16.8</v>
      </c>
      <c r="R910" s="137">
        <v>16.8</v>
      </c>
      <c r="S910" s="139">
        <v>628870</v>
      </c>
      <c r="T910" s="124">
        <v>4</v>
      </c>
      <c r="U910" s="140">
        <v>37432.738095238092</v>
      </c>
      <c r="V910" s="141">
        <v>26.714583300205131</v>
      </c>
    </row>
    <row r="911" spans="1:22">
      <c r="A911" s="125">
        <v>912</v>
      </c>
      <c r="B911" s="125">
        <v>912</v>
      </c>
      <c r="C911" s="125" t="s">
        <v>1468</v>
      </c>
      <c r="D911" s="125" t="s">
        <v>195</v>
      </c>
      <c r="E911" s="125" t="s">
        <v>195</v>
      </c>
      <c r="F911" s="125" t="s">
        <v>385</v>
      </c>
      <c r="G911" s="123"/>
      <c r="H911" s="125" t="s">
        <v>187</v>
      </c>
      <c r="I911" s="123">
        <v>38000</v>
      </c>
      <c r="J911" s="123"/>
      <c r="K911" s="123"/>
      <c r="L911" s="126">
        <v>3.0070000000000001</v>
      </c>
      <c r="M911" s="137">
        <v>4</v>
      </c>
      <c r="N911" s="126">
        <v>3.2480000000000002</v>
      </c>
      <c r="O911" s="123">
        <v>2</v>
      </c>
      <c r="P911" s="136">
        <v>2.4359999999999999</v>
      </c>
      <c r="Q911" s="138">
        <v>29.400000000000006</v>
      </c>
      <c r="R911" s="137">
        <v>29.400000000000006</v>
      </c>
      <c r="S911" s="139">
        <v>703110</v>
      </c>
      <c r="T911" s="124">
        <v>5</v>
      </c>
      <c r="U911" s="140">
        <v>23915.306122448976</v>
      </c>
      <c r="V911" s="141">
        <v>41.814225370141237</v>
      </c>
    </row>
    <row r="912" spans="1:22">
      <c r="A912" s="125">
        <v>913</v>
      </c>
      <c r="B912" s="125">
        <v>913</v>
      </c>
      <c r="C912" s="125" t="s">
        <v>1469</v>
      </c>
      <c r="D912" s="125" t="s">
        <v>195</v>
      </c>
      <c r="E912" s="125" t="s">
        <v>195</v>
      </c>
      <c r="F912" s="125" t="s">
        <v>385</v>
      </c>
      <c r="G912" s="123"/>
      <c r="H912" s="125" t="s">
        <v>187</v>
      </c>
      <c r="I912" s="123">
        <v>38000</v>
      </c>
      <c r="J912" s="123"/>
      <c r="K912" s="123"/>
      <c r="L912" s="126">
        <v>4.4370000000000003</v>
      </c>
      <c r="M912" s="137">
        <v>5</v>
      </c>
      <c r="N912" s="126">
        <v>2.9340000000000002</v>
      </c>
      <c r="O912" s="123">
        <v>2</v>
      </c>
      <c r="P912" s="136">
        <v>2.2004999999999999</v>
      </c>
      <c r="Q912" s="138">
        <v>25.200000000000003</v>
      </c>
      <c r="R912" s="137">
        <v>25.200000000000003</v>
      </c>
      <c r="S912" s="139">
        <v>791940</v>
      </c>
      <c r="T912" s="124">
        <v>5</v>
      </c>
      <c r="U912" s="140">
        <v>31426.190476190473</v>
      </c>
      <c r="V912" s="141">
        <v>31.820592469126453</v>
      </c>
    </row>
    <row r="913" spans="1:22">
      <c r="A913" s="125">
        <v>914</v>
      </c>
      <c r="B913" s="125">
        <v>914</v>
      </c>
      <c r="C913" s="125" t="s">
        <v>1470</v>
      </c>
      <c r="D913" s="125" t="s">
        <v>195</v>
      </c>
      <c r="E913" s="125" t="s">
        <v>195</v>
      </c>
      <c r="F913" s="125" t="s">
        <v>385</v>
      </c>
      <c r="G913" s="123"/>
      <c r="H913" s="125" t="s">
        <v>187</v>
      </c>
      <c r="I913" s="123">
        <v>38000</v>
      </c>
      <c r="J913" s="123"/>
      <c r="K913" s="123"/>
      <c r="L913" s="126">
        <v>4.5039999999999996</v>
      </c>
      <c r="M913" s="137">
        <v>5</v>
      </c>
      <c r="N913" s="126">
        <v>4.4889999999999999</v>
      </c>
      <c r="O913" s="123">
        <v>2</v>
      </c>
      <c r="P913" s="136">
        <v>3.3667499999999997</v>
      </c>
      <c r="Q913" s="138">
        <v>37.800000000000004</v>
      </c>
      <c r="R913" s="137">
        <v>37.800000000000004</v>
      </c>
      <c r="S913" s="139">
        <v>904090</v>
      </c>
      <c r="T913" s="124">
        <v>6</v>
      </c>
      <c r="U913" s="140">
        <v>23917.724867724864</v>
      </c>
      <c r="V913" s="141">
        <v>41.809996792354752</v>
      </c>
    </row>
    <row r="914" spans="1:22">
      <c r="A914" s="125">
        <v>915</v>
      </c>
      <c r="B914" s="125">
        <v>915</v>
      </c>
      <c r="C914" s="125" t="s">
        <v>1471</v>
      </c>
      <c r="D914" s="125" t="s">
        <v>195</v>
      </c>
      <c r="E914" s="125" t="s">
        <v>195</v>
      </c>
      <c r="F914" s="125" t="s">
        <v>385</v>
      </c>
      <c r="G914" s="123"/>
      <c r="H914" s="125" t="s">
        <v>187</v>
      </c>
      <c r="I914" s="123">
        <v>38000</v>
      </c>
      <c r="J914" s="123"/>
      <c r="K914" s="123"/>
      <c r="L914" s="126">
        <v>1.5329999999999999</v>
      </c>
      <c r="M914" s="137">
        <v>2</v>
      </c>
      <c r="N914" s="126">
        <v>1.4350000000000001</v>
      </c>
      <c r="O914" s="123">
        <v>2</v>
      </c>
      <c r="P914" s="136">
        <v>1.0762499999999999</v>
      </c>
      <c r="Q914" s="138">
        <v>12.600000000000001</v>
      </c>
      <c r="R914" s="137">
        <v>12.600000000000001</v>
      </c>
      <c r="S914" s="139">
        <v>488330</v>
      </c>
      <c r="T914" s="124">
        <v>4</v>
      </c>
      <c r="U914" s="140">
        <v>38756.349206349201</v>
      </c>
      <c r="V914" s="141">
        <v>25.802223905965231</v>
      </c>
    </row>
    <row r="915" spans="1:22">
      <c r="A915" s="142">
        <v>916</v>
      </c>
      <c r="B915" s="142">
        <v>916</v>
      </c>
      <c r="C915" s="142" t="s">
        <v>1472</v>
      </c>
      <c r="D915" s="125" t="s">
        <v>195</v>
      </c>
      <c r="E915" s="125" t="s">
        <v>195</v>
      </c>
      <c r="F915" s="142" t="s">
        <v>385</v>
      </c>
      <c r="G915" s="142"/>
      <c r="H915" s="142" t="s">
        <v>187</v>
      </c>
      <c r="I915" s="143">
        <v>38000</v>
      </c>
      <c r="J915" s="142"/>
      <c r="K915" s="142"/>
      <c r="L915" s="144">
        <v>3.4649999999999999</v>
      </c>
      <c r="M915" s="145">
        <v>4</v>
      </c>
      <c r="N915" s="144">
        <v>5.3230000000000004</v>
      </c>
      <c r="O915" s="143">
        <v>2</v>
      </c>
      <c r="P915" s="145">
        <v>3.9922500000000003</v>
      </c>
      <c r="Q915" s="146">
        <v>46.2</v>
      </c>
      <c r="R915" s="145">
        <v>46.2</v>
      </c>
      <c r="S915" s="139">
        <v>1761700</v>
      </c>
      <c r="T915" s="147">
        <v>11</v>
      </c>
      <c r="U915" s="148">
        <v>38132.034632034629</v>
      </c>
      <c r="V915" s="149">
        <v>26.224669353465401</v>
      </c>
    </row>
    <row r="916" spans="1:22">
      <c r="A916" s="125">
        <v>917</v>
      </c>
      <c r="B916" s="125">
        <v>917</v>
      </c>
      <c r="C916" s="125" t="s">
        <v>1473</v>
      </c>
      <c r="D916" s="125" t="s">
        <v>195</v>
      </c>
      <c r="E916" s="125" t="s">
        <v>195</v>
      </c>
      <c r="F916" s="125" t="s">
        <v>385</v>
      </c>
      <c r="G916" s="123"/>
      <c r="H916" s="125" t="s">
        <v>187</v>
      </c>
      <c r="I916" s="123">
        <v>38000</v>
      </c>
      <c r="J916" s="123"/>
      <c r="K916" s="123"/>
      <c r="L916" s="126">
        <v>4.9829999999999997</v>
      </c>
      <c r="M916" s="137">
        <v>5</v>
      </c>
      <c r="N916" s="126">
        <v>1.4910000000000001</v>
      </c>
      <c r="O916" s="123">
        <v>2</v>
      </c>
      <c r="P916" s="136">
        <v>1.1182500000000002</v>
      </c>
      <c r="Q916" s="138">
        <v>12.600000000000001</v>
      </c>
      <c r="R916" s="137">
        <v>12.600000000000001</v>
      </c>
      <c r="S916" s="139">
        <v>699140</v>
      </c>
      <c r="T916" s="124">
        <v>4</v>
      </c>
      <c r="U916" s="140">
        <v>55487.301587301583</v>
      </c>
      <c r="V916" s="141">
        <v>18.02214148811397</v>
      </c>
    </row>
    <row r="917" spans="1:22">
      <c r="A917" s="125">
        <v>918</v>
      </c>
      <c r="B917" s="125">
        <v>918</v>
      </c>
      <c r="C917" s="125" t="s">
        <v>1474</v>
      </c>
      <c r="D917" s="125" t="s">
        <v>195</v>
      </c>
      <c r="E917" s="125" t="s">
        <v>195</v>
      </c>
      <c r="F917" s="125" t="s">
        <v>691</v>
      </c>
      <c r="G917" s="125" t="s">
        <v>692</v>
      </c>
      <c r="H917" s="125" t="s">
        <v>187</v>
      </c>
      <c r="I917" s="123">
        <v>38000</v>
      </c>
      <c r="J917" s="125" t="s">
        <v>193</v>
      </c>
      <c r="K917" s="123">
        <v>38000</v>
      </c>
      <c r="L917" s="126">
        <v>3.5449999999999999</v>
      </c>
      <c r="M917" s="137">
        <v>4</v>
      </c>
      <c r="N917" s="126">
        <v>0.84</v>
      </c>
      <c r="O917" s="123">
        <v>2</v>
      </c>
      <c r="P917" s="136">
        <v>0.63</v>
      </c>
      <c r="Q917" s="138">
        <v>8.4</v>
      </c>
      <c r="R917" s="137">
        <v>8.4</v>
      </c>
      <c r="S917" s="139">
        <v>628870</v>
      </c>
      <c r="T917" s="124">
        <v>4</v>
      </c>
      <c r="U917" s="140">
        <v>74865.476190476184</v>
      </c>
      <c r="V917" s="141">
        <v>13.357291650102566</v>
      </c>
    </row>
    <row r="918" spans="1:22">
      <c r="A918" s="125">
        <v>919</v>
      </c>
      <c r="B918" s="125">
        <v>919</v>
      </c>
      <c r="C918" s="125" t="s">
        <v>1475</v>
      </c>
      <c r="D918" s="125" t="s">
        <v>195</v>
      </c>
      <c r="E918" s="125" t="s">
        <v>195</v>
      </c>
      <c r="F918" s="125" t="s">
        <v>691</v>
      </c>
      <c r="G918" s="125" t="s">
        <v>692</v>
      </c>
      <c r="H918" s="125" t="s">
        <v>187</v>
      </c>
      <c r="I918" s="123">
        <v>38000</v>
      </c>
      <c r="J918" s="125" t="s">
        <v>193</v>
      </c>
      <c r="K918" s="123">
        <v>38000</v>
      </c>
      <c r="L918" s="126">
        <v>4.4009999999999998</v>
      </c>
      <c r="M918" s="137">
        <v>5</v>
      </c>
      <c r="N918" s="126">
        <v>2.5510000000000002</v>
      </c>
      <c r="O918" s="123">
        <v>2</v>
      </c>
      <c r="P918" s="136">
        <v>1.9132500000000001</v>
      </c>
      <c r="Q918" s="138">
        <v>21</v>
      </c>
      <c r="R918" s="137">
        <v>21</v>
      </c>
      <c r="S918" s="139">
        <v>699140</v>
      </c>
      <c r="T918" s="124">
        <v>4</v>
      </c>
      <c r="U918" s="140">
        <v>33292.380952380954</v>
      </c>
      <c r="V918" s="141">
        <v>30.036902480189948</v>
      </c>
    </row>
    <row r="919" spans="1:22">
      <c r="A919" s="125">
        <v>920</v>
      </c>
      <c r="B919" s="125">
        <v>920</v>
      </c>
      <c r="C919" s="125" t="s">
        <v>1476</v>
      </c>
      <c r="D919" s="125" t="s">
        <v>195</v>
      </c>
      <c r="E919" s="125" t="s">
        <v>195</v>
      </c>
      <c r="F919" s="125" t="s">
        <v>1477</v>
      </c>
      <c r="G919" s="125" t="s">
        <v>1478</v>
      </c>
      <c r="H919" s="125" t="s">
        <v>187</v>
      </c>
      <c r="I919" s="123">
        <v>38000</v>
      </c>
      <c r="J919" s="123">
        <v>38000</v>
      </c>
      <c r="K919" s="123">
        <v>20000</v>
      </c>
      <c r="L919" s="126">
        <v>2.1789999999999998</v>
      </c>
      <c r="M919" s="137">
        <v>3</v>
      </c>
      <c r="N919" s="126">
        <v>2.11</v>
      </c>
      <c r="O919" s="123">
        <v>2</v>
      </c>
      <c r="P919" s="136">
        <v>1.5825</v>
      </c>
      <c r="Q919" s="138">
        <v>16.8</v>
      </c>
      <c r="R919" s="137">
        <v>16.8</v>
      </c>
      <c r="S919" s="139">
        <v>558600</v>
      </c>
      <c r="T919" s="124">
        <v>4</v>
      </c>
      <c r="U919" s="140">
        <v>33250</v>
      </c>
      <c r="V919" s="141">
        <v>30.075187969924812</v>
      </c>
    </row>
    <row r="920" spans="1:22">
      <c r="A920" s="125">
        <v>921</v>
      </c>
      <c r="B920" s="125">
        <v>921</v>
      </c>
      <c r="C920" s="125" t="s">
        <v>1479</v>
      </c>
      <c r="D920" s="125" t="s">
        <v>195</v>
      </c>
      <c r="E920" s="125" t="s">
        <v>195</v>
      </c>
      <c r="F920" s="125" t="s">
        <v>236</v>
      </c>
      <c r="G920" s="125" t="s">
        <v>237</v>
      </c>
      <c r="H920" s="125" t="s">
        <v>187</v>
      </c>
      <c r="I920" s="123">
        <v>38000</v>
      </c>
      <c r="J920" s="123">
        <v>38000</v>
      </c>
      <c r="K920" s="125" t="s">
        <v>193</v>
      </c>
      <c r="L920" s="126">
        <v>6.2990000000000004</v>
      </c>
      <c r="M920" s="137">
        <v>7</v>
      </c>
      <c r="N920" s="126">
        <v>0.28699999999999998</v>
      </c>
      <c r="O920" s="123">
        <v>2</v>
      </c>
      <c r="P920" s="136">
        <v>0.28699999999999998</v>
      </c>
      <c r="Q920" s="138">
        <v>4.2</v>
      </c>
      <c r="R920" s="137">
        <v>4.2</v>
      </c>
      <c r="S920" s="139">
        <v>839680</v>
      </c>
      <c r="T920" s="124">
        <v>4</v>
      </c>
      <c r="U920" s="140">
        <v>199923.80952380953</v>
      </c>
      <c r="V920" s="141">
        <v>5.0019054878048781</v>
      </c>
    </row>
    <row r="921" spans="1:22">
      <c r="A921" s="125">
        <v>922</v>
      </c>
      <c r="B921" s="125">
        <v>922</v>
      </c>
      <c r="C921" s="125" t="s">
        <v>1480</v>
      </c>
      <c r="D921" s="125" t="s">
        <v>195</v>
      </c>
      <c r="E921" s="125" t="s">
        <v>195</v>
      </c>
      <c r="F921" s="125" t="s">
        <v>236</v>
      </c>
      <c r="G921" s="125" t="s">
        <v>237</v>
      </c>
      <c r="H921" s="125" t="s">
        <v>187</v>
      </c>
      <c r="I921" s="123">
        <v>38000</v>
      </c>
      <c r="J921" s="123">
        <v>38000</v>
      </c>
      <c r="K921" s="125" t="s">
        <v>193</v>
      </c>
      <c r="L921" s="126">
        <v>4.8959999999999999</v>
      </c>
      <c r="M921" s="137">
        <v>5</v>
      </c>
      <c r="N921" s="126">
        <v>0.622</v>
      </c>
      <c r="O921" s="123">
        <v>2</v>
      </c>
      <c r="P921" s="136">
        <v>0.46650000000000003</v>
      </c>
      <c r="Q921" s="138">
        <v>4.2</v>
      </c>
      <c r="R921" s="137">
        <v>4.2</v>
      </c>
      <c r="S921" s="139">
        <v>699140</v>
      </c>
      <c r="T921" s="124">
        <v>4</v>
      </c>
      <c r="U921" s="140">
        <v>166461.90476190476</v>
      </c>
      <c r="V921" s="141">
        <v>6.0073804960379897</v>
      </c>
    </row>
    <row r="922" spans="1:22">
      <c r="A922" s="125">
        <v>923</v>
      </c>
      <c r="B922" s="125">
        <v>923</v>
      </c>
      <c r="C922" s="125" t="s">
        <v>1481</v>
      </c>
      <c r="D922" s="125" t="s">
        <v>242</v>
      </c>
      <c r="E922" s="125" t="s">
        <v>242</v>
      </c>
      <c r="F922" s="125" t="s">
        <v>243</v>
      </c>
      <c r="G922" s="125" t="s">
        <v>244</v>
      </c>
      <c r="H922" s="125" t="s">
        <v>187</v>
      </c>
      <c r="I922" s="123">
        <v>38000</v>
      </c>
      <c r="J922" s="123">
        <v>38000</v>
      </c>
      <c r="K922" s="123">
        <v>20000</v>
      </c>
      <c r="L922" s="126">
        <v>7.3869999999999996</v>
      </c>
      <c r="M922" s="137">
        <v>8</v>
      </c>
      <c r="N922" s="126">
        <v>0.47399999999999998</v>
      </c>
      <c r="O922" s="123">
        <v>2</v>
      </c>
      <c r="P922" s="136">
        <v>0.47399999999999998</v>
      </c>
      <c r="Q922" s="138">
        <v>4.2</v>
      </c>
      <c r="R922" s="137">
        <v>4.2</v>
      </c>
      <c r="S922" s="139">
        <v>909950</v>
      </c>
      <c r="T922" s="124">
        <v>4</v>
      </c>
      <c r="U922" s="140">
        <v>216654.76190476189</v>
      </c>
      <c r="V922" s="141">
        <v>4.6156382218803227</v>
      </c>
    </row>
    <row r="923" spans="1:22">
      <c r="A923" s="125">
        <v>924</v>
      </c>
      <c r="B923" s="125">
        <v>924</v>
      </c>
      <c r="C923" s="125" t="s">
        <v>1482</v>
      </c>
      <c r="D923" s="125" t="s">
        <v>242</v>
      </c>
      <c r="E923" s="125" t="s">
        <v>242</v>
      </c>
      <c r="F923" s="125" t="s">
        <v>243</v>
      </c>
      <c r="G923" s="125" t="s">
        <v>244</v>
      </c>
      <c r="H923" s="125" t="s">
        <v>187</v>
      </c>
      <c r="I923" s="123">
        <v>38000</v>
      </c>
      <c r="J923" s="123">
        <v>38000</v>
      </c>
      <c r="K923" s="123">
        <v>20000</v>
      </c>
      <c r="L923" s="126">
        <v>5.2809999999999997</v>
      </c>
      <c r="M923" s="137">
        <v>6</v>
      </c>
      <c r="N923" s="126">
        <v>0.46300000000000002</v>
      </c>
      <c r="O923" s="123">
        <v>2</v>
      </c>
      <c r="P923" s="136">
        <v>0.46300000000000002</v>
      </c>
      <c r="Q923" s="138">
        <v>4.2</v>
      </c>
      <c r="R923" s="137">
        <v>4.2</v>
      </c>
      <c r="S923" s="139">
        <v>769410</v>
      </c>
      <c r="T923" s="124">
        <v>4</v>
      </c>
      <c r="U923" s="140">
        <v>183192.85714285713</v>
      </c>
      <c r="V923" s="141">
        <v>5.4587281163488903</v>
      </c>
    </row>
    <row r="924" spans="1:22">
      <c r="A924" s="125">
        <v>925</v>
      </c>
      <c r="B924" s="125">
        <v>925</v>
      </c>
      <c r="C924" s="125" t="s">
        <v>1483</v>
      </c>
      <c r="D924" s="125" t="s">
        <v>242</v>
      </c>
      <c r="E924" s="125" t="s">
        <v>242</v>
      </c>
      <c r="F924" s="125" t="s">
        <v>243</v>
      </c>
      <c r="G924" s="125" t="s">
        <v>244</v>
      </c>
      <c r="H924" s="125" t="s">
        <v>187</v>
      </c>
      <c r="I924" s="123">
        <v>38000</v>
      </c>
      <c r="J924" s="123">
        <v>38000</v>
      </c>
      <c r="K924" s="123">
        <v>20000</v>
      </c>
      <c r="L924" s="126">
        <v>8.0540000000000003</v>
      </c>
      <c r="M924" s="137">
        <v>9</v>
      </c>
      <c r="N924" s="126">
        <v>0.312</v>
      </c>
      <c r="O924" s="123">
        <v>2</v>
      </c>
      <c r="P924" s="136">
        <v>0.312</v>
      </c>
      <c r="Q924" s="138">
        <v>4.2</v>
      </c>
      <c r="R924" s="137">
        <v>4.2</v>
      </c>
      <c r="S924" s="139">
        <v>1334440</v>
      </c>
      <c r="T924" s="124">
        <v>1</v>
      </c>
      <c r="U924" s="140">
        <v>317723.80952380953</v>
      </c>
      <c r="V924" s="141">
        <v>3.1473876682353645</v>
      </c>
    </row>
    <row r="925" spans="1:22">
      <c r="A925" s="125">
        <v>926</v>
      </c>
      <c r="B925" s="125">
        <v>926</v>
      </c>
      <c r="C925" s="125" t="s">
        <v>1484</v>
      </c>
      <c r="D925" s="125" t="s">
        <v>242</v>
      </c>
      <c r="E925" s="125" t="s">
        <v>242</v>
      </c>
      <c r="F925" s="125" t="s">
        <v>243</v>
      </c>
      <c r="G925" s="125" t="s">
        <v>244</v>
      </c>
      <c r="H925" s="125" t="s">
        <v>187</v>
      </c>
      <c r="I925" s="123">
        <v>38000</v>
      </c>
      <c r="J925" s="123">
        <v>38000</v>
      </c>
      <c r="K925" s="123">
        <v>20000</v>
      </c>
      <c r="L925" s="126">
        <v>8.8889999999999993</v>
      </c>
      <c r="M925" s="137">
        <v>9</v>
      </c>
      <c r="N925" s="126">
        <v>0.89700000000000002</v>
      </c>
      <c r="O925" s="123">
        <v>2</v>
      </c>
      <c r="P925" s="136">
        <v>0.67274999999999996</v>
      </c>
      <c r="Q925" s="138">
        <v>8.4</v>
      </c>
      <c r="R925" s="137">
        <v>8.4</v>
      </c>
      <c r="S925" s="139">
        <v>1379800</v>
      </c>
      <c r="T925" s="124">
        <v>2</v>
      </c>
      <c r="U925" s="140">
        <v>164261.90476190476</v>
      </c>
      <c r="V925" s="141">
        <v>6.087838817219887</v>
      </c>
    </row>
    <row r="926" spans="1:22">
      <c r="A926" s="125">
        <v>927</v>
      </c>
      <c r="B926" s="125">
        <v>927</v>
      </c>
      <c r="C926" s="125" t="s">
        <v>1485</v>
      </c>
      <c r="D926" s="125" t="s">
        <v>242</v>
      </c>
      <c r="E926" s="125" t="s">
        <v>242</v>
      </c>
      <c r="F926" s="125" t="s">
        <v>243</v>
      </c>
      <c r="G926" s="125" t="s">
        <v>244</v>
      </c>
      <c r="H926" s="125" t="s">
        <v>187</v>
      </c>
      <c r="I926" s="123">
        <v>38000</v>
      </c>
      <c r="J926" s="123">
        <v>38000</v>
      </c>
      <c r="K926" s="123">
        <v>20000</v>
      </c>
      <c r="L926" s="126">
        <v>8.5069999999999997</v>
      </c>
      <c r="M926" s="137">
        <v>9</v>
      </c>
      <c r="N926" s="126">
        <v>0.83199999999999996</v>
      </c>
      <c r="O926" s="123">
        <v>2</v>
      </c>
      <c r="P926" s="136">
        <v>0.624</v>
      </c>
      <c r="Q926" s="138">
        <v>8.4</v>
      </c>
      <c r="R926" s="137">
        <v>8.4</v>
      </c>
      <c r="S926" s="139">
        <v>1379800</v>
      </c>
      <c r="T926" s="124">
        <v>2</v>
      </c>
      <c r="U926" s="140">
        <v>164261.90476190476</v>
      </c>
      <c r="V926" s="141">
        <v>6.087838817219887</v>
      </c>
    </row>
    <row r="927" spans="1:22">
      <c r="A927" s="125">
        <v>928</v>
      </c>
      <c r="B927" s="125">
        <v>928</v>
      </c>
      <c r="C927" s="125" t="s">
        <v>1486</v>
      </c>
      <c r="D927" s="125" t="s">
        <v>242</v>
      </c>
      <c r="E927" s="125" t="s">
        <v>242</v>
      </c>
      <c r="F927" s="125" t="s">
        <v>243</v>
      </c>
      <c r="G927" s="125" t="s">
        <v>244</v>
      </c>
      <c r="H927" s="125" t="s">
        <v>187</v>
      </c>
      <c r="I927" s="123">
        <v>38000</v>
      </c>
      <c r="J927" s="123">
        <v>38000</v>
      </c>
      <c r="K927" s="123">
        <v>20000</v>
      </c>
      <c r="L927" s="126">
        <v>20.452000000000002</v>
      </c>
      <c r="M927" s="137">
        <v>21</v>
      </c>
      <c r="N927" s="126">
        <v>0.38900000000000001</v>
      </c>
      <c r="O927" s="123">
        <v>2</v>
      </c>
      <c r="P927" s="136">
        <v>0.38900000000000001</v>
      </c>
      <c r="Q927" s="138">
        <v>4.2</v>
      </c>
      <c r="R927" s="137">
        <v>4.2</v>
      </c>
      <c r="S927" s="139">
        <v>1966840</v>
      </c>
      <c r="T927" s="124">
        <v>1</v>
      </c>
      <c r="U927" s="140">
        <v>468295.23809523805</v>
      </c>
      <c r="V927" s="141">
        <v>2.135405015151207</v>
      </c>
    </row>
    <row r="928" spans="1:22">
      <c r="A928" s="125">
        <v>929</v>
      </c>
      <c r="B928" s="125">
        <v>929</v>
      </c>
      <c r="C928" s="125" t="s">
        <v>1487</v>
      </c>
      <c r="D928" s="125" t="s">
        <v>242</v>
      </c>
      <c r="E928" s="125" t="s">
        <v>242</v>
      </c>
      <c r="F928" s="125" t="s">
        <v>243</v>
      </c>
      <c r="G928" s="125" t="s">
        <v>244</v>
      </c>
      <c r="H928" s="125" t="s">
        <v>187</v>
      </c>
      <c r="I928" s="123">
        <v>38000</v>
      </c>
      <c r="J928" s="123">
        <v>38000</v>
      </c>
      <c r="K928" s="123">
        <v>20000</v>
      </c>
      <c r="L928" s="126">
        <v>17.134</v>
      </c>
      <c r="M928" s="137">
        <v>18</v>
      </c>
      <c r="N928" s="126">
        <v>1.083</v>
      </c>
      <c r="O928" s="123">
        <v>2</v>
      </c>
      <c r="P928" s="136">
        <v>0.81224999999999992</v>
      </c>
      <c r="Q928" s="138">
        <v>8.4</v>
      </c>
      <c r="R928" s="137">
        <v>8.4</v>
      </c>
      <c r="S928" s="139">
        <v>1854100</v>
      </c>
      <c r="T928" s="124">
        <v>2</v>
      </c>
      <c r="U928" s="140">
        <v>220726.19047619047</v>
      </c>
      <c r="V928" s="141">
        <v>4.5304999730327387</v>
      </c>
    </row>
    <row r="929" spans="1:22">
      <c r="A929" s="125">
        <v>930</v>
      </c>
      <c r="B929" s="125">
        <v>930</v>
      </c>
      <c r="C929" s="125" t="s">
        <v>1488</v>
      </c>
      <c r="D929" s="125" t="s">
        <v>242</v>
      </c>
      <c r="E929" s="125" t="s">
        <v>242</v>
      </c>
      <c r="F929" s="125" t="s">
        <v>243</v>
      </c>
      <c r="G929" s="125" t="s">
        <v>244</v>
      </c>
      <c r="H929" s="125" t="s">
        <v>187</v>
      </c>
      <c r="I929" s="123">
        <v>38000</v>
      </c>
      <c r="J929" s="123">
        <v>38000</v>
      </c>
      <c r="K929" s="123">
        <v>20000</v>
      </c>
      <c r="L929" s="126">
        <v>20.925999999999998</v>
      </c>
      <c r="M929" s="137">
        <v>21</v>
      </c>
      <c r="N929" s="126">
        <v>0.58899999999999997</v>
      </c>
      <c r="O929" s="123">
        <v>2</v>
      </c>
      <c r="P929" s="136">
        <v>0.58899999999999997</v>
      </c>
      <c r="Q929" s="138">
        <v>4.2</v>
      </c>
      <c r="R929" s="137">
        <v>4.2</v>
      </c>
      <c r="S929" s="139">
        <v>1966840</v>
      </c>
      <c r="T929" s="124">
        <v>1</v>
      </c>
      <c r="U929" s="140">
        <v>468295.23809523805</v>
      </c>
      <c r="V929" s="141">
        <v>2.135405015151207</v>
      </c>
    </row>
    <row r="930" spans="1:22">
      <c r="A930" s="125">
        <v>931</v>
      </c>
      <c r="B930" s="125">
        <v>931</v>
      </c>
      <c r="C930" s="125" t="s">
        <v>1489</v>
      </c>
      <c r="D930" s="125" t="s">
        <v>242</v>
      </c>
      <c r="E930" s="125" t="s">
        <v>242</v>
      </c>
      <c r="F930" s="125" t="s">
        <v>243</v>
      </c>
      <c r="G930" s="125" t="s">
        <v>244</v>
      </c>
      <c r="H930" s="125" t="s">
        <v>187</v>
      </c>
      <c r="I930" s="123">
        <v>38000</v>
      </c>
      <c r="J930" s="123">
        <v>38000</v>
      </c>
      <c r="K930" s="123">
        <v>20000</v>
      </c>
      <c r="L930" s="126">
        <v>18.271999999999998</v>
      </c>
      <c r="M930" s="137">
        <v>19</v>
      </c>
      <c r="N930" s="126">
        <v>1.881</v>
      </c>
      <c r="O930" s="123">
        <v>2</v>
      </c>
      <c r="P930" s="136">
        <v>1.4107499999999999</v>
      </c>
      <c r="Q930" s="138">
        <v>16.8</v>
      </c>
      <c r="R930" s="137">
        <v>16.8</v>
      </c>
      <c r="S930" s="139">
        <v>1682920</v>
      </c>
      <c r="T930" s="124">
        <v>4</v>
      </c>
      <c r="U930" s="140">
        <v>100173.80952380953</v>
      </c>
      <c r="V930" s="141">
        <v>9.9826492049532956</v>
      </c>
    </row>
    <row r="931" spans="1:22">
      <c r="A931" s="125">
        <v>932</v>
      </c>
      <c r="B931" s="125">
        <v>932</v>
      </c>
      <c r="C931" s="125" t="s">
        <v>1490</v>
      </c>
      <c r="D931" s="125" t="s">
        <v>242</v>
      </c>
      <c r="E931" s="125" t="s">
        <v>242</v>
      </c>
      <c r="F931" s="125" t="s">
        <v>243</v>
      </c>
      <c r="G931" s="125" t="s">
        <v>244</v>
      </c>
      <c r="H931" s="125" t="s">
        <v>187</v>
      </c>
      <c r="I931" s="123">
        <v>38000</v>
      </c>
      <c r="J931" s="123">
        <v>38000</v>
      </c>
      <c r="K931" s="123">
        <v>20000</v>
      </c>
      <c r="L931" s="126">
        <v>13.481999999999999</v>
      </c>
      <c r="M931" s="137">
        <v>14</v>
      </c>
      <c r="N931" s="126">
        <v>0.57899999999999996</v>
      </c>
      <c r="O931" s="123">
        <v>2</v>
      </c>
      <c r="P931" s="136">
        <v>0.57899999999999996</v>
      </c>
      <c r="Q931" s="138">
        <v>4.2</v>
      </c>
      <c r="R931" s="137">
        <v>4.2</v>
      </c>
      <c r="S931" s="139">
        <v>1597940</v>
      </c>
      <c r="T931" s="124">
        <v>1</v>
      </c>
      <c r="U931" s="140">
        <v>380461.90476190473</v>
      </c>
      <c r="V931" s="141">
        <v>2.6283840444572388</v>
      </c>
    </row>
    <row r="932" spans="1:22">
      <c r="A932" s="125">
        <v>933</v>
      </c>
      <c r="B932" s="125">
        <v>933</v>
      </c>
      <c r="C932" s="125" t="s">
        <v>1491</v>
      </c>
      <c r="D932" s="125" t="s">
        <v>223</v>
      </c>
      <c r="E932" s="125" t="s">
        <v>223</v>
      </c>
      <c r="F932" s="125" t="s">
        <v>233</v>
      </c>
      <c r="G932" s="125" t="s">
        <v>234</v>
      </c>
      <c r="H932" s="125" t="s">
        <v>187</v>
      </c>
      <c r="I932" s="123">
        <v>38000</v>
      </c>
      <c r="J932" s="123">
        <v>38000</v>
      </c>
      <c r="K932" s="123">
        <v>20000</v>
      </c>
      <c r="L932" s="126">
        <v>4.0179999999999998</v>
      </c>
      <c r="M932" s="137">
        <v>5</v>
      </c>
      <c r="N932" s="126">
        <v>0.56399999999999995</v>
      </c>
      <c r="O932" s="123">
        <v>2</v>
      </c>
      <c r="P932" s="136">
        <v>0.56399999999999995</v>
      </c>
      <c r="Q932" s="138">
        <v>4.2</v>
      </c>
      <c r="R932" s="137">
        <v>4.2</v>
      </c>
      <c r="S932" s="139">
        <v>699140</v>
      </c>
      <c r="T932" s="124">
        <v>4</v>
      </c>
      <c r="U932" s="140">
        <v>166461.90476190476</v>
      </c>
      <c r="V932" s="141">
        <v>6.0073804960379897</v>
      </c>
    </row>
    <row r="933" spans="1:22">
      <c r="A933" s="125">
        <v>934</v>
      </c>
      <c r="B933" s="125">
        <v>934</v>
      </c>
      <c r="C933" s="125" t="s">
        <v>1492</v>
      </c>
      <c r="D933" s="125" t="s">
        <v>184</v>
      </c>
      <c r="E933" s="125" t="s">
        <v>184</v>
      </c>
      <c r="F933" s="125" t="s">
        <v>185</v>
      </c>
      <c r="G933" s="125" t="s">
        <v>186</v>
      </c>
      <c r="H933" s="125" t="s">
        <v>187</v>
      </c>
      <c r="I933" s="123">
        <v>38000</v>
      </c>
      <c r="J933" s="123">
        <v>38000</v>
      </c>
      <c r="K933" s="123">
        <v>20000</v>
      </c>
      <c r="L933" s="126">
        <v>11.46</v>
      </c>
      <c r="M933" s="137">
        <v>12</v>
      </c>
      <c r="N933" s="126">
        <v>0.60499999999999998</v>
      </c>
      <c r="O933" s="123">
        <v>2</v>
      </c>
      <c r="P933" s="136">
        <v>0.60499999999999998</v>
      </c>
      <c r="Q933" s="138">
        <v>4.2</v>
      </c>
      <c r="R933" s="137">
        <v>4.2</v>
      </c>
      <c r="S933" s="139">
        <v>1492540</v>
      </c>
      <c r="T933" s="124">
        <v>1</v>
      </c>
      <c r="U933" s="140">
        <v>355366.66666666663</v>
      </c>
      <c r="V933" s="141">
        <v>2.8139949348091173</v>
      </c>
    </row>
    <row r="934" spans="1:22">
      <c r="A934" s="125">
        <v>935</v>
      </c>
      <c r="B934" s="125">
        <v>935</v>
      </c>
      <c r="C934" s="125" t="s">
        <v>1493</v>
      </c>
      <c r="D934" s="125" t="s">
        <v>354</v>
      </c>
      <c r="E934" s="125" t="s">
        <v>354</v>
      </c>
      <c r="F934" s="125" t="s">
        <v>1494</v>
      </c>
      <c r="G934" s="125" t="s">
        <v>1495</v>
      </c>
      <c r="H934" s="125" t="s">
        <v>207</v>
      </c>
      <c r="I934" s="123">
        <v>110000</v>
      </c>
      <c r="J934" s="123">
        <v>20000</v>
      </c>
      <c r="K934" s="123">
        <v>110000</v>
      </c>
      <c r="L934" s="126">
        <v>4.2320000000000002</v>
      </c>
      <c r="M934" s="137">
        <v>5</v>
      </c>
      <c r="N934" s="126">
        <v>2.734</v>
      </c>
      <c r="O934" s="123">
        <v>2</v>
      </c>
      <c r="P934" s="136">
        <v>2.0505</v>
      </c>
      <c r="Q934" s="138">
        <v>25.200000000000003</v>
      </c>
      <c r="R934" s="137">
        <v>25.200000000000003</v>
      </c>
      <c r="S934" s="139">
        <v>2398000</v>
      </c>
      <c r="T934" s="124">
        <v>9</v>
      </c>
      <c r="U934" s="140">
        <v>95158.730158730148</v>
      </c>
      <c r="V934" s="141">
        <v>10.508757297748126</v>
      </c>
    </row>
    <row r="935" spans="1:22">
      <c r="A935" s="125">
        <v>936</v>
      </c>
      <c r="B935" s="125">
        <v>936</v>
      </c>
      <c r="C935" s="125" t="s">
        <v>1496</v>
      </c>
      <c r="D935" s="125" t="s">
        <v>354</v>
      </c>
      <c r="E935" s="125" t="s">
        <v>359</v>
      </c>
      <c r="F935" s="125" t="s">
        <v>1494</v>
      </c>
      <c r="G935" s="125" t="s">
        <v>1495</v>
      </c>
      <c r="H935" s="125" t="s">
        <v>207</v>
      </c>
      <c r="I935" s="123">
        <v>110000</v>
      </c>
      <c r="J935" s="123">
        <v>20000</v>
      </c>
      <c r="K935" s="123">
        <v>110000</v>
      </c>
      <c r="L935" s="126">
        <v>3.9319999999999999</v>
      </c>
      <c r="M935" s="137">
        <v>4</v>
      </c>
      <c r="N935" s="126">
        <v>2.6190000000000002</v>
      </c>
      <c r="O935" s="123">
        <v>2</v>
      </c>
      <c r="P935" s="136">
        <v>1.9642500000000003</v>
      </c>
      <c r="Q935" s="138">
        <v>21</v>
      </c>
      <c r="R935" s="137">
        <v>21</v>
      </c>
      <c r="S935" s="139">
        <v>1875790</v>
      </c>
      <c r="T935" s="124">
        <v>8</v>
      </c>
      <c r="U935" s="140">
        <v>89323.333333333328</v>
      </c>
      <c r="V935" s="141">
        <v>11.195283054073217</v>
      </c>
    </row>
    <row r="936" spans="1:22">
      <c r="A936" s="125">
        <v>937</v>
      </c>
      <c r="B936" s="125">
        <v>937</v>
      </c>
      <c r="C936" s="125" t="s">
        <v>1497</v>
      </c>
      <c r="D936" s="125" t="s">
        <v>860</v>
      </c>
      <c r="E936" s="125" t="s">
        <v>354</v>
      </c>
      <c r="F936" s="125" t="s">
        <v>430</v>
      </c>
      <c r="G936" s="125" t="s">
        <v>431</v>
      </c>
      <c r="H936" s="125" t="s">
        <v>207</v>
      </c>
      <c r="I936" s="123">
        <v>110000</v>
      </c>
      <c r="J936" s="123">
        <v>110000</v>
      </c>
      <c r="K936" s="123">
        <v>20000</v>
      </c>
      <c r="L936" s="126">
        <v>5.774</v>
      </c>
      <c r="M936" s="137">
        <v>6</v>
      </c>
      <c r="N936" s="126">
        <v>1.88</v>
      </c>
      <c r="O936" s="123">
        <v>2</v>
      </c>
      <c r="P936" s="136">
        <v>1.41</v>
      </c>
      <c r="Q936" s="138">
        <v>16.8</v>
      </c>
      <c r="R936" s="137">
        <v>16.8</v>
      </c>
      <c r="S936" s="139">
        <v>2016330</v>
      </c>
      <c r="T936" s="124">
        <v>8</v>
      </c>
      <c r="U936" s="140">
        <v>120019.64285714286</v>
      </c>
      <c r="V936" s="141">
        <v>8.3319694692833011</v>
      </c>
    </row>
    <row r="937" spans="1:22">
      <c r="A937" s="125">
        <v>938</v>
      </c>
      <c r="B937" s="125">
        <v>938</v>
      </c>
      <c r="C937" s="125" t="s">
        <v>1498</v>
      </c>
      <c r="D937" s="125" t="s">
        <v>392</v>
      </c>
      <c r="E937" s="125" t="s">
        <v>392</v>
      </c>
      <c r="F937" s="125" t="s">
        <v>389</v>
      </c>
      <c r="G937" s="125" t="s">
        <v>390</v>
      </c>
      <c r="H937" s="125" t="s">
        <v>207</v>
      </c>
      <c r="I937" s="123">
        <v>110000</v>
      </c>
      <c r="J937" s="123">
        <v>20000</v>
      </c>
      <c r="K937" s="123">
        <v>110000</v>
      </c>
      <c r="L937" s="126">
        <v>7.399</v>
      </c>
      <c r="M937" s="137">
        <v>8</v>
      </c>
      <c r="N937" s="126">
        <v>2.0819999999999999</v>
      </c>
      <c r="O937" s="123">
        <v>2</v>
      </c>
      <c r="P937" s="136">
        <v>1.5614999999999999</v>
      </c>
      <c r="Q937" s="138">
        <v>16.8</v>
      </c>
      <c r="R937" s="137">
        <v>16.8</v>
      </c>
      <c r="S937" s="139">
        <v>2156870</v>
      </c>
      <c r="T937" s="124">
        <v>8</v>
      </c>
      <c r="U937" s="140">
        <v>128385.11904761904</v>
      </c>
      <c r="V937" s="141">
        <v>7.7890647095096135</v>
      </c>
    </row>
    <row r="938" spans="1:22">
      <c r="A938" s="125">
        <v>939</v>
      </c>
      <c r="B938" s="125">
        <v>939</v>
      </c>
      <c r="C938" s="125" t="s">
        <v>1499</v>
      </c>
      <c r="D938" s="125" t="s">
        <v>388</v>
      </c>
      <c r="E938" s="125" t="s">
        <v>388</v>
      </c>
      <c r="F938" s="125" t="s">
        <v>394</v>
      </c>
      <c r="G938" s="125" t="s">
        <v>395</v>
      </c>
      <c r="H938" s="125" t="s">
        <v>187</v>
      </c>
      <c r="I938" s="123">
        <v>38000</v>
      </c>
      <c r="J938" s="123">
        <v>38000</v>
      </c>
      <c r="K938" s="123">
        <v>20000</v>
      </c>
      <c r="L938" s="126">
        <v>9.8019999999999996</v>
      </c>
      <c r="M938" s="137">
        <v>10</v>
      </c>
      <c r="N938" s="126">
        <v>3.3370000000000002</v>
      </c>
      <c r="O938" s="123">
        <v>2</v>
      </c>
      <c r="P938" s="136">
        <v>2.5027500000000003</v>
      </c>
      <c r="Q938" s="138">
        <v>29.400000000000006</v>
      </c>
      <c r="R938" s="137">
        <v>29.400000000000006</v>
      </c>
      <c r="S938" s="139">
        <v>1236090</v>
      </c>
      <c r="T938" s="124">
        <v>5</v>
      </c>
      <c r="U938" s="140">
        <v>42043.8775510204</v>
      </c>
      <c r="V938" s="141">
        <v>23.78467587311604</v>
      </c>
    </row>
    <row r="939" spans="1:22">
      <c r="A939" s="125">
        <v>940</v>
      </c>
      <c r="B939" s="125">
        <v>940</v>
      </c>
      <c r="C939" s="125" t="s">
        <v>1500</v>
      </c>
      <c r="D939" s="125" t="s">
        <v>388</v>
      </c>
      <c r="E939" s="125" t="s">
        <v>388</v>
      </c>
      <c r="F939" s="125" t="s">
        <v>1501</v>
      </c>
      <c r="G939" s="125" t="s">
        <v>1502</v>
      </c>
      <c r="H939" s="125" t="s">
        <v>187</v>
      </c>
      <c r="I939" s="123">
        <v>38000</v>
      </c>
      <c r="J939" s="123">
        <v>38000</v>
      </c>
      <c r="K939" s="125" t="s">
        <v>193</v>
      </c>
      <c r="L939" s="126">
        <v>11.734</v>
      </c>
      <c r="M939" s="137">
        <v>12</v>
      </c>
      <c r="N939" s="126">
        <v>0.53700000000000003</v>
      </c>
      <c r="O939" s="123">
        <v>2</v>
      </c>
      <c r="P939" s="136">
        <v>0.53700000000000003</v>
      </c>
      <c r="Q939" s="138">
        <v>4.2</v>
      </c>
      <c r="R939" s="137">
        <v>4.2</v>
      </c>
      <c r="S939" s="139">
        <v>1492540</v>
      </c>
      <c r="T939" s="124">
        <v>1</v>
      </c>
      <c r="U939" s="140">
        <v>355366.66666666663</v>
      </c>
      <c r="V939" s="141">
        <v>2.8139949348091173</v>
      </c>
    </row>
    <row r="940" spans="1:22">
      <c r="A940" s="125">
        <v>941</v>
      </c>
      <c r="B940" s="125">
        <v>941</v>
      </c>
      <c r="C940" s="125" t="s">
        <v>1503</v>
      </c>
      <c r="D940" s="125" t="s">
        <v>388</v>
      </c>
      <c r="E940" s="125" t="s">
        <v>388</v>
      </c>
      <c r="F940" s="125" t="s">
        <v>389</v>
      </c>
      <c r="G940" s="125" t="s">
        <v>390</v>
      </c>
      <c r="H940" s="125" t="s">
        <v>207</v>
      </c>
      <c r="I940" s="123">
        <v>110000</v>
      </c>
      <c r="J940" s="123">
        <v>20000</v>
      </c>
      <c r="K940" s="123">
        <v>110000</v>
      </c>
      <c r="L940" s="126">
        <v>11.413</v>
      </c>
      <c r="M940" s="137">
        <v>12</v>
      </c>
      <c r="N940" s="126">
        <v>0.45600000000000002</v>
      </c>
      <c r="O940" s="123">
        <v>2</v>
      </c>
      <c r="P940" s="136">
        <v>0.45600000000000002</v>
      </c>
      <c r="Q940" s="138">
        <v>4.2</v>
      </c>
      <c r="R940" s="137">
        <v>4.2</v>
      </c>
      <c r="S940" s="139">
        <v>2048870</v>
      </c>
      <c r="T940" s="124">
        <v>7</v>
      </c>
      <c r="U940" s="140">
        <v>487826.19047619047</v>
      </c>
      <c r="V940" s="141">
        <v>2.0499104384367968</v>
      </c>
    </row>
    <row r="941" spans="1:22">
      <c r="A941" s="125">
        <v>942</v>
      </c>
      <c r="B941" s="125">
        <v>942</v>
      </c>
      <c r="C941" s="125" t="s">
        <v>1504</v>
      </c>
      <c r="D941" s="125" t="s">
        <v>388</v>
      </c>
      <c r="E941" s="125" t="s">
        <v>392</v>
      </c>
      <c r="F941" s="125" t="s">
        <v>389</v>
      </c>
      <c r="G941" s="125" t="s">
        <v>390</v>
      </c>
      <c r="H941" s="125" t="s">
        <v>207</v>
      </c>
      <c r="I941" s="123">
        <v>110000</v>
      </c>
      <c r="J941" s="123">
        <v>20000</v>
      </c>
      <c r="K941" s="123">
        <v>110000</v>
      </c>
      <c r="L941" s="126">
        <v>9.5190000000000001</v>
      </c>
      <c r="M941" s="137">
        <v>10</v>
      </c>
      <c r="N941" s="126">
        <v>4.49</v>
      </c>
      <c r="O941" s="123">
        <v>2</v>
      </c>
      <c r="P941" s="136">
        <v>3.3675000000000002</v>
      </c>
      <c r="Q941" s="138">
        <v>37.800000000000004</v>
      </c>
      <c r="R941" s="137">
        <v>37.800000000000004</v>
      </c>
      <c r="S941" s="139">
        <v>3066450</v>
      </c>
      <c r="T941" s="124">
        <v>10</v>
      </c>
      <c r="U941" s="140">
        <v>81123.015873015858</v>
      </c>
      <c r="V941" s="141">
        <v>12.326957882893902</v>
      </c>
    </row>
    <row r="942" spans="1:22">
      <c r="A942" s="125">
        <v>943</v>
      </c>
      <c r="B942" s="125">
        <v>943</v>
      </c>
      <c r="C942" s="125" t="s">
        <v>1505</v>
      </c>
      <c r="D942" s="125" t="s">
        <v>215</v>
      </c>
      <c r="E942" s="125" t="s">
        <v>215</v>
      </c>
      <c r="F942" s="125" t="s">
        <v>706</v>
      </c>
      <c r="G942" s="125" t="s">
        <v>707</v>
      </c>
      <c r="H942" s="125" t="s">
        <v>207</v>
      </c>
      <c r="I942" s="123">
        <v>110000</v>
      </c>
      <c r="J942" s="125" t="s">
        <v>193</v>
      </c>
      <c r="K942" s="123">
        <v>110000</v>
      </c>
      <c r="L942" s="126">
        <v>12.856999999999999</v>
      </c>
      <c r="M942" s="137">
        <v>13</v>
      </c>
      <c r="N942" s="126">
        <v>0.17199999999999999</v>
      </c>
      <c r="O942" s="123">
        <v>2</v>
      </c>
      <c r="P942" s="136">
        <v>0.17199999999999999</v>
      </c>
      <c r="Q942" s="138">
        <v>4.2</v>
      </c>
      <c r="R942" s="137">
        <v>4.2</v>
      </c>
      <c r="S942" s="139">
        <v>2101570</v>
      </c>
      <c r="T942" s="124">
        <v>7</v>
      </c>
      <c r="U942" s="140">
        <v>500373.80952380953</v>
      </c>
      <c r="V942" s="141">
        <v>1.9985058789381271</v>
      </c>
    </row>
    <row r="943" spans="1:22">
      <c r="A943" s="125">
        <v>944</v>
      </c>
      <c r="B943" s="125">
        <v>944</v>
      </c>
      <c r="C943" s="125" t="s">
        <v>1506</v>
      </c>
      <c r="D943" s="125" t="s">
        <v>215</v>
      </c>
      <c r="E943" s="125" t="s">
        <v>215</v>
      </c>
      <c r="F943" s="125" t="s">
        <v>397</v>
      </c>
      <c r="G943" s="125" t="s">
        <v>398</v>
      </c>
      <c r="H943" s="125" t="s">
        <v>207</v>
      </c>
      <c r="I943" s="123">
        <v>110000</v>
      </c>
      <c r="J943" s="123">
        <v>110000</v>
      </c>
      <c r="K943" s="123">
        <v>38000</v>
      </c>
      <c r="L943" s="126">
        <v>6.6130000000000004</v>
      </c>
      <c r="M943" s="137">
        <v>7</v>
      </c>
      <c r="N943" s="126">
        <v>1.5189999999999999</v>
      </c>
      <c r="O943" s="123">
        <v>2</v>
      </c>
      <c r="P943" s="136">
        <v>1.1392499999999999</v>
      </c>
      <c r="Q943" s="138">
        <v>12.600000000000001</v>
      </c>
      <c r="R943" s="137">
        <v>12.600000000000001</v>
      </c>
      <c r="S943" s="139">
        <v>1785370</v>
      </c>
      <c r="T943" s="124">
        <v>7</v>
      </c>
      <c r="U943" s="140">
        <v>141696.03174603172</v>
      </c>
      <c r="V943" s="141">
        <v>7.0573606591350826</v>
      </c>
    </row>
    <row r="944" spans="1:22">
      <c r="A944" s="125">
        <v>945</v>
      </c>
      <c r="B944" s="125">
        <v>945</v>
      </c>
      <c r="C944" s="125" t="s">
        <v>1507</v>
      </c>
      <c r="D944" s="125" t="s">
        <v>215</v>
      </c>
      <c r="E944" s="125" t="s">
        <v>215</v>
      </c>
      <c r="F944" s="125" t="s">
        <v>397</v>
      </c>
      <c r="G944" s="125" t="s">
        <v>398</v>
      </c>
      <c r="H944" s="125" t="s">
        <v>207</v>
      </c>
      <c r="I944" s="123">
        <v>110000</v>
      </c>
      <c r="J944" s="123">
        <v>110000</v>
      </c>
      <c r="K944" s="123">
        <v>38000</v>
      </c>
      <c r="L944" s="126">
        <v>7.6079999999999997</v>
      </c>
      <c r="M944" s="137">
        <v>8</v>
      </c>
      <c r="N944" s="126">
        <v>3.4990000000000001</v>
      </c>
      <c r="O944" s="123">
        <v>2</v>
      </c>
      <c r="P944" s="136">
        <v>2.62425</v>
      </c>
      <c r="Q944" s="138">
        <v>29.400000000000006</v>
      </c>
      <c r="R944" s="137">
        <v>29.400000000000006</v>
      </c>
      <c r="S944" s="139">
        <v>2664490</v>
      </c>
      <c r="T944" s="124">
        <v>9</v>
      </c>
      <c r="U944" s="140">
        <v>90628.911564625829</v>
      </c>
      <c r="V944" s="141">
        <v>11.034006507812004</v>
      </c>
    </row>
    <row r="945" spans="1:22">
      <c r="A945" s="125">
        <v>946</v>
      </c>
      <c r="B945" s="125">
        <v>946</v>
      </c>
      <c r="C945" s="125" t="s">
        <v>1508</v>
      </c>
      <c r="D945" s="125" t="s">
        <v>215</v>
      </c>
      <c r="E945" s="125" t="s">
        <v>215</v>
      </c>
      <c r="F945" s="125" t="s">
        <v>401</v>
      </c>
      <c r="G945" s="125" t="s">
        <v>402</v>
      </c>
      <c r="H945" s="125" t="s">
        <v>187</v>
      </c>
      <c r="I945" s="123">
        <v>38000</v>
      </c>
      <c r="J945" s="123">
        <v>38000</v>
      </c>
      <c r="K945" s="125" t="s">
        <v>193</v>
      </c>
      <c r="L945" s="126">
        <v>6.8070000000000004</v>
      </c>
      <c r="M945" s="137">
        <v>7</v>
      </c>
      <c r="N945" s="126">
        <v>2.4740000000000002</v>
      </c>
      <c r="O945" s="123">
        <v>2</v>
      </c>
      <c r="P945" s="136">
        <v>1.8555000000000001</v>
      </c>
      <c r="Q945" s="138">
        <v>21</v>
      </c>
      <c r="R945" s="137">
        <v>21</v>
      </c>
      <c r="S945" s="139">
        <v>839680</v>
      </c>
      <c r="T945" s="124">
        <v>4</v>
      </c>
      <c r="U945" s="140">
        <v>39984.761904761908</v>
      </c>
      <c r="V945" s="141">
        <v>25.009527439024389</v>
      </c>
    </row>
    <row r="946" spans="1:22">
      <c r="A946" s="125">
        <v>947</v>
      </c>
      <c r="B946" s="125">
        <v>947</v>
      </c>
      <c r="C946" s="125" t="s">
        <v>1509</v>
      </c>
      <c r="D946" s="125" t="s">
        <v>215</v>
      </c>
      <c r="E946" s="125" t="s">
        <v>215</v>
      </c>
      <c r="F946" s="125" t="s">
        <v>397</v>
      </c>
      <c r="G946" s="125" t="s">
        <v>398</v>
      </c>
      <c r="H946" s="125" t="s">
        <v>207</v>
      </c>
      <c r="I946" s="123">
        <v>110000</v>
      </c>
      <c r="J946" s="123">
        <v>110000</v>
      </c>
      <c r="K946" s="123">
        <v>38000</v>
      </c>
      <c r="L946" s="126">
        <v>8.5879999999999992</v>
      </c>
      <c r="M946" s="137">
        <v>9</v>
      </c>
      <c r="N946" s="126">
        <v>1.55</v>
      </c>
      <c r="O946" s="123">
        <v>2</v>
      </c>
      <c r="P946" s="136">
        <v>1.1625000000000001</v>
      </c>
      <c r="Q946" s="138">
        <v>12.600000000000001</v>
      </c>
      <c r="R946" s="137">
        <v>12.600000000000001</v>
      </c>
      <c r="S946" s="139">
        <v>1890770</v>
      </c>
      <c r="T946" s="124">
        <v>7</v>
      </c>
      <c r="U946" s="140">
        <v>150061.11111111109</v>
      </c>
      <c r="V946" s="141">
        <v>6.6639517233719605</v>
      </c>
    </row>
    <row r="947" spans="1:22">
      <c r="A947" s="125">
        <v>948</v>
      </c>
      <c r="B947" s="125">
        <v>948</v>
      </c>
      <c r="C947" s="125" t="s">
        <v>1510</v>
      </c>
      <c r="D947" s="125" t="s">
        <v>215</v>
      </c>
      <c r="E947" s="125" t="s">
        <v>215</v>
      </c>
      <c r="F947" s="125" t="s">
        <v>397</v>
      </c>
      <c r="G947" s="125" t="s">
        <v>398</v>
      </c>
      <c r="H947" s="125" t="s">
        <v>207</v>
      </c>
      <c r="I947" s="123">
        <v>110000</v>
      </c>
      <c r="J947" s="123">
        <v>110000</v>
      </c>
      <c r="K947" s="123">
        <v>38000</v>
      </c>
      <c r="L947" s="126">
        <v>6.8289999999999997</v>
      </c>
      <c r="M947" s="137">
        <v>7</v>
      </c>
      <c r="N947" s="126">
        <v>0.64</v>
      </c>
      <c r="O947" s="123">
        <v>2</v>
      </c>
      <c r="P947" s="136">
        <v>0.48</v>
      </c>
      <c r="Q947" s="138">
        <v>4.2</v>
      </c>
      <c r="R947" s="137">
        <v>4.2</v>
      </c>
      <c r="S947" s="139">
        <v>1785370</v>
      </c>
      <c r="T947" s="124">
        <v>7</v>
      </c>
      <c r="U947" s="140">
        <v>425088.09523809521</v>
      </c>
      <c r="V947" s="141">
        <v>2.3524535530450272</v>
      </c>
    </row>
    <row r="948" spans="1:22">
      <c r="A948" s="142">
        <v>949</v>
      </c>
      <c r="B948" s="142">
        <v>949</v>
      </c>
      <c r="C948" s="142" t="s">
        <v>1511</v>
      </c>
      <c r="D948" s="125" t="s">
        <v>215</v>
      </c>
      <c r="E948" s="125" t="s">
        <v>215</v>
      </c>
      <c r="F948" s="142" t="s">
        <v>401</v>
      </c>
      <c r="G948" s="142" t="s">
        <v>402</v>
      </c>
      <c r="H948" s="142" t="s">
        <v>187</v>
      </c>
      <c r="I948" s="143">
        <v>38000</v>
      </c>
      <c r="J948" s="143">
        <v>38000</v>
      </c>
      <c r="K948" s="142" t="s">
        <v>193</v>
      </c>
      <c r="L948" s="144">
        <v>8.1180000000000003</v>
      </c>
      <c r="M948" s="145">
        <v>9</v>
      </c>
      <c r="N948" s="144">
        <v>5.9189999999999996</v>
      </c>
      <c r="O948" s="143">
        <v>2</v>
      </c>
      <c r="P948" s="145">
        <v>4.4392499999999995</v>
      </c>
      <c r="Q948" s="146">
        <v>54.599999999999994</v>
      </c>
      <c r="R948" s="145">
        <v>54.599999999999994</v>
      </c>
      <c r="S948" s="139">
        <v>2815750</v>
      </c>
      <c r="T948" s="147">
        <v>11</v>
      </c>
      <c r="U948" s="148">
        <v>51570.512820512828</v>
      </c>
      <c r="V948" s="149">
        <v>19.390926041019263</v>
      </c>
    </row>
    <row r="949" spans="1:22">
      <c r="A949" s="142">
        <v>950</v>
      </c>
      <c r="B949" s="142">
        <v>950</v>
      </c>
      <c r="C949" s="142" t="s">
        <v>1512</v>
      </c>
      <c r="D949" s="125" t="s">
        <v>215</v>
      </c>
      <c r="E949" s="125" t="s">
        <v>215</v>
      </c>
      <c r="F949" s="142" t="s">
        <v>401</v>
      </c>
      <c r="G949" s="142" t="s">
        <v>402</v>
      </c>
      <c r="H949" s="142" t="s">
        <v>187</v>
      </c>
      <c r="I949" s="143">
        <v>38000</v>
      </c>
      <c r="J949" s="143">
        <v>38000</v>
      </c>
      <c r="K949" s="142" t="s">
        <v>193</v>
      </c>
      <c r="L949" s="144">
        <v>10.439</v>
      </c>
      <c r="M949" s="145">
        <v>11</v>
      </c>
      <c r="N949" s="144">
        <v>6.8410000000000002</v>
      </c>
      <c r="O949" s="143">
        <v>2</v>
      </c>
      <c r="P949" s="145">
        <v>5.1307499999999999</v>
      </c>
      <c r="Q949" s="146">
        <v>63</v>
      </c>
      <c r="R949" s="145">
        <v>63</v>
      </c>
      <c r="S949" s="139">
        <v>3237370</v>
      </c>
      <c r="T949" s="147">
        <v>11</v>
      </c>
      <c r="U949" s="148">
        <v>51386.825396825399</v>
      </c>
      <c r="V949" s="149">
        <v>19.460240874537046</v>
      </c>
    </row>
    <row r="950" spans="1:22">
      <c r="A950" s="125">
        <v>951</v>
      </c>
      <c r="B950" s="125">
        <v>951</v>
      </c>
      <c r="C950" s="125" t="s">
        <v>1513</v>
      </c>
      <c r="D950" s="125" t="s">
        <v>215</v>
      </c>
      <c r="E950" s="125" t="s">
        <v>215</v>
      </c>
      <c r="F950" s="125" t="s">
        <v>713</v>
      </c>
      <c r="G950" s="125" t="s">
        <v>714</v>
      </c>
      <c r="H950" s="125" t="s">
        <v>187</v>
      </c>
      <c r="I950" s="123">
        <v>38000</v>
      </c>
      <c r="J950" s="125" t="s">
        <v>193</v>
      </c>
      <c r="K950" s="123">
        <v>38000</v>
      </c>
      <c r="L950" s="126">
        <v>10.708</v>
      </c>
      <c r="M950" s="137">
        <v>11</v>
      </c>
      <c r="N950" s="126">
        <v>2.331</v>
      </c>
      <c r="O950" s="123">
        <v>2</v>
      </c>
      <c r="P950" s="136">
        <v>1.7482500000000001</v>
      </c>
      <c r="Q950" s="138">
        <v>21</v>
      </c>
      <c r="R950" s="137">
        <v>21</v>
      </c>
      <c r="S950" s="139">
        <v>1120760</v>
      </c>
      <c r="T950" s="124">
        <v>4</v>
      </c>
      <c r="U950" s="140">
        <v>53369.523809523809</v>
      </c>
      <c r="V950" s="141">
        <v>18.737285413469433</v>
      </c>
    </row>
    <row r="951" spans="1:22">
      <c r="A951" s="125">
        <v>952</v>
      </c>
      <c r="B951" s="125">
        <v>952</v>
      </c>
      <c r="C951" s="125" t="s">
        <v>1514</v>
      </c>
      <c r="D951" s="125" t="s">
        <v>215</v>
      </c>
      <c r="E951" s="125" t="s">
        <v>215</v>
      </c>
      <c r="F951" s="125" t="s">
        <v>713</v>
      </c>
      <c r="G951" s="125" t="s">
        <v>714</v>
      </c>
      <c r="H951" s="125" t="s">
        <v>187</v>
      </c>
      <c r="I951" s="123">
        <v>38000</v>
      </c>
      <c r="J951" s="125" t="s">
        <v>193</v>
      </c>
      <c r="K951" s="123">
        <v>38000</v>
      </c>
      <c r="L951" s="126">
        <v>11.326000000000001</v>
      </c>
      <c r="M951" s="137">
        <v>12</v>
      </c>
      <c r="N951" s="126">
        <v>2.9220000000000002</v>
      </c>
      <c r="O951" s="123">
        <v>2</v>
      </c>
      <c r="P951" s="136">
        <v>2.1915</v>
      </c>
      <c r="Q951" s="138">
        <v>25.200000000000003</v>
      </c>
      <c r="R951" s="137">
        <v>25.200000000000003</v>
      </c>
      <c r="S951" s="139">
        <v>1413750</v>
      </c>
      <c r="T951" s="124">
        <v>5</v>
      </c>
      <c r="U951" s="140">
        <v>56101.190476190473</v>
      </c>
      <c r="V951" s="141">
        <v>17.824933687002655</v>
      </c>
    </row>
    <row r="952" spans="1:22">
      <c r="A952" s="125">
        <v>953</v>
      </c>
      <c r="B952" s="125">
        <v>953</v>
      </c>
      <c r="C952" s="125" t="s">
        <v>1515</v>
      </c>
      <c r="D952" s="125" t="s">
        <v>215</v>
      </c>
      <c r="E952" s="125" t="s">
        <v>215</v>
      </c>
      <c r="F952" s="125" t="s">
        <v>397</v>
      </c>
      <c r="G952" s="125" t="s">
        <v>398</v>
      </c>
      <c r="H952" s="125" t="s">
        <v>207</v>
      </c>
      <c r="I952" s="123">
        <v>110000</v>
      </c>
      <c r="J952" s="123">
        <v>110000</v>
      </c>
      <c r="K952" s="123">
        <v>38000</v>
      </c>
      <c r="L952" s="126">
        <v>10.335000000000001</v>
      </c>
      <c r="M952" s="137">
        <v>11</v>
      </c>
      <c r="N952" s="126">
        <v>0.6</v>
      </c>
      <c r="O952" s="123">
        <v>2</v>
      </c>
      <c r="P952" s="136">
        <v>0.6</v>
      </c>
      <c r="Q952" s="138">
        <v>4.2</v>
      </c>
      <c r="R952" s="137">
        <v>4.2</v>
      </c>
      <c r="S952" s="139">
        <v>1996170</v>
      </c>
      <c r="T952" s="124">
        <v>7</v>
      </c>
      <c r="U952" s="140">
        <v>475278.57142857142</v>
      </c>
      <c r="V952" s="141">
        <v>2.1040292159485414</v>
      </c>
    </row>
    <row r="953" spans="1:22">
      <c r="A953" s="125">
        <v>954</v>
      </c>
      <c r="B953" s="125">
        <v>954</v>
      </c>
      <c r="C953" s="125" t="s">
        <v>1516</v>
      </c>
      <c r="D953" s="125" t="s">
        <v>215</v>
      </c>
      <c r="E953" s="125" t="s">
        <v>215</v>
      </c>
      <c r="F953" s="125" t="s">
        <v>706</v>
      </c>
      <c r="G953" s="125" t="s">
        <v>707</v>
      </c>
      <c r="H953" s="125" t="s">
        <v>207</v>
      </c>
      <c r="I953" s="123">
        <v>110000</v>
      </c>
      <c r="J953" s="125" t="s">
        <v>193</v>
      </c>
      <c r="K953" s="123">
        <v>110000</v>
      </c>
      <c r="L953" s="126">
        <v>13.099</v>
      </c>
      <c r="M953" s="137">
        <v>14</v>
      </c>
      <c r="N953" s="126">
        <v>3.6560000000000001</v>
      </c>
      <c r="O953" s="123">
        <v>2</v>
      </c>
      <c r="P953" s="136">
        <v>2.742</v>
      </c>
      <c r="Q953" s="138">
        <v>33.6</v>
      </c>
      <c r="R953" s="137">
        <v>33.6</v>
      </c>
      <c r="S953" s="139">
        <v>3511490</v>
      </c>
      <c r="T953" s="124">
        <v>10</v>
      </c>
      <c r="U953" s="140">
        <v>104508.63095238095</v>
      </c>
      <c r="V953" s="141">
        <v>9.568587693543197</v>
      </c>
    </row>
    <row r="954" spans="1:22">
      <c r="A954" s="125">
        <v>955</v>
      </c>
      <c r="B954" s="125">
        <v>955</v>
      </c>
      <c r="C954" s="125" t="s">
        <v>1517</v>
      </c>
      <c r="D954" s="125" t="s">
        <v>215</v>
      </c>
      <c r="E954" s="125" t="s">
        <v>215</v>
      </c>
      <c r="F954" s="125" t="s">
        <v>706</v>
      </c>
      <c r="G954" s="125" t="s">
        <v>707</v>
      </c>
      <c r="H954" s="125" t="s">
        <v>207</v>
      </c>
      <c r="I954" s="123">
        <v>110000</v>
      </c>
      <c r="J954" s="125" t="s">
        <v>193</v>
      </c>
      <c r="K954" s="123">
        <v>110000</v>
      </c>
      <c r="L954" s="126">
        <v>9.2390000000000008</v>
      </c>
      <c r="M954" s="137">
        <v>10</v>
      </c>
      <c r="N954" s="126">
        <v>1.742</v>
      </c>
      <c r="O954" s="123">
        <v>2</v>
      </c>
      <c r="P954" s="136">
        <v>1.3065</v>
      </c>
      <c r="Q954" s="138">
        <v>12.600000000000001</v>
      </c>
      <c r="R954" s="137">
        <v>12.600000000000001</v>
      </c>
      <c r="S954" s="139">
        <v>1943470</v>
      </c>
      <c r="T954" s="124">
        <v>7</v>
      </c>
      <c r="U954" s="140">
        <v>154243.65079365077</v>
      </c>
      <c r="V954" s="141">
        <v>6.4832490339444409</v>
      </c>
    </row>
    <row r="955" spans="1:22">
      <c r="A955" s="125">
        <v>956</v>
      </c>
      <c r="B955" s="125">
        <v>956</v>
      </c>
      <c r="C955" s="125" t="s">
        <v>1518</v>
      </c>
      <c r="D955" s="125" t="s">
        <v>215</v>
      </c>
      <c r="E955" s="125" t="s">
        <v>215</v>
      </c>
      <c r="F955" s="125" t="s">
        <v>250</v>
      </c>
      <c r="G955" s="125" t="s">
        <v>251</v>
      </c>
      <c r="H955" s="125" t="s">
        <v>187</v>
      </c>
      <c r="I955" s="123">
        <v>38000</v>
      </c>
      <c r="J955" s="123">
        <v>38000</v>
      </c>
      <c r="K955" s="123">
        <v>20000</v>
      </c>
      <c r="L955" s="126">
        <v>9.4990000000000006</v>
      </c>
      <c r="M955" s="137">
        <v>10</v>
      </c>
      <c r="N955" s="126">
        <v>0.93899999999999995</v>
      </c>
      <c r="O955" s="123">
        <v>2</v>
      </c>
      <c r="P955" s="136">
        <v>0.70424999999999993</v>
      </c>
      <c r="Q955" s="138">
        <v>8.4</v>
      </c>
      <c r="R955" s="137">
        <v>8.4</v>
      </c>
      <c r="S955" s="139">
        <v>1432500</v>
      </c>
      <c r="T955" s="124">
        <v>2</v>
      </c>
      <c r="U955" s="140">
        <v>170535.71428571429</v>
      </c>
      <c r="V955" s="141">
        <v>5.8638743455497382</v>
      </c>
    </row>
    <row r="956" spans="1:22">
      <c r="A956" s="125">
        <v>957</v>
      </c>
      <c r="B956" s="125">
        <v>957</v>
      </c>
      <c r="C956" s="125" t="s">
        <v>1519</v>
      </c>
      <c r="D956" s="125" t="s">
        <v>210</v>
      </c>
      <c r="E956" s="125" t="s">
        <v>210</v>
      </c>
      <c r="F956" s="125" t="s">
        <v>406</v>
      </c>
      <c r="G956" s="125" t="s">
        <v>407</v>
      </c>
      <c r="H956" s="125" t="s">
        <v>187</v>
      </c>
      <c r="I956" s="123">
        <v>38000</v>
      </c>
      <c r="J956" s="123">
        <v>38000</v>
      </c>
      <c r="K956" s="123">
        <v>10000</v>
      </c>
      <c r="L956" s="126">
        <v>8.6630000000000003</v>
      </c>
      <c r="M956" s="137">
        <v>9</v>
      </c>
      <c r="N956" s="126">
        <v>1.216</v>
      </c>
      <c r="O956" s="123">
        <v>2</v>
      </c>
      <c r="P956" s="136">
        <v>0.91199999999999992</v>
      </c>
      <c r="Q956" s="138">
        <v>8.4</v>
      </c>
      <c r="R956" s="137">
        <v>8.4</v>
      </c>
      <c r="S956" s="139">
        <v>1379800</v>
      </c>
      <c r="T956" s="124">
        <v>2</v>
      </c>
      <c r="U956" s="140">
        <v>164261.90476190476</v>
      </c>
      <c r="V956" s="141">
        <v>6.087838817219887</v>
      </c>
    </row>
    <row r="957" spans="1:22">
      <c r="A957" s="125">
        <v>958</v>
      </c>
      <c r="B957" s="125">
        <v>958</v>
      </c>
      <c r="C957" s="125" t="s">
        <v>1520</v>
      </c>
      <c r="D957" s="125" t="s">
        <v>215</v>
      </c>
      <c r="E957" s="125" t="s">
        <v>215</v>
      </c>
      <c r="F957" s="125" t="s">
        <v>510</v>
      </c>
      <c r="G957" s="125" t="s">
        <v>511</v>
      </c>
      <c r="H957" s="125" t="s">
        <v>187</v>
      </c>
      <c r="I957" s="123">
        <v>38000</v>
      </c>
      <c r="J957" s="123">
        <v>38000</v>
      </c>
      <c r="K957" s="125" t="s">
        <v>193</v>
      </c>
      <c r="L957" s="126">
        <v>13.872999999999999</v>
      </c>
      <c r="M957" s="137">
        <v>14</v>
      </c>
      <c r="N957" s="126">
        <v>0.86599999999999999</v>
      </c>
      <c r="O957" s="123">
        <v>2</v>
      </c>
      <c r="P957" s="136">
        <v>0.64949999999999997</v>
      </c>
      <c r="Q957" s="138">
        <v>8.4</v>
      </c>
      <c r="R957" s="137">
        <v>8.4</v>
      </c>
      <c r="S957" s="139">
        <v>1643300</v>
      </c>
      <c r="T957" s="124">
        <v>2</v>
      </c>
      <c r="U957" s="140">
        <v>195630.95238095237</v>
      </c>
      <c r="V957" s="141">
        <v>5.1116655510253759</v>
      </c>
    </row>
    <row r="958" spans="1:22">
      <c r="A958" s="125">
        <v>959</v>
      </c>
      <c r="B958" s="125">
        <v>959</v>
      </c>
      <c r="C958" s="125" t="s">
        <v>1521</v>
      </c>
      <c r="D958" s="125" t="s">
        <v>392</v>
      </c>
      <c r="E958" s="125" t="s">
        <v>215</v>
      </c>
      <c r="F958" s="125" t="s">
        <v>484</v>
      </c>
      <c r="G958" s="125" t="s">
        <v>485</v>
      </c>
      <c r="H958" s="125" t="s">
        <v>187</v>
      </c>
      <c r="I958" s="123">
        <v>38000</v>
      </c>
      <c r="J958" s="123">
        <v>20000</v>
      </c>
      <c r="K958" s="123">
        <v>38000</v>
      </c>
      <c r="L958" s="126">
        <v>3.1789999999999998</v>
      </c>
      <c r="M958" s="137">
        <v>4</v>
      </c>
      <c r="N958" s="126">
        <v>2.3759999999999999</v>
      </c>
      <c r="O958" s="123">
        <v>2</v>
      </c>
      <c r="P958" s="136">
        <v>1.782</v>
      </c>
      <c r="Q958" s="138">
        <v>21</v>
      </c>
      <c r="R958" s="137">
        <v>21</v>
      </c>
      <c r="S958" s="139">
        <v>628870</v>
      </c>
      <c r="T958" s="124">
        <v>4</v>
      </c>
      <c r="U958" s="140">
        <v>29946.190476190477</v>
      </c>
      <c r="V958" s="141">
        <v>33.393229125256411</v>
      </c>
    </row>
    <row r="959" spans="1:22">
      <c r="A959" s="125">
        <v>960</v>
      </c>
      <c r="B959" s="125">
        <v>960</v>
      </c>
      <c r="C959" s="125" t="s">
        <v>1522</v>
      </c>
      <c r="D959" s="125" t="s">
        <v>215</v>
      </c>
      <c r="E959" s="125" t="s">
        <v>215</v>
      </c>
      <c r="F959" s="125" t="s">
        <v>484</v>
      </c>
      <c r="G959" s="125" t="s">
        <v>485</v>
      </c>
      <c r="H959" s="125" t="s">
        <v>187</v>
      </c>
      <c r="I959" s="123">
        <v>38000</v>
      </c>
      <c r="J959" s="123">
        <v>20000</v>
      </c>
      <c r="K959" s="123">
        <v>38000</v>
      </c>
      <c r="L959" s="126">
        <v>2.41</v>
      </c>
      <c r="M959" s="137">
        <v>3</v>
      </c>
      <c r="N959" s="126">
        <v>0.77300000000000002</v>
      </c>
      <c r="O959" s="123">
        <v>2</v>
      </c>
      <c r="P959" s="136">
        <v>0.57974999999999999</v>
      </c>
      <c r="Q959" s="138">
        <v>4.2</v>
      </c>
      <c r="R959" s="137">
        <v>4.2</v>
      </c>
      <c r="S959" s="139">
        <v>558600</v>
      </c>
      <c r="T959" s="124">
        <v>4</v>
      </c>
      <c r="U959" s="140">
        <v>133000</v>
      </c>
      <c r="V959" s="141">
        <v>7.518796992481203</v>
      </c>
    </row>
    <row r="960" spans="1:22">
      <c r="A960" s="125">
        <v>961</v>
      </c>
      <c r="B960" s="125">
        <v>961</v>
      </c>
      <c r="C960" s="125" t="s">
        <v>1523</v>
      </c>
      <c r="D960" s="125" t="s">
        <v>223</v>
      </c>
      <c r="E960" s="125" t="s">
        <v>223</v>
      </c>
      <c r="F960" s="125" t="s">
        <v>491</v>
      </c>
      <c r="G960" s="125" t="s">
        <v>492</v>
      </c>
      <c r="H960" s="125" t="s">
        <v>187</v>
      </c>
      <c r="I960" s="123">
        <v>38000</v>
      </c>
      <c r="J960" s="123"/>
      <c r="K960" s="123"/>
      <c r="L960" s="126">
        <v>2.085</v>
      </c>
      <c r="M960" s="137">
        <v>3</v>
      </c>
      <c r="N960" s="126">
        <v>0.2</v>
      </c>
      <c r="O960" s="123">
        <v>2</v>
      </c>
      <c r="P960" s="136">
        <v>0.2</v>
      </c>
      <c r="Q960" s="138">
        <v>4.2</v>
      </c>
      <c r="R960" s="137">
        <v>4.2</v>
      </c>
      <c r="S960" s="139">
        <v>558600</v>
      </c>
      <c r="T960" s="124">
        <v>4</v>
      </c>
      <c r="U960" s="140">
        <v>133000</v>
      </c>
      <c r="V960" s="141">
        <v>7.518796992481203</v>
      </c>
    </row>
    <row r="961" spans="1:22">
      <c r="A961" s="125">
        <v>962</v>
      </c>
      <c r="B961" s="125">
        <v>962</v>
      </c>
      <c r="C961" s="125" t="s">
        <v>1524</v>
      </c>
      <c r="D961" s="125" t="s">
        <v>223</v>
      </c>
      <c r="E961" s="125" t="s">
        <v>184</v>
      </c>
      <c r="F961" s="125" t="s">
        <v>721</v>
      </c>
      <c r="G961" s="125" t="s">
        <v>722</v>
      </c>
      <c r="H961" s="125" t="s">
        <v>207</v>
      </c>
      <c r="I961" s="123">
        <v>110000</v>
      </c>
      <c r="J961" s="125" t="s">
        <v>193</v>
      </c>
      <c r="K961" s="123">
        <v>110000</v>
      </c>
      <c r="L961" s="126">
        <v>5.5549999999999997</v>
      </c>
      <c r="M961" s="137">
        <v>6</v>
      </c>
      <c r="N961" s="126">
        <v>5.0510000000000002</v>
      </c>
      <c r="O961" s="123">
        <v>2</v>
      </c>
      <c r="P961" s="136">
        <v>3.7882500000000001</v>
      </c>
      <c r="Q961" s="138">
        <v>46.2</v>
      </c>
      <c r="R961" s="137">
        <v>46.2</v>
      </c>
      <c r="S961" s="139">
        <v>2183320</v>
      </c>
      <c r="T961" s="124">
        <v>11</v>
      </c>
      <c r="U961" s="140">
        <v>47258.008658008657</v>
      </c>
      <c r="V961" s="141">
        <v>21.160434567539344</v>
      </c>
    </row>
    <row r="962" spans="1:22">
      <c r="A962" s="125">
        <v>963</v>
      </c>
      <c r="B962" s="125">
        <v>963</v>
      </c>
      <c r="C962" s="125" t="s">
        <v>1525</v>
      </c>
      <c r="D962" s="125" t="s">
        <v>184</v>
      </c>
      <c r="E962" s="125" t="s">
        <v>184</v>
      </c>
      <c r="F962" s="125" t="s">
        <v>721</v>
      </c>
      <c r="G962" s="125" t="s">
        <v>722</v>
      </c>
      <c r="H962" s="125" t="s">
        <v>207</v>
      </c>
      <c r="I962" s="123">
        <v>110000</v>
      </c>
      <c r="J962" s="125" t="s">
        <v>193</v>
      </c>
      <c r="K962" s="123">
        <v>110000</v>
      </c>
      <c r="L962" s="126">
        <v>2.323</v>
      </c>
      <c r="M962" s="137">
        <v>3</v>
      </c>
      <c r="N962" s="126">
        <v>7.915</v>
      </c>
      <c r="O962" s="123">
        <v>2</v>
      </c>
      <c r="P962" s="136">
        <v>5.9362500000000002</v>
      </c>
      <c r="Q962" s="138">
        <v>71.400000000000006</v>
      </c>
      <c r="R962" s="137">
        <v>71.400000000000006</v>
      </c>
      <c r="S962" s="139">
        <v>1550890</v>
      </c>
      <c r="T962" s="124">
        <v>11</v>
      </c>
      <c r="U962" s="140">
        <v>21721.148459383752</v>
      </c>
      <c r="V962" s="141">
        <v>46.038081359735379</v>
      </c>
    </row>
    <row r="963" spans="1:22">
      <c r="A963" s="125">
        <v>964</v>
      </c>
      <c r="B963" s="125">
        <v>964</v>
      </c>
      <c r="C963" s="125" t="s">
        <v>1526</v>
      </c>
      <c r="D963" s="125" t="s">
        <v>223</v>
      </c>
      <c r="E963" s="125" t="s">
        <v>223</v>
      </c>
      <c r="F963" s="125" t="s">
        <v>721</v>
      </c>
      <c r="G963" s="125" t="s">
        <v>722</v>
      </c>
      <c r="H963" s="125" t="s">
        <v>207</v>
      </c>
      <c r="I963" s="123">
        <v>110000</v>
      </c>
      <c r="J963" s="125" t="s">
        <v>193</v>
      </c>
      <c r="K963" s="123">
        <v>110000</v>
      </c>
      <c r="L963" s="126">
        <v>2.1070000000000002</v>
      </c>
      <c r="M963" s="137">
        <v>3</v>
      </c>
      <c r="N963" s="126">
        <v>1.2869999999999999</v>
      </c>
      <c r="O963" s="123">
        <v>2</v>
      </c>
      <c r="P963" s="136">
        <v>0.96524999999999994</v>
      </c>
      <c r="Q963" s="138">
        <v>8.4</v>
      </c>
      <c r="R963" s="137">
        <v>8.4</v>
      </c>
      <c r="S963" s="139">
        <v>1574570</v>
      </c>
      <c r="T963" s="124">
        <v>7</v>
      </c>
      <c r="U963" s="140">
        <v>187448.80952380953</v>
      </c>
      <c r="V963" s="141">
        <v>5.3347898156322042</v>
      </c>
    </row>
    <row r="964" spans="1:22">
      <c r="A964" s="125">
        <v>965</v>
      </c>
      <c r="B964" s="125">
        <v>965</v>
      </c>
      <c r="C964" s="125" t="s">
        <v>1527</v>
      </c>
      <c r="D964" s="125" t="s">
        <v>223</v>
      </c>
      <c r="E964" s="125" t="s">
        <v>184</v>
      </c>
      <c r="F964" s="125" t="s">
        <v>414</v>
      </c>
      <c r="G964" s="125" t="s">
        <v>415</v>
      </c>
      <c r="H964" s="125" t="s">
        <v>187</v>
      </c>
      <c r="I964" s="123">
        <v>38000</v>
      </c>
      <c r="J964" s="125" t="s">
        <v>193</v>
      </c>
      <c r="K964" s="123">
        <v>38000</v>
      </c>
      <c r="L964" s="126">
        <v>3.2109999999999999</v>
      </c>
      <c r="M964" s="137">
        <v>4</v>
      </c>
      <c r="N964" s="126">
        <v>1.54</v>
      </c>
      <c r="O964" s="123">
        <v>2</v>
      </c>
      <c r="P964" s="136">
        <v>1.155</v>
      </c>
      <c r="Q964" s="138">
        <v>12.600000000000001</v>
      </c>
      <c r="R964" s="137">
        <v>12.600000000000001</v>
      </c>
      <c r="S964" s="139">
        <v>628870</v>
      </c>
      <c r="T964" s="124">
        <v>4</v>
      </c>
      <c r="U964" s="140">
        <v>49910.317460317456</v>
      </c>
      <c r="V964" s="141">
        <v>20.035937475153851</v>
      </c>
    </row>
    <row r="965" spans="1:22">
      <c r="A965" s="125">
        <v>966</v>
      </c>
      <c r="B965" s="125">
        <v>966</v>
      </c>
      <c r="C965" s="125" t="s">
        <v>1528</v>
      </c>
      <c r="D965" s="125" t="s">
        <v>223</v>
      </c>
      <c r="E965" s="125" t="s">
        <v>223</v>
      </c>
      <c r="F965" s="125" t="s">
        <v>414</v>
      </c>
      <c r="G965" s="125" t="s">
        <v>415</v>
      </c>
      <c r="H965" s="125" t="s">
        <v>187</v>
      </c>
      <c r="I965" s="123">
        <v>38000</v>
      </c>
      <c r="J965" s="125" t="s">
        <v>193</v>
      </c>
      <c r="K965" s="123">
        <v>38000</v>
      </c>
      <c r="L965" s="126">
        <v>2.4489999999999998</v>
      </c>
      <c r="M965" s="137">
        <v>3</v>
      </c>
      <c r="N965" s="126">
        <v>1.569</v>
      </c>
      <c r="O965" s="123">
        <v>2</v>
      </c>
      <c r="P965" s="136">
        <v>1.17675</v>
      </c>
      <c r="Q965" s="138">
        <v>12.600000000000001</v>
      </c>
      <c r="R965" s="137">
        <v>12.600000000000001</v>
      </c>
      <c r="S965" s="139">
        <v>558600</v>
      </c>
      <c r="T965" s="124">
        <v>4</v>
      </c>
      <c r="U965" s="140">
        <v>44333.333333333328</v>
      </c>
      <c r="V965" s="141">
        <v>22.556390977443613</v>
      </c>
    </row>
    <row r="966" spans="1:22">
      <c r="A966" s="142">
        <v>967</v>
      </c>
      <c r="B966" s="142">
        <v>967</v>
      </c>
      <c r="C966" s="142" t="s">
        <v>1529</v>
      </c>
      <c r="D966" s="125" t="s">
        <v>223</v>
      </c>
      <c r="E966" s="125" t="s">
        <v>223</v>
      </c>
      <c r="F966" s="142" t="s">
        <v>414</v>
      </c>
      <c r="G966" s="142" t="s">
        <v>415</v>
      </c>
      <c r="H966" s="142" t="s">
        <v>187</v>
      </c>
      <c r="I966" s="143">
        <v>38000</v>
      </c>
      <c r="J966" s="142" t="s">
        <v>193</v>
      </c>
      <c r="K966" s="143">
        <v>38000</v>
      </c>
      <c r="L966" s="144">
        <v>4.9530000000000003</v>
      </c>
      <c r="M966" s="145">
        <v>5</v>
      </c>
      <c r="N966" s="144">
        <v>6.7460000000000004</v>
      </c>
      <c r="O966" s="143">
        <v>2</v>
      </c>
      <c r="P966" s="145">
        <v>5.0594999999999999</v>
      </c>
      <c r="Q966" s="146">
        <v>58.800000000000011</v>
      </c>
      <c r="R966" s="145">
        <v>58.800000000000011</v>
      </c>
      <c r="S966" s="139">
        <v>1972510</v>
      </c>
      <c r="T966" s="147">
        <v>11</v>
      </c>
      <c r="U966" s="148">
        <v>33546.088435374142</v>
      </c>
      <c r="V966" s="149">
        <v>29.809734804893264</v>
      </c>
    </row>
    <row r="967" spans="1:22">
      <c r="A967" s="125">
        <v>968</v>
      </c>
      <c r="B967" s="125">
        <v>968</v>
      </c>
      <c r="C967" s="125" t="s">
        <v>1530</v>
      </c>
      <c r="D967" s="125" t="s">
        <v>184</v>
      </c>
      <c r="E967" s="125" t="s">
        <v>184</v>
      </c>
      <c r="F967" s="125" t="s">
        <v>1531</v>
      </c>
      <c r="G967" s="125" t="s">
        <v>1532</v>
      </c>
      <c r="H967" s="125" t="s">
        <v>207</v>
      </c>
      <c r="I967" s="123">
        <v>110000</v>
      </c>
      <c r="J967" s="125" t="s">
        <v>1533</v>
      </c>
      <c r="K967" s="123">
        <v>110000</v>
      </c>
      <c r="L967" s="126">
        <v>1.84</v>
      </c>
      <c r="M967" s="137">
        <v>2</v>
      </c>
      <c r="N967" s="126">
        <v>0.8</v>
      </c>
      <c r="O967" s="123">
        <v>2</v>
      </c>
      <c r="P967" s="136">
        <v>0.60000000000000009</v>
      </c>
      <c r="Q967" s="138">
        <v>4.2</v>
      </c>
      <c r="R967" s="137">
        <v>4.2</v>
      </c>
      <c r="S967" s="139">
        <v>1340080</v>
      </c>
      <c r="T967" s="124">
        <v>11</v>
      </c>
      <c r="U967" s="140">
        <v>319066.66666666663</v>
      </c>
      <c r="V967" s="141">
        <v>3.134141245298788</v>
      </c>
    </row>
    <row r="968" spans="1:22">
      <c r="A968" s="125">
        <v>969</v>
      </c>
      <c r="B968" s="125">
        <v>969</v>
      </c>
      <c r="C968" s="125" t="s">
        <v>1534</v>
      </c>
      <c r="D968" s="125" t="s">
        <v>184</v>
      </c>
      <c r="E968" s="125" t="s">
        <v>184</v>
      </c>
      <c r="F968" s="125" t="s">
        <v>1531</v>
      </c>
      <c r="G968" s="125" t="s">
        <v>1532</v>
      </c>
      <c r="H968" s="125" t="s">
        <v>207</v>
      </c>
      <c r="I968" s="123">
        <v>110000</v>
      </c>
      <c r="J968" s="125" t="s">
        <v>1533</v>
      </c>
      <c r="K968" s="123">
        <v>110000</v>
      </c>
      <c r="L968" s="126">
        <v>3.81</v>
      </c>
      <c r="M968" s="137">
        <v>4</v>
      </c>
      <c r="N968" s="126">
        <v>1.026</v>
      </c>
      <c r="O968" s="123">
        <v>2</v>
      </c>
      <c r="P968" s="136">
        <v>0.76950000000000007</v>
      </c>
      <c r="Q968" s="138">
        <v>8.4</v>
      </c>
      <c r="R968" s="137">
        <v>8.4</v>
      </c>
      <c r="S968" s="139">
        <v>1627270</v>
      </c>
      <c r="T968" s="124">
        <v>7</v>
      </c>
      <c r="U968" s="140">
        <v>193722.61904761905</v>
      </c>
      <c r="V968" s="141">
        <v>5.162019824614231</v>
      </c>
    </row>
    <row r="969" spans="1:22">
      <c r="A969" s="125">
        <v>970</v>
      </c>
      <c r="B969" s="125">
        <v>970</v>
      </c>
      <c r="C969" s="125" t="s">
        <v>1535</v>
      </c>
      <c r="D969" s="125" t="s">
        <v>223</v>
      </c>
      <c r="E969" s="125" t="s">
        <v>223</v>
      </c>
      <c r="F969" s="125" t="s">
        <v>848</v>
      </c>
      <c r="G969" s="125" t="s">
        <v>849</v>
      </c>
      <c r="H969" s="125" t="s">
        <v>207</v>
      </c>
      <c r="I969" s="123">
        <v>110000</v>
      </c>
      <c r="J969" s="125" t="s">
        <v>193</v>
      </c>
      <c r="K969" s="123">
        <v>110000</v>
      </c>
      <c r="L969" s="126">
        <v>5.9029999999999996</v>
      </c>
      <c r="M969" s="137">
        <v>6</v>
      </c>
      <c r="N969" s="126">
        <v>2.7440000000000002</v>
      </c>
      <c r="O969" s="123">
        <v>2</v>
      </c>
      <c r="P969" s="136">
        <v>2.0580000000000003</v>
      </c>
      <c r="Q969" s="138">
        <v>25.200000000000003</v>
      </c>
      <c r="R969" s="137">
        <v>25.200000000000003</v>
      </c>
      <c r="S969" s="139">
        <v>2486830</v>
      </c>
      <c r="T969" s="124">
        <v>9</v>
      </c>
      <c r="U969" s="140">
        <v>98683.730158730148</v>
      </c>
      <c r="V969" s="141">
        <v>10.133382659852103</v>
      </c>
    </row>
    <row r="970" spans="1:22">
      <c r="A970" s="125">
        <v>971</v>
      </c>
      <c r="B970" s="125">
        <v>971</v>
      </c>
      <c r="C970" s="125" t="s">
        <v>1536</v>
      </c>
      <c r="D970" s="125" t="s">
        <v>223</v>
      </c>
      <c r="E970" s="125" t="s">
        <v>184</v>
      </c>
      <c r="F970" s="125" t="s">
        <v>721</v>
      </c>
      <c r="G970" s="125" t="s">
        <v>722</v>
      </c>
      <c r="H970" s="125" t="s">
        <v>207</v>
      </c>
      <c r="I970" s="123">
        <v>110000</v>
      </c>
      <c r="J970" s="125" t="s">
        <v>193</v>
      </c>
      <c r="K970" s="123">
        <v>110000</v>
      </c>
      <c r="L970" s="126">
        <v>2.7970000000000002</v>
      </c>
      <c r="M970" s="137">
        <v>3</v>
      </c>
      <c r="N970" s="126">
        <v>0.79900000000000004</v>
      </c>
      <c r="O970" s="123">
        <v>2</v>
      </c>
      <c r="P970" s="136">
        <v>0.59925000000000006</v>
      </c>
      <c r="Q970" s="138">
        <v>4.2</v>
      </c>
      <c r="R970" s="137">
        <v>4.2</v>
      </c>
      <c r="S970" s="139">
        <v>1574570</v>
      </c>
      <c r="T970" s="124">
        <v>7</v>
      </c>
      <c r="U970" s="140">
        <v>374897.61904761905</v>
      </c>
      <c r="V970" s="141">
        <v>2.6673949078161021</v>
      </c>
    </row>
    <row r="971" spans="1:22">
      <c r="A971" s="125">
        <v>972</v>
      </c>
      <c r="B971" s="125">
        <v>972</v>
      </c>
      <c r="C971" s="125" t="s">
        <v>1537</v>
      </c>
      <c r="D971" s="125" t="s">
        <v>223</v>
      </c>
      <c r="E971" s="125" t="s">
        <v>184</v>
      </c>
      <c r="F971" s="125" t="s">
        <v>727</v>
      </c>
      <c r="G971" s="125" t="s">
        <v>728</v>
      </c>
      <c r="H971" s="125" t="s">
        <v>207</v>
      </c>
      <c r="I971" s="123">
        <v>110000</v>
      </c>
      <c r="J971" s="123">
        <v>38000</v>
      </c>
      <c r="K971" s="123">
        <v>110000</v>
      </c>
      <c r="L971" s="126">
        <v>6.1159999999999997</v>
      </c>
      <c r="M971" s="137">
        <v>7</v>
      </c>
      <c r="N971" s="126">
        <v>9.3800000000000008</v>
      </c>
      <c r="O971" s="123">
        <v>2</v>
      </c>
      <c r="P971" s="136">
        <v>7.0350000000000001</v>
      </c>
      <c r="Q971" s="138">
        <v>84</v>
      </c>
      <c r="R971" s="137">
        <v>84</v>
      </c>
      <c r="S971" s="139">
        <v>2394130</v>
      </c>
      <c r="T971" s="124">
        <v>11</v>
      </c>
      <c r="U971" s="140">
        <v>28501.547619047618</v>
      </c>
      <c r="V971" s="141">
        <v>35.085814053539281</v>
      </c>
    </row>
    <row r="972" spans="1:22">
      <c r="A972" s="125">
        <v>973</v>
      </c>
      <c r="B972" s="125">
        <v>973</v>
      </c>
      <c r="C972" s="125" t="s">
        <v>1538</v>
      </c>
      <c r="D972" s="125" t="s">
        <v>184</v>
      </c>
      <c r="E972" s="125" t="s">
        <v>184</v>
      </c>
      <c r="F972" s="125" t="s">
        <v>572</v>
      </c>
      <c r="G972" s="125" t="s">
        <v>573</v>
      </c>
      <c r="H972" s="125" t="s">
        <v>207</v>
      </c>
      <c r="I972" s="123">
        <v>110000</v>
      </c>
      <c r="J972" s="123"/>
      <c r="K972" s="123"/>
      <c r="L972" s="126">
        <v>3.1150000000000002</v>
      </c>
      <c r="M972" s="137">
        <v>4</v>
      </c>
      <c r="N972" s="126">
        <v>6.3609999999999998</v>
      </c>
      <c r="O972" s="123">
        <v>2</v>
      </c>
      <c r="P972" s="136">
        <v>4.7707499999999996</v>
      </c>
      <c r="Q972" s="138">
        <v>58.800000000000011</v>
      </c>
      <c r="R972" s="137">
        <v>58.800000000000011</v>
      </c>
      <c r="S972" s="139">
        <v>1761700</v>
      </c>
      <c r="T972" s="124">
        <v>11</v>
      </c>
      <c r="U972" s="140">
        <v>29960.88435374149</v>
      </c>
      <c r="V972" s="141">
        <v>33.376851904410522</v>
      </c>
    </row>
    <row r="973" spans="1:22">
      <c r="A973" s="125">
        <v>974</v>
      </c>
      <c r="B973" s="125">
        <v>974</v>
      </c>
      <c r="C973" s="125" t="s">
        <v>1539</v>
      </c>
      <c r="D973" s="125" t="s">
        <v>223</v>
      </c>
      <c r="E973" s="125" t="s">
        <v>184</v>
      </c>
      <c r="F973" s="125" t="s">
        <v>727</v>
      </c>
      <c r="G973" s="125" t="s">
        <v>728</v>
      </c>
      <c r="H973" s="125" t="s">
        <v>207</v>
      </c>
      <c r="I973" s="123">
        <v>110000</v>
      </c>
      <c r="J973" s="123">
        <v>38000</v>
      </c>
      <c r="K973" s="123">
        <v>110000</v>
      </c>
      <c r="L973" s="126">
        <v>5.282</v>
      </c>
      <c r="M973" s="137">
        <v>6</v>
      </c>
      <c r="N973" s="126">
        <v>7.26</v>
      </c>
      <c r="O973" s="123">
        <v>2</v>
      </c>
      <c r="P973" s="136">
        <v>5.4450000000000003</v>
      </c>
      <c r="Q973" s="138">
        <v>67.2</v>
      </c>
      <c r="R973" s="137">
        <v>67.2</v>
      </c>
      <c r="S973" s="139">
        <v>2183320</v>
      </c>
      <c r="T973" s="124">
        <v>11</v>
      </c>
      <c r="U973" s="140">
        <v>32489.88095238095</v>
      </c>
      <c r="V973" s="141">
        <v>30.778813916420862</v>
      </c>
    </row>
    <row r="974" spans="1:22">
      <c r="A974" s="125">
        <v>975</v>
      </c>
      <c r="B974" s="125">
        <v>975</v>
      </c>
      <c r="C974" s="125" t="s">
        <v>1540</v>
      </c>
      <c r="D974" s="125" t="s">
        <v>223</v>
      </c>
      <c r="E974" s="125" t="s">
        <v>223</v>
      </c>
      <c r="F974" s="125" t="s">
        <v>727</v>
      </c>
      <c r="G974" s="125" t="s">
        <v>728</v>
      </c>
      <c r="H974" s="125" t="s">
        <v>207</v>
      </c>
      <c r="I974" s="123">
        <v>110000</v>
      </c>
      <c r="J974" s="123">
        <v>38000</v>
      </c>
      <c r="K974" s="123">
        <v>110000</v>
      </c>
      <c r="L974" s="126">
        <v>2.5049999999999999</v>
      </c>
      <c r="M974" s="137">
        <v>3</v>
      </c>
      <c r="N974" s="126">
        <v>1.42</v>
      </c>
      <c r="O974" s="123">
        <v>2</v>
      </c>
      <c r="P974" s="136">
        <v>1.0649999999999999</v>
      </c>
      <c r="Q974" s="138">
        <v>12.600000000000001</v>
      </c>
      <c r="R974" s="137">
        <v>12.600000000000001</v>
      </c>
      <c r="S974" s="139">
        <v>1574570</v>
      </c>
      <c r="T974" s="124">
        <v>7</v>
      </c>
      <c r="U974" s="140">
        <v>124965.873015873</v>
      </c>
      <c r="V974" s="141">
        <v>8.0021847234483072</v>
      </c>
    </row>
    <row r="975" spans="1:22">
      <c r="A975" s="125">
        <v>976</v>
      </c>
      <c r="B975" s="125">
        <v>976</v>
      </c>
      <c r="C975" s="125" t="s">
        <v>1541</v>
      </c>
      <c r="D975" s="125" t="s">
        <v>223</v>
      </c>
      <c r="E975" s="125" t="s">
        <v>223</v>
      </c>
      <c r="F975" s="125" t="s">
        <v>735</v>
      </c>
      <c r="G975" s="125" t="s">
        <v>736</v>
      </c>
      <c r="H975" s="125" t="s">
        <v>207</v>
      </c>
      <c r="I975" s="123">
        <v>110000</v>
      </c>
      <c r="J975" s="123"/>
      <c r="K975" s="123"/>
      <c r="L975" s="126">
        <v>2.2170000000000001</v>
      </c>
      <c r="M975" s="137">
        <v>3</v>
      </c>
      <c r="N975" s="126">
        <v>2.8519999999999999</v>
      </c>
      <c r="O975" s="123">
        <v>2</v>
      </c>
      <c r="P975" s="136">
        <v>2.1389999999999998</v>
      </c>
      <c r="Q975" s="138">
        <v>25.200000000000003</v>
      </c>
      <c r="R975" s="137">
        <v>25.200000000000003</v>
      </c>
      <c r="S975" s="139">
        <v>2220340</v>
      </c>
      <c r="T975" s="124">
        <v>9</v>
      </c>
      <c r="U975" s="140">
        <v>88108.730158730148</v>
      </c>
      <c r="V975" s="141">
        <v>11.349613122314603</v>
      </c>
    </row>
    <row r="976" spans="1:22">
      <c r="A976" s="125">
        <v>977</v>
      </c>
      <c r="B976" s="125">
        <v>977</v>
      </c>
      <c r="C976" s="125" t="s">
        <v>1542</v>
      </c>
      <c r="D976" s="125" t="s">
        <v>223</v>
      </c>
      <c r="E976" s="125" t="s">
        <v>223</v>
      </c>
      <c r="F976" s="125" t="s">
        <v>735</v>
      </c>
      <c r="G976" s="125" t="s">
        <v>736</v>
      </c>
      <c r="H976" s="125" t="s">
        <v>207</v>
      </c>
      <c r="I976" s="123">
        <v>110000</v>
      </c>
      <c r="J976" s="123"/>
      <c r="K976" s="123"/>
      <c r="L976" s="126">
        <v>5.2619999999999996</v>
      </c>
      <c r="M976" s="137">
        <v>6</v>
      </c>
      <c r="N976" s="126">
        <v>0.65300000000000002</v>
      </c>
      <c r="O976" s="123">
        <v>2</v>
      </c>
      <c r="P976" s="136">
        <v>0.48975000000000002</v>
      </c>
      <c r="Q976" s="138">
        <v>4.2</v>
      </c>
      <c r="R976" s="137">
        <v>4.2</v>
      </c>
      <c r="S976" s="139">
        <v>1732670</v>
      </c>
      <c r="T976" s="124">
        <v>7</v>
      </c>
      <c r="U976" s="140">
        <v>412540.47619047615</v>
      </c>
      <c r="V976" s="141">
        <v>2.4240045709800482</v>
      </c>
    </row>
    <row r="977" spans="1:22">
      <c r="A977" s="125">
        <v>978</v>
      </c>
      <c r="B977" s="125">
        <v>978</v>
      </c>
      <c r="C977" s="125" t="s">
        <v>1543</v>
      </c>
      <c r="D977" s="125" t="s">
        <v>223</v>
      </c>
      <c r="E977" s="125" t="s">
        <v>223</v>
      </c>
      <c r="F977" s="125" t="s">
        <v>1544</v>
      </c>
      <c r="G977" s="125" t="s">
        <v>1545</v>
      </c>
      <c r="H977" s="125" t="s">
        <v>187</v>
      </c>
      <c r="I977" s="123">
        <v>38000</v>
      </c>
      <c r="J977" s="125" t="s">
        <v>193</v>
      </c>
      <c r="K977" s="123">
        <v>38000</v>
      </c>
      <c r="L977" s="126">
        <v>4.8029999999999999</v>
      </c>
      <c r="M977" s="137">
        <v>5</v>
      </c>
      <c r="N977" s="126">
        <v>1.052</v>
      </c>
      <c r="O977" s="123">
        <v>2</v>
      </c>
      <c r="P977" s="136">
        <v>0.78900000000000003</v>
      </c>
      <c r="Q977" s="138">
        <v>8.4</v>
      </c>
      <c r="R977" s="137">
        <v>8.4</v>
      </c>
      <c r="S977" s="139">
        <v>699140</v>
      </c>
      <c r="T977" s="124">
        <v>4</v>
      </c>
      <c r="U977" s="140">
        <v>83230.952380952382</v>
      </c>
      <c r="V977" s="141">
        <v>12.014760992075979</v>
      </c>
    </row>
    <row r="978" spans="1:22">
      <c r="A978" s="125">
        <v>979</v>
      </c>
      <c r="B978" s="125">
        <v>979</v>
      </c>
      <c r="C978" s="125" t="s">
        <v>1546</v>
      </c>
      <c r="D978" s="125" t="s">
        <v>223</v>
      </c>
      <c r="E978" s="125" t="s">
        <v>223</v>
      </c>
      <c r="F978" s="125" t="s">
        <v>735</v>
      </c>
      <c r="G978" s="125" t="s">
        <v>736</v>
      </c>
      <c r="H978" s="125" t="s">
        <v>207</v>
      </c>
      <c r="I978" s="123">
        <v>110000</v>
      </c>
      <c r="J978" s="123"/>
      <c r="K978" s="123"/>
      <c r="L978" s="126">
        <v>6.1559999999999997</v>
      </c>
      <c r="M978" s="137">
        <v>7</v>
      </c>
      <c r="N978" s="126">
        <v>0.53100000000000003</v>
      </c>
      <c r="O978" s="123">
        <v>2</v>
      </c>
      <c r="P978" s="136">
        <v>0.53100000000000003</v>
      </c>
      <c r="Q978" s="138">
        <v>4.2</v>
      </c>
      <c r="R978" s="137">
        <v>4.2</v>
      </c>
      <c r="S978" s="139">
        <v>1785370</v>
      </c>
      <c r="T978" s="124">
        <v>7</v>
      </c>
      <c r="U978" s="140">
        <v>425088.09523809521</v>
      </c>
      <c r="V978" s="141">
        <v>2.3524535530450272</v>
      </c>
    </row>
    <row r="979" spans="1:22">
      <c r="A979" s="125">
        <v>980</v>
      </c>
      <c r="B979" s="125">
        <v>980</v>
      </c>
      <c r="C979" s="125" t="s">
        <v>1547</v>
      </c>
      <c r="D979" s="125" t="s">
        <v>223</v>
      </c>
      <c r="E979" s="125" t="s">
        <v>223</v>
      </c>
      <c r="F979" s="125" t="s">
        <v>853</v>
      </c>
      <c r="G979" s="125" t="s">
        <v>854</v>
      </c>
      <c r="H979" s="125" t="s">
        <v>207</v>
      </c>
      <c r="I979" s="123">
        <v>110000</v>
      </c>
      <c r="J979" s="123"/>
      <c r="K979" s="123"/>
      <c r="L979" s="126">
        <v>3.048</v>
      </c>
      <c r="M979" s="137">
        <v>4</v>
      </c>
      <c r="N979" s="126">
        <v>0.71399999999999997</v>
      </c>
      <c r="O979" s="123">
        <v>2</v>
      </c>
      <c r="P979" s="136">
        <v>0.53549999999999998</v>
      </c>
      <c r="Q979" s="138">
        <v>4.2</v>
      </c>
      <c r="R979" s="137">
        <v>4.2</v>
      </c>
      <c r="S979" s="139">
        <v>1627270</v>
      </c>
      <c r="T979" s="124">
        <v>7</v>
      </c>
      <c r="U979" s="140">
        <v>387445.23809523811</v>
      </c>
      <c r="V979" s="141">
        <v>2.5810099123071155</v>
      </c>
    </row>
    <row r="980" spans="1:22">
      <c r="A980" s="125">
        <v>981</v>
      </c>
      <c r="B980" s="125">
        <v>981</v>
      </c>
      <c r="C980" s="125" t="s">
        <v>1548</v>
      </c>
      <c r="D980" s="125" t="s">
        <v>184</v>
      </c>
      <c r="E980" s="125" t="s">
        <v>184</v>
      </c>
      <c r="F980" s="125" t="s">
        <v>280</v>
      </c>
      <c r="G980" s="125" t="s">
        <v>281</v>
      </c>
      <c r="H980" s="125" t="s">
        <v>187</v>
      </c>
      <c r="I980" s="123">
        <v>38000</v>
      </c>
      <c r="J980" s="123">
        <v>38000</v>
      </c>
      <c r="K980" s="125" t="s">
        <v>193</v>
      </c>
      <c r="L980" s="126">
        <v>6.7060000000000004</v>
      </c>
      <c r="M980" s="137">
        <v>7</v>
      </c>
      <c r="N980" s="126">
        <v>0.69499999999999995</v>
      </c>
      <c r="O980" s="123">
        <v>2</v>
      </c>
      <c r="P980" s="136">
        <v>0.52124999999999999</v>
      </c>
      <c r="Q980" s="138">
        <v>4.2</v>
      </c>
      <c r="R980" s="137">
        <v>4.2</v>
      </c>
      <c r="S980" s="139">
        <v>839680</v>
      </c>
      <c r="T980" s="124">
        <v>4</v>
      </c>
      <c r="U980" s="140">
        <v>199923.80952380953</v>
      </c>
      <c r="V980" s="141">
        <v>5.0019054878048781</v>
      </c>
    </row>
    <row r="981" spans="1:22">
      <c r="A981" s="125">
        <v>982</v>
      </c>
      <c r="B981" s="125">
        <v>982</v>
      </c>
      <c r="C981" s="125" t="s">
        <v>1549</v>
      </c>
      <c r="D981" s="125" t="s">
        <v>497</v>
      </c>
      <c r="E981" s="125" t="s">
        <v>1177</v>
      </c>
      <c r="F981" s="125" t="s">
        <v>877</v>
      </c>
      <c r="G981" s="125" t="s">
        <v>878</v>
      </c>
      <c r="H981" s="125" t="s">
        <v>187</v>
      </c>
      <c r="I981" s="123">
        <v>38000</v>
      </c>
      <c r="J981" s="123">
        <v>38000</v>
      </c>
      <c r="K981" s="125" t="s">
        <v>193</v>
      </c>
      <c r="L981" s="126">
        <v>6.3760000000000003</v>
      </c>
      <c r="M981" s="137">
        <v>7</v>
      </c>
      <c r="N981" s="126">
        <v>0.83099999999999996</v>
      </c>
      <c r="O981" s="123">
        <v>2</v>
      </c>
      <c r="P981" s="136">
        <v>0.62324999999999997</v>
      </c>
      <c r="Q981" s="138">
        <v>8.4</v>
      </c>
      <c r="R981" s="137">
        <v>8.4</v>
      </c>
      <c r="S981" s="139">
        <v>839680</v>
      </c>
      <c r="T981" s="124">
        <v>4</v>
      </c>
      <c r="U981" s="140">
        <v>99961.904761904763</v>
      </c>
      <c r="V981" s="141">
        <v>10.003810975609756</v>
      </c>
    </row>
    <row r="982" spans="1:22">
      <c r="A982" s="125">
        <v>983</v>
      </c>
      <c r="B982" s="125">
        <v>983</v>
      </c>
      <c r="C982" s="125" t="s">
        <v>1550</v>
      </c>
      <c r="D982" s="125" t="s">
        <v>205</v>
      </c>
      <c r="E982" s="125" t="s">
        <v>205</v>
      </c>
      <c r="F982" s="125" t="s">
        <v>1551</v>
      </c>
      <c r="G982" s="125" t="s">
        <v>1552</v>
      </c>
      <c r="H982" s="125" t="s">
        <v>207</v>
      </c>
      <c r="I982" s="123">
        <v>110000</v>
      </c>
      <c r="J982" s="125" t="s">
        <v>193</v>
      </c>
      <c r="K982" s="123">
        <v>110000</v>
      </c>
      <c r="L982" s="126">
        <v>8.9890000000000008</v>
      </c>
      <c r="M982" s="137">
        <v>9</v>
      </c>
      <c r="N982" s="126">
        <v>1.9590000000000001</v>
      </c>
      <c r="O982" s="123">
        <v>2</v>
      </c>
      <c r="P982" s="136">
        <v>1.4692500000000002</v>
      </c>
      <c r="Q982" s="138">
        <v>16.8</v>
      </c>
      <c r="R982" s="137">
        <v>16.8</v>
      </c>
      <c r="S982" s="139">
        <v>2227140</v>
      </c>
      <c r="T982" s="124">
        <v>8</v>
      </c>
      <c r="U982" s="140">
        <v>132567.85714285713</v>
      </c>
      <c r="V982" s="141">
        <v>7.5433066623562057</v>
      </c>
    </row>
    <row r="983" spans="1:22">
      <c r="A983" s="125">
        <v>984</v>
      </c>
      <c r="B983" s="125">
        <v>984</v>
      </c>
      <c r="C983" s="125" t="s">
        <v>1553</v>
      </c>
      <c r="D983" s="125" t="s">
        <v>418</v>
      </c>
      <c r="E983" s="125" t="s">
        <v>418</v>
      </c>
      <c r="F983" s="125" t="s">
        <v>419</v>
      </c>
      <c r="G983" s="125" t="s">
        <v>420</v>
      </c>
      <c r="H983" s="125" t="s">
        <v>187</v>
      </c>
      <c r="I983" s="123">
        <v>38000</v>
      </c>
      <c r="J983" s="123">
        <v>38000</v>
      </c>
      <c r="K983" s="125" t="s">
        <v>193</v>
      </c>
      <c r="L983" s="126">
        <v>8.1449999999999996</v>
      </c>
      <c r="M983" s="137">
        <v>9</v>
      </c>
      <c r="N983" s="126">
        <v>0.93100000000000005</v>
      </c>
      <c r="O983" s="123">
        <v>2</v>
      </c>
      <c r="P983" s="136">
        <v>0.69825000000000004</v>
      </c>
      <c r="Q983" s="138">
        <v>8.4</v>
      </c>
      <c r="R983" s="137">
        <v>8.4</v>
      </c>
      <c r="S983" s="139">
        <v>1379800</v>
      </c>
      <c r="T983" s="124">
        <v>2</v>
      </c>
      <c r="U983" s="140">
        <v>164261.90476190476</v>
      </c>
      <c r="V983" s="141">
        <v>6.087838817219887</v>
      </c>
    </row>
    <row r="984" spans="1:22">
      <c r="A984" s="125">
        <v>985</v>
      </c>
      <c r="B984" s="125">
        <v>985</v>
      </c>
      <c r="C984" s="125" t="s">
        <v>1554</v>
      </c>
      <c r="D984" s="125" t="s">
        <v>418</v>
      </c>
      <c r="E984" s="125" t="s">
        <v>418</v>
      </c>
      <c r="F984" s="125" t="s">
        <v>1121</v>
      </c>
      <c r="G984" s="125" t="s">
        <v>1122</v>
      </c>
      <c r="H984" s="125" t="s">
        <v>187</v>
      </c>
      <c r="I984" s="123">
        <v>38000</v>
      </c>
      <c r="J984" s="123">
        <v>38000</v>
      </c>
      <c r="K984" s="123">
        <v>10000</v>
      </c>
      <c r="L984" s="126">
        <v>6.7329999999999997</v>
      </c>
      <c r="M984" s="137">
        <v>7</v>
      </c>
      <c r="N984" s="126">
        <v>1.1020000000000001</v>
      </c>
      <c r="O984" s="123">
        <v>2</v>
      </c>
      <c r="P984" s="136">
        <v>0.82650000000000001</v>
      </c>
      <c r="Q984" s="138">
        <v>8.4</v>
      </c>
      <c r="R984" s="137">
        <v>8.4</v>
      </c>
      <c r="S984" s="139">
        <v>839680</v>
      </c>
      <c r="T984" s="124">
        <v>4</v>
      </c>
      <c r="U984" s="140">
        <v>99961.904761904763</v>
      </c>
      <c r="V984" s="141">
        <v>10.003810975609756</v>
      </c>
    </row>
    <row r="985" spans="1:22">
      <c r="A985" s="125">
        <v>986</v>
      </c>
      <c r="B985" s="125">
        <v>986</v>
      </c>
      <c r="C985" s="125" t="s">
        <v>1555</v>
      </c>
      <c r="D985" s="125" t="s">
        <v>205</v>
      </c>
      <c r="E985" s="125" t="s">
        <v>205</v>
      </c>
      <c r="F985" s="125" t="s">
        <v>1556</v>
      </c>
      <c r="G985" s="125" t="s">
        <v>1557</v>
      </c>
      <c r="H985" s="125" t="s">
        <v>207</v>
      </c>
      <c r="I985" s="123">
        <v>110000</v>
      </c>
      <c r="J985" s="125" t="s">
        <v>193</v>
      </c>
      <c r="K985" s="123">
        <v>110000</v>
      </c>
      <c r="L985" s="126">
        <v>4.2930000000000001</v>
      </c>
      <c r="M985" s="137">
        <v>5</v>
      </c>
      <c r="N985" s="126">
        <v>2.98</v>
      </c>
      <c r="O985" s="123">
        <v>2</v>
      </c>
      <c r="P985" s="136">
        <v>2.2349999999999999</v>
      </c>
      <c r="Q985" s="138">
        <v>25.200000000000003</v>
      </c>
      <c r="R985" s="137">
        <v>25.200000000000003</v>
      </c>
      <c r="S985" s="139">
        <v>2398000</v>
      </c>
      <c r="T985" s="124">
        <v>9</v>
      </c>
      <c r="U985" s="140">
        <v>95158.730158730148</v>
      </c>
      <c r="V985" s="141">
        <v>10.508757297748126</v>
      </c>
    </row>
    <row r="986" spans="1:22">
      <c r="A986" s="125">
        <v>987</v>
      </c>
      <c r="B986" s="125">
        <v>987</v>
      </c>
      <c r="C986" s="125" t="s">
        <v>1558</v>
      </c>
      <c r="D986" s="125" t="s">
        <v>205</v>
      </c>
      <c r="E986" s="125" t="s">
        <v>205</v>
      </c>
      <c r="F986" s="125" t="s">
        <v>1559</v>
      </c>
      <c r="G986" s="125" t="s">
        <v>1560</v>
      </c>
      <c r="H986" s="125" t="s">
        <v>187</v>
      </c>
      <c r="I986" s="123">
        <v>38000</v>
      </c>
      <c r="J986" s="125" t="s">
        <v>193</v>
      </c>
      <c r="K986" s="123">
        <v>38000</v>
      </c>
      <c r="L986" s="126">
        <v>1.9550000000000001</v>
      </c>
      <c r="M986" s="137">
        <v>2</v>
      </c>
      <c r="N986" s="126">
        <v>2.0670000000000002</v>
      </c>
      <c r="O986" s="123">
        <v>2</v>
      </c>
      <c r="P986" s="136">
        <v>1.5502500000000001</v>
      </c>
      <c r="Q986" s="138">
        <v>16.8</v>
      </c>
      <c r="R986" s="137">
        <v>16.8</v>
      </c>
      <c r="S986" s="139">
        <v>488330</v>
      </c>
      <c r="T986" s="124">
        <v>4</v>
      </c>
      <c r="U986" s="140">
        <v>29067.261904761905</v>
      </c>
      <c r="V986" s="141">
        <v>34.402965207953635</v>
      </c>
    </row>
    <row r="987" spans="1:22">
      <c r="A987" s="125">
        <v>988</v>
      </c>
      <c r="B987" s="125">
        <v>988</v>
      </c>
      <c r="C987" s="125" t="s">
        <v>1561</v>
      </c>
      <c r="D987" s="125" t="s">
        <v>205</v>
      </c>
      <c r="E987" s="125" t="s">
        <v>205</v>
      </c>
      <c r="F987" s="125" t="s">
        <v>1559</v>
      </c>
      <c r="G987" s="125" t="s">
        <v>1560</v>
      </c>
      <c r="H987" s="125" t="s">
        <v>187</v>
      </c>
      <c r="I987" s="123">
        <v>38000</v>
      </c>
      <c r="J987" s="125" t="s">
        <v>193</v>
      </c>
      <c r="K987" s="123">
        <v>38000</v>
      </c>
      <c r="L987" s="126">
        <v>4.8280000000000003</v>
      </c>
      <c r="M987" s="137">
        <v>5</v>
      </c>
      <c r="N987" s="126">
        <v>0.57699999999999996</v>
      </c>
      <c r="O987" s="123">
        <v>2</v>
      </c>
      <c r="P987" s="136">
        <v>0.57699999999999996</v>
      </c>
      <c r="Q987" s="138">
        <v>4.2</v>
      </c>
      <c r="R987" s="137">
        <v>4.2</v>
      </c>
      <c r="S987" s="139">
        <v>699140</v>
      </c>
      <c r="T987" s="124">
        <v>4</v>
      </c>
      <c r="U987" s="140">
        <v>166461.90476190476</v>
      </c>
      <c r="V987" s="141">
        <v>6.0073804960379897</v>
      </c>
    </row>
    <row r="988" spans="1:22">
      <c r="A988" s="125">
        <v>989</v>
      </c>
      <c r="B988" s="125">
        <v>989</v>
      </c>
      <c r="C988" s="125" t="s">
        <v>1562</v>
      </c>
      <c r="D988" s="125" t="s">
        <v>205</v>
      </c>
      <c r="E988" s="125" t="s">
        <v>205</v>
      </c>
      <c r="F988" s="125" t="s">
        <v>1559</v>
      </c>
      <c r="G988" s="125" t="s">
        <v>1560</v>
      </c>
      <c r="H988" s="125" t="s">
        <v>187</v>
      </c>
      <c r="I988" s="123">
        <v>38000</v>
      </c>
      <c r="J988" s="125" t="s">
        <v>193</v>
      </c>
      <c r="K988" s="123">
        <v>38000</v>
      </c>
      <c r="L988" s="126">
        <v>2.1640000000000001</v>
      </c>
      <c r="M988" s="137">
        <v>3</v>
      </c>
      <c r="N988" s="126">
        <v>1.9530000000000001</v>
      </c>
      <c r="O988" s="123">
        <v>2</v>
      </c>
      <c r="P988" s="136">
        <v>1.46475</v>
      </c>
      <c r="Q988" s="138">
        <v>16.8</v>
      </c>
      <c r="R988" s="137">
        <v>16.8</v>
      </c>
      <c r="S988" s="139">
        <v>558600</v>
      </c>
      <c r="T988" s="124">
        <v>4</v>
      </c>
      <c r="U988" s="140">
        <v>33250</v>
      </c>
      <c r="V988" s="141">
        <v>30.075187969924812</v>
      </c>
    </row>
    <row r="989" spans="1:22">
      <c r="A989" s="125">
        <v>990</v>
      </c>
      <c r="B989" s="125">
        <v>990</v>
      </c>
      <c r="C989" s="125" t="s">
        <v>1563</v>
      </c>
      <c r="D989" s="125" t="s">
        <v>195</v>
      </c>
      <c r="E989" s="125" t="s">
        <v>195</v>
      </c>
      <c r="F989" s="125" t="s">
        <v>1477</v>
      </c>
      <c r="G989" s="125" t="s">
        <v>1478</v>
      </c>
      <c r="H989" s="125" t="s">
        <v>187</v>
      </c>
      <c r="I989" s="123">
        <v>38000</v>
      </c>
      <c r="J989" s="123">
        <v>38000</v>
      </c>
      <c r="K989" s="123">
        <v>20000</v>
      </c>
      <c r="L989" s="126">
        <v>1.282</v>
      </c>
      <c r="M989" s="137">
        <v>2</v>
      </c>
      <c r="N989" s="126">
        <v>1.766</v>
      </c>
      <c r="O989" s="123">
        <v>2</v>
      </c>
      <c r="P989" s="136">
        <v>1.3245</v>
      </c>
      <c r="Q989" s="138">
        <v>12.600000000000001</v>
      </c>
      <c r="R989" s="137">
        <v>12.600000000000001</v>
      </c>
      <c r="S989" s="139">
        <v>488330</v>
      </c>
      <c r="T989" s="124">
        <v>4</v>
      </c>
      <c r="U989" s="140">
        <v>38756.349206349201</v>
      </c>
      <c r="V989" s="141">
        <v>25.802223905965231</v>
      </c>
    </row>
    <row r="990" spans="1:22">
      <c r="A990" s="125">
        <v>991</v>
      </c>
      <c r="B990" s="125">
        <v>991</v>
      </c>
      <c r="C990" s="125" t="s">
        <v>1564</v>
      </c>
      <c r="D990" s="125" t="s">
        <v>195</v>
      </c>
      <c r="E990" s="125" t="s">
        <v>195</v>
      </c>
      <c r="F990" s="125" t="s">
        <v>739</v>
      </c>
      <c r="G990" s="125" t="s">
        <v>740</v>
      </c>
      <c r="H990" s="125" t="s">
        <v>187</v>
      </c>
      <c r="I990" s="123">
        <v>38000</v>
      </c>
      <c r="J990" s="123"/>
      <c r="K990" s="123"/>
      <c r="L990" s="126">
        <v>4.944</v>
      </c>
      <c r="M990" s="137">
        <v>5</v>
      </c>
      <c r="N990" s="126">
        <v>0.70599999999999996</v>
      </c>
      <c r="O990" s="123">
        <v>2</v>
      </c>
      <c r="P990" s="136">
        <v>0.52949999999999997</v>
      </c>
      <c r="Q990" s="138">
        <v>4.2</v>
      </c>
      <c r="R990" s="137">
        <v>4.2</v>
      </c>
      <c r="S990" s="139">
        <v>699140</v>
      </c>
      <c r="T990" s="124">
        <v>4</v>
      </c>
      <c r="U990" s="140">
        <v>166461.90476190476</v>
      </c>
      <c r="V990" s="141">
        <v>6.0073804960379897</v>
      </c>
    </row>
    <row r="991" spans="1:22">
      <c r="A991" s="125">
        <v>992</v>
      </c>
      <c r="B991" s="125">
        <v>992</v>
      </c>
      <c r="C991" s="125" t="s">
        <v>1565</v>
      </c>
      <c r="D991" s="125" t="s">
        <v>195</v>
      </c>
      <c r="E991" s="125" t="s">
        <v>195</v>
      </c>
      <c r="F991" s="125" t="s">
        <v>426</v>
      </c>
      <c r="G991" s="125" t="s">
        <v>427</v>
      </c>
      <c r="H991" s="125" t="s">
        <v>207</v>
      </c>
      <c r="I991" s="123">
        <v>110000</v>
      </c>
      <c r="J991" s="125" t="s">
        <v>193</v>
      </c>
      <c r="K991" s="123">
        <v>110000</v>
      </c>
      <c r="L991" s="126">
        <v>10.983000000000001</v>
      </c>
      <c r="M991" s="137">
        <v>11</v>
      </c>
      <c r="N991" s="126">
        <v>0.60899999999999999</v>
      </c>
      <c r="O991" s="123">
        <v>2</v>
      </c>
      <c r="P991" s="136">
        <v>0.60899999999999999</v>
      </c>
      <c r="Q991" s="138">
        <v>4.2</v>
      </c>
      <c r="R991" s="137">
        <v>4.2</v>
      </c>
      <c r="S991" s="139">
        <v>1996170</v>
      </c>
      <c r="T991" s="124">
        <v>7</v>
      </c>
      <c r="U991" s="140">
        <v>475278.57142857142</v>
      </c>
      <c r="V991" s="141">
        <v>2.1040292159485414</v>
      </c>
    </row>
    <row r="992" spans="1:22">
      <c r="A992" s="125">
        <v>993</v>
      </c>
      <c r="B992" s="125">
        <v>993</v>
      </c>
      <c r="C992" s="125" t="s">
        <v>1566</v>
      </c>
      <c r="D992" s="125" t="s">
        <v>195</v>
      </c>
      <c r="E992" s="125" t="s">
        <v>195</v>
      </c>
      <c r="F992" s="125" t="s">
        <v>426</v>
      </c>
      <c r="G992" s="125" t="s">
        <v>427</v>
      </c>
      <c r="H992" s="125" t="s">
        <v>207</v>
      </c>
      <c r="I992" s="123">
        <v>110000</v>
      </c>
      <c r="J992" s="125" t="s">
        <v>193</v>
      </c>
      <c r="K992" s="123">
        <v>110000</v>
      </c>
      <c r="L992" s="126">
        <v>8.7390000000000008</v>
      </c>
      <c r="M992" s="137">
        <v>9</v>
      </c>
      <c r="N992" s="126">
        <v>8.3800000000000008</v>
      </c>
      <c r="O992" s="123">
        <v>2</v>
      </c>
      <c r="P992" s="136">
        <v>6.2850000000000001</v>
      </c>
      <c r="Q992" s="138">
        <v>75.600000000000009</v>
      </c>
      <c r="R992" s="137">
        <v>75.600000000000009</v>
      </c>
      <c r="S992" s="139">
        <v>2815750</v>
      </c>
      <c r="T992" s="124">
        <v>11</v>
      </c>
      <c r="U992" s="140">
        <v>37245.370370370365</v>
      </c>
      <c r="V992" s="141">
        <v>26.848974518334373</v>
      </c>
    </row>
    <row r="993" spans="1:22">
      <c r="A993" s="125">
        <v>994</v>
      </c>
      <c r="B993" s="125">
        <v>994</v>
      </c>
      <c r="C993" s="125" t="s">
        <v>1567</v>
      </c>
      <c r="D993" s="125" t="s">
        <v>195</v>
      </c>
      <c r="E993" s="125" t="s">
        <v>195</v>
      </c>
      <c r="F993" s="125" t="s">
        <v>760</v>
      </c>
      <c r="G993" s="125" t="s">
        <v>761</v>
      </c>
      <c r="H993" s="125" t="s">
        <v>207</v>
      </c>
      <c r="I993" s="123">
        <v>110000</v>
      </c>
      <c r="J993" s="125" t="s">
        <v>193</v>
      </c>
      <c r="K993" s="123">
        <v>110000</v>
      </c>
      <c r="L993" s="126">
        <v>12.298999999999999</v>
      </c>
      <c r="M993" s="137">
        <v>13</v>
      </c>
      <c r="N993" s="126">
        <v>4.1550000000000002</v>
      </c>
      <c r="O993" s="123">
        <v>2</v>
      </c>
      <c r="P993" s="136">
        <v>3.11625</v>
      </c>
      <c r="Q993" s="138">
        <v>37.800000000000004</v>
      </c>
      <c r="R993" s="137">
        <v>37.800000000000004</v>
      </c>
      <c r="S993" s="139">
        <v>3400230</v>
      </c>
      <c r="T993" s="124">
        <v>10</v>
      </c>
      <c r="U993" s="140">
        <v>89953.174603174586</v>
      </c>
      <c r="V993" s="141">
        <v>11.116895033571261</v>
      </c>
    </row>
    <row r="994" spans="1:22">
      <c r="A994" s="125">
        <v>995</v>
      </c>
      <c r="B994" s="125">
        <v>995</v>
      </c>
      <c r="C994" s="125" t="s">
        <v>1568</v>
      </c>
      <c r="D994" s="125" t="s">
        <v>195</v>
      </c>
      <c r="E994" s="125" t="s">
        <v>195</v>
      </c>
      <c r="F994" s="125" t="s">
        <v>376</v>
      </c>
      <c r="G994" s="125" t="s">
        <v>377</v>
      </c>
      <c r="H994" s="125" t="s">
        <v>207</v>
      </c>
      <c r="I994" s="123">
        <v>110000</v>
      </c>
      <c r="J994" s="123">
        <v>110000</v>
      </c>
      <c r="K994" s="123">
        <v>38000</v>
      </c>
      <c r="L994" s="126">
        <v>6.1189999999999998</v>
      </c>
      <c r="M994" s="137">
        <v>7</v>
      </c>
      <c r="N994" s="126">
        <v>8.2750000000000004</v>
      </c>
      <c r="O994" s="123">
        <v>2</v>
      </c>
      <c r="P994" s="136">
        <v>6.2062500000000007</v>
      </c>
      <c r="Q994" s="138">
        <v>75.600000000000009</v>
      </c>
      <c r="R994" s="137">
        <v>75.600000000000009</v>
      </c>
      <c r="S994" s="139">
        <v>2394130</v>
      </c>
      <c r="T994" s="124">
        <v>11</v>
      </c>
      <c r="U994" s="140">
        <v>31668.386243386241</v>
      </c>
      <c r="V994" s="141">
        <v>31.577232648185358</v>
      </c>
    </row>
    <row r="995" spans="1:22">
      <c r="A995" s="125">
        <v>996</v>
      </c>
      <c r="B995" s="125">
        <v>996</v>
      </c>
      <c r="C995" s="125" t="s">
        <v>1569</v>
      </c>
      <c r="D995" s="125" t="s">
        <v>195</v>
      </c>
      <c r="E995" s="125" t="s">
        <v>195</v>
      </c>
      <c r="F995" s="125" t="s">
        <v>376</v>
      </c>
      <c r="G995" s="125" t="s">
        <v>377</v>
      </c>
      <c r="H995" s="125" t="s">
        <v>207</v>
      </c>
      <c r="I995" s="123">
        <v>110000</v>
      </c>
      <c r="J995" s="123">
        <v>110000</v>
      </c>
      <c r="K995" s="123">
        <v>38000</v>
      </c>
      <c r="L995" s="126">
        <v>9.3409999999999993</v>
      </c>
      <c r="M995" s="137">
        <v>10</v>
      </c>
      <c r="N995" s="126">
        <v>1.871</v>
      </c>
      <c r="O995" s="123">
        <v>2</v>
      </c>
      <c r="P995" s="136">
        <v>1.4032499999999999</v>
      </c>
      <c r="Q995" s="138">
        <v>16.8</v>
      </c>
      <c r="R995" s="137">
        <v>16.8</v>
      </c>
      <c r="S995" s="139">
        <v>2297410</v>
      </c>
      <c r="T995" s="124">
        <v>8</v>
      </c>
      <c r="U995" s="140">
        <v>136750.59523809524</v>
      </c>
      <c r="V995" s="141">
        <v>7.3125824297796216</v>
      </c>
    </row>
    <row r="996" spans="1:22">
      <c r="A996" s="142">
        <v>997</v>
      </c>
      <c r="B996" s="142">
        <v>997</v>
      </c>
      <c r="C996" s="142" t="s">
        <v>1570</v>
      </c>
      <c r="D996" s="125" t="s">
        <v>195</v>
      </c>
      <c r="E996" s="125" t="s">
        <v>195</v>
      </c>
      <c r="F996" s="142" t="s">
        <v>423</v>
      </c>
      <c r="G996" s="142" t="s">
        <v>424</v>
      </c>
      <c r="H996" s="142" t="s">
        <v>187</v>
      </c>
      <c r="I996" s="143">
        <v>38000</v>
      </c>
      <c r="J996" s="143">
        <v>38000</v>
      </c>
      <c r="K996" s="142" t="s">
        <v>193</v>
      </c>
      <c r="L996" s="144">
        <v>7.1909999999999998</v>
      </c>
      <c r="M996" s="145">
        <v>8</v>
      </c>
      <c r="N996" s="144">
        <v>11.635</v>
      </c>
      <c r="O996" s="143">
        <v>2</v>
      </c>
      <c r="P996" s="145">
        <v>8.7262500000000003</v>
      </c>
      <c r="Q996" s="146">
        <v>105</v>
      </c>
      <c r="R996" s="145">
        <v>105</v>
      </c>
      <c r="S996" s="139">
        <v>2604940</v>
      </c>
      <c r="T996" s="147">
        <v>11</v>
      </c>
      <c r="U996" s="148">
        <v>24808.952380952382</v>
      </c>
      <c r="V996" s="149">
        <v>40.308030127373378</v>
      </c>
    </row>
    <row r="997" spans="1:22">
      <c r="A997" s="125">
        <v>998</v>
      </c>
      <c r="B997" s="125">
        <v>998</v>
      </c>
      <c r="C997" s="125" t="s">
        <v>1571</v>
      </c>
      <c r="D997" s="125" t="s">
        <v>195</v>
      </c>
      <c r="E997" s="125" t="s">
        <v>195</v>
      </c>
      <c r="F997" s="125" t="s">
        <v>426</v>
      </c>
      <c r="G997" s="125" t="s">
        <v>427</v>
      </c>
      <c r="H997" s="125" t="s">
        <v>207</v>
      </c>
      <c r="I997" s="123">
        <v>110000</v>
      </c>
      <c r="J997" s="125" t="s">
        <v>193</v>
      </c>
      <c r="K997" s="123">
        <v>110000</v>
      </c>
      <c r="L997" s="126">
        <v>3.7810000000000001</v>
      </c>
      <c r="M997" s="137">
        <v>4</v>
      </c>
      <c r="N997" s="126">
        <v>5.2130000000000001</v>
      </c>
      <c r="O997" s="123">
        <v>2</v>
      </c>
      <c r="P997" s="136">
        <v>3.9097499999999998</v>
      </c>
      <c r="Q997" s="138">
        <v>46.2</v>
      </c>
      <c r="R997" s="137">
        <v>46.2</v>
      </c>
      <c r="S997" s="139">
        <v>1761700</v>
      </c>
      <c r="T997" s="124">
        <v>11</v>
      </c>
      <c r="U997" s="140">
        <v>38132.034632034629</v>
      </c>
      <c r="V997" s="141">
        <v>26.224669353465401</v>
      </c>
    </row>
    <row r="998" spans="1:22">
      <c r="A998" s="125">
        <v>999</v>
      </c>
      <c r="B998" s="125">
        <v>999</v>
      </c>
      <c r="C998" s="125" t="s">
        <v>1572</v>
      </c>
      <c r="D998" s="125" t="s">
        <v>195</v>
      </c>
      <c r="E998" s="125" t="s">
        <v>195</v>
      </c>
      <c r="F998" s="125" t="s">
        <v>376</v>
      </c>
      <c r="G998" s="125" t="s">
        <v>377</v>
      </c>
      <c r="H998" s="125" t="s">
        <v>207</v>
      </c>
      <c r="I998" s="123">
        <v>110000</v>
      </c>
      <c r="J998" s="123">
        <v>110000</v>
      </c>
      <c r="K998" s="123">
        <v>38000</v>
      </c>
      <c r="L998" s="126">
        <v>10.545</v>
      </c>
      <c r="M998" s="137">
        <v>11</v>
      </c>
      <c r="N998" s="126">
        <v>1.3560000000000001</v>
      </c>
      <c r="O998" s="123">
        <v>2</v>
      </c>
      <c r="P998" s="136">
        <v>1.0170000000000001</v>
      </c>
      <c r="Q998" s="138">
        <v>12.600000000000001</v>
      </c>
      <c r="R998" s="137">
        <v>12.600000000000001</v>
      </c>
      <c r="S998" s="139">
        <v>1996170</v>
      </c>
      <c r="T998" s="124">
        <v>7</v>
      </c>
      <c r="U998" s="140">
        <v>158426.19047619044</v>
      </c>
      <c r="V998" s="141">
        <v>6.3120876478456251</v>
      </c>
    </row>
    <row r="999" spans="1:22">
      <c r="A999" s="125">
        <v>1000</v>
      </c>
      <c r="B999" s="125">
        <v>1000</v>
      </c>
      <c r="C999" s="125" t="s">
        <v>1573</v>
      </c>
      <c r="D999" s="125" t="s">
        <v>195</v>
      </c>
      <c r="E999" s="125" t="s">
        <v>195</v>
      </c>
      <c r="F999" s="125" t="s">
        <v>376</v>
      </c>
      <c r="G999" s="125" t="s">
        <v>377</v>
      </c>
      <c r="H999" s="125" t="s">
        <v>207</v>
      </c>
      <c r="I999" s="123">
        <v>110000</v>
      </c>
      <c r="J999" s="123">
        <v>110000</v>
      </c>
      <c r="K999" s="123">
        <v>38000</v>
      </c>
      <c r="L999" s="126">
        <v>3.1829999999999998</v>
      </c>
      <c r="M999" s="137">
        <v>4</v>
      </c>
      <c r="N999" s="126">
        <v>1.82</v>
      </c>
      <c r="O999" s="123">
        <v>2</v>
      </c>
      <c r="P999" s="136">
        <v>1.365</v>
      </c>
      <c r="Q999" s="138">
        <v>16.8</v>
      </c>
      <c r="R999" s="137">
        <v>16.8</v>
      </c>
      <c r="S999" s="139">
        <v>1875790</v>
      </c>
      <c r="T999" s="124">
        <v>8</v>
      </c>
      <c r="U999" s="140">
        <v>111654.16666666666</v>
      </c>
      <c r="V999" s="141">
        <v>8.9562264432585739</v>
      </c>
    </row>
    <row r="1000" spans="1:22">
      <c r="A1000" s="125">
        <v>1001</v>
      </c>
      <c r="B1000" s="125">
        <v>1001</v>
      </c>
      <c r="C1000" s="125" t="s">
        <v>1574</v>
      </c>
      <c r="D1000" s="125" t="s">
        <v>195</v>
      </c>
      <c r="E1000" s="125" t="s">
        <v>195</v>
      </c>
      <c r="F1000" s="125" t="s">
        <v>376</v>
      </c>
      <c r="G1000" s="125" t="s">
        <v>377</v>
      </c>
      <c r="H1000" s="125" t="s">
        <v>207</v>
      </c>
      <c r="I1000" s="123">
        <v>110000</v>
      </c>
      <c r="J1000" s="123">
        <v>110000</v>
      </c>
      <c r="K1000" s="123">
        <v>38000</v>
      </c>
      <c r="L1000" s="126">
        <v>7.1539999999999999</v>
      </c>
      <c r="M1000" s="137">
        <v>8</v>
      </c>
      <c r="N1000" s="126">
        <v>5.444</v>
      </c>
      <c r="O1000" s="123">
        <v>2</v>
      </c>
      <c r="P1000" s="136">
        <v>4.0830000000000002</v>
      </c>
      <c r="Q1000" s="138">
        <v>50.400000000000006</v>
      </c>
      <c r="R1000" s="137">
        <v>50.400000000000006</v>
      </c>
      <c r="S1000" s="139">
        <v>2604940</v>
      </c>
      <c r="T1000" s="124">
        <v>11</v>
      </c>
      <c r="U1000" s="140">
        <v>51685.317460317456</v>
      </c>
      <c r="V1000" s="141">
        <v>19.347854461139224</v>
      </c>
    </row>
    <row r="1001" spans="1:22">
      <c r="A1001" s="142">
        <v>1002</v>
      </c>
      <c r="B1001" s="142">
        <v>1002</v>
      </c>
      <c r="C1001" s="142" t="s">
        <v>1575</v>
      </c>
      <c r="D1001" s="125" t="s">
        <v>359</v>
      </c>
      <c r="E1001" s="125" t="s">
        <v>359</v>
      </c>
      <c r="F1001" s="142" t="s">
        <v>522</v>
      </c>
      <c r="G1001" s="142" t="s">
        <v>523</v>
      </c>
      <c r="H1001" s="142" t="s">
        <v>187</v>
      </c>
      <c r="I1001" s="143">
        <v>38000</v>
      </c>
      <c r="J1001" s="143">
        <v>38000</v>
      </c>
      <c r="K1001" s="143">
        <v>20000</v>
      </c>
      <c r="L1001" s="144">
        <v>10.009</v>
      </c>
      <c r="M1001" s="145">
        <v>11</v>
      </c>
      <c r="N1001" s="144">
        <v>21.5</v>
      </c>
      <c r="O1001" s="143">
        <v>2</v>
      </c>
      <c r="P1001" s="145">
        <v>16.125</v>
      </c>
      <c r="Q1001" s="146">
        <v>197.4</v>
      </c>
      <c r="R1001" s="145">
        <v>197.4</v>
      </c>
      <c r="S1001" s="139">
        <v>9068760</v>
      </c>
      <c r="T1001" s="147">
        <v>13</v>
      </c>
      <c r="U1001" s="148">
        <v>45941.033434650453</v>
      </c>
      <c r="V1001" s="149">
        <v>21.76703319968772</v>
      </c>
    </row>
    <row r="1002" spans="1:22">
      <c r="A1002" s="142">
        <v>1003</v>
      </c>
      <c r="B1002" s="142">
        <v>1003</v>
      </c>
      <c r="C1002" s="142" t="s">
        <v>1576</v>
      </c>
      <c r="D1002" s="125" t="s">
        <v>257</v>
      </c>
      <c r="E1002" s="125" t="s">
        <v>359</v>
      </c>
      <c r="F1002" s="142" t="s">
        <v>522</v>
      </c>
      <c r="G1002" s="142" t="s">
        <v>523</v>
      </c>
      <c r="H1002" s="142" t="s">
        <v>187</v>
      </c>
      <c r="I1002" s="143">
        <v>38000</v>
      </c>
      <c r="J1002" s="143">
        <v>38000</v>
      </c>
      <c r="K1002" s="143">
        <v>20000</v>
      </c>
      <c r="L1002" s="144">
        <v>8.3970000000000002</v>
      </c>
      <c r="M1002" s="145">
        <v>9</v>
      </c>
      <c r="N1002" s="144">
        <v>25.306000000000001</v>
      </c>
      <c r="O1002" s="143">
        <v>2</v>
      </c>
      <c r="P1002" s="145">
        <v>18.979500000000002</v>
      </c>
      <c r="Q1002" s="146">
        <v>235.20000000000005</v>
      </c>
      <c r="R1002" s="145">
        <v>235.20000000000005</v>
      </c>
      <c r="S1002" s="139">
        <v>8678360</v>
      </c>
      <c r="T1002" s="147">
        <v>12</v>
      </c>
      <c r="U1002" s="148">
        <v>36897.78911564625</v>
      </c>
      <c r="V1002" s="149">
        <v>27.101894828055077</v>
      </c>
    </row>
    <row r="1003" spans="1:22">
      <c r="A1003" s="142">
        <v>1004</v>
      </c>
      <c r="B1003" s="142">
        <v>1004</v>
      </c>
      <c r="C1003" s="142" t="s">
        <v>1577</v>
      </c>
      <c r="D1003" s="125" t="s">
        <v>257</v>
      </c>
      <c r="E1003" s="125" t="s">
        <v>359</v>
      </c>
      <c r="F1003" s="142" t="s">
        <v>258</v>
      </c>
      <c r="G1003" s="142" t="s">
        <v>259</v>
      </c>
      <c r="H1003" s="142" t="s">
        <v>207</v>
      </c>
      <c r="I1003" s="143">
        <v>110000</v>
      </c>
      <c r="J1003" s="142"/>
      <c r="K1003" s="142"/>
      <c r="L1003" s="144">
        <v>8.6319999999999997</v>
      </c>
      <c r="M1003" s="145">
        <v>9</v>
      </c>
      <c r="N1003" s="144">
        <v>22.242000000000001</v>
      </c>
      <c r="O1003" s="143">
        <v>2</v>
      </c>
      <c r="P1003" s="145">
        <v>16.6815</v>
      </c>
      <c r="Q1003" s="146">
        <v>205.8</v>
      </c>
      <c r="R1003" s="145">
        <v>205.8</v>
      </c>
      <c r="S1003" s="139">
        <v>8678360</v>
      </c>
      <c r="T1003" s="147">
        <v>12</v>
      </c>
      <c r="U1003" s="148">
        <v>42168.901846452864</v>
      </c>
      <c r="V1003" s="149">
        <v>23.714157974548186</v>
      </c>
    </row>
    <row r="1004" spans="1:22">
      <c r="A1004" s="125">
        <v>1005</v>
      </c>
      <c r="B1004" s="125">
        <v>1005</v>
      </c>
      <c r="C1004" s="125" t="s">
        <v>1578</v>
      </c>
      <c r="D1004" s="125" t="s">
        <v>359</v>
      </c>
      <c r="E1004" s="125" t="s">
        <v>359</v>
      </c>
      <c r="F1004" s="125" t="s">
        <v>430</v>
      </c>
      <c r="G1004" s="125" t="s">
        <v>431</v>
      </c>
      <c r="H1004" s="125" t="s">
        <v>207</v>
      </c>
      <c r="I1004" s="123">
        <v>110000</v>
      </c>
      <c r="J1004" s="123">
        <v>110000</v>
      </c>
      <c r="K1004" s="123">
        <v>20000</v>
      </c>
      <c r="L1004" s="126">
        <v>7.2030000000000003</v>
      </c>
      <c r="M1004" s="137">
        <v>8</v>
      </c>
      <c r="N1004" s="126">
        <v>13.323</v>
      </c>
      <c r="O1004" s="123">
        <v>2</v>
      </c>
      <c r="P1004" s="136">
        <v>9.9922500000000003</v>
      </c>
      <c r="Q1004" s="138">
        <v>121.80000000000001</v>
      </c>
      <c r="R1004" s="137">
        <v>121.80000000000001</v>
      </c>
      <c r="S1004" s="139">
        <v>2604940</v>
      </c>
      <c r="T1004" s="124">
        <v>11</v>
      </c>
      <c r="U1004" s="140">
        <v>21387.027914614118</v>
      </c>
      <c r="V1004" s="141">
        <v>46.757314947753123</v>
      </c>
    </row>
    <row r="1005" spans="1:22">
      <c r="A1005" s="125">
        <v>1006</v>
      </c>
      <c r="B1005" s="125">
        <v>1006</v>
      </c>
      <c r="C1005" s="125" t="s">
        <v>1579</v>
      </c>
      <c r="D1005" s="125" t="s">
        <v>359</v>
      </c>
      <c r="E1005" s="125" t="s">
        <v>359</v>
      </c>
      <c r="F1005" s="125" t="s">
        <v>522</v>
      </c>
      <c r="G1005" s="125" t="s">
        <v>523</v>
      </c>
      <c r="H1005" s="125" t="s">
        <v>187</v>
      </c>
      <c r="I1005" s="123">
        <v>38000</v>
      </c>
      <c r="J1005" s="123">
        <v>38000</v>
      </c>
      <c r="K1005" s="123">
        <v>20000</v>
      </c>
      <c r="L1005" s="126">
        <v>6.8719999999999999</v>
      </c>
      <c r="M1005" s="137">
        <v>7</v>
      </c>
      <c r="N1005" s="126">
        <v>3.573</v>
      </c>
      <c r="O1005" s="123">
        <v>2</v>
      </c>
      <c r="P1005" s="136">
        <v>2.6797499999999999</v>
      </c>
      <c r="Q1005" s="138">
        <v>29.400000000000006</v>
      </c>
      <c r="R1005" s="137">
        <v>29.400000000000006</v>
      </c>
      <c r="S1005" s="139">
        <v>969600</v>
      </c>
      <c r="T1005" s="124">
        <v>5</v>
      </c>
      <c r="U1005" s="140">
        <v>32979.591836734689</v>
      </c>
      <c r="V1005" s="141">
        <v>30.321782178217831</v>
      </c>
    </row>
    <row r="1006" spans="1:22">
      <c r="A1006" s="125">
        <v>1007</v>
      </c>
      <c r="B1006" s="125">
        <v>1007</v>
      </c>
      <c r="C1006" s="125" t="s">
        <v>1580</v>
      </c>
      <c r="D1006" s="125" t="s">
        <v>354</v>
      </c>
      <c r="E1006" s="125" t="s">
        <v>242</v>
      </c>
      <c r="F1006" s="125" t="s">
        <v>433</v>
      </c>
      <c r="G1006" s="125" t="s">
        <v>434</v>
      </c>
      <c r="H1006" s="125" t="s">
        <v>207</v>
      </c>
      <c r="I1006" s="123">
        <v>110000</v>
      </c>
      <c r="J1006" s="123">
        <v>110000</v>
      </c>
      <c r="K1006" s="123">
        <v>38000</v>
      </c>
      <c r="L1006" s="126">
        <v>5.1740000000000004</v>
      </c>
      <c r="M1006" s="137">
        <v>6</v>
      </c>
      <c r="N1006" s="126">
        <v>9.9710000000000001</v>
      </c>
      <c r="O1006" s="123">
        <v>2</v>
      </c>
      <c r="P1006" s="136">
        <v>7.4782500000000001</v>
      </c>
      <c r="Q1006" s="138">
        <v>92.4</v>
      </c>
      <c r="R1006" s="137">
        <v>92.4</v>
      </c>
      <c r="S1006" s="139">
        <v>2183320</v>
      </c>
      <c r="T1006" s="124">
        <v>11</v>
      </c>
      <c r="U1006" s="140">
        <v>23629.004329004329</v>
      </c>
      <c r="V1006" s="141">
        <v>42.320869135078688</v>
      </c>
    </row>
    <row r="1007" spans="1:22">
      <c r="A1007" s="125">
        <v>1008</v>
      </c>
      <c r="B1007" s="125">
        <v>1008</v>
      </c>
      <c r="C1007" s="125" t="s">
        <v>1581</v>
      </c>
      <c r="D1007" s="125" t="s">
        <v>242</v>
      </c>
      <c r="E1007" s="125" t="s">
        <v>242</v>
      </c>
      <c r="F1007" s="125" t="s">
        <v>433</v>
      </c>
      <c r="G1007" s="125" t="s">
        <v>434</v>
      </c>
      <c r="H1007" s="125" t="s">
        <v>207</v>
      </c>
      <c r="I1007" s="123">
        <v>110000</v>
      </c>
      <c r="J1007" s="123">
        <v>110000</v>
      </c>
      <c r="K1007" s="123">
        <v>38000</v>
      </c>
      <c r="L1007" s="126">
        <v>2.5419999999999998</v>
      </c>
      <c r="M1007" s="137">
        <v>3</v>
      </c>
      <c r="N1007" s="126">
        <v>4.992</v>
      </c>
      <c r="O1007" s="123">
        <v>2</v>
      </c>
      <c r="P1007" s="136">
        <v>3.7439999999999998</v>
      </c>
      <c r="Q1007" s="138">
        <v>46.2</v>
      </c>
      <c r="R1007" s="137">
        <v>46.2</v>
      </c>
      <c r="S1007" s="139">
        <v>1550890</v>
      </c>
      <c r="T1007" s="124">
        <v>11</v>
      </c>
      <c r="U1007" s="140">
        <v>33569.047619047618</v>
      </c>
      <c r="V1007" s="141">
        <v>29.789346762181715</v>
      </c>
    </row>
    <row r="1008" spans="1:22">
      <c r="A1008" s="125">
        <v>1009</v>
      </c>
      <c r="B1008" s="125">
        <v>1009</v>
      </c>
      <c r="C1008" s="125" t="s">
        <v>1582</v>
      </c>
      <c r="D1008" s="125" t="s">
        <v>242</v>
      </c>
      <c r="E1008" s="125" t="s">
        <v>242</v>
      </c>
      <c r="F1008" s="125" t="s">
        <v>638</v>
      </c>
      <c r="G1008" s="125" t="s">
        <v>639</v>
      </c>
      <c r="H1008" s="125" t="s">
        <v>187</v>
      </c>
      <c r="I1008" s="123">
        <v>38000</v>
      </c>
      <c r="J1008" s="125" t="s">
        <v>193</v>
      </c>
      <c r="K1008" s="123">
        <v>38000</v>
      </c>
      <c r="L1008" s="126">
        <v>9.1790000000000003</v>
      </c>
      <c r="M1008" s="137">
        <v>10</v>
      </c>
      <c r="N1008" s="126">
        <v>0.47699999999999998</v>
      </c>
      <c r="O1008" s="123">
        <v>2</v>
      </c>
      <c r="P1008" s="136">
        <v>0.47699999999999998</v>
      </c>
      <c r="Q1008" s="138">
        <v>4.2</v>
      </c>
      <c r="R1008" s="137">
        <v>4.2</v>
      </c>
      <c r="S1008" s="139">
        <v>1387140</v>
      </c>
      <c r="T1008" s="124">
        <v>1</v>
      </c>
      <c r="U1008" s="140">
        <v>330271.42857142858</v>
      </c>
      <c r="V1008" s="141">
        <v>3.0278126216531858</v>
      </c>
    </row>
    <row r="1009" spans="1:22">
      <c r="A1009" s="125">
        <v>1010</v>
      </c>
      <c r="B1009" s="125">
        <v>1010</v>
      </c>
      <c r="C1009" s="125" t="s">
        <v>1583</v>
      </c>
      <c r="D1009" s="125" t="s">
        <v>242</v>
      </c>
      <c r="E1009" s="125" t="s">
        <v>242</v>
      </c>
      <c r="F1009" s="125" t="s">
        <v>638</v>
      </c>
      <c r="G1009" s="125" t="s">
        <v>639</v>
      </c>
      <c r="H1009" s="125" t="s">
        <v>187</v>
      </c>
      <c r="I1009" s="123">
        <v>38000</v>
      </c>
      <c r="J1009" s="125" t="s">
        <v>193</v>
      </c>
      <c r="K1009" s="123">
        <v>38000</v>
      </c>
      <c r="L1009" s="126">
        <v>6.5970000000000004</v>
      </c>
      <c r="M1009" s="137">
        <v>7</v>
      </c>
      <c r="N1009" s="126">
        <v>3.673</v>
      </c>
      <c r="O1009" s="123">
        <v>2</v>
      </c>
      <c r="P1009" s="136">
        <v>2.75475</v>
      </c>
      <c r="Q1009" s="138">
        <v>33.6</v>
      </c>
      <c r="R1009" s="137">
        <v>33.6</v>
      </c>
      <c r="S1009" s="139">
        <v>1126610</v>
      </c>
      <c r="T1009" s="124">
        <v>6</v>
      </c>
      <c r="U1009" s="140">
        <v>33530.059523809519</v>
      </c>
      <c r="V1009" s="141">
        <v>29.823985230026363</v>
      </c>
    </row>
    <row r="1010" spans="1:22">
      <c r="A1010" s="125">
        <v>1011</v>
      </c>
      <c r="B1010" s="125">
        <v>1011</v>
      </c>
      <c r="C1010" s="125" t="s">
        <v>1584</v>
      </c>
      <c r="D1010" s="125" t="s">
        <v>242</v>
      </c>
      <c r="E1010" s="125" t="s">
        <v>242</v>
      </c>
      <c r="F1010" s="125" t="s">
        <v>345</v>
      </c>
      <c r="G1010" s="125" t="s">
        <v>346</v>
      </c>
      <c r="H1010" s="125" t="s">
        <v>187</v>
      </c>
      <c r="I1010" s="123">
        <v>38000</v>
      </c>
      <c r="J1010" s="123">
        <v>38000</v>
      </c>
      <c r="K1010" s="125" t="s">
        <v>193</v>
      </c>
      <c r="L1010" s="126">
        <v>10.711</v>
      </c>
      <c r="M1010" s="137">
        <v>11</v>
      </c>
      <c r="N1010" s="126">
        <v>0.92200000000000004</v>
      </c>
      <c r="O1010" s="123">
        <v>2</v>
      </c>
      <c r="P1010" s="136">
        <v>0.6915</v>
      </c>
      <c r="Q1010" s="138">
        <v>8.4</v>
      </c>
      <c r="R1010" s="137">
        <v>8.4</v>
      </c>
      <c r="S1010" s="139">
        <v>1485200</v>
      </c>
      <c r="T1010" s="124">
        <v>2</v>
      </c>
      <c r="U1010" s="140">
        <v>176809.52380952382</v>
      </c>
      <c r="V1010" s="141">
        <v>5.655803932130353</v>
      </c>
    </row>
    <row r="1011" spans="1:22">
      <c r="A1011" s="125">
        <v>1012</v>
      </c>
      <c r="B1011" s="125">
        <v>1012</v>
      </c>
      <c r="C1011" s="125" t="s">
        <v>1585</v>
      </c>
      <c r="D1011" s="125" t="s">
        <v>242</v>
      </c>
      <c r="E1011" s="125" t="s">
        <v>242</v>
      </c>
      <c r="F1011" s="125" t="s">
        <v>638</v>
      </c>
      <c r="G1011" s="125" t="s">
        <v>639</v>
      </c>
      <c r="H1011" s="125" t="s">
        <v>187</v>
      </c>
      <c r="I1011" s="123">
        <v>38000</v>
      </c>
      <c r="J1011" s="125" t="s">
        <v>193</v>
      </c>
      <c r="K1011" s="123">
        <v>38000</v>
      </c>
      <c r="L1011" s="126">
        <v>10.968999999999999</v>
      </c>
      <c r="M1011" s="137">
        <v>11</v>
      </c>
      <c r="N1011" s="126">
        <v>2.2949999999999999</v>
      </c>
      <c r="O1011" s="123">
        <v>2</v>
      </c>
      <c r="P1011" s="136">
        <v>1.7212499999999999</v>
      </c>
      <c r="Q1011" s="138">
        <v>21</v>
      </c>
      <c r="R1011" s="137">
        <v>21</v>
      </c>
      <c r="S1011" s="139">
        <v>1120760</v>
      </c>
      <c r="T1011" s="124">
        <v>4</v>
      </c>
      <c r="U1011" s="140">
        <v>53369.523809523809</v>
      </c>
      <c r="V1011" s="141">
        <v>18.737285413469433</v>
      </c>
    </row>
    <row r="1012" spans="1:22">
      <c r="A1012" s="125">
        <v>1013</v>
      </c>
      <c r="B1012" s="125">
        <v>1013</v>
      </c>
      <c r="C1012" s="125" t="s">
        <v>1586</v>
      </c>
      <c r="D1012" s="125" t="s">
        <v>242</v>
      </c>
      <c r="E1012" s="125" t="s">
        <v>242</v>
      </c>
      <c r="F1012" s="125" t="s">
        <v>334</v>
      </c>
      <c r="G1012" s="125" t="s">
        <v>335</v>
      </c>
      <c r="H1012" s="125" t="s">
        <v>207</v>
      </c>
      <c r="I1012" s="123">
        <v>110000</v>
      </c>
      <c r="J1012" s="123">
        <v>110000</v>
      </c>
      <c r="K1012" s="123">
        <v>38000</v>
      </c>
      <c r="L1012" s="126">
        <v>8.8390000000000004</v>
      </c>
      <c r="M1012" s="137">
        <v>9</v>
      </c>
      <c r="N1012" s="126">
        <v>7.0819999999999999</v>
      </c>
      <c r="O1012" s="123">
        <v>2</v>
      </c>
      <c r="P1012" s="136">
        <v>5.3114999999999997</v>
      </c>
      <c r="Q1012" s="138">
        <v>63</v>
      </c>
      <c r="R1012" s="137">
        <v>63</v>
      </c>
      <c r="S1012" s="139">
        <v>2815750</v>
      </c>
      <c r="T1012" s="124">
        <v>11</v>
      </c>
      <c r="U1012" s="140">
        <v>44694.444444444445</v>
      </c>
      <c r="V1012" s="141">
        <v>22.374145431945308</v>
      </c>
    </row>
    <row r="1013" spans="1:22">
      <c r="A1013" s="125">
        <v>1014</v>
      </c>
      <c r="B1013" s="125">
        <v>1014</v>
      </c>
      <c r="C1013" s="125" t="s">
        <v>1587</v>
      </c>
      <c r="D1013" s="125" t="s">
        <v>242</v>
      </c>
      <c r="E1013" s="125" t="s">
        <v>242</v>
      </c>
      <c r="F1013" s="125" t="s">
        <v>334</v>
      </c>
      <c r="G1013" s="125" t="s">
        <v>335</v>
      </c>
      <c r="H1013" s="125" t="s">
        <v>207</v>
      </c>
      <c r="I1013" s="123">
        <v>110000</v>
      </c>
      <c r="J1013" s="123">
        <v>110000</v>
      </c>
      <c r="K1013" s="123">
        <v>38000</v>
      </c>
      <c r="L1013" s="126">
        <v>5.2939999999999996</v>
      </c>
      <c r="M1013" s="137">
        <v>6</v>
      </c>
      <c r="N1013" s="126">
        <v>0.97099999999999997</v>
      </c>
      <c r="O1013" s="123">
        <v>2</v>
      </c>
      <c r="P1013" s="136">
        <v>0.72824999999999995</v>
      </c>
      <c r="Q1013" s="138">
        <v>8.4</v>
      </c>
      <c r="R1013" s="137">
        <v>8.4</v>
      </c>
      <c r="S1013" s="139">
        <v>1732670</v>
      </c>
      <c r="T1013" s="124">
        <v>7</v>
      </c>
      <c r="U1013" s="140">
        <v>206270.23809523808</v>
      </c>
      <c r="V1013" s="141">
        <v>4.8480091419600964</v>
      </c>
    </row>
    <row r="1014" spans="1:22">
      <c r="A1014" s="125">
        <v>1015</v>
      </c>
      <c r="B1014" s="125">
        <v>1015</v>
      </c>
      <c r="C1014" s="125" t="s">
        <v>1588</v>
      </c>
      <c r="D1014" s="125" t="s">
        <v>195</v>
      </c>
      <c r="E1014" s="125" t="s">
        <v>195</v>
      </c>
      <c r="F1014" s="125" t="s">
        <v>760</v>
      </c>
      <c r="G1014" s="125" t="s">
        <v>761</v>
      </c>
      <c r="H1014" s="125" t="s">
        <v>207</v>
      </c>
      <c r="I1014" s="123">
        <v>110000</v>
      </c>
      <c r="J1014" s="125" t="s">
        <v>193</v>
      </c>
      <c r="K1014" s="123">
        <v>110000</v>
      </c>
      <c r="L1014" s="126">
        <v>2.4489999999999998</v>
      </c>
      <c r="M1014" s="137">
        <v>3</v>
      </c>
      <c r="N1014" s="126">
        <v>10.191000000000001</v>
      </c>
      <c r="O1014" s="123">
        <v>2</v>
      </c>
      <c r="P1014" s="136">
        <v>7.6432500000000001</v>
      </c>
      <c r="Q1014" s="138">
        <v>92.4</v>
      </c>
      <c r="R1014" s="137">
        <v>92.4</v>
      </c>
      <c r="S1014" s="139">
        <v>1550890</v>
      </c>
      <c r="T1014" s="124">
        <v>11</v>
      </c>
      <c r="U1014" s="140">
        <v>16784.523809523809</v>
      </c>
      <c r="V1014" s="141">
        <v>59.57869352436343</v>
      </c>
    </row>
    <row r="1015" spans="1:22">
      <c r="A1015" s="125">
        <v>1016</v>
      </c>
      <c r="B1015" s="125">
        <v>1016</v>
      </c>
      <c r="C1015" s="125" t="s">
        <v>1589</v>
      </c>
      <c r="D1015" s="125" t="s">
        <v>195</v>
      </c>
      <c r="E1015" s="125" t="s">
        <v>195</v>
      </c>
      <c r="F1015" s="125" t="s">
        <v>760</v>
      </c>
      <c r="G1015" s="125" t="s">
        <v>761</v>
      </c>
      <c r="H1015" s="125" t="s">
        <v>207</v>
      </c>
      <c r="I1015" s="123">
        <v>110000</v>
      </c>
      <c r="J1015" s="125" t="s">
        <v>193</v>
      </c>
      <c r="K1015" s="123">
        <v>110000</v>
      </c>
      <c r="L1015" s="126">
        <v>6.5759999999999996</v>
      </c>
      <c r="M1015" s="137">
        <v>7</v>
      </c>
      <c r="N1015" s="126">
        <v>6.468</v>
      </c>
      <c r="O1015" s="123">
        <v>2</v>
      </c>
      <c r="P1015" s="136">
        <v>4.851</v>
      </c>
      <c r="Q1015" s="138">
        <v>58.800000000000011</v>
      </c>
      <c r="R1015" s="137">
        <v>58.800000000000011</v>
      </c>
      <c r="S1015" s="139">
        <v>2394130</v>
      </c>
      <c r="T1015" s="124">
        <v>11</v>
      </c>
      <c r="U1015" s="140">
        <v>40716.496598639445</v>
      </c>
      <c r="V1015" s="141">
        <v>24.560069837477503</v>
      </c>
    </row>
    <row r="1016" spans="1:22">
      <c r="A1016" s="142">
        <v>1017</v>
      </c>
      <c r="B1016" s="142">
        <v>1017</v>
      </c>
      <c r="C1016" s="142" t="s">
        <v>1590</v>
      </c>
      <c r="D1016" s="125" t="s">
        <v>195</v>
      </c>
      <c r="E1016" s="125" t="s">
        <v>195</v>
      </c>
      <c r="F1016" s="142" t="s">
        <v>440</v>
      </c>
      <c r="G1016" s="142" t="s">
        <v>441</v>
      </c>
      <c r="H1016" s="142" t="s">
        <v>207</v>
      </c>
      <c r="I1016" s="143">
        <v>110000</v>
      </c>
      <c r="J1016" s="142"/>
      <c r="K1016" s="142"/>
      <c r="L1016" s="144">
        <v>7.89</v>
      </c>
      <c r="M1016" s="145">
        <v>8</v>
      </c>
      <c r="N1016" s="144">
        <v>49.463999999999899</v>
      </c>
      <c r="O1016" s="143">
        <v>2</v>
      </c>
      <c r="P1016" s="145">
        <v>37.097999999999928</v>
      </c>
      <c r="Q1016" s="146">
        <v>457.79999999999995</v>
      </c>
      <c r="R1016" s="145">
        <v>457.79999999999995</v>
      </c>
      <c r="S1016" s="139">
        <v>11877300</v>
      </c>
      <c r="T1016" s="147">
        <v>12</v>
      </c>
      <c r="U1016" s="148">
        <v>25944.298820445612</v>
      </c>
      <c r="V1016" s="149">
        <v>38.544113561162888</v>
      </c>
    </row>
    <row r="1017" spans="1:22">
      <c r="A1017" s="125">
        <v>1018</v>
      </c>
      <c r="B1017" s="125">
        <v>1018</v>
      </c>
      <c r="C1017" s="125" t="s">
        <v>1591</v>
      </c>
      <c r="D1017" s="125" t="s">
        <v>195</v>
      </c>
      <c r="E1017" s="125" t="s">
        <v>195</v>
      </c>
      <c r="F1017" s="125" t="s">
        <v>376</v>
      </c>
      <c r="G1017" s="125" t="s">
        <v>377</v>
      </c>
      <c r="H1017" s="125" t="s">
        <v>207</v>
      </c>
      <c r="I1017" s="123">
        <v>110000</v>
      </c>
      <c r="J1017" s="123">
        <v>110000</v>
      </c>
      <c r="K1017" s="123">
        <v>38000</v>
      </c>
      <c r="L1017" s="126">
        <v>10.090999999999999</v>
      </c>
      <c r="M1017" s="137">
        <v>11</v>
      </c>
      <c r="N1017" s="126">
        <v>0.99399999999999999</v>
      </c>
      <c r="O1017" s="123">
        <v>2</v>
      </c>
      <c r="P1017" s="136">
        <v>0.74550000000000005</v>
      </c>
      <c r="Q1017" s="138">
        <v>8.4</v>
      </c>
      <c r="R1017" s="137">
        <v>8.4</v>
      </c>
      <c r="S1017" s="139">
        <v>1996170</v>
      </c>
      <c r="T1017" s="124">
        <v>7</v>
      </c>
      <c r="U1017" s="140">
        <v>237639.28571428571</v>
      </c>
      <c r="V1017" s="141">
        <v>4.2080584318970828</v>
      </c>
    </row>
    <row r="1018" spans="1:22">
      <c r="A1018" s="125">
        <v>1019</v>
      </c>
      <c r="B1018" s="125">
        <v>1019</v>
      </c>
      <c r="C1018" s="125" t="s">
        <v>1592</v>
      </c>
      <c r="D1018" s="125" t="s">
        <v>195</v>
      </c>
      <c r="E1018" s="125" t="s">
        <v>195</v>
      </c>
      <c r="F1018" s="125" t="s">
        <v>754</v>
      </c>
      <c r="G1018" s="125" t="s">
        <v>755</v>
      </c>
      <c r="H1018" s="125" t="s">
        <v>207</v>
      </c>
      <c r="I1018" s="123">
        <v>110000</v>
      </c>
      <c r="J1018" s="123">
        <v>110000</v>
      </c>
      <c r="K1018" s="123">
        <v>38000</v>
      </c>
      <c r="L1018" s="126">
        <v>6.9749999999999996</v>
      </c>
      <c r="M1018" s="137">
        <v>7</v>
      </c>
      <c r="N1018" s="126">
        <v>1.135</v>
      </c>
      <c r="O1018" s="123">
        <v>2</v>
      </c>
      <c r="P1018" s="136">
        <v>0.85125000000000006</v>
      </c>
      <c r="Q1018" s="138">
        <v>8.4</v>
      </c>
      <c r="R1018" s="137">
        <v>8.4</v>
      </c>
      <c r="S1018" s="139">
        <v>1785370</v>
      </c>
      <c r="T1018" s="124">
        <v>7</v>
      </c>
      <c r="U1018" s="140">
        <v>212544.0476190476</v>
      </c>
      <c r="V1018" s="141">
        <v>4.7049071060900545</v>
      </c>
    </row>
    <row r="1019" spans="1:22">
      <c r="A1019" s="125">
        <v>1020</v>
      </c>
      <c r="B1019" s="125">
        <v>1020</v>
      </c>
      <c r="C1019" s="125" t="s">
        <v>1593</v>
      </c>
      <c r="D1019" s="125" t="s">
        <v>195</v>
      </c>
      <c r="E1019" s="125" t="s">
        <v>195</v>
      </c>
      <c r="F1019" s="125" t="s">
        <v>754</v>
      </c>
      <c r="G1019" s="125" t="s">
        <v>755</v>
      </c>
      <c r="H1019" s="125" t="s">
        <v>207</v>
      </c>
      <c r="I1019" s="123">
        <v>110000</v>
      </c>
      <c r="J1019" s="123">
        <v>110000</v>
      </c>
      <c r="K1019" s="123">
        <v>38000</v>
      </c>
      <c r="L1019" s="126">
        <v>3.7040000000000002</v>
      </c>
      <c r="M1019" s="137">
        <v>4</v>
      </c>
      <c r="N1019" s="126">
        <v>2.8730000000000002</v>
      </c>
      <c r="O1019" s="123">
        <v>2</v>
      </c>
      <c r="P1019" s="136">
        <v>2.1547499999999999</v>
      </c>
      <c r="Q1019" s="138">
        <v>25.200000000000003</v>
      </c>
      <c r="R1019" s="137">
        <v>25.200000000000003</v>
      </c>
      <c r="S1019" s="139">
        <v>2309170</v>
      </c>
      <c r="T1019" s="124">
        <v>9</v>
      </c>
      <c r="U1019" s="140">
        <v>91633.730158730148</v>
      </c>
      <c r="V1019" s="141">
        <v>10.913012034627162</v>
      </c>
    </row>
    <row r="1020" spans="1:22">
      <c r="A1020" s="125">
        <v>1021</v>
      </c>
      <c r="B1020" s="125">
        <v>1021</v>
      </c>
      <c r="C1020" s="125" t="s">
        <v>1594</v>
      </c>
      <c r="D1020" s="125" t="s">
        <v>195</v>
      </c>
      <c r="E1020" s="125" t="s">
        <v>195</v>
      </c>
      <c r="F1020" s="125" t="s">
        <v>754</v>
      </c>
      <c r="G1020" s="125" t="s">
        <v>755</v>
      </c>
      <c r="H1020" s="125" t="s">
        <v>207</v>
      </c>
      <c r="I1020" s="123">
        <v>110000</v>
      </c>
      <c r="J1020" s="123">
        <v>110000</v>
      </c>
      <c r="K1020" s="123">
        <v>38000</v>
      </c>
      <c r="L1020" s="126">
        <v>3.2090000000000001</v>
      </c>
      <c r="M1020" s="137">
        <v>4</v>
      </c>
      <c r="N1020" s="126">
        <v>2.1179999999999999</v>
      </c>
      <c r="O1020" s="123">
        <v>2</v>
      </c>
      <c r="P1020" s="136">
        <v>1.5884999999999998</v>
      </c>
      <c r="Q1020" s="138">
        <v>16.8</v>
      </c>
      <c r="R1020" s="137">
        <v>16.8</v>
      </c>
      <c r="S1020" s="139">
        <v>1875790</v>
      </c>
      <c r="T1020" s="124">
        <v>8</v>
      </c>
      <c r="U1020" s="140">
        <v>111654.16666666666</v>
      </c>
      <c r="V1020" s="141">
        <v>8.9562264432585739</v>
      </c>
    </row>
    <row r="1021" spans="1:22">
      <c r="A1021" s="125">
        <v>1022</v>
      </c>
      <c r="B1021" s="125">
        <v>1022</v>
      </c>
      <c r="C1021" s="125" t="s">
        <v>1595</v>
      </c>
      <c r="D1021" s="125" t="s">
        <v>195</v>
      </c>
      <c r="E1021" s="125" t="s">
        <v>195</v>
      </c>
      <c r="F1021" s="125" t="s">
        <v>376</v>
      </c>
      <c r="G1021" s="125" t="s">
        <v>377</v>
      </c>
      <c r="H1021" s="125" t="s">
        <v>207</v>
      </c>
      <c r="I1021" s="123">
        <v>110000</v>
      </c>
      <c r="J1021" s="123">
        <v>110000</v>
      </c>
      <c r="K1021" s="123">
        <v>38000</v>
      </c>
      <c r="L1021" s="126">
        <v>5.0279999999999996</v>
      </c>
      <c r="M1021" s="137">
        <v>6</v>
      </c>
      <c r="N1021" s="126">
        <v>3.464</v>
      </c>
      <c r="O1021" s="123">
        <v>2</v>
      </c>
      <c r="P1021" s="136">
        <v>2.5979999999999999</v>
      </c>
      <c r="Q1021" s="138">
        <v>29.400000000000006</v>
      </c>
      <c r="R1021" s="137">
        <v>29.400000000000006</v>
      </c>
      <c r="S1021" s="139">
        <v>2486830</v>
      </c>
      <c r="T1021" s="124">
        <v>9</v>
      </c>
      <c r="U1021" s="140">
        <v>84586.054421768698</v>
      </c>
      <c r="V1021" s="141">
        <v>11.822279769827453</v>
      </c>
    </row>
    <row r="1022" spans="1:22">
      <c r="A1022" s="125">
        <v>1023</v>
      </c>
      <c r="B1022" s="125">
        <v>1023</v>
      </c>
      <c r="C1022" s="125" t="s">
        <v>1596</v>
      </c>
      <c r="D1022" s="125" t="s">
        <v>195</v>
      </c>
      <c r="E1022" s="125" t="s">
        <v>195</v>
      </c>
      <c r="F1022" s="125" t="s">
        <v>376</v>
      </c>
      <c r="G1022" s="125" t="s">
        <v>377</v>
      </c>
      <c r="H1022" s="125" t="s">
        <v>207</v>
      </c>
      <c r="I1022" s="123">
        <v>110000</v>
      </c>
      <c r="J1022" s="123">
        <v>110000</v>
      </c>
      <c r="K1022" s="123">
        <v>38000</v>
      </c>
      <c r="L1022" s="126">
        <v>8.2769999999999992</v>
      </c>
      <c r="M1022" s="137">
        <v>9</v>
      </c>
      <c r="N1022" s="126">
        <v>1.0549999999999999</v>
      </c>
      <c r="O1022" s="123">
        <v>2</v>
      </c>
      <c r="P1022" s="136">
        <v>0.79125000000000001</v>
      </c>
      <c r="Q1022" s="138">
        <v>8.4</v>
      </c>
      <c r="R1022" s="137">
        <v>8.4</v>
      </c>
      <c r="S1022" s="139">
        <v>1890770</v>
      </c>
      <c r="T1022" s="124">
        <v>7</v>
      </c>
      <c r="U1022" s="140">
        <v>225091.66666666666</v>
      </c>
      <c r="V1022" s="141">
        <v>4.4426344822479731</v>
      </c>
    </row>
    <row r="1023" spans="1:22">
      <c r="A1023" s="125">
        <v>1024</v>
      </c>
      <c r="B1023" s="125">
        <v>1024</v>
      </c>
      <c r="C1023" s="125" t="s">
        <v>1597</v>
      </c>
      <c r="D1023" s="125" t="s">
        <v>195</v>
      </c>
      <c r="E1023" s="125" t="s">
        <v>195</v>
      </c>
      <c r="F1023" s="125" t="s">
        <v>376</v>
      </c>
      <c r="G1023" s="125" t="s">
        <v>377</v>
      </c>
      <c r="H1023" s="125" t="s">
        <v>207</v>
      </c>
      <c r="I1023" s="123">
        <v>110000</v>
      </c>
      <c r="J1023" s="123">
        <v>110000</v>
      </c>
      <c r="K1023" s="123">
        <v>38000</v>
      </c>
      <c r="L1023" s="126">
        <v>7.4489999999999998</v>
      </c>
      <c r="M1023" s="137">
        <v>8</v>
      </c>
      <c r="N1023" s="126">
        <v>3.6539999999999999</v>
      </c>
      <c r="O1023" s="123">
        <v>2</v>
      </c>
      <c r="P1023" s="136">
        <v>2.7404999999999999</v>
      </c>
      <c r="Q1023" s="138">
        <v>33.6</v>
      </c>
      <c r="R1023" s="137">
        <v>33.6</v>
      </c>
      <c r="S1023" s="139">
        <v>2843930</v>
      </c>
      <c r="T1023" s="124">
        <v>10</v>
      </c>
      <c r="U1023" s="140">
        <v>84640.773809523802</v>
      </c>
      <c r="V1023" s="141">
        <v>11.814636787825298</v>
      </c>
    </row>
    <row r="1024" spans="1:22">
      <c r="A1024" s="125">
        <v>1025</v>
      </c>
      <c r="B1024" s="125">
        <v>1025</v>
      </c>
      <c r="C1024" s="125" t="s">
        <v>1598</v>
      </c>
      <c r="D1024" s="125" t="s">
        <v>195</v>
      </c>
      <c r="E1024" s="125" t="s">
        <v>195</v>
      </c>
      <c r="F1024" s="125" t="s">
        <v>376</v>
      </c>
      <c r="G1024" s="125" t="s">
        <v>377</v>
      </c>
      <c r="H1024" s="125" t="s">
        <v>207</v>
      </c>
      <c r="I1024" s="123">
        <v>110000</v>
      </c>
      <c r="J1024" s="123">
        <v>110000</v>
      </c>
      <c r="K1024" s="123">
        <v>38000</v>
      </c>
      <c r="L1024" s="126">
        <v>10.709</v>
      </c>
      <c r="M1024" s="137">
        <v>11</v>
      </c>
      <c r="N1024" s="126">
        <v>2.4140000000000001</v>
      </c>
      <c r="O1024" s="123">
        <v>2</v>
      </c>
      <c r="P1024" s="136">
        <v>1.8105000000000002</v>
      </c>
      <c r="Q1024" s="138">
        <v>21</v>
      </c>
      <c r="R1024" s="137">
        <v>21</v>
      </c>
      <c r="S1024" s="139">
        <v>2367680</v>
      </c>
      <c r="T1024" s="124">
        <v>8</v>
      </c>
      <c r="U1024" s="140">
        <v>112746.66666666667</v>
      </c>
      <c r="V1024" s="141">
        <v>8.8694418164616842</v>
      </c>
    </row>
    <row r="1025" spans="1:22">
      <c r="A1025" s="125">
        <v>1026</v>
      </c>
      <c r="B1025" s="125">
        <v>1026</v>
      </c>
      <c r="C1025" s="125" t="s">
        <v>1599</v>
      </c>
      <c r="D1025" s="125" t="s">
        <v>195</v>
      </c>
      <c r="E1025" s="125" t="s">
        <v>195</v>
      </c>
      <c r="F1025" s="125" t="s">
        <v>760</v>
      </c>
      <c r="G1025" s="125" t="s">
        <v>761</v>
      </c>
      <c r="H1025" s="125" t="s">
        <v>207</v>
      </c>
      <c r="I1025" s="123">
        <v>110000</v>
      </c>
      <c r="J1025" s="125" t="s">
        <v>193</v>
      </c>
      <c r="K1025" s="123">
        <v>110000</v>
      </c>
      <c r="L1025" s="126">
        <v>10.584</v>
      </c>
      <c r="M1025" s="137">
        <v>11</v>
      </c>
      <c r="N1025" s="126">
        <v>0.63</v>
      </c>
      <c r="O1025" s="123">
        <v>2</v>
      </c>
      <c r="P1025" s="136">
        <v>0.47250000000000003</v>
      </c>
      <c r="Q1025" s="138">
        <v>4.2</v>
      </c>
      <c r="R1025" s="137">
        <v>4.2</v>
      </c>
      <c r="S1025" s="139">
        <v>1996170</v>
      </c>
      <c r="T1025" s="124">
        <v>7</v>
      </c>
      <c r="U1025" s="140">
        <v>475278.57142857142</v>
      </c>
      <c r="V1025" s="141">
        <v>2.1040292159485414</v>
      </c>
    </row>
    <row r="1026" spans="1:22">
      <c r="A1026" s="125">
        <v>1027</v>
      </c>
      <c r="B1026" s="125">
        <v>1027</v>
      </c>
      <c r="C1026" s="125" t="s">
        <v>1600</v>
      </c>
      <c r="D1026" s="125" t="s">
        <v>195</v>
      </c>
      <c r="E1026" s="125" t="s">
        <v>195</v>
      </c>
      <c r="F1026" s="125" t="s">
        <v>1601</v>
      </c>
      <c r="G1026" s="125" t="s">
        <v>1602</v>
      </c>
      <c r="H1026" s="125" t="s">
        <v>187</v>
      </c>
      <c r="I1026" s="123">
        <v>38000</v>
      </c>
      <c r="J1026" s="123">
        <v>38000</v>
      </c>
      <c r="K1026" s="125" t="s">
        <v>193</v>
      </c>
      <c r="L1026" s="126">
        <v>3.0419999999999998</v>
      </c>
      <c r="M1026" s="137">
        <v>4</v>
      </c>
      <c r="N1026" s="126">
        <v>0.77100000000000002</v>
      </c>
      <c r="O1026" s="123">
        <v>2</v>
      </c>
      <c r="P1026" s="136">
        <v>0.57825000000000004</v>
      </c>
      <c r="Q1026" s="138">
        <v>4.2</v>
      </c>
      <c r="R1026" s="137">
        <v>4.2</v>
      </c>
      <c r="S1026" s="139">
        <v>628870</v>
      </c>
      <c r="T1026" s="124">
        <v>4</v>
      </c>
      <c r="U1026" s="140">
        <v>149730.95238095237</v>
      </c>
      <c r="V1026" s="141">
        <v>6.6786458250512828</v>
      </c>
    </row>
    <row r="1027" spans="1:22">
      <c r="A1027" s="125">
        <v>1028</v>
      </c>
      <c r="B1027" s="125">
        <v>1028</v>
      </c>
      <c r="C1027" s="125" t="s">
        <v>1603</v>
      </c>
      <c r="D1027" s="125" t="s">
        <v>195</v>
      </c>
      <c r="E1027" s="125" t="s">
        <v>195</v>
      </c>
      <c r="F1027" s="125" t="s">
        <v>376</v>
      </c>
      <c r="G1027" s="125" t="s">
        <v>377</v>
      </c>
      <c r="H1027" s="125" t="s">
        <v>207</v>
      </c>
      <c r="I1027" s="123">
        <v>110000</v>
      </c>
      <c r="J1027" s="123">
        <v>110000</v>
      </c>
      <c r="K1027" s="123">
        <v>38000</v>
      </c>
      <c r="L1027" s="126">
        <v>3.5219999999999998</v>
      </c>
      <c r="M1027" s="137">
        <v>4</v>
      </c>
      <c r="N1027" s="126">
        <v>0.72099999999999997</v>
      </c>
      <c r="O1027" s="123">
        <v>2</v>
      </c>
      <c r="P1027" s="136">
        <v>0.54074999999999995</v>
      </c>
      <c r="Q1027" s="138">
        <v>4.2</v>
      </c>
      <c r="R1027" s="137">
        <v>4.2</v>
      </c>
      <c r="S1027" s="139">
        <v>1627270</v>
      </c>
      <c r="T1027" s="124">
        <v>7</v>
      </c>
      <c r="U1027" s="140">
        <v>387445.23809523811</v>
      </c>
      <c r="V1027" s="141">
        <v>2.5810099123071155</v>
      </c>
    </row>
    <row r="1028" spans="1:22">
      <c r="A1028" s="125">
        <v>1029</v>
      </c>
      <c r="B1028" s="125">
        <v>1029</v>
      </c>
      <c r="C1028" s="125" t="s">
        <v>1604</v>
      </c>
      <c r="D1028" s="125" t="s">
        <v>195</v>
      </c>
      <c r="E1028" s="125" t="s">
        <v>195</v>
      </c>
      <c r="F1028" s="125" t="s">
        <v>760</v>
      </c>
      <c r="G1028" s="125" t="s">
        <v>761</v>
      </c>
      <c r="H1028" s="125" t="s">
        <v>207</v>
      </c>
      <c r="I1028" s="123">
        <v>110000</v>
      </c>
      <c r="J1028" s="125" t="s">
        <v>193</v>
      </c>
      <c r="K1028" s="123">
        <v>110000</v>
      </c>
      <c r="L1028" s="126">
        <v>8.9030000000000005</v>
      </c>
      <c r="M1028" s="137">
        <v>9</v>
      </c>
      <c r="N1028" s="126">
        <v>3.0739999999999998</v>
      </c>
      <c r="O1028" s="123">
        <v>2</v>
      </c>
      <c r="P1028" s="136">
        <v>2.3054999999999999</v>
      </c>
      <c r="Q1028" s="138">
        <v>25.200000000000003</v>
      </c>
      <c r="R1028" s="137">
        <v>25.200000000000003</v>
      </c>
      <c r="S1028" s="139">
        <v>2753320</v>
      </c>
      <c r="T1028" s="124">
        <v>9</v>
      </c>
      <c r="U1028" s="140">
        <v>109258.73015873015</v>
      </c>
      <c r="V1028" s="141">
        <v>9.1525866953350885</v>
      </c>
    </row>
    <row r="1029" spans="1:22">
      <c r="A1029" s="125">
        <v>1030</v>
      </c>
      <c r="B1029" s="125">
        <v>1030</v>
      </c>
      <c r="C1029" s="125" t="s">
        <v>1605</v>
      </c>
      <c r="D1029" s="125" t="s">
        <v>195</v>
      </c>
      <c r="E1029" s="125" t="s">
        <v>195</v>
      </c>
      <c r="F1029" s="125" t="s">
        <v>760</v>
      </c>
      <c r="G1029" s="125" t="s">
        <v>761</v>
      </c>
      <c r="H1029" s="125" t="s">
        <v>207</v>
      </c>
      <c r="I1029" s="123">
        <v>110000</v>
      </c>
      <c r="J1029" s="125" t="s">
        <v>193</v>
      </c>
      <c r="K1029" s="123">
        <v>110000</v>
      </c>
      <c r="L1029" s="126">
        <v>10.583</v>
      </c>
      <c r="M1029" s="137">
        <v>11</v>
      </c>
      <c r="N1029" s="126">
        <v>2.1539999999999999</v>
      </c>
      <c r="O1029" s="123">
        <v>2</v>
      </c>
      <c r="P1029" s="136">
        <v>1.6154999999999999</v>
      </c>
      <c r="Q1029" s="138">
        <v>16.8</v>
      </c>
      <c r="R1029" s="137">
        <v>16.8</v>
      </c>
      <c r="S1029" s="139">
        <v>2367680</v>
      </c>
      <c r="T1029" s="124">
        <v>8</v>
      </c>
      <c r="U1029" s="140">
        <v>140933.33333333331</v>
      </c>
      <c r="V1029" s="141">
        <v>7.0955534531693472</v>
      </c>
    </row>
    <row r="1030" spans="1:22">
      <c r="A1030" s="125">
        <v>1031</v>
      </c>
      <c r="B1030" s="125">
        <v>1031</v>
      </c>
      <c r="C1030" s="125" t="s">
        <v>1606</v>
      </c>
      <c r="D1030" s="125" t="s">
        <v>195</v>
      </c>
      <c r="E1030" s="125" t="s">
        <v>195</v>
      </c>
      <c r="F1030" s="125" t="s">
        <v>867</v>
      </c>
      <c r="G1030" s="125" t="s">
        <v>868</v>
      </c>
      <c r="H1030" s="125" t="s">
        <v>187</v>
      </c>
      <c r="I1030" s="123">
        <v>38000</v>
      </c>
      <c r="J1030" s="123">
        <v>38000</v>
      </c>
      <c r="K1030" s="125" t="s">
        <v>193</v>
      </c>
      <c r="L1030" s="126">
        <v>8.4480000000000004</v>
      </c>
      <c r="M1030" s="137">
        <v>9</v>
      </c>
      <c r="N1030" s="126">
        <v>2.3029999999999999</v>
      </c>
      <c r="O1030" s="123">
        <v>2</v>
      </c>
      <c r="P1030" s="136">
        <v>1.72725</v>
      </c>
      <c r="Q1030" s="138">
        <v>21</v>
      </c>
      <c r="R1030" s="137">
        <v>21</v>
      </c>
      <c r="S1030" s="139">
        <v>980220</v>
      </c>
      <c r="T1030" s="124">
        <v>4</v>
      </c>
      <c r="U1030" s="140">
        <v>46677.142857142855</v>
      </c>
      <c r="V1030" s="141">
        <v>21.423762012609416</v>
      </c>
    </row>
    <row r="1031" spans="1:22">
      <c r="A1031" s="125">
        <v>1032</v>
      </c>
      <c r="B1031" s="125">
        <v>1032</v>
      </c>
      <c r="C1031" s="125" t="s">
        <v>1607</v>
      </c>
      <c r="D1031" s="125" t="s">
        <v>195</v>
      </c>
      <c r="E1031" s="125" t="s">
        <v>195</v>
      </c>
      <c r="F1031" s="125" t="s">
        <v>1608</v>
      </c>
      <c r="G1031" s="125" t="s">
        <v>1609</v>
      </c>
      <c r="H1031" s="125" t="s">
        <v>207</v>
      </c>
      <c r="I1031" s="123">
        <v>110000</v>
      </c>
      <c r="J1031" s="123">
        <v>110000</v>
      </c>
      <c r="K1031" s="123">
        <v>38000</v>
      </c>
      <c r="L1031" s="126">
        <v>3.3570000000000002</v>
      </c>
      <c r="M1031" s="137">
        <v>4</v>
      </c>
      <c r="N1031" s="126">
        <v>0.83899999999999997</v>
      </c>
      <c r="O1031" s="123">
        <v>2</v>
      </c>
      <c r="P1031" s="136">
        <v>0.62924999999999998</v>
      </c>
      <c r="Q1031" s="138">
        <v>8.4</v>
      </c>
      <c r="R1031" s="137">
        <v>8.4</v>
      </c>
      <c r="S1031" s="139">
        <v>1627270</v>
      </c>
      <c r="T1031" s="124">
        <v>7</v>
      </c>
      <c r="U1031" s="140">
        <v>193722.61904761905</v>
      </c>
      <c r="V1031" s="141">
        <v>5.162019824614231</v>
      </c>
    </row>
    <row r="1032" spans="1:22">
      <c r="A1032" s="142">
        <v>1033</v>
      </c>
      <c r="B1032" s="142">
        <v>1033</v>
      </c>
      <c r="C1032" s="142" t="s">
        <v>1610</v>
      </c>
      <c r="D1032" s="125" t="s">
        <v>190</v>
      </c>
      <c r="E1032" s="125" t="s">
        <v>190</v>
      </c>
      <c r="F1032" s="142" t="s">
        <v>881</v>
      </c>
      <c r="G1032" s="142" t="s">
        <v>882</v>
      </c>
      <c r="H1032" s="142" t="s">
        <v>187</v>
      </c>
      <c r="I1032" s="143">
        <v>38000</v>
      </c>
      <c r="J1032" s="143">
        <v>38000</v>
      </c>
      <c r="K1032" s="142" t="s">
        <v>193</v>
      </c>
      <c r="L1032" s="144">
        <v>2.7010000000000001</v>
      </c>
      <c r="M1032" s="145">
        <v>3</v>
      </c>
      <c r="N1032" s="144">
        <v>19.050999999999899</v>
      </c>
      <c r="O1032" s="143">
        <v>2</v>
      </c>
      <c r="P1032" s="145">
        <v>14.288249999999923</v>
      </c>
      <c r="Q1032" s="146">
        <v>176.4</v>
      </c>
      <c r="R1032" s="145">
        <v>176.4</v>
      </c>
      <c r="S1032" s="139">
        <v>4117400</v>
      </c>
      <c r="T1032" s="147">
        <v>12</v>
      </c>
      <c r="U1032" s="148">
        <v>23341.269841269841</v>
      </c>
      <c r="V1032" s="149">
        <v>42.842570554233255</v>
      </c>
    </row>
    <row r="1033" spans="1:22">
      <c r="A1033" s="125">
        <v>1034</v>
      </c>
      <c r="B1033" s="125">
        <v>1034</v>
      </c>
      <c r="C1033" s="125" t="s">
        <v>1611</v>
      </c>
      <c r="D1033" s="125" t="s">
        <v>190</v>
      </c>
      <c r="E1033" s="125" t="s">
        <v>190</v>
      </c>
      <c r="F1033" s="125" t="s">
        <v>881</v>
      </c>
      <c r="G1033" s="125" t="s">
        <v>882</v>
      </c>
      <c r="H1033" s="125" t="s">
        <v>187</v>
      </c>
      <c r="I1033" s="123">
        <v>38000</v>
      </c>
      <c r="J1033" s="123">
        <v>38000</v>
      </c>
      <c r="K1033" s="125" t="s">
        <v>193</v>
      </c>
      <c r="L1033" s="126">
        <v>4.5839999999999996</v>
      </c>
      <c r="M1033" s="137">
        <v>5</v>
      </c>
      <c r="N1033" s="126">
        <v>1.2509999999999999</v>
      </c>
      <c r="O1033" s="123">
        <v>2</v>
      </c>
      <c r="P1033" s="136">
        <v>0.93824999999999992</v>
      </c>
      <c r="Q1033" s="138">
        <v>8.4</v>
      </c>
      <c r="R1033" s="137">
        <v>8.4</v>
      </c>
      <c r="S1033" s="139">
        <v>699140</v>
      </c>
      <c r="T1033" s="124">
        <v>4</v>
      </c>
      <c r="U1033" s="140">
        <v>83230.952380952382</v>
      </c>
      <c r="V1033" s="141">
        <v>12.014760992075979</v>
      </c>
    </row>
    <row r="1034" spans="1:22">
      <c r="A1034" s="125">
        <v>1035</v>
      </c>
      <c r="B1034" s="125">
        <v>1035</v>
      </c>
      <c r="C1034" s="125" t="s">
        <v>1612</v>
      </c>
      <c r="D1034" s="125" t="s">
        <v>190</v>
      </c>
      <c r="E1034" s="125" t="s">
        <v>190</v>
      </c>
      <c r="F1034" s="125" t="s">
        <v>448</v>
      </c>
      <c r="G1034" s="125" t="s">
        <v>449</v>
      </c>
      <c r="H1034" s="125" t="s">
        <v>207</v>
      </c>
      <c r="I1034" s="123">
        <v>110000</v>
      </c>
      <c r="J1034" s="123"/>
      <c r="K1034" s="123"/>
      <c r="L1034" s="126">
        <v>4.45</v>
      </c>
      <c r="M1034" s="137">
        <v>5</v>
      </c>
      <c r="N1034" s="126">
        <v>1.6819999999999999</v>
      </c>
      <c r="O1034" s="123">
        <v>2</v>
      </c>
      <c r="P1034" s="136">
        <v>1.2614999999999998</v>
      </c>
      <c r="Q1034" s="138">
        <v>12.600000000000001</v>
      </c>
      <c r="R1034" s="137">
        <v>12.600000000000001</v>
      </c>
      <c r="S1034" s="139">
        <v>1679970</v>
      </c>
      <c r="T1034" s="124">
        <v>7</v>
      </c>
      <c r="U1034" s="140">
        <v>133330.95238095237</v>
      </c>
      <c r="V1034" s="141">
        <v>7.5001339309630541</v>
      </c>
    </row>
    <row r="1035" spans="1:22">
      <c r="A1035" s="142">
        <v>1036</v>
      </c>
      <c r="B1035" s="142">
        <v>1036</v>
      </c>
      <c r="C1035" s="142" t="s">
        <v>1613</v>
      </c>
      <c r="D1035" s="125" t="s">
        <v>190</v>
      </c>
      <c r="E1035" s="125" t="s">
        <v>190</v>
      </c>
      <c r="F1035" s="142" t="s">
        <v>448</v>
      </c>
      <c r="G1035" s="142" t="s">
        <v>449</v>
      </c>
      <c r="H1035" s="142" t="s">
        <v>207</v>
      </c>
      <c r="I1035" s="143">
        <v>110000</v>
      </c>
      <c r="J1035" s="142"/>
      <c r="K1035" s="142"/>
      <c r="L1035" s="144">
        <v>8.6669999999999998</v>
      </c>
      <c r="M1035" s="145">
        <v>9</v>
      </c>
      <c r="N1035" s="144">
        <v>22.649000000000001</v>
      </c>
      <c r="O1035" s="143">
        <v>2</v>
      </c>
      <c r="P1035" s="145">
        <v>16.986750000000001</v>
      </c>
      <c r="Q1035" s="146">
        <v>210</v>
      </c>
      <c r="R1035" s="145">
        <v>210</v>
      </c>
      <c r="S1035" s="139">
        <v>8678360</v>
      </c>
      <c r="T1035" s="147">
        <v>12</v>
      </c>
      <c r="U1035" s="148">
        <v>41325.523809523809</v>
      </c>
      <c r="V1035" s="149">
        <v>24.198120382192027</v>
      </c>
    </row>
    <row r="1036" spans="1:22">
      <c r="A1036" s="125">
        <v>1037</v>
      </c>
      <c r="B1036" s="125">
        <v>1037</v>
      </c>
      <c r="C1036" s="125" t="s">
        <v>1614</v>
      </c>
      <c r="D1036" s="125" t="s">
        <v>190</v>
      </c>
      <c r="E1036" s="125" t="s">
        <v>190</v>
      </c>
      <c r="F1036" s="125" t="s">
        <v>451</v>
      </c>
      <c r="G1036" s="125" t="s">
        <v>452</v>
      </c>
      <c r="H1036" s="125" t="s">
        <v>207</v>
      </c>
      <c r="I1036" s="123">
        <v>110000</v>
      </c>
      <c r="J1036" s="125" t="s">
        <v>193</v>
      </c>
      <c r="K1036" s="123">
        <v>110000</v>
      </c>
      <c r="L1036" s="126">
        <v>7.89</v>
      </c>
      <c r="M1036" s="137">
        <v>8</v>
      </c>
      <c r="N1036" s="126">
        <v>1.696</v>
      </c>
      <c r="O1036" s="123">
        <v>2</v>
      </c>
      <c r="P1036" s="136">
        <v>1.272</v>
      </c>
      <c r="Q1036" s="138">
        <v>12.600000000000001</v>
      </c>
      <c r="R1036" s="137">
        <v>12.600000000000001</v>
      </c>
      <c r="S1036" s="139">
        <v>1838070</v>
      </c>
      <c r="T1036" s="124">
        <v>7</v>
      </c>
      <c r="U1036" s="140">
        <v>145878.57142857142</v>
      </c>
      <c r="V1036" s="141">
        <v>6.8550164030749654</v>
      </c>
    </row>
    <row r="1037" spans="1:22">
      <c r="A1037" s="125">
        <v>1038</v>
      </c>
      <c r="B1037" s="125">
        <v>1038</v>
      </c>
      <c r="C1037" s="125" t="s">
        <v>1615</v>
      </c>
      <c r="D1037" s="125" t="s">
        <v>190</v>
      </c>
      <c r="E1037" s="125" t="s">
        <v>190</v>
      </c>
      <c r="F1037" s="125" t="s">
        <v>454</v>
      </c>
      <c r="G1037" s="125" t="s">
        <v>455</v>
      </c>
      <c r="H1037" s="125" t="s">
        <v>207</v>
      </c>
      <c r="I1037" s="123">
        <v>110000</v>
      </c>
      <c r="J1037" s="123">
        <v>33000</v>
      </c>
      <c r="K1037" s="123">
        <v>110000</v>
      </c>
      <c r="L1037" s="126">
        <v>3.5190000000000001</v>
      </c>
      <c r="M1037" s="137">
        <v>4</v>
      </c>
      <c r="N1037" s="126">
        <v>0.83399999999999996</v>
      </c>
      <c r="O1037" s="123">
        <v>2</v>
      </c>
      <c r="P1037" s="136">
        <v>0.62549999999999994</v>
      </c>
      <c r="Q1037" s="138">
        <v>8.4</v>
      </c>
      <c r="R1037" s="137">
        <v>8.4</v>
      </c>
      <c r="S1037" s="139">
        <v>1627270</v>
      </c>
      <c r="T1037" s="124">
        <v>7</v>
      </c>
      <c r="U1037" s="140">
        <v>193722.61904761905</v>
      </c>
      <c r="V1037" s="141">
        <v>5.162019824614231</v>
      </c>
    </row>
    <row r="1038" spans="1:22">
      <c r="A1038" s="142">
        <v>1039</v>
      </c>
      <c r="B1038" s="142">
        <v>1039</v>
      </c>
      <c r="C1038" s="142" t="s">
        <v>1616</v>
      </c>
      <c r="D1038" s="125" t="s">
        <v>190</v>
      </c>
      <c r="E1038" s="125" t="s">
        <v>190</v>
      </c>
      <c r="F1038" s="142" t="s">
        <v>451</v>
      </c>
      <c r="G1038" s="142" t="s">
        <v>452</v>
      </c>
      <c r="H1038" s="142" t="s">
        <v>207</v>
      </c>
      <c r="I1038" s="143">
        <v>110000</v>
      </c>
      <c r="J1038" s="142" t="s">
        <v>193</v>
      </c>
      <c r="K1038" s="143">
        <v>110000</v>
      </c>
      <c r="L1038" s="144">
        <v>2.589</v>
      </c>
      <c r="M1038" s="145">
        <v>3</v>
      </c>
      <c r="N1038" s="144">
        <v>25.739999999999899</v>
      </c>
      <c r="O1038" s="143">
        <v>2</v>
      </c>
      <c r="P1038" s="145">
        <v>19.304999999999925</v>
      </c>
      <c r="Q1038" s="146">
        <v>239.39999999999998</v>
      </c>
      <c r="R1038" s="145">
        <v>239.39999999999998</v>
      </c>
      <c r="S1038" s="139">
        <v>4117400</v>
      </c>
      <c r="T1038" s="147">
        <v>12</v>
      </c>
      <c r="U1038" s="148">
        <v>17198.830409356728</v>
      </c>
      <c r="V1038" s="149">
        <v>58.143488609316549</v>
      </c>
    </row>
    <row r="1039" spans="1:22">
      <c r="A1039" s="125">
        <v>1040</v>
      </c>
      <c r="B1039" s="125">
        <v>1040</v>
      </c>
      <c r="C1039" s="125" t="s">
        <v>1617</v>
      </c>
      <c r="D1039" s="125" t="s">
        <v>190</v>
      </c>
      <c r="E1039" s="125" t="s">
        <v>190</v>
      </c>
      <c r="F1039" s="125" t="s">
        <v>320</v>
      </c>
      <c r="G1039" s="125" t="s">
        <v>321</v>
      </c>
      <c r="H1039" s="125" t="s">
        <v>187</v>
      </c>
      <c r="I1039" s="123">
        <v>38000</v>
      </c>
      <c r="J1039" s="123">
        <v>38000</v>
      </c>
      <c r="K1039" s="123">
        <v>10000</v>
      </c>
      <c r="L1039" s="126">
        <v>3.3290000000000002</v>
      </c>
      <c r="M1039" s="137">
        <v>4</v>
      </c>
      <c r="N1039" s="126">
        <v>1.1970000000000001</v>
      </c>
      <c r="O1039" s="123">
        <v>2</v>
      </c>
      <c r="P1039" s="136">
        <v>0.89775000000000005</v>
      </c>
      <c r="Q1039" s="138">
        <v>8.4</v>
      </c>
      <c r="R1039" s="137">
        <v>8.4</v>
      </c>
      <c r="S1039" s="139">
        <v>628870</v>
      </c>
      <c r="T1039" s="124">
        <v>4</v>
      </c>
      <c r="U1039" s="140">
        <v>74865.476190476184</v>
      </c>
      <c r="V1039" s="141">
        <v>13.357291650102566</v>
      </c>
    </row>
    <row r="1040" spans="1:22">
      <c r="A1040" s="125">
        <v>1041</v>
      </c>
      <c r="B1040" s="125">
        <v>1041</v>
      </c>
      <c r="C1040" s="125" t="s">
        <v>1618</v>
      </c>
      <c r="D1040" s="125" t="s">
        <v>190</v>
      </c>
      <c r="E1040" s="125" t="s">
        <v>190</v>
      </c>
      <c r="F1040" s="125" t="s">
        <v>1619</v>
      </c>
      <c r="G1040" s="125" t="s">
        <v>1620</v>
      </c>
      <c r="H1040" s="125" t="s">
        <v>187</v>
      </c>
      <c r="I1040" s="123">
        <v>38000</v>
      </c>
      <c r="J1040" s="123">
        <v>38000</v>
      </c>
      <c r="K1040" s="125" t="s">
        <v>193</v>
      </c>
      <c r="L1040" s="126">
        <v>2.8460000000000001</v>
      </c>
      <c r="M1040" s="137">
        <v>3</v>
      </c>
      <c r="N1040" s="126">
        <v>1.075</v>
      </c>
      <c r="O1040" s="123">
        <v>2</v>
      </c>
      <c r="P1040" s="136">
        <v>0.80624999999999991</v>
      </c>
      <c r="Q1040" s="138">
        <v>8.4</v>
      </c>
      <c r="R1040" s="137">
        <v>8.4</v>
      </c>
      <c r="S1040" s="139">
        <v>558600</v>
      </c>
      <c r="T1040" s="124">
        <v>4</v>
      </c>
      <c r="U1040" s="140">
        <v>66500</v>
      </c>
      <c r="V1040" s="141">
        <v>15.037593984962406</v>
      </c>
    </row>
    <row r="1041" spans="1:22">
      <c r="A1041" s="125">
        <v>1042</v>
      </c>
      <c r="B1041" s="125">
        <v>1042</v>
      </c>
      <c r="C1041" s="125" t="s">
        <v>1621</v>
      </c>
      <c r="D1041" s="125" t="s">
        <v>190</v>
      </c>
      <c r="E1041" s="125" t="s">
        <v>190</v>
      </c>
      <c r="F1041" s="125" t="s">
        <v>1619</v>
      </c>
      <c r="G1041" s="125" t="s">
        <v>1620</v>
      </c>
      <c r="H1041" s="125" t="s">
        <v>187</v>
      </c>
      <c r="I1041" s="123">
        <v>38000</v>
      </c>
      <c r="J1041" s="123">
        <v>38000</v>
      </c>
      <c r="K1041" s="125" t="s">
        <v>193</v>
      </c>
      <c r="L1041" s="126">
        <v>6.2759999999999998</v>
      </c>
      <c r="M1041" s="137">
        <v>7</v>
      </c>
      <c r="N1041" s="126">
        <v>1.671</v>
      </c>
      <c r="O1041" s="123">
        <v>2</v>
      </c>
      <c r="P1041" s="136">
        <v>1.25325</v>
      </c>
      <c r="Q1041" s="138">
        <v>12.600000000000001</v>
      </c>
      <c r="R1041" s="137">
        <v>12.600000000000001</v>
      </c>
      <c r="S1041" s="139">
        <v>839680</v>
      </c>
      <c r="T1041" s="124">
        <v>4</v>
      </c>
      <c r="U1041" s="140">
        <v>66641.269841269837</v>
      </c>
      <c r="V1041" s="141">
        <v>15.005716463414636</v>
      </c>
    </row>
    <row r="1042" spans="1:22">
      <c r="A1042" s="125">
        <v>1043</v>
      </c>
      <c r="B1042" s="125">
        <v>1043</v>
      </c>
      <c r="C1042" s="125" t="s">
        <v>1622</v>
      </c>
      <c r="D1042" s="125" t="s">
        <v>190</v>
      </c>
      <c r="E1042" s="125" t="s">
        <v>190</v>
      </c>
      <c r="F1042" s="125" t="s">
        <v>454</v>
      </c>
      <c r="G1042" s="125" t="s">
        <v>455</v>
      </c>
      <c r="H1042" s="125" t="s">
        <v>207</v>
      </c>
      <c r="I1042" s="123">
        <v>110000</v>
      </c>
      <c r="J1042" s="123">
        <v>33000</v>
      </c>
      <c r="K1042" s="123">
        <v>110000</v>
      </c>
      <c r="L1042" s="126">
        <v>3.9609999999999999</v>
      </c>
      <c r="M1042" s="137">
        <v>4</v>
      </c>
      <c r="N1042" s="126">
        <v>1.133</v>
      </c>
      <c r="O1042" s="123">
        <v>2</v>
      </c>
      <c r="P1042" s="136">
        <v>0.84975000000000001</v>
      </c>
      <c r="Q1042" s="138">
        <v>8.4</v>
      </c>
      <c r="R1042" s="137">
        <v>8.4</v>
      </c>
      <c r="S1042" s="139">
        <v>1627270</v>
      </c>
      <c r="T1042" s="124">
        <v>7</v>
      </c>
      <c r="U1042" s="140">
        <v>193722.61904761905</v>
      </c>
      <c r="V1042" s="141">
        <v>5.162019824614231</v>
      </c>
    </row>
    <row r="1043" spans="1:22">
      <c r="A1043" s="125">
        <v>1044</v>
      </c>
      <c r="B1043" s="125">
        <v>1044</v>
      </c>
      <c r="C1043" s="125" t="s">
        <v>1623</v>
      </c>
      <c r="D1043" s="125" t="s">
        <v>190</v>
      </c>
      <c r="E1043" s="125" t="s">
        <v>190</v>
      </c>
      <c r="F1043" s="125" t="s">
        <v>320</v>
      </c>
      <c r="G1043" s="125" t="s">
        <v>321</v>
      </c>
      <c r="H1043" s="125" t="s">
        <v>187</v>
      </c>
      <c r="I1043" s="123">
        <v>38000</v>
      </c>
      <c r="J1043" s="123">
        <v>38000</v>
      </c>
      <c r="K1043" s="123">
        <v>10000</v>
      </c>
      <c r="L1043" s="126">
        <v>4.181</v>
      </c>
      <c r="M1043" s="137">
        <v>5</v>
      </c>
      <c r="N1043" s="126">
        <v>1.274</v>
      </c>
      <c r="O1043" s="123">
        <v>2</v>
      </c>
      <c r="P1043" s="136">
        <v>0.95550000000000002</v>
      </c>
      <c r="Q1043" s="138">
        <v>8.4</v>
      </c>
      <c r="R1043" s="137">
        <v>8.4</v>
      </c>
      <c r="S1043" s="139">
        <v>699140</v>
      </c>
      <c r="T1043" s="124">
        <v>4</v>
      </c>
      <c r="U1043" s="140">
        <v>83230.952380952382</v>
      </c>
      <c r="V1043" s="141">
        <v>12.014760992075979</v>
      </c>
    </row>
    <row r="1044" spans="1:22">
      <c r="A1044" s="125">
        <v>1045</v>
      </c>
      <c r="B1044" s="125">
        <v>1045</v>
      </c>
      <c r="C1044" s="125" t="s">
        <v>1624</v>
      </c>
      <c r="D1044" s="125" t="s">
        <v>190</v>
      </c>
      <c r="E1044" s="125" t="s">
        <v>190</v>
      </c>
      <c r="F1044" s="125" t="s">
        <v>320</v>
      </c>
      <c r="G1044" s="125" t="s">
        <v>321</v>
      </c>
      <c r="H1044" s="125" t="s">
        <v>187</v>
      </c>
      <c r="I1044" s="123">
        <v>38000</v>
      </c>
      <c r="J1044" s="123">
        <v>38000</v>
      </c>
      <c r="K1044" s="123">
        <v>10000</v>
      </c>
      <c r="L1044" s="126">
        <v>5.7380000000000004</v>
      </c>
      <c r="M1044" s="137">
        <v>6</v>
      </c>
      <c r="N1044" s="126">
        <v>1.018</v>
      </c>
      <c r="O1044" s="123">
        <v>2</v>
      </c>
      <c r="P1044" s="136">
        <v>0.76350000000000007</v>
      </c>
      <c r="Q1044" s="138">
        <v>8.4</v>
      </c>
      <c r="R1044" s="137">
        <v>8.4</v>
      </c>
      <c r="S1044" s="139">
        <v>769410</v>
      </c>
      <c r="T1044" s="124">
        <v>4</v>
      </c>
      <c r="U1044" s="140">
        <v>91596.428571428565</v>
      </c>
      <c r="V1044" s="141">
        <v>10.917456232697781</v>
      </c>
    </row>
    <row r="1045" spans="1:22">
      <c r="A1045" s="125">
        <v>1046</v>
      </c>
      <c r="B1045" s="125">
        <v>1046</v>
      </c>
      <c r="C1045" s="125" t="s">
        <v>1625</v>
      </c>
      <c r="D1045" s="125" t="s">
        <v>190</v>
      </c>
      <c r="E1045" s="125" t="s">
        <v>190</v>
      </c>
      <c r="F1045" s="125" t="s">
        <v>1626</v>
      </c>
      <c r="G1045" s="125" t="s">
        <v>1627</v>
      </c>
      <c r="H1045" s="125" t="s">
        <v>207</v>
      </c>
      <c r="I1045" s="123">
        <v>110000</v>
      </c>
      <c r="J1045" s="125" t="s">
        <v>193</v>
      </c>
      <c r="K1045" s="123">
        <v>110000</v>
      </c>
      <c r="L1045" s="126">
        <v>5.1109999999999998</v>
      </c>
      <c r="M1045" s="137">
        <v>6</v>
      </c>
      <c r="N1045" s="126">
        <v>0.55500000000000005</v>
      </c>
      <c r="O1045" s="123">
        <v>2</v>
      </c>
      <c r="P1045" s="136">
        <v>0.55500000000000005</v>
      </c>
      <c r="Q1045" s="138">
        <v>4.2</v>
      </c>
      <c r="R1045" s="137">
        <v>4.2</v>
      </c>
      <c r="S1045" s="139">
        <v>1732670</v>
      </c>
      <c r="T1045" s="124">
        <v>7</v>
      </c>
      <c r="U1045" s="140">
        <v>412540.47619047615</v>
      </c>
      <c r="V1045" s="141">
        <v>2.4240045709800482</v>
      </c>
    </row>
    <row r="1046" spans="1:22">
      <c r="A1046" s="125">
        <v>1047</v>
      </c>
      <c r="B1046" s="125">
        <v>1047</v>
      </c>
      <c r="C1046" s="125" t="s">
        <v>1628</v>
      </c>
      <c r="D1046" s="125" t="s">
        <v>190</v>
      </c>
      <c r="E1046" s="125" t="s">
        <v>190</v>
      </c>
      <c r="F1046" s="125" t="s">
        <v>899</v>
      </c>
      <c r="G1046" s="125" t="s">
        <v>900</v>
      </c>
      <c r="H1046" s="125" t="s">
        <v>207</v>
      </c>
      <c r="I1046" s="123">
        <v>110000</v>
      </c>
      <c r="J1046" s="123">
        <v>110000</v>
      </c>
      <c r="K1046" s="123">
        <v>38000</v>
      </c>
      <c r="L1046" s="126">
        <v>7.7969999999999997</v>
      </c>
      <c r="M1046" s="137">
        <v>8</v>
      </c>
      <c r="N1046" s="126">
        <v>3.9420000000000002</v>
      </c>
      <c r="O1046" s="123">
        <v>2</v>
      </c>
      <c r="P1046" s="136">
        <v>2.9565000000000001</v>
      </c>
      <c r="Q1046" s="138">
        <v>33.6</v>
      </c>
      <c r="R1046" s="137">
        <v>33.6</v>
      </c>
      <c r="S1046" s="139">
        <v>2843930</v>
      </c>
      <c r="T1046" s="124">
        <v>10</v>
      </c>
      <c r="U1046" s="140">
        <v>84640.773809523802</v>
      </c>
      <c r="V1046" s="141">
        <v>11.814636787825298</v>
      </c>
    </row>
    <row r="1047" spans="1:22">
      <c r="A1047" s="125">
        <v>1048</v>
      </c>
      <c r="B1047" s="125">
        <v>1048</v>
      </c>
      <c r="C1047" s="125" t="s">
        <v>1629</v>
      </c>
      <c r="D1047" s="125" t="s">
        <v>190</v>
      </c>
      <c r="E1047" s="125" t="s">
        <v>190</v>
      </c>
      <c r="F1047" s="125" t="s">
        <v>1619</v>
      </c>
      <c r="G1047" s="125" t="s">
        <v>1620</v>
      </c>
      <c r="H1047" s="125" t="s">
        <v>187</v>
      </c>
      <c r="I1047" s="123">
        <v>38000</v>
      </c>
      <c r="J1047" s="123">
        <v>38000</v>
      </c>
      <c r="K1047" s="125" t="s">
        <v>193</v>
      </c>
      <c r="L1047" s="126">
        <v>4.2149999999999999</v>
      </c>
      <c r="M1047" s="137">
        <v>5</v>
      </c>
      <c r="N1047" s="126">
        <v>1.224</v>
      </c>
      <c r="O1047" s="123">
        <v>2</v>
      </c>
      <c r="P1047" s="136">
        <v>0.91799999999999993</v>
      </c>
      <c r="Q1047" s="138">
        <v>8.4</v>
      </c>
      <c r="R1047" s="137">
        <v>8.4</v>
      </c>
      <c r="S1047" s="139">
        <v>699140</v>
      </c>
      <c r="T1047" s="124">
        <v>4</v>
      </c>
      <c r="U1047" s="140">
        <v>83230.952380952382</v>
      </c>
      <c r="V1047" s="141">
        <v>12.014760992075979</v>
      </c>
    </row>
    <row r="1048" spans="1:22">
      <c r="A1048" s="142">
        <v>1049</v>
      </c>
      <c r="B1048" s="142">
        <v>1049</v>
      </c>
      <c r="C1048" s="142" t="s">
        <v>1630</v>
      </c>
      <c r="D1048" s="125" t="s">
        <v>190</v>
      </c>
      <c r="E1048" s="125" t="s">
        <v>190</v>
      </c>
      <c r="F1048" s="142" t="s">
        <v>310</v>
      </c>
      <c r="G1048" s="142" t="s">
        <v>311</v>
      </c>
      <c r="H1048" s="142" t="s">
        <v>187</v>
      </c>
      <c r="I1048" s="143">
        <v>38000</v>
      </c>
      <c r="J1048" s="143">
        <v>38000</v>
      </c>
      <c r="K1048" s="142" t="s">
        <v>193</v>
      </c>
      <c r="L1048" s="144">
        <v>6.7569999999999997</v>
      </c>
      <c r="M1048" s="145">
        <v>7</v>
      </c>
      <c r="N1048" s="144">
        <v>7.7279999999999998</v>
      </c>
      <c r="O1048" s="143">
        <v>2</v>
      </c>
      <c r="P1048" s="145">
        <v>5.7959999999999994</v>
      </c>
      <c r="Q1048" s="146">
        <v>71.400000000000006</v>
      </c>
      <c r="R1048" s="145">
        <v>71.400000000000006</v>
      </c>
      <c r="S1048" s="139">
        <v>2394130</v>
      </c>
      <c r="T1048" s="147">
        <v>11</v>
      </c>
      <c r="U1048" s="148">
        <v>33531.232492997195</v>
      </c>
      <c r="V1048" s="149">
        <v>29.82294194550839</v>
      </c>
    </row>
    <row r="1049" spans="1:22">
      <c r="A1049" s="125">
        <v>1050</v>
      </c>
      <c r="B1049" s="125">
        <v>1050</v>
      </c>
      <c r="C1049" s="125" t="s">
        <v>1631</v>
      </c>
      <c r="D1049" s="125" t="s">
        <v>190</v>
      </c>
      <c r="E1049" s="125" t="s">
        <v>190</v>
      </c>
      <c r="F1049" s="125" t="s">
        <v>448</v>
      </c>
      <c r="G1049" s="125" t="s">
        <v>449</v>
      </c>
      <c r="H1049" s="125" t="s">
        <v>207</v>
      </c>
      <c r="I1049" s="123">
        <v>110000</v>
      </c>
      <c r="J1049" s="123"/>
      <c r="K1049" s="123"/>
      <c r="L1049" s="126">
        <v>4.0949999999999998</v>
      </c>
      <c r="M1049" s="137">
        <v>5</v>
      </c>
      <c r="N1049" s="126">
        <v>13.209</v>
      </c>
      <c r="O1049" s="123">
        <v>2</v>
      </c>
      <c r="P1049" s="136">
        <v>9.9067499999999988</v>
      </c>
      <c r="Q1049" s="138">
        <v>121.80000000000001</v>
      </c>
      <c r="R1049" s="137">
        <v>121.80000000000001</v>
      </c>
      <c r="S1049" s="139">
        <v>1972510</v>
      </c>
      <c r="T1049" s="124">
        <v>11</v>
      </c>
      <c r="U1049" s="140">
        <v>16194.663382594415</v>
      </c>
      <c r="V1049" s="141">
        <v>61.748736381564612</v>
      </c>
    </row>
    <row r="1050" spans="1:22">
      <c r="A1050" s="125">
        <v>1051</v>
      </c>
      <c r="B1050" s="125">
        <v>1051</v>
      </c>
      <c r="C1050" s="125" t="s">
        <v>1632</v>
      </c>
      <c r="D1050" s="125" t="s">
        <v>190</v>
      </c>
      <c r="E1050" s="125" t="s">
        <v>190</v>
      </c>
      <c r="F1050" s="125" t="s">
        <v>448</v>
      </c>
      <c r="G1050" s="125" t="s">
        <v>449</v>
      </c>
      <c r="H1050" s="125" t="s">
        <v>207</v>
      </c>
      <c r="I1050" s="123">
        <v>110000</v>
      </c>
      <c r="J1050" s="123"/>
      <c r="K1050" s="123"/>
      <c r="L1050" s="126">
        <v>7.2690000000000001</v>
      </c>
      <c r="M1050" s="137">
        <v>8</v>
      </c>
      <c r="N1050" s="126">
        <v>0.41899999999999998</v>
      </c>
      <c r="O1050" s="123">
        <v>2</v>
      </c>
      <c r="P1050" s="136">
        <v>0.41899999999999998</v>
      </c>
      <c r="Q1050" s="138">
        <v>4.2</v>
      </c>
      <c r="R1050" s="137">
        <v>4.2</v>
      </c>
      <c r="S1050" s="139">
        <v>1838070</v>
      </c>
      <c r="T1050" s="124">
        <v>7</v>
      </c>
      <c r="U1050" s="140">
        <v>437635.71428571426</v>
      </c>
      <c r="V1050" s="141">
        <v>2.2850054676916547</v>
      </c>
    </row>
    <row r="1051" spans="1:22">
      <c r="A1051" s="125">
        <v>1052</v>
      </c>
      <c r="B1051" s="125">
        <v>1052</v>
      </c>
      <c r="C1051" s="125" t="s">
        <v>1633</v>
      </c>
      <c r="D1051" s="125" t="s">
        <v>190</v>
      </c>
      <c r="E1051" s="125" t="s">
        <v>190</v>
      </c>
      <c r="F1051" s="125" t="s">
        <v>448</v>
      </c>
      <c r="G1051" s="125" t="s">
        <v>449</v>
      </c>
      <c r="H1051" s="125" t="s">
        <v>207</v>
      </c>
      <c r="I1051" s="123">
        <v>110000</v>
      </c>
      <c r="J1051" s="123"/>
      <c r="K1051" s="123"/>
      <c r="L1051" s="126">
        <v>10.045999999999999</v>
      </c>
      <c r="M1051" s="137">
        <v>11</v>
      </c>
      <c r="N1051" s="126">
        <v>0.154</v>
      </c>
      <c r="O1051" s="123">
        <v>2</v>
      </c>
      <c r="P1051" s="136">
        <v>0.154</v>
      </c>
      <c r="Q1051" s="138">
        <v>4.2</v>
      </c>
      <c r="R1051" s="137">
        <v>4.2</v>
      </c>
      <c r="S1051" s="139">
        <v>1996170</v>
      </c>
      <c r="T1051" s="124">
        <v>7</v>
      </c>
      <c r="U1051" s="140">
        <v>475278.57142857142</v>
      </c>
      <c r="V1051" s="141">
        <v>2.1040292159485414</v>
      </c>
    </row>
    <row r="1052" spans="1:22">
      <c r="A1052" s="125">
        <v>1053</v>
      </c>
      <c r="B1052" s="125">
        <v>1053</v>
      </c>
      <c r="C1052" s="125" t="s">
        <v>1634</v>
      </c>
      <c r="D1052" s="125" t="s">
        <v>242</v>
      </c>
      <c r="E1052" s="125" t="s">
        <v>242</v>
      </c>
      <c r="F1052" s="125" t="s">
        <v>532</v>
      </c>
      <c r="G1052" s="125" t="s">
        <v>533</v>
      </c>
      <c r="H1052" s="125" t="s">
        <v>187</v>
      </c>
      <c r="I1052" s="123">
        <v>38000</v>
      </c>
      <c r="J1052" s="123"/>
      <c r="K1052" s="123"/>
      <c r="L1052" s="126">
        <v>4.7809999999999997</v>
      </c>
      <c r="M1052" s="137">
        <v>5</v>
      </c>
      <c r="N1052" s="126">
        <v>0.47299999999999998</v>
      </c>
      <c r="O1052" s="123">
        <v>2</v>
      </c>
      <c r="P1052" s="136">
        <v>0.47299999999999998</v>
      </c>
      <c r="Q1052" s="138">
        <v>4.2</v>
      </c>
      <c r="R1052" s="137">
        <v>4.2</v>
      </c>
      <c r="S1052" s="139">
        <v>699140</v>
      </c>
      <c r="T1052" s="124">
        <v>4</v>
      </c>
      <c r="U1052" s="140">
        <v>166461.90476190476</v>
      </c>
      <c r="V1052" s="141">
        <v>6.0073804960379897</v>
      </c>
    </row>
    <row r="1053" spans="1:22">
      <c r="A1053" s="125">
        <v>1054</v>
      </c>
      <c r="B1053" s="125">
        <v>1054</v>
      </c>
      <c r="C1053" s="125" t="s">
        <v>1635</v>
      </c>
      <c r="D1053" s="125" t="s">
        <v>184</v>
      </c>
      <c r="E1053" s="125" t="s">
        <v>184</v>
      </c>
      <c r="F1053" s="125" t="s">
        <v>185</v>
      </c>
      <c r="G1053" s="125" t="s">
        <v>186</v>
      </c>
      <c r="H1053" s="125" t="s">
        <v>187</v>
      </c>
      <c r="I1053" s="123">
        <v>38000</v>
      </c>
      <c r="J1053" s="123">
        <v>38000</v>
      </c>
      <c r="K1053" s="123">
        <v>20000</v>
      </c>
      <c r="L1053" s="126">
        <v>4.9640000000000004</v>
      </c>
      <c r="M1053" s="137">
        <v>5</v>
      </c>
      <c r="N1053" s="126">
        <v>1.081</v>
      </c>
      <c r="O1053" s="123">
        <v>2</v>
      </c>
      <c r="P1053" s="136">
        <v>0.81074999999999997</v>
      </c>
      <c r="Q1053" s="138">
        <v>8.4</v>
      </c>
      <c r="R1053" s="137">
        <v>8.4</v>
      </c>
      <c r="S1053" s="139">
        <v>699140</v>
      </c>
      <c r="T1053" s="124">
        <v>4</v>
      </c>
      <c r="U1053" s="140">
        <v>83230.952380952382</v>
      </c>
      <c r="V1053" s="141">
        <v>12.014760992075979</v>
      </c>
    </row>
    <row r="1054" spans="1:22">
      <c r="A1054" s="125">
        <v>1055</v>
      </c>
      <c r="B1054" s="125">
        <v>1055</v>
      </c>
      <c r="C1054" s="125" t="s">
        <v>1636</v>
      </c>
      <c r="D1054" s="125" t="s">
        <v>223</v>
      </c>
      <c r="E1054" s="125" t="s">
        <v>223</v>
      </c>
      <c r="F1054" s="125" t="s">
        <v>771</v>
      </c>
      <c r="G1054" s="125" t="s">
        <v>772</v>
      </c>
      <c r="H1054" s="125" t="s">
        <v>207</v>
      </c>
      <c r="I1054" s="123">
        <v>110000</v>
      </c>
      <c r="J1054" s="123">
        <v>110000</v>
      </c>
      <c r="K1054" s="123">
        <v>38000</v>
      </c>
      <c r="L1054" s="126">
        <v>7.1550000000000002</v>
      </c>
      <c r="M1054" s="137">
        <v>8</v>
      </c>
      <c r="N1054" s="126">
        <v>0.42299999999999999</v>
      </c>
      <c r="O1054" s="123">
        <v>2</v>
      </c>
      <c r="P1054" s="136">
        <v>0.42299999999999999</v>
      </c>
      <c r="Q1054" s="138">
        <v>4.2</v>
      </c>
      <c r="R1054" s="137">
        <v>4.2</v>
      </c>
      <c r="S1054" s="139">
        <v>1838070</v>
      </c>
      <c r="T1054" s="124">
        <v>7</v>
      </c>
      <c r="U1054" s="140">
        <v>437635.71428571426</v>
      </c>
      <c r="V1054" s="141">
        <v>2.2850054676916547</v>
      </c>
    </row>
    <row r="1055" spans="1:22">
      <c r="A1055" s="125">
        <v>1056</v>
      </c>
      <c r="B1055" s="125">
        <v>1056</v>
      </c>
      <c r="C1055" s="125" t="s">
        <v>1637</v>
      </c>
      <c r="D1055" s="125" t="s">
        <v>458</v>
      </c>
      <c r="E1055" s="125" t="s">
        <v>458</v>
      </c>
      <c r="F1055" s="125" t="s">
        <v>1638</v>
      </c>
      <c r="G1055" s="125" t="s">
        <v>1639</v>
      </c>
      <c r="H1055" s="125" t="s">
        <v>187</v>
      </c>
      <c r="I1055" s="123">
        <v>38000</v>
      </c>
      <c r="J1055" s="123">
        <v>38000</v>
      </c>
      <c r="K1055" s="125" t="s">
        <v>193</v>
      </c>
      <c r="L1055" s="126">
        <v>9.327</v>
      </c>
      <c r="M1055" s="137">
        <v>10</v>
      </c>
      <c r="N1055" s="126">
        <v>1.7450000000000001</v>
      </c>
      <c r="O1055" s="123">
        <v>2</v>
      </c>
      <c r="P1055" s="136">
        <v>1.3087500000000001</v>
      </c>
      <c r="Q1055" s="138">
        <v>12.600000000000001</v>
      </c>
      <c r="R1055" s="137">
        <v>12.600000000000001</v>
      </c>
      <c r="S1055" s="139">
        <v>1469550</v>
      </c>
      <c r="T1055" s="124">
        <v>3</v>
      </c>
      <c r="U1055" s="140">
        <v>116630.95238095237</v>
      </c>
      <c r="V1055" s="141">
        <v>8.5740532816168233</v>
      </c>
    </row>
    <row r="1056" spans="1:22">
      <c r="A1056" s="142">
        <v>1057</v>
      </c>
      <c r="B1056" s="142">
        <v>1057</v>
      </c>
      <c r="C1056" s="142" t="s">
        <v>1640</v>
      </c>
      <c r="D1056" s="125" t="s">
        <v>418</v>
      </c>
      <c r="E1056" s="125" t="s">
        <v>458</v>
      </c>
      <c r="F1056" s="142" t="s">
        <v>459</v>
      </c>
      <c r="G1056" s="142" t="s">
        <v>460</v>
      </c>
      <c r="H1056" s="142" t="s">
        <v>187</v>
      </c>
      <c r="I1056" s="143">
        <v>38000</v>
      </c>
      <c r="J1056" s="143">
        <v>38000</v>
      </c>
      <c r="K1056" s="142" t="s">
        <v>193</v>
      </c>
      <c r="L1056" s="144">
        <v>8.6560000000000006</v>
      </c>
      <c r="M1056" s="145">
        <v>9</v>
      </c>
      <c r="N1056" s="144">
        <v>15.997</v>
      </c>
      <c r="O1056" s="143">
        <v>2</v>
      </c>
      <c r="P1056" s="145">
        <v>11.99775</v>
      </c>
      <c r="Q1056" s="146">
        <v>147</v>
      </c>
      <c r="R1056" s="145">
        <v>147</v>
      </c>
      <c r="S1056" s="139">
        <v>4339180</v>
      </c>
      <c r="T1056" s="147">
        <v>12</v>
      </c>
      <c r="U1056" s="148">
        <v>29518.231292517008</v>
      </c>
      <c r="V1056" s="149">
        <v>33.87736853506884</v>
      </c>
    </row>
    <row r="1057" spans="1:22">
      <c r="A1057" s="142">
        <v>1058</v>
      </c>
      <c r="B1057" s="142">
        <v>1058</v>
      </c>
      <c r="C1057" s="142" t="s">
        <v>1641</v>
      </c>
      <c r="D1057" s="125" t="s">
        <v>418</v>
      </c>
      <c r="E1057" s="125" t="s">
        <v>458</v>
      </c>
      <c r="F1057" s="142" t="s">
        <v>777</v>
      </c>
      <c r="G1057" s="142" t="s">
        <v>778</v>
      </c>
      <c r="H1057" s="142" t="s">
        <v>187</v>
      </c>
      <c r="I1057" s="143">
        <v>38000</v>
      </c>
      <c r="J1057" s="142" t="s">
        <v>193</v>
      </c>
      <c r="K1057" s="143">
        <v>38000</v>
      </c>
      <c r="L1057" s="144">
        <v>9.0540000000000003</v>
      </c>
      <c r="M1057" s="145">
        <v>10</v>
      </c>
      <c r="N1057" s="144">
        <v>14.646000000000001</v>
      </c>
      <c r="O1057" s="143">
        <v>2</v>
      </c>
      <c r="P1057" s="145">
        <v>10.984500000000001</v>
      </c>
      <c r="Q1057" s="146">
        <v>134.4</v>
      </c>
      <c r="R1057" s="145">
        <v>134.4</v>
      </c>
      <c r="S1057" s="139">
        <v>4719260</v>
      </c>
      <c r="T1057" s="147">
        <v>12</v>
      </c>
      <c r="U1057" s="148">
        <v>35113.541666666664</v>
      </c>
      <c r="V1057" s="149">
        <v>28.479041205612745</v>
      </c>
    </row>
    <row r="1058" spans="1:22">
      <c r="A1058" s="142">
        <v>1059</v>
      </c>
      <c r="B1058" s="142">
        <v>1059</v>
      </c>
      <c r="C1058" s="142" t="s">
        <v>1642</v>
      </c>
      <c r="D1058" s="125" t="s">
        <v>458</v>
      </c>
      <c r="E1058" s="125" t="s">
        <v>458</v>
      </c>
      <c r="F1058" s="142" t="s">
        <v>462</v>
      </c>
      <c r="G1058" s="142" t="s">
        <v>463</v>
      </c>
      <c r="H1058" s="142" t="s">
        <v>187</v>
      </c>
      <c r="I1058" s="143">
        <v>38000</v>
      </c>
      <c r="J1058" s="143">
        <v>38000</v>
      </c>
      <c r="K1058" s="143">
        <v>10000</v>
      </c>
      <c r="L1058" s="144">
        <v>9.2270000000000003</v>
      </c>
      <c r="M1058" s="145">
        <v>10</v>
      </c>
      <c r="N1058" s="144">
        <v>27.254000000000001</v>
      </c>
      <c r="O1058" s="143">
        <v>2</v>
      </c>
      <c r="P1058" s="145">
        <v>20.4405</v>
      </c>
      <c r="Q1058" s="146">
        <v>252</v>
      </c>
      <c r="R1058" s="145">
        <v>252</v>
      </c>
      <c r="S1058" s="139">
        <v>9438520</v>
      </c>
      <c r="T1058" s="147">
        <v>12</v>
      </c>
      <c r="U1058" s="148">
        <v>37454.444444444445</v>
      </c>
      <c r="V1058" s="149">
        <v>26.699101130261948</v>
      </c>
    </row>
    <row r="1059" spans="1:22">
      <c r="A1059" s="142">
        <v>1060</v>
      </c>
      <c r="B1059" s="142">
        <v>1060</v>
      </c>
      <c r="C1059" s="142" t="s">
        <v>1643</v>
      </c>
      <c r="D1059" s="125" t="s">
        <v>458</v>
      </c>
      <c r="E1059" s="125" t="s">
        <v>458</v>
      </c>
      <c r="F1059" s="142" t="s">
        <v>780</v>
      </c>
      <c r="G1059" s="142" t="s">
        <v>781</v>
      </c>
      <c r="H1059" s="142" t="s">
        <v>187</v>
      </c>
      <c r="I1059" s="143">
        <v>38000</v>
      </c>
      <c r="J1059" s="143">
        <v>38000</v>
      </c>
      <c r="K1059" s="142" t="s">
        <v>193</v>
      </c>
      <c r="L1059" s="144">
        <v>10.714</v>
      </c>
      <c r="M1059" s="145">
        <v>11</v>
      </c>
      <c r="N1059" s="144">
        <v>9.2379999999999995</v>
      </c>
      <c r="O1059" s="143">
        <v>2</v>
      </c>
      <c r="P1059" s="145">
        <v>6.9284999999999997</v>
      </c>
      <c r="Q1059" s="146">
        <v>84</v>
      </c>
      <c r="R1059" s="145">
        <v>84</v>
      </c>
      <c r="S1059" s="139">
        <v>3237370</v>
      </c>
      <c r="T1059" s="147">
        <v>11</v>
      </c>
      <c r="U1059" s="148">
        <v>38540.119047619046</v>
      </c>
      <c r="V1059" s="149">
        <v>25.946987832716061</v>
      </c>
    </row>
    <row r="1060" spans="1:22">
      <c r="A1060" s="125">
        <v>1061</v>
      </c>
      <c r="B1060" s="125">
        <v>1061</v>
      </c>
      <c r="C1060" s="125" t="s">
        <v>1644</v>
      </c>
      <c r="D1060" s="125" t="s">
        <v>458</v>
      </c>
      <c r="E1060" s="125" t="s">
        <v>458</v>
      </c>
      <c r="F1060" s="125" t="s">
        <v>465</v>
      </c>
      <c r="G1060" s="125" t="s">
        <v>466</v>
      </c>
      <c r="H1060" s="125" t="s">
        <v>207</v>
      </c>
      <c r="I1060" s="123">
        <v>110000</v>
      </c>
      <c r="J1060" s="123">
        <v>110000</v>
      </c>
      <c r="K1060" s="123">
        <v>38000</v>
      </c>
      <c r="L1060" s="126">
        <v>8.1890000000000001</v>
      </c>
      <c r="M1060" s="137">
        <v>9</v>
      </c>
      <c r="N1060" s="126">
        <v>2.0430000000000001</v>
      </c>
      <c r="O1060" s="123">
        <v>2</v>
      </c>
      <c r="P1060" s="136">
        <v>1.5322500000000001</v>
      </c>
      <c r="Q1060" s="138">
        <v>16.8</v>
      </c>
      <c r="R1060" s="137">
        <v>16.8</v>
      </c>
      <c r="S1060" s="139">
        <v>2227140</v>
      </c>
      <c r="T1060" s="124">
        <v>8</v>
      </c>
      <c r="U1060" s="140">
        <v>132567.85714285713</v>
      </c>
      <c r="V1060" s="141">
        <v>7.5433066623562057</v>
      </c>
    </row>
    <row r="1061" spans="1:22">
      <c r="A1061" s="125">
        <v>1062</v>
      </c>
      <c r="B1061" s="125">
        <v>1062</v>
      </c>
      <c r="C1061" s="125" t="s">
        <v>1645</v>
      </c>
      <c r="D1061" s="125" t="s">
        <v>458</v>
      </c>
      <c r="E1061" s="125" t="s">
        <v>458</v>
      </c>
      <c r="F1061" s="125" t="s">
        <v>1138</v>
      </c>
      <c r="G1061" s="125" t="s">
        <v>1139</v>
      </c>
      <c r="H1061" s="125" t="s">
        <v>187</v>
      </c>
      <c r="I1061" s="123">
        <v>38000</v>
      </c>
      <c r="J1061" s="123">
        <v>38000</v>
      </c>
      <c r="K1061" s="125" t="s">
        <v>193</v>
      </c>
      <c r="L1061" s="126">
        <v>4.0449999999999999</v>
      </c>
      <c r="M1061" s="137">
        <v>5</v>
      </c>
      <c r="N1061" s="126">
        <v>0.93799999999999994</v>
      </c>
      <c r="O1061" s="123">
        <v>2</v>
      </c>
      <c r="P1061" s="136">
        <v>0.70350000000000001</v>
      </c>
      <c r="Q1061" s="138">
        <v>8.4</v>
      </c>
      <c r="R1061" s="137">
        <v>8.4</v>
      </c>
      <c r="S1061" s="139">
        <v>699140</v>
      </c>
      <c r="T1061" s="124">
        <v>4</v>
      </c>
      <c r="U1061" s="140">
        <v>83230.952380952382</v>
      </c>
      <c r="V1061" s="141">
        <v>12.014760992075979</v>
      </c>
    </row>
    <row r="1062" spans="1:22">
      <c r="A1062" s="125">
        <v>1063</v>
      </c>
      <c r="B1062" s="125">
        <v>1063</v>
      </c>
      <c r="C1062" s="125" t="s">
        <v>1646</v>
      </c>
      <c r="D1062" s="125" t="s">
        <v>458</v>
      </c>
      <c r="E1062" s="125" t="s">
        <v>458</v>
      </c>
      <c r="F1062" s="125" t="s">
        <v>465</v>
      </c>
      <c r="G1062" s="125" t="s">
        <v>466</v>
      </c>
      <c r="H1062" s="125" t="s">
        <v>207</v>
      </c>
      <c r="I1062" s="123">
        <v>110000</v>
      </c>
      <c r="J1062" s="123">
        <v>110000</v>
      </c>
      <c r="K1062" s="123">
        <v>38000</v>
      </c>
      <c r="L1062" s="126">
        <v>5.5439999999999996</v>
      </c>
      <c r="M1062" s="137">
        <v>6</v>
      </c>
      <c r="N1062" s="126">
        <v>1.893</v>
      </c>
      <c r="O1062" s="123">
        <v>2</v>
      </c>
      <c r="P1062" s="136">
        <v>1.4197500000000001</v>
      </c>
      <c r="Q1062" s="138">
        <v>16.8</v>
      </c>
      <c r="R1062" s="137">
        <v>16.8</v>
      </c>
      <c r="S1062" s="139">
        <v>2016330</v>
      </c>
      <c r="T1062" s="124">
        <v>8</v>
      </c>
      <c r="U1062" s="140">
        <v>120019.64285714286</v>
      </c>
      <c r="V1062" s="141">
        <v>8.3319694692833011</v>
      </c>
    </row>
    <row r="1063" spans="1:22">
      <c r="A1063" s="125">
        <v>1064</v>
      </c>
      <c r="B1063" s="125">
        <v>1064</v>
      </c>
      <c r="C1063" s="125" t="s">
        <v>1647</v>
      </c>
      <c r="D1063" s="125" t="s">
        <v>223</v>
      </c>
      <c r="E1063" s="125" t="s">
        <v>783</v>
      </c>
      <c r="F1063" s="125" t="s">
        <v>784</v>
      </c>
      <c r="G1063" s="125" t="s">
        <v>785</v>
      </c>
      <c r="H1063" s="125" t="s">
        <v>187</v>
      </c>
      <c r="I1063" s="123">
        <v>38000</v>
      </c>
      <c r="J1063" s="123">
        <v>20000</v>
      </c>
      <c r="K1063" s="123">
        <v>38000</v>
      </c>
      <c r="L1063" s="126">
        <v>2.7690000000000001</v>
      </c>
      <c r="M1063" s="137">
        <v>3</v>
      </c>
      <c r="N1063" s="126">
        <v>3.6379999999999999</v>
      </c>
      <c r="O1063" s="123">
        <v>2</v>
      </c>
      <c r="P1063" s="136">
        <v>2.7284999999999999</v>
      </c>
      <c r="Q1063" s="138">
        <v>33.6</v>
      </c>
      <c r="R1063" s="137">
        <v>33.6</v>
      </c>
      <c r="S1063" s="139">
        <v>681570</v>
      </c>
      <c r="T1063" s="124">
        <v>6</v>
      </c>
      <c r="U1063" s="140">
        <v>20284.821428571428</v>
      </c>
      <c r="V1063" s="141">
        <v>49.297944451780445</v>
      </c>
    </row>
    <row r="1064" spans="1:22">
      <c r="A1064" s="142">
        <v>1065</v>
      </c>
      <c r="B1064" s="142">
        <v>1065</v>
      </c>
      <c r="C1064" s="142" t="s">
        <v>1648</v>
      </c>
      <c r="D1064" s="125" t="s">
        <v>783</v>
      </c>
      <c r="E1064" s="125" t="s">
        <v>783</v>
      </c>
      <c r="F1064" s="142" t="s">
        <v>784</v>
      </c>
      <c r="G1064" s="142" t="s">
        <v>785</v>
      </c>
      <c r="H1064" s="142" t="s">
        <v>187</v>
      </c>
      <c r="I1064" s="143">
        <v>38000</v>
      </c>
      <c r="J1064" s="143">
        <v>20000</v>
      </c>
      <c r="K1064" s="143">
        <v>38000</v>
      </c>
      <c r="L1064" s="144">
        <v>3.4129999999999998</v>
      </c>
      <c r="M1064" s="145">
        <v>4</v>
      </c>
      <c r="N1064" s="144">
        <v>5.6230000000000002</v>
      </c>
      <c r="O1064" s="143">
        <v>2</v>
      </c>
      <c r="P1064" s="145">
        <v>4.2172499999999999</v>
      </c>
      <c r="Q1064" s="146">
        <v>50.400000000000006</v>
      </c>
      <c r="R1064" s="145">
        <v>50.400000000000006</v>
      </c>
      <c r="S1064" s="139">
        <v>1761700</v>
      </c>
      <c r="T1064" s="147">
        <v>11</v>
      </c>
      <c r="U1064" s="148">
        <v>34954.365079365074</v>
      </c>
      <c r="V1064" s="149">
        <v>28.608730203780443</v>
      </c>
    </row>
    <row r="1065" spans="1:22">
      <c r="A1065" s="125">
        <v>1066</v>
      </c>
      <c r="B1065" s="125">
        <v>1066</v>
      </c>
      <c r="C1065" s="125" t="s">
        <v>1649</v>
      </c>
      <c r="D1065" s="125" t="s">
        <v>783</v>
      </c>
      <c r="E1065" s="125" t="s">
        <v>783</v>
      </c>
      <c r="F1065" s="125" t="s">
        <v>468</v>
      </c>
      <c r="G1065" s="125" t="s">
        <v>469</v>
      </c>
      <c r="H1065" s="125" t="s">
        <v>187</v>
      </c>
      <c r="I1065" s="123">
        <v>38000</v>
      </c>
      <c r="J1065" s="123">
        <v>38000</v>
      </c>
      <c r="K1065" s="125" t="s">
        <v>193</v>
      </c>
      <c r="L1065" s="126">
        <v>8.9969999999999999</v>
      </c>
      <c r="M1065" s="137">
        <v>9</v>
      </c>
      <c r="N1065" s="126">
        <v>0.98799999999999999</v>
      </c>
      <c r="O1065" s="123">
        <v>2</v>
      </c>
      <c r="P1065" s="136">
        <v>0.74099999999999999</v>
      </c>
      <c r="Q1065" s="138">
        <v>8.4</v>
      </c>
      <c r="R1065" s="137">
        <v>8.4</v>
      </c>
      <c r="S1065" s="139">
        <v>1379800</v>
      </c>
      <c r="T1065" s="124">
        <v>2</v>
      </c>
      <c r="U1065" s="140">
        <v>164261.90476190476</v>
      </c>
      <c r="V1065" s="141">
        <v>6.087838817219887</v>
      </c>
    </row>
    <row r="1066" spans="1:22">
      <c r="A1066" s="142">
        <v>1067</v>
      </c>
      <c r="B1066" s="142">
        <v>1067</v>
      </c>
      <c r="C1066" s="142" t="s">
        <v>1650</v>
      </c>
      <c r="D1066" s="125" t="s">
        <v>418</v>
      </c>
      <c r="E1066" s="125" t="s">
        <v>783</v>
      </c>
      <c r="F1066" s="142" t="s">
        <v>474</v>
      </c>
      <c r="G1066" s="142" t="s">
        <v>475</v>
      </c>
      <c r="H1066" s="142" t="s">
        <v>187</v>
      </c>
      <c r="I1066" s="143">
        <v>38000</v>
      </c>
      <c r="J1066" s="143">
        <v>38000</v>
      </c>
      <c r="K1066" s="142" t="s">
        <v>193</v>
      </c>
      <c r="L1066" s="144">
        <v>11.773999999999999</v>
      </c>
      <c r="M1066" s="145">
        <v>12</v>
      </c>
      <c r="N1066" s="144">
        <v>34.698</v>
      </c>
      <c r="O1066" s="143">
        <v>2</v>
      </c>
      <c r="P1066" s="145">
        <v>26.023499999999999</v>
      </c>
      <c r="Q1066" s="146">
        <v>323.40000000000003</v>
      </c>
      <c r="R1066" s="145">
        <v>323.40000000000003</v>
      </c>
      <c r="S1066" s="139">
        <v>9726200</v>
      </c>
      <c r="T1066" s="147">
        <v>13</v>
      </c>
      <c r="U1066" s="148">
        <v>30074.829931972785</v>
      </c>
      <c r="V1066" s="149">
        <v>33.250395838045698</v>
      </c>
    </row>
    <row r="1067" spans="1:22">
      <c r="A1067" s="142">
        <v>1068</v>
      </c>
      <c r="B1067" s="142">
        <v>1068</v>
      </c>
      <c r="C1067" s="142" t="s">
        <v>1651</v>
      </c>
      <c r="D1067" s="125" t="s">
        <v>223</v>
      </c>
      <c r="E1067" s="125" t="s">
        <v>223</v>
      </c>
      <c r="F1067" s="142" t="s">
        <v>1652</v>
      </c>
      <c r="G1067" s="142" t="s">
        <v>1653</v>
      </c>
      <c r="H1067" s="142" t="s">
        <v>187</v>
      </c>
      <c r="I1067" s="143">
        <v>38000</v>
      </c>
      <c r="J1067" s="143">
        <v>38000</v>
      </c>
      <c r="K1067" s="142" t="s">
        <v>193</v>
      </c>
      <c r="L1067" s="144">
        <v>5.6580000000000004</v>
      </c>
      <c r="M1067" s="145">
        <v>6</v>
      </c>
      <c r="N1067" s="144">
        <v>8.3439999999999905</v>
      </c>
      <c r="O1067" s="143">
        <v>2</v>
      </c>
      <c r="P1067" s="145">
        <v>6.2579999999999929</v>
      </c>
      <c r="Q1067" s="146">
        <v>75.600000000000009</v>
      </c>
      <c r="R1067" s="145">
        <v>75.600000000000009</v>
      </c>
      <c r="S1067" s="139">
        <v>2183320</v>
      </c>
      <c r="T1067" s="147">
        <v>11</v>
      </c>
      <c r="U1067" s="148">
        <v>28879.894179894178</v>
      </c>
      <c r="V1067" s="149">
        <v>34.62616565597348</v>
      </c>
    </row>
    <row r="1068" spans="1:22">
      <c r="A1068" s="142">
        <v>1069</v>
      </c>
      <c r="B1068" s="142">
        <v>1069</v>
      </c>
      <c r="C1068" s="142" t="s">
        <v>1654</v>
      </c>
      <c r="D1068" s="125" t="s">
        <v>388</v>
      </c>
      <c r="E1068" s="125" t="s">
        <v>392</v>
      </c>
      <c r="F1068" s="142" t="s">
        <v>477</v>
      </c>
      <c r="G1068" s="142" t="s">
        <v>478</v>
      </c>
      <c r="H1068" s="142" t="s">
        <v>187</v>
      </c>
      <c r="I1068" s="143">
        <v>38000</v>
      </c>
      <c r="J1068" s="143">
        <v>38000</v>
      </c>
      <c r="K1068" s="142" t="s">
        <v>193</v>
      </c>
      <c r="L1068" s="144">
        <v>10.1</v>
      </c>
      <c r="M1068" s="145">
        <v>11</v>
      </c>
      <c r="N1068" s="144">
        <v>8.8369999999999997</v>
      </c>
      <c r="O1068" s="143">
        <v>2</v>
      </c>
      <c r="P1068" s="145">
        <v>6.6277499999999998</v>
      </c>
      <c r="Q1068" s="146">
        <v>79.8</v>
      </c>
      <c r="R1068" s="145">
        <v>79.8</v>
      </c>
      <c r="S1068" s="139">
        <v>3237370</v>
      </c>
      <c r="T1068" s="147">
        <v>11</v>
      </c>
      <c r="U1068" s="148">
        <v>40568.546365914786</v>
      </c>
      <c r="V1068" s="149">
        <v>24.64963844108026</v>
      </c>
    </row>
    <row r="1069" spans="1:22">
      <c r="A1069" s="125">
        <v>1070</v>
      </c>
      <c r="B1069" s="125">
        <v>1070</v>
      </c>
      <c r="C1069" s="125" t="s">
        <v>1655</v>
      </c>
      <c r="D1069" s="125" t="s">
        <v>418</v>
      </c>
      <c r="E1069" s="125" t="s">
        <v>418</v>
      </c>
      <c r="F1069" s="125" t="s">
        <v>419</v>
      </c>
      <c r="G1069" s="125" t="s">
        <v>420</v>
      </c>
      <c r="H1069" s="125" t="s">
        <v>187</v>
      </c>
      <c r="I1069" s="123">
        <v>38000</v>
      </c>
      <c r="J1069" s="123">
        <v>38000</v>
      </c>
      <c r="K1069" s="125" t="s">
        <v>193</v>
      </c>
      <c r="L1069" s="126">
        <v>8.4190000000000005</v>
      </c>
      <c r="M1069" s="137">
        <v>9</v>
      </c>
      <c r="N1069" s="126">
        <v>1.49</v>
      </c>
      <c r="O1069" s="123">
        <v>2</v>
      </c>
      <c r="P1069" s="136">
        <v>1.1174999999999999</v>
      </c>
      <c r="Q1069" s="138">
        <v>12.600000000000001</v>
      </c>
      <c r="R1069" s="137">
        <v>12.600000000000001</v>
      </c>
      <c r="S1069" s="139">
        <v>1416850</v>
      </c>
      <c r="T1069" s="124">
        <v>3</v>
      </c>
      <c r="U1069" s="140">
        <v>112448.41269841269</v>
      </c>
      <c r="V1069" s="141">
        <v>8.8929667925327323</v>
      </c>
    </row>
    <row r="1070" spans="1:22">
      <c r="A1070" s="125">
        <v>1071</v>
      </c>
      <c r="B1070" s="125">
        <v>1071</v>
      </c>
      <c r="C1070" s="125" t="s">
        <v>1656</v>
      </c>
      <c r="D1070" s="125" t="s">
        <v>223</v>
      </c>
      <c r="E1070" s="125" t="s">
        <v>223</v>
      </c>
      <c r="F1070" s="125" t="s">
        <v>933</v>
      </c>
      <c r="G1070" s="125" t="s">
        <v>934</v>
      </c>
      <c r="H1070" s="125" t="s">
        <v>187</v>
      </c>
      <c r="I1070" s="123">
        <v>38000</v>
      </c>
      <c r="J1070" s="123">
        <v>38000</v>
      </c>
      <c r="K1070" s="125" t="s">
        <v>193</v>
      </c>
      <c r="L1070" s="126">
        <v>9.7439999999999998</v>
      </c>
      <c r="M1070" s="137">
        <v>10</v>
      </c>
      <c r="N1070" s="126">
        <v>0.92100000000000004</v>
      </c>
      <c r="O1070" s="123">
        <v>2</v>
      </c>
      <c r="P1070" s="136">
        <v>0.69074999999999998</v>
      </c>
      <c r="Q1070" s="138">
        <v>8.4</v>
      </c>
      <c r="R1070" s="137">
        <v>8.4</v>
      </c>
      <c r="S1070" s="139">
        <v>1432500</v>
      </c>
      <c r="T1070" s="124">
        <v>2</v>
      </c>
      <c r="U1070" s="140">
        <v>170535.71428571429</v>
      </c>
      <c r="V1070" s="141">
        <v>5.8638743455497382</v>
      </c>
    </row>
    <row r="1071" spans="1:22">
      <c r="A1071" s="125">
        <v>1072</v>
      </c>
      <c r="B1071" s="125">
        <v>1072</v>
      </c>
      <c r="C1071" s="125" t="s">
        <v>1657</v>
      </c>
      <c r="D1071" s="125" t="s">
        <v>497</v>
      </c>
      <c r="E1071" s="125" t="s">
        <v>497</v>
      </c>
      <c r="F1071" s="125" t="s">
        <v>1148</v>
      </c>
      <c r="G1071" s="125" t="s">
        <v>1149</v>
      </c>
      <c r="H1071" s="125" t="s">
        <v>187</v>
      </c>
      <c r="I1071" s="123">
        <v>38000</v>
      </c>
      <c r="J1071" s="123">
        <v>38000</v>
      </c>
      <c r="K1071" s="125" t="s">
        <v>193</v>
      </c>
      <c r="L1071" s="126">
        <v>9.1349999999999998</v>
      </c>
      <c r="M1071" s="137">
        <v>10</v>
      </c>
      <c r="N1071" s="126">
        <v>1.1930000000000001</v>
      </c>
      <c r="O1071" s="123">
        <v>2</v>
      </c>
      <c r="P1071" s="136">
        <v>0.89475000000000005</v>
      </c>
      <c r="Q1071" s="138">
        <v>8.4</v>
      </c>
      <c r="R1071" s="137">
        <v>8.4</v>
      </c>
      <c r="S1071" s="139">
        <v>1432500</v>
      </c>
      <c r="T1071" s="124">
        <v>2</v>
      </c>
      <c r="U1071" s="140">
        <v>170535.71428571429</v>
      </c>
      <c r="V1071" s="141">
        <v>5.8638743455497382</v>
      </c>
    </row>
    <row r="1072" spans="1:22">
      <c r="A1072" s="142">
        <v>1073</v>
      </c>
      <c r="B1072" s="142">
        <v>1073</v>
      </c>
      <c r="C1072" s="142" t="s">
        <v>1658</v>
      </c>
      <c r="D1072" s="125" t="s">
        <v>223</v>
      </c>
      <c r="E1072" s="125" t="s">
        <v>223</v>
      </c>
      <c r="F1072" s="142" t="s">
        <v>506</v>
      </c>
      <c r="G1072" s="142" t="s">
        <v>507</v>
      </c>
      <c r="H1072" s="142" t="s">
        <v>187</v>
      </c>
      <c r="I1072" s="143">
        <v>38000</v>
      </c>
      <c r="J1072" s="142" t="s">
        <v>193</v>
      </c>
      <c r="K1072" s="143">
        <v>38000</v>
      </c>
      <c r="L1072" s="144">
        <v>7.44</v>
      </c>
      <c r="M1072" s="145">
        <v>8</v>
      </c>
      <c r="N1072" s="144">
        <v>6.798</v>
      </c>
      <c r="O1072" s="143">
        <v>2</v>
      </c>
      <c r="P1072" s="145">
        <v>5.0984999999999996</v>
      </c>
      <c r="Q1072" s="146">
        <v>63</v>
      </c>
      <c r="R1072" s="145">
        <v>63</v>
      </c>
      <c r="S1072" s="139">
        <v>2604940</v>
      </c>
      <c r="T1072" s="147">
        <v>11</v>
      </c>
      <c r="U1072" s="148">
        <v>41348.253968253972</v>
      </c>
      <c r="V1072" s="149">
        <v>24.184818076424026</v>
      </c>
    </row>
    <row r="1073" spans="1:22">
      <c r="A1073" s="125">
        <v>1074</v>
      </c>
      <c r="B1073" s="125">
        <v>1074</v>
      </c>
      <c r="C1073" s="125" t="s">
        <v>1659</v>
      </c>
      <c r="D1073" s="125" t="s">
        <v>184</v>
      </c>
      <c r="E1073" s="125" t="s">
        <v>184</v>
      </c>
      <c r="F1073" s="125" t="s">
        <v>1021</v>
      </c>
      <c r="G1073" s="125" t="s">
        <v>1022</v>
      </c>
      <c r="H1073" s="125" t="s">
        <v>187</v>
      </c>
      <c r="I1073" s="123">
        <v>38000</v>
      </c>
      <c r="J1073" s="123">
        <v>38000</v>
      </c>
      <c r="K1073" s="123">
        <v>20000</v>
      </c>
      <c r="L1073" s="126">
        <v>7.1580000000000004</v>
      </c>
      <c r="M1073" s="137">
        <v>8</v>
      </c>
      <c r="N1073" s="126">
        <v>0.47</v>
      </c>
      <c r="O1073" s="123">
        <v>2</v>
      </c>
      <c r="P1073" s="136">
        <v>0.47</v>
      </c>
      <c r="Q1073" s="138">
        <v>4.2</v>
      </c>
      <c r="R1073" s="137">
        <v>4.2</v>
      </c>
      <c r="S1073" s="139">
        <v>909950</v>
      </c>
      <c r="T1073" s="124">
        <v>4</v>
      </c>
      <c r="U1073" s="140">
        <v>216654.76190476189</v>
      </c>
      <c r="V1073" s="141">
        <v>4.6156382218803227</v>
      </c>
    </row>
    <row r="1074" spans="1:22">
      <c r="A1074" s="125">
        <v>1075</v>
      </c>
      <c r="B1074" s="125">
        <v>1075</v>
      </c>
      <c r="C1074" s="125" t="s">
        <v>1660</v>
      </c>
      <c r="D1074" s="125" t="s">
        <v>184</v>
      </c>
      <c r="E1074" s="125" t="s">
        <v>184</v>
      </c>
      <c r="F1074" s="125" t="s">
        <v>1021</v>
      </c>
      <c r="G1074" s="125" t="s">
        <v>1022</v>
      </c>
      <c r="H1074" s="125" t="s">
        <v>187</v>
      </c>
      <c r="I1074" s="123">
        <v>38000</v>
      </c>
      <c r="J1074" s="123">
        <v>38000</v>
      </c>
      <c r="K1074" s="123">
        <v>20000</v>
      </c>
      <c r="L1074" s="126">
        <v>6.4359999999999999</v>
      </c>
      <c r="M1074" s="137">
        <v>7</v>
      </c>
      <c r="N1074" s="126">
        <v>0.55000000000000004</v>
      </c>
      <c r="O1074" s="123">
        <v>2</v>
      </c>
      <c r="P1074" s="136">
        <v>0.55000000000000004</v>
      </c>
      <c r="Q1074" s="138">
        <v>4.2</v>
      </c>
      <c r="R1074" s="137">
        <v>4.2</v>
      </c>
      <c r="S1074" s="139">
        <v>839680</v>
      </c>
      <c r="T1074" s="124">
        <v>4</v>
      </c>
      <c r="U1074" s="140">
        <v>199923.80952380953</v>
      </c>
      <c r="V1074" s="141">
        <v>5.0019054878048781</v>
      </c>
    </row>
    <row r="1075" spans="1:22">
      <c r="A1075" s="125">
        <v>1076</v>
      </c>
      <c r="B1075" s="125">
        <v>1076</v>
      </c>
      <c r="C1075" s="125" t="s">
        <v>1661</v>
      </c>
      <c r="D1075" s="125" t="s">
        <v>418</v>
      </c>
      <c r="E1075" s="125" t="s">
        <v>418</v>
      </c>
      <c r="F1075" s="125" t="s">
        <v>1662</v>
      </c>
      <c r="G1075" s="125" t="s">
        <v>1663</v>
      </c>
      <c r="H1075" s="125" t="s">
        <v>207</v>
      </c>
      <c r="I1075" s="123">
        <v>110000</v>
      </c>
      <c r="J1075" s="123">
        <v>110000</v>
      </c>
      <c r="K1075" s="123">
        <v>38000</v>
      </c>
      <c r="L1075" s="126">
        <v>8.2040000000000006</v>
      </c>
      <c r="M1075" s="137">
        <v>9</v>
      </c>
      <c r="N1075" s="126">
        <v>8.9309999999999903</v>
      </c>
      <c r="O1075" s="123">
        <v>2</v>
      </c>
      <c r="P1075" s="136">
        <v>6.6982499999999927</v>
      </c>
      <c r="Q1075" s="138">
        <v>79.8</v>
      </c>
      <c r="R1075" s="137">
        <v>79.8</v>
      </c>
      <c r="S1075" s="139">
        <v>2815750</v>
      </c>
      <c r="T1075" s="124">
        <v>11</v>
      </c>
      <c r="U1075" s="140">
        <v>35285.087719298244</v>
      </c>
      <c r="V1075" s="141">
        <v>28.340584213797388</v>
      </c>
    </row>
    <row r="1076" spans="1:22">
      <c r="A1076" s="125">
        <v>1077</v>
      </c>
      <c r="B1076" s="125">
        <v>1077</v>
      </c>
      <c r="C1076" s="125" t="s">
        <v>1664</v>
      </c>
      <c r="D1076" s="125" t="s">
        <v>215</v>
      </c>
      <c r="E1076" s="125" t="s">
        <v>215</v>
      </c>
      <c r="F1076" s="125" t="s">
        <v>227</v>
      </c>
      <c r="G1076" s="125" t="s">
        <v>228</v>
      </c>
      <c r="H1076" s="125" t="s">
        <v>207</v>
      </c>
      <c r="I1076" s="123">
        <v>110000</v>
      </c>
      <c r="J1076" s="123">
        <v>110000</v>
      </c>
      <c r="K1076" s="123">
        <v>38000</v>
      </c>
      <c r="L1076" s="126">
        <v>5.7610000000000001</v>
      </c>
      <c r="M1076" s="137">
        <v>6</v>
      </c>
      <c r="N1076" s="126">
        <v>0.36199999999999999</v>
      </c>
      <c r="O1076" s="123">
        <v>2</v>
      </c>
      <c r="P1076" s="136">
        <v>0.36199999999999999</v>
      </c>
      <c r="Q1076" s="138">
        <v>4.2</v>
      </c>
      <c r="R1076" s="137">
        <v>4.2</v>
      </c>
      <c r="S1076" s="139">
        <v>1732670</v>
      </c>
      <c r="T1076" s="124">
        <v>7</v>
      </c>
      <c r="U1076" s="140">
        <v>412540.47619047615</v>
      </c>
      <c r="V1076" s="141">
        <v>2.4240045709800482</v>
      </c>
    </row>
    <row r="1077" spans="1:22">
      <c r="A1077" s="142">
        <v>1078</v>
      </c>
      <c r="B1077" s="142">
        <v>1078</v>
      </c>
      <c r="C1077" s="142" t="s">
        <v>1665</v>
      </c>
      <c r="D1077" s="125" t="s">
        <v>205</v>
      </c>
      <c r="E1077" s="125" t="s">
        <v>205</v>
      </c>
      <c r="F1077" s="142" t="s">
        <v>307</v>
      </c>
      <c r="G1077" s="142" t="s">
        <v>308</v>
      </c>
      <c r="H1077" s="142" t="s">
        <v>187</v>
      </c>
      <c r="I1077" s="143">
        <v>38000</v>
      </c>
      <c r="J1077" s="143">
        <v>38000</v>
      </c>
      <c r="K1077" s="142" t="s">
        <v>193</v>
      </c>
      <c r="L1077" s="144">
        <v>17.052</v>
      </c>
      <c r="M1077" s="145">
        <v>18</v>
      </c>
      <c r="N1077" s="144">
        <v>6.7329999999999997</v>
      </c>
      <c r="O1077" s="143">
        <v>2</v>
      </c>
      <c r="P1077" s="145">
        <v>5.0497499999999995</v>
      </c>
      <c r="Q1077" s="146">
        <v>58.800000000000011</v>
      </c>
      <c r="R1077" s="145">
        <v>58.800000000000011</v>
      </c>
      <c r="S1077" s="139">
        <v>4713040</v>
      </c>
      <c r="T1077" s="147">
        <v>11</v>
      </c>
      <c r="U1077" s="148">
        <v>80153.741496598625</v>
      </c>
      <c r="V1077" s="149">
        <v>12.476023967545366</v>
      </c>
    </row>
    <row r="1078" spans="1:22">
      <c r="A1078" s="125">
        <v>1079</v>
      </c>
      <c r="B1078" s="125">
        <v>1079</v>
      </c>
      <c r="C1078" s="125" t="s">
        <v>1666</v>
      </c>
      <c r="D1078" s="125" t="s">
        <v>205</v>
      </c>
      <c r="E1078" s="125" t="s">
        <v>205</v>
      </c>
      <c r="F1078" s="125" t="s">
        <v>307</v>
      </c>
      <c r="G1078" s="125" t="s">
        <v>308</v>
      </c>
      <c r="H1078" s="125" t="s">
        <v>187</v>
      </c>
      <c r="I1078" s="123">
        <v>38000</v>
      </c>
      <c r="J1078" s="123">
        <v>38000</v>
      </c>
      <c r="K1078" s="125" t="s">
        <v>193</v>
      </c>
      <c r="L1078" s="126">
        <v>15.555999999999999</v>
      </c>
      <c r="M1078" s="137">
        <v>16</v>
      </c>
      <c r="N1078" s="126">
        <v>2.7490000000000001</v>
      </c>
      <c r="O1078" s="123">
        <v>2</v>
      </c>
      <c r="P1078" s="136">
        <v>2.06175</v>
      </c>
      <c r="Q1078" s="138">
        <v>25.200000000000003</v>
      </c>
      <c r="R1078" s="137">
        <v>25.200000000000003</v>
      </c>
      <c r="S1078" s="139">
        <v>1769070</v>
      </c>
      <c r="T1078" s="124">
        <v>5</v>
      </c>
      <c r="U1078" s="140">
        <v>70201.190476190473</v>
      </c>
      <c r="V1078" s="141">
        <v>14.244772677169362</v>
      </c>
    </row>
    <row r="1079" spans="1:22">
      <c r="A1079" s="125">
        <v>1080</v>
      </c>
      <c r="B1079" s="125">
        <v>1080</v>
      </c>
      <c r="C1079" s="125" t="s">
        <v>1667</v>
      </c>
      <c r="D1079" s="125" t="s">
        <v>223</v>
      </c>
      <c r="E1079" s="125" t="s">
        <v>223</v>
      </c>
      <c r="F1079" s="125" t="s">
        <v>721</v>
      </c>
      <c r="G1079" s="125" t="s">
        <v>722</v>
      </c>
      <c r="H1079" s="125" t="s">
        <v>207</v>
      </c>
      <c r="I1079" s="123">
        <v>110000</v>
      </c>
      <c r="J1079" s="125" t="s">
        <v>193</v>
      </c>
      <c r="K1079" s="123">
        <v>110000</v>
      </c>
      <c r="L1079" s="126">
        <v>10.289</v>
      </c>
      <c r="M1079" s="137">
        <v>11</v>
      </c>
      <c r="N1079" s="126">
        <v>1.232</v>
      </c>
      <c r="O1079" s="123">
        <v>2</v>
      </c>
      <c r="P1079" s="136">
        <v>0.92399999999999993</v>
      </c>
      <c r="Q1079" s="138">
        <v>8.4</v>
      </c>
      <c r="R1079" s="137">
        <v>8.4</v>
      </c>
      <c r="S1079" s="139">
        <v>1996170</v>
      </c>
      <c r="T1079" s="124">
        <v>7</v>
      </c>
      <c r="U1079" s="140">
        <v>237639.28571428571</v>
      </c>
      <c r="V1079" s="141">
        <v>4.2080584318970828</v>
      </c>
    </row>
    <row r="1080" spans="1:22">
      <c r="A1080" s="125">
        <v>1081</v>
      </c>
      <c r="B1080" s="125">
        <v>1081</v>
      </c>
      <c r="C1080" s="125" t="s">
        <v>1668</v>
      </c>
      <c r="D1080" s="125" t="s">
        <v>223</v>
      </c>
      <c r="E1080" s="125" t="s">
        <v>223</v>
      </c>
      <c r="F1080" s="125" t="s">
        <v>1669</v>
      </c>
      <c r="G1080" s="125" t="s">
        <v>1670</v>
      </c>
      <c r="H1080" s="125" t="s">
        <v>187</v>
      </c>
      <c r="I1080" s="123">
        <v>38000</v>
      </c>
      <c r="J1080" s="123">
        <v>38000</v>
      </c>
      <c r="K1080" s="125" t="s">
        <v>193</v>
      </c>
      <c r="L1080" s="126">
        <v>12.377000000000001</v>
      </c>
      <c r="M1080" s="137">
        <v>13</v>
      </c>
      <c r="N1080" s="126">
        <v>0.49</v>
      </c>
      <c r="O1080" s="123">
        <v>2</v>
      </c>
      <c r="P1080" s="136">
        <v>0.49</v>
      </c>
      <c r="Q1080" s="138">
        <v>4.2</v>
      </c>
      <c r="R1080" s="137">
        <v>4.2</v>
      </c>
      <c r="S1080" s="139">
        <v>1545240</v>
      </c>
      <c r="T1080" s="124">
        <v>1</v>
      </c>
      <c r="U1080" s="140">
        <v>367914.28571428568</v>
      </c>
      <c r="V1080" s="141">
        <v>2.7180243845616214</v>
      </c>
    </row>
    <row r="1081" spans="1:22">
      <c r="A1081" s="125">
        <v>1082</v>
      </c>
      <c r="B1081" s="125">
        <v>1082</v>
      </c>
      <c r="C1081" s="125" t="s">
        <v>1671</v>
      </c>
      <c r="D1081" s="125" t="s">
        <v>497</v>
      </c>
      <c r="E1081" s="125" t="s">
        <v>497</v>
      </c>
      <c r="F1081" s="125" t="s">
        <v>1672</v>
      </c>
      <c r="G1081" s="125" t="s">
        <v>1673</v>
      </c>
      <c r="H1081" s="125" t="s">
        <v>187</v>
      </c>
      <c r="I1081" s="123">
        <v>38000</v>
      </c>
      <c r="J1081" s="123">
        <v>38000</v>
      </c>
      <c r="K1081" s="125" t="s">
        <v>193</v>
      </c>
      <c r="L1081" s="126">
        <v>9.6890000000000001</v>
      </c>
      <c r="M1081" s="137">
        <v>10</v>
      </c>
      <c r="N1081" s="126">
        <v>2.129</v>
      </c>
      <c r="O1081" s="123">
        <v>2</v>
      </c>
      <c r="P1081" s="136">
        <v>1.5967500000000001</v>
      </c>
      <c r="Q1081" s="138">
        <v>16.8</v>
      </c>
      <c r="R1081" s="137">
        <v>16.8</v>
      </c>
      <c r="S1081" s="139">
        <v>1050490</v>
      </c>
      <c r="T1081" s="124">
        <v>4</v>
      </c>
      <c r="U1081" s="140">
        <v>62529.166666666664</v>
      </c>
      <c r="V1081" s="141">
        <v>15.992536816152462</v>
      </c>
    </row>
    <row r="1082" spans="1:22">
      <c r="A1082" s="125">
        <v>1083</v>
      </c>
      <c r="B1082" s="125">
        <v>1083</v>
      </c>
      <c r="C1082" s="125" t="s">
        <v>1674</v>
      </c>
      <c r="D1082" s="125" t="s">
        <v>215</v>
      </c>
      <c r="E1082" s="125" t="s">
        <v>215</v>
      </c>
      <c r="F1082" s="125" t="s">
        <v>713</v>
      </c>
      <c r="G1082" s="125" t="s">
        <v>714</v>
      </c>
      <c r="H1082" s="125" t="s">
        <v>187</v>
      </c>
      <c r="I1082" s="123">
        <v>38000</v>
      </c>
      <c r="J1082" s="125" t="s">
        <v>193</v>
      </c>
      <c r="K1082" s="123">
        <v>38000</v>
      </c>
      <c r="L1082" s="126">
        <v>5.5190000000000001</v>
      </c>
      <c r="M1082" s="137">
        <v>6</v>
      </c>
      <c r="N1082" s="126">
        <v>1.6279999999999999</v>
      </c>
      <c r="O1082" s="123">
        <v>2</v>
      </c>
      <c r="P1082" s="136">
        <v>1.2209999999999999</v>
      </c>
      <c r="Q1082" s="138">
        <v>12.600000000000001</v>
      </c>
      <c r="R1082" s="137">
        <v>12.600000000000001</v>
      </c>
      <c r="S1082" s="139">
        <v>769410</v>
      </c>
      <c r="T1082" s="124">
        <v>4</v>
      </c>
      <c r="U1082" s="140">
        <v>61064.28571428571</v>
      </c>
      <c r="V1082" s="141">
        <v>16.376184349046675</v>
      </c>
    </row>
    <row r="1083" spans="1:22">
      <c r="A1083" s="125">
        <v>1084</v>
      </c>
      <c r="B1083" s="125">
        <v>1084</v>
      </c>
      <c r="C1083" s="125" t="s">
        <v>1675</v>
      </c>
      <c r="D1083" s="125" t="s">
        <v>223</v>
      </c>
      <c r="E1083" s="125" t="s">
        <v>223</v>
      </c>
      <c r="F1083" s="125" t="s">
        <v>233</v>
      </c>
      <c r="G1083" s="125" t="s">
        <v>234</v>
      </c>
      <c r="H1083" s="125" t="s">
        <v>187</v>
      </c>
      <c r="I1083" s="123">
        <v>38000</v>
      </c>
      <c r="J1083" s="123">
        <v>38000</v>
      </c>
      <c r="K1083" s="123">
        <v>20000</v>
      </c>
      <c r="L1083" s="126">
        <v>3.63</v>
      </c>
      <c r="M1083" s="137">
        <v>4</v>
      </c>
      <c r="N1083" s="126">
        <v>1.1000000000000001</v>
      </c>
      <c r="O1083" s="123">
        <v>2</v>
      </c>
      <c r="P1083" s="136">
        <v>0.82500000000000007</v>
      </c>
      <c r="Q1083" s="138">
        <v>8.4</v>
      </c>
      <c r="R1083" s="137">
        <v>8.4</v>
      </c>
      <c r="S1083" s="139">
        <v>628870</v>
      </c>
      <c r="T1083" s="124">
        <v>4</v>
      </c>
      <c r="U1083" s="140">
        <v>74865.476190476184</v>
      </c>
      <c r="V1083" s="141">
        <v>13.357291650102566</v>
      </c>
    </row>
    <row r="1084" spans="1:22">
      <c r="A1084" s="125">
        <v>1085</v>
      </c>
      <c r="B1084" s="125">
        <v>1085</v>
      </c>
      <c r="C1084" s="125" t="s">
        <v>1676</v>
      </c>
      <c r="D1084" s="125" t="s">
        <v>223</v>
      </c>
      <c r="E1084" s="125" t="s">
        <v>223</v>
      </c>
      <c r="F1084" s="125" t="s">
        <v>233</v>
      </c>
      <c r="G1084" s="125" t="s">
        <v>234</v>
      </c>
      <c r="H1084" s="125" t="s">
        <v>187</v>
      </c>
      <c r="I1084" s="123">
        <v>38000</v>
      </c>
      <c r="J1084" s="123">
        <v>38000</v>
      </c>
      <c r="K1084" s="123">
        <v>20000</v>
      </c>
      <c r="L1084" s="126">
        <v>5.7169999999999996</v>
      </c>
      <c r="M1084" s="137">
        <v>6</v>
      </c>
      <c r="N1084" s="126">
        <v>0.57299999999999995</v>
      </c>
      <c r="O1084" s="123">
        <v>2</v>
      </c>
      <c r="P1084" s="136">
        <v>0.57299999999999995</v>
      </c>
      <c r="Q1084" s="138">
        <v>4.2</v>
      </c>
      <c r="R1084" s="137">
        <v>4.2</v>
      </c>
      <c r="S1084" s="139">
        <v>769410</v>
      </c>
      <c r="T1084" s="124">
        <v>4</v>
      </c>
      <c r="U1084" s="140">
        <v>183192.85714285713</v>
      </c>
      <c r="V1084" s="141">
        <v>5.4587281163488903</v>
      </c>
    </row>
    <row r="1085" spans="1:22">
      <c r="A1085" s="125">
        <v>1086</v>
      </c>
      <c r="B1085" s="125">
        <v>1086</v>
      </c>
      <c r="C1085" s="125" t="s">
        <v>1677</v>
      </c>
      <c r="D1085" s="125" t="s">
        <v>205</v>
      </c>
      <c r="E1085" s="125" t="s">
        <v>205</v>
      </c>
      <c r="F1085" s="125" t="s">
        <v>494</v>
      </c>
      <c r="G1085" s="125" t="s">
        <v>495</v>
      </c>
      <c r="H1085" s="125" t="s">
        <v>187</v>
      </c>
      <c r="I1085" s="123">
        <v>38000</v>
      </c>
      <c r="J1085" s="123">
        <v>38000</v>
      </c>
      <c r="K1085" s="125" t="s">
        <v>193</v>
      </c>
      <c r="L1085" s="126">
        <v>14.867000000000001</v>
      </c>
      <c r="M1085" s="137">
        <v>15</v>
      </c>
      <c r="N1085" s="126">
        <v>0.84</v>
      </c>
      <c r="O1085" s="123">
        <v>2</v>
      </c>
      <c r="P1085" s="136">
        <v>0.63</v>
      </c>
      <c r="Q1085" s="138">
        <v>8.4</v>
      </c>
      <c r="R1085" s="137">
        <v>8.4</v>
      </c>
      <c r="S1085" s="139">
        <v>1696000</v>
      </c>
      <c r="T1085" s="124">
        <v>2</v>
      </c>
      <c r="U1085" s="140">
        <v>201904.76190476189</v>
      </c>
      <c r="V1085" s="141">
        <v>4.9528301886792452</v>
      </c>
    </row>
    <row r="1086" spans="1:22">
      <c r="A1086" s="125">
        <v>1087</v>
      </c>
      <c r="B1086" s="125">
        <v>1087</v>
      </c>
      <c r="C1086" s="125" t="s">
        <v>1678</v>
      </c>
      <c r="D1086" s="125" t="s">
        <v>190</v>
      </c>
      <c r="E1086" s="125" t="s">
        <v>190</v>
      </c>
      <c r="F1086" s="125" t="s">
        <v>1679</v>
      </c>
      <c r="G1086" s="125" t="s">
        <v>1680</v>
      </c>
      <c r="H1086" s="125" t="s">
        <v>187</v>
      </c>
      <c r="I1086" s="123">
        <v>38000</v>
      </c>
      <c r="J1086" s="123">
        <v>38000</v>
      </c>
      <c r="K1086" s="125" t="s">
        <v>193</v>
      </c>
      <c r="L1086" s="126">
        <v>6.0090000000000003</v>
      </c>
      <c r="M1086" s="137">
        <v>7</v>
      </c>
      <c r="N1086" s="126">
        <v>0.54100000000000004</v>
      </c>
      <c r="O1086" s="123">
        <v>2</v>
      </c>
      <c r="P1086" s="136">
        <v>0.54100000000000004</v>
      </c>
      <c r="Q1086" s="138">
        <v>4.2</v>
      </c>
      <c r="R1086" s="137">
        <v>4.2</v>
      </c>
      <c r="S1086" s="139">
        <v>839680</v>
      </c>
      <c r="T1086" s="124">
        <v>4</v>
      </c>
      <c r="U1086" s="140">
        <v>199923.80952380953</v>
      </c>
      <c r="V1086" s="141">
        <v>5.0019054878048781</v>
      </c>
    </row>
    <row r="1087" spans="1:22">
      <c r="A1087" s="125">
        <v>1088</v>
      </c>
      <c r="B1087" s="125">
        <v>1088</v>
      </c>
      <c r="C1087" s="125" t="s">
        <v>1681</v>
      </c>
      <c r="D1087" s="125" t="s">
        <v>184</v>
      </c>
      <c r="E1087" s="125" t="s">
        <v>184</v>
      </c>
      <c r="F1087" s="125" t="s">
        <v>936</v>
      </c>
      <c r="G1087" s="125" t="s">
        <v>937</v>
      </c>
      <c r="H1087" s="125" t="s">
        <v>207</v>
      </c>
      <c r="I1087" s="123">
        <v>110000</v>
      </c>
      <c r="J1087" s="123">
        <v>110000</v>
      </c>
      <c r="K1087" s="123">
        <v>38000</v>
      </c>
      <c r="L1087" s="126">
        <v>5.9980000000000002</v>
      </c>
      <c r="M1087" s="137">
        <v>6</v>
      </c>
      <c r="N1087" s="126">
        <v>0.82599999999999996</v>
      </c>
      <c r="O1087" s="123">
        <v>2</v>
      </c>
      <c r="P1087" s="136">
        <v>0.61949999999999994</v>
      </c>
      <c r="Q1087" s="138">
        <v>8.4</v>
      </c>
      <c r="R1087" s="137">
        <v>8.4</v>
      </c>
      <c r="S1087" s="139">
        <v>1732670</v>
      </c>
      <c r="T1087" s="124">
        <v>7</v>
      </c>
      <c r="U1087" s="140">
        <v>206270.23809523808</v>
      </c>
      <c r="V1087" s="141">
        <v>4.8480091419600964</v>
      </c>
    </row>
    <row r="1088" spans="1:22">
      <c r="A1088" s="125">
        <v>1089</v>
      </c>
      <c r="B1088" s="125">
        <v>1089</v>
      </c>
      <c r="C1088" s="125" t="s">
        <v>1682</v>
      </c>
      <c r="D1088" s="125" t="s">
        <v>392</v>
      </c>
      <c r="E1088" s="125" t="s">
        <v>392</v>
      </c>
      <c r="F1088" s="125" t="s">
        <v>484</v>
      </c>
      <c r="G1088" s="125" t="s">
        <v>485</v>
      </c>
      <c r="H1088" s="125" t="s">
        <v>187</v>
      </c>
      <c r="I1088" s="123">
        <v>38000</v>
      </c>
      <c r="J1088" s="123">
        <v>20000</v>
      </c>
      <c r="K1088" s="123">
        <v>38000</v>
      </c>
      <c r="L1088" s="126">
        <v>7.37</v>
      </c>
      <c r="M1088" s="137">
        <v>8</v>
      </c>
      <c r="N1088" s="126">
        <v>0.57399999999999995</v>
      </c>
      <c r="O1088" s="123">
        <v>2</v>
      </c>
      <c r="P1088" s="136">
        <v>0.57399999999999995</v>
      </c>
      <c r="Q1088" s="138">
        <v>4.2</v>
      </c>
      <c r="R1088" s="137">
        <v>4.2</v>
      </c>
      <c r="S1088" s="139">
        <v>909950</v>
      </c>
      <c r="T1088" s="124">
        <v>4</v>
      </c>
      <c r="U1088" s="140">
        <v>216654.76190476189</v>
      </c>
      <c r="V1088" s="141">
        <v>4.6156382218803227</v>
      </c>
    </row>
    <row r="1089" spans="1:22">
      <c r="A1089" s="125">
        <v>1090</v>
      </c>
      <c r="B1089" s="125">
        <v>1090</v>
      </c>
      <c r="C1089" s="125" t="s">
        <v>1683</v>
      </c>
      <c r="D1089" s="125" t="s">
        <v>223</v>
      </c>
      <c r="E1089" s="125" t="s">
        <v>223</v>
      </c>
      <c r="F1089" s="125" t="s">
        <v>491</v>
      </c>
      <c r="G1089" s="125" t="s">
        <v>492</v>
      </c>
      <c r="H1089" s="125" t="s">
        <v>187</v>
      </c>
      <c r="I1089" s="123">
        <v>38000</v>
      </c>
      <c r="J1089" s="123"/>
      <c r="K1089" s="123"/>
      <c r="L1089" s="126">
        <v>6.4059999999999997</v>
      </c>
      <c r="M1089" s="137">
        <v>7</v>
      </c>
      <c r="N1089" s="126">
        <v>3.1640000000000001</v>
      </c>
      <c r="O1089" s="123">
        <v>2</v>
      </c>
      <c r="P1089" s="136">
        <v>2.3730000000000002</v>
      </c>
      <c r="Q1089" s="138">
        <v>29.400000000000006</v>
      </c>
      <c r="R1089" s="137">
        <v>29.400000000000006</v>
      </c>
      <c r="S1089" s="139">
        <v>969600</v>
      </c>
      <c r="T1089" s="124">
        <v>5</v>
      </c>
      <c r="U1089" s="140">
        <v>32979.591836734689</v>
      </c>
      <c r="V1089" s="141">
        <v>30.321782178217831</v>
      </c>
    </row>
    <row r="1090" spans="1:22">
      <c r="A1090" s="125">
        <v>1091</v>
      </c>
      <c r="B1090" s="125">
        <v>1091</v>
      </c>
      <c r="C1090" s="125" t="s">
        <v>1684</v>
      </c>
      <c r="D1090" s="125" t="s">
        <v>223</v>
      </c>
      <c r="E1090" s="125" t="s">
        <v>223</v>
      </c>
      <c r="F1090" s="125" t="s">
        <v>491</v>
      </c>
      <c r="G1090" s="125" t="s">
        <v>492</v>
      </c>
      <c r="H1090" s="125" t="s">
        <v>187</v>
      </c>
      <c r="I1090" s="123">
        <v>38000</v>
      </c>
      <c r="J1090" s="123"/>
      <c r="K1090" s="123"/>
      <c r="L1090" s="126">
        <v>5.3940000000000001</v>
      </c>
      <c r="M1090" s="137">
        <v>6</v>
      </c>
      <c r="N1090" s="126">
        <v>1.1539999999999999</v>
      </c>
      <c r="O1090" s="123">
        <v>2</v>
      </c>
      <c r="P1090" s="136">
        <v>0.86549999999999994</v>
      </c>
      <c r="Q1090" s="138">
        <v>8.4</v>
      </c>
      <c r="R1090" s="137">
        <v>8.4</v>
      </c>
      <c r="S1090" s="139">
        <v>769410</v>
      </c>
      <c r="T1090" s="124">
        <v>4</v>
      </c>
      <c r="U1090" s="140">
        <v>91596.428571428565</v>
      </c>
      <c r="V1090" s="141">
        <v>10.917456232697781</v>
      </c>
    </row>
    <row r="1091" spans="1:22">
      <c r="A1091" s="125">
        <v>1092</v>
      </c>
      <c r="B1091" s="125">
        <v>1092</v>
      </c>
      <c r="C1091" s="125" t="s">
        <v>1685</v>
      </c>
      <c r="D1091" s="125" t="s">
        <v>205</v>
      </c>
      <c r="E1091" s="125" t="s">
        <v>205</v>
      </c>
      <c r="F1091" s="125" t="s">
        <v>1556</v>
      </c>
      <c r="G1091" s="125" t="s">
        <v>1557</v>
      </c>
      <c r="H1091" s="125" t="s">
        <v>207</v>
      </c>
      <c r="I1091" s="123">
        <v>110000</v>
      </c>
      <c r="J1091" s="125" t="s">
        <v>193</v>
      </c>
      <c r="K1091" s="123">
        <v>110000</v>
      </c>
      <c r="L1091" s="126">
        <v>7.9409999999999998</v>
      </c>
      <c r="M1091" s="137">
        <v>8</v>
      </c>
      <c r="N1091" s="126">
        <v>0.66</v>
      </c>
      <c r="O1091" s="123">
        <v>2</v>
      </c>
      <c r="P1091" s="136">
        <v>0.495</v>
      </c>
      <c r="Q1091" s="138">
        <v>4.2</v>
      </c>
      <c r="R1091" s="137">
        <v>4.2</v>
      </c>
      <c r="S1091" s="139">
        <v>1838070</v>
      </c>
      <c r="T1091" s="124">
        <v>7</v>
      </c>
      <c r="U1091" s="140">
        <v>437635.71428571426</v>
      </c>
      <c r="V1091" s="141">
        <v>2.2850054676916547</v>
      </c>
    </row>
    <row r="1092" spans="1:22">
      <c r="A1092" s="125">
        <v>1093</v>
      </c>
      <c r="B1092" s="125">
        <v>1093</v>
      </c>
      <c r="C1092" s="125" t="s">
        <v>1686</v>
      </c>
      <c r="D1092" s="125" t="s">
        <v>205</v>
      </c>
      <c r="E1092" s="125" t="s">
        <v>205</v>
      </c>
      <c r="F1092" s="125" t="s">
        <v>494</v>
      </c>
      <c r="G1092" s="125" t="s">
        <v>495</v>
      </c>
      <c r="H1092" s="125" t="s">
        <v>187</v>
      </c>
      <c r="I1092" s="123">
        <v>38000</v>
      </c>
      <c r="J1092" s="123">
        <v>38000</v>
      </c>
      <c r="K1092" s="125" t="s">
        <v>193</v>
      </c>
      <c r="L1092" s="126">
        <v>10.93</v>
      </c>
      <c r="M1092" s="137">
        <v>11</v>
      </c>
      <c r="N1092" s="126">
        <v>2.7130000000000001</v>
      </c>
      <c r="O1092" s="123">
        <v>2</v>
      </c>
      <c r="P1092" s="136">
        <v>2.0347499999999998</v>
      </c>
      <c r="Q1092" s="138">
        <v>25.200000000000003</v>
      </c>
      <c r="R1092" s="137">
        <v>25.200000000000003</v>
      </c>
      <c r="S1092" s="139">
        <v>1324920</v>
      </c>
      <c r="T1092" s="124">
        <v>5</v>
      </c>
      <c r="U1092" s="140">
        <v>52576.190476190473</v>
      </c>
      <c r="V1092" s="141">
        <v>19.02001630287112</v>
      </c>
    </row>
    <row r="1093" spans="1:22">
      <c r="A1093" s="142">
        <v>1094</v>
      </c>
      <c r="B1093" s="142">
        <v>1094</v>
      </c>
      <c r="C1093" s="142" t="s">
        <v>1687</v>
      </c>
      <c r="D1093" s="125" t="s">
        <v>190</v>
      </c>
      <c r="E1093" s="125" t="s">
        <v>205</v>
      </c>
      <c r="F1093" s="142" t="s">
        <v>494</v>
      </c>
      <c r="G1093" s="142" t="s">
        <v>495</v>
      </c>
      <c r="H1093" s="142" t="s">
        <v>187</v>
      </c>
      <c r="I1093" s="143">
        <v>38000</v>
      </c>
      <c r="J1093" s="143">
        <v>38000</v>
      </c>
      <c r="K1093" s="142" t="s">
        <v>193</v>
      </c>
      <c r="L1093" s="144">
        <v>13.833</v>
      </c>
      <c r="M1093" s="145">
        <v>14</v>
      </c>
      <c r="N1093" s="144">
        <v>10.364000000000001</v>
      </c>
      <c r="O1093" s="143">
        <v>2</v>
      </c>
      <c r="P1093" s="145">
        <v>7.7730000000000006</v>
      </c>
      <c r="Q1093" s="146">
        <v>96.600000000000009</v>
      </c>
      <c r="R1093" s="145">
        <v>96.600000000000009</v>
      </c>
      <c r="S1093" s="139">
        <v>3869800</v>
      </c>
      <c r="T1093" s="147">
        <v>11</v>
      </c>
      <c r="U1093" s="148">
        <v>40060.041407867495</v>
      </c>
      <c r="V1093" s="149">
        <v>24.962530363326273</v>
      </c>
    </row>
    <row r="1094" spans="1:22">
      <c r="A1094" s="125">
        <v>1095</v>
      </c>
      <c r="B1094" s="125">
        <v>1095</v>
      </c>
      <c r="C1094" s="125" t="s">
        <v>1688</v>
      </c>
      <c r="D1094" s="125" t="s">
        <v>205</v>
      </c>
      <c r="E1094" s="125" t="s">
        <v>205</v>
      </c>
      <c r="F1094" s="125" t="s">
        <v>494</v>
      </c>
      <c r="G1094" s="125" t="s">
        <v>495</v>
      </c>
      <c r="H1094" s="125" t="s">
        <v>187</v>
      </c>
      <c r="I1094" s="123">
        <v>38000</v>
      </c>
      <c r="J1094" s="123">
        <v>38000</v>
      </c>
      <c r="K1094" s="125" t="s">
        <v>193</v>
      </c>
      <c r="L1094" s="126">
        <v>14.536</v>
      </c>
      <c r="M1094" s="137">
        <v>15</v>
      </c>
      <c r="N1094" s="126">
        <v>1.2569999999999999</v>
      </c>
      <c r="O1094" s="123">
        <v>2</v>
      </c>
      <c r="P1094" s="136">
        <v>0.94274999999999998</v>
      </c>
      <c r="Q1094" s="138">
        <v>8.4</v>
      </c>
      <c r="R1094" s="137">
        <v>8.4</v>
      </c>
      <c r="S1094" s="139">
        <v>1696000</v>
      </c>
      <c r="T1094" s="124">
        <v>2</v>
      </c>
      <c r="U1094" s="140">
        <v>201904.76190476189</v>
      </c>
      <c r="V1094" s="141">
        <v>4.9528301886792452</v>
      </c>
    </row>
    <row r="1095" spans="1:22">
      <c r="A1095" s="125">
        <v>1096</v>
      </c>
      <c r="B1095" s="125">
        <v>1096</v>
      </c>
      <c r="C1095" s="125" t="s">
        <v>1689</v>
      </c>
      <c r="D1095" s="125" t="s">
        <v>205</v>
      </c>
      <c r="E1095" s="125" t="s">
        <v>205</v>
      </c>
      <c r="F1095" s="125" t="s">
        <v>494</v>
      </c>
      <c r="G1095" s="125" t="s">
        <v>495</v>
      </c>
      <c r="H1095" s="125" t="s">
        <v>187</v>
      </c>
      <c r="I1095" s="123">
        <v>38000</v>
      </c>
      <c r="J1095" s="123">
        <v>38000</v>
      </c>
      <c r="K1095" s="125" t="s">
        <v>193</v>
      </c>
      <c r="L1095" s="126">
        <v>14.802</v>
      </c>
      <c r="M1095" s="137">
        <v>15</v>
      </c>
      <c r="N1095" s="126">
        <v>0.58799999999999997</v>
      </c>
      <c r="O1095" s="123">
        <v>2</v>
      </c>
      <c r="P1095" s="136">
        <v>0.58799999999999997</v>
      </c>
      <c r="Q1095" s="138">
        <v>4.2</v>
      </c>
      <c r="R1095" s="137">
        <v>4.2</v>
      </c>
      <c r="S1095" s="139">
        <v>1650640</v>
      </c>
      <c r="T1095" s="124">
        <v>1</v>
      </c>
      <c r="U1095" s="140">
        <v>393009.52380952379</v>
      </c>
      <c r="V1095" s="141">
        <v>2.5444676004458877</v>
      </c>
    </row>
    <row r="1096" spans="1:22">
      <c r="A1096" s="125">
        <v>1097</v>
      </c>
      <c r="B1096" s="125">
        <v>1097</v>
      </c>
      <c r="C1096" s="125" t="s">
        <v>1690</v>
      </c>
      <c r="D1096" s="125" t="s">
        <v>205</v>
      </c>
      <c r="E1096" s="125" t="s">
        <v>205</v>
      </c>
      <c r="F1096" s="125" t="s">
        <v>304</v>
      </c>
      <c r="G1096" s="125" t="s">
        <v>305</v>
      </c>
      <c r="H1096" s="125" t="s">
        <v>187</v>
      </c>
      <c r="I1096" s="123">
        <v>38000</v>
      </c>
      <c r="J1096" s="123">
        <v>38000</v>
      </c>
      <c r="K1096" s="125" t="s">
        <v>193</v>
      </c>
      <c r="L1096" s="126">
        <v>6.4379999999999997</v>
      </c>
      <c r="M1096" s="137">
        <v>7</v>
      </c>
      <c r="N1096" s="126">
        <v>0.95599999999999996</v>
      </c>
      <c r="O1096" s="123">
        <v>2</v>
      </c>
      <c r="P1096" s="136">
        <v>0.71699999999999997</v>
      </c>
      <c r="Q1096" s="138">
        <v>8.4</v>
      </c>
      <c r="R1096" s="137">
        <v>8.4</v>
      </c>
      <c r="S1096" s="139">
        <v>839680</v>
      </c>
      <c r="T1096" s="124">
        <v>4</v>
      </c>
      <c r="U1096" s="140">
        <v>99961.904761904763</v>
      </c>
      <c r="V1096" s="141">
        <v>10.003810975609756</v>
      </c>
    </row>
    <row r="1097" spans="1:22">
      <c r="A1097" s="125">
        <v>1098</v>
      </c>
      <c r="B1097" s="125">
        <v>1098</v>
      </c>
      <c r="C1097" s="125" t="s">
        <v>1691</v>
      </c>
      <c r="D1097" s="125" t="s">
        <v>223</v>
      </c>
      <c r="E1097" s="125" t="s">
        <v>223</v>
      </c>
      <c r="F1097" s="125" t="s">
        <v>414</v>
      </c>
      <c r="G1097" s="125" t="s">
        <v>415</v>
      </c>
      <c r="H1097" s="125" t="s">
        <v>187</v>
      </c>
      <c r="I1097" s="123">
        <v>38000</v>
      </c>
      <c r="J1097" s="125" t="s">
        <v>193</v>
      </c>
      <c r="K1097" s="123">
        <v>38000</v>
      </c>
      <c r="L1097" s="126">
        <v>4.4710000000000001</v>
      </c>
      <c r="M1097" s="137">
        <v>5</v>
      </c>
      <c r="N1097" s="126">
        <v>0.35</v>
      </c>
      <c r="O1097" s="123">
        <v>2</v>
      </c>
      <c r="P1097" s="136">
        <v>0.35</v>
      </c>
      <c r="Q1097" s="138">
        <v>4.2</v>
      </c>
      <c r="R1097" s="137">
        <v>4.2</v>
      </c>
      <c r="S1097" s="139">
        <v>699140</v>
      </c>
      <c r="T1097" s="124">
        <v>4</v>
      </c>
      <c r="U1097" s="140">
        <v>166461.90476190476</v>
      </c>
      <c r="V1097" s="141">
        <v>6.0073804960379897</v>
      </c>
    </row>
    <row r="1098" spans="1:22">
      <c r="A1098" s="125">
        <v>1099</v>
      </c>
      <c r="B1098" s="125">
        <v>1099</v>
      </c>
      <c r="C1098" s="125" t="s">
        <v>1692</v>
      </c>
      <c r="D1098" s="125" t="s">
        <v>184</v>
      </c>
      <c r="E1098" s="125" t="s">
        <v>184</v>
      </c>
      <c r="F1098" s="125" t="s">
        <v>265</v>
      </c>
      <c r="G1098" s="125" t="s">
        <v>266</v>
      </c>
      <c r="H1098" s="125" t="s">
        <v>187</v>
      </c>
      <c r="I1098" s="123">
        <v>38000</v>
      </c>
      <c r="J1098" s="123">
        <v>38000</v>
      </c>
      <c r="K1098" s="123">
        <v>20000</v>
      </c>
      <c r="L1098" s="126">
        <v>16.504999999999999</v>
      </c>
      <c r="M1098" s="137">
        <v>17</v>
      </c>
      <c r="N1098" s="126">
        <v>0.64800000000000002</v>
      </c>
      <c r="O1098" s="123">
        <v>2</v>
      </c>
      <c r="P1098" s="136">
        <v>0.48599999999999999</v>
      </c>
      <c r="Q1098" s="138">
        <v>4.2</v>
      </c>
      <c r="R1098" s="137">
        <v>4.2</v>
      </c>
      <c r="S1098" s="139">
        <v>1756040</v>
      </c>
      <c r="T1098" s="124">
        <v>1</v>
      </c>
      <c r="U1098" s="140">
        <v>418104.76190476189</v>
      </c>
      <c r="V1098" s="141">
        <v>2.3917450627548349</v>
      </c>
    </row>
    <row r="1099" spans="1:22">
      <c r="A1099" s="125">
        <v>1100</v>
      </c>
      <c r="B1099" s="125">
        <v>1100</v>
      </c>
      <c r="C1099" s="125" t="s">
        <v>1693</v>
      </c>
      <c r="D1099" s="125" t="s">
        <v>497</v>
      </c>
      <c r="E1099" s="125" t="s">
        <v>497</v>
      </c>
      <c r="F1099" s="125" t="s">
        <v>1169</v>
      </c>
      <c r="G1099" s="125" t="s">
        <v>1170</v>
      </c>
      <c r="H1099" s="125" t="s">
        <v>187</v>
      </c>
      <c r="I1099" s="123">
        <v>38000</v>
      </c>
      <c r="J1099" s="123">
        <v>38000</v>
      </c>
      <c r="K1099" s="125" t="s">
        <v>193</v>
      </c>
      <c r="L1099" s="126">
        <v>6.31</v>
      </c>
      <c r="M1099" s="137">
        <v>7</v>
      </c>
      <c r="N1099" s="126">
        <v>2.0139999999999998</v>
      </c>
      <c r="O1099" s="123">
        <v>2</v>
      </c>
      <c r="P1099" s="136">
        <v>1.5105</v>
      </c>
      <c r="Q1099" s="138">
        <v>16.8</v>
      </c>
      <c r="R1099" s="137">
        <v>16.8</v>
      </c>
      <c r="S1099" s="139">
        <v>839680</v>
      </c>
      <c r="T1099" s="124">
        <v>4</v>
      </c>
      <c r="U1099" s="140">
        <v>49980.952380952382</v>
      </c>
      <c r="V1099" s="141">
        <v>20.007621951219512</v>
      </c>
    </row>
    <row r="1100" spans="1:22">
      <c r="A1100" s="142">
        <v>1101</v>
      </c>
      <c r="B1100" s="142">
        <v>1101</v>
      </c>
      <c r="C1100" s="142" t="s">
        <v>1694</v>
      </c>
      <c r="D1100" s="125" t="s">
        <v>497</v>
      </c>
      <c r="E1100" s="125" t="s">
        <v>497</v>
      </c>
      <c r="F1100" s="142" t="s">
        <v>477</v>
      </c>
      <c r="G1100" s="142" t="s">
        <v>478</v>
      </c>
      <c r="H1100" s="142" t="s">
        <v>187</v>
      </c>
      <c r="I1100" s="143">
        <v>38000</v>
      </c>
      <c r="J1100" s="143">
        <v>38000</v>
      </c>
      <c r="K1100" s="142" t="s">
        <v>193</v>
      </c>
      <c r="L1100" s="144">
        <v>4.4630000000000001</v>
      </c>
      <c r="M1100" s="145">
        <v>5</v>
      </c>
      <c r="N1100" s="144">
        <v>6.2309999999999999</v>
      </c>
      <c r="O1100" s="143">
        <v>2</v>
      </c>
      <c r="P1100" s="145">
        <v>4.6732499999999995</v>
      </c>
      <c r="Q1100" s="146">
        <v>54.599999999999994</v>
      </c>
      <c r="R1100" s="145">
        <v>54.599999999999994</v>
      </c>
      <c r="S1100" s="139">
        <v>1972510</v>
      </c>
      <c r="T1100" s="147">
        <v>11</v>
      </c>
      <c r="U1100" s="148">
        <v>36126.556776556783</v>
      </c>
      <c r="V1100" s="149">
        <v>27.680468033115165</v>
      </c>
    </row>
    <row r="1101" spans="1:22">
      <c r="A1101" s="125">
        <v>1102</v>
      </c>
      <c r="B1101" s="125">
        <v>1102</v>
      </c>
      <c r="C1101" s="125" t="s">
        <v>1695</v>
      </c>
      <c r="D1101" s="125" t="s">
        <v>418</v>
      </c>
      <c r="E1101" s="125" t="s">
        <v>418</v>
      </c>
      <c r="F1101" s="125" t="s">
        <v>1151</v>
      </c>
      <c r="G1101" s="125" t="s">
        <v>1152</v>
      </c>
      <c r="H1101" s="125" t="s">
        <v>187</v>
      </c>
      <c r="I1101" s="123">
        <v>38000</v>
      </c>
      <c r="J1101" s="125" t="s">
        <v>193</v>
      </c>
      <c r="K1101" s="123">
        <v>38000</v>
      </c>
      <c r="L1101" s="126">
        <v>3.4529999999999998</v>
      </c>
      <c r="M1101" s="137">
        <v>4</v>
      </c>
      <c r="N1101" s="126">
        <v>1.8069999999999999</v>
      </c>
      <c r="O1101" s="123">
        <v>2</v>
      </c>
      <c r="P1101" s="136">
        <v>1.3552499999999998</v>
      </c>
      <c r="Q1101" s="138">
        <v>16.8</v>
      </c>
      <c r="R1101" s="137">
        <v>16.8</v>
      </c>
      <c r="S1101" s="139">
        <v>628870</v>
      </c>
      <c r="T1101" s="124">
        <v>4</v>
      </c>
      <c r="U1101" s="140">
        <v>37432.738095238092</v>
      </c>
      <c r="V1101" s="141">
        <v>26.714583300205131</v>
      </c>
    </row>
    <row r="1102" spans="1:22">
      <c r="A1102" s="125">
        <v>1103</v>
      </c>
      <c r="B1102" s="125">
        <v>1103</v>
      </c>
      <c r="C1102" s="125" t="s">
        <v>1696</v>
      </c>
      <c r="D1102" s="125" t="s">
        <v>215</v>
      </c>
      <c r="E1102" s="125" t="s">
        <v>215</v>
      </c>
      <c r="F1102" s="125" t="s">
        <v>499</v>
      </c>
      <c r="G1102" s="125" t="s">
        <v>500</v>
      </c>
      <c r="H1102" s="125" t="s">
        <v>187</v>
      </c>
      <c r="I1102" s="123">
        <v>38000</v>
      </c>
      <c r="J1102" s="123">
        <v>38000</v>
      </c>
      <c r="K1102" s="125" t="s">
        <v>193</v>
      </c>
      <c r="L1102" s="126">
        <v>3.6259999999999999</v>
      </c>
      <c r="M1102" s="137">
        <v>4</v>
      </c>
      <c r="N1102" s="126">
        <v>0.83</v>
      </c>
      <c r="O1102" s="123">
        <v>2</v>
      </c>
      <c r="P1102" s="136">
        <v>0.62249999999999994</v>
      </c>
      <c r="Q1102" s="138">
        <v>8.4</v>
      </c>
      <c r="R1102" s="137">
        <v>8.4</v>
      </c>
      <c r="S1102" s="139">
        <v>628870</v>
      </c>
      <c r="T1102" s="124">
        <v>4</v>
      </c>
      <c r="U1102" s="140">
        <v>74865.476190476184</v>
      </c>
      <c r="V1102" s="141">
        <v>13.357291650102566</v>
      </c>
    </row>
    <row r="1103" spans="1:22">
      <c r="A1103" s="142">
        <v>1104</v>
      </c>
      <c r="B1103" s="142">
        <v>1104</v>
      </c>
      <c r="C1103" s="142" t="s">
        <v>1697</v>
      </c>
      <c r="D1103" s="125" t="s">
        <v>205</v>
      </c>
      <c r="E1103" s="125" t="s">
        <v>205</v>
      </c>
      <c r="F1103" s="142" t="s">
        <v>502</v>
      </c>
      <c r="G1103" s="142" t="s">
        <v>503</v>
      </c>
      <c r="H1103" s="142" t="s">
        <v>187</v>
      </c>
      <c r="I1103" s="143">
        <v>38000</v>
      </c>
      <c r="J1103" s="143">
        <v>38000</v>
      </c>
      <c r="K1103" s="143">
        <v>10000</v>
      </c>
      <c r="L1103" s="144">
        <v>8.1340000000000003</v>
      </c>
      <c r="M1103" s="145">
        <v>9</v>
      </c>
      <c r="N1103" s="144">
        <v>11.769</v>
      </c>
      <c r="O1103" s="143">
        <v>2</v>
      </c>
      <c r="P1103" s="145">
        <v>8.8267500000000005</v>
      </c>
      <c r="Q1103" s="146">
        <v>109.19999999999999</v>
      </c>
      <c r="R1103" s="145">
        <v>109.19999999999999</v>
      </c>
      <c r="S1103" s="139">
        <v>2815750</v>
      </c>
      <c r="T1103" s="147">
        <v>11</v>
      </c>
      <c r="U1103" s="148">
        <v>25785.256410256414</v>
      </c>
      <c r="V1103" s="149">
        <v>38.781852082038526</v>
      </c>
    </row>
    <row r="1104" spans="1:22">
      <c r="A1104" s="125">
        <v>1105</v>
      </c>
      <c r="B1104" s="125">
        <v>1105</v>
      </c>
      <c r="C1104" s="125" t="s">
        <v>1698</v>
      </c>
      <c r="D1104" s="125" t="s">
        <v>184</v>
      </c>
      <c r="E1104" s="125" t="s">
        <v>184</v>
      </c>
      <c r="F1104" s="125" t="s">
        <v>270</v>
      </c>
      <c r="G1104" s="125" t="s">
        <v>271</v>
      </c>
      <c r="H1104" s="125" t="s">
        <v>187</v>
      </c>
      <c r="I1104" s="123">
        <v>38000</v>
      </c>
      <c r="J1104" s="125" t="s">
        <v>193</v>
      </c>
      <c r="K1104" s="123">
        <v>38000</v>
      </c>
      <c r="L1104" s="126">
        <v>19.151</v>
      </c>
      <c r="M1104" s="137">
        <v>20</v>
      </c>
      <c r="N1104" s="126">
        <v>0.57199999999999995</v>
      </c>
      <c r="O1104" s="123">
        <v>2</v>
      </c>
      <c r="P1104" s="136">
        <v>0.57199999999999995</v>
      </c>
      <c r="Q1104" s="138">
        <v>4.2</v>
      </c>
      <c r="R1104" s="137">
        <v>4.2</v>
      </c>
      <c r="S1104" s="139">
        <v>1914140</v>
      </c>
      <c r="T1104" s="124">
        <v>1</v>
      </c>
      <c r="U1104" s="140">
        <v>455747.61904761905</v>
      </c>
      <c r="V1104" s="141">
        <v>2.1941968717021743</v>
      </c>
    </row>
    <row r="1105" spans="1:22">
      <c r="A1105" s="125">
        <v>1106</v>
      </c>
      <c r="B1105" s="125">
        <v>1106</v>
      </c>
      <c r="C1105" s="125" t="s">
        <v>1699</v>
      </c>
      <c r="D1105" s="125" t="s">
        <v>215</v>
      </c>
      <c r="E1105" s="125" t="s">
        <v>215</v>
      </c>
      <c r="F1105" s="125" t="s">
        <v>713</v>
      </c>
      <c r="G1105" s="125" t="s">
        <v>714</v>
      </c>
      <c r="H1105" s="125" t="s">
        <v>187</v>
      </c>
      <c r="I1105" s="123">
        <v>38000</v>
      </c>
      <c r="J1105" s="125" t="s">
        <v>193</v>
      </c>
      <c r="K1105" s="123">
        <v>38000</v>
      </c>
      <c r="L1105" s="126">
        <v>5.2560000000000002</v>
      </c>
      <c r="M1105" s="137">
        <v>6</v>
      </c>
      <c r="N1105" s="126">
        <v>1.1499999999999999</v>
      </c>
      <c r="O1105" s="123">
        <v>2</v>
      </c>
      <c r="P1105" s="136">
        <v>0.86249999999999993</v>
      </c>
      <c r="Q1105" s="138">
        <v>8.4</v>
      </c>
      <c r="R1105" s="137">
        <v>8.4</v>
      </c>
      <c r="S1105" s="139">
        <v>769410</v>
      </c>
      <c r="T1105" s="124">
        <v>4</v>
      </c>
      <c r="U1105" s="140">
        <v>91596.428571428565</v>
      </c>
      <c r="V1105" s="141">
        <v>10.917456232697781</v>
      </c>
    </row>
    <row r="1106" spans="1:22">
      <c r="A1106" s="125">
        <v>1107</v>
      </c>
      <c r="B1106" s="125">
        <v>1107</v>
      </c>
      <c r="C1106" s="125" t="s">
        <v>1700</v>
      </c>
      <c r="D1106" s="125" t="s">
        <v>215</v>
      </c>
      <c r="E1106" s="125" t="s">
        <v>215</v>
      </c>
      <c r="F1106" s="125" t="s">
        <v>713</v>
      </c>
      <c r="G1106" s="125" t="s">
        <v>714</v>
      </c>
      <c r="H1106" s="125" t="s">
        <v>187</v>
      </c>
      <c r="I1106" s="123">
        <v>38000</v>
      </c>
      <c r="J1106" s="125" t="s">
        <v>193</v>
      </c>
      <c r="K1106" s="123">
        <v>38000</v>
      </c>
      <c r="L1106" s="126">
        <v>7.51</v>
      </c>
      <c r="M1106" s="137">
        <v>8</v>
      </c>
      <c r="N1106" s="126">
        <v>1.3440000000000001</v>
      </c>
      <c r="O1106" s="123">
        <v>2</v>
      </c>
      <c r="P1106" s="136">
        <v>1.008</v>
      </c>
      <c r="Q1106" s="138">
        <v>8.4</v>
      </c>
      <c r="R1106" s="137">
        <v>8.4</v>
      </c>
      <c r="S1106" s="139">
        <v>909950</v>
      </c>
      <c r="T1106" s="124">
        <v>4</v>
      </c>
      <c r="U1106" s="140">
        <v>108327.38095238095</v>
      </c>
      <c r="V1106" s="141">
        <v>9.2312764437606454</v>
      </c>
    </row>
    <row r="1107" spans="1:22">
      <c r="A1107" s="125">
        <v>1108</v>
      </c>
      <c r="B1107" s="125">
        <v>1108</v>
      </c>
      <c r="C1107" s="125" t="s">
        <v>1701</v>
      </c>
      <c r="D1107" s="125" t="s">
        <v>184</v>
      </c>
      <c r="E1107" s="125" t="s">
        <v>184</v>
      </c>
      <c r="F1107" s="125" t="s">
        <v>273</v>
      </c>
      <c r="G1107" s="125" t="s">
        <v>274</v>
      </c>
      <c r="H1107" s="125" t="s">
        <v>187</v>
      </c>
      <c r="I1107" s="123">
        <v>38000</v>
      </c>
      <c r="J1107" s="123">
        <v>38000</v>
      </c>
      <c r="K1107" s="125" t="s">
        <v>193</v>
      </c>
      <c r="L1107" s="126">
        <v>8.7579999999999991</v>
      </c>
      <c r="M1107" s="137">
        <v>9</v>
      </c>
      <c r="N1107" s="126">
        <v>0.80300000000000005</v>
      </c>
      <c r="O1107" s="123">
        <v>2</v>
      </c>
      <c r="P1107" s="136">
        <v>0.60225000000000006</v>
      </c>
      <c r="Q1107" s="138">
        <v>4.2</v>
      </c>
      <c r="R1107" s="137">
        <v>4.2</v>
      </c>
      <c r="S1107" s="139">
        <v>1334440</v>
      </c>
      <c r="T1107" s="124">
        <v>1</v>
      </c>
      <c r="U1107" s="140">
        <v>317723.80952380953</v>
      </c>
      <c r="V1107" s="141">
        <v>3.1473876682353645</v>
      </c>
    </row>
    <row r="1108" spans="1:22">
      <c r="A1108" s="125">
        <v>1109</v>
      </c>
      <c r="B1108" s="125">
        <v>1109</v>
      </c>
      <c r="C1108" s="125" t="s">
        <v>1702</v>
      </c>
      <c r="D1108" s="125" t="s">
        <v>223</v>
      </c>
      <c r="E1108" s="125" t="s">
        <v>223</v>
      </c>
      <c r="F1108" s="125" t="s">
        <v>1703</v>
      </c>
      <c r="G1108" s="125" t="s">
        <v>1704</v>
      </c>
      <c r="H1108" s="125" t="s">
        <v>207</v>
      </c>
      <c r="I1108" s="123">
        <v>110000</v>
      </c>
      <c r="J1108" s="123"/>
      <c r="K1108" s="123"/>
      <c r="L1108" s="126">
        <v>5.9290000000000003</v>
      </c>
      <c r="M1108" s="137">
        <v>6</v>
      </c>
      <c r="N1108" s="126">
        <v>0.97899999999999998</v>
      </c>
      <c r="O1108" s="123">
        <v>2</v>
      </c>
      <c r="P1108" s="136">
        <v>0.73424999999999996</v>
      </c>
      <c r="Q1108" s="138">
        <v>8.4</v>
      </c>
      <c r="R1108" s="137">
        <v>8.4</v>
      </c>
      <c r="S1108" s="139">
        <v>1732670</v>
      </c>
      <c r="T1108" s="124">
        <v>7</v>
      </c>
      <c r="U1108" s="140">
        <v>206270.23809523808</v>
      </c>
      <c r="V1108" s="141">
        <v>4.8480091419600964</v>
      </c>
    </row>
    <row r="1109" spans="1:22">
      <c r="A1109" s="125">
        <v>1110</v>
      </c>
      <c r="B1109" s="125">
        <v>1110</v>
      </c>
      <c r="C1109" s="125" t="s">
        <v>1705</v>
      </c>
      <c r="D1109" s="125" t="s">
        <v>1177</v>
      </c>
      <c r="E1109" s="125" t="s">
        <v>1177</v>
      </c>
      <c r="F1109" s="125" t="s">
        <v>1706</v>
      </c>
      <c r="G1109" s="125" t="s">
        <v>1707</v>
      </c>
      <c r="H1109" s="125" t="s">
        <v>207</v>
      </c>
      <c r="I1109" s="123">
        <v>110000</v>
      </c>
      <c r="J1109" s="123">
        <v>110000</v>
      </c>
      <c r="K1109" s="123">
        <v>38000</v>
      </c>
      <c r="L1109" s="126">
        <v>9.25</v>
      </c>
      <c r="M1109" s="137">
        <v>10</v>
      </c>
      <c r="N1109" s="126">
        <v>0.67</v>
      </c>
      <c r="O1109" s="123">
        <v>2</v>
      </c>
      <c r="P1109" s="136">
        <v>0.50250000000000006</v>
      </c>
      <c r="Q1109" s="138">
        <v>4.2</v>
      </c>
      <c r="R1109" s="137">
        <v>4.2</v>
      </c>
      <c r="S1109" s="139">
        <v>1943470</v>
      </c>
      <c r="T1109" s="124">
        <v>7</v>
      </c>
      <c r="U1109" s="140">
        <v>462730.95238095237</v>
      </c>
      <c r="V1109" s="141">
        <v>2.1610830113148132</v>
      </c>
    </row>
    <row r="1110" spans="1:22">
      <c r="A1110" s="125">
        <v>1111</v>
      </c>
      <c r="B1110" s="125">
        <v>1111</v>
      </c>
      <c r="C1110" s="125" t="s">
        <v>1708</v>
      </c>
      <c r="D1110" s="125" t="s">
        <v>418</v>
      </c>
      <c r="E1110" s="125" t="s">
        <v>418</v>
      </c>
      <c r="F1110" s="125" t="s">
        <v>1709</v>
      </c>
      <c r="G1110" s="125" t="s">
        <v>1710</v>
      </c>
      <c r="H1110" s="125" t="s">
        <v>187</v>
      </c>
      <c r="I1110" s="123">
        <v>38000</v>
      </c>
      <c r="J1110" s="123">
        <v>38000</v>
      </c>
      <c r="K1110" s="125" t="s">
        <v>193</v>
      </c>
      <c r="L1110" s="126">
        <v>8.1180000000000003</v>
      </c>
      <c r="M1110" s="137">
        <v>9</v>
      </c>
      <c r="N1110" s="126">
        <v>2.5350000000000001</v>
      </c>
      <c r="O1110" s="123">
        <v>2</v>
      </c>
      <c r="P1110" s="136">
        <v>1.9012500000000001</v>
      </c>
      <c r="Q1110" s="138">
        <v>21</v>
      </c>
      <c r="R1110" s="137">
        <v>21</v>
      </c>
      <c r="S1110" s="139">
        <v>980220</v>
      </c>
      <c r="T1110" s="124">
        <v>4</v>
      </c>
      <c r="U1110" s="140">
        <v>46677.142857142855</v>
      </c>
      <c r="V1110" s="141">
        <v>21.423762012609416</v>
      </c>
    </row>
    <row r="1111" spans="1:22">
      <c r="A1111" s="125">
        <v>1112</v>
      </c>
      <c r="B1111" s="125">
        <v>1112</v>
      </c>
      <c r="C1111" s="125" t="s">
        <v>1711</v>
      </c>
      <c r="D1111" s="125" t="s">
        <v>215</v>
      </c>
      <c r="E1111" s="125" t="s">
        <v>215</v>
      </c>
      <c r="F1111" s="125" t="s">
        <v>1712</v>
      </c>
      <c r="G1111" s="125" t="s">
        <v>1713</v>
      </c>
      <c r="H1111" s="125" t="s">
        <v>187</v>
      </c>
      <c r="I1111" s="123">
        <v>38000</v>
      </c>
      <c r="J1111" s="123">
        <v>38000</v>
      </c>
      <c r="K1111" s="123">
        <v>10000</v>
      </c>
      <c r="L1111" s="126">
        <v>7.08</v>
      </c>
      <c r="M1111" s="137">
        <v>8</v>
      </c>
      <c r="N1111" s="126">
        <v>1.0209999999999999</v>
      </c>
      <c r="O1111" s="123">
        <v>2</v>
      </c>
      <c r="P1111" s="136">
        <v>0.76574999999999993</v>
      </c>
      <c r="Q1111" s="138">
        <v>8.4</v>
      </c>
      <c r="R1111" s="137">
        <v>8.4</v>
      </c>
      <c r="S1111" s="139">
        <v>909950</v>
      </c>
      <c r="T1111" s="124">
        <v>4</v>
      </c>
      <c r="U1111" s="140">
        <v>108327.38095238095</v>
      </c>
      <c r="V1111" s="141">
        <v>9.2312764437606454</v>
      </c>
    </row>
    <row r="1112" spans="1:22">
      <c r="A1112" s="125">
        <v>1113</v>
      </c>
      <c r="B1112" s="125">
        <v>1113</v>
      </c>
      <c r="C1112" s="125" t="s">
        <v>1714</v>
      </c>
      <c r="D1112" s="125" t="s">
        <v>242</v>
      </c>
      <c r="E1112" s="125" t="s">
        <v>242</v>
      </c>
      <c r="F1112" s="125" t="s">
        <v>317</v>
      </c>
      <c r="G1112" s="125" t="s">
        <v>318</v>
      </c>
      <c r="H1112" s="125" t="s">
        <v>187</v>
      </c>
      <c r="I1112" s="123">
        <v>38000</v>
      </c>
      <c r="J1112" s="123">
        <v>38000</v>
      </c>
      <c r="K1112" s="123">
        <v>20000</v>
      </c>
      <c r="L1112" s="126">
        <v>11.398</v>
      </c>
      <c r="M1112" s="137">
        <v>12</v>
      </c>
      <c r="N1112" s="126">
        <v>1.42</v>
      </c>
      <c r="O1112" s="123">
        <v>2</v>
      </c>
      <c r="P1112" s="136">
        <v>1.0649999999999999</v>
      </c>
      <c r="Q1112" s="138">
        <v>12.600000000000001</v>
      </c>
      <c r="R1112" s="137">
        <v>12.600000000000001</v>
      </c>
      <c r="S1112" s="139">
        <v>1574950</v>
      </c>
      <c r="T1112" s="124">
        <v>3</v>
      </c>
      <c r="U1112" s="140">
        <v>124996.03174603173</v>
      </c>
      <c r="V1112" s="141">
        <v>8.00025397631671</v>
      </c>
    </row>
    <row r="1113" spans="1:22">
      <c r="A1113" s="125">
        <v>1114</v>
      </c>
      <c r="B1113" s="125">
        <v>1114</v>
      </c>
      <c r="C1113" s="125" t="s">
        <v>1715</v>
      </c>
      <c r="D1113" s="125" t="s">
        <v>223</v>
      </c>
      <c r="E1113" s="125" t="s">
        <v>223</v>
      </c>
      <c r="F1113" s="125" t="s">
        <v>771</v>
      </c>
      <c r="G1113" s="125" t="s">
        <v>772</v>
      </c>
      <c r="H1113" s="125" t="s">
        <v>207</v>
      </c>
      <c r="I1113" s="123">
        <v>110000</v>
      </c>
      <c r="J1113" s="123">
        <v>110000</v>
      </c>
      <c r="K1113" s="123">
        <v>38000</v>
      </c>
      <c r="L1113" s="126">
        <v>6.6239999999999997</v>
      </c>
      <c r="M1113" s="137">
        <v>7</v>
      </c>
      <c r="N1113" s="126">
        <v>1.0489999999999999</v>
      </c>
      <c r="O1113" s="123">
        <v>2</v>
      </c>
      <c r="P1113" s="136">
        <v>0.78674999999999995</v>
      </c>
      <c r="Q1113" s="138">
        <v>8.4</v>
      </c>
      <c r="R1113" s="137">
        <v>8.4</v>
      </c>
      <c r="S1113" s="139">
        <v>1785370</v>
      </c>
      <c r="T1113" s="124">
        <v>7</v>
      </c>
      <c r="U1113" s="140">
        <v>212544.0476190476</v>
      </c>
      <c r="V1113" s="141">
        <v>4.7049071060900545</v>
      </c>
    </row>
    <row r="1114" spans="1:22">
      <c r="A1114" s="125">
        <v>1115</v>
      </c>
      <c r="B1114" s="125">
        <v>1115</v>
      </c>
      <c r="C1114" s="125" t="s">
        <v>1716</v>
      </c>
      <c r="D1114" s="125" t="s">
        <v>195</v>
      </c>
      <c r="E1114" s="125" t="s">
        <v>195</v>
      </c>
      <c r="F1114" s="125" t="s">
        <v>1221</v>
      </c>
      <c r="G1114" s="125" t="s">
        <v>1222</v>
      </c>
      <c r="H1114" s="125" t="s">
        <v>207</v>
      </c>
      <c r="I1114" s="123">
        <v>110000</v>
      </c>
      <c r="J1114" s="125" t="s">
        <v>193</v>
      </c>
      <c r="K1114" s="123">
        <v>110000</v>
      </c>
      <c r="L1114" s="126">
        <v>8.2240000000000002</v>
      </c>
      <c r="M1114" s="137">
        <v>9</v>
      </c>
      <c r="N1114" s="126">
        <v>0.9</v>
      </c>
      <c r="O1114" s="123">
        <v>2</v>
      </c>
      <c r="P1114" s="136">
        <v>0.67500000000000004</v>
      </c>
      <c r="Q1114" s="138">
        <v>8.4</v>
      </c>
      <c r="R1114" s="137">
        <v>8.4</v>
      </c>
      <c r="S1114" s="139">
        <v>1890770</v>
      </c>
      <c r="T1114" s="124">
        <v>7</v>
      </c>
      <c r="U1114" s="140">
        <v>225091.66666666666</v>
      </c>
      <c r="V1114" s="141">
        <v>4.4426344822479731</v>
      </c>
    </row>
    <row r="1115" spans="1:22">
      <c r="A1115" s="125">
        <v>1116</v>
      </c>
      <c r="B1115" s="125">
        <v>1116</v>
      </c>
      <c r="C1115" s="125" t="s">
        <v>1717</v>
      </c>
      <c r="D1115" s="125" t="s">
        <v>205</v>
      </c>
      <c r="E1115" s="125" t="s">
        <v>205</v>
      </c>
      <c r="F1115" s="125" t="s">
        <v>1718</v>
      </c>
      <c r="G1115" s="125" t="s">
        <v>1719</v>
      </c>
      <c r="H1115" s="125" t="s">
        <v>187</v>
      </c>
      <c r="I1115" s="123">
        <v>38000</v>
      </c>
      <c r="J1115" s="125" t="s">
        <v>193</v>
      </c>
      <c r="K1115" s="123">
        <v>38000</v>
      </c>
      <c r="L1115" s="126">
        <v>3.823</v>
      </c>
      <c r="M1115" s="137">
        <v>4</v>
      </c>
      <c r="N1115" s="126">
        <v>0.77100000000000002</v>
      </c>
      <c r="O1115" s="123">
        <v>2</v>
      </c>
      <c r="P1115" s="136">
        <v>0.57825000000000004</v>
      </c>
      <c r="Q1115" s="138">
        <v>4.2</v>
      </c>
      <c r="R1115" s="137">
        <v>4.2</v>
      </c>
      <c r="S1115" s="139">
        <v>628870</v>
      </c>
      <c r="T1115" s="124">
        <v>4</v>
      </c>
      <c r="U1115" s="140">
        <v>149730.95238095237</v>
      </c>
      <c r="V1115" s="141">
        <v>6.6786458250512828</v>
      </c>
    </row>
    <row r="1116" spans="1:22">
      <c r="A1116" s="142">
        <v>1117</v>
      </c>
      <c r="B1116" s="142">
        <v>1117</v>
      </c>
      <c r="C1116" s="142" t="s">
        <v>1720</v>
      </c>
      <c r="D1116" s="125" t="s">
        <v>195</v>
      </c>
      <c r="E1116" s="125" t="s">
        <v>195</v>
      </c>
      <c r="F1116" s="142" t="s">
        <v>199</v>
      </c>
      <c r="G1116" s="142" t="s">
        <v>200</v>
      </c>
      <c r="H1116" s="142" t="s">
        <v>187</v>
      </c>
      <c r="I1116" s="143">
        <v>38000</v>
      </c>
      <c r="J1116" s="143">
        <v>38000</v>
      </c>
      <c r="K1116" s="142" t="s">
        <v>193</v>
      </c>
      <c r="L1116" s="144">
        <v>7.05</v>
      </c>
      <c r="M1116" s="145">
        <v>8</v>
      </c>
      <c r="N1116" s="144">
        <v>5.6580000000000004</v>
      </c>
      <c r="O1116" s="143">
        <v>2</v>
      </c>
      <c r="P1116" s="145">
        <v>4.2435</v>
      </c>
      <c r="Q1116" s="146">
        <v>50.400000000000006</v>
      </c>
      <c r="R1116" s="145">
        <v>50.400000000000006</v>
      </c>
      <c r="S1116" s="139">
        <v>2604940</v>
      </c>
      <c r="T1116" s="147">
        <v>11</v>
      </c>
      <c r="U1116" s="148">
        <v>51685.317460317456</v>
      </c>
      <c r="V1116" s="149">
        <v>19.347854461139224</v>
      </c>
    </row>
    <row r="1117" spans="1:22">
      <c r="A1117" s="125">
        <v>1118</v>
      </c>
      <c r="B1117" s="125">
        <v>1118</v>
      </c>
      <c r="C1117" s="125" t="s">
        <v>1721</v>
      </c>
      <c r="D1117" s="125" t="s">
        <v>195</v>
      </c>
      <c r="E1117" s="125" t="s">
        <v>195</v>
      </c>
      <c r="F1117" s="125" t="s">
        <v>236</v>
      </c>
      <c r="G1117" s="125" t="s">
        <v>237</v>
      </c>
      <c r="H1117" s="125" t="s">
        <v>187</v>
      </c>
      <c r="I1117" s="123">
        <v>38000</v>
      </c>
      <c r="J1117" s="123">
        <v>38000</v>
      </c>
      <c r="K1117" s="125" t="s">
        <v>193</v>
      </c>
      <c r="L1117" s="126">
        <v>6.3179999999999996</v>
      </c>
      <c r="M1117" s="137">
        <v>7</v>
      </c>
      <c r="N1117" s="126">
        <v>4.8090000000000002</v>
      </c>
      <c r="O1117" s="123">
        <v>2</v>
      </c>
      <c r="P1117" s="136">
        <v>3.6067499999999999</v>
      </c>
      <c r="Q1117" s="138">
        <v>42</v>
      </c>
      <c r="R1117" s="137">
        <v>42</v>
      </c>
      <c r="S1117" s="139">
        <v>1126610</v>
      </c>
      <c r="T1117" s="124">
        <v>6</v>
      </c>
      <c r="U1117" s="140">
        <v>26824.047619047618</v>
      </c>
      <c r="V1117" s="141">
        <v>37.279981537532954</v>
      </c>
    </row>
    <row r="1118" spans="1:22">
      <c r="A1118" s="125">
        <v>1119</v>
      </c>
      <c r="B1118" s="125">
        <v>1119</v>
      </c>
      <c r="C1118" s="125" t="s">
        <v>1722</v>
      </c>
      <c r="D1118" s="125" t="s">
        <v>195</v>
      </c>
      <c r="E1118" s="125" t="s">
        <v>195</v>
      </c>
      <c r="F1118" s="125" t="s">
        <v>236</v>
      </c>
      <c r="G1118" s="125" t="s">
        <v>237</v>
      </c>
      <c r="H1118" s="125" t="s">
        <v>187</v>
      </c>
      <c r="I1118" s="123">
        <v>38000</v>
      </c>
      <c r="J1118" s="123">
        <v>38000</v>
      </c>
      <c r="K1118" s="125" t="s">
        <v>193</v>
      </c>
      <c r="L1118" s="126">
        <v>8.6159999999999997</v>
      </c>
      <c r="M1118" s="137">
        <v>9</v>
      </c>
      <c r="N1118" s="126">
        <v>0.66700000000000004</v>
      </c>
      <c r="O1118" s="123">
        <v>2</v>
      </c>
      <c r="P1118" s="136">
        <v>0.50025000000000008</v>
      </c>
      <c r="Q1118" s="138">
        <v>4.2</v>
      </c>
      <c r="R1118" s="137">
        <v>4.2</v>
      </c>
      <c r="S1118" s="139">
        <v>1334440</v>
      </c>
      <c r="T1118" s="124">
        <v>1</v>
      </c>
      <c r="U1118" s="140">
        <v>317723.80952380953</v>
      </c>
      <c r="V1118" s="141">
        <v>3.1473876682353645</v>
      </c>
    </row>
    <row r="1119" spans="1:22">
      <c r="A1119" s="142">
        <v>1120</v>
      </c>
      <c r="B1119" s="142">
        <v>1120</v>
      </c>
      <c r="C1119" s="142" t="s">
        <v>1723</v>
      </c>
      <c r="D1119" s="125" t="s">
        <v>242</v>
      </c>
      <c r="E1119" s="125" t="s">
        <v>242</v>
      </c>
      <c r="F1119" s="142" t="s">
        <v>317</v>
      </c>
      <c r="G1119" s="142" t="s">
        <v>318</v>
      </c>
      <c r="H1119" s="142" t="s">
        <v>187</v>
      </c>
      <c r="I1119" s="143">
        <v>38000</v>
      </c>
      <c r="J1119" s="143">
        <v>38000</v>
      </c>
      <c r="K1119" s="143">
        <v>20000</v>
      </c>
      <c r="L1119" s="144">
        <v>8.84</v>
      </c>
      <c r="M1119" s="145">
        <v>9</v>
      </c>
      <c r="N1119" s="144">
        <v>7.3620000000000001</v>
      </c>
      <c r="O1119" s="143">
        <v>2</v>
      </c>
      <c r="P1119" s="145">
        <v>5.5214999999999996</v>
      </c>
      <c r="Q1119" s="146">
        <v>67.2</v>
      </c>
      <c r="R1119" s="145">
        <v>67.2</v>
      </c>
      <c r="S1119" s="139">
        <v>2815750</v>
      </c>
      <c r="T1119" s="147">
        <v>11</v>
      </c>
      <c r="U1119" s="148">
        <v>41901.041666666664</v>
      </c>
      <c r="V1119" s="149">
        <v>23.865755127408327</v>
      </c>
    </row>
    <row r="1120" spans="1:22">
      <c r="A1120" s="125">
        <v>1121</v>
      </c>
      <c r="B1120" s="125">
        <v>1121</v>
      </c>
      <c r="C1120" s="125" t="s">
        <v>1724</v>
      </c>
      <c r="D1120" s="125" t="s">
        <v>190</v>
      </c>
      <c r="E1120" s="125" t="s">
        <v>190</v>
      </c>
      <c r="F1120" s="125" t="s">
        <v>603</v>
      </c>
      <c r="G1120" s="125" t="s">
        <v>604</v>
      </c>
      <c r="H1120" s="125" t="s">
        <v>187</v>
      </c>
      <c r="I1120" s="123">
        <v>38000</v>
      </c>
      <c r="J1120" s="123">
        <v>38000</v>
      </c>
      <c r="K1120" s="125" t="s">
        <v>193</v>
      </c>
      <c r="L1120" s="126">
        <v>9.9760000000000009</v>
      </c>
      <c r="M1120" s="137">
        <v>10</v>
      </c>
      <c r="N1120" s="126">
        <v>0.55600000000000005</v>
      </c>
      <c r="O1120" s="123">
        <v>2</v>
      </c>
      <c r="P1120" s="136">
        <v>0.55600000000000005</v>
      </c>
      <c r="Q1120" s="138">
        <v>4.2</v>
      </c>
      <c r="R1120" s="137">
        <v>4.2</v>
      </c>
      <c r="S1120" s="139">
        <v>1387140</v>
      </c>
      <c r="T1120" s="124">
        <v>1</v>
      </c>
      <c r="U1120" s="140">
        <v>330271.42857142858</v>
      </c>
      <c r="V1120" s="141">
        <v>3.0278126216531858</v>
      </c>
    </row>
    <row r="1121" spans="1:22">
      <c r="A1121" s="125">
        <v>1122</v>
      </c>
      <c r="B1121" s="125">
        <v>1122</v>
      </c>
      <c r="C1121" s="125" t="s">
        <v>1725</v>
      </c>
      <c r="D1121" s="125" t="s">
        <v>242</v>
      </c>
      <c r="E1121" s="125" t="s">
        <v>242</v>
      </c>
      <c r="F1121" s="125" t="s">
        <v>345</v>
      </c>
      <c r="G1121" s="125" t="s">
        <v>346</v>
      </c>
      <c r="H1121" s="125" t="s">
        <v>187</v>
      </c>
      <c r="I1121" s="123">
        <v>38000</v>
      </c>
      <c r="J1121" s="123">
        <v>38000</v>
      </c>
      <c r="K1121" s="125" t="s">
        <v>193</v>
      </c>
      <c r="L1121" s="126">
        <v>10.066000000000001</v>
      </c>
      <c r="M1121" s="137">
        <v>11</v>
      </c>
      <c r="N1121" s="126">
        <v>2.484</v>
      </c>
      <c r="O1121" s="123">
        <v>2</v>
      </c>
      <c r="P1121" s="136">
        <v>1.863</v>
      </c>
      <c r="Q1121" s="138">
        <v>21</v>
      </c>
      <c r="R1121" s="137">
        <v>21</v>
      </c>
      <c r="S1121" s="139">
        <v>1120760</v>
      </c>
      <c r="T1121" s="124">
        <v>4</v>
      </c>
      <c r="U1121" s="140">
        <v>53369.523809523809</v>
      </c>
      <c r="V1121" s="141">
        <v>18.737285413469433</v>
      </c>
    </row>
    <row r="1122" spans="1:22">
      <c r="A1122" s="125">
        <v>1123</v>
      </c>
      <c r="B1122" s="125">
        <v>1123</v>
      </c>
      <c r="C1122" s="125" t="s">
        <v>1726</v>
      </c>
      <c r="D1122" s="125" t="s">
        <v>195</v>
      </c>
      <c r="E1122" s="125" t="s">
        <v>195</v>
      </c>
      <c r="F1122" s="125" t="s">
        <v>539</v>
      </c>
      <c r="G1122" s="125" t="s">
        <v>540</v>
      </c>
      <c r="H1122" s="125" t="s">
        <v>187</v>
      </c>
      <c r="I1122" s="123">
        <v>38000</v>
      </c>
      <c r="J1122" s="123">
        <v>38000</v>
      </c>
      <c r="K1122" s="125" t="s">
        <v>193</v>
      </c>
      <c r="L1122" s="126">
        <v>9.6829999999999998</v>
      </c>
      <c r="M1122" s="137">
        <v>10</v>
      </c>
      <c r="N1122" s="126">
        <v>0.41599999999999998</v>
      </c>
      <c r="O1122" s="123">
        <v>2</v>
      </c>
      <c r="P1122" s="136">
        <v>0.41599999999999998</v>
      </c>
      <c r="Q1122" s="138">
        <v>4.2</v>
      </c>
      <c r="R1122" s="137">
        <v>4.2</v>
      </c>
      <c r="S1122" s="139">
        <v>1387140</v>
      </c>
      <c r="T1122" s="124">
        <v>1</v>
      </c>
      <c r="U1122" s="140">
        <v>330271.42857142858</v>
      </c>
      <c r="V1122" s="141">
        <v>3.0278126216531858</v>
      </c>
    </row>
    <row r="1123" spans="1:22">
      <c r="A1123" s="125">
        <v>1124</v>
      </c>
      <c r="B1123" s="125">
        <v>1124</v>
      </c>
      <c r="C1123" s="125" t="s">
        <v>1727</v>
      </c>
      <c r="D1123" s="125" t="s">
        <v>242</v>
      </c>
      <c r="E1123" s="125" t="s">
        <v>242</v>
      </c>
      <c r="F1123" s="125" t="s">
        <v>349</v>
      </c>
      <c r="G1123" s="125" t="s">
        <v>350</v>
      </c>
      <c r="H1123" s="125" t="s">
        <v>207</v>
      </c>
      <c r="I1123" s="123">
        <v>110000</v>
      </c>
      <c r="J1123" s="125" t="s">
        <v>193</v>
      </c>
      <c r="K1123" s="123">
        <v>110000</v>
      </c>
      <c r="L1123" s="126">
        <v>9.218</v>
      </c>
      <c r="M1123" s="137">
        <v>10</v>
      </c>
      <c r="N1123" s="126">
        <v>1.607</v>
      </c>
      <c r="O1123" s="123">
        <v>2</v>
      </c>
      <c r="P1123" s="136">
        <v>1.2052499999999999</v>
      </c>
      <c r="Q1123" s="138">
        <v>12.600000000000001</v>
      </c>
      <c r="R1123" s="137">
        <v>12.600000000000001</v>
      </c>
      <c r="S1123" s="139">
        <v>1943470</v>
      </c>
      <c r="T1123" s="124">
        <v>7</v>
      </c>
      <c r="U1123" s="140">
        <v>154243.65079365077</v>
      </c>
      <c r="V1123" s="141">
        <v>6.4832490339444409</v>
      </c>
    </row>
    <row r="1124" spans="1:22">
      <c r="A1124" s="125">
        <v>1125</v>
      </c>
      <c r="B1124" s="125">
        <v>1125</v>
      </c>
      <c r="C1124" s="125" t="s">
        <v>1728</v>
      </c>
      <c r="D1124" s="125" t="s">
        <v>242</v>
      </c>
      <c r="E1124" s="125" t="s">
        <v>242</v>
      </c>
      <c r="F1124" s="125" t="s">
        <v>331</v>
      </c>
      <c r="G1124" s="125" t="s">
        <v>332</v>
      </c>
      <c r="H1124" s="125" t="s">
        <v>187</v>
      </c>
      <c r="I1124" s="123">
        <v>38000</v>
      </c>
      <c r="J1124" s="123">
        <v>38000</v>
      </c>
      <c r="K1124" s="123">
        <v>20000</v>
      </c>
      <c r="L1124" s="126">
        <v>5.3819999999999997</v>
      </c>
      <c r="M1124" s="137">
        <v>6</v>
      </c>
      <c r="N1124" s="126">
        <v>1.657</v>
      </c>
      <c r="O1124" s="123">
        <v>2</v>
      </c>
      <c r="P1124" s="136">
        <v>1.24275</v>
      </c>
      <c r="Q1124" s="138">
        <v>12.600000000000001</v>
      </c>
      <c r="R1124" s="137">
        <v>12.600000000000001</v>
      </c>
      <c r="S1124" s="139">
        <v>769410</v>
      </c>
      <c r="T1124" s="124">
        <v>4</v>
      </c>
      <c r="U1124" s="140">
        <v>61064.28571428571</v>
      </c>
      <c r="V1124" s="141">
        <v>16.376184349046675</v>
      </c>
    </row>
    <row r="1125" spans="1:22">
      <c r="A1125" s="125">
        <v>1126</v>
      </c>
      <c r="B1125" s="125">
        <v>1126</v>
      </c>
      <c r="C1125" s="125" t="s">
        <v>1729</v>
      </c>
      <c r="D1125" s="125" t="s">
        <v>242</v>
      </c>
      <c r="E1125" s="125" t="s">
        <v>242</v>
      </c>
      <c r="F1125" s="125" t="s">
        <v>349</v>
      </c>
      <c r="G1125" s="125" t="s">
        <v>350</v>
      </c>
      <c r="H1125" s="125" t="s">
        <v>207</v>
      </c>
      <c r="I1125" s="123">
        <v>110000</v>
      </c>
      <c r="J1125" s="125" t="s">
        <v>193</v>
      </c>
      <c r="K1125" s="123">
        <v>110000</v>
      </c>
      <c r="L1125" s="126">
        <v>9.8070000000000004</v>
      </c>
      <c r="M1125" s="137">
        <v>10</v>
      </c>
      <c r="N1125" s="126">
        <v>0.62</v>
      </c>
      <c r="O1125" s="123">
        <v>2</v>
      </c>
      <c r="P1125" s="136">
        <v>0.46499999999999997</v>
      </c>
      <c r="Q1125" s="138">
        <v>4.2</v>
      </c>
      <c r="R1125" s="137">
        <v>4.2</v>
      </c>
      <c r="S1125" s="139">
        <v>1943470</v>
      </c>
      <c r="T1125" s="124">
        <v>7</v>
      </c>
      <c r="U1125" s="140">
        <v>462730.95238095237</v>
      </c>
      <c r="V1125" s="141">
        <v>2.1610830113148132</v>
      </c>
    </row>
    <row r="1126" spans="1:22">
      <c r="A1126" s="125">
        <v>1127</v>
      </c>
      <c r="B1126" s="125">
        <v>1127</v>
      </c>
      <c r="C1126" s="125" t="s">
        <v>1730</v>
      </c>
      <c r="D1126" s="125" t="s">
        <v>359</v>
      </c>
      <c r="E1126" s="125" t="s">
        <v>359</v>
      </c>
      <c r="F1126" s="125" t="s">
        <v>522</v>
      </c>
      <c r="G1126" s="125" t="s">
        <v>523</v>
      </c>
      <c r="H1126" s="125" t="s">
        <v>187</v>
      </c>
      <c r="I1126" s="123">
        <v>38000</v>
      </c>
      <c r="J1126" s="123">
        <v>38000</v>
      </c>
      <c r="K1126" s="123">
        <v>20000</v>
      </c>
      <c r="L1126" s="126">
        <v>9.17</v>
      </c>
      <c r="M1126" s="137">
        <v>10</v>
      </c>
      <c r="N1126" s="126">
        <v>3.5640000000000001</v>
      </c>
      <c r="O1126" s="123">
        <v>2</v>
      </c>
      <c r="P1126" s="136">
        <v>2.673</v>
      </c>
      <c r="Q1126" s="138">
        <v>29.400000000000006</v>
      </c>
      <c r="R1126" s="137">
        <v>29.400000000000006</v>
      </c>
      <c r="S1126" s="139">
        <v>1236090</v>
      </c>
      <c r="T1126" s="124">
        <v>5</v>
      </c>
      <c r="U1126" s="140">
        <v>42043.8775510204</v>
      </c>
      <c r="V1126" s="141">
        <v>23.78467587311604</v>
      </c>
    </row>
    <row r="1127" spans="1:22">
      <c r="A1127" s="125">
        <v>1128</v>
      </c>
      <c r="B1127" s="125">
        <v>1128</v>
      </c>
      <c r="C1127" s="125" t="s">
        <v>1731</v>
      </c>
      <c r="D1127" s="125" t="s">
        <v>359</v>
      </c>
      <c r="E1127" s="125" t="s">
        <v>359</v>
      </c>
      <c r="F1127" s="125" t="s">
        <v>522</v>
      </c>
      <c r="G1127" s="125" t="s">
        <v>523</v>
      </c>
      <c r="H1127" s="125" t="s">
        <v>187</v>
      </c>
      <c r="I1127" s="123">
        <v>38000</v>
      </c>
      <c r="J1127" s="123">
        <v>38000</v>
      </c>
      <c r="K1127" s="123">
        <v>20000</v>
      </c>
      <c r="L1127" s="126">
        <v>2.84</v>
      </c>
      <c r="M1127" s="137">
        <v>3</v>
      </c>
      <c r="N1127" s="126">
        <v>2.34</v>
      </c>
      <c r="O1127" s="123">
        <v>2</v>
      </c>
      <c r="P1127" s="136">
        <v>1.7549999999999999</v>
      </c>
      <c r="Q1127" s="138">
        <v>21</v>
      </c>
      <c r="R1127" s="137">
        <v>21</v>
      </c>
      <c r="S1127" s="139">
        <v>558600</v>
      </c>
      <c r="T1127" s="124">
        <v>4</v>
      </c>
      <c r="U1127" s="140">
        <v>26600</v>
      </c>
      <c r="V1127" s="141">
        <v>37.593984962406012</v>
      </c>
    </row>
    <row r="1128" spans="1:22">
      <c r="A1128" s="125">
        <v>1129</v>
      </c>
      <c r="B1128" s="125">
        <v>1129</v>
      </c>
      <c r="C1128" s="125" t="s">
        <v>1732</v>
      </c>
      <c r="D1128" s="125" t="s">
        <v>242</v>
      </c>
      <c r="E1128" s="125" t="s">
        <v>242</v>
      </c>
      <c r="F1128" s="125" t="s">
        <v>603</v>
      </c>
      <c r="G1128" s="125" t="s">
        <v>604</v>
      </c>
      <c r="H1128" s="125" t="s">
        <v>187</v>
      </c>
      <c r="I1128" s="123">
        <v>38000</v>
      </c>
      <c r="J1128" s="123">
        <v>38000</v>
      </c>
      <c r="K1128" s="125" t="s">
        <v>193</v>
      </c>
      <c r="L1128" s="126">
        <v>11.439</v>
      </c>
      <c r="M1128" s="137">
        <v>12</v>
      </c>
      <c r="N1128" s="126">
        <v>0.47099999999999997</v>
      </c>
      <c r="O1128" s="123">
        <v>2</v>
      </c>
      <c r="P1128" s="136">
        <v>0.47099999999999997</v>
      </c>
      <c r="Q1128" s="138">
        <v>4.2</v>
      </c>
      <c r="R1128" s="137">
        <v>4.2</v>
      </c>
      <c r="S1128" s="139">
        <v>1492540</v>
      </c>
      <c r="T1128" s="124">
        <v>1</v>
      </c>
      <c r="U1128" s="140">
        <v>355366.66666666663</v>
      </c>
      <c r="V1128" s="141">
        <v>2.8139949348091173</v>
      </c>
    </row>
    <row r="1129" spans="1:22">
      <c r="A1129" s="125">
        <v>1130</v>
      </c>
      <c r="B1129" s="125">
        <v>1130</v>
      </c>
      <c r="C1129" s="125" t="s">
        <v>1733</v>
      </c>
      <c r="D1129" s="125" t="s">
        <v>242</v>
      </c>
      <c r="E1129" s="125" t="s">
        <v>242</v>
      </c>
      <c r="F1129" s="125" t="s">
        <v>946</v>
      </c>
      <c r="G1129" s="125" t="s">
        <v>947</v>
      </c>
      <c r="H1129" s="125" t="s">
        <v>187</v>
      </c>
      <c r="I1129" s="123">
        <v>38000</v>
      </c>
      <c r="J1129" s="123">
        <v>38000</v>
      </c>
      <c r="K1129" s="125" t="s">
        <v>193</v>
      </c>
      <c r="L1129" s="126">
        <v>10.177</v>
      </c>
      <c r="M1129" s="137">
        <v>11</v>
      </c>
      <c r="N1129" s="126">
        <v>0.77200000000000002</v>
      </c>
      <c r="O1129" s="123">
        <v>2</v>
      </c>
      <c r="P1129" s="136">
        <v>0.57899999999999996</v>
      </c>
      <c r="Q1129" s="138">
        <v>4.2</v>
      </c>
      <c r="R1129" s="137">
        <v>4.2</v>
      </c>
      <c r="S1129" s="139">
        <v>1439840</v>
      </c>
      <c r="T1129" s="124">
        <v>1</v>
      </c>
      <c r="U1129" s="140">
        <v>342819.04761904763</v>
      </c>
      <c r="V1129" s="141">
        <v>2.9169907767529724</v>
      </c>
    </row>
    <row r="1130" spans="1:22">
      <c r="A1130" s="125">
        <v>1131</v>
      </c>
      <c r="B1130" s="125">
        <v>1131</v>
      </c>
      <c r="C1130" s="125" t="s">
        <v>1734</v>
      </c>
      <c r="D1130" s="125" t="s">
        <v>354</v>
      </c>
      <c r="E1130" s="125" t="s">
        <v>354</v>
      </c>
      <c r="F1130" s="125" t="s">
        <v>525</v>
      </c>
      <c r="G1130" s="125" t="s">
        <v>526</v>
      </c>
      <c r="H1130" s="125" t="s">
        <v>187</v>
      </c>
      <c r="I1130" s="123">
        <v>38000</v>
      </c>
      <c r="J1130" s="123">
        <v>38000</v>
      </c>
      <c r="K1130" s="123">
        <v>10000</v>
      </c>
      <c r="L1130" s="126">
        <v>9.9749999999999996</v>
      </c>
      <c r="M1130" s="137">
        <v>10</v>
      </c>
      <c r="N1130" s="126">
        <v>1.502</v>
      </c>
      <c r="O1130" s="123">
        <v>2</v>
      </c>
      <c r="P1130" s="136">
        <v>1.1265000000000001</v>
      </c>
      <c r="Q1130" s="138">
        <v>12.600000000000001</v>
      </c>
      <c r="R1130" s="137">
        <v>12.600000000000001</v>
      </c>
      <c r="S1130" s="139">
        <v>1469550</v>
      </c>
      <c r="T1130" s="124">
        <v>3</v>
      </c>
      <c r="U1130" s="140">
        <v>116630.95238095237</v>
      </c>
      <c r="V1130" s="141">
        <v>8.5740532816168233</v>
      </c>
    </row>
    <row r="1131" spans="1:22">
      <c r="A1131" s="125">
        <v>1132</v>
      </c>
      <c r="B1131" s="125">
        <v>1132</v>
      </c>
      <c r="C1131" s="125" t="s">
        <v>1735</v>
      </c>
      <c r="D1131" s="125" t="s">
        <v>354</v>
      </c>
      <c r="E1131" s="125" t="s">
        <v>354</v>
      </c>
      <c r="F1131" s="125" t="s">
        <v>528</v>
      </c>
      <c r="G1131" s="125" t="s">
        <v>529</v>
      </c>
      <c r="H1131" s="125" t="s">
        <v>187</v>
      </c>
      <c r="I1131" s="123">
        <v>38000</v>
      </c>
      <c r="J1131" s="123">
        <v>38000</v>
      </c>
      <c r="K1131" s="123">
        <v>10000</v>
      </c>
      <c r="L1131" s="126">
        <v>8.0679999999999996</v>
      </c>
      <c r="M1131" s="137">
        <v>9</v>
      </c>
      <c r="N1131" s="126">
        <v>1.0609999999999999</v>
      </c>
      <c r="O1131" s="123">
        <v>2</v>
      </c>
      <c r="P1131" s="136">
        <v>0.79574999999999996</v>
      </c>
      <c r="Q1131" s="138">
        <v>8.4</v>
      </c>
      <c r="R1131" s="137">
        <v>8.4</v>
      </c>
      <c r="S1131" s="139">
        <v>1379800</v>
      </c>
      <c r="T1131" s="124">
        <v>2</v>
      </c>
      <c r="U1131" s="140">
        <v>164261.90476190476</v>
      </c>
      <c r="V1131" s="141">
        <v>6.087838817219887</v>
      </c>
    </row>
    <row r="1132" spans="1:22">
      <c r="A1132" s="125">
        <v>1133</v>
      </c>
      <c r="B1132" s="125">
        <v>1133</v>
      </c>
      <c r="C1132" s="125" t="s">
        <v>1736</v>
      </c>
      <c r="D1132" s="125" t="s">
        <v>242</v>
      </c>
      <c r="E1132" s="125" t="s">
        <v>242</v>
      </c>
      <c r="F1132" s="125" t="s">
        <v>532</v>
      </c>
      <c r="G1132" s="125" t="s">
        <v>533</v>
      </c>
      <c r="H1132" s="125" t="s">
        <v>187</v>
      </c>
      <c r="I1132" s="123">
        <v>38000</v>
      </c>
      <c r="J1132" s="123"/>
      <c r="K1132" s="123"/>
      <c r="L1132" s="126">
        <v>6.8049999999999997</v>
      </c>
      <c r="M1132" s="137">
        <v>7</v>
      </c>
      <c r="N1132" s="126">
        <v>1.252</v>
      </c>
      <c r="O1132" s="123">
        <v>2</v>
      </c>
      <c r="P1132" s="136">
        <v>0.93900000000000006</v>
      </c>
      <c r="Q1132" s="138">
        <v>8.4</v>
      </c>
      <c r="R1132" s="137">
        <v>8.4</v>
      </c>
      <c r="S1132" s="139">
        <v>839680</v>
      </c>
      <c r="T1132" s="124">
        <v>4</v>
      </c>
      <c r="U1132" s="140">
        <v>99961.904761904763</v>
      </c>
      <c r="V1132" s="141">
        <v>10.003810975609756</v>
      </c>
    </row>
    <row r="1133" spans="1:22">
      <c r="A1133" s="125">
        <v>1134</v>
      </c>
      <c r="B1133" s="125">
        <v>1134</v>
      </c>
      <c r="C1133" s="125" t="s">
        <v>1737</v>
      </c>
      <c r="D1133" s="125" t="s">
        <v>860</v>
      </c>
      <c r="E1133" s="125" t="s">
        <v>354</v>
      </c>
      <c r="F1133" s="125" t="s">
        <v>525</v>
      </c>
      <c r="G1133" s="125" t="s">
        <v>526</v>
      </c>
      <c r="H1133" s="125" t="s">
        <v>187</v>
      </c>
      <c r="I1133" s="123">
        <v>38000</v>
      </c>
      <c r="J1133" s="123">
        <v>38000</v>
      </c>
      <c r="K1133" s="123">
        <v>10000</v>
      </c>
      <c r="L1133" s="126">
        <v>4.7969999999999997</v>
      </c>
      <c r="M1133" s="137">
        <v>5</v>
      </c>
      <c r="N1133" s="126">
        <v>0.311</v>
      </c>
      <c r="O1133" s="123">
        <v>2</v>
      </c>
      <c r="P1133" s="136">
        <v>0.311</v>
      </c>
      <c r="Q1133" s="138">
        <v>4.2</v>
      </c>
      <c r="R1133" s="137">
        <v>4.2</v>
      </c>
      <c r="S1133" s="139">
        <v>699140</v>
      </c>
      <c r="T1133" s="124">
        <v>4</v>
      </c>
      <c r="U1133" s="140">
        <v>166461.90476190476</v>
      </c>
      <c r="V1133" s="141">
        <v>6.0073804960379897</v>
      </c>
    </row>
    <row r="1134" spans="1:22">
      <c r="A1134" s="142">
        <v>1135</v>
      </c>
      <c r="B1134" s="142">
        <v>1135</v>
      </c>
      <c r="C1134" s="142" t="s">
        <v>1738</v>
      </c>
      <c r="D1134" s="125" t="s">
        <v>354</v>
      </c>
      <c r="E1134" s="125" t="s">
        <v>359</v>
      </c>
      <c r="F1134" s="142" t="s">
        <v>360</v>
      </c>
      <c r="G1134" s="142" t="s">
        <v>361</v>
      </c>
      <c r="H1134" s="142" t="s">
        <v>187</v>
      </c>
      <c r="I1134" s="143">
        <v>38000</v>
      </c>
      <c r="J1134" s="143">
        <v>38000</v>
      </c>
      <c r="K1134" s="143">
        <v>10000</v>
      </c>
      <c r="L1134" s="144">
        <v>8.9369999999999994</v>
      </c>
      <c r="M1134" s="145">
        <v>9</v>
      </c>
      <c r="N1134" s="144">
        <v>8.0120000000000005</v>
      </c>
      <c r="O1134" s="143">
        <v>2</v>
      </c>
      <c r="P1134" s="145">
        <v>6.0090000000000003</v>
      </c>
      <c r="Q1134" s="146">
        <v>71.400000000000006</v>
      </c>
      <c r="R1134" s="145">
        <v>71.400000000000006</v>
      </c>
      <c r="S1134" s="139">
        <v>2815750</v>
      </c>
      <c r="T1134" s="147">
        <v>11</v>
      </c>
      <c r="U1134" s="148">
        <v>39436.274509803916</v>
      </c>
      <c r="V1134" s="149">
        <v>25.35736482287135</v>
      </c>
    </row>
    <row r="1135" spans="1:22">
      <c r="A1135" s="125">
        <v>1136</v>
      </c>
      <c r="B1135" s="125">
        <v>1136</v>
      </c>
      <c r="C1135" s="125" t="s">
        <v>1739</v>
      </c>
      <c r="D1135" s="125" t="s">
        <v>359</v>
      </c>
      <c r="E1135" s="125" t="s">
        <v>359</v>
      </c>
      <c r="F1135" s="125" t="s">
        <v>522</v>
      </c>
      <c r="G1135" s="125" t="s">
        <v>523</v>
      </c>
      <c r="H1135" s="125" t="s">
        <v>187</v>
      </c>
      <c r="I1135" s="123">
        <v>38000</v>
      </c>
      <c r="J1135" s="123">
        <v>38000</v>
      </c>
      <c r="K1135" s="123">
        <v>20000</v>
      </c>
      <c r="L1135" s="126">
        <v>4.1449999999999996</v>
      </c>
      <c r="M1135" s="137">
        <v>5</v>
      </c>
      <c r="N1135" s="126">
        <v>1.036</v>
      </c>
      <c r="O1135" s="123">
        <v>2</v>
      </c>
      <c r="P1135" s="136">
        <v>0.77700000000000002</v>
      </c>
      <c r="Q1135" s="138">
        <v>8.4</v>
      </c>
      <c r="R1135" s="137">
        <v>8.4</v>
      </c>
      <c r="S1135" s="139">
        <v>699140</v>
      </c>
      <c r="T1135" s="124">
        <v>4</v>
      </c>
      <c r="U1135" s="140">
        <v>83230.952380952382</v>
      </c>
      <c r="V1135" s="141">
        <v>12.014760992075979</v>
      </c>
    </row>
    <row r="1136" spans="1:22">
      <c r="A1136" s="125">
        <v>1137</v>
      </c>
      <c r="B1136" s="125">
        <v>1137</v>
      </c>
      <c r="C1136" s="125" t="s">
        <v>1740</v>
      </c>
      <c r="D1136" s="125" t="s">
        <v>354</v>
      </c>
      <c r="E1136" s="125" t="s">
        <v>354</v>
      </c>
      <c r="F1136" s="125" t="s">
        <v>1435</v>
      </c>
      <c r="G1136" s="125" t="s">
        <v>1436</v>
      </c>
      <c r="H1136" s="125" t="s">
        <v>207</v>
      </c>
      <c r="I1136" s="123">
        <v>110000</v>
      </c>
      <c r="J1136" s="123">
        <v>110000</v>
      </c>
      <c r="K1136" s="123">
        <v>38000</v>
      </c>
      <c r="L1136" s="126">
        <v>5.7859999999999996</v>
      </c>
      <c r="M1136" s="137">
        <v>6</v>
      </c>
      <c r="N1136" s="126">
        <v>2.0569999999999999</v>
      </c>
      <c r="O1136" s="123">
        <v>2</v>
      </c>
      <c r="P1136" s="136">
        <v>1.5427499999999998</v>
      </c>
      <c r="Q1136" s="138">
        <v>16.8</v>
      </c>
      <c r="R1136" s="137">
        <v>16.8</v>
      </c>
      <c r="S1136" s="139">
        <v>2016330</v>
      </c>
      <c r="T1136" s="124">
        <v>8</v>
      </c>
      <c r="U1136" s="140">
        <v>120019.64285714286</v>
      </c>
      <c r="V1136" s="141">
        <v>8.3319694692833011</v>
      </c>
    </row>
    <row r="1137" spans="1:22">
      <c r="A1137" s="125">
        <v>1138</v>
      </c>
      <c r="B1137" s="125">
        <v>1138</v>
      </c>
      <c r="C1137" s="125" t="s">
        <v>1741</v>
      </c>
      <c r="D1137" s="125" t="s">
        <v>242</v>
      </c>
      <c r="E1137" s="125" t="s">
        <v>242</v>
      </c>
      <c r="F1137" s="125" t="s">
        <v>1742</v>
      </c>
      <c r="G1137" s="125" t="s">
        <v>1743</v>
      </c>
      <c r="H1137" s="125" t="s">
        <v>187</v>
      </c>
      <c r="I1137" s="123">
        <v>38000</v>
      </c>
      <c r="J1137" s="123">
        <v>38000</v>
      </c>
      <c r="K1137" s="125" t="s">
        <v>193</v>
      </c>
      <c r="L1137" s="126">
        <v>3.5819999999999999</v>
      </c>
      <c r="M1137" s="137">
        <v>4</v>
      </c>
      <c r="N1137" s="126">
        <v>0.33900000000000002</v>
      </c>
      <c r="O1137" s="123">
        <v>2</v>
      </c>
      <c r="P1137" s="136">
        <v>0.33900000000000002</v>
      </c>
      <c r="Q1137" s="138">
        <v>4.2</v>
      </c>
      <c r="R1137" s="137">
        <v>4.2</v>
      </c>
      <c r="S1137" s="139">
        <v>628870</v>
      </c>
      <c r="T1137" s="124">
        <v>4</v>
      </c>
      <c r="U1137" s="140">
        <v>149730.95238095237</v>
      </c>
      <c r="V1137" s="141">
        <v>6.6786458250512828</v>
      </c>
    </row>
    <row r="1138" spans="1:22">
      <c r="A1138" s="125">
        <v>1139</v>
      </c>
      <c r="B1138" s="125">
        <v>1139</v>
      </c>
      <c r="C1138" s="125" t="s">
        <v>1744</v>
      </c>
      <c r="D1138" s="125" t="s">
        <v>190</v>
      </c>
      <c r="E1138" s="125" t="s">
        <v>190</v>
      </c>
      <c r="F1138" s="125" t="s">
        <v>979</v>
      </c>
      <c r="G1138" s="125" t="s">
        <v>980</v>
      </c>
      <c r="H1138" s="125" t="s">
        <v>207</v>
      </c>
      <c r="I1138" s="123">
        <v>110000</v>
      </c>
      <c r="J1138" s="123">
        <v>110000</v>
      </c>
      <c r="K1138" s="123">
        <v>38000</v>
      </c>
      <c r="L1138" s="126">
        <v>12.167</v>
      </c>
      <c r="M1138" s="137">
        <v>13</v>
      </c>
      <c r="N1138" s="126">
        <v>0.42599999999999999</v>
      </c>
      <c r="O1138" s="123">
        <v>2</v>
      </c>
      <c r="P1138" s="136">
        <v>0.42599999999999999</v>
      </c>
      <c r="Q1138" s="138">
        <v>4.2</v>
      </c>
      <c r="R1138" s="137">
        <v>4.2</v>
      </c>
      <c r="S1138" s="139">
        <v>2101570</v>
      </c>
      <c r="T1138" s="124">
        <v>7</v>
      </c>
      <c r="U1138" s="140">
        <v>500373.80952380953</v>
      </c>
      <c r="V1138" s="141">
        <v>1.9985058789381271</v>
      </c>
    </row>
    <row r="1139" spans="1:22">
      <c r="A1139" s="125">
        <v>1140</v>
      </c>
      <c r="B1139" s="125">
        <v>1140</v>
      </c>
      <c r="C1139" s="125" t="s">
        <v>1745</v>
      </c>
      <c r="D1139" s="125" t="s">
        <v>1198</v>
      </c>
      <c r="E1139" s="125" t="s">
        <v>1198</v>
      </c>
      <c r="F1139" s="125" t="s">
        <v>1199</v>
      </c>
      <c r="G1139" s="125" t="s">
        <v>1200</v>
      </c>
      <c r="H1139" s="125" t="s">
        <v>187</v>
      </c>
      <c r="I1139" s="123">
        <v>38000</v>
      </c>
      <c r="J1139" s="123">
        <v>38000</v>
      </c>
      <c r="K1139" s="123">
        <v>10000</v>
      </c>
      <c r="L1139" s="126">
        <v>8.0190000000000001</v>
      </c>
      <c r="M1139" s="137">
        <v>9</v>
      </c>
      <c r="N1139" s="126">
        <v>0.8</v>
      </c>
      <c r="O1139" s="123">
        <v>2</v>
      </c>
      <c r="P1139" s="136">
        <v>0.60000000000000009</v>
      </c>
      <c r="Q1139" s="138">
        <v>4.2</v>
      </c>
      <c r="R1139" s="137">
        <v>4.2</v>
      </c>
      <c r="S1139" s="139">
        <v>1334440</v>
      </c>
      <c r="T1139" s="124">
        <v>1</v>
      </c>
      <c r="U1139" s="140">
        <v>317723.80952380953</v>
      </c>
      <c r="V1139" s="141">
        <v>3.1473876682353645</v>
      </c>
    </row>
    <row r="1140" spans="1:22">
      <c r="A1140" s="125">
        <v>1141</v>
      </c>
      <c r="B1140" s="125">
        <v>1141</v>
      </c>
      <c r="C1140" s="125" t="s">
        <v>1746</v>
      </c>
      <c r="D1140" s="125" t="s">
        <v>190</v>
      </c>
      <c r="E1140" s="125" t="s">
        <v>190</v>
      </c>
      <c r="F1140" s="125" t="s">
        <v>957</v>
      </c>
      <c r="G1140" s="125" t="s">
        <v>958</v>
      </c>
      <c r="H1140" s="125" t="s">
        <v>187</v>
      </c>
      <c r="I1140" s="123">
        <v>38000</v>
      </c>
      <c r="J1140" s="123">
        <v>38000</v>
      </c>
      <c r="K1140" s="123">
        <v>20000</v>
      </c>
      <c r="L1140" s="126">
        <v>5.3769999999999998</v>
      </c>
      <c r="M1140" s="137">
        <v>6</v>
      </c>
      <c r="N1140" s="126">
        <v>1.208</v>
      </c>
      <c r="O1140" s="123">
        <v>2</v>
      </c>
      <c r="P1140" s="136">
        <v>0.90599999999999992</v>
      </c>
      <c r="Q1140" s="138">
        <v>8.4</v>
      </c>
      <c r="R1140" s="137">
        <v>8.4</v>
      </c>
      <c r="S1140" s="139">
        <v>769410</v>
      </c>
      <c r="T1140" s="124">
        <v>4</v>
      </c>
      <c r="U1140" s="140">
        <v>91596.428571428565</v>
      </c>
      <c r="V1140" s="141">
        <v>10.917456232697781</v>
      </c>
    </row>
    <row r="1141" spans="1:22">
      <c r="A1141" s="125">
        <v>1142</v>
      </c>
      <c r="B1141" s="125">
        <v>1142</v>
      </c>
      <c r="C1141" s="125" t="s">
        <v>1747</v>
      </c>
      <c r="D1141" s="125" t="s">
        <v>190</v>
      </c>
      <c r="E1141" s="125" t="s">
        <v>190</v>
      </c>
      <c r="F1141" s="125" t="s">
        <v>957</v>
      </c>
      <c r="G1141" s="125" t="s">
        <v>958</v>
      </c>
      <c r="H1141" s="125" t="s">
        <v>187</v>
      </c>
      <c r="I1141" s="123">
        <v>38000</v>
      </c>
      <c r="J1141" s="123">
        <v>38000</v>
      </c>
      <c r="K1141" s="123">
        <v>20000</v>
      </c>
      <c r="L1141" s="126">
        <v>8.7040000000000006</v>
      </c>
      <c r="M1141" s="137">
        <v>9</v>
      </c>
      <c r="N1141" s="126">
        <v>1.645</v>
      </c>
      <c r="O1141" s="123">
        <v>2</v>
      </c>
      <c r="P1141" s="136">
        <v>1.2337500000000001</v>
      </c>
      <c r="Q1141" s="138">
        <v>12.600000000000001</v>
      </c>
      <c r="R1141" s="137">
        <v>12.600000000000001</v>
      </c>
      <c r="S1141" s="139">
        <v>1416850</v>
      </c>
      <c r="T1141" s="124">
        <v>3</v>
      </c>
      <c r="U1141" s="140">
        <v>112448.41269841269</v>
      </c>
      <c r="V1141" s="141">
        <v>8.8929667925327323</v>
      </c>
    </row>
    <row r="1142" spans="1:22">
      <c r="A1142" s="125">
        <v>1143</v>
      </c>
      <c r="B1142" s="125">
        <v>1143</v>
      </c>
      <c r="C1142" s="125" t="s">
        <v>1748</v>
      </c>
      <c r="D1142" s="125" t="s">
        <v>190</v>
      </c>
      <c r="E1142" s="125" t="s">
        <v>190</v>
      </c>
      <c r="F1142" s="125" t="s">
        <v>964</v>
      </c>
      <c r="G1142" s="125" t="s">
        <v>965</v>
      </c>
      <c r="H1142" s="125" t="s">
        <v>187</v>
      </c>
      <c r="I1142" s="123">
        <v>38000</v>
      </c>
      <c r="J1142" s="123">
        <v>38000</v>
      </c>
      <c r="K1142" s="125" t="s">
        <v>193</v>
      </c>
      <c r="L1142" s="126">
        <v>8.0779999999999994</v>
      </c>
      <c r="M1142" s="137">
        <v>9</v>
      </c>
      <c r="N1142" s="126">
        <v>0.56200000000000006</v>
      </c>
      <c r="O1142" s="123">
        <v>2</v>
      </c>
      <c r="P1142" s="136">
        <v>0.56200000000000006</v>
      </c>
      <c r="Q1142" s="138">
        <v>4.2</v>
      </c>
      <c r="R1142" s="137">
        <v>4.2</v>
      </c>
      <c r="S1142" s="139">
        <v>1334440</v>
      </c>
      <c r="T1142" s="124">
        <v>1</v>
      </c>
      <c r="U1142" s="140">
        <v>317723.80952380953</v>
      </c>
      <c r="V1142" s="141">
        <v>3.1473876682353645</v>
      </c>
    </row>
    <row r="1143" spans="1:22">
      <c r="A1143" s="125">
        <v>1144</v>
      </c>
      <c r="B1143" s="125">
        <v>1144</v>
      </c>
      <c r="C1143" s="125" t="s">
        <v>1749</v>
      </c>
      <c r="D1143" s="125" t="s">
        <v>242</v>
      </c>
      <c r="E1143" s="125" t="s">
        <v>242</v>
      </c>
      <c r="F1143" s="125" t="s">
        <v>946</v>
      </c>
      <c r="G1143" s="125" t="s">
        <v>947</v>
      </c>
      <c r="H1143" s="125" t="s">
        <v>187</v>
      </c>
      <c r="I1143" s="123">
        <v>38000</v>
      </c>
      <c r="J1143" s="123">
        <v>38000</v>
      </c>
      <c r="K1143" s="125" t="s">
        <v>193</v>
      </c>
      <c r="L1143" s="126">
        <v>12.1</v>
      </c>
      <c r="M1143" s="137">
        <v>13</v>
      </c>
      <c r="N1143" s="126">
        <v>0.47499999999999998</v>
      </c>
      <c r="O1143" s="123">
        <v>2</v>
      </c>
      <c r="P1143" s="136">
        <v>0.47499999999999998</v>
      </c>
      <c r="Q1143" s="138">
        <v>4.2</v>
      </c>
      <c r="R1143" s="137">
        <v>4.2</v>
      </c>
      <c r="S1143" s="139">
        <v>1545240</v>
      </c>
      <c r="T1143" s="124">
        <v>1</v>
      </c>
      <c r="U1143" s="140">
        <v>367914.28571428568</v>
      </c>
      <c r="V1143" s="141">
        <v>2.7180243845616214</v>
      </c>
    </row>
    <row r="1144" spans="1:22">
      <c r="A1144" s="125">
        <v>1145</v>
      </c>
      <c r="B1144" s="125">
        <v>1145</v>
      </c>
      <c r="C1144" s="125" t="s">
        <v>1750</v>
      </c>
      <c r="D1144" s="125" t="s">
        <v>242</v>
      </c>
      <c r="E1144" s="125" t="s">
        <v>242</v>
      </c>
      <c r="F1144" s="125" t="s">
        <v>943</v>
      </c>
      <c r="G1144" s="125" t="s">
        <v>944</v>
      </c>
      <c r="H1144" s="125" t="s">
        <v>187</v>
      </c>
      <c r="I1144" s="123">
        <v>38000</v>
      </c>
      <c r="J1144" s="123">
        <v>38000</v>
      </c>
      <c r="K1144" s="125" t="s">
        <v>193</v>
      </c>
      <c r="L1144" s="126">
        <v>11.263999999999999</v>
      </c>
      <c r="M1144" s="137">
        <v>12</v>
      </c>
      <c r="N1144" s="126">
        <v>0.182</v>
      </c>
      <c r="O1144" s="123">
        <v>2</v>
      </c>
      <c r="P1144" s="136">
        <v>0.182</v>
      </c>
      <c r="Q1144" s="138">
        <v>4.2</v>
      </c>
      <c r="R1144" s="137">
        <v>4.2</v>
      </c>
      <c r="S1144" s="139">
        <v>1492540</v>
      </c>
      <c r="T1144" s="124">
        <v>1</v>
      </c>
      <c r="U1144" s="140">
        <v>355366.66666666663</v>
      </c>
      <c r="V1144" s="141">
        <v>2.8139949348091173</v>
      </c>
    </row>
    <row r="1145" spans="1:22">
      <c r="A1145" s="125">
        <v>1146</v>
      </c>
      <c r="B1145" s="125">
        <v>1146</v>
      </c>
      <c r="C1145" s="125" t="s">
        <v>1751</v>
      </c>
      <c r="D1145" s="125" t="s">
        <v>195</v>
      </c>
      <c r="E1145" s="125" t="s">
        <v>195</v>
      </c>
      <c r="F1145" s="125" t="s">
        <v>1752</v>
      </c>
      <c r="G1145" s="125" t="s">
        <v>1753</v>
      </c>
      <c r="H1145" s="125" t="s">
        <v>187</v>
      </c>
      <c r="I1145" s="123">
        <v>38000</v>
      </c>
      <c r="J1145" s="123">
        <v>38000</v>
      </c>
      <c r="K1145" s="125" t="s">
        <v>193</v>
      </c>
      <c r="L1145" s="126">
        <v>5.32</v>
      </c>
      <c r="M1145" s="137">
        <v>6</v>
      </c>
      <c r="N1145" s="126">
        <v>0.995</v>
      </c>
      <c r="O1145" s="123">
        <v>2</v>
      </c>
      <c r="P1145" s="136">
        <v>0.74624999999999997</v>
      </c>
      <c r="Q1145" s="138">
        <v>8.4</v>
      </c>
      <c r="R1145" s="137">
        <v>8.4</v>
      </c>
      <c r="S1145" s="139">
        <v>769410</v>
      </c>
      <c r="T1145" s="124">
        <v>4</v>
      </c>
      <c r="U1145" s="140">
        <v>91596.428571428565</v>
      </c>
      <c r="V1145" s="141">
        <v>10.917456232697781</v>
      </c>
    </row>
    <row r="1146" spans="1:22">
      <c r="A1146" s="125">
        <v>1147</v>
      </c>
      <c r="B1146" s="125">
        <v>1147</v>
      </c>
      <c r="C1146" s="125" t="s">
        <v>1754</v>
      </c>
      <c r="D1146" s="125" t="s">
        <v>195</v>
      </c>
      <c r="E1146" s="125" t="s">
        <v>195</v>
      </c>
      <c r="F1146" s="125" t="s">
        <v>423</v>
      </c>
      <c r="G1146" s="125" t="s">
        <v>424</v>
      </c>
      <c r="H1146" s="125" t="s">
        <v>187</v>
      </c>
      <c r="I1146" s="123">
        <v>38000</v>
      </c>
      <c r="J1146" s="123">
        <v>38000</v>
      </c>
      <c r="K1146" s="125" t="s">
        <v>193</v>
      </c>
      <c r="L1146" s="126">
        <v>3.4670000000000001</v>
      </c>
      <c r="M1146" s="137">
        <v>4</v>
      </c>
      <c r="N1146" s="126">
        <v>0.77500000000000002</v>
      </c>
      <c r="O1146" s="123">
        <v>2</v>
      </c>
      <c r="P1146" s="136">
        <v>0.58125000000000004</v>
      </c>
      <c r="Q1146" s="138">
        <v>4.2</v>
      </c>
      <c r="R1146" s="137">
        <v>4.2</v>
      </c>
      <c r="S1146" s="139">
        <v>628870</v>
      </c>
      <c r="T1146" s="124">
        <v>4</v>
      </c>
      <c r="U1146" s="140">
        <v>149730.95238095237</v>
      </c>
      <c r="V1146" s="141">
        <v>6.6786458250512828</v>
      </c>
    </row>
    <row r="1147" spans="1:22">
      <c r="A1147" s="125">
        <v>1148</v>
      </c>
      <c r="B1147" s="125">
        <v>1148</v>
      </c>
      <c r="C1147" s="125" t="s">
        <v>1755</v>
      </c>
      <c r="D1147" s="125" t="s">
        <v>195</v>
      </c>
      <c r="E1147" s="125" t="s">
        <v>195</v>
      </c>
      <c r="F1147" s="125" t="s">
        <v>1756</v>
      </c>
      <c r="G1147" s="125" t="s">
        <v>1757</v>
      </c>
      <c r="H1147" s="125" t="s">
        <v>187</v>
      </c>
      <c r="I1147" s="123">
        <v>38000</v>
      </c>
      <c r="J1147" s="123">
        <v>38000</v>
      </c>
      <c r="K1147" s="125" t="s">
        <v>193</v>
      </c>
      <c r="L1147" s="126">
        <v>6.0339999999999998</v>
      </c>
      <c r="M1147" s="137">
        <v>7</v>
      </c>
      <c r="N1147" s="126">
        <v>0.65</v>
      </c>
      <c r="O1147" s="123">
        <v>2</v>
      </c>
      <c r="P1147" s="136">
        <v>0.48750000000000004</v>
      </c>
      <c r="Q1147" s="138">
        <v>4.2</v>
      </c>
      <c r="R1147" s="137">
        <v>4.2</v>
      </c>
      <c r="S1147" s="139">
        <v>839680</v>
      </c>
      <c r="T1147" s="124">
        <v>4</v>
      </c>
      <c r="U1147" s="140">
        <v>199923.80952380953</v>
      </c>
      <c r="V1147" s="141">
        <v>5.0019054878048781</v>
      </c>
    </row>
    <row r="1148" spans="1:22">
      <c r="A1148" s="142">
        <v>1149</v>
      </c>
      <c r="B1148" s="142">
        <v>1149</v>
      </c>
      <c r="C1148" s="142" t="s">
        <v>1758</v>
      </c>
      <c r="D1148" s="125" t="s">
        <v>195</v>
      </c>
      <c r="E1148" s="125" t="s">
        <v>195</v>
      </c>
      <c r="F1148" s="142" t="s">
        <v>539</v>
      </c>
      <c r="G1148" s="142" t="s">
        <v>540</v>
      </c>
      <c r="H1148" s="142" t="s">
        <v>187</v>
      </c>
      <c r="I1148" s="143">
        <v>38000</v>
      </c>
      <c r="J1148" s="143">
        <v>38000</v>
      </c>
      <c r="K1148" s="142" t="s">
        <v>193</v>
      </c>
      <c r="L1148" s="144">
        <v>7.54</v>
      </c>
      <c r="M1148" s="145">
        <v>8</v>
      </c>
      <c r="N1148" s="144">
        <v>18.3799999999999</v>
      </c>
      <c r="O1148" s="143">
        <v>2</v>
      </c>
      <c r="P1148" s="145">
        <v>13.784999999999926</v>
      </c>
      <c r="Q1148" s="146">
        <v>168</v>
      </c>
      <c r="R1148" s="145">
        <v>168</v>
      </c>
      <c r="S1148" s="139">
        <v>3959100</v>
      </c>
      <c r="T1148" s="147">
        <v>12</v>
      </c>
      <c r="U1148" s="148">
        <v>23566.071428571428</v>
      </c>
      <c r="V1148" s="149">
        <v>42.43388648935364</v>
      </c>
    </row>
    <row r="1149" spans="1:22">
      <c r="A1149" s="125">
        <v>1150</v>
      </c>
      <c r="B1149" s="125">
        <v>1150</v>
      </c>
      <c r="C1149" s="125" t="s">
        <v>1759</v>
      </c>
      <c r="D1149" s="125" t="s">
        <v>195</v>
      </c>
      <c r="E1149" s="125" t="s">
        <v>195</v>
      </c>
      <c r="F1149" s="125" t="s">
        <v>382</v>
      </c>
      <c r="G1149" s="125" t="s">
        <v>383</v>
      </c>
      <c r="H1149" s="125" t="s">
        <v>187</v>
      </c>
      <c r="I1149" s="123">
        <v>38000</v>
      </c>
      <c r="J1149" s="123">
        <v>38000</v>
      </c>
      <c r="K1149" s="123">
        <v>20000</v>
      </c>
      <c r="L1149" s="126">
        <v>8.2799999999999994</v>
      </c>
      <c r="M1149" s="137">
        <v>9</v>
      </c>
      <c r="N1149" s="126">
        <v>0.22900000000000001</v>
      </c>
      <c r="O1149" s="123">
        <v>2</v>
      </c>
      <c r="P1149" s="136">
        <v>0.22900000000000001</v>
      </c>
      <c r="Q1149" s="138">
        <v>4.2</v>
      </c>
      <c r="R1149" s="137">
        <v>4.2</v>
      </c>
      <c r="S1149" s="139">
        <v>1334440</v>
      </c>
      <c r="T1149" s="124">
        <v>1</v>
      </c>
      <c r="U1149" s="140">
        <v>317723.80952380953</v>
      </c>
      <c r="V1149" s="141">
        <v>3.1473876682353645</v>
      </c>
    </row>
    <row r="1150" spans="1:22">
      <c r="A1150" s="125">
        <v>1151</v>
      </c>
      <c r="B1150" s="125">
        <v>1151</v>
      </c>
      <c r="C1150" s="125" t="s">
        <v>1760</v>
      </c>
      <c r="D1150" s="125" t="s">
        <v>195</v>
      </c>
      <c r="E1150" s="125" t="s">
        <v>195</v>
      </c>
      <c r="F1150" s="125" t="s">
        <v>199</v>
      </c>
      <c r="G1150" s="125" t="s">
        <v>200</v>
      </c>
      <c r="H1150" s="125" t="s">
        <v>187</v>
      </c>
      <c r="I1150" s="123">
        <v>38000</v>
      </c>
      <c r="J1150" s="123">
        <v>38000</v>
      </c>
      <c r="K1150" s="125" t="s">
        <v>193</v>
      </c>
      <c r="L1150" s="126">
        <v>3.879</v>
      </c>
      <c r="M1150" s="137">
        <v>4</v>
      </c>
      <c r="N1150" s="126">
        <v>0.76500000000000001</v>
      </c>
      <c r="O1150" s="123">
        <v>2</v>
      </c>
      <c r="P1150" s="136">
        <v>0.57374999999999998</v>
      </c>
      <c r="Q1150" s="138">
        <v>4.2</v>
      </c>
      <c r="R1150" s="137">
        <v>4.2</v>
      </c>
      <c r="S1150" s="139">
        <v>628870</v>
      </c>
      <c r="T1150" s="124">
        <v>4</v>
      </c>
      <c r="U1150" s="140">
        <v>149730.95238095237</v>
      </c>
      <c r="V1150" s="141">
        <v>6.6786458250512828</v>
      </c>
    </row>
    <row r="1151" spans="1:22">
      <c r="A1151" s="125">
        <v>1152</v>
      </c>
      <c r="B1151" s="125">
        <v>1152</v>
      </c>
      <c r="C1151" s="125" t="s">
        <v>1761</v>
      </c>
      <c r="D1151" s="125" t="s">
        <v>242</v>
      </c>
      <c r="E1151" s="125" t="s">
        <v>242</v>
      </c>
      <c r="F1151" s="125" t="s">
        <v>337</v>
      </c>
      <c r="G1151" s="125" t="s">
        <v>338</v>
      </c>
      <c r="H1151" s="125" t="s">
        <v>187</v>
      </c>
      <c r="I1151" s="123">
        <v>38000</v>
      </c>
      <c r="J1151" s="123">
        <v>38000</v>
      </c>
      <c r="K1151" s="125" t="s">
        <v>193</v>
      </c>
      <c r="L1151" s="126">
        <v>2.391</v>
      </c>
      <c r="M1151" s="137">
        <v>3</v>
      </c>
      <c r="N1151" s="126">
        <v>0.39900000000000002</v>
      </c>
      <c r="O1151" s="123">
        <v>2</v>
      </c>
      <c r="P1151" s="136">
        <v>0.39900000000000002</v>
      </c>
      <c r="Q1151" s="138">
        <v>4.2</v>
      </c>
      <c r="R1151" s="137">
        <v>4.2</v>
      </c>
      <c r="S1151" s="139">
        <v>558600</v>
      </c>
      <c r="T1151" s="124">
        <v>4</v>
      </c>
      <c r="U1151" s="140">
        <v>133000</v>
      </c>
      <c r="V1151" s="141">
        <v>7.518796992481203</v>
      </c>
    </row>
    <row r="1152" spans="1:22">
      <c r="A1152" s="125">
        <v>1153</v>
      </c>
      <c r="B1152" s="125">
        <v>1153</v>
      </c>
      <c r="C1152" s="125" t="s">
        <v>1762</v>
      </c>
      <c r="D1152" s="125" t="s">
        <v>242</v>
      </c>
      <c r="E1152" s="125" t="s">
        <v>242</v>
      </c>
      <c r="F1152" s="125" t="s">
        <v>331</v>
      </c>
      <c r="G1152" s="125" t="s">
        <v>332</v>
      </c>
      <c r="H1152" s="125" t="s">
        <v>187</v>
      </c>
      <c r="I1152" s="123">
        <v>38000</v>
      </c>
      <c r="J1152" s="123">
        <v>38000</v>
      </c>
      <c r="K1152" s="123">
        <v>20000</v>
      </c>
      <c r="L1152" s="126">
        <v>11.382</v>
      </c>
      <c r="M1152" s="137">
        <v>12</v>
      </c>
      <c r="N1152" s="126">
        <v>0.14799999999999999</v>
      </c>
      <c r="O1152" s="123">
        <v>2</v>
      </c>
      <c r="P1152" s="136">
        <v>0.14799999999999999</v>
      </c>
      <c r="Q1152" s="138">
        <v>4.2</v>
      </c>
      <c r="R1152" s="137">
        <v>4.2</v>
      </c>
      <c r="S1152" s="139">
        <v>1492540</v>
      </c>
      <c r="T1152" s="124">
        <v>1</v>
      </c>
      <c r="U1152" s="140">
        <v>355366.66666666663</v>
      </c>
      <c r="V1152" s="141">
        <v>2.8139949348091173</v>
      </c>
    </row>
    <row r="1153" spans="1:22">
      <c r="A1153" s="125">
        <v>1154</v>
      </c>
      <c r="B1153" s="125">
        <v>1154</v>
      </c>
      <c r="C1153" s="125" t="s">
        <v>1763</v>
      </c>
      <c r="D1153" s="125" t="s">
        <v>359</v>
      </c>
      <c r="E1153" s="125" t="s">
        <v>359</v>
      </c>
      <c r="F1153" s="125" t="s">
        <v>522</v>
      </c>
      <c r="G1153" s="125" t="s">
        <v>523</v>
      </c>
      <c r="H1153" s="125" t="s">
        <v>187</v>
      </c>
      <c r="I1153" s="123">
        <v>38000</v>
      </c>
      <c r="J1153" s="123">
        <v>38000</v>
      </c>
      <c r="K1153" s="123">
        <v>20000</v>
      </c>
      <c r="L1153" s="126">
        <v>13.336</v>
      </c>
      <c r="M1153" s="137">
        <v>14</v>
      </c>
      <c r="N1153" s="126">
        <v>0.14699999999999999</v>
      </c>
      <c r="O1153" s="123">
        <v>3</v>
      </c>
      <c r="P1153" s="136">
        <v>0.14699999999999999</v>
      </c>
      <c r="Q1153" s="138">
        <v>4.2</v>
      </c>
      <c r="R1153" s="137">
        <v>4.2</v>
      </c>
      <c r="S1153" s="139">
        <v>1597940</v>
      </c>
      <c r="T1153" s="124">
        <v>1</v>
      </c>
      <c r="U1153" s="140">
        <v>380461.90476190473</v>
      </c>
      <c r="V1153" s="141">
        <v>2.6283840444572388</v>
      </c>
    </row>
    <row r="1154" spans="1:22">
      <c r="A1154" s="125">
        <v>1155</v>
      </c>
      <c r="B1154" s="125">
        <v>1155</v>
      </c>
      <c r="C1154" s="125" t="s">
        <v>1764</v>
      </c>
      <c r="D1154" s="125" t="s">
        <v>215</v>
      </c>
      <c r="E1154" s="125" t="s">
        <v>215</v>
      </c>
      <c r="F1154" s="125" t="s">
        <v>220</v>
      </c>
      <c r="G1154" s="125" t="s">
        <v>221</v>
      </c>
      <c r="H1154" s="125" t="s">
        <v>187</v>
      </c>
      <c r="I1154" s="123">
        <v>38000</v>
      </c>
      <c r="J1154" s="123">
        <v>38000</v>
      </c>
      <c r="K1154" s="125" t="s">
        <v>193</v>
      </c>
      <c r="L1154" s="126">
        <v>1.5229999999999999</v>
      </c>
      <c r="M1154" s="137">
        <v>2</v>
      </c>
      <c r="N1154" s="126">
        <v>0.29899999999999999</v>
      </c>
      <c r="O1154" s="123">
        <v>3</v>
      </c>
      <c r="P1154" s="136">
        <v>0.29899999999999999</v>
      </c>
      <c r="Q1154" s="138">
        <v>4.2</v>
      </c>
      <c r="R1154" s="137">
        <v>4.2</v>
      </c>
      <c r="S1154" s="139">
        <v>488330</v>
      </c>
      <c r="T1154" s="124">
        <v>4</v>
      </c>
      <c r="U1154" s="140">
        <v>116269.04761904762</v>
      </c>
      <c r="V1154" s="141">
        <v>8.6007413019884087</v>
      </c>
    </row>
    <row r="1155" spans="1:22">
      <c r="A1155" s="125">
        <v>1156</v>
      </c>
      <c r="B1155" s="125">
        <v>1156</v>
      </c>
      <c r="C1155" s="125" t="s">
        <v>1765</v>
      </c>
      <c r="D1155" s="125" t="s">
        <v>392</v>
      </c>
      <c r="E1155" s="125" t="s">
        <v>392</v>
      </c>
      <c r="F1155" s="125" t="s">
        <v>1766</v>
      </c>
      <c r="G1155" s="125" t="s">
        <v>1767</v>
      </c>
      <c r="H1155" s="125" t="s">
        <v>187</v>
      </c>
      <c r="I1155" s="123">
        <v>38000</v>
      </c>
      <c r="J1155" s="123">
        <v>38000</v>
      </c>
      <c r="K1155" s="125" t="s">
        <v>193</v>
      </c>
      <c r="L1155" s="126">
        <v>6.3879999999999999</v>
      </c>
      <c r="M1155" s="137">
        <v>7</v>
      </c>
      <c r="N1155" s="126">
        <v>0.16500000000000001</v>
      </c>
      <c r="O1155" s="123">
        <v>3</v>
      </c>
      <c r="P1155" s="136">
        <v>0.16500000000000001</v>
      </c>
      <c r="Q1155" s="138">
        <v>4.2</v>
      </c>
      <c r="R1155" s="137">
        <v>4.2</v>
      </c>
      <c r="S1155" s="139">
        <v>839680</v>
      </c>
      <c r="T1155" s="124">
        <v>4</v>
      </c>
      <c r="U1155" s="140">
        <v>199923.80952380953</v>
      </c>
      <c r="V1155" s="141">
        <v>5.0019054878048781</v>
      </c>
    </row>
    <row r="1156" spans="1:22">
      <c r="A1156" s="125">
        <v>1158</v>
      </c>
      <c r="B1156" s="125">
        <v>1158</v>
      </c>
      <c r="C1156" s="125" t="s">
        <v>1768</v>
      </c>
      <c r="D1156" s="125" t="s">
        <v>184</v>
      </c>
      <c r="E1156" s="125" t="s">
        <v>184</v>
      </c>
      <c r="F1156" s="125" t="s">
        <v>270</v>
      </c>
      <c r="G1156" s="125" t="s">
        <v>271</v>
      </c>
      <c r="H1156" s="125" t="s">
        <v>187</v>
      </c>
      <c r="I1156" s="123">
        <v>38000</v>
      </c>
      <c r="J1156" s="125" t="s">
        <v>193</v>
      </c>
      <c r="K1156" s="123">
        <v>38000</v>
      </c>
      <c r="L1156" s="126">
        <v>8.0939999999999994</v>
      </c>
      <c r="M1156" s="137">
        <v>9</v>
      </c>
      <c r="N1156" s="126">
        <v>0.14599999999999999</v>
      </c>
      <c r="O1156" s="123">
        <v>3</v>
      </c>
      <c r="P1156" s="136">
        <v>0.14599999999999999</v>
      </c>
      <c r="Q1156" s="138">
        <v>4.2</v>
      </c>
      <c r="R1156" s="137">
        <v>4.2</v>
      </c>
      <c r="S1156" s="139">
        <v>1334440</v>
      </c>
      <c r="T1156" s="124">
        <v>1</v>
      </c>
      <c r="U1156" s="140">
        <v>317723.80952380953</v>
      </c>
      <c r="V1156" s="141">
        <v>3.1473876682353645</v>
      </c>
    </row>
    <row r="1157" spans="1:22">
      <c r="A1157" s="125">
        <v>1159</v>
      </c>
      <c r="B1157" s="125">
        <v>1159</v>
      </c>
      <c r="C1157" s="125" t="s">
        <v>1769</v>
      </c>
      <c r="D1157" s="125" t="s">
        <v>184</v>
      </c>
      <c r="E1157" s="125" t="s">
        <v>184</v>
      </c>
      <c r="F1157" s="125" t="s">
        <v>277</v>
      </c>
      <c r="G1157" s="125" t="s">
        <v>278</v>
      </c>
      <c r="H1157" s="125" t="s">
        <v>187</v>
      </c>
      <c r="I1157" s="123">
        <v>38000</v>
      </c>
      <c r="J1157" s="123">
        <v>38000</v>
      </c>
      <c r="K1157" s="123">
        <v>20000</v>
      </c>
      <c r="L1157" s="126">
        <v>7.1109999999999998</v>
      </c>
      <c r="M1157" s="137">
        <v>8</v>
      </c>
      <c r="N1157" s="126">
        <v>0.20200000000000001</v>
      </c>
      <c r="O1157" s="123">
        <v>3</v>
      </c>
      <c r="P1157" s="136">
        <v>0.20200000000000001</v>
      </c>
      <c r="Q1157" s="138">
        <v>4.2</v>
      </c>
      <c r="R1157" s="137">
        <v>4.2</v>
      </c>
      <c r="S1157" s="139">
        <v>909950</v>
      </c>
      <c r="T1157" s="124">
        <v>4</v>
      </c>
      <c r="U1157" s="140">
        <v>216654.76190476189</v>
      </c>
      <c r="V1157" s="141">
        <v>4.6156382218803227</v>
      </c>
    </row>
    <row r="1158" spans="1:22">
      <c r="A1158" s="125">
        <v>1160</v>
      </c>
      <c r="B1158" s="125">
        <v>1160</v>
      </c>
      <c r="C1158" s="125" t="s">
        <v>1770</v>
      </c>
      <c r="D1158" s="125" t="s">
        <v>184</v>
      </c>
      <c r="E1158" s="125" t="s">
        <v>184</v>
      </c>
      <c r="F1158" s="125" t="s">
        <v>298</v>
      </c>
      <c r="G1158" s="125" t="s">
        <v>299</v>
      </c>
      <c r="H1158" s="125" t="s">
        <v>187</v>
      </c>
      <c r="I1158" s="123">
        <v>38000</v>
      </c>
      <c r="J1158" s="123">
        <v>38000</v>
      </c>
      <c r="K1158" s="123">
        <v>20000</v>
      </c>
      <c r="L1158" s="126">
        <v>6.1829999999999998</v>
      </c>
      <c r="M1158" s="137">
        <v>7</v>
      </c>
      <c r="N1158" s="126">
        <v>0.10100000000000001</v>
      </c>
      <c r="O1158" s="123">
        <v>3</v>
      </c>
      <c r="P1158" s="136">
        <v>0.10100000000000001</v>
      </c>
      <c r="Q1158" s="138">
        <v>4.2</v>
      </c>
      <c r="R1158" s="137">
        <v>4.2</v>
      </c>
      <c r="S1158" s="139">
        <v>839680</v>
      </c>
      <c r="T1158" s="124">
        <v>4</v>
      </c>
      <c r="U1158" s="140">
        <v>199923.80952380953</v>
      </c>
      <c r="V1158" s="141">
        <v>5.0019054878048781</v>
      </c>
    </row>
    <row r="1159" spans="1:22">
      <c r="A1159" s="125">
        <v>1161</v>
      </c>
      <c r="B1159" s="125">
        <v>1161</v>
      </c>
      <c r="C1159" s="125" t="s">
        <v>1771</v>
      </c>
      <c r="D1159" s="125" t="s">
        <v>783</v>
      </c>
      <c r="E1159" s="125" t="s">
        <v>783</v>
      </c>
      <c r="F1159" s="125" t="s">
        <v>1772</v>
      </c>
      <c r="G1159" s="125" t="s">
        <v>1773</v>
      </c>
      <c r="H1159" s="125" t="s">
        <v>207</v>
      </c>
      <c r="I1159" s="123">
        <v>110000</v>
      </c>
      <c r="J1159" s="123"/>
      <c r="K1159" s="123"/>
      <c r="L1159" s="126">
        <v>7.1539999999999999</v>
      </c>
      <c r="M1159" s="137">
        <v>8</v>
      </c>
      <c r="N1159" s="126">
        <v>0.26700000000000002</v>
      </c>
      <c r="O1159" s="123">
        <v>3</v>
      </c>
      <c r="P1159" s="136">
        <v>0.26700000000000002</v>
      </c>
      <c r="Q1159" s="138">
        <v>4.2</v>
      </c>
      <c r="R1159" s="137">
        <v>4.2</v>
      </c>
      <c r="S1159" s="139">
        <v>1838070</v>
      </c>
      <c r="T1159" s="124">
        <v>7</v>
      </c>
      <c r="U1159" s="140">
        <v>437635.71428571426</v>
      </c>
      <c r="V1159" s="141">
        <v>2.2850054676916547</v>
      </c>
    </row>
    <row r="1160" spans="1:22">
      <c r="A1160" s="125">
        <v>1162</v>
      </c>
      <c r="B1160" s="125">
        <v>1162</v>
      </c>
      <c r="C1160" s="125" t="s">
        <v>1774</v>
      </c>
      <c r="D1160" s="125" t="s">
        <v>205</v>
      </c>
      <c r="E1160" s="125" t="s">
        <v>205</v>
      </c>
      <c r="F1160" s="125" t="s">
        <v>1775</v>
      </c>
      <c r="G1160" s="125" t="s">
        <v>1776</v>
      </c>
      <c r="H1160" s="125" t="s">
        <v>187</v>
      </c>
      <c r="I1160" s="123">
        <v>38000</v>
      </c>
      <c r="J1160" s="123">
        <v>38000</v>
      </c>
      <c r="K1160" s="123">
        <v>10000</v>
      </c>
      <c r="L1160" s="126">
        <v>7.1120000000000001</v>
      </c>
      <c r="M1160" s="137">
        <v>8</v>
      </c>
      <c r="N1160" s="126">
        <v>0.1</v>
      </c>
      <c r="O1160" s="123">
        <v>3</v>
      </c>
      <c r="P1160" s="136">
        <v>0.1</v>
      </c>
      <c r="Q1160" s="138">
        <v>4.2</v>
      </c>
      <c r="R1160" s="137">
        <v>4.2</v>
      </c>
      <c r="S1160" s="139">
        <v>909950</v>
      </c>
      <c r="T1160" s="124">
        <v>4</v>
      </c>
      <c r="U1160" s="140">
        <v>216654.76190476189</v>
      </c>
      <c r="V1160" s="141">
        <v>4.6156382218803227</v>
      </c>
    </row>
    <row r="1161" spans="1:22">
      <c r="A1161" s="125">
        <v>1163</v>
      </c>
      <c r="B1161" s="125">
        <v>1163</v>
      </c>
      <c r="C1161" s="125" t="s">
        <v>1777</v>
      </c>
      <c r="D1161" s="125" t="s">
        <v>205</v>
      </c>
      <c r="E1161" s="125" t="s">
        <v>205</v>
      </c>
      <c r="F1161" s="125" t="s">
        <v>1778</v>
      </c>
      <c r="G1161" s="125" t="s">
        <v>1779</v>
      </c>
      <c r="H1161" s="125" t="s">
        <v>187</v>
      </c>
      <c r="I1161" s="123">
        <v>38000</v>
      </c>
      <c r="J1161" s="123">
        <v>38000</v>
      </c>
      <c r="K1161" s="123">
        <v>10000</v>
      </c>
      <c r="L1161" s="126">
        <v>1.4670000000000001</v>
      </c>
      <c r="M1161" s="137">
        <v>2</v>
      </c>
      <c r="N1161" s="126">
        <v>0.11600000000000001</v>
      </c>
      <c r="O1161" s="123">
        <v>3</v>
      </c>
      <c r="P1161" s="136">
        <v>0.11600000000000001</v>
      </c>
      <c r="Q1161" s="138">
        <v>4.2</v>
      </c>
      <c r="R1161" s="137">
        <v>4.2</v>
      </c>
      <c r="S1161" s="139">
        <v>488330</v>
      </c>
      <c r="T1161" s="124">
        <v>4</v>
      </c>
      <c r="U1161" s="140">
        <v>116269.04761904762</v>
      </c>
      <c r="V1161" s="141">
        <v>8.6007413019884087</v>
      </c>
    </row>
    <row r="1162" spans="1:22">
      <c r="A1162" s="125">
        <v>1164</v>
      </c>
      <c r="B1162" s="125">
        <v>1164</v>
      </c>
      <c r="C1162" s="125" t="s">
        <v>1780</v>
      </c>
      <c r="D1162" s="125" t="s">
        <v>860</v>
      </c>
      <c r="E1162" s="125" t="s">
        <v>860</v>
      </c>
      <c r="F1162" s="125" t="s">
        <v>525</v>
      </c>
      <c r="G1162" s="125" t="s">
        <v>526</v>
      </c>
      <c r="H1162" s="125" t="s">
        <v>187</v>
      </c>
      <c r="I1162" s="123">
        <v>38000</v>
      </c>
      <c r="J1162" s="123">
        <v>38000</v>
      </c>
      <c r="K1162" s="123">
        <v>10000</v>
      </c>
      <c r="L1162" s="126">
        <v>8.3610000000000007</v>
      </c>
      <c r="M1162" s="137">
        <v>9</v>
      </c>
      <c r="N1162" s="126">
        <v>9.9000000000000005E-2</v>
      </c>
      <c r="O1162" s="123">
        <v>3</v>
      </c>
      <c r="P1162" s="136">
        <v>9.9000000000000005E-2</v>
      </c>
      <c r="Q1162" s="138">
        <v>4.2</v>
      </c>
      <c r="R1162" s="137">
        <v>4.2</v>
      </c>
      <c r="S1162" s="139">
        <v>1334440</v>
      </c>
      <c r="T1162" s="124">
        <v>1</v>
      </c>
      <c r="U1162" s="140">
        <v>317723.80952380953</v>
      </c>
      <c r="V1162" s="141">
        <v>3.1473876682353645</v>
      </c>
    </row>
    <row r="1163" spans="1:22">
      <c r="A1163" s="125">
        <v>1165</v>
      </c>
      <c r="B1163" s="125">
        <v>1165</v>
      </c>
      <c r="C1163" s="125" t="s">
        <v>1781</v>
      </c>
      <c r="D1163" s="125" t="s">
        <v>418</v>
      </c>
      <c r="E1163" s="125" t="s">
        <v>418</v>
      </c>
      <c r="F1163" s="125" t="s">
        <v>1782</v>
      </c>
      <c r="G1163" s="125" t="s">
        <v>1783</v>
      </c>
      <c r="H1163" s="125" t="s">
        <v>207</v>
      </c>
      <c r="I1163" s="123">
        <v>110000</v>
      </c>
      <c r="J1163" s="123">
        <v>110000</v>
      </c>
      <c r="K1163" s="125" t="s">
        <v>193</v>
      </c>
      <c r="L1163" s="126">
        <v>4.1050000000000004</v>
      </c>
      <c r="M1163" s="137">
        <v>5</v>
      </c>
      <c r="N1163" s="126">
        <v>0.20399999999999999</v>
      </c>
      <c r="O1163" s="123">
        <v>3</v>
      </c>
      <c r="P1163" s="136">
        <v>0.20399999999999999</v>
      </c>
      <c r="Q1163" s="138">
        <v>4.2</v>
      </c>
      <c r="R1163" s="137">
        <v>4.2</v>
      </c>
      <c r="S1163" s="139">
        <v>1679970</v>
      </c>
      <c r="T1163" s="124">
        <v>7</v>
      </c>
      <c r="U1163" s="140">
        <v>399992.8571428571</v>
      </c>
      <c r="V1163" s="141">
        <v>2.5000446436543511</v>
      </c>
    </row>
    <row r="1164" spans="1:22">
      <c r="A1164" s="125">
        <v>1166</v>
      </c>
      <c r="B1164" s="125">
        <v>1166</v>
      </c>
      <c r="C1164" s="125" t="s">
        <v>1784</v>
      </c>
      <c r="D1164" s="125" t="s">
        <v>497</v>
      </c>
      <c r="E1164" s="125" t="s">
        <v>497</v>
      </c>
      <c r="F1164" s="125" t="s">
        <v>1782</v>
      </c>
      <c r="G1164" s="125" t="s">
        <v>1783</v>
      </c>
      <c r="H1164" s="125" t="s">
        <v>207</v>
      </c>
      <c r="I1164" s="123">
        <v>110000</v>
      </c>
      <c r="J1164" s="123">
        <v>110000</v>
      </c>
      <c r="K1164" s="125" t="s">
        <v>193</v>
      </c>
      <c r="L1164" s="126">
        <v>4.5960000000000001</v>
      </c>
      <c r="M1164" s="137">
        <v>5</v>
      </c>
      <c r="N1164" s="126">
        <v>0.18099999999999999</v>
      </c>
      <c r="O1164" s="123">
        <v>3</v>
      </c>
      <c r="P1164" s="136">
        <v>0.18099999999999999</v>
      </c>
      <c r="Q1164" s="138">
        <v>4.2</v>
      </c>
      <c r="R1164" s="137">
        <v>4.2</v>
      </c>
      <c r="S1164" s="139">
        <v>1679970</v>
      </c>
      <c r="T1164" s="124">
        <v>7</v>
      </c>
      <c r="U1164" s="140">
        <v>399992.8571428571</v>
      </c>
      <c r="V1164" s="141">
        <v>2.5000446436543511</v>
      </c>
    </row>
    <row r="1165" spans="1:22">
      <c r="A1165" s="125">
        <v>1167</v>
      </c>
      <c r="B1165" s="125">
        <v>1167</v>
      </c>
      <c r="C1165" s="125" t="s">
        <v>1785</v>
      </c>
      <c r="D1165" s="125" t="s">
        <v>458</v>
      </c>
      <c r="E1165" s="125" t="s">
        <v>458</v>
      </c>
      <c r="F1165" s="125" t="s">
        <v>1148</v>
      </c>
      <c r="G1165" s="125" t="s">
        <v>1149</v>
      </c>
      <c r="H1165" s="125" t="s">
        <v>187</v>
      </c>
      <c r="I1165" s="123">
        <v>38000</v>
      </c>
      <c r="J1165" s="123">
        <v>38000</v>
      </c>
      <c r="K1165" s="125" t="s">
        <v>193</v>
      </c>
      <c r="L1165" s="126">
        <v>2.1859999999999999</v>
      </c>
      <c r="M1165" s="137">
        <v>3</v>
      </c>
      <c r="N1165" s="126">
        <v>0.22</v>
      </c>
      <c r="O1165" s="123">
        <v>3</v>
      </c>
      <c r="P1165" s="136">
        <v>0.22</v>
      </c>
      <c r="Q1165" s="138">
        <v>4.2</v>
      </c>
      <c r="R1165" s="137">
        <v>4.2</v>
      </c>
      <c r="S1165" s="139">
        <v>558600</v>
      </c>
      <c r="T1165" s="124">
        <v>4</v>
      </c>
      <c r="U1165" s="140">
        <v>133000</v>
      </c>
      <c r="V1165" s="141">
        <v>7.518796992481203</v>
      </c>
    </row>
    <row r="1166" spans="1:22">
      <c r="A1166" s="125">
        <v>1168</v>
      </c>
      <c r="B1166" s="125">
        <v>1168</v>
      </c>
      <c r="C1166" s="125" t="s">
        <v>1786</v>
      </c>
      <c r="D1166" s="125" t="s">
        <v>783</v>
      </c>
      <c r="E1166" s="125" t="s">
        <v>783</v>
      </c>
      <c r="F1166" s="125" t="s">
        <v>1787</v>
      </c>
      <c r="G1166" s="125" t="s">
        <v>1788</v>
      </c>
      <c r="H1166" s="125" t="s">
        <v>187</v>
      </c>
      <c r="I1166" s="123">
        <v>38000</v>
      </c>
      <c r="J1166" s="123">
        <v>38000</v>
      </c>
      <c r="K1166" s="125" t="s">
        <v>193</v>
      </c>
      <c r="L1166" s="126">
        <v>5.3310000000000004</v>
      </c>
      <c r="M1166" s="137">
        <v>6</v>
      </c>
      <c r="N1166" s="126">
        <v>0.35399999999999998</v>
      </c>
      <c r="O1166" s="123">
        <v>3</v>
      </c>
      <c r="P1166" s="136">
        <v>0.35399999999999998</v>
      </c>
      <c r="Q1166" s="138">
        <v>4.2</v>
      </c>
      <c r="R1166" s="137">
        <v>4.2</v>
      </c>
      <c r="S1166" s="139">
        <v>769410</v>
      </c>
      <c r="T1166" s="124">
        <v>4</v>
      </c>
      <c r="U1166" s="140">
        <v>183192.85714285713</v>
      </c>
      <c r="V1166" s="141">
        <v>5.4587281163488903</v>
      </c>
    </row>
    <row r="1167" spans="1:22">
      <c r="A1167" s="125">
        <v>1169</v>
      </c>
      <c r="B1167" s="125">
        <v>1169</v>
      </c>
      <c r="C1167" s="125" t="s">
        <v>1789</v>
      </c>
      <c r="D1167" s="125" t="s">
        <v>205</v>
      </c>
      <c r="E1167" s="125" t="s">
        <v>205</v>
      </c>
      <c r="F1167" s="125" t="s">
        <v>1551</v>
      </c>
      <c r="G1167" s="125" t="s">
        <v>1552</v>
      </c>
      <c r="H1167" s="125" t="s">
        <v>207</v>
      </c>
      <c r="I1167" s="123">
        <v>110000</v>
      </c>
      <c r="J1167" s="125" t="s">
        <v>193</v>
      </c>
      <c r="K1167" s="123">
        <v>110000</v>
      </c>
      <c r="L1167" s="126">
        <v>6.5780000000000003</v>
      </c>
      <c r="M1167" s="137">
        <v>7</v>
      </c>
      <c r="N1167" s="126">
        <v>0.13400000000000001</v>
      </c>
      <c r="O1167" s="123">
        <v>3</v>
      </c>
      <c r="P1167" s="136">
        <v>0.13400000000000001</v>
      </c>
      <c r="Q1167" s="138">
        <v>4.2</v>
      </c>
      <c r="R1167" s="137">
        <v>4.2</v>
      </c>
      <c r="S1167" s="139">
        <v>1785370</v>
      </c>
      <c r="T1167" s="124">
        <v>7</v>
      </c>
      <c r="U1167" s="140">
        <v>425088.09523809521</v>
      </c>
      <c r="V1167" s="141">
        <v>2.3524535530450272</v>
      </c>
    </row>
    <row r="1168" spans="1:22">
      <c r="A1168" s="125">
        <v>1170</v>
      </c>
      <c r="B1168" s="125">
        <v>1170</v>
      </c>
      <c r="C1168" s="125" t="s">
        <v>1790</v>
      </c>
      <c r="D1168" s="125" t="s">
        <v>205</v>
      </c>
      <c r="E1168" s="125" t="s">
        <v>205</v>
      </c>
      <c r="F1168" s="125" t="s">
        <v>1791</v>
      </c>
      <c r="G1168" s="125" t="s">
        <v>1792</v>
      </c>
      <c r="H1168" s="125" t="s">
        <v>187</v>
      </c>
      <c r="I1168" s="123">
        <v>38000</v>
      </c>
      <c r="J1168" s="123">
        <v>38000</v>
      </c>
      <c r="K1168" s="123">
        <v>10000</v>
      </c>
      <c r="L1168" s="126">
        <v>6.2960000000000003</v>
      </c>
      <c r="M1168" s="137">
        <v>7</v>
      </c>
      <c r="N1168" s="126">
        <v>9.6000000000000002E-2</v>
      </c>
      <c r="O1168" s="123">
        <v>3</v>
      </c>
      <c r="P1168" s="136">
        <v>9.6000000000000002E-2</v>
      </c>
      <c r="Q1168" s="138">
        <v>4.2</v>
      </c>
      <c r="R1168" s="137">
        <v>4.2</v>
      </c>
      <c r="S1168" s="139">
        <v>839680</v>
      </c>
      <c r="T1168" s="124">
        <v>4</v>
      </c>
      <c r="U1168" s="140">
        <v>199923.80952380953</v>
      </c>
      <c r="V1168" s="141">
        <v>5.0019054878048781</v>
      </c>
    </row>
    <row r="1169" spans="1:22">
      <c r="A1169" s="125">
        <v>1171</v>
      </c>
      <c r="B1169" s="125">
        <v>1171</v>
      </c>
      <c r="C1169" s="125" t="s">
        <v>1793</v>
      </c>
      <c r="D1169" s="125" t="s">
        <v>205</v>
      </c>
      <c r="E1169" s="125" t="s">
        <v>205</v>
      </c>
      <c r="F1169" s="125" t="s">
        <v>1794</v>
      </c>
      <c r="G1169" s="125" t="s">
        <v>1795</v>
      </c>
      <c r="H1169" s="125" t="s">
        <v>207</v>
      </c>
      <c r="I1169" s="123">
        <v>110000</v>
      </c>
      <c r="J1169" s="123">
        <v>110000</v>
      </c>
      <c r="K1169" s="123">
        <v>38000</v>
      </c>
      <c r="L1169" s="126">
        <v>10.651999999999999</v>
      </c>
      <c r="M1169" s="137">
        <v>11</v>
      </c>
      <c r="N1169" s="126">
        <v>0.113</v>
      </c>
      <c r="O1169" s="123">
        <v>3</v>
      </c>
      <c r="P1169" s="136">
        <v>0.113</v>
      </c>
      <c r="Q1169" s="138">
        <v>4.2</v>
      </c>
      <c r="R1169" s="137">
        <v>4.2</v>
      </c>
      <c r="S1169" s="139">
        <v>1996170</v>
      </c>
      <c r="T1169" s="124">
        <v>7</v>
      </c>
      <c r="U1169" s="140">
        <v>475278.57142857142</v>
      </c>
      <c r="V1169" s="141">
        <v>2.1040292159485414</v>
      </c>
    </row>
    <row r="1170" spans="1:22">
      <c r="A1170" s="125">
        <v>1172</v>
      </c>
      <c r="B1170" s="125">
        <v>1172</v>
      </c>
      <c r="C1170" s="125" t="s">
        <v>1796</v>
      </c>
      <c r="D1170" s="125" t="s">
        <v>205</v>
      </c>
      <c r="E1170" s="125" t="s">
        <v>205</v>
      </c>
      <c r="F1170" s="125" t="s">
        <v>1709</v>
      </c>
      <c r="G1170" s="125" t="s">
        <v>1710</v>
      </c>
      <c r="H1170" s="125" t="s">
        <v>187</v>
      </c>
      <c r="I1170" s="123">
        <v>38000</v>
      </c>
      <c r="J1170" s="123">
        <v>38000</v>
      </c>
      <c r="K1170" s="125" t="s">
        <v>193</v>
      </c>
      <c r="L1170" s="126">
        <v>7.4349999999999996</v>
      </c>
      <c r="M1170" s="137">
        <v>8</v>
      </c>
      <c r="N1170" s="126">
        <v>0.20699999999999999</v>
      </c>
      <c r="O1170" s="123">
        <v>3</v>
      </c>
      <c r="P1170" s="136">
        <v>0.20699999999999999</v>
      </c>
      <c r="Q1170" s="138">
        <v>4.2</v>
      </c>
      <c r="R1170" s="137">
        <v>4.2</v>
      </c>
      <c r="S1170" s="139">
        <v>909950</v>
      </c>
      <c r="T1170" s="124">
        <v>4</v>
      </c>
      <c r="U1170" s="140">
        <v>216654.76190476189</v>
      </c>
      <c r="V1170" s="141">
        <v>4.6156382218803227</v>
      </c>
    </row>
    <row r="1171" spans="1:22">
      <c r="A1171" s="125">
        <v>1173</v>
      </c>
      <c r="B1171" s="125">
        <v>1173</v>
      </c>
      <c r="C1171" s="125" t="s">
        <v>1797</v>
      </c>
      <c r="D1171" s="125" t="s">
        <v>190</v>
      </c>
      <c r="E1171" s="125" t="s">
        <v>190</v>
      </c>
      <c r="F1171" s="125" t="s">
        <v>1798</v>
      </c>
      <c r="G1171" s="125" t="s">
        <v>1799</v>
      </c>
      <c r="H1171" s="125" t="s">
        <v>187</v>
      </c>
      <c r="I1171" s="123">
        <v>38000</v>
      </c>
      <c r="J1171" s="123">
        <v>38000</v>
      </c>
      <c r="K1171" s="125" t="s">
        <v>193</v>
      </c>
      <c r="L1171" s="126">
        <v>6.1879999999999997</v>
      </c>
      <c r="M1171" s="137">
        <v>7</v>
      </c>
      <c r="N1171" s="126">
        <v>0.30599999999999999</v>
      </c>
      <c r="O1171" s="123">
        <v>3</v>
      </c>
      <c r="P1171" s="136">
        <v>0.30599999999999999</v>
      </c>
      <c r="Q1171" s="138">
        <v>4.2</v>
      </c>
      <c r="R1171" s="137">
        <v>4.2</v>
      </c>
      <c r="S1171" s="139">
        <v>839680</v>
      </c>
      <c r="T1171" s="124">
        <v>4</v>
      </c>
      <c r="U1171" s="140">
        <v>199923.80952380953</v>
      </c>
      <c r="V1171" s="141">
        <v>5.0019054878048781</v>
      </c>
    </row>
    <row r="1172" spans="1:22">
      <c r="A1172" s="125">
        <v>1174</v>
      </c>
      <c r="B1172" s="125">
        <v>1174</v>
      </c>
      <c r="C1172" s="125" t="s">
        <v>1800</v>
      </c>
      <c r="D1172" s="125" t="s">
        <v>860</v>
      </c>
      <c r="E1172" s="125" t="s">
        <v>860</v>
      </c>
      <c r="F1172" s="125" t="s">
        <v>1801</v>
      </c>
      <c r="G1172" s="125" t="s">
        <v>1802</v>
      </c>
      <c r="H1172" s="125" t="s">
        <v>187</v>
      </c>
      <c r="I1172" s="123">
        <v>38000</v>
      </c>
      <c r="J1172" s="123">
        <v>38000</v>
      </c>
      <c r="K1172" s="123">
        <v>10000</v>
      </c>
      <c r="L1172" s="126">
        <v>4.33</v>
      </c>
      <c r="M1172" s="137">
        <v>5</v>
      </c>
      <c r="N1172" s="126">
        <v>0.113</v>
      </c>
      <c r="O1172" s="123">
        <v>3</v>
      </c>
      <c r="P1172" s="136">
        <v>0.113</v>
      </c>
      <c r="Q1172" s="138">
        <v>4.2</v>
      </c>
      <c r="R1172" s="137">
        <v>4.2</v>
      </c>
      <c r="S1172" s="139">
        <v>699140</v>
      </c>
      <c r="T1172" s="124">
        <v>4</v>
      </c>
      <c r="U1172" s="140">
        <v>166461.90476190476</v>
      </c>
      <c r="V1172" s="141">
        <v>6.0073804960379897</v>
      </c>
    </row>
    <row r="1173" spans="1:22">
      <c r="A1173" s="125">
        <v>1175</v>
      </c>
      <c r="B1173" s="125">
        <v>1175</v>
      </c>
      <c r="C1173" s="125" t="s">
        <v>1803</v>
      </c>
      <c r="D1173" s="125" t="s">
        <v>190</v>
      </c>
      <c r="E1173" s="125" t="s">
        <v>190</v>
      </c>
      <c r="F1173" s="125" t="s">
        <v>1804</v>
      </c>
      <c r="G1173" s="125" t="s">
        <v>1805</v>
      </c>
      <c r="H1173" s="125" t="s">
        <v>207</v>
      </c>
      <c r="I1173" s="123">
        <v>110000</v>
      </c>
      <c r="J1173" s="125" t="s">
        <v>193</v>
      </c>
      <c r="K1173" s="123">
        <v>110000</v>
      </c>
      <c r="L1173" s="126">
        <v>4.2030000000000003</v>
      </c>
      <c r="M1173" s="137">
        <v>5</v>
      </c>
      <c r="N1173" s="126">
        <v>0.10299999999999999</v>
      </c>
      <c r="O1173" s="123">
        <v>3</v>
      </c>
      <c r="P1173" s="136">
        <v>0.10299999999999999</v>
      </c>
      <c r="Q1173" s="138">
        <v>4.2</v>
      </c>
      <c r="R1173" s="137">
        <v>4.2</v>
      </c>
      <c r="S1173" s="139">
        <v>1679970</v>
      </c>
      <c r="T1173" s="124">
        <v>7</v>
      </c>
      <c r="U1173" s="140">
        <v>399992.8571428571</v>
      </c>
      <c r="V1173" s="141">
        <v>2.5000446436543511</v>
      </c>
    </row>
    <row r="1174" spans="1:22">
      <c r="A1174" s="125">
        <v>1176</v>
      </c>
      <c r="B1174" s="125">
        <v>1176</v>
      </c>
      <c r="C1174" s="125" t="s">
        <v>1806</v>
      </c>
      <c r="D1174" s="125" t="s">
        <v>890</v>
      </c>
      <c r="E1174" s="125" t="s">
        <v>890</v>
      </c>
      <c r="F1174" s="125" t="s">
        <v>1804</v>
      </c>
      <c r="G1174" s="125" t="s">
        <v>1805</v>
      </c>
      <c r="H1174" s="125" t="s">
        <v>207</v>
      </c>
      <c r="I1174" s="123">
        <v>110000</v>
      </c>
      <c r="J1174" s="125" t="s">
        <v>193</v>
      </c>
      <c r="K1174" s="123">
        <v>110000</v>
      </c>
      <c r="L1174" s="126">
        <v>4.1680000000000001</v>
      </c>
      <c r="M1174" s="137">
        <v>5</v>
      </c>
      <c r="N1174" s="126">
        <v>0.14799999999999999</v>
      </c>
      <c r="O1174" s="123">
        <v>3</v>
      </c>
      <c r="P1174" s="136">
        <v>0.14799999999999999</v>
      </c>
      <c r="Q1174" s="138">
        <v>4.2</v>
      </c>
      <c r="R1174" s="137">
        <v>4.2</v>
      </c>
      <c r="S1174" s="139">
        <v>1679970</v>
      </c>
      <c r="T1174" s="124">
        <v>7</v>
      </c>
      <c r="U1174" s="140">
        <v>399992.8571428571</v>
      </c>
      <c r="V1174" s="141">
        <v>2.5000446436543511</v>
      </c>
    </row>
    <row r="1175" spans="1:22">
      <c r="A1175" s="125">
        <v>1177</v>
      </c>
      <c r="B1175" s="125">
        <v>1177</v>
      </c>
      <c r="C1175" s="125" t="s">
        <v>1807</v>
      </c>
      <c r="D1175" s="125" t="s">
        <v>860</v>
      </c>
      <c r="E1175" s="125" t="s">
        <v>860</v>
      </c>
      <c r="F1175" s="125" t="s">
        <v>1804</v>
      </c>
      <c r="G1175" s="125" t="s">
        <v>1805</v>
      </c>
      <c r="H1175" s="125" t="s">
        <v>207</v>
      </c>
      <c r="I1175" s="123">
        <v>110000</v>
      </c>
      <c r="J1175" s="125" t="s">
        <v>193</v>
      </c>
      <c r="K1175" s="123">
        <v>110000</v>
      </c>
      <c r="L1175" s="126">
        <v>1.9790000000000001</v>
      </c>
      <c r="M1175" s="137">
        <v>2</v>
      </c>
      <c r="N1175" s="126">
        <v>0.121</v>
      </c>
      <c r="O1175" s="123">
        <v>3</v>
      </c>
      <c r="P1175" s="136">
        <v>0.121</v>
      </c>
      <c r="Q1175" s="138">
        <v>4.2</v>
      </c>
      <c r="R1175" s="137">
        <v>4.2</v>
      </c>
      <c r="S1175" s="139">
        <v>1340080</v>
      </c>
      <c r="T1175" s="124">
        <v>11</v>
      </c>
      <c r="U1175" s="140">
        <v>319066.66666666663</v>
      </c>
      <c r="V1175" s="141">
        <v>3.134141245298788</v>
      </c>
    </row>
    <row r="1176" spans="1:22">
      <c r="A1176" s="125">
        <v>1178</v>
      </c>
      <c r="B1176" s="125">
        <v>1178</v>
      </c>
      <c r="C1176" s="125" t="s">
        <v>1808</v>
      </c>
      <c r="D1176" s="125" t="s">
        <v>890</v>
      </c>
      <c r="E1176" s="125" t="s">
        <v>890</v>
      </c>
      <c r="F1176" s="125" t="s">
        <v>1804</v>
      </c>
      <c r="G1176" s="125" t="s">
        <v>1805</v>
      </c>
      <c r="H1176" s="125" t="s">
        <v>207</v>
      </c>
      <c r="I1176" s="123">
        <v>110000</v>
      </c>
      <c r="J1176" s="125" t="s">
        <v>193</v>
      </c>
      <c r="K1176" s="123">
        <v>110000</v>
      </c>
      <c r="L1176" s="126">
        <v>3.8740000000000001</v>
      </c>
      <c r="M1176" s="137">
        <v>4</v>
      </c>
      <c r="N1176" s="126">
        <v>0.33300000000000002</v>
      </c>
      <c r="O1176" s="123">
        <v>3</v>
      </c>
      <c r="P1176" s="136">
        <v>0.33300000000000002</v>
      </c>
      <c r="Q1176" s="138">
        <v>4.2</v>
      </c>
      <c r="R1176" s="137">
        <v>4.2</v>
      </c>
      <c r="S1176" s="139">
        <v>1627270</v>
      </c>
      <c r="T1176" s="124">
        <v>7</v>
      </c>
      <c r="U1176" s="140">
        <v>387445.23809523811</v>
      </c>
      <c r="V1176" s="141">
        <v>2.5810099123071155</v>
      </c>
    </row>
    <row r="1177" spans="1:22">
      <c r="A1177" s="125">
        <v>1179</v>
      </c>
      <c r="B1177" s="125">
        <v>1179</v>
      </c>
      <c r="C1177" s="125" t="s">
        <v>1809</v>
      </c>
      <c r="D1177" s="125" t="s">
        <v>890</v>
      </c>
      <c r="E1177" s="125" t="s">
        <v>890</v>
      </c>
      <c r="F1177" s="125" t="s">
        <v>1804</v>
      </c>
      <c r="G1177" s="125" t="s">
        <v>1805</v>
      </c>
      <c r="H1177" s="125" t="s">
        <v>207</v>
      </c>
      <c r="I1177" s="123">
        <v>110000</v>
      </c>
      <c r="J1177" s="125" t="s">
        <v>193</v>
      </c>
      <c r="K1177" s="123">
        <v>110000</v>
      </c>
      <c r="L1177" s="126">
        <v>10.09</v>
      </c>
      <c r="M1177" s="137">
        <v>11</v>
      </c>
      <c r="N1177" s="126">
        <v>0.14599999999999999</v>
      </c>
      <c r="O1177" s="123">
        <v>3</v>
      </c>
      <c r="P1177" s="136">
        <v>0.14599999999999999</v>
      </c>
      <c r="Q1177" s="138">
        <v>4.2</v>
      </c>
      <c r="R1177" s="137">
        <v>4.2</v>
      </c>
      <c r="S1177" s="139">
        <v>1996170</v>
      </c>
      <c r="T1177" s="124">
        <v>7</v>
      </c>
      <c r="U1177" s="140">
        <v>475278.57142857142</v>
      </c>
      <c r="V1177" s="141">
        <v>2.1040292159485414</v>
      </c>
    </row>
    <row r="1178" spans="1:22">
      <c r="A1178" s="125">
        <v>1180</v>
      </c>
      <c r="B1178" s="125">
        <v>1180</v>
      </c>
      <c r="C1178" s="125" t="s">
        <v>1810</v>
      </c>
      <c r="D1178" s="125" t="s">
        <v>544</v>
      </c>
      <c r="E1178" s="125" t="s">
        <v>544</v>
      </c>
      <c r="F1178" s="125" t="s">
        <v>1811</v>
      </c>
      <c r="G1178" s="125" t="s">
        <v>1812</v>
      </c>
      <c r="H1178" s="125" t="s">
        <v>187</v>
      </c>
      <c r="I1178" s="123">
        <v>38000</v>
      </c>
      <c r="J1178" s="123">
        <v>38000</v>
      </c>
      <c r="K1178" s="125" t="s">
        <v>193</v>
      </c>
      <c r="L1178" s="126">
        <v>4.2279999999999998</v>
      </c>
      <c r="M1178" s="137">
        <v>5</v>
      </c>
      <c r="N1178" s="126">
        <v>0.11</v>
      </c>
      <c r="O1178" s="123">
        <v>3</v>
      </c>
      <c r="P1178" s="136">
        <v>0.11</v>
      </c>
      <c r="Q1178" s="138">
        <v>4.2</v>
      </c>
      <c r="R1178" s="137">
        <v>4.2</v>
      </c>
      <c r="S1178" s="139">
        <v>699140</v>
      </c>
      <c r="T1178" s="124">
        <v>4</v>
      </c>
      <c r="U1178" s="140">
        <v>166461.90476190476</v>
      </c>
      <c r="V1178" s="141">
        <v>6.0073804960379897</v>
      </c>
    </row>
    <row r="1179" spans="1:22">
      <c r="A1179" s="125">
        <v>1181</v>
      </c>
      <c r="B1179" s="125">
        <v>1181</v>
      </c>
      <c r="C1179" s="125" t="s">
        <v>1813</v>
      </c>
      <c r="D1179" s="125" t="s">
        <v>1814</v>
      </c>
      <c r="E1179" s="125" t="s">
        <v>1814</v>
      </c>
      <c r="F1179" s="125" t="s">
        <v>1815</v>
      </c>
      <c r="G1179" s="125" t="s">
        <v>1816</v>
      </c>
      <c r="H1179" s="125" t="s">
        <v>187</v>
      </c>
      <c r="I1179" s="123">
        <v>38000</v>
      </c>
      <c r="J1179" s="123">
        <v>38000</v>
      </c>
      <c r="K1179" s="125" t="s">
        <v>193</v>
      </c>
      <c r="L1179" s="126">
        <v>4.431</v>
      </c>
      <c r="M1179" s="137">
        <v>5</v>
      </c>
      <c r="N1179" s="126">
        <v>0.11700000000000001</v>
      </c>
      <c r="O1179" s="123">
        <v>3</v>
      </c>
      <c r="P1179" s="136">
        <v>0.11700000000000001</v>
      </c>
      <c r="Q1179" s="138">
        <v>4.2</v>
      </c>
      <c r="R1179" s="137">
        <v>4.2</v>
      </c>
      <c r="S1179" s="139">
        <v>699140</v>
      </c>
      <c r="T1179" s="124">
        <v>4</v>
      </c>
      <c r="U1179" s="140">
        <v>166461.90476190476</v>
      </c>
      <c r="V1179" s="141">
        <v>6.0073804960379897</v>
      </c>
    </row>
    <row r="1180" spans="1:22">
      <c r="A1180" s="125">
        <v>1182</v>
      </c>
      <c r="B1180" s="125">
        <v>1182</v>
      </c>
      <c r="C1180" s="125" t="s">
        <v>1817</v>
      </c>
      <c r="D1180" s="125" t="s">
        <v>890</v>
      </c>
      <c r="E1180" s="125" t="s">
        <v>890</v>
      </c>
      <c r="F1180" s="125" t="s">
        <v>1157</v>
      </c>
      <c r="G1180" s="125" t="s">
        <v>1158</v>
      </c>
      <c r="H1180" s="125" t="s">
        <v>187</v>
      </c>
      <c r="I1180" s="123">
        <v>38000</v>
      </c>
      <c r="J1180" s="123">
        <v>38000</v>
      </c>
      <c r="K1180" s="125" t="s">
        <v>193</v>
      </c>
      <c r="L1180" s="126">
        <v>3.3980000000000001</v>
      </c>
      <c r="M1180" s="137">
        <v>4</v>
      </c>
      <c r="N1180" s="126">
        <v>9.7000000000000003E-2</v>
      </c>
      <c r="O1180" s="123">
        <v>3</v>
      </c>
      <c r="P1180" s="136">
        <v>9.7000000000000003E-2</v>
      </c>
      <c r="Q1180" s="138">
        <v>4.2</v>
      </c>
      <c r="R1180" s="137">
        <v>4.2</v>
      </c>
      <c r="S1180" s="139">
        <v>628870</v>
      </c>
      <c r="T1180" s="124">
        <v>4</v>
      </c>
      <c r="U1180" s="140">
        <v>149730.95238095237</v>
      </c>
      <c r="V1180" s="141">
        <v>6.6786458250512828</v>
      </c>
    </row>
    <row r="1181" spans="1:22">
      <c r="A1181" s="125">
        <v>1183</v>
      </c>
      <c r="B1181" s="125">
        <v>1183</v>
      </c>
      <c r="C1181" s="125" t="s">
        <v>1818</v>
      </c>
      <c r="D1181" s="125" t="s">
        <v>1819</v>
      </c>
      <c r="E1181" s="125" t="s">
        <v>890</v>
      </c>
      <c r="F1181" s="125" t="s">
        <v>1820</v>
      </c>
      <c r="G1181" s="125" t="s">
        <v>1821</v>
      </c>
      <c r="H1181" s="125" t="s">
        <v>187</v>
      </c>
      <c r="I1181" s="123">
        <v>38000</v>
      </c>
      <c r="J1181" s="123">
        <v>38000</v>
      </c>
      <c r="K1181" s="125" t="s">
        <v>193</v>
      </c>
      <c r="L1181" s="126">
        <v>2.3159999999999998</v>
      </c>
      <c r="M1181" s="137">
        <v>3</v>
      </c>
      <c r="N1181" s="126">
        <v>0.121</v>
      </c>
      <c r="O1181" s="123">
        <v>3</v>
      </c>
      <c r="P1181" s="136">
        <v>0.121</v>
      </c>
      <c r="Q1181" s="138">
        <v>4.2</v>
      </c>
      <c r="R1181" s="137">
        <v>4.2</v>
      </c>
      <c r="S1181" s="139">
        <v>558600</v>
      </c>
      <c r="T1181" s="124">
        <v>4</v>
      </c>
      <c r="U1181" s="140">
        <v>133000</v>
      </c>
      <c r="V1181" s="141">
        <v>7.518796992481203</v>
      </c>
    </row>
    <row r="1182" spans="1:22">
      <c r="A1182" s="125">
        <v>1184</v>
      </c>
      <c r="B1182" s="125">
        <v>1184</v>
      </c>
      <c r="C1182" s="125" t="s">
        <v>1822</v>
      </c>
      <c r="D1182" s="125" t="s">
        <v>1819</v>
      </c>
      <c r="E1182" s="125" t="s">
        <v>1819</v>
      </c>
      <c r="F1182" s="125" t="s">
        <v>1823</v>
      </c>
      <c r="G1182" s="125" t="s">
        <v>1824</v>
      </c>
      <c r="H1182" s="125" t="s">
        <v>207</v>
      </c>
      <c r="I1182" s="123">
        <v>110000</v>
      </c>
      <c r="J1182" s="123">
        <v>110000</v>
      </c>
      <c r="K1182" s="123">
        <v>38000</v>
      </c>
      <c r="L1182" s="126">
        <v>6.1529999999999996</v>
      </c>
      <c r="M1182" s="137">
        <v>7</v>
      </c>
      <c r="N1182" s="126">
        <v>0.24399999999999999</v>
      </c>
      <c r="O1182" s="123">
        <v>3</v>
      </c>
      <c r="P1182" s="136">
        <v>0.24399999999999999</v>
      </c>
      <c r="Q1182" s="138">
        <v>4.2</v>
      </c>
      <c r="R1182" s="137">
        <v>4.2</v>
      </c>
      <c r="S1182" s="139">
        <v>1785370</v>
      </c>
      <c r="T1182" s="124">
        <v>7</v>
      </c>
      <c r="U1182" s="140">
        <v>425088.09523809521</v>
      </c>
      <c r="V1182" s="141">
        <v>2.3524535530450272</v>
      </c>
    </row>
    <row r="1183" spans="1:22">
      <c r="A1183" s="125">
        <v>1185</v>
      </c>
      <c r="B1183" s="125">
        <v>1185</v>
      </c>
      <c r="C1183" s="125" t="s">
        <v>1825</v>
      </c>
      <c r="D1183" s="125" t="s">
        <v>890</v>
      </c>
      <c r="E1183" s="125" t="s">
        <v>890</v>
      </c>
      <c r="F1183" s="125" t="s">
        <v>1820</v>
      </c>
      <c r="G1183" s="125" t="s">
        <v>1821</v>
      </c>
      <c r="H1183" s="125" t="s">
        <v>187</v>
      </c>
      <c r="I1183" s="123">
        <v>38000</v>
      </c>
      <c r="J1183" s="123">
        <v>38000</v>
      </c>
      <c r="K1183" s="125" t="s">
        <v>193</v>
      </c>
      <c r="L1183" s="126">
        <v>4.141</v>
      </c>
      <c r="M1183" s="137">
        <v>5</v>
      </c>
      <c r="N1183" s="126">
        <v>0.27400000000000002</v>
      </c>
      <c r="O1183" s="123">
        <v>3</v>
      </c>
      <c r="P1183" s="136">
        <v>0.27400000000000002</v>
      </c>
      <c r="Q1183" s="138">
        <v>4.2</v>
      </c>
      <c r="R1183" s="137">
        <v>4.2</v>
      </c>
      <c r="S1183" s="139">
        <v>699140</v>
      </c>
      <c r="T1183" s="124">
        <v>4</v>
      </c>
      <c r="U1183" s="140">
        <v>166461.90476190476</v>
      </c>
      <c r="V1183" s="141">
        <v>6.0073804960379897</v>
      </c>
    </row>
    <row r="1184" spans="1:22">
      <c r="A1184" s="125">
        <v>1186</v>
      </c>
      <c r="B1184" s="125">
        <v>1186</v>
      </c>
      <c r="C1184" s="125" t="s">
        <v>1826</v>
      </c>
      <c r="D1184" s="125" t="s">
        <v>890</v>
      </c>
      <c r="E1184" s="125" t="s">
        <v>890</v>
      </c>
      <c r="F1184" s="125" t="s">
        <v>1827</v>
      </c>
      <c r="G1184" s="125" t="s">
        <v>1828</v>
      </c>
      <c r="H1184" s="125" t="s">
        <v>207</v>
      </c>
      <c r="I1184" s="123">
        <v>110000</v>
      </c>
      <c r="J1184" s="123">
        <v>20000</v>
      </c>
      <c r="K1184" s="123">
        <v>110000</v>
      </c>
      <c r="L1184" s="126">
        <v>2.3290000000000002</v>
      </c>
      <c r="M1184" s="137">
        <v>3</v>
      </c>
      <c r="N1184" s="126">
        <v>0.246</v>
      </c>
      <c r="O1184" s="123">
        <v>3</v>
      </c>
      <c r="P1184" s="136">
        <v>0.246</v>
      </c>
      <c r="Q1184" s="138">
        <v>4.2</v>
      </c>
      <c r="R1184" s="137">
        <v>4.2</v>
      </c>
      <c r="S1184" s="139">
        <v>1574570</v>
      </c>
      <c r="T1184" s="124">
        <v>7</v>
      </c>
      <c r="U1184" s="140">
        <v>374897.61904761905</v>
      </c>
      <c r="V1184" s="141">
        <v>2.6673949078161021</v>
      </c>
    </row>
    <row r="1185" spans="1:22">
      <c r="A1185" s="125">
        <v>1187</v>
      </c>
      <c r="B1185" s="125">
        <v>1187</v>
      </c>
      <c r="C1185" s="125" t="s">
        <v>1829</v>
      </c>
      <c r="D1185" s="125" t="s">
        <v>890</v>
      </c>
      <c r="E1185" s="125" t="s">
        <v>890</v>
      </c>
      <c r="F1185" s="125" t="s">
        <v>1830</v>
      </c>
      <c r="G1185" s="125" t="s">
        <v>1831</v>
      </c>
      <c r="H1185" s="125" t="s">
        <v>207</v>
      </c>
      <c r="I1185" s="123">
        <v>110000</v>
      </c>
      <c r="J1185" s="123"/>
      <c r="K1185" s="123"/>
      <c r="L1185" s="126">
        <v>4.3440000000000003</v>
      </c>
      <c r="M1185" s="137">
        <v>5</v>
      </c>
      <c r="N1185" s="126">
        <v>0.23</v>
      </c>
      <c r="O1185" s="123">
        <v>3</v>
      </c>
      <c r="P1185" s="136">
        <v>0.23</v>
      </c>
      <c r="Q1185" s="138">
        <v>4.2</v>
      </c>
      <c r="R1185" s="137">
        <v>4.2</v>
      </c>
      <c r="S1185" s="139">
        <v>1679970</v>
      </c>
      <c r="T1185" s="124">
        <v>7</v>
      </c>
      <c r="U1185" s="140">
        <v>399992.8571428571</v>
      </c>
      <c r="V1185" s="141">
        <v>2.5000446436543511</v>
      </c>
    </row>
    <row r="1186" spans="1:22">
      <c r="A1186" s="125">
        <v>1188</v>
      </c>
      <c r="B1186" s="125">
        <v>1188</v>
      </c>
      <c r="C1186" s="125" t="s">
        <v>1832</v>
      </c>
      <c r="D1186" s="125" t="s">
        <v>890</v>
      </c>
      <c r="E1186" s="125" t="s">
        <v>890</v>
      </c>
      <c r="F1186" s="125" t="s">
        <v>1830</v>
      </c>
      <c r="G1186" s="125" t="s">
        <v>1831</v>
      </c>
      <c r="H1186" s="125" t="s">
        <v>207</v>
      </c>
      <c r="I1186" s="123">
        <v>110000</v>
      </c>
      <c r="J1186" s="123"/>
      <c r="K1186" s="123"/>
      <c r="L1186" s="126">
        <v>4.8920000000000003</v>
      </c>
      <c r="M1186" s="137">
        <v>5</v>
      </c>
      <c r="N1186" s="126">
        <v>0.249</v>
      </c>
      <c r="O1186" s="123">
        <v>3</v>
      </c>
      <c r="P1186" s="136">
        <v>0.249</v>
      </c>
      <c r="Q1186" s="138">
        <v>4.2</v>
      </c>
      <c r="R1186" s="137">
        <v>4.2</v>
      </c>
      <c r="S1186" s="139">
        <v>1679970</v>
      </c>
      <c r="T1186" s="124">
        <v>7</v>
      </c>
      <c r="U1186" s="140">
        <v>399992.8571428571</v>
      </c>
      <c r="V1186" s="141">
        <v>2.5000446436543511</v>
      </c>
    </row>
    <row r="1187" spans="1:22">
      <c r="A1187" s="125">
        <v>1189</v>
      </c>
      <c r="B1187" s="125">
        <v>1189</v>
      </c>
      <c r="C1187" s="125" t="s">
        <v>1833</v>
      </c>
      <c r="D1187" s="125" t="s">
        <v>890</v>
      </c>
      <c r="E1187" s="125" t="s">
        <v>890</v>
      </c>
      <c r="F1187" s="125" t="s">
        <v>1827</v>
      </c>
      <c r="G1187" s="125" t="s">
        <v>1828</v>
      </c>
      <c r="H1187" s="125" t="s">
        <v>207</v>
      </c>
      <c r="I1187" s="123">
        <v>110000</v>
      </c>
      <c r="J1187" s="123">
        <v>20000</v>
      </c>
      <c r="K1187" s="123">
        <v>110000</v>
      </c>
      <c r="L1187" s="126">
        <v>5.5679999999999996</v>
      </c>
      <c r="M1187" s="137">
        <v>6</v>
      </c>
      <c r="N1187" s="126">
        <v>0.129</v>
      </c>
      <c r="O1187" s="123">
        <v>3</v>
      </c>
      <c r="P1187" s="136">
        <v>0.129</v>
      </c>
      <c r="Q1187" s="138">
        <v>4.2</v>
      </c>
      <c r="R1187" s="137">
        <v>4.2</v>
      </c>
      <c r="S1187" s="139">
        <v>1732670</v>
      </c>
      <c r="T1187" s="124">
        <v>7</v>
      </c>
      <c r="U1187" s="140">
        <v>412540.47619047615</v>
      </c>
      <c r="V1187" s="141">
        <v>2.4240045709800482</v>
      </c>
    </row>
    <row r="1188" spans="1:22">
      <c r="A1188" s="125">
        <v>1190</v>
      </c>
      <c r="B1188" s="125">
        <v>1190</v>
      </c>
      <c r="C1188" s="125" t="s">
        <v>1834</v>
      </c>
      <c r="D1188" s="125" t="s">
        <v>418</v>
      </c>
      <c r="E1188" s="125" t="s">
        <v>418</v>
      </c>
      <c r="F1188" s="125" t="s">
        <v>1835</v>
      </c>
      <c r="G1188" s="125" t="s">
        <v>1836</v>
      </c>
      <c r="H1188" s="125" t="s">
        <v>207</v>
      </c>
      <c r="I1188" s="123">
        <v>110000</v>
      </c>
      <c r="J1188" s="123">
        <v>110000</v>
      </c>
      <c r="K1188" s="123">
        <v>38000</v>
      </c>
      <c r="L1188" s="126">
        <v>1.101</v>
      </c>
      <c r="M1188" s="137">
        <v>2</v>
      </c>
      <c r="N1188" s="126">
        <v>0.22500000000000001</v>
      </c>
      <c r="O1188" s="123">
        <v>3</v>
      </c>
      <c r="P1188" s="136">
        <v>0.22500000000000001</v>
      </c>
      <c r="Q1188" s="138">
        <v>4.2</v>
      </c>
      <c r="R1188" s="137">
        <v>4.2</v>
      </c>
      <c r="S1188" s="139">
        <v>1340080</v>
      </c>
      <c r="T1188" s="124">
        <v>11</v>
      </c>
      <c r="U1188" s="140">
        <v>319066.66666666663</v>
      </c>
      <c r="V1188" s="141">
        <v>3.134141245298788</v>
      </c>
    </row>
    <row r="1189" spans="1:22">
      <c r="A1189" s="125">
        <v>1191</v>
      </c>
      <c r="B1189" s="125">
        <v>1191</v>
      </c>
      <c r="C1189" s="125" t="s">
        <v>1837</v>
      </c>
      <c r="D1189" s="125" t="s">
        <v>1819</v>
      </c>
      <c r="E1189" s="125" t="s">
        <v>544</v>
      </c>
      <c r="F1189" s="125" t="s">
        <v>1838</v>
      </c>
      <c r="G1189" s="125" t="s">
        <v>1839</v>
      </c>
      <c r="H1189" s="125" t="s">
        <v>207</v>
      </c>
      <c r="I1189" s="123">
        <v>110000</v>
      </c>
      <c r="J1189" s="123">
        <v>110000</v>
      </c>
      <c r="K1189" s="123">
        <v>20000</v>
      </c>
      <c r="L1189" s="126">
        <v>1.976</v>
      </c>
      <c r="M1189" s="137">
        <v>2</v>
      </c>
      <c r="N1189" s="126">
        <v>0.121</v>
      </c>
      <c r="O1189" s="123">
        <v>3</v>
      </c>
      <c r="P1189" s="136">
        <v>0.121</v>
      </c>
      <c r="Q1189" s="138">
        <v>4.2</v>
      </c>
      <c r="R1189" s="137">
        <v>4.2</v>
      </c>
      <c r="S1189" s="139">
        <v>1340080</v>
      </c>
      <c r="T1189" s="124">
        <v>11</v>
      </c>
      <c r="U1189" s="140">
        <v>319066.66666666663</v>
      </c>
      <c r="V1189" s="141">
        <v>3.134141245298788</v>
      </c>
    </row>
    <row r="1190" spans="1:22">
      <c r="A1190" s="125">
        <v>1192</v>
      </c>
      <c r="B1190" s="125">
        <v>1192</v>
      </c>
      <c r="C1190" s="125" t="s">
        <v>1840</v>
      </c>
      <c r="D1190" s="125" t="s">
        <v>544</v>
      </c>
      <c r="E1190" s="125" t="s">
        <v>544</v>
      </c>
      <c r="F1190" s="125" t="s">
        <v>1811</v>
      </c>
      <c r="G1190" s="125" t="s">
        <v>1812</v>
      </c>
      <c r="H1190" s="125" t="s">
        <v>187</v>
      </c>
      <c r="I1190" s="123">
        <v>38000</v>
      </c>
      <c r="J1190" s="123">
        <v>38000</v>
      </c>
      <c r="K1190" s="125" t="s">
        <v>193</v>
      </c>
      <c r="L1190" s="126">
        <v>5.4880000000000004</v>
      </c>
      <c r="M1190" s="137">
        <v>6</v>
      </c>
      <c r="N1190" s="126">
        <v>0.20200000000000001</v>
      </c>
      <c r="O1190" s="123">
        <v>3</v>
      </c>
      <c r="P1190" s="136">
        <v>0.20200000000000001</v>
      </c>
      <c r="Q1190" s="138">
        <v>4.2</v>
      </c>
      <c r="R1190" s="137">
        <v>4.2</v>
      </c>
      <c r="S1190" s="139">
        <v>769410</v>
      </c>
      <c r="T1190" s="124">
        <v>4</v>
      </c>
      <c r="U1190" s="140">
        <v>183192.85714285713</v>
      </c>
      <c r="V1190" s="141">
        <v>5.4587281163488903</v>
      </c>
    </row>
    <row r="1191" spans="1:22">
      <c r="A1191" s="125">
        <v>1193</v>
      </c>
      <c r="B1191" s="125">
        <v>1193</v>
      </c>
      <c r="C1191" s="125" t="s">
        <v>1841</v>
      </c>
      <c r="D1191" s="125" t="s">
        <v>261</v>
      </c>
      <c r="E1191" s="125" t="s">
        <v>261</v>
      </c>
      <c r="F1191" s="125" t="s">
        <v>1842</v>
      </c>
      <c r="G1191" s="125" t="s">
        <v>1843</v>
      </c>
      <c r="H1191" s="125" t="s">
        <v>187</v>
      </c>
      <c r="I1191" s="123">
        <v>38000</v>
      </c>
      <c r="J1191" s="123">
        <v>38000</v>
      </c>
      <c r="K1191" s="125" t="s">
        <v>193</v>
      </c>
      <c r="L1191" s="126">
        <v>3.0619999999999998</v>
      </c>
      <c r="M1191" s="137">
        <v>4</v>
      </c>
      <c r="N1191" s="126">
        <v>0.40400000000000003</v>
      </c>
      <c r="O1191" s="123">
        <v>3</v>
      </c>
      <c r="P1191" s="136">
        <v>0.40400000000000003</v>
      </c>
      <c r="Q1191" s="138">
        <v>4.2</v>
      </c>
      <c r="R1191" s="137">
        <v>4.2</v>
      </c>
      <c r="S1191" s="139">
        <v>628870</v>
      </c>
      <c r="T1191" s="124">
        <v>4</v>
      </c>
      <c r="U1191" s="140">
        <v>149730.95238095237</v>
      </c>
      <c r="V1191" s="141">
        <v>6.6786458250512828</v>
      </c>
    </row>
    <row r="1192" spans="1:22">
      <c r="A1192" s="125">
        <v>1194</v>
      </c>
      <c r="B1192" s="125">
        <v>1194</v>
      </c>
      <c r="C1192" s="125" t="s">
        <v>1844</v>
      </c>
      <c r="D1192" s="125" t="s">
        <v>195</v>
      </c>
      <c r="E1192" s="125" t="s">
        <v>195</v>
      </c>
      <c r="F1192" s="125" t="s">
        <v>1477</v>
      </c>
      <c r="G1192" s="125" t="s">
        <v>1478</v>
      </c>
      <c r="H1192" s="125" t="s">
        <v>187</v>
      </c>
      <c r="I1192" s="123">
        <v>38000</v>
      </c>
      <c r="J1192" s="123">
        <v>38000</v>
      </c>
      <c r="K1192" s="123">
        <v>20000</v>
      </c>
      <c r="L1192" s="126">
        <v>5.141</v>
      </c>
      <c r="M1192" s="137">
        <v>6</v>
      </c>
      <c r="N1192" s="126">
        <v>0.18099999999999999</v>
      </c>
      <c r="O1192" s="123">
        <v>3</v>
      </c>
      <c r="P1192" s="136">
        <v>0.18099999999999999</v>
      </c>
      <c r="Q1192" s="138">
        <v>4.2</v>
      </c>
      <c r="R1192" s="137">
        <v>4.2</v>
      </c>
      <c r="S1192" s="139">
        <v>769410</v>
      </c>
      <c r="T1192" s="124">
        <v>4</v>
      </c>
      <c r="U1192" s="140">
        <v>183192.85714285713</v>
      </c>
      <c r="V1192" s="141">
        <v>5.4587281163488903</v>
      </c>
    </row>
    <row r="1193" spans="1:22">
      <c r="A1193" s="125">
        <v>1195</v>
      </c>
      <c r="B1193" s="125">
        <v>1195</v>
      </c>
      <c r="C1193" s="125" t="s">
        <v>1845</v>
      </c>
      <c r="D1193" s="125" t="s">
        <v>195</v>
      </c>
      <c r="E1193" s="125" t="s">
        <v>195</v>
      </c>
      <c r="F1193" s="125" t="s">
        <v>385</v>
      </c>
      <c r="G1193" s="123"/>
      <c r="H1193" s="125" t="s">
        <v>187</v>
      </c>
      <c r="I1193" s="123">
        <v>38000</v>
      </c>
      <c r="J1193" s="123"/>
      <c r="K1193" s="123"/>
      <c r="L1193" s="126">
        <v>9.3140000000000001</v>
      </c>
      <c r="M1193" s="137">
        <v>10</v>
      </c>
      <c r="N1193" s="126">
        <v>0.125</v>
      </c>
      <c r="O1193" s="123">
        <v>3</v>
      </c>
      <c r="P1193" s="136">
        <v>0.125</v>
      </c>
      <c r="Q1193" s="138">
        <v>4.2</v>
      </c>
      <c r="R1193" s="137">
        <v>4.2</v>
      </c>
      <c r="S1193" s="139">
        <v>1387140</v>
      </c>
      <c r="T1193" s="124">
        <v>1</v>
      </c>
      <c r="U1193" s="140">
        <v>330271.42857142858</v>
      </c>
      <c r="V1193" s="141">
        <v>3.0278126216531858</v>
      </c>
    </row>
    <row r="1194" spans="1:22">
      <c r="A1194" s="125">
        <v>1196</v>
      </c>
      <c r="B1194" s="125">
        <v>1196</v>
      </c>
      <c r="C1194" s="125" t="s">
        <v>1846</v>
      </c>
      <c r="D1194" s="125" t="s">
        <v>190</v>
      </c>
      <c r="E1194" s="125" t="s">
        <v>190</v>
      </c>
      <c r="F1194" s="125" t="s">
        <v>1847</v>
      </c>
      <c r="G1194" s="125" t="s">
        <v>1848</v>
      </c>
      <c r="H1194" s="125" t="s">
        <v>187</v>
      </c>
      <c r="I1194" s="123">
        <v>38000</v>
      </c>
      <c r="J1194" s="123">
        <v>38000</v>
      </c>
      <c r="K1194" s="125" t="s">
        <v>193</v>
      </c>
      <c r="L1194" s="126">
        <v>6.6639999999999997</v>
      </c>
      <c r="M1194" s="137">
        <v>7</v>
      </c>
      <c r="N1194" s="126">
        <v>0.222</v>
      </c>
      <c r="O1194" s="123">
        <v>3</v>
      </c>
      <c r="P1194" s="136">
        <v>0.222</v>
      </c>
      <c r="Q1194" s="138">
        <v>4.2</v>
      </c>
      <c r="R1194" s="137">
        <v>4.2</v>
      </c>
      <c r="S1194" s="139">
        <v>839680</v>
      </c>
      <c r="T1194" s="124">
        <v>4</v>
      </c>
      <c r="U1194" s="140">
        <v>199923.80952380953</v>
      </c>
      <c r="V1194" s="141">
        <v>5.0019054878048781</v>
      </c>
    </row>
    <row r="1195" spans="1:22">
      <c r="A1195" s="125">
        <v>1197</v>
      </c>
      <c r="B1195" s="125">
        <v>1197</v>
      </c>
      <c r="C1195" s="125" t="s">
        <v>1849</v>
      </c>
      <c r="D1195" s="125" t="s">
        <v>1198</v>
      </c>
      <c r="E1195" s="125" t="s">
        <v>1198</v>
      </c>
      <c r="F1195" s="125" t="s">
        <v>1850</v>
      </c>
      <c r="G1195" s="125" t="s">
        <v>1851</v>
      </c>
      <c r="H1195" s="125" t="s">
        <v>207</v>
      </c>
      <c r="I1195" s="123">
        <v>110000</v>
      </c>
      <c r="J1195" s="123">
        <v>110000</v>
      </c>
      <c r="K1195" s="123">
        <v>38000</v>
      </c>
      <c r="L1195" s="126">
        <v>5.6150000000000002</v>
      </c>
      <c r="M1195" s="137">
        <v>6</v>
      </c>
      <c r="N1195" s="126">
        <v>0.19600000000000001</v>
      </c>
      <c r="O1195" s="123">
        <v>3</v>
      </c>
      <c r="P1195" s="136">
        <v>0.19600000000000001</v>
      </c>
      <c r="Q1195" s="138">
        <v>4.2</v>
      </c>
      <c r="R1195" s="137">
        <v>4.2</v>
      </c>
      <c r="S1195" s="139">
        <v>1732670</v>
      </c>
      <c r="T1195" s="124">
        <v>7</v>
      </c>
      <c r="U1195" s="140">
        <v>412540.47619047615</v>
      </c>
      <c r="V1195" s="141">
        <v>2.4240045709800482</v>
      </c>
    </row>
    <row r="1196" spans="1:22">
      <c r="A1196" s="125">
        <v>1198</v>
      </c>
      <c r="B1196" s="125">
        <v>1198</v>
      </c>
      <c r="C1196" s="125" t="s">
        <v>1852</v>
      </c>
      <c r="D1196" s="125" t="s">
        <v>354</v>
      </c>
      <c r="E1196" s="125" t="s">
        <v>354</v>
      </c>
      <c r="F1196" s="125" t="s">
        <v>949</v>
      </c>
      <c r="G1196" s="125" t="s">
        <v>950</v>
      </c>
      <c r="H1196" s="125" t="s">
        <v>187</v>
      </c>
      <c r="I1196" s="123">
        <v>38000</v>
      </c>
      <c r="J1196" s="123">
        <v>38000</v>
      </c>
      <c r="K1196" s="123">
        <v>10000</v>
      </c>
      <c r="L1196" s="126">
        <v>2.3490000000000002</v>
      </c>
      <c r="M1196" s="137">
        <v>3</v>
      </c>
      <c r="N1196" s="126">
        <v>0.13400000000000001</v>
      </c>
      <c r="O1196" s="123">
        <v>3</v>
      </c>
      <c r="P1196" s="136">
        <v>0.13400000000000001</v>
      </c>
      <c r="Q1196" s="138">
        <v>4.2</v>
      </c>
      <c r="R1196" s="137">
        <v>4.2</v>
      </c>
      <c r="S1196" s="139">
        <v>558600</v>
      </c>
      <c r="T1196" s="124">
        <v>4</v>
      </c>
      <c r="U1196" s="140">
        <v>133000</v>
      </c>
      <c r="V1196" s="141">
        <v>7.518796992481203</v>
      </c>
    </row>
    <row r="1197" spans="1:22">
      <c r="A1197" s="125">
        <v>1199</v>
      </c>
      <c r="B1197" s="125">
        <v>1199</v>
      </c>
      <c r="C1197" s="125" t="s">
        <v>1853</v>
      </c>
      <c r="D1197" s="125" t="s">
        <v>184</v>
      </c>
      <c r="E1197" s="125" t="s">
        <v>184</v>
      </c>
      <c r="F1197" s="125" t="s">
        <v>270</v>
      </c>
      <c r="G1197" s="125" t="s">
        <v>271</v>
      </c>
      <c r="H1197" s="125" t="s">
        <v>187</v>
      </c>
      <c r="I1197" s="123">
        <v>38000</v>
      </c>
      <c r="J1197" s="125" t="s">
        <v>193</v>
      </c>
      <c r="K1197" s="123">
        <v>38000</v>
      </c>
      <c r="L1197" s="126">
        <v>7.1840000000000002</v>
      </c>
      <c r="M1197" s="137">
        <v>8</v>
      </c>
      <c r="N1197" s="126">
        <v>0.14199999999999999</v>
      </c>
      <c r="O1197" s="123">
        <v>3</v>
      </c>
      <c r="P1197" s="136">
        <v>0.14199999999999999</v>
      </c>
      <c r="Q1197" s="138">
        <v>4.2</v>
      </c>
      <c r="R1197" s="137">
        <v>4.2</v>
      </c>
      <c r="S1197" s="139">
        <v>909950</v>
      </c>
      <c r="T1197" s="124">
        <v>4</v>
      </c>
      <c r="U1197" s="140">
        <v>216654.76190476189</v>
      </c>
      <c r="V1197" s="141">
        <v>4.6156382218803227</v>
      </c>
    </row>
    <row r="1198" spans="1:22">
      <c r="A1198" s="125">
        <v>1200</v>
      </c>
      <c r="B1198" s="125">
        <v>1200</v>
      </c>
      <c r="C1198" s="125" t="s">
        <v>1854</v>
      </c>
      <c r="D1198" s="125" t="s">
        <v>184</v>
      </c>
      <c r="E1198" s="125" t="s">
        <v>184</v>
      </c>
      <c r="F1198" s="125" t="s">
        <v>270</v>
      </c>
      <c r="G1198" s="125" t="s">
        <v>271</v>
      </c>
      <c r="H1198" s="125" t="s">
        <v>187</v>
      </c>
      <c r="I1198" s="123">
        <v>38000</v>
      </c>
      <c r="J1198" s="125" t="s">
        <v>193</v>
      </c>
      <c r="K1198" s="123">
        <v>38000</v>
      </c>
      <c r="L1198" s="126">
        <v>7.0819999999999999</v>
      </c>
      <c r="M1198" s="137">
        <v>8</v>
      </c>
      <c r="N1198" s="126">
        <v>0.14499999999999999</v>
      </c>
      <c r="O1198" s="123">
        <v>3</v>
      </c>
      <c r="P1198" s="136">
        <v>0.14499999999999999</v>
      </c>
      <c r="Q1198" s="138">
        <v>4.2</v>
      </c>
      <c r="R1198" s="137">
        <v>4.2</v>
      </c>
      <c r="S1198" s="139">
        <v>909950</v>
      </c>
      <c r="T1198" s="124">
        <v>4</v>
      </c>
      <c r="U1198" s="140">
        <v>216654.76190476189</v>
      </c>
      <c r="V1198" s="141">
        <v>4.6156382218803227</v>
      </c>
    </row>
    <row r="1199" spans="1:22">
      <c r="A1199" s="125">
        <v>1201</v>
      </c>
      <c r="B1199" s="125">
        <v>1201</v>
      </c>
      <c r="C1199" s="125" t="s">
        <v>1855</v>
      </c>
      <c r="D1199" s="125" t="s">
        <v>458</v>
      </c>
      <c r="E1199" s="125" t="s">
        <v>458</v>
      </c>
      <c r="F1199" s="125" t="s">
        <v>790</v>
      </c>
      <c r="G1199" s="125" t="s">
        <v>791</v>
      </c>
      <c r="H1199" s="125" t="s">
        <v>207</v>
      </c>
      <c r="I1199" s="123">
        <v>110000</v>
      </c>
      <c r="J1199" s="123">
        <v>110000</v>
      </c>
      <c r="K1199" s="123">
        <v>38000</v>
      </c>
      <c r="L1199" s="126">
        <v>3.2589999999999999</v>
      </c>
      <c r="M1199" s="137">
        <v>4</v>
      </c>
      <c r="N1199" s="126">
        <v>0.26200000000000001</v>
      </c>
      <c r="O1199" s="123">
        <v>3</v>
      </c>
      <c r="P1199" s="136">
        <v>0.26200000000000001</v>
      </c>
      <c r="Q1199" s="138">
        <v>4.2</v>
      </c>
      <c r="R1199" s="137">
        <v>4.2</v>
      </c>
      <c r="S1199" s="139">
        <v>1627270</v>
      </c>
      <c r="T1199" s="124">
        <v>7</v>
      </c>
      <c r="U1199" s="140">
        <v>387445.23809523811</v>
      </c>
      <c r="V1199" s="141">
        <v>2.5810099123071155</v>
      </c>
    </row>
    <row r="1200" spans="1:22">
      <c r="A1200" s="125">
        <v>1202</v>
      </c>
      <c r="B1200" s="125">
        <v>1202</v>
      </c>
      <c r="C1200" s="125" t="s">
        <v>1856</v>
      </c>
      <c r="D1200" s="125" t="s">
        <v>418</v>
      </c>
      <c r="E1200" s="125" t="s">
        <v>418</v>
      </c>
      <c r="F1200" s="125" t="s">
        <v>871</v>
      </c>
      <c r="G1200" s="125" t="s">
        <v>872</v>
      </c>
      <c r="H1200" s="125" t="s">
        <v>187</v>
      </c>
      <c r="I1200" s="123">
        <v>38000</v>
      </c>
      <c r="J1200" s="123">
        <v>38000</v>
      </c>
      <c r="K1200" s="125" t="s">
        <v>193</v>
      </c>
      <c r="L1200" s="126">
        <v>5.0419999999999998</v>
      </c>
      <c r="M1200" s="137">
        <v>6</v>
      </c>
      <c r="N1200" s="126">
        <v>0.193</v>
      </c>
      <c r="O1200" s="123">
        <v>3</v>
      </c>
      <c r="P1200" s="136">
        <v>0.193</v>
      </c>
      <c r="Q1200" s="138">
        <v>4.2</v>
      </c>
      <c r="R1200" s="137">
        <v>4.2</v>
      </c>
      <c r="S1200" s="139">
        <v>769410</v>
      </c>
      <c r="T1200" s="124">
        <v>4</v>
      </c>
      <c r="U1200" s="140">
        <v>183192.85714285713</v>
      </c>
      <c r="V1200" s="141">
        <v>5.4587281163488903</v>
      </c>
    </row>
    <row r="1201" spans="1:22">
      <c r="A1201" s="125">
        <v>1203</v>
      </c>
      <c r="B1201" s="125">
        <v>1203</v>
      </c>
      <c r="C1201" s="125" t="s">
        <v>1857</v>
      </c>
      <c r="D1201" s="125" t="s">
        <v>890</v>
      </c>
      <c r="E1201" s="125" t="s">
        <v>890</v>
      </c>
      <c r="F1201" s="125" t="s">
        <v>1858</v>
      </c>
      <c r="G1201" s="125" t="s">
        <v>1859</v>
      </c>
      <c r="H1201" s="125" t="s">
        <v>207</v>
      </c>
      <c r="I1201" s="123">
        <v>110000</v>
      </c>
      <c r="J1201" s="123">
        <v>110000</v>
      </c>
      <c r="K1201" s="123">
        <v>38000</v>
      </c>
      <c r="L1201" s="126">
        <v>2.9510000000000001</v>
      </c>
      <c r="M1201" s="137">
        <v>3</v>
      </c>
      <c r="N1201" s="126">
        <v>0.29199999999999998</v>
      </c>
      <c r="O1201" s="123">
        <v>3</v>
      </c>
      <c r="P1201" s="136">
        <v>0.29199999999999998</v>
      </c>
      <c r="Q1201" s="138">
        <v>4.2</v>
      </c>
      <c r="R1201" s="137">
        <v>4.2</v>
      </c>
      <c r="S1201" s="139">
        <v>1574570</v>
      </c>
      <c r="T1201" s="124">
        <v>7</v>
      </c>
      <c r="U1201" s="140">
        <v>374897.61904761905</v>
      </c>
      <c r="V1201" s="141">
        <v>2.6673949078161021</v>
      </c>
    </row>
    <row r="1202" spans="1:22">
      <c r="A1202" s="125">
        <v>1204</v>
      </c>
      <c r="B1202" s="125">
        <v>1204</v>
      </c>
      <c r="C1202" s="125" t="s">
        <v>1860</v>
      </c>
      <c r="D1202" s="125" t="s">
        <v>890</v>
      </c>
      <c r="E1202" s="125" t="s">
        <v>890</v>
      </c>
      <c r="F1202" s="125" t="s">
        <v>1858</v>
      </c>
      <c r="G1202" s="125" t="s">
        <v>1859</v>
      </c>
      <c r="H1202" s="125" t="s">
        <v>207</v>
      </c>
      <c r="I1202" s="123">
        <v>110000</v>
      </c>
      <c r="J1202" s="123">
        <v>110000</v>
      </c>
      <c r="K1202" s="123">
        <v>38000</v>
      </c>
      <c r="L1202" s="126">
        <v>3.8010000000000002</v>
      </c>
      <c r="M1202" s="137">
        <v>4</v>
      </c>
      <c r="N1202" s="126">
        <v>0.20300000000000001</v>
      </c>
      <c r="O1202" s="123">
        <v>3</v>
      </c>
      <c r="P1202" s="136">
        <v>0.20300000000000001</v>
      </c>
      <c r="Q1202" s="138">
        <v>4.2</v>
      </c>
      <c r="R1202" s="137">
        <v>4.2</v>
      </c>
      <c r="S1202" s="139">
        <v>1627270</v>
      </c>
      <c r="T1202" s="124">
        <v>7</v>
      </c>
      <c r="U1202" s="140">
        <v>387445.23809523811</v>
      </c>
      <c r="V1202" s="141">
        <v>2.5810099123071155</v>
      </c>
    </row>
    <row r="1203" spans="1:22">
      <c r="A1203" s="125">
        <v>1205</v>
      </c>
      <c r="B1203" s="125">
        <v>1205</v>
      </c>
      <c r="C1203" s="125" t="s">
        <v>1861</v>
      </c>
      <c r="D1203" s="125" t="s">
        <v>1198</v>
      </c>
      <c r="E1203" s="125" t="s">
        <v>1198</v>
      </c>
      <c r="F1203" s="125" t="s">
        <v>1862</v>
      </c>
      <c r="G1203" s="125" t="s">
        <v>1863</v>
      </c>
      <c r="H1203" s="125" t="s">
        <v>187</v>
      </c>
      <c r="I1203" s="123">
        <v>38000</v>
      </c>
      <c r="J1203" s="123">
        <v>38000</v>
      </c>
      <c r="K1203" s="123">
        <v>10000</v>
      </c>
      <c r="L1203" s="126">
        <v>5.3460000000000001</v>
      </c>
      <c r="M1203" s="137">
        <v>6</v>
      </c>
      <c r="N1203" s="126">
        <v>9.0999999999999998E-2</v>
      </c>
      <c r="O1203" s="123">
        <v>3</v>
      </c>
      <c r="P1203" s="136">
        <v>9.0999999999999998E-2</v>
      </c>
      <c r="Q1203" s="138">
        <v>4.2</v>
      </c>
      <c r="R1203" s="137">
        <v>4.2</v>
      </c>
      <c r="S1203" s="139">
        <v>769410</v>
      </c>
      <c r="T1203" s="124">
        <v>4</v>
      </c>
      <c r="U1203" s="140">
        <v>183192.85714285713</v>
      </c>
      <c r="V1203" s="141">
        <v>5.4587281163488903</v>
      </c>
    </row>
    <row r="1204" spans="1:22">
      <c r="A1204" s="125">
        <v>1206</v>
      </c>
      <c r="B1204" s="125">
        <v>1206</v>
      </c>
      <c r="C1204" s="125" t="s">
        <v>1864</v>
      </c>
      <c r="D1204" s="125" t="s">
        <v>205</v>
      </c>
      <c r="E1204" s="125" t="s">
        <v>205</v>
      </c>
      <c r="F1204" s="125" t="s">
        <v>1791</v>
      </c>
      <c r="G1204" s="125" t="s">
        <v>1792</v>
      </c>
      <c r="H1204" s="125" t="s">
        <v>187</v>
      </c>
      <c r="I1204" s="123">
        <v>38000</v>
      </c>
      <c r="J1204" s="123">
        <v>38000</v>
      </c>
      <c r="K1204" s="123">
        <v>10000</v>
      </c>
      <c r="L1204" s="126">
        <v>12.035</v>
      </c>
      <c r="M1204" s="137">
        <v>13</v>
      </c>
      <c r="N1204" s="126">
        <v>0.113</v>
      </c>
      <c r="O1204" s="123">
        <v>3</v>
      </c>
      <c r="P1204" s="136">
        <v>0.113</v>
      </c>
      <c r="Q1204" s="138">
        <v>4.2</v>
      </c>
      <c r="R1204" s="137">
        <v>4.2</v>
      </c>
      <c r="S1204" s="139">
        <v>1545240</v>
      </c>
      <c r="T1204" s="124">
        <v>1</v>
      </c>
      <c r="U1204" s="140">
        <v>367914.28571428568</v>
      </c>
      <c r="V1204" s="141">
        <v>2.7180243845616214</v>
      </c>
    </row>
    <row r="1205" spans="1:22">
      <c r="A1205" s="125">
        <v>1207</v>
      </c>
      <c r="B1205" s="125">
        <v>1207</v>
      </c>
      <c r="C1205" s="125" t="s">
        <v>1865</v>
      </c>
      <c r="D1205" s="125" t="s">
        <v>205</v>
      </c>
      <c r="E1205" s="125" t="s">
        <v>205</v>
      </c>
      <c r="F1205" s="125" t="s">
        <v>1791</v>
      </c>
      <c r="G1205" s="125" t="s">
        <v>1792</v>
      </c>
      <c r="H1205" s="125" t="s">
        <v>187</v>
      </c>
      <c r="I1205" s="123">
        <v>38000</v>
      </c>
      <c r="J1205" s="123">
        <v>38000</v>
      </c>
      <c r="K1205" s="123">
        <v>10000</v>
      </c>
      <c r="L1205" s="126">
        <v>5.2350000000000003</v>
      </c>
      <c r="M1205" s="137">
        <v>6</v>
      </c>
      <c r="N1205" s="126">
        <v>0.36599999999999999</v>
      </c>
      <c r="O1205" s="123">
        <v>3</v>
      </c>
      <c r="P1205" s="136">
        <v>0.36599999999999999</v>
      </c>
      <c r="Q1205" s="138">
        <v>4.2</v>
      </c>
      <c r="R1205" s="137">
        <v>4.2</v>
      </c>
      <c r="S1205" s="139">
        <v>769410</v>
      </c>
      <c r="T1205" s="124">
        <v>4</v>
      </c>
      <c r="U1205" s="140">
        <v>183192.85714285713</v>
      </c>
      <c r="V1205" s="141">
        <v>5.4587281163488903</v>
      </c>
    </row>
    <row r="1206" spans="1:22">
      <c r="A1206" s="125">
        <v>1208</v>
      </c>
      <c r="B1206" s="125">
        <v>1208</v>
      </c>
      <c r="C1206" s="125" t="s">
        <v>1866</v>
      </c>
      <c r="D1206" s="125" t="s">
        <v>1819</v>
      </c>
      <c r="E1206" s="125" t="s">
        <v>1819</v>
      </c>
      <c r="F1206" s="125" t="s">
        <v>1706</v>
      </c>
      <c r="G1206" s="125" t="s">
        <v>1707</v>
      </c>
      <c r="H1206" s="125" t="s">
        <v>207</v>
      </c>
      <c r="I1206" s="123">
        <v>110000</v>
      </c>
      <c r="J1206" s="123">
        <v>110000</v>
      </c>
      <c r="K1206" s="123">
        <v>38000</v>
      </c>
      <c r="L1206" s="126">
        <v>5.5049999999999999</v>
      </c>
      <c r="M1206" s="137">
        <v>6</v>
      </c>
      <c r="N1206" s="126">
        <v>0.113</v>
      </c>
      <c r="O1206" s="123">
        <v>3</v>
      </c>
      <c r="P1206" s="136">
        <v>0.113</v>
      </c>
      <c r="Q1206" s="138">
        <v>4.2</v>
      </c>
      <c r="R1206" s="137">
        <v>4.2</v>
      </c>
      <c r="S1206" s="139">
        <v>1732670</v>
      </c>
      <c r="T1206" s="124">
        <v>7</v>
      </c>
      <c r="U1206" s="140">
        <v>412540.47619047615</v>
      </c>
      <c r="V1206" s="141">
        <v>2.4240045709800482</v>
      </c>
    </row>
    <row r="1207" spans="1:22">
      <c r="A1207" s="125">
        <v>1209</v>
      </c>
      <c r="B1207" s="125">
        <v>1209</v>
      </c>
      <c r="C1207" s="125" t="s">
        <v>1867</v>
      </c>
      <c r="D1207" s="125" t="s">
        <v>1819</v>
      </c>
      <c r="E1207" s="125" t="s">
        <v>1819</v>
      </c>
      <c r="F1207" s="125" t="s">
        <v>1706</v>
      </c>
      <c r="G1207" s="125" t="s">
        <v>1707</v>
      </c>
      <c r="H1207" s="125" t="s">
        <v>207</v>
      </c>
      <c r="I1207" s="123">
        <v>110000</v>
      </c>
      <c r="J1207" s="123">
        <v>110000</v>
      </c>
      <c r="K1207" s="123">
        <v>38000</v>
      </c>
      <c r="L1207" s="126">
        <v>5.41</v>
      </c>
      <c r="M1207" s="137">
        <v>6</v>
      </c>
      <c r="N1207" s="126">
        <v>0.223</v>
      </c>
      <c r="O1207" s="123">
        <v>3</v>
      </c>
      <c r="P1207" s="136">
        <v>0.223</v>
      </c>
      <c r="Q1207" s="138">
        <v>4.2</v>
      </c>
      <c r="R1207" s="137">
        <v>4.2</v>
      </c>
      <c r="S1207" s="139">
        <v>1732670</v>
      </c>
      <c r="T1207" s="124">
        <v>7</v>
      </c>
      <c r="U1207" s="140">
        <v>412540.47619047615</v>
      </c>
      <c r="V1207" s="141">
        <v>2.4240045709800482</v>
      </c>
    </row>
    <row r="1208" spans="1:22">
      <c r="A1208" s="125">
        <v>1210</v>
      </c>
      <c r="B1208" s="125">
        <v>1210</v>
      </c>
      <c r="C1208" s="125" t="s">
        <v>1868</v>
      </c>
      <c r="D1208" s="125" t="s">
        <v>458</v>
      </c>
      <c r="E1208" s="125" t="s">
        <v>458</v>
      </c>
      <c r="F1208" s="125" t="s">
        <v>939</v>
      </c>
      <c r="G1208" s="125" t="s">
        <v>940</v>
      </c>
      <c r="H1208" s="125" t="s">
        <v>207</v>
      </c>
      <c r="I1208" s="123">
        <v>110000</v>
      </c>
      <c r="J1208" s="123">
        <v>20000</v>
      </c>
      <c r="K1208" s="123">
        <v>110000</v>
      </c>
      <c r="L1208" s="126">
        <v>6.67</v>
      </c>
      <c r="M1208" s="137">
        <v>7</v>
      </c>
      <c r="N1208" s="126">
        <v>0.1</v>
      </c>
      <c r="O1208" s="123">
        <v>3</v>
      </c>
      <c r="P1208" s="136">
        <v>0.1</v>
      </c>
      <c r="Q1208" s="138">
        <v>4.2</v>
      </c>
      <c r="R1208" s="137">
        <v>4.2</v>
      </c>
      <c r="S1208" s="139">
        <v>1785370</v>
      </c>
      <c r="T1208" s="124">
        <v>7</v>
      </c>
      <c r="U1208" s="140">
        <v>425088.09523809521</v>
      </c>
      <c r="V1208" s="141">
        <v>2.3524535530450272</v>
      </c>
    </row>
    <row r="1209" spans="1:22">
      <c r="A1209" s="125">
        <v>1211</v>
      </c>
      <c r="B1209" s="125">
        <v>1211</v>
      </c>
      <c r="C1209" s="125" t="s">
        <v>1869</v>
      </c>
      <c r="D1209" s="125" t="s">
        <v>497</v>
      </c>
      <c r="E1209" s="125" t="s">
        <v>497</v>
      </c>
      <c r="F1209" s="125" t="s">
        <v>1870</v>
      </c>
      <c r="G1209" s="125" t="s">
        <v>1871</v>
      </c>
      <c r="H1209" s="125" t="s">
        <v>187</v>
      </c>
      <c r="I1209" s="123">
        <v>38000</v>
      </c>
      <c r="J1209" s="123">
        <v>38000</v>
      </c>
      <c r="K1209" s="125" t="s">
        <v>193</v>
      </c>
      <c r="L1209" s="126">
        <v>3.3940000000000001</v>
      </c>
      <c r="M1209" s="137">
        <v>4</v>
      </c>
      <c r="N1209" s="126">
        <v>0.28799999999999998</v>
      </c>
      <c r="O1209" s="123">
        <v>3</v>
      </c>
      <c r="P1209" s="136">
        <v>0.28799999999999998</v>
      </c>
      <c r="Q1209" s="138">
        <v>4.2</v>
      </c>
      <c r="R1209" s="137">
        <v>4.2</v>
      </c>
      <c r="S1209" s="139">
        <v>628870</v>
      </c>
      <c r="T1209" s="124">
        <v>4</v>
      </c>
      <c r="U1209" s="140">
        <v>149730.95238095237</v>
      </c>
      <c r="V1209" s="141">
        <v>6.6786458250512828</v>
      </c>
    </row>
    <row r="1210" spans="1:22">
      <c r="A1210" s="125">
        <v>1212</v>
      </c>
      <c r="B1210" s="125">
        <v>1212</v>
      </c>
      <c r="C1210" s="125" t="s">
        <v>1872</v>
      </c>
      <c r="D1210" s="125" t="s">
        <v>1177</v>
      </c>
      <c r="E1210" s="125" t="s">
        <v>1177</v>
      </c>
      <c r="F1210" s="125" t="s">
        <v>1178</v>
      </c>
      <c r="G1210" s="125" t="s">
        <v>1179</v>
      </c>
      <c r="H1210" s="125" t="s">
        <v>187</v>
      </c>
      <c r="I1210" s="123">
        <v>38000</v>
      </c>
      <c r="J1210" s="123">
        <v>38000</v>
      </c>
      <c r="K1210" s="125" t="s">
        <v>193</v>
      </c>
      <c r="L1210" s="126">
        <v>7.8639999999999999</v>
      </c>
      <c r="M1210" s="137">
        <v>8</v>
      </c>
      <c r="N1210" s="126">
        <v>0.32600000000000001</v>
      </c>
      <c r="O1210" s="123">
        <v>3</v>
      </c>
      <c r="P1210" s="136">
        <v>0.32600000000000001</v>
      </c>
      <c r="Q1210" s="138">
        <v>4.2</v>
      </c>
      <c r="R1210" s="137">
        <v>4.2</v>
      </c>
      <c r="S1210" s="139">
        <v>909950</v>
      </c>
      <c r="T1210" s="124">
        <v>4</v>
      </c>
      <c r="U1210" s="140">
        <v>216654.76190476189</v>
      </c>
      <c r="V1210" s="141">
        <v>4.6156382218803227</v>
      </c>
    </row>
    <row r="1211" spans="1:22">
      <c r="A1211" s="125">
        <v>1213</v>
      </c>
      <c r="B1211" s="125">
        <v>1213</v>
      </c>
      <c r="C1211" s="125" t="s">
        <v>1873</v>
      </c>
      <c r="D1211" s="125" t="s">
        <v>418</v>
      </c>
      <c r="E1211" s="125" t="s">
        <v>418</v>
      </c>
      <c r="F1211" s="125" t="s">
        <v>1874</v>
      </c>
      <c r="G1211" s="125" t="s">
        <v>1875</v>
      </c>
      <c r="H1211" s="125" t="s">
        <v>187</v>
      </c>
      <c r="I1211" s="123">
        <v>38000</v>
      </c>
      <c r="J1211" s="123">
        <v>38000</v>
      </c>
      <c r="K1211" s="125" t="s">
        <v>193</v>
      </c>
      <c r="L1211" s="126">
        <v>13.053000000000001</v>
      </c>
      <c r="M1211" s="137">
        <v>14</v>
      </c>
      <c r="N1211" s="126">
        <v>0.31</v>
      </c>
      <c r="O1211" s="123">
        <v>3</v>
      </c>
      <c r="P1211" s="136">
        <v>0.31</v>
      </c>
      <c r="Q1211" s="138">
        <v>4.2</v>
      </c>
      <c r="R1211" s="137">
        <v>4.2</v>
      </c>
      <c r="S1211" s="139">
        <v>1597940</v>
      </c>
      <c r="T1211" s="124">
        <v>1</v>
      </c>
      <c r="U1211" s="140">
        <v>380461.90476190473</v>
      </c>
      <c r="V1211" s="141">
        <v>2.6283840444572388</v>
      </c>
    </row>
    <row r="1212" spans="1:22">
      <c r="A1212" s="125">
        <v>1214</v>
      </c>
      <c r="B1212" s="125">
        <v>1214</v>
      </c>
      <c r="C1212" s="125" t="s">
        <v>1876</v>
      </c>
      <c r="D1212" s="125" t="s">
        <v>418</v>
      </c>
      <c r="E1212" s="125" t="s">
        <v>418</v>
      </c>
      <c r="F1212" s="125" t="s">
        <v>1877</v>
      </c>
      <c r="G1212" s="125" t="s">
        <v>1878</v>
      </c>
      <c r="H1212" s="125" t="s">
        <v>187</v>
      </c>
      <c r="I1212" s="123">
        <v>38000</v>
      </c>
      <c r="J1212" s="123">
        <v>38000</v>
      </c>
      <c r="K1212" s="125" t="s">
        <v>193</v>
      </c>
      <c r="L1212" s="126">
        <v>16.259</v>
      </c>
      <c r="M1212" s="137">
        <v>17</v>
      </c>
      <c r="N1212" s="126">
        <v>0.114</v>
      </c>
      <c r="O1212" s="123">
        <v>3</v>
      </c>
      <c r="P1212" s="136">
        <v>0.114</v>
      </c>
      <c r="Q1212" s="138">
        <v>4.2</v>
      </c>
      <c r="R1212" s="137">
        <v>4.2</v>
      </c>
      <c r="S1212" s="139">
        <v>1756040</v>
      </c>
      <c r="T1212" s="124">
        <v>1</v>
      </c>
      <c r="U1212" s="140">
        <v>418104.76190476189</v>
      </c>
      <c r="V1212" s="141">
        <v>2.3917450627548349</v>
      </c>
    </row>
    <row r="1213" spans="1:22">
      <c r="A1213" s="125">
        <v>1215</v>
      </c>
      <c r="B1213" s="125">
        <v>1215</v>
      </c>
      <c r="C1213" s="125" t="s">
        <v>1879</v>
      </c>
      <c r="D1213" s="125" t="s">
        <v>205</v>
      </c>
      <c r="E1213" s="125" t="s">
        <v>205</v>
      </c>
      <c r="F1213" s="125" t="s">
        <v>494</v>
      </c>
      <c r="G1213" s="125" t="s">
        <v>495</v>
      </c>
      <c r="H1213" s="125" t="s">
        <v>187</v>
      </c>
      <c r="I1213" s="123">
        <v>38000</v>
      </c>
      <c r="J1213" s="123">
        <v>38000</v>
      </c>
      <c r="K1213" s="125" t="s">
        <v>193</v>
      </c>
      <c r="L1213" s="126">
        <v>11.444000000000001</v>
      </c>
      <c r="M1213" s="137">
        <v>12</v>
      </c>
      <c r="N1213" s="126">
        <v>0.372</v>
      </c>
      <c r="O1213" s="123">
        <v>3</v>
      </c>
      <c r="P1213" s="136">
        <v>0.372</v>
      </c>
      <c r="Q1213" s="138">
        <v>4.2</v>
      </c>
      <c r="R1213" s="137">
        <v>4.2</v>
      </c>
      <c r="S1213" s="139">
        <v>1492540</v>
      </c>
      <c r="T1213" s="124">
        <v>1</v>
      </c>
      <c r="U1213" s="140">
        <v>355366.66666666663</v>
      </c>
      <c r="V1213" s="141">
        <v>2.8139949348091173</v>
      </c>
    </row>
    <row r="1214" spans="1:22">
      <c r="A1214" s="125">
        <v>1216</v>
      </c>
      <c r="B1214" s="125">
        <v>1216</v>
      </c>
      <c r="C1214" s="125" t="s">
        <v>1880</v>
      </c>
      <c r="D1214" s="125" t="s">
        <v>418</v>
      </c>
      <c r="E1214" s="125" t="s">
        <v>418</v>
      </c>
      <c r="F1214" s="125" t="s">
        <v>1877</v>
      </c>
      <c r="G1214" s="125" t="s">
        <v>1878</v>
      </c>
      <c r="H1214" s="125" t="s">
        <v>187</v>
      </c>
      <c r="I1214" s="123">
        <v>38000</v>
      </c>
      <c r="J1214" s="123">
        <v>38000</v>
      </c>
      <c r="K1214" s="125" t="s">
        <v>193</v>
      </c>
      <c r="L1214" s="126">
        <v>10.840999999999999</v>
      </c>
      <c r="M1214" s="137">
        <v>11</v>
      </c>
      <c r="N1214" s="126">
        <v>0.12</v>
      </c>
      <c r="O1214" s="123">
        <v>3</v>
      </c>
      <c r="P1214" s="136">
        <v>0.12</v>
      </c>
      <c r="Q1214" s="138">
        <v>4.2</v>
      </c>
      <c r="R1214" s="137">
        <v>4.2</v>
      </c>
      <c r="S1214" s="139">
        <v>1439840</v>
      </c>
      <c r="T1214" s="124">
        <v>1</v>
      </c>
      <c r="U1214" s="140">
        <v>342819.04761904763</v>
      </c>
      <c r="V1214" s="141">
        <v>2.9169907767529724</v>
      </c>
    </row>
    <row r="1215" spans="1:22">
      <c r="A1215" s="125">
        <v>1217</v>
      </c>
      <c r="B1215" s="125">
        <v>1217</v>
      </c>
      <c r="C1215" s="125" t="s">
        <v>1881</v>
      </c>
      <c r="D1215" s="125" t="s">
        <v>1819</v>
      </c>
      <c r="E1215" s="125" t="s">
        <v>1819</v>
      </c>
      <c r="F1215" s="125" t="s">
        <v>1823</v>
      </c>
      <c r="G1215" s="125" t="s">
        <v>1824</v>
      </c>
      <c r="H1215" s="125" t="s">
        <v>207</v>
      </c>
      <c r="I1215" s="123">
        <v>110000</v>
      </c>
      <c r="J1215" s="123">
        <v>110000</v>
      </c>
      <c r="K1215" s="123">
        <v>38000</v>
      </c>
      <c r="L1215" s="126">
        <v>4.4370000000000003</v>
      </c>
      <c r="M1215" s="137">
        <v>5</v>
      </c>
      <c r="N1215" s="126">
        <v>0.11899999999999999</v>
      </c>
      <c r="O1215" s="123">
        <v>3</v>
      </c>
      <c r="P1215" s="136">
        <v>0.11899999999999999</v>
      </c>
      <c r="Q1215" s="138">
        <v>4.2</v>
      </c>
      <c r="R1215" s="137">
        <v>4.2</v>
      </c>
      <c r="S1215" s="139">
        <v>1679970</v>
      </c>
      <c r="T1215" s="124">
        <v>7</v>
      </c>
      <c r="U1215" s="140">
        <v>399992.8571428571</v>
      </c>
      <c r="V1215" s="141">
        <v>2.5000446436543511</v>
      </c>
    </row>
    <row r="1216" spans="1:22">
      <c r="A1216" s="125">
        <v>1218</v>
      </c>
      <c r="B1216" s="125">
        <v>1218</v>
      </c>
      <c r="C1216" s="125" t="s">
        <v>1882</v>
      </c>
      <c r="D1216" s="125" t="s">
        <v>1819</v>
      </c>
      <c r="E1216" s="125" t="s">
        <v>1819</v>
      </c>
      <c r="F1216" s="125" t="s">
        <v>1823</v>
      </c>
      <c r="G1216" s="125" t="s">
        <v>1824</v>
      </c>
      <c r="H1216" s="125" t="s">
        <v>207</v>
      </c>
      <c r="I1216" s="123">
        <v>110000</v>
      </c>
      <c r="J1216" s="123">
        <v>110000</v>
      </c>
      <c r="K1216" s="123">
        <v>38000</v>
      </c>
      <c r="L1216" s="126">
        <v>2.9780000000000002</v>
      </c>
      <c r="M1216" s="137">
        <v>3</v>
      </c>
      <c r="N1216" s="126">
        <v>0.16400000000000001</v>
      </c>
      <c r="O1216" s="123">
        <v>3</v>
      </c>
      <c r="P1216" s="136">
        <v>0.16400000000000001</v>
      </c>
      <c r="Q1216" s="138">
        <v>4.2</v>
      </c>
      <c r="R1216" s="137">
        <v>4.2</v>
      </c>
      <c r="S1216" s="139">
        <v>1574570</v>
      </c>
      <c r="T1216" s="124">
        <v>7</v>
      </c>
      <c r="U1216" s="140">
        <v>374897.61904761905</v>
      </c>
      <c r="V1216" s="141">
        <v>2.6673949078161021</v>
      </c>
    </row>
    <row r="1217" spans="1:22">
      <c r="A1217" s="125">
        <v>1219</v>
      </c>
      <c r="B1217" s="125">
        <v>1219</v>
      </c>
      <c r="C1217" s="125" t="s">
        <v>1883</v>
      </c>
      <c r="D1217" s="125" t="s">
        <v>190</v>
      </c>
      <c r="E1217" s="125" t="s">
        <v>190</v>
      </c>
      <c r="F1217" s="125" t="s">
        <v>1884</v>
      </c>
      <c r="G1217" s="125" t="s">
        <v>1885</v>
      </c>
      <c r="H1217" s="125" t="s">
        <v>187</v>
      </c>
      <c r="I1217" s="123">
        <v>38000</v>
      </c>
      <c r="J1217" s="123">
        <v>38000</v>
      </c>
      <c r="K1217" s="123">
        <v>20000</v>
      </c>
      <c r="L1217" s="126">
        <v>10.488</v>
      </c>
      <c r="M1217" s="137">
        <v>11</v>
      </c>
      <c r="N1217" s="126">
        <v>9.1999999999999998E-2</v>
      </c>
      <c r="O1217" s="123">
        <v>3</v>
      </c>
      <c r="P1217" s="136">
        <v>9.1999999999999998E-2</v>
      </c>
      <c r="Q1217" s="138">
        <v>4.2</v>
      </c>
      <c r="R1217" s="137">
        <v>4.2</v>
      </c>
      <c r="S1217" s="139">
        <v>1439840</v>
      </c>
      <c r="T1217" s="124">
        <v>1</v>
      </c>
      <c r="U1217" s="140">
        <v>342819.04761904763</v>
      </c>
      <c r="V1217" s="141">
        <v>2.9169907767529724</v>
      </c>
    </row>
    <row r="1218" spans="1:22">
      <c r="A1218" s="125">
        <v>1220</v>
      </c>
      <c r="B1218" s="125">
        <v>1220</v>
      </c>
      <c r="C1218" s="125" t="s">
        <v>1886</v>
      </c>
      <c r="D1218" s="125" t="s">
        <v>418</v>
      </c>
      <c r="E1218" s="125" t="s">
        <v>418</v>
      </c>
      <c r="F1218" s="125" t="s">
        <v>1887</v>
      </c>
      <c r="G1218" s="125" t="s">
        <v>1888</v>
      </c>
      <c r="H1218" s="125" t="s">
        <v>207</v>
      </c>
      <c r="I1218" s="123">
        <v>110000</v>
      </c>
      <c r="J1218" s="123">
        <v>110000</v>
      </c>
      <c r="K1218" s="123">
        <v>38000</v>
      </c>
      <c r="L1218" s="126">
        <v>6.45</v>
      </c>
      <c r="M1218" s="137">
        <v>7</v>
      </c>
      <c r="N1218" s="126">
        <v>0.23799999999999999</v>
      </c>
      <c r="O1218" s="123">
        <v>3</v>
      </c>
      <c r="P1218" s="136">
        <v>0.23799999999999999</v>
      </c>
      <c r="Q1218" s="138">
        <v>4.2</v>
      </c>
      <c r="R1218" s="137">
        <v>4.2</v>
      </c>
      <c r="S1218" s="139">
        <v>1785370</v>
      </c>
      <c r="T1218" s="124">
        <v>7</v>
      </c>
      <c r="U1218" s="140">
        <v>425088.09523809521</v>
      </c>
      <c r="V1218" s="141">
        <v>2.3524535530450272</v>
      </c>
    </row>
    <row r="1219" spans="1:22">
      <c r="A1219" s="125">
        <v>1221</v>
      </c>
      <c r="B1219" s="125">
        <v>1221</v>
      </c>
      <c r="C1219" s="125" t="s">
        <v>1889</v>
      </c>
      <c r="D1219" s="125" t="s">
        <v>1177</v>
      </c>
      <c r="E1219" s="125" t="s">
        <v>1177</v>
      </c>
      <c r="F1219" s="125" t="s">
        <v>877</v>
      </c>
      <c r="G1219" s="125" t="s">
        <v>878</v>
      </c>
      <c r="H1219" s="125" t="s">
        <v>187</v>
      </c>
      <c r="I1219" s="123">
        <v>38000</v>
      </c>
      <c r="J1219" s="123">
        <v>38000</v>
      </c>
      <c r="K1219" s="125" t="s">
        <v>193</v>
      </c>
      <c r="L1219" s="126">
        <v>8.5299999999999994</v>
      </c>
      <c r="M1219" s="137">
        <v>9</v>
      </c>
      <c r="N1219" s="126">
        <v>0.123</v>
      </c>
      <c r="O1219" s="123">
        <v>3</v>
      </c>
      <c r="P1219" s="136">
        <v>0.123</v>
      </c>
      <c r="Q1219" s="138">
        <v>4.2</v>
      </c>
      <c r="R1219" s="137">
        <v>4.2</v>
      </c>
      <c r="S1219" s="139">
        <v>1334440</v>
      </c>
      <c r="T1219" s="124">
        <v>1</v>
      </c>
      <c r="U1219" s="140">
        <v>317723.80952380953</v>
      </c>
      <c r="V1219" s="141">
        <v>3.1473876682353645</v>
      </c>
    </row>
    <row r="1220" spans="1:22">
      <c r="A1220" s="125">
        <v>1222</v>
      </c>
      <c r="B1220" s="125">
        <v>1222</v>
      </c>
      <c r="C1220" s="125" t="s">
        <v>1890</v>
      </c>
      <c r="D1220" s="125" t="s">
        <v>1177</v>
      </c>
      <c r="E1220" s="125" t="s">
        <v>1177</v>
      </c>
      <c r="F1220" s="125" t="s">
        <v>877</v>
      </c>
      <c r="G1220" s="125" t="s">
        <v>878</v>
      </c>
      <c r="H1220" s="125" t="s">
        <v>187</v>
      </c>
      <c r="I1220" s="123">
        <v>38000</v>
      </c>
      <c r="J1220" s="123">
        <v>38000</v>
      </c>
      <c r="K1220" s="125" t="s">
        <v>193</v>
      </c>
      <c r="L1220" s="126">
        <v>8.2159999999999993</v>
      </c>
      <c r="M1220" s="137">
        <v>9</v>
      </c>
      <c r="N1220" s="126">
        <v>9.2999999999999999E-2</v>
      </c>
      <c r="O1220" s="123">
        <v>3</v>
      </c>
      <c r="P1220" s="136">
        <v>9.2999999999999999E-2</v>
      </c>
      <c r="Q1220" s="138">
        <v>4.2</v>
      </c>
      <c r="R1220" s="137">
        <v>4.2</v>
      </c>
      <c r="S1220" s="139">
        <v>1334440</v>
      </c>
      <c r="T1220" s="124">
        <v>1</v>
      </c>
      <c r="U1220" s="140">
        <v>317723.80952380953</v>
      </c>
      <c r="V1220" s="141">
        <v>3.1473876682353645</v>
      </c>
    </row>
    <row r="1221" spans="1:22">
      <c r="A1221" s="125">
        <v>1223</v>
      </c>
      <c r="B1221" s="125">
        <v>1223</v>
      </c>
      <c r="C1221" s="125" t="s">
        <v>1891</v>
      </c>
      <c r="D1221" s="125" t="s">
        <v>1177</v>
      </c>
      <c r="E1221" s="125" t="s">
        <v>1177</v>
      </c>
      <c r="F1221" s="125" t="s">
        <v>1892</v>
      </c>
      <c r="G1221" s="125" t="s">
        <v>1893</v>
      </c>
      <c r="H1221" s="125" t="s">
        <v>187</v>
      </c>
      <c r="I1221" s="123">
        <v>38000</v>
      </c>
      <c r="J1221" s="123">
        <v>38000</v>
      </c>
      <c r="K1221" s="125" t="s">
        <v>193</v>
      </c>
      <c r="L1221" s="126">
        <v>8.5289999999999999</v>
      </c>
      <c r="M1221" s="137">
        <v>9</v>
      </c>
      <c r="N1221" s="126">
        <v>0.40500000000000003</v>
      </c>
      <c r="O1221" s="123">
        <v>3</v>
      </c>
      <c r="P1221" s="136">
        <v>0.40500000000000003</v>
      </c>
      <c r="Q1221" s="138">
        <v>4.2</v>
      </c>
      <c r="R1221" s="137">
        <v>4.2</v>
      </c>
      <c r="S1221" s="139">
        <v>1334440</v>
      </c>
      <c r="T1221" s="124">
        <v>1</v>
      </c>
      <c r="U1221" s="140">
        <v>317723.80952380953</v>
      </c>
      <c r="V1221" s="141">
        <v>3.1473876682353645</v>
      </c>
    </row>
    <row r="1222" spans="1:22">
      <c r="A1222" s="125">
        <v>1224</v>
      </c>
      <c r="B1222" s="125">
        <v>1224</v>
      </c>
      <c r="C1222" s="125" t="s">
        <v>1894</v>
      </c>
      <c r="D1222" s="125" t="s">
        <v>205</v>
      </c>
      <c r="E1222" s="125" t="s">
        <v>205</v>
      </c>
      <c r="F1222" s="125" t="s">
        <v>1791</v>
      </c>
      <c r="G1222" s="125" t="s">
        <v>1792</v>
      </c>
      <c r="H1222" s="125" t="s">
        <v>187</v>
      </c>
      <c r="I1222" s="123">
        <v>38000</v>
      </c>
      <c r="J1222" s="123">
        <v>38000</v>
      </c>
      <c r="K1222" s="123">
        <v>10000</v>
      </c>
      <c r="L1222" s="126">
        <v>11.773</v>
      </c>
      <c r="M1222" s="137">
        <v>12</v>
      </c>
      <c r="N1222" s="126">
        <v>0.2</v>
      </c>
      <c r="O1222" s="123">
        <v>3</v>
      </c>
      <c r="P1222" s="136">
        <v>0.2</v>
      </c>
      <c r="Q1222" s="138">
        <v>4.2</v>
      </c>
      <c r="R1222" s="137">
        <v>4.2</v>
      </c>
      <c r="S1222" s="139">
        <v>1492540</v>
      </c>
      <c r="T1222" s="124">
        <v>1</v>
      </c>
      <c r="U1222" s="140">
        <v>355366.66666666663</v>
      </c>
      <c r="V1222" s="141">
        <v>2.8139949348091173</v>
      </c>
    </row>
    <row r="1223" spans="1:22">
      <c r="A1223" s="125">
        <v>1225</v>
      </c>
      <c r="B1223" s="125">
        <v>1225</v>
      </c>
      <c r="C1223" s="125" t="s">
        <v>1895</v>
      </c>
      <c r="D1223" s="125" t="s">
        <v>190</v>
      </c>
      <c r="E1223" s="125" t="s">
        <v>190</v>
      </c>
      <c r="F1223" s="125" t="s">
        <v>494</v>
      </c>
      <c r="G1223" s="125" t="s">
        <v>495</v>
      </c>
      <c r="H1223" s="125" t="s">
        <v>187</v>
      </c>
      <c r="I1223" s="123">
        <v>38000</v>
      </c>
      <c r="J1223" s="123">
        <v>38000</v>
      </c>
      <c r="K1223" s="125" t="s">
        <v>193</v>
      </c>
      <c r="L1223" s="126">
        <v>4.1139999999999999</v>
      </c>
      <c r="M1223" s="137">
        <v>5</v>
      </c>
      <c r="N1223" s="126">
        <v>0.18</v>
      </c>
      <c r="O1223" s="123">
        <v>3</v>
      </c>
      <c r="P1223" s="136">
        <v>0.18</v>
      </c>
      <c r="Q1223" s="138">
        <v>4.2</v>
      </c>
      <c r="R1223" s="137">
        <v>4.2</v>
      </c>
      <c r="S1223" s="139">
        <v>699140</v>
      </c>
      <c r="T1223" s="124">
        <v>4</v>
      </c>
      <c r="U1223" s="140">
        <v>166461.90476190476</v>
      </c>
      <c r="V1223" s="141">
        <v>6.0073804960379897</v>
      </c>
    </row>
    <row r="1224" spans="1:22">
      <c r="A1224" s="125">
        <v>1226</v>
      </c>
      <c r="B1224" s="125">
        <v>1226</v>
      </c>
      <c r="C1224" s="125" t="s">
        <v>1896</v>
      </c>
      <c r="D1224" s="125" t="s">
        <v>890</v>
      </c>
      <c r="E1224" s="125" t="s">
        <v>890</v>
      </c>
      <c r="F1224" s="125" t="s">
        <v>1897</v>
      </c>
      <c r="G1224" s="125" t="s">
        <v>1898</v>
      </c>
      <c r="H1224" s="125" t="s">
        <v>187</v>
      </c>
      <c r="I1224" s="123">
        <v>38000</v>
      </c>
      <c r="J1224" s="123">
        <v>38000</v>
      </c>
      <c r="K1224" s="125" t="s">
        <v>193</v>
      </c>
      <c r="L1224" s="126">
        <v>10.558999999999999</v>
      </c>
      <c r="M1224" s="137">
        <v>11</v>
      </c>
      <c r="N1224" s="126">
        <v>0.157</v>
      </c>
      <c r="O1224" s="123">
        <v>3</v>
      </c>
      <c r="P1224" s="136">
        <v>0.157</v>
      </c>
      <c r="Q1224" s="138">
        <v>4.2</v>
      </c>
      <c r="R1224" s="137">
        <v>4.2</v>
      </c>
      <c r="S1224" s="139">
        <v>1439840</v>
      </c>
      <c r="T1224" s="124">
        <v>1</v>
      </c>
      <c r="U1224" s="140">
        <v>342819.04761904763</v>
      </c>
      <c r="V1224" s="141">
        <v>2.9169907767529724</v>
      </c>
    </row>
    <row r="1225" spans="1:22">
      <c r="A1225" s="125">
        <v>1227</v>
      </c>
      <c r="B1225" s="125">
        <v>1227</v>
      </c>
      <c r="C1225" s="125" t="s">
        <v>1899</v>
      </c>
      <c r="D1225" s="125" t="s">
        <v>890</v>
      </c>
      <c r="E1225" s="125" t="s">
        <v>890</v>
      </c>
      <c r="F1225" s="125" t="s">
        <v>1897</v>
      </c>
      <c r="G1225" s="125" t="s">
        <v>1898</v>
      </c>
      <c r="H1225" s="125" t="s">
        <v>187</v>
      </c>
      <c r="I1225" s="123">
        <v>38000</v>
      </c>
      <c r="J1225" s="123">
        <v>38000</v>
      </c>
      <c r="K1225" s="125" t="s">
        <v>193</v>
      </c>
      <c r="L1225" s="126">
        <v>10.69</v>
      </c>
      <c r="M1225" s="137">
        <v>11</v>
      </c>
      <c r="N1225" s="126">
        <v>0.13500000000000001</v>
      </c>
      <c r="O1225" s="123">
        <v>3</v>
      </c>
      <c r="P1225" s="136">
        <v>0.13500000000000001</v>
      </c>
      <c r="Q1225" s="138">
        <v>4.2</v>
      </c>
      <c r="R1225" s="137">
        <v>4.2</v>
      </c>
      <c r="S1225" s="139">
        <v>1439840</v>
      </c>
      <c r="T1225" s="124">
        <v>1</v>
      </c>
      <c r="U1225" s="140">
        <v>342819.04761904763</v>
      </c>
      <c r="V1225" s="141">
        <v>2.9169907767529724</v>
      </c>
    </row>
    <row r="1226" spans="1:22">
      <c r="A1226" s="125">
        <v>1228</v>
      </c>
      <c r="B1226" s="125">
        <v>1228</v>
      </c>
      <c r="C1226" s="125" t="s">
        <v>1900</v>
      </c>
      <c r="D1226" s="125" t="s">
        <v>190</v>
      </c>
      <c r="E1226" s="125" t="s">
        <v>190</v>
      </c>
      <c r="F1226" s="125" t="s">
        <v>1901</v>
      </c>
      <c r="G1226" s="125" t="s">
        <v>1902</v>
      </c>
      <c r="H1226" s="125" t="s">
        <v>187</v>
      </c>
      <c r="I1226" s="123">
        <v>38000</v>
      </c>
      <c r="J1226" s="123">
        <v>38000</v>
      </c>
      <c r="K1226" s="125" t="s">
        <v>193</v>
      </c>
      <c r="L1226" s="126">
        <v>15.999000000000001</v>
      </c>
      <c r="M1226" s="137">
        <v>16</v>
      </c>
      <c r="N1226" s="126">
        <v>0.14199999999999999</v>
      </c>
      <c r="O1226" s="123">
        <v>3</v>
      </c>
      <c r="P1226" s="136">
        <v>0.14199999999999999</v>
      </c>
      <c r="Q1226" s="138">
        <v>4.2</v>
      </c>
      <c r="R1226" s="137">
        <v>4.2</v>
      </c>
      <c r="S1226" s="139">
        <v>1703340</v>
      </c>
      <c r="T1226" s="124">
        <v>1</v>
      </c>
      <c r="U1226" s="140">
        <v>405557.14285714284</v>
      </c>
      <c r="V1226" s="141">
        <v>2.4657437739969708</v>
      </c>
    </row>
    <row r="1227" spans="1:22">
      <c r="A1227" s="125">
        <v>1229</v>
      </c>
      <c r="B1227" s="125">
        <v>1229</v>
      </c>
      <c r="C1227" s="125" t="s">
        <v>1903</v>
      </c>
      <c r="D1227" s="125" t="s">
        <v>190</v>
      </c>
      <c r="E1227" s="125" t="s">
        <v>190</v>
      </c>
      <c r="F1227" s="125" t="s">
        <v>1901</v>
      </c>
      <c r="G1227" s="125" t="s">
        <v>1902</v>
      </c>
      <c r="H1227" s="125" t="s">
        <v>187</v>
      </c>
      <c r="I1227" s="123">
        <v>38000</v>
      </c>
      <c r="J1227" s="123">
        <v>38000</v>
      </c>
      <c r="K1227" s="125" t="s">
        <v>193</v>
      </c>
      <c r="L1227" s="126">
        <v>15.183999999999999</v>
      </c>
      <c r="M1227" s="137">
        <v>16</v>
      </c>
      <c r="N1227" s="126">
        <v>0.161</v>
      </c>
      <c r="O1227" s="123">
        <v>3</v>
      </c>
      <c r="P1227" s="136">
        <v>0.161</v>
      </c>
      <c r="Q1227" s="138">
        <v>4.2</v>
      </c>
      <c r="R1227" s="137">
        <v>4.2</v>
      </c>
      <c r="S1227" s="139">
        <v>1703340</v>
      </c>
      <c r="T1227" s="124">
        <v>1</v>
      </c>
      <c r="U1227" s="140">
        <v>405557.14285714284</v>
      </c>
      <c r="V1227" s="141">
        <v>2.4657437739969708</v>
      </c>
    </row>
    <row r="1228" spans="1:22">
      <c r="A1228" s="125">
        <v>1230</v>
      </c>
      <c r="B1228" s="125">
        <v>1230</v>
      </c>
      <c r="C1228" s="125" t="s">
        <v>1904</v>
      </c>
      <c r="D1228" s="125" t="s">
        <v>783</v>
      </c>
      <c r="E1228" s="125" t="s">
        <v>783</v>
      </c>
      <c r="F1228" s="125" t="s">
        <v>1905</v>
      </c>
      <c r="G1228" s="125" t="s">
        <v>1906</v>
      </c>
      <c r="H1228" s="125" t="s">
        <v>187</v>
      </c>
      <c r="I1228" s="123">
        <v>38000</v>
      </c>
      <c r="J1228" s="123">
        <v>38000</v>
      </c>
      <c r="K1228" s="123">
        <v>10000</v>
      </c>
      <c r="L1228" s="126">
        <v>6.4489999999999998</v>
      </c>
      <c r="M1228" s="137">
        <v>7</v>
      </c>
      <c r="N1228" s="126">
        <v>0.43</v>
      </c>
      <c r="O1228" s="123">
        <v>3</v>
      </c>
      <c r="P1228" s="136">
        <v>0.43</v>
      </c>
      <c r="Q1228" s="138">
        <v>4.2</v>
      </c>
      <c r="R1228" s="137">
        <v>4.2</v>
      </c>
      <c r="S1228" s="139">
        <v>839680</v>
      </c>
      <c r="T1228" s="124">
        <v>4</v>
      </c>
      <c r="U1228" s="140">
        <v>199923.80952380953</v>
      </c>
      <c r="V1228" s="141">
        <v>5.0019054878048781</v>
      </c>
    </row>
    <row r="1229" spans="1:22">
      <c r="A1229" s="125">
        <v>1231</v>
      </c>
      <c r="B1229" s="125">
        <v>1231</v>
      </c>
      <c r="C1229" s="125" t="s">
        <v>1907</v>
      </c>
      <c r="D1229" s="125" t="s">
        <v>860</v>
      </c>
      <c r="E1229" s="125" t="s">
        <v>860</v>
      </c>
      <c r="F1229" s="125" t="s">
        <v>1804</v>
      </c>
      <c r="G1229" s="125" t="s">
        <v>1805</v>
      </c>
      <c r="H1229" s="125" t="s">
        <v>207</v>
      </c>
      <c r="I1229" s="123">
        <v>110000</v>
      </c>
      <c r="J1229" s="125" t="s">
        <v>193</v>
      </c>
      <c r="K1229" s="123">
        <v>110000</v>
      </c>
      <c r="L1229" s="126">
        <v>6.415</v>
      </c>
      <c r="M1229" s="137">
        <v>7</v>
      </c>
      <c r="N1229" s="126">
        <v>0.112</v>
      </c>
      <c r="O1229" s="123">
        <v>3</v>
      </c>
      <c r="P1229" s="136">
        <v>0.112</v>
      </c>
      <c r="Q1229" s="138">
        <v>4.2</v>
      </c>
      <c r="R1229" s="137">
        <v>4.2</v>
      </c>
      <c r="S1229" s="139">
        <v>1785370</v>
      </c>
      <c r="T1229" s="124">
        <v>7</v>
      </c>
      <c r="U1229" s="140">
        <v>425088.09523809521</v>
      </c>
      <c r="V1229" s="141">
        <v>2.3524535530450272</v>
      </c>
    </row>
    <row r="1230" spans="1:22">
      <c r="A1230" s="125">
        <v>1232</v>
      </c>
      <c r="B1230" s="125">
        <v>1232</v>
      </c>
      <c r="C1230" s="125" t="s">
        <v>1908</v>
      </c>
      <c r="D1230" s="125" t="s">
        <v>418</v>
      </c>
      <c r="E1230" s="125" t="s">
        <v>418</v>
      </c>
      <c r="F1230" s="125" t="s">
        <v>419</v>
      </c>
      <c r="G1230" s="125" t="s">
        <v>420</v>
      </c>
      <c r="H1230" s="125" t="s">
        <v>187</v>
      </c>
      <c r="I1230" s="123">
        <v>38000</v>
      </c>
      <c r="J1230" s="123">
        <v>38000</v>
      </c>
      <c r="K1230" s="125" t="s">
        <v>193</v>
      </c>
      <c r="L1230" s="126">
        <v>6.234</v>
      </c>
      <c r="M1230" s="137">
        <v>7</v>
      </c>
      <c r="N1230" s="126">
        <v>0.248</v>
      </c>
      <c r="O1230" s="123">
        <v>3</v>
      </c>
      <c r="P1230" s="136">
        <v>0.248</v>
      </c>
      <c r="Q1230" s="138">
        <v>4.2</v>
      </c>
      <c r="R1230" s="137">
        <v>4.2</v>
      </c>
      <c r="S1230" s="139">
        <v>839680</v>
      </c>
      <c r="T1230" s="124">
        <v>4</v>
      </c>
      <c r="U1230" s="140">
        <v>199923.80952380953</v>
      </c>
      <c r="V1230" s="141">
        <v>5.0019054878048781</v>
      </c>
    </row>
    <row r="1231" spans="1:22">
      <c r="A1231" s="125">
        <v>1233</v>
      </c>
      <c r="B1231" s="125">
        <v>1233</v>
      </c>
      <c r="C1231" s="125" t="s">
        <v>1909</v>
      </c>
      <c r="D1231" s="125" t="s">
        <v>890</v>
      </c>
      <c r="E1231" s="125" t="s">
        <v>890</v>
      </c>
      <c r="F1231" s="125" t="s">
        <v>1157</v>
      </c>
      <c r="G1231" s="125" t="s">
        <v>1158</v>
      </c>
      <c r="H1231" s="125" t="s">
        <v>187</v>
      </c>
      <c r="I1231" s="123">
        <v>38000</v>
      </c>
      <c r="J1231" s="123">
        <v>38000</v>
      </c>
      <c r="K1231" s="125" t="s">
        <v>193</v>
      </c>
      <c r="L1231" s="126">
        <v>6.0540000000000003</v>
      </c>
      <c r="M1231" s="137">
        <v>7</v>
      </c>
      <c r="N1231" s="126">
        <v>0.109</v>
      </c>
      <c r="O1231" s="123">
        <v>3</v>
      </c>
      <c r="P1231" s="136">
        <v>0.109</v>
      </c>
      <c r="Q1231" s="138">
        <v>4.2</v>
      </c>
      <c r="R1231" s="137">
        <v>4.2</v>
      </c>
      <c r="S1231" s="139">
        <v>839680</v>
      </c>
      <c r="T1231" s="124">
        <v>4</v>
      </c>
      <c r="U1231" s="140">
        <v>199923.80952380953</v>
      </c>
      <c r="V1231" s="141">
        <v>5.0019054878048781</v>
      </c>
    </row>
    <row r="1232" spans="1:22">
      <c r="A1232" s="125">
        <v>1234</v>
      </c>
      <c r="B1232" s="125">
        <v>1234</v>
      </c>
      <c r="C1232" s="125" t="s">
        <v>1910</v>
      </c>
      <c r="D1232" s="125" t="s">
        <v>190</v>
      </c>
      <c r="E1232" s="125" t="s">
        <v>190</v>
      </c>
      <c r="F1232" s="125" t="s">
        <v>1911</v>
      </c>
      <c r="G1232" s="125" t="s">
        <v>1912</v>
      </c>
      <c r="H1232" s="125" t="s">
        <v>187</v>
      </c>
      <c r="I1232" s="123">
        <v>38000</v>
      </c>
      <c r="J1232" s="123">
        <v>38000</v>
      </c>
      <c r="K1232" s="125" t="s">
        <v>193</v>
      </c>
      <c r="L1232" s="126">
        <v>2.8</v>
      </c>
      <c r="M1232" s="137">
        <v>3</v>
      </c>
      <c r="N1232" s="126">
        <v>9.6000000000000002E-2</v>
      </c>
      <c r="O1232" s="123">
        <v>3</v>
      </c>
      <c r="P1232" s="136">
        <v>9.6000000000000002E-2</v>
      </c>
      <c r="Q1232" s="138">
        <v>4.2</v>
      </c>
      <c r="R1232" s="137">
        <v>4.2</v>
      </c>
      <c r="S1232" s="139">
        <v>558600</v>
      </c>
      <c r="T1232" s="124">
        <v>4</v>
      </c>
      <c r="U1232" s="140">
        <v>133000</v>
      </c>
      <c r="V1232" s="141">
        <v>7.518796992481203</v>
      </c>
    </row>
    <row r="1233" spans="1:22">
      <c r="A1233" s="125">
        <v>1235</v>
      </c>
      <c r="B1233" s="125">
        <v>1235</v>
      </c>
      <c r="C1233" s="125" t="s">
        <v>1913</v>
      </c>
      <c r="D1233" s="125" t="s">
        <v>1198</v>
      </c>
      <c r="E1233" s="125" t="s">
        <v>1198</v>
      </c>
      <c r="F1233" s="125" t="s">
        <v>1914</v>
      </c>
      <c r="G1233" s="125" t="s">
        <v>1915</v>
      </c>
      <c r="H1233" s="125" t="s">
        <v>187</v>
      </c>
      <c r="I1233" s="123">
        <v>38000</v>
      </c>
      <c r="J1233" s="123">
        <v>38000</v>
      </c>
      <c r="K1233" s="123">
        <v>10000</v>
      </c>
      <c r="L1233" s="126">
        <v>4.8410000000000002</v>
      </c>
      <c r="M1233" s="137">
        <v>5</v>
      </c>
      <c r="N1233" s="126">
        <v>0.19800000000000001</v>
      </c>
      <c r="O1233" s="123">
        <v>3</v>
      </c>
      <c r="P1233" s="136">
        <v>0.19800000000000001</v>
      </c>
      <c r="Q1233" s="138">
        <v>4.2</v>
      </c>
      <c r="R1233" s="137">
        <v>4.2</v>
      </c>
      <c r="S1233" s="139">
        <v>699140</v>
      </c>
      <c r="T1233" s="124">
        <v>4</v>
      </c>
      <c r="U1233" s="140">
        <v>166461.90476190476</v>
      </c>
      <c r="V1233" s="141">
        <v>6.0073804960379897</v>
      </c>
    </row>
    <row r="1234" spans="1:22">
      <c r="A1234" s="125">
        <v>1236</v>
      </c>
      <c r="B1234" s="125">
        <v>1236</v>
      </c>
      <c r="C1234" s="125" t="s">
        <v>1916</v>
      </c>
      <c r="D1234" s="125" t="s">
        <v>860</v>
      </c>
      <c r="E1234" s="125" t="s">
        <v>860</v>
      </c>
      <c r="F1234" s="125" t="s">
        <v>1884</v>
      </c>
      <c r="G1234" s="125" t="s">
        <v>1885</v>
      </c>
      <c r="H1234" s="125" t="s">
        <v>187</v>
      </c>
      <c r="I1234" s="123">
        <v>38000</v>
      </c>
      <c r="J1234" s="123">
        <v>38000</v>
      </c>
      <c r="K1234" s="123">
        <v>20000</v>
      </c>
      <c r="L1234" s="126">
        <v>6.0179999999999998</v>
      </c>
      <c r="M1234" s="137">
        <v>7</v>
      </c>
      <c r="N1234" s="126">
        <v>0.30499999999999999</v>
      </c>
      <c r="O1234" s="123">
        <v>3</v>
      </c>
      <c r="P1234" s="136">
        <v>0.30499999999999999</v>
      </c>
      <c r="Q1234" s="138">
        <v>4.2</v>
      </c>
      <c r="R1234" s="137">
        <v>4.2</v>
      </c>
      <c r="S1234" s="139">
        <v>839680</v>
      </c>
      <c r="T1234" s="124">
        <v>4</v>
      </c>
      <c r="U1234" s="140">
        <v>199923.80952380953</v>
      </c>
      <c r="V1234" s="141">
        <v>5.0019054878048781</v>
      </c>
    </row>
    <row r="1235" spans="1:22">
      <c r="A1235" s="125">
        <v>1237</v>
      </c>
      <c r="B1235" s="125">
        <v>1237</v>
      </c>
      <c r="C1235" s="125" t="s">
        <v>1917</v>
      </c>
      <c r="D1235" s="125" t="s">
        <v>184</v>
      </c>
      <c r="E1235" s="125" t="s">
        <v>184</v>
      </c>
      <c r="F1235" s="125" t="s">
        <v>265</v>
      </c>
      <c r="G1235" s="125" t="s">
        <v>266</v>
      </c>
      <c r="H1235" s="125" t="s">
        <v>187</v>
      </c>
      <c r="I1235" s="123">
        <v>38000</v>
      </c>
      <c r="J1235" s="123">
        <v>38000</v>
      </c>
      <c r="K1235" s="123">
        <v>20000</v>
      </c>
      <c r="L1235" s="126">
        <v>11.618</v>
      </c>
      <c r="M1235" s="137">
        <v>12</v>
      </c>
      <c r="N1235" s="126">
        <v>9.7000000000000003E-2</v>
      </c>
      <c r="O1235" s="123">
        <v>3</v>
      </c>
      <c r="P1235" s="136">
        <v>9.7000000000000003E-2</v>
      </c>
      <c r="Q1235" s="138">
        <v>4.2</v>
      </c>
      <c r="R1235" s="137">
        <v>4.2</v>
      </c>
      <c r="S1235" s="139">
        <v>1492540</v>
      </c>
      <c r="T1235" s="124">
        <v>1</v>
      </c>
      <c r="U1235" s="140">
        <v>355366.66666666663</v>
      </c>
      <c r="V1235" s="141">
        <v>2.8139949348091173</v>
      </c>
    </row>
    <row r="1236" spans="1:22">
      <c r="A1236" s="125">
        <v>1238</v>
      </c>
      <c r="B1236" s="125">
        <v>1238</v>
      </c>
      <c r="C1236" s="125" t="s">
        <v>1918</v>
      </c>
      <c r="D1236" s="125" t="s">
        <v>223</v>
      </c>
      <c r="E1236" s="125" t="s">
        <v>223</v>
      </c>
      <c r="F1236" s="125" t="s">
        <v>1703</v>
      </c>
      <c r="G1236" s="125" t="s">
        <v>1704</v>
      </c>
      <c r="H1236" s="125" t="s">
        <v>207</v>
      </c>
      <c r="I1236" s="123">
        <v>110000</v>
      </c>
      <c r="J1236" s="123"/>
      <c r="K1236" s="123"/>
      <c r="L1236" s="126">
        <v>2.048</v>
      </c>
      <c r="M1236" s="137">
        <v>3</v>
      </c>
      <c r="N1236" s="126">
        <v>0.13</v>
      </c>
      <c r="O1236" s="123">
        <v>3</v>
      </c>
      <c r="P1236" s="136">
        <v>0.13</v>
      </c>
      <c r="Q1236" s="138">
        <v>4.2</v>
      </c>
      <c r="R1236" s="137">
        <v>4.2</v>
      </c>
      <c r="S1236" s="139">
        <v>1574570</v>
      </c>
      <c r="T1236" s="124">
        <v>7</v>
      </c>
      <c r="U1236" s="140">
        <v>374897.61904761905</v>
      </c>
      <c r="V1236" s="141">
        <v>2.6673949078161021</v>
      </c>
    </row>
    <row r="1237" spans="1:22">
      <c r="A1237" s="125">
        <v>1239</v>
      </c>
      <c r="B1237" s="125">
        <v>1239</v>
      </c>
      <c r="C1237" s="125" t="s">
        <v>1919</v>
      </c>
      <c r="D1237" s="125" t="s">
        <v>205</v>
      </c>
      <c r="E1237" s="125" t="s">
        <v>205</v>
      </c>
      <c r="F1237" s="125" t="s">
        <v>1920</v>
      </c>
      <c r="G1237" s="125" t="s">
        <v>1921</v>
      </c>
      <c r="H1237" s="125" t="s">
        <v>187</v>
      </c>
      <c r="I1237" s="123">
        <v>38000</v>
      </c>
      <c r="J1237" s="123"/>
      <c r="K1237" s="123"/>
      <c r="L1237" s="126">
        <v>6.5359999999999996</v>
      </c>
      <c r="M1237" s="137">
        <v>7</v>
      </c>
      <c r="N1237" s="126">
        <v>0.221</v>
      </c>
      <c r="O1237" s="123">
        <v>3</v>
      </c>
      <c r="P1237" s="136">
        <v>0.221</v>
      </c>
      <c r="Q1237" s="138">
        <v>4.2</v>
      </c>
      <c r="R1237" s="137">
        <v>4.2</v>
      </c>
      <c r="S1237" s="139">
        <v>839680</v>
      </c>
      <c r="T1237" s="124">
        <v>4</v>
      </c>
      <c r="U1237" s="140">
        <v>199923.80952380953</v>
      </c>
      <c r="V1237" s="141">
        <v>5.0019054878048781</v>
      </c>
    </row>
    <row r="1238" spans="1:22">
      <c r="A1238" s="125">
        <v>1240</v>
      </c>
      <c r="B1238" s="125">
        <v>1240</v>
      </c>
      <c r="C1238" s="125" t="s">
        <v>1922</v>
      </c>
      <c r="D1238" s="125" t="s">
        <v>190</v>
      </c>
      <c r="E1238" s="125" t="s">
        <v>190</v>
      </c>
      <c r="F1238" s="125" t="s">
        <v>1798</v>
      </c>
      <c r="G1238" s="125" t="s">
        <v>1799</v>
      </c>
      <c r="H1238" s="125" t="s">
        <v>187</v>
      </c>
      <c r="I1238" s="123">
        <v>38000</v>
      </c>
      <c r="J1238" s="123">
        <v>38000</v>
      </c>
      <c r="K1238" s="125" t="s">
        <v>193</v>
      </c>
      <c r="L1238" s="126">
        <v>8.5609999999999999</v>
      </c>
      <c r="M1238" s="137">
        <v>9</v>
      </c>
      <c r="N1238" s="126">
        <v>0.156</v>
      </c>
      <c r="O1238" s="123">
        <v>3</v>
      </c>
      <c r="P1238" s="136">
        <v>0.156</v>
      </c>
      <c r="Q1238" s="138">
        <v>4.2</v>
      </c>
      <c r="R1238" s="137">
        <v>4.2</v>
      </c>
      <c r="S1238" s="139">
        <v>1334440</v>
      </c>
      <c r="T1238" s="124">
        <v>1</v>
      </c>
      <c r="U1238" s="140">
        <v>317723.80952380953</v>
      </c>
      <c r="V1238" s="141">
        <v>3.1473876682353645</v>
      </c>
    </row>
    <row r="1239" spans="1:22">
      <c r="A1239" s="125">
        <v>1241</v>
      </c>
      <c r="B1239" s="125">
        <v>1241</v>
      </c>
      <c r="C1239" s="125" t="s">
        <v>1923</v>
      </c>
      <c r="D1239" s="125" t="s">
        <v>184</v>
      </c>
      <c r="E1239" s="125" t="s">
        <v>184</v>
      </c>
      <c r="F1239" s="125" t="s">
        <v>265</v>
      </c>
      <c r="G1239" s="125" t="s">
        <v>266</v>
      </c>
      <c r="H1239" s="125" t="s">
        <v>187</v>
      </c>
      <c r="I1239" s="123">
        <v>38000</v>
      </c>
      <c r="J1239" s="123">
        <v>38000</v>
      </c>
      <c r="K1239" s="123">
        <v>20000</v>
      </c>
      <c r="L1239" s="126">
        <v>9.8949999999999996</v>
      </c>
      <c r="M1239" s="137">
        <v>10</v>
      </c>
      <c r="N1239" s="126">
        <v>0.23499999999999999</v>
      </c>
      <c r="O1239" s="123">
        <v>3</v>
      </c>
      <c r="P1239" s="136">
        <v>0.23499999999999999</v>
      </c>
      <c r="Q1239" s="138">
        <v>4.2</v>
      </c>
      <c r="R1239" s="137">
        <v>4.2</v>
      </c>
      <c r="S1239" s="139">
        <v>1387140</v>
      </c>
      <c r="T1239" s="124">
        <v>1</v>
      </c>
      <c r="U1239" s="140">
        <v>330271.42857142858</v>
      </c>
      <c r="V1239" s="141">
        <v>3.0278126216531858</v>
      </c>
    </row>
    <row r="1240" spans="1:22">
      <c r="A1240" s="125">
        <v>1242</v>
      </c>
      <c r="B1240" s="125">
        <v>1242</v>
      </c>
      <c r="C1240" s="125" t="s">
        <v>1924</v>
      </c>
      <c r="D1240" s="125" t="s">
        <v>223</v>
      </c>
      <c r="E1240" s="125" t="s">
        <v>223</v>
      </c>
      <c r="F1240" s="125" t="s">
        <v>1925</v>
      </c>
      <c r="G1240" s="125" t="s">
        <v>1926</v>
      </c>
      <c r="H1240" s="125" t="s">
        <v>187</v>
      </c>
      <c r="I1240" s="123">
        <v>38000</v>
      </c>
      <c r="J1240" s="123">
        <v>38000</v>
      </c>
      <c r="K1240" s="125" t="s">
        <v>193</v>
      </c>
      <c r="L1240" s="126">
        <v>4.74</v>
      </c>
      <c r="M1240" s="137">
        <v>5</v>
      </c>
      <c r="N1240" s="126">
        <v>0.11700000000000001</v>
      </c>
      <c r="O1240" s="123">
        <v>3</v>
      </c>
      <c r="P1240" s="136">
        <v>0.11700000000000001</v>
      </c>
      <c r="Q1240" s="138">
        <v>4.2</v>
      </c>
      <c r="R1240" s="137">
        <v>4.2</v>
      </c>
      <c r="S1240" s="139">
        <v>699140</v>
      </c>
      <c r="T1240" s="124">
        <v>4</v>
      </c>
      <c r="U1240" s="140">
        <v>166461.90476190476</v>
      </c>
      <c r="V1240" s="141">
        <v>6.0073804960379897</v>
      </c>
    </row>
    <row r="1241" spans="1:22">
      <c r="A1241" s="125">
        <v>1243</v>
      </c>
      <c r="B1241" s="125">
        <v>1243</v>
      </c>
      <c r="C1241" s="125" t="s">
        <v>1927</v>
      </c>
      <c r="D1241" s="125" t="s">
        <v>497</v>
      </c>
      <c r="E1241" s="125" t="s">
        <v>497</v>
      </c>
      <c r="F1241" s="125" t="s">
        <v>1870</v>
      </c>
      <c r="G1241" s="125" t="s">
        <v>1871</v>
      </c>
      <c r="H1241" s="125" t="s">
        <v>187</v>
      </c>
      <c r="I1241" s="123">
        <v>38000</v>
      </c>
      <c r="J1241" s="123">
        <v>38000</v>
      </c>
      <c r="K1241" s="125" t="s">
        <v>193</v>
      </c>
      <c r="L1241" s="126">
        <v>7.899</v>
      </c>
      <c r="M1241" s="137">
        <v>8</v>
      </c>
      <c r="N1241" s="126">
        <v>0.35599999999999998</v>
      </c>
      <c r="O1241" s="123">
        <v>3</v>
      </c>
      <c r="P1241" s="136">
        <v>0.35599999999999998</v>
      </c>
      <c r="Q1241" s="138">
        <v>4.2</v>
      </c>
      <c r="R1241" s="137">
        <v>4.2</v>
      </c>
      <c r="S1241" s="139">
        <v>909950</v>
      </c>
      <c r="T1241" s="124">
        <v>4</v>
      </c>
      <c r="U1241" s="140">
        <v>216654.76190476189</v>
      </c>
      <c r="V1241" s="141">
        <v>4.6156382218803227</v>
      </c>
    </row>
    <row r="1242" spans="1:22">
      <c r="A1242" s="125">
        <v>1244</v>
      </c>
      <c r="B1242" s="125">
        <v>1244</v>
      </c>
      <c r="C1242" s="125" t="s">
        <v>1928</v>
      </c>
      <c r="D1242" s="125" t="s">
        <v>890</v>
      </c>
      <c r="E1242" s="125" t="s">
        <v>890</v>
      </c>
      <c r="F1242" s="125" t="s">
        <v>1929</v>
      </c>
      <c r="G1242" s="125" t="s">
        <v>1930</v>
      </c>
      <c r="H1242" s="125" t="s">
        <v>187</v>
      </c>
      <c r="I1242" s="123">
        <v>38000</v>
      </c>
      <c r="J1242" s="123">
        <v>38000</v>
      </c>
      <c r="K1242" s="125" t="s">
        <v>193</v>
      </c>
      <c r="L1242" s="126">
        <v>6.0250000000000004</v>
      </c>
      <c r="M1242" s="137">
        <v>7</v>
      </c>
      <c r="N1242" s="126">
        <v>0.14399999999999999</v>
      </c>
      <c r="O1242" s="123">
        <v>3</v>
      </c>
      <c r="P1242" s="136">
        <v>0.14399999999999999</v>
      </c>
      <c r="Q1242" s="138">
        <v>4.2</v>
      </c>
      <c r="R1242" s="137">
        <v>4.2</v>
      </c>
      <c r="S1242" s="139">
        <v>839680</v>
      </c>
      <c r="T1242" s="124">
        <v>4</v>
      </c>
      <c r="U1242" s="140">
        <v>199923.80952380953</v>
      </c>
      <c r="V1242" s="141">
        <v>5.0019054878048781</v>
      </c>
    </row>
    <row r="1243" spans="1:22">
      <c r="A1243" s="125">
        <v>1245</v>
      </c>
      <c r="B1243" s="125">
        <v>1245</v>
      </c>
      <c r="C1243" s="125" t="s">
        <v>1931</v>
      </c>
      <c r="D1243" s="125" t="s">
        <v>418</v>
      </c>
      <c r="E1243" s="125" t="s">
        <v>418</v>
      </c>
      <c r="F1243" s="125" t="s">
        <v>1870</v>
      </c>
      <c r="G1243" s="125" t="s">
        <v>1871</v>
      </c>
      <c r="H1243" s="125" t="s">
        <v>187</v>
      </c>
      <c r="I1243" s="123">
        <v>38000</v>
      </c>
      <c r="J1243" s="123">
        <v>38000</v>
      </c>
      <c r="K1243" s="125" t="s">
        <v>193</v>
      </c>
      <c r="L1243" s="126">
        <v>10.028</v>
      </c>
      <c r="M1243" s="137">
        <v>11</v>
      </c>
      <c r="N1243" s="126">
        <v>0.184</v>
      </c>
      <c r="O1243" s="123">
        <v>3</v>
      </c>
      <c r="P1243" s="136">
        <v>0.184</v>
      </c>
      <c r="Q1243" s="138">
        <v>4.2</v>
      </c>
      <c r="R1243" s="137">
        <v>4.2</v>
      </c>
      <c r="S1243" s="139">
        <v>1439840</v>
      </c>
      <c r="T1243" s="124">
        <v>1</v>
      </c>
      <c r="U1243" s="140">
        <v>342819.04761904763</v>
      </c>
      <c r="V1243" s="141">
        <v>2.9169907767529724</v>
      </c>
    </row>
    <row r="1244" spans="1:22">
      <c r="A1244" s="125">
        <v>1246</v>
      </c>
      <c r="B1244" s="125">
        <v>1246</v>
      </c>
      <c r="C1244" s="125" t="s">
        <v>1932</v>
      </c>
      <c r="D1244" s="125" t="s">
        <v>890</v>
      </c>
      <c r="E1244" s="125" t="s">
        <v>890</v>
      </c>
      <c r="F1244" s="125" t="s">
        <v>1933</v>
      </c>
      <c r="G1244" s="125" t="s">
        <v>1934</v>
      </c>
      <c r="H1244" s="125" t="s">
        <v>187</v>
      </c>
      <c r="I1244" s="123">
        <v>38000</v>
      </c>
      <c r="J1244" s="123">
        <v>38000</v>
      </c>
      <c r="K1244" s="125" t="s">
        <v>193</v>
      </c>
      <c r="L1244" s="126">
        <v>4.6639999999999997</v>
      </c>
      <c r="M1244" s="137">
        <v>5</v>
      </c>
      <c r="N1244" s="126">
        <v>0.255</v>
      </c>
      <c r="O1244" s="123">
        <v>3</v>
      </c>
      <c r="P1244" s="136">
        <v>0.255</v>
      </c>
      <c r="Q1244" s="138">
        <v>4.2</v>
      </c>
      <c r="R1244" s="137">
        <v>4.2</v>
      </c>
      <c r="S1244" s="139">
        <v>699140</v>
      </c>
      <c r="T1244" s="124">
        <v>4</v>
      </c>
      <c r="U1244" s="140">
        <v>166461.90476190476</v>
      </c>
      <c r="V1244" s="141">
        <v>6.0073804960379897</v>
      </c>
    </row>
    <row r="1245" spans="1:22">
      <c r="A1245" s="125">
        <v>1247</v>
      </c>
      <c r="B1245" s="125">
        <v>1247</v>
      </c>
      <c r="C1245" s="125" t="s">
        <v>1935</v>
      </c>
      <c r="D1245" s="125" t="s">
        <v>223</v>
      </c>
      <c r="E1245" s="125" t="s">
        <v>223</v>
      </c>
      <c r="F1245" s="125" t="s">
        <v>1936</v>
      </c>
      <c r="G1245" s="125" t="s">
        <v>1937</v>
      </c>
      <c r="H1245" s="125" t="s">
        <v>187</v>
      </c>
      <c r="I1245" s="123">
        <v>38000</v>
      </c>
      <c r="J1245" s="123">
        <v>38000</v>
      </c>
      <c r="K1245" s="125" t="s">
        <v>193</v>
      </c>
      <c r="L1245" s="126">
        <v>5.3529999999999998</v>
      </c>
      <c r="M1245" s="137">
        <v>6</v>
      </c>
      <c r="N1245" s="126">
        <v>0.113</v>
      </c>
      <c r="O1245" s="123">
        <v>3</v>
      </c>
      <c r="P1245" s="136">
        <v>0.113</v>
      </c>
      <c r="Q1245" s="138">
        <v>4.2</v>
      </c>
      <c r="R1245" s="137">
        <v>4.2</v>
      </c>
      <c r="S1245" s="139">
        <v>769410</v>
      </c>
      <c r="T1245" s="124">
        <v>4</v>
      </c>
      <c r="U1245" s="140">
        <v>183192.85714285713</v>
      </c>
      <c r="V1245" s="141">
        <v>5.4587281163488903</v>
      </c>
    </row>
    <row r="1246" spans="1:22">
      <c r="A1246" s="125">
        <v>1248</v>
      </c>
      <c r="B1246" s="125">
        <v>1248</v>
      </c>
      <c r="C1246" s="125" t="s">
        <v>1938</v>
      </c>
      <c r="D1246" s="125" t="s">
        <v>223</v>
      </c>
      <c r="E1246" s="125" t="s">
        <v>223</v>
      </c>
      <c r="F1246" s="125" t="s">
        <v>1652</v>
      </c>
      <c r="G1246" s="125" t="s">
        <v>1653</v>
      </c>
      <c r="H1246" s="125" t="s">
        <v>187</v>
      </c>
      <c r="I1246" s="123">
        <v>38000</v>
      </c>
      <c r="J1246" s="123">
        <v>38000</v>
      </c>
      <c r="K1246" s="125" t="s">
        <v>193</v>
      </c>
      <c r="L1246" s="126">
        <v>9.3249999999999993</v>
      </c>
      <c r="M1246" s="137">
        <v>10</v>
      </c>
      <c r="N1246" s="126">
        <v>0.221</v>
      </c>
      <c r="O1246" s="123">
        <v>3</v>
      </c>
      <c r="P1246" s="136">
        <v>0.221</v>
      </c>
      <c r="Q1246" s="138">
        <v>4.2</v>
      </c>
      <c r="R1246" s="137">
        <v>4.2</v>
      </c>
      <c r="S1246" s="139">
        <v>1387140</v>
      </c>
      <c r="T1246" s="124">
        <v>1</v>
      </c>
      <c r="U1246" s="140">
        <v>330271.42857142858</v>
      </c>
      <c r="V1246" s="141">
        <v>3.0278126216531858</v>
      </c>
    </row>
    <row r="1247" spans="1:22">
      <c r="A1247" s="125">
        <v>1249</v>
      </c>
      <c r="B1247" s="125">
        <v>1249</v>
      </c>
      <c r="C1247" s="125" t="s">
        <v>1939</v>
      </c>
      <c r="D1247" s="125" t="s">
        <v>418</v>
      </c>
      <c r="E1247" s="125" t="s">
        <v>1177</v>
      </c>
      <c r="F1247" s="125" t="s">
        <v>1940</v>
      </c>
      <c r="G1247" s="125" t="s">
        <v>1719</v>
      </c>
      <c r="H1247" s="125" t="s">
        <v>187</v>
      </c>
      <c r="I1247" s="123">
        <v>38000</v>
      </c>
      <c r="J1247" s="125" t="s">
        <v>193</v>
      </c>
      <c r="K1247" s="123">
        <v>38000</v>
      </c>
      <c r="L1247" s="126">
        <v>6.79</v>
      </c>
      <c r="M1247" s="137">
        <v>7</v>
      </c>
      <c r="N1247" s="126">
        <v>0.154</v>
      </c>
      <c r="O1247" s="123">
        <v>3</v>
      </c>
      <c r="P1247" s="136">
        <v>0.154</v>
      </c>
      <c r="Q1247" s="138">
        <v>4.2</v>
      </c>
      <c r="R1247" s="137">
        <v>4.2</v>
      </c>
      <c r="S1247" s="139">
        <v>839680</v>
      </c>
      <c r="T1247" s="124">
        <v>4</v>
      </c>
      <c r="U1247" s="140">
        <v>199923.80952380953</v>
      </c>
      <c r="V1247" s="141">
        <v>5.0019054878048781</v>
      </c>
    </row>
    <row r="1248" spans="1:22">
      <c r="A1248" s="125">
        <v>1250</v>
      </c>
      <c r="B1248" s="125">
        <v>1250</v>
      </c>
      <c r="C1248" s="125" t="s">
        <v>1941</v>
      </c>
      <c r="D1248" s="125" t="s">
        <v>215</v>
      </c>
      <c r="E1248" s="125" t="s">
        <v>215</v>
      </c>
      <c r="F1248" s="125" t="s">
        <v>713</v>
      </c>
      <c r="G1248" s="125" t="s">
        <v>714</v>
      </c>
      <c r="H1248" s="125" t="s">
        <v>187</v>
      </c>
      <c r="I1248" s="123">
        <v>38000</v>
      </c>
      <c r="J1248" s="125" t="s">
        <v>193</v>
      </c>
      <c r="K1248" s="123">
        <v>38000</v>
      </c>
      <c r="L1248" s="126">
        <v>3.0569999999999999</v>
      </c>
      <c r="M1248" s="137">
        <v>4</v>
      </c>
      <c r="N1248" s="126">
        <v>0.20100000000000001</v>
      </c>
      <c r="O1248" s="123">
        <v>3</v>
      </c>
      <c r="P1248" s="136">
        <v>0.20100000000000001</v>
      </c>
      <c r="Q1248" s="138">
        <v>4.2</v>
      </c>
      <c r="R1248" s="137">
        <v>4.2</v>
      </c>
      <c r="S1248" s="139">
        <v>628870</v>
      </c>
      <c r="T1248" s="124">
        <v>4</v>
      </c>
      <c r="U1248" s="140">
        <v>149730.95238095237</v>
      </c>
      <c r="V1248" s="141">
        <v>6.6786458250512828</v>
      </c>
    </row>
    <row r="1249" spans="1:22">
      <c r="A1249" s="125">
        <v>1251</v>
      </c>
      <c r="B1249" s="125">
        <v>1251</v>
      </c>
      <c r="C1249" s="125" t="s">
        <v>1942</v>
      </c>
      <c r="D1249" s="125" t="s">
        <v>890</v>
      </c>
      <c r="E1249" s="125" t="s">
        <v>890</v>
      </c>
      <c r="F1249" s="125" t="s">
        <v>1943</v>
      </c>
      <c r="G1249" s="125" t="s">
        <v>1944</v>
      </c>
      <c r="H1249" s="125" t="s">
        <v>187</v>
      </c>
      <c r="I1249" s="123">
        <v>38000</v>
      </c>
      <c r="J1249" s="123">
        <v>38000</v>
      </c>
      <c r="K1249" s="125" t="s">
        <v>193</v>
      </c>
      <c r="L1249" s="126">
        <v>2.0329999999999999</v>
      </c>
      <c r="M1249" s="137">
        <v>3</v>
      </c>
      <c r="N1249" s="126">
        <v>0.125</v>
      </c>
      <c r="O1249" s="123">
        <v>3</v>
      </c>
      <c r="P1249" s="136">
        <v>0.125</v>
      </c>
      <c r="Q1249" s="138">
        <v>4.2</v>
      </c>
      <c r="R1249" s="137">
        <v>4.2</v>
      </c>
      <c r="S1249" s="139">
        <v>558600</v>
      </c>
      <c r="T1249" s="124">
        <v>4</v>
      </c>
      <c r="U1249" s="140">
        <v>133000</v>
      </c>
      <c r="V1249" s="141">
        <v>7.518796992481203</v>
      </c>
    </row>
    <row r="1250" spans="1:22">
      <c r="A1250" s="125">
        <v>1252</v>
      </c>
      <c r="B1250" s="125">
        <v>1252</v>
      </c>
      <c r="C1250" s="125" t="s">
        <v>1945</v>
      </c>
      <c r="D1250" s="125" t="s">
        <v>1819</v>
      </c>
      <c r="E1250" s="125" t="s">
        <v>1819</v>
      </c>
      <c r="F1250" s="125" t="s">
        <v>1838</v>
      </c>
      <c r="G1250" s="125" t="s">
        <v>1839</v>
      </c>
      <c r="H1250" s="125" t="s">
        <v>207</v>
      </c>
      <c r="I1250" s="123">
        <v>110000</v>
      </c>
      <c r="J1250" s="123">
        <v>110000</v>
      </c>
      <c r="K1250" s="123">
        <v>20000</v>
      </c>
      <c r="L1250" s="126">
        <v>2.7989999999999999</v>
      </c>
      <c r="M1250" s="137">
        <v>3</v>
      </c>
      <c r="N1250" s="126">
        <v>0.20899999999999999</v>
      </c>
      <c r="O1250" s="123">
        <v>3</v>
      </c>
      <c r="P1250" s="136">
        <v>0.20899999999999999</v>
      </c>
      <c r="Q1250" s="138">
        <v>4.2</v>
      </c>
      <c r="R1250" s="137">
        <v>4.2</v>
      </c>
      <c r="S1250" s="139">
        <v>1574570</v>
      </c>
      <c r="T1250" s="124">
        <v>7</v>
      </c>
      <c r="U1250" s="140">
        <v>374897.61904761905</v>
      </c>
      <c r="V1250" s="141">
        <v>2.6673949078161021</v>
      </c>
    </row>
    <row r="1251" spans="1:22">
      <c r="A1251" s="125">
        <v>1253</v>
      </c>
      <c r="B1251" s="125">
        <v>1253</v>
      </c>
      <c r="C1251" s="125" t="s">
        <v>1946</v>
      </c>
      <c r="D1251" s="125" t="s">
        <v>1177</v>
      </c>
      <c r="E1251" s="125" t="s">
        <v>1177</v>
      </c>
      <c r="F1251" s="125" t="s">
        <v>1947</v>
      </c>
      <c r="G1251" s="125" t="s">
        <v>1948</v>
      </c>
      <c r="H1251" s="125" t="s">
        <v>187</v>
      </c>
      <c r="I1251" s="123">
        <v>38000</v>
      </c>
      <c r="J1251" s="123">
        <v>38000</v>
      </c>
      <c r="K1251" s="125" t="s">
        <v>193</v>
      </c>
      <c r="L1251" s="126">
        <v>8.6020000000000003</v>
      </c>
      <c r="M1251" s="137">
        <v>9</v>
      </c>
      <c r="N1251" s="126">
        <v>0.115</v>
      </c>
      <c r="O1251" s="123">
        <v>3</v>
      </c>
      <c r="P1251" s="136">
        <v>0.115</v>
      </c>
      <c r="Q1251" s="138">
        <v>4.2</v>
      </c>
      <c r="R1251" s="137">
        <v>4.2</v>
      </c>
      <c r="S1251" s="139">
        <v>1334440</v>
      </c>
      <c r="T1251" s="124">
        <v>1</v>
      </c>
      <c r="U1251" s="140">
        <v>317723.80952380953</v>
      </c>
      <c r="V1251" s="141">
        <v>3.1473876682353645</v>
      </c>
    </row>
    <row r="1252" spans="1:22">
      <c r="A1252" s="125">
        <v>1254</v>
      </c>
      <c r="B1252" s="125">
        <v>1254</v>
      </c>
      <c r="C1252" s="125" t="s">
        <v>1949</v>
      </c>
      <c r="D1252" s="125" t="s">
        <v>1177</v>
      </c>
      <c r="E1252" s="125" t="s">
        <v>1177</v>
      </c>
      <c r="F1252" s="125" t="s">
        <v>1706</v>
      </c>
      <c r="G1252" s="125" t="s">
        <v>1707</v>
      </c>
      <c r="H1252" s="125" t="s">
        <v>207</v>
      </c>
      <c r="I1252" s="123">
        <v>110000</v>
      </c>
      <c r="J1252" s="123">
        <v>110000</v>
      </c>
      <c r="K1252" s="123">
        <v>38000</v>
      </c>
      <c r="L1252" s="126">
        <v>8.048</v>
      </c>
      <c r="M1252" s="137">
        <v>9</v>
      </c>
      <c r="N1252" s="126">
        <v>0.32500000000000001</v>
      </c>
      <c r="O1252" s="123">
        <v>3</v>
      </c>
      <c r="P1252" s="136">
        <v>0.32500000000000001</v>
      </c>
      <c r="Q1252" s="138">
        <v>4.2</v>
      </c>
      <c r="R1252" s="137">
        <v>4.2</v>
      </c>
      <c r="S1252" s="139">
        <v>1890770</v>
      </c>
      <c r="T1252" s="124">
        <v>7</v>
      </c>
      <c r="U1252" s="140">
        <v>450183.33333333331</v>
      </c>
      <c r="V1252" s="141">
        <v>2.2213172411239865</v>
      </c>
    </row>
    <row r="1253" spans="1:22">
      <c r="A1253" s="125">
        <v>1255</v>
      </c>
      <c r="B1253" s="125">
        <v>1255</v>
      </c>
      <c r="C1253" s="125" t="s">
        <v>1950</v>
      </c>
      <c r="D1253" s="125" t="s">
        <v>890</v>
      </c>
      <c r="E1253" s="125" t="s">
        <v>890</v>
      </c>
      <c r="F1253" s="125" t="s">
        <v>1897</v>
      </c>
      <c r="G1253" s="125" t="s">
        <v>1898</v>
      </c>
      <c r="H1253" s="125" t="s">
        <v>187</v>
      </c>
      <c r="I1253" s="123">
        <v>38000</v>
      </c>
      <c r="J1253" s="123">
        <v>38000</v>
      </c>
      <c r="K1253" s="125" t="s">
        <v>193</v>
      </c>
      <c r="L1253" s="126">
        <v>13.115</v>
      </c>
      <c r="M1253" s="137">
        <v>14</v>
      </c>
      <c r="N1253" s="126">
        <v>0.19500000000000001</v>
      </c>
      <c r="O1253" s="123">
        <v>3</v>
      </c>
      <c r="P1253" s="136">
        <v>0.19500000000000001</v>
      </c>
      <c r="Q1253" s="138">
        <v>4.2</v>
      </c>
      <c r="R1253" s="137">
        <v>4.2</v>
      </c>
      <c r="S1253" s="139">
        <v>1597940</v>
      </c>
      <c r="T1253" s="124">
        <v>1</v>
      </c>
      <c r="U1253" s="140">
        <v>380461.90476190473</v>
      </c>
      <c r="V1253" s="141">
        <v>2.6283840444572388</v>
      </c>
    </row>
    <row r="1254" spans="1:22">
      <c r="A1254" s="125">
        <v>1256</v>
      </c>
      <c r="B1254" s="125">
        <v>1256</v>
      </c>
      <c r="C1254" s="125" t="s">
        <v>1951</v>
      </c>
      <c r="D1254" s="125" t="s">
        <v>890</v>
      </c>
      <c r="E1254" s="125" t="s">
        <v>1177</v>
      </c>
      <c r="F1254" s="125" t="s">
        <v>1952</v>
      </c>
      <c r="G1254" s="125" t="s">
        <v>1953</v>
      </c>
      <c r="H1254" s="125" t="s">
        <v>187</v>
      </c>
      <c r="I1254" s="123">
        <v>38000</v>
      </c>
      <c r="J1254" s="123">
        <v>38000</v>
      </c>
      <c r="K1254" s="123">
        <v>20000</v>
      </c>
      <c r="L1254" s="126">
        <v>12.321999999999999</v>
      </c>
      <c r="M1254" s="137">
        <v>13</v>
      </c>
      <c r="N1254" s="126">
        <v>0.183</v>
      </c>
      <c r="O1254" s="123">
        <v>3</v>
      </c>
      <c r="P1254" s="136">
        <v>0.183</v>
      </c>
      <c r="Q1254" s="138">
        <v>4.2</v>
      </c>
      <c r="R1254" s="137">
        <v>4.2</v>
      </c>
      <c r="S1254" s="139">
        <v>1545240</v>
      </c>
      <c r="T1254" s="124">
        <v>1</v>
      </c>
      <c r="U1254" s="140">
        <v>367914.28571428568</v>
      </c>
      <c r="V1254" s="141">
        <v>2.7180243845616214</v>
      </c>
    </row>
    <row r="1255" spans="1:22">
      <c r="A1255" s="125">
        <v>1257</v>
      </c>
      <c r="B1255" s="125">
        <v>1257</v>
      </c>
      <c r="C1255" s="125" t="s">
        <v>1954</v>
      </c>
      <c r="D1255" s="125" t="s">
        <v>190</v>
      </c>
      <c r="E1255" s="125" t="s">
        <v>190</v>
      </c>
      <c r="F1255" s="125" t="s">
        <v>1884</v>
      </c>
      <c r="G1255" s="125" t="s">
        <v>1885</v>
      </c>
      <c r="H1255" s="125" t="s">
        <v>187</v>
      </c>
      <c r="I1255" s="123">
        <v>38000</v>
      </c>
      <c r="J1255" s="123">
        <v>38000</v>
      </c>
      <c r="K1255" s="123">
        <v>20000</v>
      </c>
      <c r="L1255" s="126">
        <v>6.69</v>
      </c>
      <c r="M1255" s="137">
        <v>7</v>
      </c>
      <c r="N1255" s="126">
        <v>0.26200000000000001</v>
      </c>
      <c r="O1255" s="123">
        <v>3</v>
      </c>
      <c r="P1255" s="136">
        <v>0.26200000000000001</v>
      </c>
      <c r="Q1255" s="138">
        <v>4.2</v>
      </c>
      <c r="R1255" s="137">
        <v>4.2</v>
      </c>
      <c r="S1255" s="139">
        <v>839680</v>
      </c>
      <c r="T1255" s="124">
        <v>4</v>
      </c>
      <c r="U1255" s="140">
        <v>199923.80952380953</v>
      </c>
      <c r="V1255" s="141">
        <v>5.0019054878048781</v>
      </c>
    </row>
    <row r="1256" spans="1:22">
      <c r="A1256" s="125">
        <v>1258</v>
      </c>
      <c r="B1256" s="125">
        <v>1258</v>
      </c>
      <c r="C1256" s="125" t="s">
        <v>1955</v>
      </c>
      <c r="D1256" s="125" t="s">
        <v>205</v>
      </c>
      <c r="E1256" s="125" t="s">
        <v>205</v>
      </c>
      <c r="F1256" s="125" t="s">
        <v>1920</v>
      </c>
      <c r="G1256" s="125" t="s">
        <v>1921</v>
      </c>
      <c r="H1256" s="125" t="s">
        <v>187</v>
      </c>
      <c r="I1256" s="123">
        <v>38000</v>
      </c>
      <c r="J1256" s="123"/>
      <c r="K1256" s="123"/>
      <c r="L1256" s="126">
        <v>4.4400000000000004</v>
      </c>
      <c r="M1256" s="137">
        <v>5</v>
      </c>
      <c r="N1256" s="126">
        <v>0.32600000000000001</v>
      </c>
      <c r="O1256" s="123">
        <v>3</v>
      </c>
      <c r="P1256" s="136">
        <v>0.32600000000000001</v>
      </c>
      <c r="Q1256" s="138">
        <v>4.2</v>
      </c>
      <c r="R1256" s="137">
        <v>4.2</v>
      </c>
      <c r="S1256" s="139">
        <v>699140</v>
      </c>
      <c r="T1256" s="124">
        <v>4</v>
      </c>
      <c r="U1256" s="140">
        <v>166461.90476190476</v>
      </c>
      <c r="V1256" s="141">
        <v>6.0073804960379897</v>
      </c>
    </row>
    <row r="1257" spans="1:22">
      <c r="A1257" s="125">
        <v>1259</v>
      </c>
      <c r="B1257" s="125">
        <v>1259</v>
      </c>
      <c r="C1257" s="125" t="s">
        <v>1956</v>
      </c>
      <c r="D1257" s="125" t="s">
        <v>215</v>
      </c>
      <c r="E1257" s="125" t="s">
        <v>215</v>
      </c>
      <c r="F1257" s="125" t="s">
        <v>713</v>
      </c>
      <c r="G1257" s="125" t="s">
        <v>714</v>
      </c>
      <c r="H1257" s="125" t="s">
        <v>187</v>
      </c>
      <c r="I1257" s="123">
        <v>38000</v>
      </c>
      <c r="J1257" s="125" t="s">
        <v>193</v>
      </c>
      <c r="K1257" s="123">
        <v>38000</v>
      </c>
      <c r="L1257" s="126">
        <v>8.2560000000000002</v>
      </c>
      <c r="M1257" s="137">
        <v>9</v>
      </c>
      <c r="N1257" s="126">
        <v>0.108</v>
      </c>
      <c r="O1257" s="123">
        <v>3</v>
      </c>
      <c r="P1257" s="136">
        <v>0.108</v>
      </c>
      <c r="Q1257" s="138">
        <v>4.2</v>
      </c>
      <c r="R1257" s="137">
        <v>4.2</v>
      </c>
      <c r="S1257" s="139">
        <v>1334440</v>
      </c>
      <c r="T1257" s="124">
        <v>1</v>
      </c>
      <c r="U1257" s="140">
        <v>317723.80952380953</v>
      </c>
      <c r="V1257" s="141">
        <v>3.1473876682353645</v>
      </c>
    </row>
    <row r="1258" spans="1:22">
      <c r="A1258" s="125">
        <v>1260</v>
      </c>
      <c r="B1258" s="125">
        <v>1260</v>
      </c>
      <c r="C1258" s="125" t="s">
        <v>1957</v>
      </c>
      <c r="D1258" s="125" t="s">
        <v>1819</v>
      </c>
      <c r="E1258" s="125" t="s">
        <v>1177</v>
      </c>
      <c r="F1258" s="125" t="s">
        <v>1943</v>
      </c>
      <c r="G1258" s="125" t="s">
        <v>1944</v>
      </c>
      <c r="H1258" s="125" t="s">
        <v>187</v>
      </c>
      <c r="I1258" s="123">
        <v>38000</v>
      </c>
      <c r="J1258" s="123">
        <v>38000</v>
      </c>
      <c r="K1258" s="125" t="s">
        <v>193</v>
      </c>
      <c r="L1258" s="126">
        <v>9.83</v>
      </c>
      <c r="M1258" s="137">
        <v>10</v>
      </c>
      <c r="N1258" s="126">
        <v>0.122</v>
      </c>
      <c r="O1258" s="123">
        <v>3</v>
      </c>
      <c r="P1258" s="136">
        <v>0.122</v>
      </c>
      <c r="Q1258" s="138">
        <v>4.2</v>
      </c>
      <c r="R1258" s="137">
        <v>4.2</v>
      </c>
      <c r="S1258" s="139">
        <v>1387140</v>
      </c>
      <c r="T1258" s="124">
        <v>1</v>
      </c>
      <c r="U1258" s="140">
        <v>330271.42857142858</v>
      </c>
      <c r="V1258" s="141">
        <v>3.0278126216531858</v>
      </c>
    </row>
    <row r="1259" spans="1:22">
      <c r="A1259" s="125">
        <v>1261</v>
      </c>
      <c r="B1259" s="125">
        <v>1261</v>
      </c>
      <c r="C1259" s="125" t="s">
        <v>1958</v>
      </c>
      <c r="D1259" s="125" t="s">
        <v>890</v>
      </c>
      <c r="E1259" s="125" t="s">
        <v>890</v>
      </c>
      <c r="F1259" s="125" t="s">
        <v>1952</v>
      </c>
      <c r="G1259" s="125" t="s">
        <v>1953</v>
      </c>
      <c r="H1259" s="125" t="s">
        <v>187</v>
      </c>
      <c r="I1259" s="123">
        <v>38000</v>
      </c>
      <c r="J1259" s="123">
        <v>38000</v>
      </c>
      <c r="K1259" s="123">
        <v>20000</v>
      </c>
      <c r="L1259" s="126">
        <v>7.4630000000000001</v>
      </c>
      <c r="M1259" s="137">
        <v>8</v>
      </c>
      <c r="N1259" s="126">
        <v>0.14899999999999999</v>
      </c>
      <c r="O1259" s="123">
        <v>3</v>
      </c>
      <c r="P1259" s="136">
        <v>0.14899999999999999</v>
      </c>
      <c r="Q1259" s="138">
        <v>4.2</v>
      </c>
      <c r="R1259" s="137">
        <v>4.2</v>
      </c>
      <c r="S1259" s="139">
        <v>909950</v>
      </c>
      <c r="T1259" s="124">
        <v>4</v>
      </c>
      <c r="U1259" s="140">
        <v>216654.76190476189</v>
      </c>
      <c r="V1259" s="141">
        <v>4.6156382218803227</v>
      </c>
    </row>
    <row r="1260" spans="1:22">
      <c r="A1260" s="125">
        <v>1262</v>
      </c>
      <c r="B1260" s="125">
        <v>1262</v>
      </c>
      <c r="C1260" s="125" t="s">
        <v>1959</v>
      </c>
      <c r="D1260" s="125" t="s">
        <v>223</v>
      </c>
      <c r="E1260" s="125" t="s">
        <v>223</v>
      </c>
      <c r="F1260" s="125" t="s">
        <v>1960</v>
      </c>
      <c r="G1260" s="125" t="s">
        <v>1961</v>
      </c>
      <c r="H1260" s="125" t="s">
        <v>187</v>
      </c>
      <c r="I1260" s="123">
        <v>38000</v>
      </c>
      <c r="J1260" s="123">
        <v>38000</v>
      </c>
      <c r="K1260" s="125" t="s">
        <v>193</v>
      </c>
      <c r="L1260" s="126">
        <v>6.6879999999999997</v>
      </c>
      <c r="M1260" s="137">
        <v>7</v>
      </c>
      <c r="N1260" s="126">
        <v>0.12</v>
      </c>
      <c r="O1260" s="123">
        <v>3</v>
      </c>
      <c r="P1260" s="136">
        <v>0.12</v>
      </c>
      <c r="Q1260" s="138">
        <v>4.2</v>
      </c>
      <c r="R1260" s="137">
        <v>4.2</v>
      </c>
      <c r="S1260" s="139">
        <v>839680</v>
      </c>
      <c r="T1260" s="124">
        <v>4</v>
      </c>
      <c r="U1260" s="140">
        <v>199923.80952380953</v>
      </c>
      <c r="V1260" s="141">
        <v>5.0019054878048781</v>
      </c>
    </row>
    <row r="1261" spans="1:22">
      <c r="A1261" s="125">
        <v>1263</v>
      </c>
      <c r="B1261" s="125">
        <v>1263</v>
      </c>
      <c r="C1261" s="125" t="s">
        <v>1962</v>
      </c>
      <c r="D1261" s="125" t="s">
        <v>215</v>
      </c>
      <c r="E1261" s="125" t="s">
        <v>215</v>
      </c>
      <c r="F1261" s="125" t="s">
        <v>1963</v>
      </c>
      <c r="G1261" s="123"/>
      <c r="H1261" s="125" t="s">
        <v>207</v>
      </c>
      <c r="I1261" s="123">
        <v>110000</v>
      </c>
      <c r="J1261" s="123">
        <v>110000</v>
      </c>
      <c r="K1261" s="125" t="s">
        <v>193</v>
      </c>
      <c r="L1261" s="126">
        <v>2.2650000000000001</v>
      </c>
      <c r="M1261" s="137">
        <v>3</v>
      </c>
      <c r="N1261" s="126">
        <v>0.14899999999999999</v>
      </c>
      <c r="O1261" s="123">
        <v>3</v>
      </c>
      <c r="P1261" s="136">
        <v>0.14899999999999999</v>
      </c>
      <c r="Q1261" s="138">
        <v>4.2</v>
      </c>
      <c r="R1261" s="137">
        <v>4.2</v>
      </c>
      <c r="S1261" s="139">
        <v>1574570</v>
      </c>
      <c r="T1261" s="124">
        <v>7</v>
      </c>
      <c r="U1261" s="140">
        <v>374897.61904761905</v>
      </c>
      <c r="V1261" s="141">
        <v>2.6673949078161021</v>
      </c>
    </row>
    <row r="1262" spans="1:22">
      <c r="A1262" s="125">
        <v>1264</v>
      </c>
      <c r="B1262" s="125">
        <v>1264</v>
      </c>
      <c r="C1262" s="125" t="s">
        <v>1964</v>
      </c>
      <c r="D1262" s="125" t="s">
        <v>418</v>
      </c>
      <c r="E1262" s="125" t="s">
        <v>418</v>
      </c>
      <c r="F1262" s="125" t="s">
        <v>1877</v>
      </c>
      <c r="G1262" s="125" t="s">
        <v>1878</v>
      </c>
      <c r="H1262" s="125" t="s">
        <v>187</v>
      </c>
      <c r="I1262" s="123">
        <v>38000</v>
      </c>
      <c r="J1262" s="123">
        <v>38000</v>
      </c>
      <c r="K1262" s="125" t="s">
        <v>193</v>
      </c>
      <c r="L1262" s="126">
        <v>12.48</v>
      </c>
      <c r="M1262" s="137">
        <v>13</v>
      </c>
      <c r="N1262" s="126">
        <v>0.11700000000000001</v>
      </c>
      <c r="O1262" s="123">
        <v>3</v>
      </c>
      <c r="P1262" s="136">
        <v>0.11700000000000001</v>
      </c>
      <c r="Q1262" s="138">
        <v>4.2</v>
      </c>
      <c r="R1262" s="137">
        <v>4.2</v>
      </c>
      <c r="S1262" s="139">
        <v>1545240</v>
      </c>
      <c r="T1262" s="124">
        <v>1</v>
      </c>
      <c r="U1262" s="140">
        <v>367914.28571428568</v>
      </c>
      <c r="V1262" s="141">
        <v>2.7180243845616214</v>
      </c>
    </row>
    <row r="1263" spans="1:22">
      <c r="A1263" s="125">
        <v>1265</v>
      </c>
      <c r="B1263" s="125">
        <v>1265</v>
      </c>
      <c r="C1263" s="125" t="s">
        <v>1965</v>
      </c>
      <c r="D1263" s="125" t="s">
        <v>190</v>
      </c>
      <c r="E1263" s="125" t="s">
        <v>190</v>
      </c>
      <c r="F1263" s="125" t="s">
        <v>1847</v>
      </c>
      <c r="G1263" s="125" t="s">
        <v>1848</v>
      </c>
      <c r="H1263" s="125" t="s">
        <v>187</v>
      </c>
      <c r="I1263" s="123">
        <v>38000</v>
      </c>
      <c r="J1263" s="123">
        <v>38000</v>
      </c>
      <c r="K1263" s="125" t="s">
        <v>193</v>
      </c>
      <c r="L1263" s="126">
        <v>12.942</v>
      </c>
      <c r="M1263" s="137">
        <v>13</v>
      </c>
      <c r="N1263" s="126">
        <v>0.125</v>
      </c>
      <c r="O1263" s="123">
        <v>3</v>
      </c>
      <c r="P1263" s="136">
        <v>0.125</v>
      </c>
      <c r="Q1263" s="138">
        <v>4.2</v>
      </c>
      <c r="R1263" s="137">
        <v>4.2</v>
      </c>
      <c r="S1263" s="139">
        <v>1545240</v>
      </c>
      <c r="T1263" s="124">
        <v>1</v>
      </c>
      <c r="U1263" s="140">
        <v>367914.28571428568</v>
      </c>
      <c r="V1263" s="141">
        <v>2.7180243845616214</v>
      </c>
    </row>
    <row r="1264" spans="1:22">
      <c r="A1264" s="125">
        <v>1266</v>
      </c>
      <c r="B1264" s="125">
        <v>1266</v>
      </c>
      <c r="C1264" s="125" t="s">
        <v>1966</v>
      </c>
      <c r="D1264" s="125" t="s">
        <v>418</v>
      </c>
      <c r="E1264" s="125" t="s">
        <v>418</v>
      </c>
      <c r="F1264" s="125" t="s">
        <v>1874</v>
      </c>
      <c r="G1264" s="125" t="s">
        <v>1875</v>
      </c>
      <c r="H1264" s="125" t="s">
        <v>187</v>
      </c>
      <c r="I1264" s="123">
        <v>38000</v>
      </c>
      <c r="J1264" s="123">
        <v>38000</v>
      </c>
      <c r="K1264" s="125" t="s">
        <v>193</v>
      </c>
      <c r="L1264" s="126">
        <v>14.285</v>
      </c>
      <c r="M1264" s="137">
        <v>15</v>
      </c>
      <c r="N1264" s="126">
        <v>9.5000000000000001E-2</v>
      </c>
      <c r="O1264" s="123">
        <v>3</v>
      </c>
      <c r="P1264" s="136">
        <v>9.5000000000000001E-2</v>
      </c>
      <c r="Q1264" s="138">
        <v>4.2</v>
      </c>
      <c r="R1264" s="137">
        <v>4.2</v>
      </c>
      <c r="S1264" s="139">
        <v>1650640</v>
      </c>
      <c r="T1264" s="124">
        <v>1</v>
      </c>
      <c r="U1264" s="140">
        <v>393009.52380952379</v>
      </c>
      <c r="V1264" s="141">
        <v>2.5444676004458877</v>
      </c>
    </row>
    <row r="1265" spans="1:22">
      <c r="A1265" s="125">
        <v>1267</v>
      </c>
      <c r="B1265" s="125">
        <v>1267</v>
      </c>
      <c r="C1265" s="125" t="s">
        <v>1967</v>
      </c>
      <c r="D1265" s="125" t="s">
        <v>890</v>
      </c>
      <c r="E1265" s="125" t="s">
        <v>890</v>
      </c>
      <c r="F1265" s="125" t="s">
        <v>1933</v>
      </c>
      <c r="G1265" s="125" t="s">
        <v>1934</v>
      </c>
      <c r="H1265" s="125" t="s">
        <v>187</v>
      </c>
      <c r="I1265" s="123">
        <v>38000</v>
      </c>
      <c r="J1265" s="123">
        <v>38000</v>
      </c>
      <c r="K1265" s="125" t="s">
        <v>193</v>
      </c>
      <c r="L1265" s="126">
        <v>2.286</v>
      </c>
      <c r="M1265" s="137">
        <v>3</v>
      </c>
      <c r="N1265" s="126">
        <v>0.25</v>
      </c>
      <c r="O1265" s="123">
        <v>3</v>
      </c>
      <c r="P1265" s="136">
        <v>0.25</v>
      </c>
      <c r="Q1265" s="138">
        <v>4.2</v>
      </c>
      <c r="R1265" s="137">
        <v>4.2</v>
      </c>
      <c r="S1265" s="139">
        <v>558600</v>
      </c>
      <c r="T1265" s="124">
        <v>4</v>
      </c>
      <c r="U1265" s="140">
        <v>133000</v>
      </c>
      <c r="V1265" s="141">
        <v>7.518796992481203</v>
      </c>
    </row>
    <row r="1266" spans="1:22">
      <c r="A1266" s="125">
        <v>1268</v>
      </c>
      <c r="B1266" s="125">
        <v>1268</v>
      </c>
      <c r="C1266" s="125" t="s">
        <v>1968</v>
      </c>
      <c r="D1266" s="125" t="s">
        <v>418</v>
      </c>
      <c r="E1266" s="125" t="s">
        <v>418</v>
      </c>
      <c r="F1266" s="125" t="s">
        <v>1121</v>
      </c>
      <c r="G1266" s="125" t="s">
        <v>1122</v>
      </c>
      <c r="H1266" s="125" t="s">
        <v>187</v>
      </c>
      <c r="I1266" s="123">
        <v>38000</v>
      </c>
      <c r="J1266" s="123">
        <v>38000</v>
      </c>
      <c r="K1266" s="123">
        <v>10000</v>
      </c>
      <c r="L1266" s="126">
        <v>2.6509999999999998</v>
      </c>
      <c r="M1266" s="137">
        <v>3</v>
      </c>
      <c r="N1266" s="126">
        <v>0.26100000000000001</v>
      </c>
      <c r="O1266" s="123">
        <v>3</v>
      </c>
      <c r="P1266" s="136">
        <v>0.26100000000000001</v>
      </c>
      <c r="Q1266" s="138">
        <v>4.2</v>
      </c>
      <c r="R1266" s="137">
        <v>4.2</v>
      </c>
      <c r="S1266" s="139">
        <v>558600</v>
      </c>
      <c r="T1266" s="124">
        <v>4</v>
      </c>
      <c r="U1266" s="140">
        <v>133000</v>
      </c>
      <c r="V1266" s="141">
        <v>7.518796992481203</v>
      </c>
    </row>
    <row r="1267" spans="1:22">
      <c r="A1267" s="125">
        <v>1269</v>
      </c>
      <c r="B1267" s="125">
        <v>1269</v>
      </c>
      <c r="C1267" s="125" t="s">
        <v>1969</v>
      </c>
      <c r="D1267" s="125" t="s">
        <v>1177</v>
      </c>
      <c r="E1267" s="125" t="s">
        <v>1177</v>
      </c>
      <c r="F1267" s="125" t="s">
        <v>877</v>
      </c>
      <c r="G1267" s="125" t="s">
        <v>878</v>
      </c>
      <c r="H1267" s="125" t="s">
        <v>187</v>
      </c>
      <c r="I1267" s="123">
        <v>38000</v>
      </c>
      <c r="J1267" s="123">
        <v>38000</v>
      </c>
      <c r="K1267" s="125" t="s">
        <v>193</v>
      </c>
      <c r="L1267" s="126">
        <v>10.305999999999999</v>
      </c>
      <c r="M1267" s="137">
        <v>11</v>
      </c>
      <c r="N1267" s="126">
        <v>0.26300000000000001</v>
      </c>
      <c r="O1267" s="123">
        <v>3</v>
      </c>
      <c r="P1267" s="136">
        <v>0.26300000000000001</v>
      </c>
      <c r="Q1267" s="138">
        <v>4.2</v>
      </c>
      <c r="R1267" s="137">
        <v>4.2</v>
      </c>
      <c r="S1267" s="139">
        <v>1439840</v>
      </c>
      <c r="T1267" s="124">
        <v>1</v>
      </c>
      <c r="U1267" s="140">
        <v>342819.04761904763</v>
      </c>
      <c r="V1267" s="141">
        <v>2.9169907767529724</v>
      </c>
    </row>
    <row r="1268" spans="1:22">
      <c r="A1268" s="125">
        <v>1270</v>
      </c>
      <c r="B1268" s="125">
        <v>1270</v>
      </c>
      <c r="C1268" s="125" t="s">
        <v>1970</v>
      </c>
      <c r="D1268" s="125" t="s">
        <v>890</v>
      </c>
      <c r="E1268" s="125" t="s">
        <v>890</v>
      </c>
      <c r="F1268" s="125" t="s">
        <v>1929</v>
      </c>
      <c r="G1268" s="125" t="s">
        <v>1930</v>
      </c>
      <c r="H1268" s="125" t="s">
        <v>187</v>
      </c>
      <c r="I1268" s="123">
        <v>38000</v>
      </c>
      <c r="J1268" s="123">
        <v>38000</v>
      </c>
      <c r="K1268" s="125" t="s">
        <v>193</v>
      </c>
      <c r="L1268" s="126">
        <v>8.2040000000000006</v>
      </c>
      <c r="M1268" s="137">
        <v>9</v>
      </c>
      <c r="N1268" s="126">
        <v>0.23799999999999999</v>
      </c>
      <c r="O1268" s="123">
        <v>3</v>
      </c>
      <c r="P1268" s="136">
        <v>0.23799999999999999</v>
      </c>
      <c r="Q1268" s="138">
        <v>4.2</v>
      </c>
      <c r="R1268" s="137">
        <v>4.2</v>
      </c>
      <c r="S1268" s="139">
        <v>1334440</v>
      </c>
      <c r="T1268" s="124">
        <v>1</v>
      </c>
      <c r="U1268" s="140">
        <v>317723.80952380953</v>
      </c>
      <c r="V1268" s="141">
        <v>3.1473876682353645</v>
      </c>
    </row>
    <row r="1269" spans="1:22">
      <c r="A1269" s="125">
        <v>1271</v>
      </c>
      <c r="B1269" s="125">
        <v>1271</v>
      </c>
      <c r="C1269" s="125" t="s">
        <v>1971</v>
      </c>
      <c r="D1269" s="125" t="s">
        <v>860</v>
      </c>
      <c r="E1269" s="125" t="s">
        <v>860</v>
      </c>
      <c r="F1269" s="125" t="s">
        <v>1972</v>
      </c>
      <c r="G1269" s="125" t="s">
        <v>1973</v>
      </c>
      <c r="H1269" s="125" t="s">
        <v>187</v>
      </c>
      <c r="I1269" s="123">
        <v>38000</v>
      </c>
      <c r="J1269" s="123">
        <v>38000</v>
      </c>
      <c r="K1269" s="125" t="s">
        <v>193</v>
      </c>
      <c r="L1269" s="126">
        <v>2.976</v>
      </c>
      <c r="M1269" s="137">
        <v>3</v>
      </c>
      <c r="N1269" s="126">
        <v>0.17499999999999999</v>
      </c>
      <c r="O1269" s="123">
        <v>3</v>
      </c>
      <c r="P1269" s="136">
        <v>0.17499999999999999</v>
      </c>
      <c r="Q1269" s="138">
        <v>4.2</v>
      </c>
      <c r="R1269" s="137">
        <v>4.2</v>
      </c>
      <c r="S1269" s="139">
        <v>558600</v>
      </c>
      <c r="T1269" s="124">
        <v>4</v>
      </c>
      <c r="U1269" s="140">
        <v>133000</v>
      </c>
      <c r="V1269" s="141">
        <v>7.518796992481203</v>
      </c>
    </row>
    <row r="1270" spans="1:22">
      <c r="A1270" s="125">
        <v>1272</v>
      </c>
      <c r="B1270" s="125">
        <v>1272</v>
      </c>
      <c r="C1270" s="125" t="s">
        <v>1974</v>
      </c>
      <c r="D1270" s="125" t="s">
        <v>1198</v>
      </c>
      <c r="E1270" s="125" t="s">
        <v>1198</v>
      </c>
      <c r="F1270" s="125" t="s">
        <v>1975</v>
      </c>
      <c r="G1270" s="125" t="s">
        <v>1976</v>
      </c>
      <c r="H1270" s="125" t="s">
        <v>207</v>
      </c>
      <c r="I1270" s="123">
        <v>110000</v>
      </c>
      <c r="J1270" s="123">
        <v>110000</v>
      </c>
      <c r="K1270" s="123">
        <v>38000</v>
      </c>
      <c r="L1270" s="126">
        <v>11.121</v>
      </c>
      <c r="M1270" s="137">
        <v>12</v>
      </c>
      <c r="N1270" s="126">
        <v>0.19900000000000001</v>
      </c>
      <c r="O1270" s="123">
        <v>3</v>
      </c>
      <c r="P1270" s="136">
        <v>0.19900000000000001</v>
      </c>
      <c r="Q1270" s="138">
        <v>4.2</v>
      </c>
      <c r="R1270" s="137">
        <v>4.2</v>
      </c>
      <c r="S1270" s="139">
        <v>2048870</v>
      </c>
      <c r="T1270" s="124">
        <v>7</v>
      </c>
      <c r="U1270" s="140">
        <v>487826.19047619047</v>
      </c>
      <c r="V1270" s="141">
        <v>2.0499104384367968</v>
      </c>
    </row>
    <row r="1271" spans="1:22">
      <c r="A1271" s="125">
        <v>1273</v>
      </c>
      <c r="B1271" s="125">
        <v>1273</v>
      </c>
      <c r="C1271" s="125" t="s">
        <v>1977</v>
      </c>
      <c r="D1271" s="125" t="s">
        <v>392</v>
      </c>
      <c r="E1271" s="125" t="s">
        <v>392</v>
      </c>
      <c r="F1271" s="125" t="s">
        <v>1112</v>
      </c>
      <c r="G1271" s="125" t="s">
        <v>1113</v>
      </c>
      <c r="H1271" s="125" t="s">
        <v>187</v>
      </c>
      <c r="I1271" s="123">
        <v>38000</v>
      </c>
      <c r="J1271" s="123">
        <v>38000</v>
      </c>
      <c r="K1271" s="125" t="s">
        <v>193</v>
      </c>
      <c r="L1271" s="126">
        <v>5.3390000000000004</v>
      </c>
      <c r="M1271" s="137">
        <v>6</v>
      </c>
      <c r="N1271" s="126">
        <v>0.151</v>
      </c>
      <c r="O1271" s="123">
        <v>3</v>
      </c>
      <c r="P1271" s="136">
        <v>0.151</v>
      </c>
      <c r="Q1271" s="138">
        <v>4.2</v>
      </c>
      <c r="R1271" s="137">
        <v>4.2</v>
      </c>
      <c r="S1271" s="139">
        <v>769410</v>
      </c>
      <c r="T1271" s="124">
        <v>4</v>
      </c>
      <c r="U1271" s="140">
        <v>183192.85714285713</v>
      </c>
      <c r="V1271" s="141">
        <v>5.4587281163488903</v>
      </c>
    </row>
    <row r="1272" spans="1:22">
      <c r="A1272" s="125">
        <v>1274</v>
      </c>
      <c r="B1272" s="125">
        <v>1274</v>
      </c>
      <c r="C1272" s="125" t="s">
        <v>1978</v>
      </c>
      <c r="D1272" s="125" t="s">
        <v>783</v>
      </c>
      <c r="E1272" s="125" t="s">
        <v>783</v>
      </c>
      <c r="F1272" s="125" t="s">
        <v>1905</v>
      </c>
      <c r="G1272" s="125" t="s">
        <v>1906</v>
      </c>
      <c r="H1272" s="125" t="s">
        <v>187</v>
      </c>
      <c r="I1272" s="123">
        <v>38000</v>
      </c>
      <c r="J1272" s="123">
        <v>38000</v>
      </c>
      <c r="K1272" s="123">
        <v>10000</v>
      </c>
      <c r="L1272" s="126">
        <v>13.118</v>
      </c>
      <c r="M1272" s="137">
        <v>14</v>
      </c>
      <c r="N1272" s="126">
        <v>0.154</v>
      </c>
      <c r="O1272" s="123">
        <v>3</v>
      </c>
      <c r="P1272" s="136">
        <v>0.154</v>
      </c>
      <c r="Q1272" s="138">
        <v>4.2</v>
      </c>
      <c r="R1272" s="137">
        <v>4.2</v>
      </c>
      <c r="S1272" s="139">
        <v>1597940</v>
      </c>
      <c r="T1272" s="124">
        <v>1</v>
      </c>
      <c r="U1272" s="140">
        <v>380461.90476190473</v>
      </c>
      <c r="V1272" s="141">
        <v>2.6283840444572388</v>
      </c>
    </row>
    <row r="1273" spans="1:22">
      <c r="A1273" s="125">
        <v>1275</v>
      </c>
      <c r="B1273" s="125">
        <v>1275</v>
      </c>
      <c r="C1273" s="125" t="s">
        <v>1979</v>
      </c>
      <c r="D1273" s="125" t="s">
        <v>860</v>
      </c>
      <c r="E1273" s="125" t="s">
        <v>860</v>
      </c>
      <c r="F1273" s="125" t="s">
        <v>1884</v>
      </c>
      <c r="G1273" s="125" t="s">
        <v>1885</v>
      </c>
      <c r="H1273" s="125" t="s">
        <v>187</v>
      </c>
      <c r="I1273" s="123">
        <v>38000</v>
      </c>
      <c r="J1273" s="123">
        <v>38000</v>
      </c>
      <c r="K1273" s="123">
        <v>20000</v>
      </c>
      <c r="L1273" s="126">
        <v>3.8769999999999998</v>
      </c>
      <c r="M1273" s="137">
        <v>4</v>
      </c>
      <c r="N1273" s="126">
        <v>0.14799999999999999</v>
      </c>
      <c r="O1273" s="123">
        <v>3</v>
      </c>
      <c r="P1273" s="136">
        <v>0.14799999999999999</v>
      </c>
      <c r="Q1273" s="138">
        <v>4.2</v>
      </c>
      <c r="R1273" s="137">
        <v>4.2</v>
      </c>
      <c r="S1273" s="139">
        <v>628870</v>
      </c>
      <c r="T1273" s="124">
        <v>4</v>
      </c>
      <c r="U1273" s="140">
        <v>149730.95238095237</v>
      </c>
      <c r="V1273" s="141">
        <v>6.6786458250512828</v>
      </c>
    </row>
    <row r="1274" spans="1:22">
      <c r="A1274" s="125">
        <v>1276</v>
      </c>
      <c r="B1274" s="125">
        <v>1276</v>
      </c>
      <c r="C1274" s="125" t="s">
        <v>1980</v>
      </c>
      <c r="D1274" s="125" t="s">
        <v>1177</v>
      </c>
      <c r="E1274" s="125" t="s">
        <v>1177</v>
      </c>
      <c r="F1274" s="125" t="s">
        <v>1981</v>
      </c>
      <c r="G1274" s="125" t="s">
        <v>1982</v>
      </c>
      <c r="H1274" s="125" t="s">
        <v>207</v>
      </c>
      <c r="I1274" s="123">
        <v>110000</v>
      </c>
      <c r="J1274" s="123">
        <v>110000</v>
      </c>
      <c r="K1274" s="123">
        <v>38000</v>
      </c>
      <c r="L1274" s="126">
        <v>8.6460000000000008</v>
      </c>
      <c r="M1274" s="137">
        <v>9</v>
      </c>
      <c r="N1274" s="126">
        <v>0.29199999999999998</v>
      </c>
      <c r="O1274" s="123">
        <v>3</v>
      </c>
      <c r="P1274" s="136">
        <v>0.29199999999999998</v>
      </c>
      <c r="Q1274" s="138">
        <v>4.2</v>
      </c>
      <c r="R1274" s="137">
        <v>4.2</v>
      </c>
      <c r="S1274" s="139">
        <v>1890770</v>
      </c>
      <c r="T1274" s="124">
        <v>7</v>
      </c>
      <c r="U1274" s="140">
        <v>450183.33333333331</v>
      </c>
      <c r="V1274" s="141">
        <v>2.2213172411239865</v>
      </c>
    </row>
    <row r="1275" spans="1:22">
      <c r="A1275" s="125">
        <v>1277</v>
      </c>
      <c r="B1275" s="125">
        <v>1277</v>
      </c>
      <c r="C1275" s="125" t="s">
        <v>1983</v>
      </c>
      <c r="D1275" s="125" t="s">
        <v>1177</v>
      </c>
      <c r="E1275" s="125" t="s">
        <v>1177</v>
      </c>
      <c r="F1275" s="125" t="s">
        <v>1984</v>
      </c>
      <c r="G1275" s="125" t="s">
        <v>1985</v>
      </c>
      <c r="H1275" s="125" t="s">
        <v>187</v>
      </c>
      <c r="I1275" s="123">
        <v>38000</v>
      </c>
      <c r="J1275" s="123">
        <v>38000</v>
      </c>
      <c r="K1275" s="125" t="s">
        <v>193</v>
      </c>
      <c r="L1275" s="126">
        <v>6.6109999999999998</v>
      </c>
      <c r="M1275" s="137">
        <v>7</v>
      </c>
      <c r="N1275" s="126">
        <v>0.109</v>
      </c>
      <c r="O1275" s="123">
        <v>3</v>
      </c>
      <c r="P1275" s="136">
        <v>0.109</v>
      </c>
      <c r="Q1275" s="138">
        <v>4.2</v>
      </c>
      <c r="R1275" s="137">
        <v>4.2</v>
      </c>
      <c r="S1275" s="139">
        <v>839680</v>
      </c>
      <c r="T1275" s="124">
        <v>4</v>
      </c>
      <c r="U1275" s="140">
        <v>199923.80952380953</v>
      </c>
      <c r="V1275" s="141">
        <v>5.0019054878048781</v>
      </c>
    </row>
    <row r="1276" spans="1:22">
      <c r="A1276" s="125">
        <v>1278</v>
      </c>
      <c r="B1276" s="125">
        <v>1278</v>
      </c>
      <c r="C1276" s="125" t="s">
        <v>1986</v>
      </c>
      <c r="D1276" s="125" t="s">
        <v>890</v>
      </c>
      <c r="E1276" s="125" t="s">
        <v>890</v>
      </c>
      <c r="F1276" s="125" t="s">
        <v>1157</v>
      </c>
      <c r="G1276" s="125" t="s">
        <v>1158</v>
      </c>
      <c r="H1276" s="125" t="s">
        <v>187</v>
      </c>
      <c r="I1276" s="123">
        <v>38000</v>
      </c>
      <c r="J1276" s="123">
        <v>38000</v>
      </c>
      <c r="K1276" s="125" t="s">
        <v>193</v>
      </c>
      <c r="L1276" s="126">
        <v>4.984</v>
      </c>
      <c r="M1276" s="137">
        <v>5</v>
      </c>
      <c r="N1276" s="126">
        <v>0.32</v>
      </c>
      <c r="O1276" s="123">
        <v>3</v>
      </c>
      <c r="P1276" s="136">
        <v>0.32</v>
      </c>
      <c r="Q1276" s="138">
        <v>4.2</v>
      </c>
      <c r="R1276" s="137">
        <v>4.2</v>
      </c>
      <c r="S1276" s="139">
        <v>699140</v>
      </c>
      <c r="T1276" s="124">
        <v>4</v>
      </c>
      <c r="U1276" s="140">
        <v>166461.90476190476</v>
      </c>
      <c r="V1276" s="141">
        <v>6.0073804960379897</v>
      </c>
    </row>
    <row r="1277" spans="1:22">
      <c r="A1277" s="125">
        <v>1279</v>
      </c>
      <c r="B1277" s="125">
        <v>1279</v>
      </c>
      <c r="C1277" s="125" t="s">
        <v>1987</v>
      </c>
      <c r="D1277" s="125" t="s">
        <v>890</v>
      </c>
      <c r="E1277" s="125" t="s">
        <v>890</v>
      </c>
      <c r="F1277" s="125" t="s">
        <v>1988</v>
      </c>
      <c r="G1277" s="125" t="s">
        <v>1989</v>
      </c>
      <c r="H1277" s="125" t="s">
        <v>187</v>
      </c>
      <c r="I1277" s="123">
        <v>38000</v>
      </c>
      <c r="J1277" s="123">
        <v>38000</v>
      </c>
      <c r="K1277" s="125" t="s">
        <v>193</v>
      </c>
      <c r="L1277" s="126">
        <v>7.7389999999999999</v>
      </c>
      <c r="M1277" s="137">
        <v>8</v>
      </c>
      <c r="N1277" s="126">
        <v>0.161</v>
      </c>
      <c r="O1277" s="123">
        <v>3</v>
      </c>
      <c r="P1277" s="136">
        <v>0.161</v>
      </c>
      <c r="Q1277" s="138">
        <v>4.2</v>
      </c>
      <c r="R1277" s="137">
        <v>4.2</v>
      </c>
      <c r="S1277" s="139">
        <v>909950</v>
      </c>
      <c r="T1277" s="124">
        <v>4</v>
      </c>
      <c r="U1277" s="140">
        <v>216654.76190476189</v>
      </c>
      <c r="V1277" s="141">
        <v>4.6156382218803227</v>
      </c>
    </row>
    <row r="1278" spans="1:22">
      <c r="A1278" s="125">
        <v>1280</v>
      </c>
      <c r="B1278" s="125">
        <v>1280</v>
      </c>
      <c r="C1278" s="125" t="s">
        <v>1990</v>
      </c>
      <c r="D1278" s="125" t="s">
        <v>184</v>
      </c>
      <c r="E1278" s="125" t="s">
        <v>184</v>
      </c>
      <c r="F1278" s="125" t="s">
        <v>273</v>
      </c>
      <c r="G1278" s="125" t="s">
        <v>274</v>
      </c>
      <c r="H1278" s="125" t="s">
        <v>187</v>
      </c>
      <c r="I1278" s="123">
        <v>38000</v>
      </c>
      <c r="J1278" s="123">
        <v>38000</v>
      </c>
      <c r="K1278" s="125" t="s">
        <v>193</v>
      </c>
      <c r="L1278" s="126">
        <v>4.0529999999999999</v>
      </c>
      <c r="M1278" s="137">
        <v>5</v>
      </c>
      <c r="N1278" s="126">
        <v>0.11</v>
      </c>
      <c r="O1278" s="123">
        <v>3</v>
      </c>
      <c r="P1278" s="136">
        <v>0.11</v>
      </c>
      <c r="Q1278" s="138">
        <v>4.2</v>
      </c>
      <c r="R1278" s="137">
        <v>4.2</v>
      </c>
      <c r="S1278" s="139">
        <v>699140</v>
      </c>
      <c r="T1278" s="124">
        <v>4</v>
      </c>
      <c r="U1278" s="140">
        <v>166461.90476190476</v>
      </c>
      <c r="V1278" s="141">
        <v>6.0073804960379897</v>
      </c>
    </row>
    <row r="1279" spans="1:22">
      <c r="A1279" s="125">
        <v>1281</v>
      </c>
      <c r="B1279" s="125">
        <v>1281</v>
      </c>
      <c r="C1279" s="125" t="s">
        <v>1991</v>
      </c>
      <c r="D1279" s="125" t="s">
        <v>388</v>
      </c>
      <c r="E1279" s="125" t="s">
        <v>388</v>
      </c>
      <c r="F1279" s="125" t="s">
        <v>1154</v>
      </c>
      <c r="G1279" s="125" t="s">
        <v>1155</v>
      </c>
      <c r="H1279" s="125" t="s">
        <v>187</v>
      </c>
      <c r="I1279" s="123">
        <v>38000</v>
      </c>
      <c r="J1279" s="125" t="s">
        <v>193</v>
      </c>
      <c r="K1279" s="123">
        <v>38000</v>
      </c>
      <c r="L1279" s="126">
        <v>6.399</v>
      </c>
      <c r="M1279" s="137">
        <v>7</v>
      </c>
      <c r="N1279" s="126">
        <v>0.17</v>
      </c>
      <c r="O1279" s="123">
        <v>3</v>
      </c>
      <c r="P1279" s="136">
        <v>0.17</v>
      </c>
      <c r="Q1279" s="138">
        <v>4.2</v>
      </c>
      <c r="R1279" s="137">
        <v>4.2</v>
      </c>
      <c r="S1279" s="139">
        <v>839680</v>
      </c>
      <c r="T1279" s="124">
        <v>4</v>
      </c>
      <c r="U1279" s="140">
        <v>199923.80952380953</v>
      </c>
      <c r="V1279" s="141">
        <v>5.0019054878048781</v>
      </c>
    </row>
    <row r="1280" spans="1:22">
      <c r="A1280" s="125">
        <v>1282</v>
      </c>
      <c r="B1280" s="125">
        <v>1282</v>
      </c>
      <c r="C1280" s="125" t="s">
        <v>1992</v>
      </c>
      <c r="D1280" s="125" t="s">
        <v>205</v>
      </c>
      <c r="E1280" s="125" t="s">
        <v>205</v>
      </c>
      <c r="F1280" s="125" t="s">
        <v>502</v>
      </c>
      <c r="G1280" s="125" t="s">
        <v>503</v>
      </c>
      <c r="H1280" s="125" t="s">
        <v>187</v>
      </c>
      <c r="I1280" s="123">
        <v>38000</v>
      </c>
      <c r="J1280" s="123">
        <v>38000</v>
      </c>
      <c r="K1280" s="123">
        <v>10000</v>
      </c>
      <c r="L1280" s="126">
        <v>5.0430000000000001</v>
      </c>
      <c r="M1280" s="137">
        <v>6</v>
      </c>
      <c r="N1280" s="126">
        <v>0.16200000000000001</v>
      </c>
      <c r="O1280" s="123">
        <v>3</v>
      </c>
      <c r="P1280" s="136">
        <v>0.16200000000000001</v>
      </c>
      <c r="Q1280" s="138">
        <v>4.2</v>
      </c>
      <c r="R1280" s="137">
        <v>4.2</v>
      </c>
      <c r="S1280" s="139">
        <v>769410</v>
      </c>
      <c r="T1280" s="124">
        <v>4</v>
      </c>
      <c r="U1280" s="140">
        <v>183192.85714285713</v>
      </c>
      <c r="V1280" s="141">
        <v>5.4587281163488903</v>
      </c>
    </row>
    <row r="1281" spans="1:22">
      <c r="A1281" s="125">
        <v>1283</v>
      </c>
      <c r="B1281" s="125">
        <v>1283</v>
      </c>
      <c r="C1281" s="125" t="s">
        <v>1993</v>
      </c>
      <c r="D1281" s="125" t="s">
        <v>1177</v>
      </c>
      <c r="E1281" s="125" t="s">
        <v>1177</v>
      </c>
      <c r="F1281" s="125" t="s">
        <v>1943</v>
      </c>
      <c r="G1281" s="125" t="s">
        <v>1944</v>
      </c>
      <c r="H1281" s="125" t="s">
        <v>187</v>
      </c>
      <c r="I1281" s="123">
        <v>38000</v>
      </c>
      <c r="J1281" s="123">
        <v>38000</v>
      </c>
      <c r="K1281" s="125" t="s">
        <v>193</v>
      </c>
      <c r="L1281" s="126">
        <v>11.711</v>
      </c>
      <c r="M1281" s="137">
        <v>12</v>
      </c>
      <c r="N1281" s="126">
        <v>0.23499999999999999</v>
      </c>
      <c r="O1281" s="123">
        <v>3</v>
      </c>
      <c r="P1281" s="136">
        <v>0.23499999999999999</v>
      </c>
      <c r="Q1281" s="138">
        <v>4.2</v>
      </c>
      <c r="R1281" s="137">
        <v>4.2</v>
      </c>
      <c r="S1281" s="139">
        <v>1492540</v>
      </c>
      <c r="T1281" s="124">
        <v>1</v>
      </c>
      <c r="U1281" s="140">
        <v>355366.66666666663</v>
      </c>
      <c r="V1281" s="141">
        <v>2.8139949348091173</v>
      </c>
    </row>
    <row r="1282" spans="1:22">
      <c r="A1282" s="125">
        <v>1284</v>
      </c>
      <c r="B1282" s="125">
        <v>1284</v>
      </c>
      <c r="C1282" s="125" t="s">
        <v>1994</v>
      </c>
      <c r="D1282" s="125" t="s">
        <v>223</v>
      </c>
      <c r="E1282" s="125" t="s">
        <v>783</v>
      </c>
      <c r="F1282" s="125" t="s">
        <v>1995</v>
      </c>
      <c r="G1282" s="125" t="s">
        <v>1996</v>
      </c>
      <c r="H1282" s="125" t="s">
        <v>187</v>
      </c>
      <c r="I1282" s="123">
        <v>38000</v>
      </c>
      <c r="J1282" s="123">
        <v>38000</v>
      </c>
      <c r="K1282" s="125" t="s">
        <v>193</v>
      </c>
      <c r="L1282" s="126">
        <v>1.659</v>
      </c>
      <c r="M1282" s="137">
        <v>2</v>
      </c>
      <c r="N1282" s="126">
        <v>0.109</v>
      </c>
      <c r="O1282" s="123">
        <v>3</v>
      </c>
      <c r="P1282" s="136">
        <v>0.109</v>
      </c>
      <c r="Q1282" s="138">
        <v>4.2</v>
      </c>
      <c r="R1282" s="137">
        <v>4.2</v>
      </c>
      <c r="S1282" s="139">
        <v>488330</v>
      </c>
      <c r="T1282" s="124">
        <v>4</v>
      </c>
      <c r="U1282" s="140">
        <v>116269.04761904762</v>
      </c>
      <c r="V1282" s="141">
        <v>8.6007413019884087</v>
      </c>
    </row>
    <row r="1283" spans="1:22">
      <c r="A1283" s="125">
        <v>1285</v>
      </c>
      <c r="B1283" s="125">
        <v>1285</v>
      </c>
      <c r="C1283" s="125" t="s">
        <v>1997</v>
      </c>
      <c r="D1283" s="125" t="s">
        <v>458</v>
      </c>
      <c r="E1283" s="125" t="s">
        <v>1177</v>
      </c>
      <c r="F1283" s="125" t="s">
        <v>891</v>
      </c>
      <c r="G1283" s="125" t="s">
        <v>892</v>
      </c>
      <c r="H1283" s="125" t="s">
        <v>187</v>
      </c>
      <c r="I1283" s="123">
        <v>38000</v>
      </c>
      <c r="J1283" s="123">
        <v>20000</v>
      </c>
      <c r="K1283" s="123">
        <v>38000</v>
      </c>
      <c r="L1283" s="126">
        <v>3.5720000000000001</v>
      </c>
      <c r="M1283" s="137">
        <v>4</v>
      </c>
      <c r="N1283" s="126">
        <v>0.121</v>
      </c>
      <c r="O1283" s="123">
        <v>3</v>
      </c>
      <c r="P1283" s="136">
        <v>0.121</v>
      </c>
      <c r="Q1283" s="138">
        <v>4.2</v>
      </c>
      <c r="R1283" s="137">
        <v>4.2</v>
      </c>
      <c r="S1283" s="139">
        <v>628870</v>
      </c>
      <c r="T1283" s="124">
        <v>4</v>
      </c>
      <c r="U1283" s="140">
        <v>149730.95238095237</v>
      </c>
      <c r="V1283" s="141">
        <v>6.6786458250512828</v>
      </c>
    </row>
    <row r="1284" spans="1:22">
      <c r="A1284" s="125">
        <v>1286</v>
      </c>
      <c r="B1284" s="125">
        <v>1286</v>
      </c>
      <c r="C1284" s="125" t="s">
        <v>1998</v>
      </c>
      <c r="D1284" s="125" t="s">
        <v>1177</v>
      </c>
      <c r="E1284" s="125" t="s">
        <v>1177</v>
      </c>
      <c r="F1284" s="125" t="s">
        <v>1984</v>
      </c>
      <c r="G1284" s="125" t="s">
        <v>1985</v>
      </c>
      <c r="H1284" s="125" t="s">
        <v>187</v>
      </c>
      <c r="I1284" s="123">
        <v>38000</v>
      </c>
      <c r="J1284" s="123">
        <v>38000</v>
      </c>
      <c r="K1284" s="125" t="s">
        <v>193</v>
      </c>
      <c r="L1284" s="126">
        <v>8.9949999999999992</v>
      </c>
      <c r="M1284" s="137">
        <v>9</v>
      </c>
      <c r="N1284" s="126">
        <v>0.156</v>
      </c>
      <c r="O1284" s="123">
        <v>3</v>
      </c>
      <c r="P1284" s="136">
        <v>0.156</v>
      </c>
      <c r="Q1284" s="138">
        <v>4.2</v>
      </c>
      <c r="R1284" s="137">
        <v>4.2</v>
      </c>
      <c r="S1284" s="139">
        <v>1334440</v>
      </c>
      <c r="T1284" s="124">
        <v>1</v>
      </c>
      <c r="U1284" s="140">
        <v>317723.80952380953</v>
      </c>
      <c r="V1284" s="141">
        <v>3.1473876682353645</v>
      </c>
    </row>
    <row r="1285" spans="1:22">
      <c r="A1285" s="125">
        <v>1287</v>
      </c>
      <c r="B1285" s="125">
        <v>1287</v>
      </c>
      <c r="C1285" s="125" t="s">
        <v>1999</v>
      </c>
      <c r="D1285" s="125" t="s">
        <v>223</v>
      </c>
      <c r="E1285" s="125" t="s">
        <v>223</v>
      </c>
      <c r="F1285" s="125" t="s">
        <v>1669</v>
      </c>
      <c r="G1285" s="125" t="s">
        <v>1670</v>
      </c>
      <c r="H1285" s="125" t="s">
        <v>187</v>
      </c>
      <c r="I1285" s="123">
        <v>38000</v>
      </c>
      <c r="J1285" s="123">
        <v>38000</v>
      </c>
      <c r="K1285" s="125" t="s">
        <v>193</v>
      </c>
      <c r="L1285" s="126">
        <v>10.297000000000001</v>
      </c>
      <c r="M1285" s="137">
        <v>11</v>
      </c>
      <c r="N1285" s="126">
        <v>0.11</v>
      </c>
      <c r="O1285" s="123">
        <v>3</v>
      </c>
      <c r="P1285" s="136">
        <v>0.11</v>
      </c>
      <c r="Q1285" s="138">
        <v>4.2</v>
      </c>
      <c r="R1285" s="137">
        <v>4.2</v>
      </c>
      <c r="S1285" s="139">
        <v>1439840</v>
      </c>
      <c r="T1285" s="124">
        <v>1</v>
      </c>
      <c r="U1285" s="140">
        <v>342819.04761904763</v>
      </c>
      <c r="V1285" s="141">
        <v>2.9169907767529724</v>
      </c>
    </row>
    <row r="1286" spans="1:22">
      <c r="A1286" s="125">
        <v>1288</v>
      </c>
      <c r="B1286" s="125">
        <v>1288</v>
      </c>
      <c r="C1286" s="125" t="s">
        <v>2000</v>
      </c>
      <c r="D1286" s="125" t="s">
        <v>418</v>
      </c>
      <c r="E1286" s="125" t="s">
        <v>418</v>
      </c>
      <c r="F1286" s="125" t="s">
        <v>2001</v>
      </c>
      <c r="G1286" s="125" t="s">
        <v>2002</v>
      </c>
      <c r="H1286" s="125" t="s">
        <v>187</v>
      </c>
      <c r="I1286" s="123">
        <v>38000</v>
      </c>
      <c r="J1286" s="123">
        <v>38000</v>
      </c>
      <c r="K1286" s="125" t="s">
        <v>193</v>
      </c>
      <c r="L1286" s="126">
        <v>8.4779999999999998</v>
      </c>
      <c r="M1286" s="137">
        <v>9</v>
      </c>
      <c r="N1286" s="126">
        <v>0.20200000000000001</v>
      </c>
      <c r="O1286" s="123">
        <v>3</v>
      </c>
      <c r="P1286" s="136">
        <v>0.20200000000000001</v>
      </c>
      <c r="Q1286" s="138">
        <v>4.2</v>
      </c>
      <c r="R1286" s="137">
        <v>4.2</v>
      </c>
      <c r="S1286" s="139">
        <v>1334440</v>
      </c>
      <c r="T1286" s="124">
        <v>1</v>
      </c>
      <c r="U1286" s="140">
        <v>317723.80952380953</v>
      </c>
      <c r="V1286" s="141">
        <v>3.1473876682353645</v>
      </c>
    </row>
    <row r="1287" spans="1:22">
      <c r="A1287" s="125">
        <v>1289</v>
      </c>
      <c r="B1287" s="125">
        <v>1289</v>
      </c>
      <c r="C1287" s="125" t="s">
        <v>2003</v>
      </c>
      <c r="D1287" s="125" t="s">
        <v>418</v>
      </c>
      <c r="E1287" s="125" t="s">
        <v>418</v>
      </c>
      <c r="F1287" s="125" t="s">
        <v>2004</v>
      </c>
      <c r="G1287" s="125" t="s">
        <v>2005</v>
      </c>
      <c r="H1287" s="125" t="s">
        <v>187</v>
      </c>
      <c r="I1287" s="123">
        <v>38000</v>
      </c>
      <c r="J1287" s="123">
        <v>38000</v>
      </c>
      <c r="K1287" s="125" t="s">
        <v>193</v>
      </c>
      <c r="L1287" s="126">
        <v>10.170999999999999</v>
      </c>
      <c r="M1287" s="137">
        <v>11</v>
      </c>
      <c r="N1287" s="126">
        <v>9.6000000000000002E-2</v>
      </c>
      <c r="O1287" s="123">
        <v>3</v>
      </c>
      <c r="P1287" s="136">
        <v>9.6000000000000002E-2</v>
      </c>
      <c r="Q1287" s="138">
        <v>4.2</v>
      </c>
      <c r="R1287" s="137">
        <v>4.2</v>
      </c>
      <c r="S1287" s="139">
        <v>1439840</v>
      </c>
      <c r="T1287" s="124">
        <v>1</v>
      </c>
      <c r="U1287" s="140">
        <v>342819.04761904763</v>
      </c>
      <c r="V1287" s="141">
        <v>2.9169907767529724</v>
      </c>
    </row>
    <row r="1288" spans="1:22">
      <c r="A1288" s="125">
        <v>1290</v>
      </c>
      <c r="B1288" s="125">
        <v>1290</v>
      </c>
      <c r="C1288" s="125" t="s">
        <v>2006</v>
      </c>
      <c r="D1288" s="125" t="s">
        <v>497</v>
      </c>
      <c r="E1288" s="125" t="s">
        <v>497</v>
      </c>
      <c r="F1288" s="125" t="s">
        <v>1169</v>
      </c>
      <c r="G1288" s="125" t="s">
        <v>1170</v>
      </c>
      <c r="H1288" s="125" t="s">
        <v>187</v>
      </c>
      <c r="I1288" s="123">
        <v>38000</v>
      </c>
      <c r="J1288" s="123">
        <v>38000</v>
      </c>
      <c r="K1288" s="125" t="s">
        <v>193</v>
      </c>
      <c r="L1288" s="126">
        <v>8.8919999999999995</v>
      </c>
      <c r="M1288" s="137">
        <v>9</v>
      </c>
      <c r="N1288" s="126">
        <v>0.251</v>
      </c>
      <c r="O1288" s="123">
        <v>3</v>
      </c>
      <c r="P1288" s="136">
        <v>0.251</v>
      </c>
      <c r="Q1288" s="138">
        <v>4.2</v>
      </c>
      <c r="R1288" s="137">
        <v>4.2</v>
      </c>
      <c r="S1288" s="139">
        <v>1334440</v>
      </c>
      <c r="T1288" s="124">
        <v>1</v>
      </c>
      <c r="U1288" s="140">
        <v>317723.80952380953</v>
      </c>
      <c r="V1288" s="141">
        <v>3.1473876682353645</v>
      </c>
    </row>
    <row r="1289" spans="1:22">
      <c r="A1289" s="125">
        <v>1291</v>
      </c>
      <c r="B1289" s="125">
        <v>1291</v>
      </c>
      <c r="C1289" s="125" t="s">
        <v>2007</v>
      </c>
      <c r="D1289" s="125" t="s">
        <v>1177</v>
      </c>
      <c r="E1289" s="125" t="s">
        <v>1177</v>
      </c>
      <c r="F1289" s="125" t="s">
        <v>1178</v>
      </c>
      <c r="G1289" s="125" t="s">
        <v>1179</v>
      </c>
      <c r="H1289" s="125" t="s">
        <v>187</v>
      </c>
      <c r="I1289" s="123">
        <v>38000</v>
      </c>
      <c r="J1289" s="123">
        <v>38000</v>
      </c>
      <c r="K1289" s="125" t="s">
        <v>193</v>
      </c>
      <c r="L1289" s="126">
        <v>10.951000000000001</v>
      </c>
      <c r="M1289" s="137">
        <v>11</v>
      </c>
      <c r="N1289" s="126">
        <v>0.13500000000000001</v>
      </c>
      <c r="O1289" s="123">
        <v>3</v>
      </c>
      <c r="P1289" s="136">
        <v>0.13500000000000001</v>
      </c>
      <c r="Q1289" s="138">
        <v>4.2</v>
      </c>
      <c r="R1289" s="137">
        <v>4.2</v>
      </c>
      <c r="S1289" s="139">
        <v>1439840</v>
      </c>
      <c r="T1289" s="124">
        <v>1</v>
      </c>
      <c r="U1289" s="140">
        <v>342819.04761904763</v>
      </c>
      <c r="V1289" s="141">
        <v>2.9169907767529724</v>
      </c>
    </row>
    <row r="1290" spans="1:22">
      <c r="A1290" s="125">
        <v>1292</v>
      </c>
      <c r="B1290" s="125">
        <v>1292</v>
      </c>
      <c r="C1290" s="125" t="s">
        <v>2008</v>
      </c>
      <c r="D1290" s="125" t="s">
        <v>418</v>
      </c>
      <c r="E1290" s="125" t="s">
        <v>418</v>
      </c>
      <c r="F1290" s="125" t="s">
        <v>1887</v>
      </c>
      <c r="G1290" s="125" t="s">
        <v>1888</v>
      </c>
      <c r="H1290" s="125" t="s">
        <v>207</v>
      </c>
      <c r="I1290" s="123">
        <v>110000</v>
      </c>
      <c r="J1290" s="123">
        <v>110000</v>
      </c>
      <c r="K1290" s="123">
        <v>38000</v>
      </c>
      <c r="L1290" s="126">
        <v>2.6880000000000002</v>
      </c>
      <c r="M1290" s="137">
        <v>3</v>
      </c>
      <c r="N1290" s="126">
        <v>0.113</v>
      </c>
      <c r="O1290" s="123">
        <v>3</v>
      </c>
      <c r="P1290" s="136">
        <v>0.113</v>
      </c>
      <c r="Q1290" s="138">
        <v>4.2</v>
      </c>
      <c r="R1290" s="137">
        <v>4.2</v>
      </c>
      <c r="S1290" s="139">
        <v>1574570</v>
      </c>
      <c r="T1290" s="124">
        <v>7</v>
      </c>
      <c r="U1290" s="140">
        <v>374897.61904761905</v>
      </c>
      <c r="V1290" s="141">
        <v>2.6673949078161021</v>
      </c>
    </row>
    <row r="1291" spans="1:22">
      <c r="A1291" s="125">
        <v>1293</v>
      </c>
      <c r="B1291" s="125">
        <v>1293</v>
      </c>
      <c r="C1291" s="125" t="s">
        <v>2009</v>
      </c>
      <c r="D1291" s="125" t="s">
        <v>1177</v>
      </c>
      <c r="E1291" s="125" t="s">
        <v>1177</v>
      </c>
      <c r="F1291" s="125" t="s">
        <v>891</v>
      </c>
      <c r="G1291" s="125" t="s">
        <v>892</v>
      </c>
      <c r="H1291" s="125" t="s">
        <v>187</v>
      </c>
      <c r="I1291" s="123">
        <v>38000</v>
      </c>
      <c r="J1291" s="123">
        <v>20000</v>
      </c>
      <c r="K1291" s="123">
        <v>38000</v>
      </c>
      <c r="L1291" s="126">
        <v>8.657</v>
      </c>
      <c r="M1291" s="137">
        <v>9</v>
      </c>
      <c r="N1291" s="126">
        <v>0.20300000000000001</v>
      </c>
      <c r="O1291" s="123">
        <v>3</v>
      </c>
      <c r="P1291" s="136">
        <v>0.20300000000000001</v>
      </c>
      <c r="Q1291" s="138">
        <v>4.2</v>
      </c>
      <c r="R1291" s="137">
        <v>4.2</v>
      </c>
      <c r="S1291" s="139">
        <v>1334440</v>
      </c>
      <c r="T1291" s="124">
        <v>1</v>
      </c>
      <c r="U1291" s="140">
        <v>317723.80952380953</v>
      </c>
      <c r="V1291" s="141">
        <v>3.1473876682353645</v>
      </c>
    </row>
    <row r="1292" spans="1:22">
      <c r="A1292" s="125">
        <v>1294</v>
      </c>
      <c r="B1292" s="125">
        <v>1294</v>
      </c>
      <c r="C1292" s="125" t="s">
        <v>2010</v>
      </c>
      <c r="D1292" s="125" t="s">
        <v>184</v>
      </c>
      <c r="E1292" s="125" t="s">
        <v>184</v>
      </c>
      <c r="F1292" s="125" t="s">
        <v>2011</v>
      </c>
      <c r="G1292" s="125" t="s">
        <v>2012</v>
      </c>
      <c r="H1292" s="125" t="s">
        <v>187</v>
      </c>
      <c r="I1292" s="123">
        <v>38000</v>
      </c>
      <c r="J1292" s="125" t="s">
        <v>193</v>
      </c>
      <c r="K1292" s="123">
        <v>38000</v>
      </c>
      <c r="L1292" s="126">
        <v>1.845</v>
      </c>
      <c r="M1292" s="137">
        <v>2</v>
      </c>
      <c r="N1292" s="126">
        <v>0.153</v>
      </c>
      <c r="O1292" s="123">
        <v>3</v>
      </c>
      <c r="P1292" s="136">
        <v>0.153</v>
      </c>
      <c r="Q1292" s="138">
        <v>4.2</v>
      </c>
      <c r="R1292" s="137">
        <v>4.2</v>
      </c>
      <c r="S1292" s="139">
        <v>488330</v>
      </c>
      <c r="T1292" s="124">
        <v>4</v>
      </c>
      <c r="U1292" s="140">
        <v>116269.04761904762</v>
      </c>
      <c r="V1292" s="141">
        <v>8.6007413019884087</v>
      </c>
    </row>
    <row r="1293" spans="1:22">
      <c r="A1293" s="125">
        <v>1295</v>
      </c>
      <c r="B1293" s="125">
        <v>1295</v>
      </c>
      <c r="C1293" s="125" t="s">
        <v>2013</v>
      </c>
      <c r="D1293" s="125" t="s">
        <v>184</v>
      </c>
      <c r="E1293" s="125" t="s">
        <v>184</v>
      </c>
      <c r="F1293" s="125" t="s">
        <v>936</v>
      </c>
      <c r="G1293" s="125" t="s">
        <v>937</v>
      </c>
      <c r="H1293" s="125" t="s">
        <v>207</v>
      </c>
      <c r="I1293" s="123">
        <v>110000</v>
      </c>
      <c r="J1293" s="123">
        <v>110000</v>
      </c>
      <c r="K1293" s="123">
        <v>38000</v>
      </c>
      <c r="L1293" s="126">
        <v>4.5</v>
      </c>
      <c r="M1293" s="137">
        <v>5</v>
      </c>
      <c r="N1293" s="126">
        <v>0.109</v>
      </c>
      <c r="O1293" s="123">
        <v>3</v>
      </c>
      <c r="P1293" s="136">
        <v>0.109</v>
      </c>
      <c r="Q1293" s="138">
        <v>4.2</v>
      </c>
      <c r="R1293" s="137">
        <v>4.2</v>
      </c>
      <c r="S1293" s="139">
        <v>1679970</v>
      </c>
      <c r="T1293" s="124">
        <v>7</v>
      </c>
      <c r="U1293" s="140">
        <v>399992.8571428571</v>
      </c>
      <c r="V1293" s="141">
        <v>2.5000446436543511</v>
      </c>
    </row>
    <row r="1294" spans="1:22">
      <c r="A1294" s="125">
        <v>1296</v>
      </c>
      <c r="B1294" s="125">
        <v>1296</v>
      </c>
      <c r="C1294" s="125" t="s">
        <v>2014</v>
      </c>
      <c r="D1294" s="125" t="s">
        <v>257</v>
      </c>
      <c r="E1294" s="125" t="s">
        <v>257</v>
      </c>
      <c r="F1294" s="125" t="s">
        <v>430</v>
      </c>
      <c r="G1294" s="125" t="s">
        <v>431</v>
      </c>
      <c r="H1294" s="125" t="s">
        <v>207</v>
      </c>
      <c r="I1294" s="123">
        <v>110000</v>
      </c>
      <c r="J1294" s="123">
        <v>110000</v>
      </c>
      <c r="K1294" s="123">
        <v>20000</v>
      </c>
      <c r="L1294" s="126">
        <v>12.611000000000001</v>
      </c>
      <c r="M1294" s="137">
        <v>13</v>
      </c>
      <c r="N1294" s="126">
        <v>0.18099999999999999</v>
      </c>
      <c r="O1294" s="123">
        <v>3</v>
      </c>
      <c r="P1294" s="136">
        <v>0.18099999999999999</v>
      </c>
      <c r="Q1294" s="138">
        <v>4.2</v>
      </c>
      <c r="R1294" s="137">
        <v>4.2</v>
      </c>
      <c r="S1294" s="139">
        <v>2101570</v>
      </c>
      <c r="T1294" s="124">
        <v>7</v>
      </c>
      <c r="U1294" s="140">
        <v>500373.80952380953</v>
      </c>
      <c r="V1294" s="141">
        <v>1.9985058789381271</v>
      </c>
    </row>
    <row r="1295" spans="1:22">
      <c r="A1295" s="125">
        <v>1297</v>
      </c>
      <c r="B1295" s="125">
        <v>1297</v>
      </c>
      <c r="C1295" s="125" t="s">
        <v>2015</v>
      </c>
      <c r="D1295" s="125" t="s">
        <v>257</v>
      </c>
      <c r="E1295" s="125" t="s">
        <v>257</v>
      </c>
      <c r="F1295" s="125" t="s">
        <v>258</v>
      </c>
      <c r="G1295" s="125" t="s">
        <v>259</v>
      </c>
      <c r="H1295" s="125" t="s">
        <v>207</v>
      </c>
      <c r="I1295" s="123">
        <v>110000</v>
      </c>
      <c r="J1295" s="123"/>
      <c r="K1295" s="123"/>
      <c r="L1295" s="126">
        <v>15.879</v>
      </c>
      <c r="M1295" s="137">
        <v>16</v>
      </c>
      <c r="N1295" s="126">
        <v>0.30499999999999999</v>
      </c>
      <c r="O1295" s="123">
        <v>3</v>
      </c>
      <c r="P1295" s="136">
        <v>0.30499999999999999</v>
      </c>
      <c r="Q1295" s="138">
        <v>4.2</v>
      </c>
      <c r="R1295" s="137">
        <v>4.2</v>
      </c>
      <c r="S1295" s="139">
        <v>2259670</v>
      </c>
      <c r="T1295" s="124">
        <v>7</v>
      </c>
      <c r="U1295" s="140">
        <v>538016.66666666663</v>
      </c>
      <c r="V1295" s="141">
        <v>1.8586784796010036</v>
      </c>
    </row>
    <row r="1296" spans="1:22">
      <c r="A1296" s="125">
        <v>1298</v>
      </c>
      <c r="B1296" s="125">
        <v>1298</v>
      </c>
      <c r="C1296" s="125" t="s">
        <v>2016</v>
      </c>
      <c r="D1296" s="125" t="s">
        <v>190</v>
      </c>
      <c r="E1296" s="125" t="s">
        <v>190</v>
      </c>
      <c r="F1296" s="125" t="s">
        <v>603</v>
      </c>
      <c r="G1296" s="125" t="s">
        <v>604</v>
      </c>
      <c r="H1296" s="125" t="s">
        <v>187</v>
      </c>
      <c r="I1296" s="123">
        <v>38000</v>
      </c>
      <c r="J1296" s="123">
        <v>38000</v>
      </c>
      <c r="K1296" s="125" t="s">
        <v>193</v>
      </c>
      <c r="L1296" s="126">
        <v>6.1369999999999996</v>
      </c>
      <c r="M1296" s="137">
        <v>7</v>
      </c>
      <c r="N1296" s="126">
        <v>0.107</v>
      </c>
      <c r="O1296" s="123">
        <v>3</v>
      </c>
      <c r="P1296" s="136">
        <v>0.107</v>
      </c>
      <c r="Q1296" s="138">
        <v>4.2</v>
      </c>
      <c r="R1296" s="137">
        <v>4.2</v>
      </c>
      <c r="S1296" s="139">
        <v>839680</v>
      </c>
      <c r="T1296" s="124">
        <v>4</v>
      </c>
      <c r="U1296" s="140">
        <v>199923.80952380953</v>
      </c>
      <c r="V1296" s="141">
        <v>5.0019054878048781</v>
      </c>
    </row>
    <row r="1297" spans="1:22">
      <c r="A1297" s="125">
        <v>1299</v>
      </c>
      <c r="B1297" s="125">
        <v>1299</v>
      </c>
      <c r="C1297" s="125" t="s">
        <v>2017</v>
      </c>
      <c r="D1297" s="125" t="s">
        <v>190</v>
      </c>
      <c r="E1297" s="125" t="s">
        <v>190</v>
      </c>
      <c r="F1297" s="125" t="s">
        <v>603</v>
      </c>
      <c r="G1297" s="125" t="s">
        <v>604</v>
      </c>
      <c r="H1297" s="125" t="s">
        <v>187</v>
      </c>
      <c r="I1297" s="123">
        <v>38000</v>
      </c>
      <c r="J1297" s="123">
        <v>38000</v>
      </c>
      <c r="K1297" s="125" t="s">
        <v>193</v>
      </c>
      <c r="L1297" s="126">
        <v>6.923</v>
      </c>
      <c r="M1297" s="137">
        <v>7</v>
      </c>
      <c r="N1297" s="126">
        <v>0.14000000000000001</v>
      </c>
      <c r="O1297" s="123">
        <v>3</v>
      </c>
      <c r="P1297" s="136">
        <v>0.14000000000000001</v>
      </c>
      <c r="Q1297" s="138">
        <v>4.2</v>
      </c>
      <c r="R1297" s="137">
        <v>4.2</v>
      </c>
      <c r="S1297" s="139">
        <v>839680</v>
      </c>
      <c r="T1297" s="124">
        <v>4</v>
      </c>
      <c r="U1297" s="140">
        <v>199923.80952380953</v>
      </c>
      <c r="V1297" s="141">
        <v>5.0019054878048781</v>
      </c>
    </row>
    <row r="1298" spans="1:22">
      <c r="A1298" s="125">
        <v>1300</v>
      </c>
      <c r="B1298" s="125">
        <v>1300</v>
      </c>
      <c r="C1298" s="125" t="s">
        <v>2018</v>
      </c>
      <c r="D1298" s="125" t="s">
        <v>359</v>
      </c>
      <c r="E1298" s="125" t="s">
        <v>359</v>
      </c>
      <c r="F1298" s="125" t="s">
        <v>430</v>
      </c>
      <c r="G1298" s="125" t="s">
        <v>431</v>
      </c>
      <c r="H1298" s="125" t="s">
        <v>207</v>
      </c>
      <c r="I1298" s="123">
        <v>110000</v>
      </c>
      <c r="J1298" s="123">
        <v>110000</v>
      </c>
      <c r="K1298" s="123">
        <v>20000</v>
      </c>
      <c r="L1298" s="126">
        <v>7.2770000000000001</v>
      </c>
      <c r="M1298" s="137">
        <v>8</v>
      </c>
      <c r="N1298" s="126">
        <v>0.221</v>
      </c>
      <c r="O1298" s="123">
        <v>3</v>
      </c>
      <c r="P1298" s="136">
        <v>0.221</v>
      </c>
      <c r="Q1298" s="138">
        <v>4.2</v>
      </c>
      <c r="R1298" s="137">
        <v>4.2</v>
      </c>
      <c r="S1298" s="139">
        <v>1838070</v>
      </c>
      <c r="T1298" s="124">
        <v>7</v>
      </c>
      <c r="U1298" s="140">
        <v>437635.71428571426</v>
      </c>
      <c r="V1298" s="141">
        <v>2.2850054676916547</v>
      </c>
    </row>
    <row r="1299" spans="1:22">
      <c r="A1299" s="125">
        <v>1301</v>
      </c>
      <c r="B1299" s="125">
        <v>1301</v>
      </c>
      <c r="C1299" s="125" t="s">
        <v>2019</v>
      </c>
      <c r="D1299" s="125" t="s">
        <v>354</v>
      </c>
      <c r="E1299" s="125" t="s">
        <v>354</v>
      </c>
      <c r="F1299" s="125" t="s">
        <v>355</v>
      </c>
      <c r="G1299" s="125" t="s">
        <v>356</v>
      </c>
      <c r="H1299" s="125" t="s">
        <v>207</v>
      </c>
      <c r="I1299" s="123">
        <v>110000</v>
      </c>
      <c r="J1299" s="123">
        <v>110000</v>
      </c>
      <c r="K1299" s="125" t="s">
        <v>208</v>
      </c>
      <c r="L1299" s="126">
        <v>1.907</v>
      </c>
      <c r="M1299" s="137">
        <v>2</v>
      </c>
      <c r="N1299" s="126">
        <v>0.184</v>
      </c>
      <c r="O1299" s="123">
        <v>3</v>
      </c>
      <c r="P1299" s="136">
        <v>0.184</v>
      </c>
      <c r="Q1299" s="138">
        <v>4.2</v>
      </c>
      <c r="R1299" s="137">
        <v>4.2</v>
      </c>
      <c r="S1299" s="139">
        <v>1340080</v>
      </c>
      <c r="T1299" s="124">
        <v>11</v>
      </c>
      <c r="U1299" s="140">
        <v>319066.66666666663</v>
      </c>
      <c r="V1299" s="141">
        <v>3.134141245298788</v>
      </c>
    </row>
    <row r="1300" spans="1:22">
      <c r="A1300" s="125">
        <v>1302</v>
      </c>
      <c r="B1300" s="125">
        <v>1302</v>
      </c>
      <c r="C1300" s="125" t="s">
        <v>2020</v>
      </c>
      <c r="D1300" s="125" t="s">
        <v>354</v>
      </c>
      <c r="E1300" s="125" t="s">
        <v>354</v>
      </c>
      <c r="F1300" s="125" t="s">
        <v>355</v>
      </c>
      <c r="G1300" s="125" t="s">
        <v>356</v>
      </c>
      <c r="H1300" s="125" t="s">
        <v>207</v>
      </c>
      <c r="I1300" s="123">
        <v>110000</v>
      </c>
      <c r="J1300" s="123">
        <v>110000</v>
      </c>
      <c r="K1300" s="125" t="s">
        <v>208</v>
      </c>
      <c r="L1300" s="126">
        <v>3.3889999999999998</v>
      </c>
      <c r="M1300" s="137">
        <v>4</v>
      </c>
      <c r="N1300" s="126">
        <v>0.185</v>
      </c>
      <c r="O1300" s="123">
        <v>3</v>
      </c>
      <c r="P1300" s="136">
        <v>0.185</v>
      </c>
      <c r="Q1300" s="138">
        <v>4.2</v>
      </c>
      <c r="R1300" s="137">
        <v>4.2</v>
      </c>
      <c r="S1300" s="139">
        <v>1627270</v>
      </c>
      <c r="T1300" s="124">
        <v>7</v>
      </c>
      <c r="U1300" s="140">
        <v>387445.23809523811</v>
      </c>
      <c r="V1300" s="141">
        <v>2.5810099123071155</v>
      </c>
    </row>
    <row r="1301" spans="1:22">
      <c r="A1301" s="125">
        <v>1303</v>
      </c>
      <c r="B1301" s="125">
        <v>1303</v>
      </c>
      <c r="C1301" s="125" t="s">
        <v>2021</v>
      </c>
      <c r="D1301" s="125" t="s">
        <v>860</v>
      </c>
      <c r="E1301" s="125" t="s">
        <v>860</v>
      </c>
      <c r="F1301" s="125" t="s">
        <v>525</v>
      </c>
      <c r="G1301" s="125" t="s">
        <v>526</v>
      </c>
      <c r="H1301" s="125" t="s">
        <v>187</v>
      </c>
      <c r="I1301" s="123">
        <v>38000</v>
      </c>
      <c r="J1301" s="123">
        <v>38000</v>
      </c>
      <c r="K1301" s="123">
        <v>10000</v>
      </c>
      <c r="L1301" s="126">
        <v>13.481999999999999</v>
      </c>
      <c r="M1301" s="137">
        <v>14</v>
      </c>
      <c r="N1301" s="126">
        <v>0.13700000000000001</v>
      </c>
      <c r="O1301" s="123">
        <v>3</v>
      </c>
      <c r="P1301" s="136">
        <v>0.13700000000000001</v>
      </c>
      <c r="Q1301" s="138">
        <v>4.2</v>
      </c>
      <c r="R1301" s="137">
        <v>4.2</v>
      </c>
      <c r="S1301" s="139">
        <v>1597940</v>
      </c>
      <c r="T1301" s="124">
        <v>1</v>
      </c>
      <c r="U1301" s="140">
        <v>380461.90476190473</v>
      </c>
      <c r="V1301" s="141">
        <v>2.6283840444572388</v>
      </c>
    </row>
    <row r="1302" spans="1:22">
      <c r="A1302" s="125">
        <v>1304</v>
      </c>
      <c r="B1302" s="125">
        <v>1304</v>
      </c>
      <c r="C1302" s="125" t="s">
        <v>2022</v>
      </c>
      <c r="D1302" s="125" t="s">
        <v>860</v>
      </c>
      <c r="E1302" s="125" t="s">
        <v>860</v>
      </c>
      <c r="F1302" s="125" t="s">
        <v>525</v>
      </c>
      <c r="G1302" s="125" t="s">
        <v>526</v>
      </c>
      <c r="H1302" s="125" t="s">
        <v>187</v>
      </c>
      <c r="I1302" s="123">
        <v>38000</v>
      </c>
      <c r="J1302" s="123">
        <v>38000</v>
      </c>
      <c r="K1302" s="123">
        <v>10000</v>
      </c>
      <c r="L1302" s="126">
        <v>11.242000000000001</v>
      </c>
      <c r="M1302" s="137">
        <v>12</v>
      </c>
      <c r="N1302" s="126">
        <v>0.20100000000000001</v>
      </c>
      <c r="O1302" s="123">
        <v>3</v>
      </c>
      <c r="P1302" s="136">
        <v>0.20100000000000001</v>
      </c>
      <c r="Q1302" s="138">
        <v>4.2</v>
      </c>
      <c r="R1302" s="137">
        <v>4.2</v>
      </c>
      <c r="S1302" s="139">
        <v>1492540</v>
      </c>
      <c r="T1302" s="124">
        <v>1</v>
      </c>
      <c r="U1302" s="140">
        <v>355366.66666666663</v>
      </c>
      <c r="V1302" s="141">
        <v>2.8139949348091173</v>
      </c>
    </row>
    <row r="1303" spans="1:22">
      <c r="A1303" s="125">
        <v>1305</v>
      </c>
      <c r="B1303" s="125">
        <v>1305</v>
      </c>
      <c r="C1303" s="125" t="s">
        <v>2023</v>
      </c>
      <c r="D1303" s="125" t="s">
        <v>860</v>
      </c>
      <c r="E1303" s="125" t="s">
        <v>860</v>
      </c>
      <c r="F1303" s="125" t="s">
        <v>2024</v>
      </c>
      <c r="G1303" s="125" t="s">
        <v>2025</v>
      </c>
      <c r="H1303" s="125" t="s">
        <v>187</v>
      </c>
      <c r="I1303" s="123">
        <v>38000</v>
      </c>
      <c r="J1303" s="123">
        <v>38000</v>
      </c>
      <c r="K1303" s="125" t="s">
        <v>193</v>
      </c>
      <c r="L1303" s="126">
        <v>6.11</v>
      </c>
      <c r="M1303" s="137">
        <v>7</v>
      </c>
      <c r="N1303" s="126">
        <v>0.13200000000000001</v>
      </c>
      <c r="O1303" s="123">
        <v>3</v>
      </c>
      <c r="P1303" s="136">
        <v>0.13200000000000001</v>
      </c>
      <c r="Q1303" s="138">
        <v>4.2</v>
      </c>
      <c r="R1303" s="137">
        <v>4.2</v>
      </c>
      <c r="S1303" s="139">
        <v>839680</v>
      </c>
      <c r="T1303" s="124">
        <v>4</v>
      </c>
      <c r="U1303" s="140">
        <v>199923.80952380953</v>
      </c>
      <c r="V1303" s="141">
        <v>5.0019054878048781</v>
      </c>
    </row>
    <row r="1304" spans="1:22">
      <c r="A1304" s="125">
        <v>1306</v>
      </c>
      <c r="B1304" s="125">
        <v>1306</v>
      </c>
      <c r="C1304" s="125" t="s">
        <v>2026</v>
      </c>
      <c r="D1304" s="125" t="s">
        <v>860</v>
      </c>
      <c r="E1304" s="125" t="s">
        <v>860</v>
      </c>
      <c r="F1304" s="125" t="s">
        <v>2024</v>
      </c>
      <c r="G1304" s="125" t="s">
        <v>2025</v>
      </c>
      <c r="H1304" s="125" t="s">
        <v>187</v>
      </c>
      <c r="I1304" s="123">
        <v>38000</v>
      </c>
      <c r="J1304" s="123">
        <v>38000</v>
      </c>
      <c r="K1304" s="125" t="s">
        <v>193</v>
      </c>
      <c r="L1304" s="126">
        <v>6.9340000000000002</v>
      </c>
      <c r="M1304" s="137">
        <v>7</v>
      </c>
      <c r="N1304" s="126">
        <v>0.13400000000000001</v>
      </c>
      <c r="O1304" s="123">
        <v>3</v>
      </c>
      <c r="P1304" s="136">
        <v>0.13400000000000001</v>
      </c>
      <c r="Q1304" s="138">
        <v>4.2</v>
      </c>
      <c r="R1304" s="137">
        <v>4.2</v>
      </c>
      <c r="S1304" s="139">
        <v>839680</v>
      </c>
      <c r="T1304" s="124">
        <v>4</v>
      </c>
      <c r="U1304" s="140">
        <v>199923.80952380953</v>
      </c>
      <c r="V1304" s="141">
        <v>5.0019054878048781</v>
      </c>
    </row>
    <row r="1305" spans="1:22">
      <c r="A1305" s="125">
        <v>1307</v>
      </c>
      <c r="B1305" s="125">
        <v>1307</v>
      </c>
      <c r="C1305" s="125" t="s">
        <v>2027</v>
      </c>
      <c r="D1305" s="125" t="s">
        <v>359</v>
      </c>
      <c r="E1305" s="125" t="s">
        <v>359</v>
      </c>
      <c r="F1305" s="125" t="s">
        <v>2028</v>
      </c>
      <c r="G1305" s="125" t="s">
        <v>2029</v>
      </c>
      <c r="H1305" s="125" t="s">
        <v>187</v>
      </c>
      <c r="I1305" s="123">
        <v>38000</v>
      </c>
      <c r="J1305" s="123">
        <v>38000</v>
      </c>
      <c r="K1305" s="125" t="s">
        <v>193</v>
      </c>
      <c r="L1305" s="126">
        <v>3.9460000000000002</v>
      </c>
      <c r="M1305" s="137">
        <v>4</v>
      </c>
      <c r="N1305" s="126">
        <v>0.33100000000000002</v>
      </c>
      <c r="O1305" s="123">
        <v>3</v>
      </c>
      <c r="P1305" s="136">
        <v>0.33100000000000002</v>
      </c>
      <c r="Q1305" s="138">
        <v>4.2</v>
      </c>
      <c r="R1305" s="137">
        <v>4.2</v>
      </c>
      <c r="S1305" s="139">
        <v>628870</v>
      </c>
      <c r="T1305" s="124">
        <v>4</v>
      </c>
      <c r="U1305" s="140">
        <v>149730.95238095237</v>
      </c>
      <c r="V1305" s="141">
        <v>6.6786458250512828</v>
      </c>
    </row>
    <row r="1306" spans="1:22">
      <c r="A1306" s="125">
        <v>1308</v>
      </c>
      <c r="B1306" s="125">
        <v>1308</v>
      </c>
      <c r="C1306" s="125" t="s">
        <v>2030</v>
      </c>
      <c r="D1306" s="125" t="s">
        <v>860</v>
      </c>
      <c r="E1306" s="125" t="s">
        <v>860</v>
      </c>
      <c r="F1306" s="125" t="s">
        <v>2031</v>
      </c>
      <c r="G1306" s="125" t="s">
        <v>2032</v>
      </c>
      <c r="H1306" s="125" t="s">
        <v>207</v>
      </c>
      <c r="I1306" s="123">
        <v>110000</v>
      </c>
      <c r="J1306" s="123">
        <v>110000</v>
      </c>
      <c r="K1306" s="125" t="s">
        <v>193</v>
      </c>
      <c r="L1306" s="126">
        <v>8.0350000000000001</v>
      </c>
      <c r="M1306" s="137">
        <v>9</v>
      </c>
      <c r="N1306" s="126">
        <v>0.28199999999999997</v>
      </c>
      <c r="O1306" s="123">
        <v>3</v>
      </c>
      <c r="P1306" s="136">
        <v>0.28199999999999997</v>
      </c>
      <c r="Q1306" s="138">
        <v>4.2</v>
      </c>
      <c r="R1306" s="137">
        <v>4.2</v>
      </c>
      <c r="S1306" s="139">
        <v>1890770</v>
      </c>
      <c r="T1306" s="124">
        <v>7</v>
      </c>
      <c r="U1306" s="140">
        <v>450183.33333333331</v>
      </c>
      <c r="V1306" s="141">
        <v>2.2213172411239865</v>
      </c>
    </row>
    <row r="1307" spans="1:22">
      <c r="A1307" s="125">
        <v>1309</v>
      </c>
      <c r="B1307" s="125">
        <v>1309</v>
      </c>
      <c r="C1307" s="125" t="s">
        <v>2033</v>
      </c>
      <c r="D1307" s="125" t="s">
        <v>860</v>
      </c>
      <c r="E1307" s="125" t="s">
        <v>860</v>
      </c>
      <c r="F1307" s="125" t="s">
        <v>525</v>
      </c>
      <c r="G1307" s="125" t="s">
        <v>526</v>
      </c>
      <c r="H1307" s="125" t="s">
        <v>187</v>
      </c>
      <c r="I1307" s="123">
        <v>38000</v>
      </c>
      <c r="J1307" s="123">
        <v>38000</v>
      </c>
      <c r="K1307" s="123">
        <v>10000</v>
      </c>
      <c r="L1307" s="126">
        <v>4.66</v>
      </c>
      <c r="M1307" s="137">
        <v>5</v>
      </c>
      <c r="N1307" s="126">
        <v>0.16700000000000001</v>
      </c>
      <c r="O1307" s="123">
        <v>3</v>
      </c>
      <c r="P1307" s="136">
        <v>0.16700000000000001</v>
      </c>
      <c r="Q1307" s="138">
        <v>4.2</v>
      </c>
      <c r="R1307" s="137">
        <v>4.2</v>
      </c>
      <c r="S1307" s="139">
        <v>699140</v>
      </c>
      <c r="T1307" s="124">
        <v>4</v>
      </c>
      <c r="U1307" s="140">
        <v>166461.90476190476</v>
      </c>
      <c r="V1307" s="141">
        <v>6.0073804960379897</v>
      </c>
    </row>
    <row r="1308" spans="1:22">
      <c r="A1308" s="125">
        <v>1310</v>
      </c>
      <c r="B1308" s="125">
        <v>1310</v>
      </c>
      <c r="C1308" s="125" t="s">
        <v>2034</v>
      </c>
      <c r="D1308" s="125" t="s">
        <v>354</v>
      </c>
      <c r="E1308" s="125" t="s">
        <v>359</v>
      </c>
      <c r="F1308" s="125" t="s">
        <v>1435</v>
      </c>
      <c r="G1308" s="125" t="s">
        <v>1436</v>
      </c>
      <c r="H1308" s="125" t="s">
        <v>207</v>
      </c>
      <c r="I1308" s="123">
        <v>110000</v>
      </c>
      <c r="J1308" s="123">
        <v>110000</v>
      </c>
      <c r="K1308" s="123">
        <v>38000</v>
      </c>
      <c r="L1308" s="126">
        <v>8.4380000000000006</v>
      </c>
      <c r="M1308" s="137">
        <v>9</v>
      </c>
      <c r="N1308" s="126">
        <v>0.17399999999999999</v>
      </c>
      <c r="O1308" s="123">
        <v>3</v>
      </c>
      <c r="P1308" s="136">
        <v>0.17399999999999999</v>
      </c>
      <c r="Q1308" s="138">
        <v>4.2</v>
      </c>
      <c r="R1308" s="137">
        <v>4.2</v>
      </c>
      <c r="S1308" s="139">
        <v>1890770</v>
      </c>
      <c r="T1308" s="124">
        <v>7</v>
      </c>
      <c r="U1308" s="140">
        <v>450183.33333333331</v>
      </c>
      <c r="V1308" s="141">
        <v>2.2213172411239865</v>
      </c>
    </row>
    <row r="1309" spans="1:22">
      <c r="A1309" s="125">
        <v>1311</v>
      </c>
      <c r="B1309" s="125">
        <v>1311</v>
      </c>
      <c r="C1309" s="125" t="s">
        <v>2035</v>
      </c>
      <c r="D1309" s="125" t="s">
        <v>242</v>
      </c>
      <c r="E1309" s="125" t="s">
        <v>242</v>
      </c>
      <c r="F1309" s="125" t="s">
        <v>2036</v>
      </c>
      <c r="G1309" s="125" t="s">
        <v>2037</v>
      </c>
      <c r="H1309" s="125" t="s">
        <v>187</v>
      </c>
      <c r="I1309" s="123">
        <v>38000</v>
      </c>
      <c r="J1309" s="123">
        <v>38000</v>
      </c>
      <c r="K1309" s="125" t="s">
        <v>193</v>
      </c>
      <c r="L1309" s="126">
        <v>6.57</v>
      </c>
      <c r="M1309" s="137">
        <v>7</v>
      </c>
      <c r="N1309" s="126">
        <v>0.23400000000000001</v>
      </c>
      <c r="O1309" s="123">
        <v>3</v>
      </c>
      <c r="P1309" s="136">
        <v>0.23400000000000001</v>
      </c>
      <c r="Q1309" s="138">
        <v>4.2</v>
      </c>
      <c r="R1309" s="137">
        <v>4.2</v>
      </c>
      <c r="S1309" s="139">
        <v>839680</v>
      </c>
      <c r="T1309" s="124">
        <v>4</v>
      </c>
      <c r="U1309" s="140">
        <v>199923.80952380953</v>
      </c>
      <c r="V1309" s="141">
        <v>5.0019054878048781</v>
      </c>
    </row>
    <row r="1310" spans="1:22">
      <c r="A1310" s="125">
        <v>1312</v>
      </c>
      <c r="B1310" s="125">
        <v>1312</v>
      </c>
      <c r="C1310" s="125" t="s">
        <v>2038</v>
      </c>
      <c r="D1310" s="125" t="s">
        <v>860</v>
      </c>
      <c r="E1310" s="125" t="s">
        <v>860</v>
      </c>
      <c r="F1310" s="125" t="s">
        <v>2024</v>
      </c>
      <c r="G1310" s="125" t="s">
        <v>2025</v>
      </c>
      <c r="H1310" s="125" t="s">
        <v>187</v>
      </c>
      <c r="I1310" s="123">
        <v>38000</v>
      </c>
      <c r="J1310" s="123">
        <v>38000</v>
      </c>
      <c r="K1310" s="125" t="s">
        <v>193</v>
      </c>
      <c r="L1310" s="126">
        <v>12.313000000000001</v>
      </c>
      <c r="M1310" s="137">
        <v>13</v>
      </c>
      <c r="N1310" s="126">
        <v>0.14499999999999999</v>
      </c>
      <c r="O1310" s="123">
        <v>3</v>
      </c>
      <c r="P1310" s="136">
        <v>0.14499999999999999</v>
      </c>
      <c r="Q1310" s="138">
        <v>4.2</v>
      </c>
      <c r="R1310" s="137">
        <v>4.2</v>
      </c>
      <c r="S1310" s="139">
        <v>1545240</v>
      </c>
      <c r="T1310" s="124">
        <v>1</v>
      </c>
      <c r="U1310" s="140">
        <v>367914.28571428568</v>
      </c>
      <c r="V1310" s="141">
        <v>2.7180243845616214</v>
      </c>
    </row>
    <row r="1311" spans="1:22">
      <c r="A1311" s="125">
        <v>1313</v>
      </c>
      <c r="B1311" s="125">
        <v>1313</v>
      </c>
      <c r="C1311" s="125" t="s">
        <v>2039</v>
      </c>
      <c r="D1311" s="125" t="s">
        <v>860</v>
      </c>
      <c r="E1311" s="125" t="s">
        <v>860</v>
      </c>
      <c r="F1311" s="125" t="s">
        <v>1847</v>
      </c>
      <c r="G1311" s="125" t="s">
        <v>1848</v>
      </c>
      <c r="H1311" s="125" t="s">
        <v>187</v>
      </c>
      <c r="I1311" s="123">
        <v>38000</v>
      </c>
      <c r="J1311" s="123">
        <v>38000</v>
      </c>
      <c r="K1311" s="125" t="s">
        <v>193</v>
      </c>
      <c r="L1311" s="126">
        <v>10.522</v>
      </c>
      <c r="M1311" s="137">
        <v>11</v>
      </c>
      <c r="N1311" s="126">
        <v>0.17</v>
      </c>
      <c r="O1311" s="123">
        <v>3</v>
      </c>
      <c r="P1311" s="136">
        <v>0.17</v>
      </c>
      <c r="Q1311" s="138">
        <v>4.2</v>
      </c>
      <c r="R1311" s="137">
        <v>4.2</v>
      </c>
      <c r="S1311" s="139">
        <v>1439840</v>
      </c>
      <c r="T1311" s="124">
        <v>1</v>
      </c>
      <c r="U1311" s="140">
        <v>342819.04761904763</v>
      </c>
      <c r="V1311" s="141">
        <v>2.9169907767529724</v>
      </c>
    </row>
    <row r="1312" spans="1:22">
      <c r="A1312" s="125">
        <v>1314</v>
      </c>
      <c r="B1312" s="125">
        <v>1314</v>
      </c>
      <c r="C1312" s="125" t="s">
        <v>2040</v>
      </c>
      <c r="D1312" s="125" t="s">
        <v>242</v>
      </c>
      <c r="E1312" s="125" t="s">
        <v>242</v>
      </c>
      <c r="F1312" s="125" t="s">
        <v>2041</v>
      </c>
      <c r="G1312" s="125" t="s">
        <v>2042</v>
      </c>
      <c r="H1312" s="125" t="s">
        <v>187</v>
      </c>
      <c r="I1312" s="123">
        <v>38000</v>
      </c>
      <c r="J1312" s="123">
        <v>38000</v>
      </c>
      <c r="K1312" s="125" t="s">
        <v>193</v>
      </c>
      <c r="L1312" s="126">
        <v>5.3810000000000002</v>
      </c>
      <c r="M1312" s="137">
        <v>6</v>
      </c>
      <c r="N1312" s="126">
        <v>0.104</v>
      </c>
      <c r="O1312" s="123">
        <v>3</v>
      </c>
      <c r="P1312" s="136">
        <v>0.104</v>
      </c>
      <c r="Q1312" s="138">
        <v>4.2</v>
      </c>
      <c r="R1312" s="137">
        <v>4.2</v>
      </c>
      <c r="S1312" s="139">
        <v>769410</v>
      </c>
      <c r="T1312" s="124">
        <v>4</v>
      </c>
      <c r="U1312" s="140">
        <v>183192.85714285713</v>
      </c>
      <c r="V1312" s="141">
        <v>5.4587281163488903</v>
      </c>
    </row>
    <row r="1313" spans="1:22">
      <c r="A1313" s="125">
        <v>1315</v>
      </c>
      <c r="B1313" s="125">
        <v>1315</v>
      </c>
      <c r="C1313" s="125" t="s">
        <v>2043</v>
      </c>
      <c r="D1313" s="125" t="s">
        <v>860</v>
      </c>
      <c r="E1313" s="125" t="s">
        <v>860</v>
      </c>
      <c r="F1313" s="125" t="s">
        <v>2028</v>
      </c>
      <c r="G1313" s="125" t="s">
        <v>2029</v>
      </c>
      <c r="H1313" s="125" t="s">
        <v>187</v>
      </c>
      <c r="I1313" s="123">
        <v>38000</v>
      </c>
      <c r="J1313" s="123">
        <v>38000</v>
      </c>
      <c r="K1313" s="125" t="s">
        <v>193</v>
      </c>
      <c r="L1313" s="126">
        <v>3.4860000000000002</v>
      </c>
      <c r="M1313" s="137">
        <v>4</v>
      </c>
      <c r="N1313" s="126">
        <v>0.20599999999999999</v>
      </c>
      <c r="O1313" s="123">
        <v>3</v>
      </c>
      <c r="P1313" s="136">
        <v>0.20599999999999999</v>
      </c>
      <c r="Q1313" s="138">
        <v>4.2</v>
      </c>
      <c r="R1313" s="137">
        <v>4.2</v>
      </c>
      <c r="S1313" s="139">
        <v>628870</v>
      </c>
      <c r="T1313" s="124">
        <v>4</v>
      </c>
      <c r="U1313" s="140">
        <v>149730.95238095237</v>
      </c>
      <c r="V1313" s="141">
        <v>6.6786458250512828</v>
      </c>
    </row>
    <row r="1314" spans="1:22">
      <c r="A1314" s="125">
        <v>1316</v>
      </c>
      <c r="B1314" s="125">
        <v>1316</v>
      </c>
      <c r="C1314" s="125" t="s">
        <v>2044</v>
      </c>
      <c r="D1314" s="125" t="s">
        <v>1814</v>
      </c>
      <c r="E1314" s="125" t="s">
        <v>1814</v>
      </c>
      <c r="F1314" s="125" t="s">
        <v>2045</v>
      </c>
      <c r="G1314" s="125" t="s">
        <v>2046</v>
      </c>
      <c r="H1314" s="125" t="s">
        <v>187</v>
      </c>
      <c r="I1314" s="123">
        <v>38000</v>
      </c>
      <c r="J1314" s="123">
        <v>38000</v>
      </c>
      <c r="K1314" s="125" t="s">
        <v>193</v>
      </c>
      <c r="L1314" s="126">
        <v>5.8780000000000001</v>
      </c>
      <c r="M1314" s="137">
        <v>6</v>
      </c>
      <c r="N1314" s="126">
        <v>0.10199999999999999</v>
      </c>
      <c r="O1314" s="123">
        <v>3</v>
      </c>
      <c r="P1314" s="136">
        <v>0.10199999999999999</v>
      </c>
      <c r="Q1314" s="138">
        <v>4.2</v>
      </c>
      <c r="R1314" s="137">
        <v>4.2</v>
      </c>
      <c r="S1314" s="139">
        <v>769410</v>
      </c>
      <c r="T1314" s="124">
        <v>4</v>
      </c>
      <c r="U1314" s="140">
        <v>183192.85714285713</v>
      </c>
      <c r="V1314" s="141">
        <v>5.4587281163488903</v>
      </c>
    </row>
    <row r="1315" spans="1:22">
      <c r="A1315" s="125">
        <v>1317</v>
      </c>
      <c r="B1315" s="125">
        <v>1317</v>
      </c>
      <c r="C1315" s="125" t="s">
        <v>2047</v>
      </c>
      <c r="D1315" s="125" t="s">
        <v>1814</v>
      </c>
      <c r="E1315" s="125" t="s">
        <v>1814</v>
      </c>
      <c r="F1315" s="125" t="s">
        <v>2045</v>
      </c>
      <c r="G1315" s="125" t="s">
        <v>2046</v>
      </c>
      <c r="H1315" s="125" t="s">
        <v>187</v>
      </c>
      <c r="I1315" s="123">
        <v>38000</v>
      </c>
      <c r="J1315" s="123">
        <v>38000</v>
      </c>
      <c r="K1315" s="125" t="s">
        <v>193</v>
      </c>
      <c r="L1315" s="126">
        <v>2.661</v>
      </c>
      <c r="M1315" s="137">
        <v>3</v>
      </c>
      <c r="N1315" s="126">
        <v>9.7000000000000003E-2</v>
      </c>
      <c r="O1315" s="123">
        <v>3</v>
      </c>
      <c r="P1315" s="136">
        <v>9.7000000000000003E-2</v>
      </c>
      <c r="Q1315" s="138">
        <v>4.2</v>
      </c>
      <c r="R1315" s="137">
        <v>4.2</v>
      </c>
      <c r="S1315" s="139">
        <v>558600</v>
      </c>
      <c r="T1315" s="124">
        <v>4</v>
      </c>
      <c r="U1315" s="140">
        <v>133000</v>
      </c>
      <c r="V1315" s="141">
        <v>7.518796992481203</v>
      </c>
    </row>
    <row r="1316" spans="1:22">
      <c r="A1316" s="125">
        <v>1318</v>
      </c>
      <c r="B1316" s="125">
        <v>1318</v>
      </c>
      <c r="C1316" s="125" t="s">
        <v>2048</v>
      </c>
      <c r="D1316" s="125" t="s">
        <v>1814</v>
      </c>
      <c r="E1316" s="125" t="s">
        <v>1814</v>
      </c>
      <c r="F1316" s="125" t="s">
        <v>2045</v>
      </c>
      <c r="G1316" s="125" t="s">
        <v>2046</v>
      </c>
      <c r="H1316" s="125" t="s">
        <v>187</v>
      </c>
      <c r="I1316" s="123">
        <v>38000</v>
      </c>
      <c r="J1316" s="123">
        <v>38000</v>
      </c>
      <c r="K1316" s="125" t="s">
        <v>193</v>
      </c>
      <c r="L1316" s="126">
        <v>3.4569999999999999</v>
      </c>
      <c r="M1316" s="137">
        <v>4</v>
      </c>
      <c r="N1316" s="126">
        <v>0.108</v>
      </c>
      <c r="O1316" s="123">
        <v>3</v>
      </c>
      <c r="P1316" s="136">
        <v>0.108</v>
      </c>
      <c r="Q1316" s="138">
        <v>4.2</v>
      </c>
      <c r="R1316" s="137">
        <v>4.2</v>
      </c>
      <c r="S1316" s="139">
        <v>628870</v>
      </c>
      <c r="T1316" s="124">
        <v>4</v>
      </c>
      <c r="U1316" s="140">
        <v>149730.95238095237</v>
      </c>
      <c r="V1316" s="141">
        <v>6.6786458250512828</v>
      </c>
    </row>
    <row r="1317" spans="1:22">
      <c r="A1317" s="125">
        <v>1319</v>
      </c>
      <c r="B1317" s="125">
        <v>1319</v>
      </c>
      <c r="C1317" s="125" t="s">
        <v>2049</v>
      </c>
      <c r="D1317" s="125" t="s">
        <v>1198</v>
      </c>
      <c r="E1317" s="125" t="s">
        <v>1198</v>
      </c>
      <c r="F1317" s="125" t="s">
        <v>2045</v>
      </c>
      <c r="G1317" s="125" t="s">
        <v>2046</v>
      </c>
      <c r="H1317" s="125" t="s">
        <v>187</v>
      </c>
      <c r="I1317" s="123">
        <v>38000</v>
      </c>
      <c r="J1317" s="123">
        <v>38000</v>
      </c>
      <c r="K1317" s="125" t="s">
        <v>193</v>
      </c>
      <c r="L1317" s="126">
        <v>5.8890000000000002</v>
      </c>
      <c r="M1317" s="137">
        <v>6</v>
      </c>
      <c r="N1317" s="126">
        <v>0.14099999999999999</v>
      </c>
      <c r="O1317" s="123">
        <v>3</v>
      </c>
      <c r="P1317" s="136">
        <v>0.14099999999999999</v>
      </c>
      <c r="Q1317" s="138">
        <v>4.2</v>
      </c>
      <c r="R1317" s="137">
        <v>4.2</v>
      </c>
      <c r="S1317" s="139">
        <v>769410</v>
      </c>
      <c r="T1317" s="124">
        <v>4</v>
      </c>
      <c r="U1317" s="140">
        <v>183192.85714285713</v>
      </c>
      <c r="V1317" s="141">
        <v>5.4587281163488903</v>
      </c>
    </row>
    <row r="1318" spans="1:22">
      <c r="A1318" s="125">
        <v>1320</v>
      </c>
      <c r="B1318" s="125">
        <v>1320</v>
      </c>
      <c r="C1318" s="125" t="s">
        <v>2050</v>
      </c>
      <c r="D1318" s="125" t="s">
        <v>1814</v>
      </c>
      <c r="E1318" s="125" t="s">
        <v>1814</v>
      </c>
      <c r="F1318" s="125" t="s">
        <v>2045</v>
      </c>
      <c r="G1318" s="125" t="s">
        <v>2046</v>
      </c>
      <c r="H1318" s="125" t="s">
        <v>187</v>
      </c>
      <c r="I1318" s="123">
        <v>38000</v>
      </c>
      <c r="J1318" s="123">
        <v>38000</v>
      </c>
      <c r="K1318" s="125" t="s">
        <v>193</v>
      </c>
      <c r="L1318" s="126">
        <v>6.17</v>
      </c>
      <c r="M1318" s="137">
        <v>7</v>
      </c>
      <c r="N1318" s="126">
        <v>0.44</v>
      </c>
      <c r="O1318" s="123">
        <v>3</v>
      </c>
      <c r="P1318" s="136">
        <v>0.44</v>
      </c>
      <c r="Q1318" s="138">
        <v>4.2</v>
      </c>
      <c r="R1318" s="137">
        <v>4.2</v>
      </c>
      <c r="S1318" s="139">
        <v>839680</v>
      </c>
      <c r="T1318" s="124">
        <v>4</v>
      </c>
      <c r="U1318" s="140">
        <v>199923.80952380953</v>
      </c>
      <c r="V1318" s="141">
        <v>5.0019054878048781</v>
      </c>
    </row>
    <row r="1319" spans="1:22">
      <c r="A1319" s="125">
        <v>1321</v>
      </c>
      <c r="B1319" s="125">
        <v>1321</v>
      </c>
      <c r="C1319" s="125" t="s">
        <v>2051</v>
      </c>
      <c r="D1319" s="125" t="s">
        <v>860</v>
      </c>
      <c r="E1319" s="125" t="s">
        <v>860</v>
      </c>
      <c r="F1319" s="125" t="s">
        <v>2052</v>
      </c>
      <c r="G1319" s="125" t="s">
        <v>2053</v>
      </c>
      <c r="H1319" s="125" t="s">
        <v>187</v>
      </c>
      <c r="I1319" s="123">
        <v>38000</v>
      </c>
      <c r="J1319" s="123">
        <v>38000</v>
      </c>
      <c r="K1319" s="125" t="s">
        <v>193</v>
      </c>
      <c r="L1319" s="126">
        <v>6.4640000000000004</v>
      </c>
      <c r="M1319" s="137">
        <v>7</v>
      </c>
      <c r="N1319" s="126">
        <v>0.13</v>
      </c>
      <c r="O1319" s="123">
        <v>3</v>
      </c>
      <c r="P1319" s="136">
        <v>0.13</v>
      </c>
      <c r="Q1319" s="138">
        <v>4.2</v>
      </c>
      <c r="R1319" s="137">
        <v>4.2</v>
      </c>
      <c r="S1319" s="139">
        <v>839680</v>
      </c>
      <c r="T1319" s="124">
        <v>4</v>
      </c>
      <c r="U1319" s="140">
        <v>199923.80952380953</v>
      </c>
      <c r="V1319" s="141">
        <v>5.0019054878048781</v>
      </c>
    </row>
    <row r="1320" spans="1:22">
      <c r="A1320" s="125">
        <v>1322</v>
      </c>
      <c r="B1320" s="125">
        <v>1322</v>
      </c>
      <c r="C1320" s="125" t="s">
        <v>2054</v>
      </c>
      <c r="D1320" s="125" t="s">
        <v>1814</v>
      </c>
      <c r="E1320" s="125" t="s">
        <v>1814</v>
      </c>
      <c r="F1320" s="125" t="s">
        <v>2045</v>
      </c>
      <c r="G1320" s="125" t="s">
        <v>2046</v>
      </c>
      <c r="H1320" s="125" t="s">
        <v>187</v>
      </c>
      <c r="I1320" s="123">
        <v>38000</v>
      </c>
      <c r="J1320" s="123">
        <v>38000</v>
      </c>
      <c r="K1320" s="125" t="s">
        <v>193</v>
      </c>
      <c r="L1320" s="126">
        <v>6.96</v>
      </c>
      <c r="M1320" s="137">
        <v>7</v>
      </c>
      <c r="N1320" s="126">
        <v>0.16600000000000001</v>
      </c>
      <c r="O1320" s="123">
        <v>3</v>
      </c>
      <c r="P1320" s="136">
        <v>0.16600000000000001</v>
      </c>
      <c r="Q1320" s="138">
        <v>4.2</v>
      </c>
      <c r="R1320" s="137">
        <v>4.2</v>
      </c>
      <c r="S1320" s="139">
        <v>839680</v>
      </c>
      <c r="T1320" s="124">
        <v>4</v>
      </c>
      <c r="U1320" s="140">
        <v>199923.80952380953</v>
      </c>
      <c r="V1320" s="141">
        <v>5.0019054878048781</v>
      </c>
    </row>
    <row r="1321" spans="1:22">
      <c r="A1321" s="125">
        <v>1323</v>
      </c>
      <c r="B1321" s="125">
        <v>1323</v>
      </c>
      <c r="C1321" s="125" t="s">
        <v>2055</v>
      </c>
      <c r="D1321" s="125" t="s">
        <v>392</v>
      </c>
      <c r="E1321" s="125" t="s">
        <v>1814</v>
      </c>
      <c r="F1321" s="125" t="s">
        <v>2056</v>
      </c>
      <c r="G1321" s="125" t="s">
        <v>2057</v>
      </c>
      <c r="H1321" s="125" t="s">
        <v>187</v>
      </c>
      <c r="I1321" s="123">
        <v>38000</v>
      </c>
      <c r="J1321" s="123">
        <v>38000</v>
      </c>
      <c r="K1321" s="125" t="s">
        <v>193</v>
      </c>
      <c r="L1321" s="126">
        <v>6.5590000000000002</v>
      </c>
      <c r="M1321" s="137">
        <v>7</v>
      </c>
      <c r="N1321" s="126">
        <v>0.16800000000000001</v>
      </c>
      <c r="O1321" s="123">
        <v>3</v>
      </c>
      <c r="P1321" s="136">
        <v>0.16800000000000001</v>
      </c>
      <c r="Q1321" s="138">
        <v>4.2</v>
      </c>
      <c r="R1321" s="137">
        <v>4.2</v>
      </c>
      <c r="S1321" s="139">
        <v>839680</v>
      </c>
      <c r="T1321" s="124">
        <v>4</v>
      </c>
      <c r="U1321" s="140">
        <v>199923.80952380953</v>
      </c>
      <c r="V1321" s="141">
        <v>5.0019054878048781</v>
      </c>
    </row>
    <row r="1322" spans="1:22">
      <c r="A1322" s="125">
        <v>1324</v>
      </c>
      <c r="B1322" s="125">
        <v>1324</v>
      </c>
      <c r="C1322" s="125" t="s">
        <v>2058</v>
      </c>
      <c r="D1322" s="125" t="s">
        <v>1198</v>
      </c>
      <c r="E1322" s="125" t="s">
        <v>1198</v>
      </c>
      <c r="F1322" s="125" t="s">
        <v>1850</v>
      </c>
      <c r="G1322" s="125" t="s">
        <v>1851</v>
      </c>
      <c r="H1322" s="125" t="s">
        <v>207</v>
      </c>
      <c r="I1322" s="123">
        <v>110000</v>
      </c>
      <c r="J1322" s="123">
        <v>110000</v>
      </c>
      <c r="K1322" s="123">
        <v>38000</v>
      </c>
      <c r="L1322" s="126">
        <v>9.016</v>
      </c>
      <c r="M1322" s="137">
        <v>10</v>
      </c>
      <c r="N1322" s="126">
        <v>0.19800000000000001</v>
      </c>
      <c r="O1322" s="123">
        <v>3</v>
      </c>
      <c r="P1322" s="136">
        <v>0.19800000000000001</v>
      </c>
      <c r="Q1322" s="138">
        <v>4.2</v>
      </c>
      <c r="R1322" s="137">
        <v>4.2</v>
      </c>
      <c r="S1322" s="139">
        <v>1943470</v>
      </c>
      <c r="T1322" s="124">
        <v>7</v>
      </c>
      <c r="U1322" s="140">
        <v>462730.95238095237</v>
      </c>
      <c r="V1322" s="141">
        <v>2.1610830113148132</v>
      </c>
    </row>
    <row r="1323" spans="1:22">
      <c r="A1323" s="125">
        <v>1325</v>
      </c>
      <c r="B1323" s="125">
        <v>1325</v>
      </c>
      <c r="C1323" s="125" t="s">
        <v>2059</v>
      </c>
      <c r="D1323" s="125" t="s">
        <v>1198</v>
      </c>
      <c r="E1323" s="125" t="s">
        <v>1198</v>
      </c>
      <c r="F1323" s="125" t="s">
        <v>2045</v>
      </c>
      <c r="G1323" s="125" t="s">
        <v>2046</v>
      </c>
      <c r="H1323" s="125" t="s">
        <v>187</v>
      </c>
      <c r="I1323" s="123">
        <v>38000</v>
      </c>
      <c r="J1323" s="123">
        <v>38000</v>
      </c>
      <c r="K1323" s="125" t="s">
        <v>193</v>
      </c>
      <c r="L1323" s="126">
        <v>12.183</v>
      </c>
      <c r="M1323" s="137">
        <v>13</v>
      </c>
      <c r="N1323" s="126">
        <v>0.10299999999999999</v>
      </c>
      <c r="O1323" s="123">
        <v>3</v>
      </c>
      <c r="P1323" s="136">
        <v>0.10299999999999999</v>
      </c>
      <c r="Q1323" s="138">
        <v>4.2</v>
      </c>
      <c r="R1323" s="137">
        <v>4.2</v>
      </c>
      <c r="S1323" s="139">
        <v>1545240</v>
      </c>
      <c r="T1323" s="124">
        <v>1</v>
      </c>
      <c r="U1323" s="140">
        <v>367914.28571428568</v>
      </c>
      <c r="V1323" s="141">
        <v>2.7180243845616214</v>
      </c>
    </row>
    <row r="1324" spans="1:22">
      <c r="A1324" s="125">
        <v>1326</v>
      </c>
      <c r="B1324" s="125">
        <v>1326</v>
      </c>
      <c r="C1324" s="125" t="s">
        <v>2060</v>
      </c>
      <c r="D1324" s="125" t="s">
        <v>1198</v>
      </c>
      <c r="E1324" s="125" t="s">
        <v>1198</v>
      </c>
      <c r="F1324" s="125" t="s">
        <v>1199</v>
      </c>
      <c r="G1324" s="125" t="s">
        <v>1200</v>
      </c>
      <c r="H1324" s="125" t="s">
        <v>187</v>
      </c>
      <c r="I1324" s="123">
        <v>38000</v>
      </c>
      <c r="J1324" s="123">
        <v>38000</v>
      </c>
      <c r="K1324" s="123">
        <v>10000</v>
      </c>
      <c r="L1324" s="126">
        <v>8.4619999999999997</v>
      </c>
      <c r="M1324" s="137">
        <v>9</v>
      </c>
      <c r="N1324" s="126">
        <v>9.0999999999999998E-2</v>
      </c>
      <c r="O1324" s="123">
        <v>3</v>
      </c>
      <c r="P1324" s="136">
        <v>9.0999999999999998E-2</v>
      </c>
      <c r="Q1324" s="138">
        <v>4.2</v>
      </c>
      <c r="R1324" s="137">
        <v>4.2</v>
      </c>
      <c r="S1324" s="139">
        <v>1334440</v>
      </c>
      <c r="T1324" s="124">
        <v>1</v>
      </c>
      <c r="U1324" s="140">
        <v>317723.80952380953</v>
      </c>
      <c r="V1324" s="141">
        <v>3.1473876682353645</v>
      </c>
    </row>
    <row r="1325" spans="1:22">
      <c r="A1325" s="125">
        <v>1327</v>
      </c>
      <c r="B1325" s="125">
        <v>1327</v>
      </c>
      <c r="C1325" s="125" t="s">
        <v>2061</v>
      </c>
      <c r="D1325" s="125" t="s">
        <v>1814</v>
      </c>
      <c r="E1325" s="125" t="s">
        <v>1814</v>
      </c>
      <c r="F1325" s="125" t="s">
        <v>2062</v>
      </c>
      <c r="G1325" s="125" t="s">
        <v>2063</v>
      </c>
      <c r="H1325" s="125" t="s">
        <v>187</v>
      </c>
      <c r="I1325" s="123">
        <v>38000</v>
      </c>
      <c r="J1325" s="123">
        <v>38000</v>
      </c>
      <c r="K1325" s="125" t="s">
        <v>193</v>
      </c>
      <c r="L1325" s="126">
        <v>6.5780000000000003</v>
      </c>
      <c r="M1325" s="137">
        <v>7</v>
      </c>
      <c r="N1325" s="126">
        <v>0.27200000000000002</v>
      </c>
      <c r="O1325" s="123">
        <v>3</v>
      </c>
      <c r="P1325" s="136">
        <v>0.27200000000000002</v>
      </c>
      <c r="Q1325" s="138">
        <v>4.2</v>
      </c>
      <c r="R1325" s="137">
        <v>4.2</v>
      </c>
      <c r="S1325" s="139">
        <v>839680</v>
      </c>
      <c r="T1325" s="124">
        <v>4</v>
      </c>
      <c r="U1325" s="140">
        <v>199923.80952380953</v>
      </c>
      <c r="V1325" s="141">
        <v>5.0019054878048781</v>
      </c>
    </row>
    <row r="1326" spans="1:22">
      <c r="A1326" s="125">
        <v>1328</v>
      </c>
      <c r="B1326" s="125">
        <v>1328</v>
      </c>
      <c r="C1326" s="125" t="s">
        <v>2064</v>
      </c>
      <c r="D1326" s="125" t="s">
        <v>1198</v>
      </c>
      <c r="E1326" s="125" t="s">
        <v>1198</v>
      </c>
      <c r="F1326" s="125" t="s">
        <v>1199</v>
      </c>
      <c r="G1326" s="125" t="s">
        <v>1200</v>
      </c>
      <c r="H1326" s="125" t="s">
        <v>187</v>
      </c>
      <c r="I1326" s="123">
        <v>38000</v>
      </c>
      <c r="J1326" s="123">
        <v>38000</v>
      </c>
      <c r="K1326" s="123">
        <v>10000</v>
      </c>
      <c r="L1326" s="126">
        <v>8.6020000000000003</v>
      </c>
      <c r="M1326" s="137">
        <v>9</v>
      </c>
      <c r="N1326" s="126">
        <v>0.154</v>
      </c>
      <c r="O1326" s="123">
        <v>3</v>
      </c>
      <c r="P1326" s="136">
        <v>0.154</v>
      </c>
      <c r="Q1326" s="138">
        <v>4.2</v>
      </c>
      <c r="R1326" s="137">
        <v>4.2</v>
      </c>
      <c r="S1326" s="139">
        <v>1334440</v>
      </c>
      <c r="T1326" s="124">
        <v>1</v>
      </c>
      <c r="U1326" s="140">
        <v>317723.80952380953</v>
      </c>
      <c r="V1326" s="141">
        <v>3.1473876682353645</v>
      </c>
    </row>
    <row r="1327" spans="1:22">
      <c r="A1327" s="125">
        <v>1329</v>
      </c>
      <c r="B1327" s="125">
        <v>1329</v>
      </c>
      <c r="C1327" s="125" t="s">
        <v>2065</v>
      </c>
      <c r="D1327" s="125" t="s">
        <v>1198</v>
      </c>
      <c r="E1327" s="125" t="s">
        <v>1198</v>
      </c>
      <c r="F1327" s="125" t="s">
        <v>1199</v>
      </c>
      <c r="G1327" s="125" t="s">
        <v>1200</v>
      </c>
      <c r="H1327" s="125" t="s">
        <v>187</v>
      </c>
      <c r="I1327" s="123">
        <v>38000</v>
      </c>
      <c r="J1327" s="123">
        <v>38000</v>
      </c>
      <c r="K1327" s="123">
        <v>10000</v>
      </c>
      <c r="L1327" s="126">
        <v>3.665</v>
      </c>
      <c r="M1327" s="137">
        <v>4</v>
      </c>
      <c r="N1327" s="126">
        <v>0.17599999999999999</v>
      </c>
      <c r="O1327" s="123">
        <v>3</v>
      </c>
      <c r="P1327" s="136">
        <v>0.17599999999999999</v>
      </c>
      <c r="Q1327" s="138">
        <v>4.2</v>
      </c>
      <c r="R1327" s="137">
        <v>4.2</v>
      </c>
      <c r="S1327" s="139">
        <v>628870</v>
      </c>
      <c r="T1327" s="124">
        <v>4</v>
      </c>
      <c r="U1327" s="140">
        <v>149730.95238095237</v>
      </c>
      <c r="V1327" s="141">
        <v>6.6786458250512828</v>
      </c>
    </row>
    <row r="1328" spans="1:22">
      <c r="A1328" s="125">
        <v>1330</v>
      </c>
      <c r="B1328" s="125">
        <v>1330</v>
      </c>
      <c r="C1328" s="125" t="s">
        <v>2066</v>
      </c>
      <c r="D1328" s="125" t="s">
        <v>1198</v>
      </c>
      <c r="E1328" s="125" t="s">
        <v>1198</v>
      </c>
      <c r="F1328" s="125" t="s">
        <v>2062</v>
      </c>
      <c r="G1328" s="125" t="s">
        <v>2063</v>
      </c>
      <c r="H1328" s="125" t="s">
        <v>187</v>
      </c>
      <c r="I1328" s="123">
        <v>38000</v>
      </c>
      <c r="J1328" s="123">
        <v>38000</v>
      </c>
      <c r="K1328" s="125" t="s">
        <v>193</v>
      </c>
      <c r="L1328" s="126">
        <v>5.7279999999999998</v>
      </c>
      <c r="M1328" s="137">
        <v>6</v>
      </c>
      <c r="N1328" s="126">
        <v>0.109</v>
      </c>
      <c r="O1328" s="123">
        <v>3</v>
      </c>
      <c r="P1328" s="136">
        <v>0.109</v>
      </c>
      <c r="Q1328" s="138">
        <v>4.2</v>
      </c>
      <c r="R1328" s="137">
        <v>4.2</v>
      </c>
      <c r="S1328" s="139">
        <v>769410</v>
      </c>
      <c r="T1328" s="124">
        <v>4</v>
      </c>
      <c r="U1328" s="140">
        <v>183192.85714285713</v>
      </c>
      <c r="V1328" s="141">
        <v>5.4587281163488903</v>
      </c>
    </row>
    <row r="1329" spans="1:22">
      <c r="A1329" s="125">
        <v>1331</v>
      </c>
      <c r="B1329" s="125">
        <v>1331</v>
      </c>
      <c r="C1329" s="125" t="s">
        <v>2067</v>
      </c>
      <c r="D1329" s="125" t="s">
        <v>392</v>
      </c>
      <c r="E1329" s="125" t="s">
        <v>1814</v>
      </c>
      <c r="F1329" s="125" t="s">
        <v>2056</v>
      </c>
      <c r="G1329" s="125" t="s">
        <v>2057</v>
      </c>
      <c r="H1329" s="125" t="s">
        <v>187</v>
      </c>
      <c r="I1329" s="123">
        <v>38000</v>
      </c>
      <c r="J1329" s="123">
        <v>38000</v>
      </c>
      <c r="K1329" s="125" t="s">
        <v>193</v>
      </c>
      <c r="L1329" s="126">
        <v>5.9240000000000004</v>
      </c>
      <c r="M1329" s="137">
        <v>6</v>
      </c>
      <c r="N1329" s="126">
        <v>0.23100000000000001</v>
      </c>
      <c r="O1329" s="123">
        <v>3</v>
      </c>
      <c r="P1329" s="136">
        <v>0.23100000000000001</v>
      </c>
      <c r="Q1329" s="138">
        <v>4.2</v>
      </c>
      <c r="R1329" s="137">
        <v>4.2</v>
      </c>
      <c r="S1329" s="139">
        <v>769410</v>
      </c>
      <c r="T1329" s="124">
        <v>4</v>
      </c>
      <c r="U1329" s="140">
        <v>183192.85714285713</v>
      </c>
      <c r="V1329" s="141">
        <v>5.4587281163488903</v>
      </c>
    </row>
    <row r="1330" spans="1:22">
      <c r="A1330" s="125">
        <v>1332</v>
      </c>
      <c r="B1330" s="125">
        <v>1332</v>
      </c>
      <c r="C1330" s="125" t="s">
        <v>2068</v>
      </c>
      <c r="D1330" s="125" t="s">
        <v>1198</v>
      </c>
      <c r="E1330" s="125" t="s">
        <v>1198</v>
      </c>
      <c r="F1330" s="125" t="s">
        <v>1914</v>
      </c>
      <c r="G1330" s="125" t="s">
        <v>1915</v>
      </c>
      <c r="H1330" s="125" t="s">
        <v>187</v>
      </c>
      <c r="I1330" s="123">
        <v>38000</v>
      </c>
      <c r="J1330" s="123">
        <v>38000</v>
      </c>
      <c r="K1330" s="123">
        <v>10000</v>
      </c>
      <c r="L1330" s="126">
        <v>14.539</v>
      </c>
      <c r="M1330" s="137">
        <v>15</v>
      </c>
      <c r="N1330" s="126">
        <v>0.13300000000000001</v>
      </c>
      <c r="O1330" s="123">
        <v>3</v>
      </c>
      <c r="P1330" s="136">
        <v>0.13300000000000001</v>
      </c>
      <c r="Q1330" s="138">
        <v>4.2</v>
      </c>
      <c r="R1330" s="137">
        <v>4.2</v>
      </c>
      <c r="S1330" s="139">
        <v>1650640</v>
      </c>
      <c r="T1330" s="124">
        <v>1</v>
      </c>
      <c r="U1330" s="140">
        <v>393009.52380952379</v>
      </c>
      <c r="V1330" s="141">
        <v>2.5444676004458877</v>
      </c>
    </row>
    <row r="1331" spans="1:22">
      <c r="A1331" s="125">
        <v>1333</v>
      </c>
      <c r="B1331" s="125">
        <v>1333</v>
      </c>
      <c r="C1331" s="125" t="s">
        <v>2069</v>
      </c>
      <c r="D1331" s="125" t="s">
        <v>1814</v>
      </c>
      <c r="E1331" s="125" t="s">
        <v>1814</v>
      </c>
      <c r="F1331" s="125" t="s">
        <v>2070</v>
      </c>
      <c r="G1331" s="125" t="s">
        <v>2071</v>
      </c>
      <c r="H1331" s="125" t="s">
        <v>187</v>
      </c>
      <c r="I1331" s="123">
        <v>38000</v>
      </c>
      <c r="J1331" s="123">
        <v>38000</v>
      </c>
      <c r="K1331" s="125" t="s">
        <v>193</v>
      </c>
      <c r="L1331" s="126">
        <v>4.5279999999999996</v>
      </c>
      <c r="M1331" s="137">
        <v>5</v>
      </c>
      <c r="N1331" s="126">
        <v>0.14399999999999999</v>
      </c>
      <c r="O1331" s="123">
        <v>3</v>
      </c>
      <c r="P1331" s="136">
        <v>0.14399999999999999</v>
      </c>
      <c r="Q1331" s="138">
        <v>4.2</v>
      </c>
      <c r="R1331" s="137">
        <v>4.2</v>
      </c>
      <c r="S1331" s="139">
        <v>699140</v>
      </c>
      <c r="T1331" s="124">
        <v>4</v>
      </c>
      <c r="U1331" s="140">
        <v>166461.90476190476</v>
      </c>
      <c r="V1331" s="141">
        <v>6.0073804960379897</v>
      </c>
    </row>
    <row r="1332" spans="1:22">
      <c r="A1332" s="125">
        <v>1334</v>
      </c>
      <c r="B1332" s="125">
        <v>1334</v>
      </c>
      <c r="C1332" s="125" t="s">
        <v>2072</v>
      </c>
      <c r="D1332" s="125" t="s">
        <v>257</v>
      </c>
      <c r="E1332" s="125" t="s">
        <v>257</v>
      </c>
      <c r="F1332" s="125" t="s">
        <v>2073</v>
      </c>
      <c r="G1332" s="125" t="s">
        <v>2074</v>
      </c>
      <c r="H1332" s="125" t="s">
        <v>187</v>
      </c>
      <c r="I1332" s="123">
        <v>38000</v>
      </c>
      <c r="J1332" s="123">
        <v>38000</v>
      </c>
      <c r="K1332" s="125" t="s">
        <v>193</v>
      </c>
      <c r="L1332" s="126">
        <v>5.1219999999999999</v>
      </c>
      <c r="M1332" s="137">
        <v>6</v>
      </c>
      <c r="N1332" s="126">
        <v>0.11600000000000001</v>
      </c>
      <c r="O1332" s="123">
        <v>3</v>
      </c>
      <c r="P1332" s="136">
        <v>0.11600000000000001</v>
      </c>
      <c r="Q1332" s="138">
        <v>4.2</v>
      </c>
      <c r="R1332" s="137">
        <v>4.2</v>
      </c>
      <c r="S1332" s="139">
        <v>769410</v>
      </c>
      <c r="T1332" s="124">
        <v>4</v>
      </c>
      <c r="U1332" s="140">
        <v>183192.85714285713</v>
      </c>
      <c r="V1332" s="141">
        <v>5.4587281163488903</v>
      </c>
    </row>
    <row r="1333" spans="1:22">
      <c r="A1333" s="125">
        <v>1335</v>
      </c>
      <c r="B1333" s="125">
        <v>1335</v>
      </c>
      <c r="C1333" s="125" t="s">
        <v>2075</v>
      </c>
      <c r="D1333" s="125" t="s">
        <v>2076</v>
      </c>
      <c r="E1333" s="125" t="s">
        <v>2076</v>
      </c>
      <c r="F1333" s="125" t="s">
        <v>2077</v>
      </c>
      <c r="G1333" s="125" t="s">
        <v>2078</v>
      </c>
      <c r="H1333" s="125" t="s">
        <v>187</v>
      </c>
      <c r="I1333" s="123">
        <v>38000</v>
      </c>
      <c r="J1333" s="123">
        <v>38000</v>
      </c>
      <c r="K1333" s="125" t="s">
        <v>193</v>
      </c>
      <c r="L1333" s="126">
        <v>6.2140000000000004</v>
      </c>
      <c r="M1333" s="137">
        <v>7</v>
      </c>
      <c r="N1333" s="126">
        <v>0.13700000000000001</v>
      </c>
      <c r="O1333" s="123">
        <v>3</v>
      </c>
      <c r="P1333" s="136">
        <v>0.13700000000000001</v>
      </c>
      <c r="Q1333" s="138">
        <v>4.2</v>
      </c>
      <c r="R1333" s="137">
        <v>4.2</v>
      </c>
      <c r="S1333" s="139">
        <v>839680</v>
      </c>
      <c r="T1333" s="124">
        <v>4</v>
      </c>
      <c r="U1333" s="140">
        <v>199923.80952380953</v>
      </c>
      <c r="V1333" s="141">
        <v>5.0019054878048781</v>
      </c>
    </row>
    <row r="1334" spans="1:22">
      <c r="A1334" s="125">
        <v>1336</v>
      </c>
      <c r="B1334" s="125">
        <v>1336</v>
      </c>
      <c r="C1334" s="125" t="s">
        <v>2079</v>
      </c>
      <c r="D1334" s="125" t="s">
        <v>1198</v>
      </c>
      <c r="E1334" s="125" t="s">
        <v>1198</v>
      </c>
      <c r="F1334" s="125" t="s">
        <v>2080</v>
      </c>
      <c r="G1334" s="125" t="s">
        <v>2081</v>
      </c>
      <c r="H1334" s="125" t="s">
        <v>187</v>
      </c>
      <c r="I1334" s="123">
        <v>38000</v>
      </c>
      <c r="J1334" s="123">
        <v>38000</v>
      </c>
      <c r="K1334" s="123">
        <v>10000</v>
      </c>
      <c r="L1334" s="126">
        <v>7.4050000000000002</v>
      </c>
      <c r="M1334" s="137">
        <v>8</v>
      </c>
      <c r="N1334" s="126">
        <v>0.13900000000000001</v>
      </c>
      <c r="O1334" s="123">
        <v>3</v>
      </c>
      <c r="P1334" s="136">
        <v>0.13900000000000001</v>
      </c>
      <c r="Q1334" s="138">
        <v>4.2</v>
      </c>
      <c r="R1334" s="137">
        <v>4.2</v>
      </c>
      <c r="S1334" s="139">
        <v>909950</v>
      </c>
      <c r="T1334" s="124">
        <v>4</v>
      </c>
      <c r="U1334" s="140">
        <v>216654.76190476189</v>
      </c>
      <c r="V1334" s="141">
        <v>4.6156382218803227</v>
      </c>
    </row>
    <row r="1335" spans="1:22">
      <c r="A1335" s="125">
        <v>1337</v>
      </c>
      <c r="B1335" s="125">
        <v>1337</v>
      </c>
      <c r="C1335" s="125" t="s">
        <v>2082</v>
      </c>
      <c r="D1335" s="125" t="s">
        <v>1198</v>
      </c>
      <c r="E1335" s="125" t="s">
        <v>1198</v>
      </c>
      <c r="F1335" s="125" t="s">
        <v>2080</v>
      </c>
      <c r="G1335" s="125" t="s">
        <v>2081</v>
      </c>
      <c r="H1335" s="125" t="s">
        <v>187</v>
      </c>
      <c r="I1335" s="123">
        <v>38000</v>
      </c>
      <c r="J1335" s="123">
        <v>38000</v>
      </c>
      <c r="K1335" s="123">
        <v>10000</v>
      </c>
      <c r="L1335" s="126">
        <v>4.4340000000000002</v>
      </c>
      <c r="M1335" s="137">
        <v>5</v>
      </c>
      <c r="N1335" s="126">
        <v>0.30599999999999999</v>
      </c>
      <c r="O1335" s="123">
        <v>3</v>
      </c>
      <c r="P1335" s="136">
        <v>0.30599999999999999</v>
      </c>
      <c r="Q1335" s="138">
        <v>4.2</v>
      </c>
      <c r="R1335" s="137">
        <v>4.2</v>
      </c>
      <c r="S1335" s="139">
        <v>699140</v>
      </c>
      <c r="T1335" s="124">
        <v>4</v>
      </c>
      <c r="U1335" s="140">
        <v>166461.90476190476</v>
      </c>
      <c r="V1335" s="141">
        <v>6.0073804960379897</v>
      </c>
    </row>
    <row r="1336" spans="1:22">
      <c r="A1336" s="125">
        <v>1338</v>
      </c>
      <c r="B1336" s="125">
        <v>1338</v>
      </c>
      <c r="C1336" s="125" t="s">
        <v>2083</v>
      </c>
      <c r="D1336" s="125" t="s">
        <v>1198</v>
      </c>
      <c r="E1336" s="125" t="s">
        <v>1198</v>
      </c>
      <c r="F1336" s="125" t="s">
        <v>1202</v>
      </c>
      <c r="G1336" s="125" t="s">
        <v>1203</v>
      </c>
      <c r="H1336" s="125" t="s">
        <v>187</v>
      </c>
      <c r="I1336" s="123">
        <v>38000</v>
      </c>
      <c r="J1336" s="123">
        <v>38000</v>
      </c>
      <c r="K1336" s="125" t="s">
        <v>193</v>
      </c>
      <c r="L1336" s="126">
        <v>7.8280000000000003</v>
      </c>
      <c r="M1336" s="137">
        <v>8</v>
      </c>
      <c r="N1336" s="126">
        <v>0.115</v>
      </c>
      <c r="O1336" s="123">
        <v>3</v>
      </c>
      <c r="P1336" s="136">
        <v>0.115</v>
      </c>
      <c r="Q1336" s="138">
        <v>4.2</v>
      </c>
      <c r="R1336" s="137">
        <v>4.2</v>
      </c>
      <c r="S1336" s="139">
        <v>909950</v>
      </c>
      <c r="T1336" s="124">
        <v>4</v>
      </c>
      <c r="U1336" s="140">
        <v>216654.76190476189</v>
      </c>
      <c r="V1336" s="141">
        <v>4.6156382218803227</v>
      </c>
    </row>
    <row r="1337" spans="1:22">
      <c r="A1337" s="125">
        <v>1339</v>
      </c>
      <c r="B1337" s="125">
        <v>1339</v>
      </c>
      <c r="C1337" s="125" t="s">
        <v>2084</v>
      </c>
      <c r="D1337" s="125" t="s">
        <v>544</v>
      </c>
      <c r="E1337" s="125" t="s">
        <v>544</v>
      </c>
      <c r="F1337" s="125" t="s">
        <v>2085</v>
      </c>
      <c r="G1337" s="125" t="s">
        <v>2086</v>
      </c>
      <c r="H1337" s="125" t="s">
        <v>187</v>
      </c>
      <c r="I1337" s="123">
        <v>38000</v>
      </c>
      <c r="J1337" s="123">
        <v>38000</v>
      </c>
      <c r="K1337" s="123"/>
      <c r="L1337" s="126">
        <v>5.9119999999999999</v>
      </c>
      <c r="M1337" s="137">
        <v>6</v>
      </c>
      <c r="N1337" s="126">
        <v>0.34799999999999998</v>
      </c>
      <c r="O1337" s="123">
        <v>3</v>
      </c>
      <c r="P1337" s="136">
        <v>0.34799999999999998</v>
      </c>
      <c r="Q1337" s="138">
        <v>4.2</v>
      </c>
      <c r="R1337" s="137">
        <v>4.2</v>
      </c>
      <c r="S1337" s="139">
        <v>769410</v>
      </c>
      <c r="T1337" s="124">
        <v>4</v>
      </c>
      <c r="U1337" s="140">
        <v>183192.85714285713</v>
      </c>
      <c r="V1337" s="141">
        <v>5.4587281163488903</v>
      </c>
    </row>
    <row r="1338" spans="1:22">
      <c r="A1338" s="125">
        <v>1340</v>
      </c>
      <c r="B1338" s="125">
        <v>1340</v>
      </c>
      <c r="C1338" s="125" t="s">
        <v>2087</v>
      </c>
      <c r="D1338" s="125" t="s">
        <v>544</v>
      </c>
      <c r="E1338" s="125" t="s">
        <v>544</v>
      </c>
      <c r="F1338" s="125" t="s">
        <v>2088</v>
      </c>
      <c r="G1338" s="125" t="s">
        <v>2089</v>
      </c>
      <c r="H1338" s="125" t="s">
        <v>187</v>
      </c>
      <c r="I1338" s="123">
        <v>38000</v>
      </c>
      <c r="J1338" s="123">
        <v>38000</v>
      </c>
      <c r="K1338" s="125" t="s">
        <v>193</v>
      </c>
      <c r="L1338" s="126">
        <v>8.125</v>
      </c>
      <c r="M1338" s="137">
        <v>9</v>
      </c>
      <c r="N1338" s="126">
        <v>9.5000000000000001E-2</v>
      </c>
      <c r="O1338" s="123">
        <v>3</v>
      </c>
      <c r="P1338" s="136">
        <v>9.5000000000000001E-2</v>
      </c>
      <c r="Q1338" s="138">
        <v>4.2</v>
      </c>
      <c r="R1338" s="137">
        <v>4.2</v>
      </c>
      <c r="S1338" s="139">
        <v>1334440</v>
      </c>
      <c r="T1338" s="124">
        <v>1</v>
      </c>
      <c r="U1338" s="140">
        <v>317723.80952380953</v>
      </c>
      <c r="V1338" s="141">
        <v>3.1473876682353645</v>
      </c>
    </row>
    <row r="1339" spans="1:22">
      <c r="A1339" s="125">
        <v>1341</v>
      </c>
      <c r="B1339" s="125">
        <v>1341</v>
      </c>
      <c r="C1339" s="125" t="s">
        <v>2090</v>
      </c>
      <c r="D1339" s="125" t="s">
        <v>1198</v>
      </c>
      <c r="E1339" s="125" t="s">
        <v>544</v>
      </c>
      <c r="F1339" s="125" t="s">
        <v>1202</v>
      </c>
      <c r="G1339" s="125" t="s">
        <v>1203</v>
      </c>
      <c r="H1339" s="125" t="s">
        <v>187</v>
      </c>
      <c r="I1339" s="123">
        <v>38000</v>
      </c>
      <c r="J1339" s="123">
        <v>38000</v>
      </c>
      <c r="K1339" s="125" t="s">
        <v>193</v>
      </c>
      <c r="L1339" s="126">
        <v>7.032</v>
      </c>
      <c r="M1339" s="137">
        <v>8</v>
      </c>
      <c r="N1339" s="126">
        <v>0.13200000000000001</v>
      </c>
      <c r="O1339" s="123">
        <v>3</v>
      </c>
      <c r="P1339" s="136">
        <v>0.13200000000000001</v>
      </c>
      <c r="Q1339" s="138">
        <v>4.2</v>
      </c>
      <c r="R1339" s="137">
        <v>4.2</v>
      </c>
      <c r="S1339" s="139">
        <v>909950</v>
      </c>
      <c r="T1339" s="124">
        <v>4</v>
      </c>
      <c r="U1339" s="140">
        <v>216654.76190476189</v>
      </c>
      <c r="V1339" s="141">
        <v>4.6156382218803227</v>
      </c>
    </row>
    <row r="1340" spans="1:22">
      <c r="A1340" s="125">
        <v>1342</v>
      </c>
      <c r="B1340" s="125">
        <v>1342</v>
      </c>
      <c r="C1340" s="125" t="s">
        <v>2091</v>
      </c>
      <c r="D1340" s="125" t="s">
        <v>544</v>
      </c>
      <c r="E1340" s="125" t="s">
        <v>544</v>
      </c>
      <c r="F1340" s="125" t="s">
        <v>2092</v>
      </c>
      <c r="G1340" s="125" t="s">
        <v>2093</v>
      </c>
      <c r="H1340" s="125" t="s">
        <v>187</v>
      </c>
      <c r="I1340" s="123">
        <v>38000</v>
      </c>
      <c r="J1340" s="123">
        <v>38000</v>
      </c>
      <c r="K1340" s="125" t="s">
        <v>193</v>
      </c>
      <c r="L1340" s="126">
        <v>1.865</v>
      </c>
      <c r="M1340" s="137">
        <v>2</v>
      </c>
      <c r="N1340" s="126">
        <v>0.27900000000000003</v>
      </c>
      <c r="O1340" s="123">
        <v>3</v>
      </c>
      <c r="P1340" s="136">
        <v>0.27900000000000003</v>
      </c>
      <c r="Q1340" s="138">
        <v>4.2</v>
      </c>
      <c r="R1340" s="137">
        <v>4.2</v>
      </c>
      <c r="S1340" s="139">
        <v>488330</v>
      </c>
      <c r="T1340" s="124">
        <v>4</v>
      </c>
      <c r="U1340" s="140">
        <v>116269.04761904762</v>
      </c>
      <c r="V1340" s="141">
        <v>8.6007413019884087</v>
      </c>
    </row>
    <row r="1341" spans="1:22">
      <c r="A1341" s="125">
        <v>1343</v>
      </c>
      <c r="B1341" s="125">
        <v>1343</v>
      </c>
      <c r="C1341" s="125" t="s">
        <v>2094</v>
      </c>
      <c r="D1341" s="125" t="s">
        <v>544</v>
      </c>
      <c r="E1341" s="125" t="s">
        <v>544</v>
      </c>
      <c r="F1341" s="125" t="s">
        <v>2095</v>
      </c>
      <c r="G1341" s="125" t="s">
        <v>2096</v>
      </c>
      <c r="H1341" s="125" t="s">
        <v>187</v>
      </c>
      <c r="I1341" s="123">
        <v>38000</v>
      </c>
      <c r="J1341" s="123">
        <v>38000</v>
      </c>
      <c r="K1341" s="125" t="s">
        <v>193</v>
      </c>
      <c r="L1341" s="126">
        <v>3.9020000000000001</v>
      </c>
      <c r="M1341" s="137">
        <v>4</v>
      </c>
      <c r="N1341" s="126">
        <v>0.24099999999999999</v>
      </c>
      <c r="O1341" s="123">
        <v>3</v>
      </c>
      <c r="P1341" s="136">
        <v>0.24099999999999999</v>
      </c>
      <c r="Q1341" s="138">
        <v>4.2</v>
      </c>
      <c r="R1341" s="137">
        <v>4.2</v>
      </c>
      <c r="S1341" s="139">
        <v>628870</v>
      </c>
      <c r="T1341" s="124">
        <v>4</v>
      </c>
      <c r="U1341" s="140">
        <v>149730.95238095237</v>
      </c>
      <c r="V1341" s="141">
        <v>6.6786458250512828</v>
      </c>
    </row>
    <row r="1342" spans="1:22">
      <c r="A1342" s="125">
        <v>1344</v>
      </c>
      <c r="B1342" s="125">
        <v>1344</v>
      </c>
      <c r="C1342" s="125" t="s">
        <v>2097</v>
      </c>
      <c r="D1342" s="125" t="s">
        <v>1814</v>
      </c>
      <c r="E1342" s="125" t="s">
        <v>1814</v>
      </c>
      <c r="F1342" s="125" t="s">
        <v>2098</v>
      </c>
      <c r="G1342" s="125" t="s">
        <v>2099</v>
      </c>
      <c r="H1342" s="125" t="s">
        <v>207</v>
      </c>
      <c r="I1342" s="123">
        <v>110000</v>
      </c>
      <c r="J1342" s="123">
        <v>110000</v>
      </c>
      <c r="K1342" s="123">
        <v>38000</v>
      </c>
      <c r="L1342" s="126">
        <v>4.6269999999999998</v>
      </c>
      <c r="M1342" s="137">
        <v>5</v>
      </c>
      <c r="N1342" s="126">
        <v>0.107</v>
      </c>
      <c r="O1342" s="123">
        <v>3</v>
      </c>
      <c r="P1342" s="136">
        <v>0.107</v>
      </c>
      <c r="Q1342" s="138">
        <v>4.2</v>
      </c>
      <c r="R1342" s="137">
        <v>4.2</v>
      </c>
      <c r="S1342" s="139">
        <v>1679970</v>
      </c>
      <c r="T1342" s="124">
        <v>7</v>
      </c>
      <c r="U1342" s="140">
        <v>399992.8571428571</v>
      </c>
      <c r="V1342" s="141">
        <v>2.5000446436543511</v>
      </c>
    </row>
    <row r="1343" spans="1:22">
      <c r="A1343" s="125">
        <v>1345</v>
      </c>
      <c r="B1343" s="125">
        <v>1345</v>
      </c>
      <c r="C1343" s="125" t="s">
        <v>2100</v>
      </c>
      <c r="D1343" s="125" t="s">
        <v>860</v>
      </c>
      <c r="E1343" s="125" t="s">
        <v>860</v>
      </c>
      <c r="F1343" s="125" t="s">
        <v>1847</v>
      </c>
      <c r="G1343" s="125" t="s">
        <v>1848</v>
      </c>
      <c r="H1343" s="125" t="s">
        <v>187</v>
      </c>
      <c r="I1343" s="123">
        <v>38000</v>
      </c>
      <c r="J1343" s="123">
        <v>38000</v>
      </c>
      <c r="K1343" s="125" t="s">
        <v>193</v>
      </c>
      <c r="L1343" s="126">
        <v>4.8579999999999997</v>
      </c>
      <c r="M1343" s="137">
        <v>5</v>
      </c>
      <c r="N1343" s="126">
        <v>0.21199999999999999</v>
      </c>
      <c r="O1343" s="123">
        <v>3</v>
      </c>
      <c r="P1343" s="136">
        <v>0.21199999999999999</v>
      </c>
      <c r="Q1343" s="138">
        <v>4.2</v>
      </c>
      <c r="R1343" s="137">
        <v>4.2</v>
      </c>
      <c r="S1343" s="139">
        <v>699140</v>
      </c>
      <c r="T1343" s="124">
        <v>4</v>
      </c>
      <c r="U1343" s="140">
        <v>166461.90476190476</v>
      </c>
      <c r="V1343" s="141">
        <v>6.0073804960379897</v>
      </c>
    </row>
    <row r="1344" spans="1:22">
      <c r="A1344" s="125">
        <v>1346</v>
      </c>
      <c r="B1344" s="125">
        <v>1346</v>
      </c>
      <c r="C1344" s="125" t="s">
        <v>2101</v>
      </c>
      <c r="D1344" s="125" t="s">
        <v>1819</v>
      </c>
      <c r="E1344" s="125" t="s">
        <v>1819</v>
      </c>
      <c r="F1344" s="125" t="s">
        <v>1706</v>
      </c>
      <c r="G1344" s="125" t="s">
        <v>1707</v>
      </c>
      <c r="H1344" s="125" t="s">
        <v>207</v>
      </c>
      <c r="I1344" s="123">
        <v>110000</v>
      </c>
      <c r="J1344" s="123">
        <v>110000</v>
      </c>
      <c r="K1344" s="123">
        <v>38000</v>
      </c>
      <c r="L1344" s="126">
        <v>6.726</v>
      </c>
      <c r="M1344" s="137">
        <v>7</v>
      </c>
      <c r="N1344" s="126">
        <v>0.113</v>
      </c>
      <c r="O1344" s="123">
        <v>3</v>
      </c>
      <c r="P1344" s="136">
        <v>0.113</v>
      </c>
      <c r="Q1344" s="138">
        <v>4.2</v>
      </c>
      <c r="R1344" s="137">
        <v>4.2</v>
      </c>
      <c r="S1344" s="139">
        <v>1785370</v>
      </c>
      <c r="T1344" s="124">
        <v>7</v>
      </c>
      <c r="U1344" s="140">
        <v>425088.09523809521</v>
      </c>
      <c r="V1344" s="141">
        <v>2.3524535530450272</v>
      </c>
    </row>
    <row r="1345" spans="1:22">
      <c r="A1345" s="125">
        <v>1347</v>
      </c>
      <c r="B1345" s="125">
        <v>1347</v>
      </c>
      <c r="C1345" s="125" t="s">
        <v>2102</v>
      </c>
      <c r="D1345" s="125" t="s">
        <v>1819</v>
      </c>
      <c r="E1345" s="125" t="s">
        <v>1819</v>
      </c>
      <c r="F1345" s="125" t="s">
        <v>1823</v>
      </c>
      <c r="G1345" s="125" t="s">
        <v>1824</v>
      </c>
      <c r="H1345" s="125" t="s">
        <v>207</v>
      </c>
      <c r="I1345" s="123">
        <v>110000</v>
      </c>
      <c r="J1345" s="123">
        <v>110000</v>
      </c>
      <c r="K1345" s="123">
        <v>38000</v>
      </c>
      <c r="L1345" s="126">
        <v>6.36</v>
      </c>
      <c r="M1345" s="137">
        <v>7</v>
      </c>
      <c r="N1345" s="126">
        <v>0.106</v>
      </c>
      <c r="O1345" s="123">
        <v>3</v>
      </c>
      <c r="P1345" s="136">
        <v>0.106</v>
      </c>
      <c r="Q1345" s="138">
        <v>4.2</v>
      </c>
      <c r="R1345" s="137">
        <v>4.2</v>
      </c>
      <c r="S1345" s="139">
        <v>1785370</v>
      </c>
      <c r="T1345" s="124">
        <v>7</v>
      </c>
      <c r="U1345" s="140">
        <v>425088.09523809521</v>
      </c>
      <c r="V1345" s="141">
        <v>2.3524535530450272</v>
      </c>
    </row>
    <row r="1346" spans="1:22">
      <c r="A1346" s="125">
        <v>1348</v>
      </c>
      <c r="B1346" s="125">
        <v>1348</v>
      </c>
      <c r="C1346" s="125" t="s">
        <v>2103</v>
      </c>
      <c r="D1346" s="125" t="s">
        <v>190</v>
      </c>
      <c r="E1346" s="125" t="s">
        <v>190</v>
      </c>
      <c r="F1346" s="125" t="s">
        <v>603</v>
      </c>
      <c r="G1346" s="125" t="s">
        <v>604</v>
      </c>
      <c r="H1346" s="125" t="s">
        <v>187</v>
      </c>
      <c r="I1346" s="123">
        <v>38000</v>
      </c>
      <c r="J1346" s="123">
        <v>38000</v>
      </c>
      <c r="K1346" s="125" t="s">
        <v>193</v>
      </c>
      <c r="L1346" s="126">
        <v>6.4690000000000003</v>
      </c>
      <c r="M1346" s="137">
        <v>7</v>
      </c>
      <c r="N1346" s="126">
        <v>0.14499999999999999</v>
      </c>
      <c r="O1346" s="123">
        <v>3</v>
      </c>
      <c r="P1346" s="136">
        <v>0.14499999999999999</v>
      </c>
      <c r="Q1346" s="138">
        <v>4.2</v>
      </c>
      <c r="R1346" s="137">
        <v>4.2</v>
      </c>
      <c r="S1346" s="139">
        <v>839680</v>
      </c>
      <c r="T1346" s="124">
        <v>4</v>
      </c>
      <c r="U1346" s="140">
        <v>199923.80952380953</v>
      </c>
      <c r="V1346" s="141">
        <v>5.0019054878048781</v>
      </c>
    </row>
    <row r="1347" spans="1:22">
      <c r="A1347" s="125">
        <v>1349</v>
      </c>
      <c r="B1347" s="125">
        <v>1349</v>
      </c>
      <c r="C1347" s="125" t="s">
        <v>2104</v>
      </c>
      <c r="D1347" s="125" t="s">
        <v>1814</v>
      </c>
      <c r="E1347" s="125" t="s">
        <v>1814</v>
      </c>
      <c r="F1347" s="125" t="s">
        <v>1815</v>
      </c>
      <c r="G1347" s="125" t="s">
        <v>1816</v>
      </c>
      <c r="H1347" s="125" t="s">
        <v>187</v>
      </c>
      <c r="I1347" s="123">
        <v>38000</v>
      </c>
      <c r="J1347" s="123">
        <v>38000</v>
      </c>
      <c r="K1347" s="125" t="s">
        <v>193</v>
      </c>
      <c r="L1347" s="126">
        <v>10.254</v>
      </c>
      <c r="M1347" s="137">
        <v>11</v>
      </c>
      <c r="N1347" s="126">
        <v>0.248</v>
      </c>
      <c r="O1347" s="123">
        <v>3</v>
      </c>
      <c r="P1347" s="136">
        <v>0.248</v>
      </c>
      <c r="Q1347" s="138">
        <v>4.2</v>
      </c>
      <c r="R1347" s="137">
        <v>4.2</v>
      </c>
      <c r="S1347" s="139">
        <v>1439840</v>
      </c>
      <c r="T1347" s="124">
        <v>1</v>
      </c>
      <c r="U1347" s="140">
        <v>342819.04761904763</v>
      </c>
      <c r="V1347" s="141">
        <v>2.9169907767529724</v>
      </c>
    </row>
    <row r="1348" spans="1:22">
      <c r="A1348" s="125">
        <v>1350</v>
      </c>
      <c r="B1348" s="125">
        <v>1350</v>
      </c>
      <c r="C1348" s="125" t="s">
        <v>2105</v>
      </c>
      <c r="D1348" s="125" t="s">
        <v>1814</v>
      </c>
      <c r="E1348" s="125" t="s">
        <v>1814</v>
      </c>
      <c r="F1348" s="125" t="s">
        <v>2106</v>
      </c>
      <c r="G1348" s="125" t="s">
        <v>2107</v>
      </c>
      <c r="H1348" s="125" t="s">
        <v>207</v>
      </c>
      <c r="I1348" s="123">
        <v>110000</v>
      </c>
      <c r="J1348" s="123"/>
      <c r="K1348" s="123"/>
      <c r="L1348" s="126">
        <v>6.45</v>
      </c>
      <c r="M1348" s="137">
        <v>7</v>
      </c>
      <c r="N1348" s="126">
        <v>0.20300000000000001</v>
      </c>
      <c r="O1348" s="123">
        <v>3</v>
      </c>
      <c r="P1348" s="136">
        <v>0.20300000000000001</v>
      </c>
      <c r="Q1348" s="138">
        <v>4.2</v>
      </c>
      <c r="R1348" s="137">
        <v>4.2</v>
      </c>
      <c r="S1348" s="139">
        <v>1785370</v>
      </c>
      <c r="T1348" s="124">
        <v>7</v>
      </c>
      <c r="U1348" s="140">
        <v>425088.09523809521</v>
      </c>
      <c r="V1348" s="141">
        <v>2.3524535530450272</v>
      </c>
    </row>
    <row r="1349" spans="1:22">
      <c r="A1349" s="125">
        <v>1351</v>
      </c>
      <c r="B1349" s="125">
        <v>1351</v>
      </c>
      <c r="C1349" s="125" t="s">
        <v>2108</v>
      </c>
      <c r="D1349" s="125" t="s">
        <v>2076</v>
      </c>
      <c r="E1349" s="125" t="s">
        <v>2076</v>
      </c>
      <c r="F1349" s="125" t="s">
        <v>2109</v>
      </c>
      <c r="G1349" s="125" t="s">
        <v>2110</v>
      </c>
      <c r="H1349" s="125" t="s">
        <v>187</v>
      </c>
      <c r="I1349" s="123">
        <v>38000</v>
      </c>
      <c r="J1349" s="123">
        <v>38000</v>
      </c>
      <c r="K1349" s="123">
        <v>20000</v>
      </c>
      <c r="L1349" s="126">
        <v>4.6749999999999998</v>
      </c>
      <c r="M1349" s="137">
        <v>5</v>
      </c>
      <c r="N1349" s="126">
        <v>0.115</v>
      </c>
      <c r="O1349" s="123">
        <v>3</v>
      </c>
      <c r="P1349" s="136">
        <v>0.115</v>
      </c>
      <c r="Q1349" s="138">
        <v>4.2</v>
      </c>
      <c r="R1349" s="137">
        <v>4.2</v>
      </c>
      <c r="S1349" s="139">
        <v>699140</v>
      </c>
      <c r="T1349" s="124">
        <v>4</v>
      </c>
      <c r="U1349" s="140">
        <v>166461.90476190476</v>
      </c>
      <c r="V1349" s="141">
        <v>6.0073804960379897</v>
      </c>
    </row>
    <row r="1350" spans="1:22">
      <c r="A1350" s="125">
        <v>1352</v>
      </c>
      <c r="B1350" s="125">
        <v>1352</v>
      </c>
      <c r="C1350" s="125" t="s">
        <v>2111</v>
      </c>
      <c r="D1350" s="125" t="s">
        <v>890</v>
      </c>
      <c r="E1350" s="125" t="s">
        <v>890</v>
      </c>
      <c r="F1350" s="125" t="s">
        <v>1157</v>
      </c>
      <c r="G1350" s="125" t="s">
        <v>1158</v>
      </c>
      <c r="H1350" s="125" t="s">
        <v>187</v>
      </c>
      <c r="I1350" s="123">
        <v>38000</v>
      </c>
      <c r="J1350" s="123">
        <v>38000</v>
      </c>
      <c r="K1350" s="125" t="s">
        <v>193</v>
      </c>
      <c r="L1350" s="126">
        <v>16.731000000000002</v>
      </c>
      <c r="M1350" s="137">
        <v>17</v>
      </c>
      <c r="N1350" s="126">
        <v>0.13300000000000001</v>
      </c>
      <c r="O1350" s="123">
        <v>3</v>
      </c>
      <c r="P1350" s="136">
        <v>0.13300000000000001</v>
      </c>
      <c r="Q1350" s="138">
        <v>4.2</v>
      </c>
      <c r="R1350" s="137">
        <v>4.2</v>
      </c>
      <c r="S1350" s="139">
        <v>1756040</v>
      </c>
      <c r="T1350" s="124">
        <v>1</v>
      </c>
      <c r="U1350" s="140">
        <v>418104.76190476189</v>
      </c>
      <c r="V1350" s="141">
        <v>2.3917450627548349</v>
      </c>
    </row>
    <row r="1351" spans="1:22">
      <c r="A1351" s="125">
        <v>1353</v>
      </c>
      <c r="B1351" s="125">
        <v>1353</v>
      </c>
      <c r="C1351" s="125" t="s">
        <v>2112</v>
      </c>
      <c r="D1351" s="125" t="s">
        <v>890</v>
      </c>
      <c r="E1351" s="125" t="s">
        <v>890</v>
      </c>
      <c r="F1351" s="125" t="s">
        <v>1157</v>
      </c>
      <c r="G1351" s="125" t="s">
        <v>1158</v>
      </c>
      <c r="H1351" s="125" t="s">
        <v>187</v>
      </c>
      <c r="I1351" s="123">
        <v>38000</v>
      </c>
      <c r="J1351" s="123">
        <v>38000</v>
      </c>
      <c r="K1351" s="125" t="s">
        <v>193</v>
      </c>
      <c r="L1351" s="126">
        <v>16.649000000000001</v>
      </c>
      <c r="M1351" s="137">
        <v>17</v>
      </c>
      <c r="N1351" s="126">
        <v>0.153</v>
      </c>
      <c r="O1351" s="123">
        <v>3</v>
      </c>
      <c r="P1351" s="136">
        <v>0.153</v>
      </c>
      <c r="Q1351" s="138">
        <v>4.2</v>
      </c>
      <c r="R1351" s="137">
        <v>4.2</v>
      </c>
      <c r="S1351" s="139">
        <v>1756040</v>
      </c>
      <c r="T1351" s="124">
        <v>1</v>
      </c>
      <c r="U1351" s="140">
        <v>418104.76190476189</v>
      </c>
      <c r="V1351" s="141">
        <v>2.3917450627548349</v>
      </c>
    </row>
    <row r="1352" spans="1:22">
      <c r="A1352" s="125">
        <v>1354</v>
      </c>
      <c r="B1352" s="125">
        <v>1354</v>
      </c>
      <c r="C1352" s="125" t="s">
        <v>2113</v>
      </c>
      <c r="D1352" s="125" t="s">
        <v>783</v>
      </c>
      <c r="E1352" s="125" t="s">
        <v>783</v>
      </c>
      <c r="F1352" s="125" t="s">
        <v>911</v>
      </c>
      <c r="G1352" s="125" t="s">
        <v>912</v>
      </c>
      <c r="H1352" s="125" t="s">
        <v>187</v>
      </c>
      <c r="I1352" s="123">
        <v>38000</v>
      </c>
      <c r="J1352" s="123">
        <v>38000</v>
      </c>
      <c r="K1352" s="125" t="s">
        <v>193</v>
      </c>
      <c r="L1352" s="126">
        <v>7.4260000000000002</v>
      </c>
      <c r="M1352" s="137">
        <v>8</v>
      </c>
      <c r="N1352" s="126">
        <v>0.20100000000000001</v>
      </c>
      <c r="O1352" s="123">
        <v>3</v>
      </c>
      <c r="P1352" s="136">
        <v>0.20100000000000001</v>
      </c>
      <c r="Q1352" s="138">
        <v>4.2</v>
      </c>
      <c r="R1352" s="137">
        <v>4.2</v>
      </c>
      <c r="S1352" s="139">
        <v>909950</v>
      </c>
      <c r="T1352" s="124">
        <v>4</v>
      </c>
      <c r="U1352" s="140">
        <v>216654.76190476189</v>
      </c>
      <c r="V1352" s="141">
        <v>4.6156382218803227</v>
      </c>
    </row>
    <row r="1353" spans="1:22">
      <c r="A1353" s="125">
        <v>1355</v>
      </c>
      <c r="B1353" s="125">
        <v>1355</v>
      </c>
      <c r="C1353" s="125" t="s">
        <v>2114</v>
      </c>
      <c r="D1353" s="125" t="s">
        <v>2076</v>
      </c>
      <c r="E1353" s="125" t="s">
        <v>2076</v>
      </c>
      <c r="F1353" s="125" t="s">
        <v>2077</v>
      </c>
      <c r="G1353" s="125" t="s">
        <v>2078</v>
      </c>
      <c r="H1353" s="125" t="s">
        <v>187</v>
      </c>
      <c r="I1353" s="123">
        <v>38000</v>
      </c>
      <c r="J1353" s="123">
        <v>38000</v>
      </c>
      <c r="K1353" s="125" t="s">
        <v>193</v>
      </c>
      <c r="L1353" s="126">
        <v>7.9409999999999998</v>
      </c>
      <c r="M1353" s="137">
        <v>8</v>
      </c>
      <c r="N1353" s="126">
        <v>0.22600000000000001</v>
      </c>
      <c r="O1353" s="123">
        <v>3</v>
      </c>
      <c r="P1353" s="136">
        <v>0.22600000000000001</v>
      </c>
      <c r="Q1353" s="138">
        <v>4.2</v>
      </c>
      <c r="R1353" s="137">
        <v>4.2</v>
      </c>
      <c r="S1353" s="139">
        <v>909950</v>
      </c>
      <c r="T1353" s="124">
        <v>4</v>
      </c>
      <c r="U1353" s="140">
        <v>216654.76190476189</v>
      </c>
      <c r="V1353" s="141">
        <v>4.6156382218803227</v>
      </c>
    </row>
    <row r="1354" spans="1:22">
      <c r="A1354" s="125">
        <v>1356</v>
      </c>
      <c r="B1354" s="125">
        <v>1356</v>
      </c>
      <c r="C1354" s="125" t="s">
        <v>2115</v>
      </c>
      <c r="D1354" s="125" t="s">
        <v>458</v>
      </c>
      <c r="E1354" s="125" t="s">
        <v>458</v>
      </c>
      <c r="F1354" s="125" t="s">
        <v>777</v>
      </c>
      <c r="G1354" s="125" t="s">
        <v>778</v>
      </c>
      <c r="H1354" s="125" t="s">
        <v>187</v>
      </c>
      <c r="I1354" s="123">
        <v>38000</v>
      </c>
      <c r="J1354" s="125" t="s">
        <v>193</v>
      </c>
      <c r="K1354" s="123">
        <v>38000</v>
      </c>
      <c r="L1354" s="126">
        <v>1.8979999999999999</v>
      </c>
      <c r="M1354" s="137">
        <v>2</v>
      </c>
      <c r="N1354" s="126">
        <v>0.14799999999999999</v>
      </c>
      <c r="O1354" s="123">
        <v>3</v>
      </c>
      <c r="P1354" s="136">
        <v>0.14799999999999999</v>
      </c>
      <c r="Q1354" s="138">
        <v>4.2</v>
      </c>
      <c r="R1354" s="137">
        <v>4.2</v>
      </c>
      <c r="S1354" s="139">
        <v>488330</v>
      </c>
      <c r="T1354" s="124">
        <v>4</v>
      </c>
      <c r="U1354" s="140">
        <v>116269.04761904762</v>
      </c>
      <c r="V1354" s="141">
        <v>8.6007413019884087</v>
      </c>
    </row>
    <row r="1355" spans="1:22">
      <c r="A1355" s="125">
        <v>1357</v>
      </c>
      <c r="B1355" s="125">
        <v>1357</v>
      </c>
      <c r="C1355" s="125" t="s">
        <v>2116</v>
      </c>
      <c r="D1355" s="125" t="s">
        <v>418</v>
      </c>
      <c r="E1355" s="125" t="s">
        <v>418</v>
      </c>
      <c r="F1355" s="125" t="s">
        <v>1874</v>
      </c>
      <c r="G1355" s="125" t="s">
        <v>1875</v>
      </c>
      <c r="H1355" s="125" t="s">
        <v>187</v>
      </c>
      <c r="I1355" s="123">
        <v>38000</v>
      </c>
      <c r="J1355" s="123">
        <v>38000</v>
      </c>
      <c r="K1355" s="125" t="s">
        <v>193</v>
      </c>
      <c r="L1355" s="126">
        <v>4.9340000000000002</v>
      </c>
      <c r="M1355" s="137">
        <v>5</v>
      </c>
      <c r="N1355" s="126">
        <v>0.29899999999999999</v>
      </c>
      <c r="O1355" s="123">
        <v>3</v>
      </c>
      <c r="P1355" s="136">
        <v>0.29899999999999999</v>
      </c>
      <c r="Q1355" s="138">
        <v>4.2</v>
      </c>
      <c r="R1355" s="137">
        <v>4.2</v>
      </c>
      <c r="S1355" s="139">
        <v>699140</v>
      </c>
      <c r="T1355" s="124">
        <v>4</v>
      </c>
      <c r="U1355" s="140">
        <v>166461.90476190476</v>
      </c>
      <c r="V1355" s="141">
        <v>6.0073804960379897</v>
      </c>
    </row>
    <row r="1356" spans="1:22">
      <c r="A1356" s="125">
        <v>1358</v>
      </c>
      <c r="B1356" s="125">
        <v>1358</v>
      </c>
      <c r="C1356" s="125" t="s">
        <v>2117</v>
      </c>
      <c r="D1356" s="125" t="s">
        <v>890</v>
      </c>
      <c r="E1356" s="125" t="s">
        <v>890</v>
      </c>
      <c r="F1356" s="125" t="s">
        <v>1952</v>
      </c>
      <c r="G1356" s="125" t="s">
        <v>1953</v>
      </c>
      <c r="H1356" s="125" t="s">
        <v>187</v>
      </c>
      <c r="I1356" s="123">
        <v>38000</v>
      </c>
      <c r="J1356" s="123">
        <v>38000</v>
      </c>
      <c r="K1356" s="123">
        <v>20000</v>
      </c>
      <c r="L1356" s="126">
        <v>3.173</v>
      </c>
      <c r="M1356" s="137">
        <v>4</v>
      </c>
      <c r="N1356" s="126">
        <v>0.39200000000000002</v>
      </c>
      <c r="O1356" s="123">
        <v>3</v>
      </c>
      <c r="P1356" s="136">
        <v>0.39200000000000002</v>
      </c>
      <c r="Q1356" s="138">
        <v>4.2</v>
      </c>
      <c r="R1356" s="137">
        <v>4.2</v>
      </c>
      <c r="S1356" s="139">
        <v>628870</v>
      </c>
      <c r="T1356" s="124">
        <v>4</v>
      </c>
      <c r="U1356" s="140">
        <v>149730.95238095237</v>
      </c>
      <c r="V1356" s="141">
        <v>6.6786458250512828</v>
      </c>
    </row>
    <row r="1357" spans="1:22">
      <c r="A1357" s="125">
        <v>1359</v>
      </c>
      <c r="B1357" s="125">
        <v>1359</v>
      </c>
      <c r="C1357" s="125" t="s">
        <v>2118</v>
      </c>
      <c r="D1357" s="125" t="s">
        <v>890</v>
      </c>
      <c r="E1357" s="125" t="s">
        <v>890</v>
      </c>
      <c r="F1357" s="125" t="s">
        <v>1830</v>
      </c>
      <c r="G1357" s="125" t="s">
        <v>1831</v>
      </c>
      <c r="H1357" s="125" t="s">
        <v>207</v>
      </c>
      <c r="I1357" s="123">
        <v>110000</v>
      </c>
      <c r="J1357" s="123"/>
      <c r="K1357" s="123"/>
      <c r="L1357" s="126">
        <v>5.6589999999999998</v>
      </c>
      <c r="M1357" s="137">
        <v>6</v>
      </c>
      <c r="N1357" s="126">
        <v>0.30199999999999999</v>
      </c>
      <c r="O1357" s="123">
        <v>3</v>
      </c>
      <c r="P1357" s="136">
        <v>0.30199999999999999</v>
      </c>
      <c r="Q1357" s="138">
        <v>4.2</v>
      </c>
      <c r="R1357" s="137">
        <v>4.2</v>
      </c>
      <c r="S1357" s="139">
        <v>1732670</v>
      </c>
      <c r="T1357" s="124">
        <v>7</v>
      </c>
      <c r="U1357" s="140">
        <v>412540.47619047615</v>
      </c>
      <c r="V1357" s="141">
        <v>2.4240045709800482</v>
      </c>
    </row>
    <row r="1358" spans="1:22">
      <c r="A1358" s="125">
        <v>1360</v>
      </c>
      <c r="B1358" s="125">
        <v>1360</v>
      </c>
      <c r="C1358" s="125" t="s">
        <v>2119</v>
      </c>
      <c r="D1358" s="125" t="s">
        <v>418</v>
      </c>
      <c r="E1358" s="125" t="s">
        <v>418</v>
      </c>
      <c r="F1358" s="125" t="s">
        <v>891</v>
      </c>
      <c r="G1358" s="125" t="s">
        <v>892</v>
      </c>
      <c r="H1358" s="125" t="s">
        <v>187</v>
      </c>
      <c r="I1358" s="123">
        <v>38000</v>
      </c>
      <c r="J1358" s="123">
        <v>20000</v>
      </c>
      <c r="K1358" s="123">
        <v>38000</v>
      </c>
      <c r="L1358" s="126">
        <v>1.9910000000000001</v>
      </c>
      <c r="M1358" s="137">
        <v>2</v>
      </c>
      <c r="N1358" s="126">
        <v>0.42399999999999999</v>
      </c>
      <c r="O1358" s="123">
        <v>3</v>
      </c>
      <c r="P1358" s="136">
        <v>0.42399999999999999</v>
      </c>
      <c r="Q1358" s="138">
        <v>4.2</v>
      </c>
      <c r="R1358" s="137">
        <v>4.2</v>
      </c>
      <c r="S1358" s="139">
        <v>488330</v>
      </c>
      <c r="T1358" s="124">
        <v>4</v>
      </c>
      <c r="U1358" s="140">
        <v>116269.04761904762</v>
      </c>
      <c r="V1358" s="141">
        <v>8.6007413019884087</v>
      </c>
    </row>
    <row r="1359" spans="1:22">
      <c r="A1359" s="125">
        <v>1361</v>
      </c>
      <c r="B1359" s="125">
        <v>1361</v>
      </c>
      <c r="C1359" s="125" t="s">
        <v>2120</v>
      </c>
      <c r="D1359" s="125" t="s">
        <v>890</v>
      </c>
      <c r="E1359" s="125" t="s">
        <v>1177</v>
      </c>
      <c r="F1359" s="125" t="s">
        <v>1897</v>
      </c>
      <c r="G1359" s="125" t="s">
        <v>1898</v>
      </c>
      <c r="H1359" s="125" t="s">
        <v>187</v>
      </c>
      <c r="I1359" s="123">
        <v>38000</v>
      </c>
      <c r="J1359" s="123">
        <v>38000</v>
      </c>
      <c r="K1359" s="125" t="s">
        <v>193</v>
      </c>
      <c r="L1359" s="126">
        <v>13.782</v>
      </c>
      <c r="M1359" s="137">
        <v>14</v>
      </c>
      <c r="N1359" s="126">
        <v>0.42199999999999999</v>
      </c>
      <c r="O1359" s="123">
        <v>3</v>
      </c>
      <c r="P1359" s="136">
        <v>0.42199999999999999</v>
      </c>
      <c r="Q1359" s="138">
        <v>4.2</v>
      </c>
      <c r="R1359" s="137">
        <v>4.2</v>
      </c>
      <c r="S1359" s="139">
        <v>1597940</v>
      </c>
      <c r="T1359" s="124">
        <v>1</v>
      </c>
      <c r="U1359" s="140">
        <v>380461.90476190473</v>
      </c>
      <c r="V1359" s="141">
        <v>2.6283840444572388</v>
      </c>
    </row>
    <row r="1360" spans="1:22">
      <c r="A1360" s="125">
        <v>1362</v>
      </c>
      <c r="B1360" s="125">
        <v>1362</v>
      </c>
      <c r="C1360" s="125" t="s">
        <v>2121</v>
      </c>
      <c r="D1360" s="125" t="s">
        <v>223</v>
      </c>
      <c r="E1360" s="125" t="s">
        <v>458</v>
      </c>
      <c r="F1360" s="125" t="s">
        <v>909</v>
      </c>
      <c r="G1360" s="125" t="s">
        <v>415</v>
      </c>
      <c r="H1360" s="125" t="s">
        <v>187</v>
      </c>
      <c r="I1360" s="123">
        <v>38000</v>
      </c>
      <c r="J1360" s="123">
        <v>38000</v>
      </c>
      <c r="K1360" s="125" t="s">
        <v>193</v>
      </c>
      <c r="L1360" s="126">
        <v>7.633</v>
      </c>
      <c r="M1360" s="137">
        <v>8</v>
      </c>
      <c r="N1360" s="126">
        <v>0.10299999999999999</v>
      </c>
      <c r="O1360" s="123">
        <v>3</v>
      </c>
      <c r="P1360" s="136">
        <v>0.10299999999999999</v>
      </c>
      <c r="Q1360" s="138">
        <v>4.2</v>
      </c>
      <c r="R1360" s="137">
        <v>4.2</v>
      </c>
      <c r="S1360" s="139">
        <v>909950</v>
      </c>
      <c r="T1360" s="124">
        <v>4</v>
      </c>
      <c r="U1360" s="140">
        <v>216654.76190476189</v>
      </c>
      <c r="V1360" s="141">
        <v>4.6156382218803227</v>
      </c>
    </row>
    <row r="1361" spans="1:22">
      <c r="A1361" s="125">
        <v>1363</v>
      </c>
      <c r="B1361" s="125">
        <v>1363</v>
      </c>
      <c r="C1361" s="125" t="s">
        <v>2122</v>
      </c>
      <c r="D1361" s="125" t="s">
        <v>497</v>
      </c>
      <c r="E1361" s="125" t="s">
        <v>497</v>
      </c>
      <c r="F1361" s="125" t="s">
        <v>477</v>
      </c>
      <c r="G1361" s="125" t="s">
        <v>478</v>
      </c>
      <c r="H1361" s="125" t="s">
        <v>187</v>
      </c>
      <c r="I1361" s="123">
        <v>38000</v>
      </c>
      <c r="J1361" s="123">
        <v>38000</v>
      </c>
      <c r="K1361" s="125" t="s">
        <v>193</v>
      </c>
      <c r="L1361" s="126">
        <v>5.2439999999999998</v>
      </c>
      <c r="M1361" s="137">
        <v>6</v>
      </c>
      <c r="N1361" s="126">
        <v>0.104</v>
      </c>
      <c r="O1361" s="123">
        <v>3</v>
      </c>
      <c r="P1361" s="136">
        <v>0.104</v>
      </c>
      <c r="Q1361" s="138">
        <v>4.2</v>
      </c>
      <c r="R1361" s="137">
        <v>4.2</v>
      </c>
      <c r="S1361" s="139">
        <v>769410</v>
      </c>
      <c r="T1361" s="124">
        <v>4</v>
      </c>
      <c r="U1361" s="140">
        <v>183192.85714285713</v>
      </c>
      <c r="V1361" s="141">
        <v>5.4587281163488903</v>
      </c>
    </row>
    <row r="1362" spans="1:22">
      <c r="A1362" s="125">
        <v>1364</v>
      </c>
      <c r="B1362" s="125">
        <v>1364</v>
      </c>
      <c r="C1362" s="125" t="s">
        <v>2123</v>
      </c>
      <c r="D1362" s="125" t="s">
        <v>418</v>
      </c>
      <c r="E1362" s="125" t="s">
        <v>418</v>
      </c>
      <c r="F1362" s="125" t="s">
        <v>871</v>
      </c>
      <c r="G1362" s="125" t="s">
        <v>872</v>
      </c>
      <c r="H1362" s="125" t="s">
        <v>187</v>
      </c>
      <c r="I1362" s="123">
        <v>38000</v>
      </c>
      <c r="J1362" s="123">
        <v>38000</v>
      </c>
      <c r="K1362" s="125" t="s">
        <v>193</v>
      </c>
      <c r="L1362" s="126">
        <v>6.452</v>
      </c>
      <c r="M1362" s="137">
        <v>7</v>
      </c>
      <c r="N1362" s="126">
        <v>0.33800000000000002</v>
      </c>
      <c r="O1362" s="123">
        <v>3</v>
      </c>
      <c r="P1362" s="136">
        <v>0.33800000000000002</v>
      </c>
      <c r="Q1362" s="138">
        <v>4.2</v>
      </c>
      <c r="R1362" s="137">
        <v>4.2</v>
      </c>
      <c r="S1362" s="139">
        <v>839680</v>
      </c>
      <c r="T1362" s="124">
        <v>4</v>
      </c>
      <c r="U1362" s="140">
        <v>199923.80952380953</v>
      </c>
      <c r="V1362" s="141">
        <v>5.0019054878048781</v>
      </c>
    </row>
    <row r="1363" spans="1:22">
      <c r="A1363" s="125">
        <v>1365</v>
      </c>
      <c r="B1363" s="125">
        <v>1365</v>
      </c>
      <c r="C1363" s="125" t="s">
        <v>2124</v>
      </c>
      <c r="D1363" s="125" t="s">
        <v>860</v>
      </c>
      <c r="E1363" s="125" t="s">
        <v>860</v>
      </c>
      <c r="F1363" s="125" t="s">
        <v>1884</v>
      </c>
      <c r="G1363" s="125" t="s">
        <v>1885</v>
      </c>
      <c r="H1363" s="125" t="s">
        <v>187</v>
      </c>
      <c r="I1363" s="123">
        <v>38000</v>
      </c>
      <c r="J1363" s="123">
        <v>38000</v>
      </c>
      <c r="K1363" s="123">
        <v>20000</v>
      </c>
      <c r="L1363" s="126">
        <v>1.677</v>
      </c>
      <c r="M1363" s="137">
        <v>2</v>
      </c>
      <c r="N1363" s="126">
        <v>0.26100000000000001</v>
      </c>
      <c r="O1363" s="123">
        <v>3</v>
      </c>
      <c r="P1363" s="136">
        <v>0.26100000000000001</v>
      </c>
      <c r="Q1363" s="138">
        <v>4.2</v>
      </c>
      <c r="R1363" s="137">
        <v>4.2</v>
      </c>
      <c r="S1363" s="139">
        <v>488330</v>
      </c>
      <c r="T1363" s="124">
        <v>4</v>
      </c>
      <c r="U1363" s="140">
        <v>116269.04761904762</v>
      </c>
      <c r="V1363" s="141">
        <v>8.6007413019884087</v>
      </c>
    </row>
    <row r="1364" spans="1:22">
      <c r="A1364" s="125">
        <v>1366</v>
      </c>
      <c r="B1364" s="125">
        <v>1366</v>
      </c>
      <c r="C1364" s="125" t="s">
        <v>2125</v>
      </c>
      <c r="D1364" s="125" t="s">
        <v>354</v>
      </c>
      <c r="E1364" s="125" t="s">
        <v>354</v>
      </c>
      <c r="F1364" s="125" t="s">
        <v>355</v>
      </c>
      <c r="G1364" s="125" t="s">
        <v>356</v>
      </c>
      <c r="H1364" s="125" t="s">
        <v>207</v>
      </c>
      <c r="I1364" s="123">
        <v>110000</v>
      </c>
      <c r="J1364" s="123">
        <v>110000</v>
      </c>
      <c r="K1364" s="125" t="s">
        <v>208</v>
      </c>
      <c r="L1364" s="126">
        <v>4.5579999999999998</v>
      </c>
      <c r="M1364" s="137">
        <v>5</v>
      </c>
      <c r="N1364" s="126">
        <v>0.42199999999999999</v>
      </c>
      <c r="O1364" s="123">
        <v>3</v>
      </c>
      <c r="P1364" s="136">
        <v>0.42199999999999999</v>
      </c>
      <c r="Q1364" s="138">
        <v>4.2</v>
      </c>
      <c r="R1364" s="137">
        <v>4.2</v>
      </c>
      <c r="S1364" s="139">
        <v>1679970</v>
      </c>
      <c r="T1364" s="124">
        <v>7</v>
      </c>
      <c r="U1364" s="140">
        <v>399992.8571428571</v>
      </c>
      <c r="V1364" s="141">
        <v>2.5000446436543511</v>
      </c>
    </row>
    <row r="1365" spans="1:22">
      <c r="A1365" s="125">
        <v>1367</v>
      </c>
      <c r="B1365" s="125">
        <v>1367</v>
      </c>
      <c r="C1365" s="125" t="s">
        <v>2126</v>
      </c>
      <c r="D1365" s="125" t="s">
        <v>860</v>
      </c>
      <c r="E1365" s="125" t="s">
        <v>860</v>
      </c>
      <c r="F1365" s="125" t="s">
        <v>1884</v>
      </c>
      <c r="G1365" s="125" t="s">
        <v>1885</v>
      </c>
      <c r="H1365" s="125" t="s">
        <v>187</v>
      </c>
      <c r="I1365" s="123">
        <v>38000</v>
      </c>
      <c r="J1365" s="123">
        <v>38000</v>
      </c>
      <c r="K1365" s="123">
        <v>20000</v>
      </c>
      <c r="L1365" s="126">
        <v>11.334</v>
      </c>
      <c r="M1365" s="137">
        <v>12</v>
      </c>
      <c r="N1365" s="126">
        <v>0.1</v>
      </c>
      <c r="O1365" s="123">
        <v>3</v>
      </c>
      <c r="P1365" s="136">
        <v>0.1</v>
      </c>
      <c r="Q1365" s="138">
        <v>4.2</v>
      </c>
      <c r="R1365" s="137">
        <v>4.2</v>
      </c>
      <c r="S1365" s="139">
        <v>1492540</v>
      </c>
      <c r="T1365" s="124">
        <v>1</v>
      </c>
      <c r="U1365" s="140">
        <v>355366.66666666663</v>
      </c>
      <c r="V1365" s="141">
        <v>2.8139949348091173</v>
      </c>
    </row>
    <row r="1366" spans="1:22">
      <c r="A1366" s="125">
        <v>1368</v>
      </c>
      <c r="B1366" s="125">
        <v>1368</v>
      </c>
      <c r="C1366" s="125" t="s">
        <v>2127</v>
      </c>
      <c r="D1366" s="125" t="s">
        <v>1198</v>
      </c>
      <c r="E1366" s="125" t="s">
        <v>1198</v>
      </c>
      <c r="F1366" s="125" t="s">
        <v>2128</v>
      </c>
      <c r="G1366" s="125" t="s">
        <v>2129</v>
      </c>
      <c r="H1366" s="125" t="s">
        <v>187</v>
      </c>
      <c r="I1366" s="123">
        <v>38000</v>
      </c>
      <c r="J1366" s="123">
        <v>38000</v>
      </c>
      <c r="K1366" s="125" t="s">
        <v>193</v>
      </c>
      <c r="L1366" s="126">
        <v>6.8310000000000004</v>
      </c>
      <c r="M1366" s="137">
        <v>7</v>
      </c>
      <c r="N1366" s="126">
        <v>0.14299999999999999</v>
      </c>
      <c r="O1366" s="123">
        <v>3</v>
      </c>
      <c r="P1366" s="136">
        <v>0.14299999999999999</v>
      </c>
      <c r="Q1366" s="138">
        <v>4.2</v>
      </c>
      <c r="R1366" s="137">
        <v>4.2</v>
      </c>
      <c r="S1366" s="139">
        <v>839680</v>
      </c>
      <c r="T1366" s="124">
        <v>4</v>
      </c>
      <c r="U1366" s="140">
        <v>199923.80952380953</v>
      </c>
      <c r="V1366" s="141">
        <v>5.0019054878048781</v>
      </c>
    </row>
    <row r="1367" spans="1:22">
      <c r="A1367" s="125">
        <v>1369</v>
      </c>
      <c r="B1367" s="125">
        <v>1369</v>
      </c>
      <c r="C1367" s="125" t="s">
        <v>2130</v>
      </c>
      <c r="D1367" s="125" t="s">
        <v>1198</v>
      </c>
      <c r="E1367" s="125" t="s">
        <v>1198</v>
      </c>
      <c r="F1367" s="125" t="s">
        <v>1914</v>
      </c>
      <c r="G1367" s="125" t="s">
        <v>1915</v>
      </c>
      <c r="H1367" s="125" t="s">
        <v>187</v>
      </c>
      <c r="I1367" s="123">
        <v>38000</v>
      </c>
      <c r="J1367" s="123">
        <v>38000</v>
      </c>
      <c r="K1367" s="123">
        <v>10000</v>
      </c>
      <c r="L1367" s="126">
        <v>7.3630000000000004</v>
      </c>
      <c r="M1367" s="137">
        <v>8</v>
      </c>
      <c r="N1367" s="126">
        <v>0.45700000000000002</v>
      </c>
      <c r="O1367" s="123">
        <v>3</v>
      </c>
      <c r="P1367" s="136">
        <v>0.45700000000000002</v>
      </c>
      <c r="Q1367" s="138">
        <v>4.2</v>
      </c>
      <c r="R1367" s="137">
        <v>4.2</v>
      </c>
      <c r="S1367" s="139">
        <v>909950</v>
      </c>
      <c r="T1367" s="124">
        <v>4</v>
      </c>
      <c r="U1367" s="140">
        <v>216654.76190476189</v>
      </c>
      <c r="V1367" s="141">
        <v>4.6156382218803227</v>
      </c>
    </row>
    <row r="1368" spans="1:22">
      <c r="A1368" s="125">
        <v>1370</v>
      </c>
      <c r="B1368" s="125">
        <v>1370</v>
      </c>
      <c r="C1368" s="125" t="s">
        <v>2131</v>
      </c>
      <c r="D1368" s="125" t="s">
        <v>195</v>
      </c>
      <c r="E1368" s="125" t="s">
        <v>195</v>
      </c>
      <c r="F1368" s="125" t="s">
        <v>239</v>
      </c>
      <c r="G1368" s="125" t="s">
        <v>240</v>
      </c>
      <c r="H1368" s="125" t="s">
        <v>187</v>
      </c>
      <c r="I1368" s="123">
        <v>38000</v>
      </c>
      <c r="J1368" s="125" t="s">
        <v>193</v>
      </c>
      <c r="K1368" s="123">
        <v>38000</v>
      </c>
      <c r="L1368" s="126">
        <v>1.528</v>
      </c>
      <c r="M1368" s="137">
        <v>2</v>
      </c>
      <c r="N1368" s="126">
        <v>0.52900000000000003</v>
      </c>
      <c r="O1368" s="123">
        <v>3</v>
      </c>
      <c r="P1368" s="136">
        <v>0.52900000000000003</v>
      </c>
      <c r="Q1368" s="138">
        <v>4.2</v>
      </c>
      <c r="R1368" s="137">
        <v>4.2</v>
      </c>
      <c r="S1368" s="139">
        <v>488330</v>
      </c>
      <c r="T1368" s="124">
        <v>4</v>
      </c>
      <c r="U1368" s="140">
        <v>116269.04761904762</v>
      </c>
      <c r="V1368" s="141">
        <v>8.6007413019884087</v>
      </c>
    </row>
    <row r="1369" spans="1:22">
      <c r="A1369" s="125">
        <v>1371</v>
      </c>
      <c r="B1369" s="125">
        <v>1371</v>
      </c>
      <c r="C1369" s="125" t="s">
        <v>2132</v>
      </c>
      <c r="D1369" s="125" t="s">
        <v>195</v>
      </c>
      <c r="E1369" s="125" t="s">
        <v>195</v>
      </c>
      <c r="F1369" s="125" t="s">
        <v>443</v>
      </c>
      <c r="G1369" s="125" t="s">
        <v>444</v>
      </c>
      <c r="H1369" s="125" t="s">
        <v>207</v>
      </c>
      <c r="I1369" s="123">
        <v>110000</v>
      </c>
      <c r="J1369" s="123">
        <v>38000</v>
      </c>
      <c r="K1369" s="123">
        <v>110000</v>
      </c>
      <c r="L1369" s="126">
        <v>9.3040000000000003</v>
      </c>
      <c r="M1369" s="137">
        <v>10</v>
      </c>
      <c r="N1369" s="126">
        <v>0.27700000000000002</v>
      </c>
      <c r="O1369" s="123">
        <v>3</v>
      </c>
      <c r="P1369" s="136">
        <v>0.27700000000000002</v>
      </c>
      <c r="Q1369" s="138">
        <v>4.2</v>
      </c>
      <c r="R1369" s="137">
        <v>4.2</v>
      </c>
      <c r="S1369" s="139">
        <v>1943470</v>
      </c>
      <c r="T1369" s="124">
        <v>7</v>
      </c>
      <c r="U1369" s="140">
        <v>462730.95238095237</v>
      </c>
      <c r="V1369" s="141">
        <v>2.1610830113148132</v>
      </c>
    </row>
    <row r="1370" spans="1:22">
      <c r="A1370" s="125">
        <v>1372</v>
      </c>
      <c r="B1370" s="125">
        <v>1372</v>
      </c>
      <c r="C1370" s="125" t="s">
        <v>2133</v>
      </c>
      <c r="D1370" s="125" t="s">
        <v>195</v>
      </c>
      <c r="E1370" s="125" t="s">
        <v>195</v>
      </c>
      <c r="F1370" s="125" t="s">
        <v>867</v>
      </c>
      <c r="G1370" s="125" t="s">
        <v>868</v>
      </c>
      <c r="H1370" s="125" t="s">
        <v>187</v>
      </c>
      <c r="I1370" s="123">
        <v>38000</v>
      </c>
      <c r="J1370" s="123">
        <v>38000</v>
      </c>
      <c r="K1370" s="125" t="s">
        <v>193</v>
      </c>
      <c r="L1370" s="126">
        <v>10.66</v>
      </c>
      <c r="M1370" s="137">
        <v>11</v>
      </c>
      <c r="N1370" s="126">
        <v>9.0999999999999998E-2</v>
      </c>
      <c r="O1370" s="123">
        <v>3</v>
      </c>
      <c r="P1370" s="136">
        <v>9.0999999999999998E-2</v>
      </c>
      <c r="Q1370" s="138">
        <v>4.2</v>
      </c>
      <c r="R1370" s="137">
        <v>4.2</v>
      </c>
      <c r="S1370" s="139">
        <v>1439840</v>
      </c>
      <c r="T1370" s="124">
        <v>1</v>
      </c>
      <c r="U1370" s="140">
        <v>342819.04761904763</v>
      </c>
      <c r="V1370" s="141">
        <v>2.9169907767529724</v>
      </c>
    </row>
    <row r="1371" spans="1:22">
      <c r="A1371" s="125">
        <v>1373</v>
      </c>
      <c r="B1371" s="125">
        <v>1373</v>
      </c>
      <c r="C1371" s="125" t="s">
        <v>2134</v>
      </c>
      <c r="D1371" s="125" t="s">
        <v>195</v>
      </c>
      <c r="E1371" s="125" t="s">
        <v>195</v>
      </c>
      <c r="F1371" s="125" t="s">
        <v>443</v>
      </c>
      <c r="G1371" s="125" t="s">
        <v>444</v>
      </c>
      <c r="H1371" s="125" t="s">
        <v>207</v>
      </c>
      <c r="I1371" s="123">
        <v>110000</v>
      </c>
      <c r="J1371" s="123">
        <v>38000</v>
      </c>
      <c r="K1371" s="123">
        <v>110000</v>
      </c>
      <c r="L1371" s="126">
        <v>5.41</v>
      </c>
      <c r="M1371" s="137">
        <v>6</v>
      </c>
      <c r="N1371" s="126">
        <v>0.29099999999999998</v>
      </c>
      <c r="O1371" s="123">
        <v>3</v>
      </c>
      <c r="P1371" s="136">
        <v>0.29099999999999998</v>
      </c>
      <c r="Q1371" s="138">
        <v>4.2</v>
      </c>
      <c r="R1371" s="137">
        <v>4.2</v>
      </c>
      <c r="S1371" s="139">
        <v>1732670</v>
      </c>
      <c r="T1371" s="124">
        <v>7</v>
      </c>
      <c r="U1371" s="140">
        <v>412540.47619047615</v>
      </c>
      <c r="V1371" s="141">
        <v>2.4240045709800482</v>
      </c>
    </row>
    <row r="1372" spans="1:22">
      <c r="A1372" s="125">
        <v>1374</v>
      </c>
      <c r="B1372" s="125">
        <v>1374</v>
      </c>
      <c r="C1372" s="125" t="s">
        <v>2135</v>
      </c>
      <c r="D1372" s="125" t="s">
        <v>195</v>
      </c>
      <c r="E1372" s="125" t="s">
        <v>195</v>
      </c>
      <c r="F1372" s="125" t="s">
        <v>254</v>
      </c>
      <c r="G1372" s="125" t="s">
        <v>255</v>
      </c>
      <c r="H1372" s="125" t="s">
        <v>207</v>
      </c>
      <c r="I1372" s="123">
        <v>110000</v>
      </c>
      <c r="J1372" s="123">
        <v>33000</v>
      </c>
      <c r="K1372" s="123">
        <v>110000</v>
      </c>
      <c r="L1372" s="126">
        <v>7.02</v>
      </c>
      <c r="M1372" s="137">
        <v>8</v>
      </c>
      <c r="N1372" s="126">
        <v>0.312</v>
      </c>
      <c r="O1372" s="123">
        <v>3</v>
      </c>
      <c r="P1372" s="136">
        <v>0.312</v>
      </c>
      <c r="Q1372" s="138">
        <v>4.2</v>
      </c>
      <c r="R1372" s="137">
        <v>4.2</v>
      </c>
      <c r="S1372" s="139">
        <v>1838070</v>
      </c>
      <c r="T1372" s="124">
        <v>7</v>
      </c>
      <c r="U1372" s="140">
        <v>437635.71428571426</v>
      </c>
      <c r="V1372" s="141">
        <v>2.2850054676916547</v>
      </c>
    </row>
    <row r="1373" spans="1:22">
      <c r="A1373" s="125">
        <v>1375</v>
      </c>
      <c r="B1373" s="125">
        <v>1375</v>
      </c>
      <c r="C1373" s="125" t="s">
        <v>2136</v>
      </c>
      <c r="D1373" s="125" t="s">
        <v>195</v>
      </c>
      <c r="E1373" s="125" t="s">
        <v>195</v>
      </c>
      <c r="F1373" s="125" t="s">
        <v>254</v>
      </c>
      <c r="G1373" s="125" t="s">
        <v>255</v>
      </c>
      <c r="H1373" s="125" t="s">
        <v>207</v>
      </c>
      <c r="I1373" s="123">
        <v>110000</v>
      </c>
      <c r="J1373" s="123">
        <v>33000</v>
      </c>
      <c r="K1373" s="123">
        <v>110000</v>
      </c>
      <c r="L1373" s="126">
        <v>7.7279999999999998</v>
      </c>
      <c r="M1373" s="137">
        <v>8</v>
      </c>
      <c r="N1373" s="126">
        <v>9.6000000000000002E-2</v>
      </c>
      <c r="O1373" s="123">
        <v>3</v>
      </c>
      <c r="P1373" s="136">
        <v>9.6000000000000002E-2</v>
      </c>
      <c r="Q1373" s="138">
        <v>4.2</v>
      </c>
      <c r="R1373" s="137">
        <v>4.2</v>
      </c>
      <c r="S1373" s="139">
        <v>1838070</v>
      </c>
      <c r="T1373" s="124">
        <v>7</v>
      </c>
      <c r="U1373" s="140">
        <v>437635.71428571426</v>
      </c>
      <c r="V1373" s="141">
        <v>2.2850054676916547</v>
      </c>
    </row>
    <row r="1374" spans="1:22">
      <c r="A1374" s="125">
        <v>1376</v>
      </c>
      <c r="B1374" s="125">
        <v>1376</v>
      </c>
      <c r="C1374" s="125" t="s">
        <v>2137</v>
      </c>
      <c r="D1374" s="125" t="s">
        <v>195</v>
      </c>
      <c r="E1374" s="125" t="s">
        <v>195</v>
      </c>
      <c r="F1374" s="125" t="s">
        <v>1221</v>
      </c>
      <c r="G1374" s="125" t="s">
        <v>1222</v>
      </c>
      <c r="H1374" s="125" t="s">
        <v>207</v>
      </c>
      <c r="I1374" s="123">
        <v>110000</v>
      </c>
      <c r="J1374" s="125" t="s">
        <v>193</v>
      </c>
      <c r="K1374" s="123">
        <v>110000</v>
      </c>
      <c r="L1374" s="126">
        <v>13.497999999999999</v>
      </c>
      <c r="M1374" s="137">
        <v>14</v>
      </c>
      <c r="N1374" s="126">
        <v>0.125</v>
      </c>
      <c r="O1374" s="123">
        <v>3</v>
      </c>
      <c r="P1374" s="136">
        <v>0.125</v>
      </c>
      <c r="Q1374" s="138">
        <v>4.2</v>
      </c>
      <c r="R1374" s="137">
        <v>4.2</v>
      </c>
      <c r="S1374" s="139">
        <v>2154270</v>
      </c>
      <c r="T1374" s="124">
        <v>7</v>
      </c>
      <c r="U1374" s="140">
        <v>512921.42857142852</v>
      </c>
      <c r="V1374" s="141">
        <v>1.9496163433552898</v>
      </c>
    </row>
    <row r="1375" spans="1:22">
      <c r="A1375" s="125">
        <v>1377</v>
      </c>
      <c r="B1375" s="125">
        <v>1377</v>
      </c>
      <c r="C1375" s="125" t="s">
        <v>2138</v>
      </c>
      <c r="D1375" s="125" t="s">
        <v>257</v>
      </c>
      <c r="E1375" s="125" t="s">
        <v>257</v>
      </c>
      <c r="F1375" s="125" t="s">
        <v>258</v>
      </c>
      <c r="G1375" s="125" t="s">
        <v>259</v>
      </c>
      <c r="H1375" s="125" t="s">
        <v>207</v>
      </c>
      <c r="I1375" s="123">
        <v>110000</v>
      </c>
      <c r="J1375" s="123"/>
      <c r="K1375" s="123"/>
      <c r="L1375" s="126">
        <v>3.3820000000000001</v>
      </c>
      <c r="M1375" s="137">
        <v>4</v>
      </c>
      <c r="N1375" s="126">
        <v>0.124</v>
      </c>
      <c r="O1375" s="123">
        <v>3</v>
      </c>
      <c r="P1375" s="136">
        <v>0.124</v>
      </c>
      <c r="Q1375" s="138">
        <v>4.2</v>
      </c>
      <c r="R1375" s="137">
        <v>4.2</v>
      </c>
      <c r="S1375" s="139">
        <v>1627270</v>
      </c>
      <c r="T1375" s="124">
        <v>7</v>
      </c>
      <c r="U1375" s="140">
        <v>387445.23809523811</v>
      </c>
      <c r="V1375" s="141">
        <v>2.5810099123071155</v>
      </c>
    </row>
    <row r="1376" spans="1:22">
      <c r="A1376" s="125">
        <v>1378</v>
      </c>
      <c r="B1376" s="125">
        <v>1378</v>
      </c>
      <c r="C1376" s="125" t="s">
        <v>2139</v>
      </c>
      <c r="D1376" s="125" t="s">
        <v>261</v>
      </c>
      <c r="E1376" s="125" t="s">
        <v>261</v>
      </c>
      <c r="F1376" s="125" t="s">
        <v>262</v>
      </c>
      <c r="G1376" s="125" t="s">
        <v>263</v>
      </c>
      <c r="H1376" s="125" t="s">
        <v>187</v>
      </c>
      <c r="I1376" s="123">
        <v>38000</v>
      </c>
      <c r="J1376" s="123">
        <v>38000</v>
      </c>
      <c r="K1376" s="125" t="s">
        <v>193</v>
      </c>
      <c r="L1376" s="126">
        <v>6.2830000000000004</v>
      </c>
      <c r="M1376" s="137">
        <v>7</v>
      </c>
      <c r="N1376" s="126">
        <v>0.24199999999999999</v>
      </c>
      <c r="O1376" s="123">
        <v>3</v>
      </c>
      <c r="P1376" s="136">
        <v>0.24199999999999999</v>
      </c>
      <c r="Q1376" s="138">
        <v>4.2</v>
      </c>
      <c r="R1376" s="137">
        <v>4.2</v>
      </c>
      <c r="S1376" s="139">
        <v>839680</v>
      </c>
      <c r="T1376" s="124">
        <v>4</v>
      </c>
      <c r="U1376" s="140">
        <v>199923.80952380953</v>
      </c>
      <c r="V1376" s="141">
        <v>5.0019054878048781</v>
      </c>
    </row>
    <row r="1377" spans="1:22">
      <c r="A1377" s="125">
        <v>1379</v>
      </c>
      <c r="B1377" s="125">
        <v>1379</v>
      </c>
      <c r="C1377" s="125" t="s">
        <v>2140</v>
      </c>
      <c r="D1377" s="125" t="s">
        <v>223</v>
      </c>
      <c r="E1377" s="125" t="s">
        <v>223</v>
      </c>
      <c r="F1377" s="125" t="s">
        <v>265</v>
      </c>
      <c r="G1377" s="125" t="s">
        <v>266</v>
      </c>
      <c r="H1377" s="125" t="s">
        <v>187</v>
      </c>
      <c r="I1377" s="123">
        <v>38000</v>
      </c>
      <c r="J1377" s="123">
        <v>38000</v>
      </c>
      <c r="K1377" s="123">
        <v>20000</v>
      </c>
      <c r="L1377" s="126">
        <v>11.004</v>
      </c>
      <c r="M1377" s="137">
        <v>12</v>
      </c>
      <c r="N1377" s="126">
        <v>0.22600000000000001</v>
      </c>
      <c r="O1377" s="123">
        <v>3</v>
      </c>
      <c r="P1377" s="136">
        <v>0.22600000000000001</v>
      </c>
      <c r="Q1377" s="138">
        <v>4.2</v>
      </c>
      <c r="R1377" s="137">
        <v>4.2</v>
      </c>
      <c r="S1377" s="139">
        <v>1492540</v>
      </c>
      <c r="T1377" s="124">
        <v>1</v>
      </c>
      <c r="U1377" s="140">
        <v>355366.66666666663</v>
      </c>
      <c r="V1377" s="141">
        <v>2.8139949348091173</v>
      </c>
    </row>
    <row r="1378" spans="1:22">
      <c r="A1378" s="125">
        <v>1380</v>
      </c>
      <c r="B1378" s="125">
        <v>1380</v>
      </c>
      <c r="C1378" s="125" t="s">
        <v>2141</v>
      </c>
      <c r="D1378" s="125" t="s">
        <v>223</v>
      </c>
      <c r="E1378" s="125" t="s">
        <v>223</v>
      </c>
      <c r="F1378" s="125" t="s">
        <v>265</v>
      </c>
      <c r="G1378" s="125" t="s">
        <v>266</v>
      </c>
      <c r="H1378" s="125" t="s">
        <v>187</v>
      </c>
      <c r="I1378" s="123">
        <v>38000</v>
      </c>
      <c r="J1378" s="123">
        <v>38000</v>
      </c>
      <c r="K1378" s="123">
        <v>20000</v>
      </c>
      <c r="L1378" s="126">
        <v>13.888</v>
      </c>
      <c r="M1378" s="137">
        <v>14</v>
      </c>
      <c r="N1378" s="126">
        <v>0.216</v>
      </c>
      <c r="O1378" s="123">
        <v>3</v>
      </c>
      <c r="P1378" s="136">
        <v>0.216</v>
      </c>
      <c r="Q1378" s="138">
        <v>4.2</v>
      </c>
      <c r="R1378" s="137">
        <v>4.2</v>
      </c>
      <c r="S1378" s="139">
        <v>1597940</v>
      </c>
      <c r="T1378" s="124">
        <v>1</v>
      </c>
      <c r="U1378" s="140">
        <v>380461.90476190473</v>
      </c>
      <c r="V1378" s="141">
        <v>2.6283840444572388</v>
      </c>
    </row>
    <row r="1379" spans="1:22">
      <c r="A1379" s="125">
        <v>1381</v>
      </c>
      <c r="B1379" s="125">
        <v>1381</v>
      </c>
      <c r="C1379" s="125" t="s">
        <v>2142</v>
      </c>
      <c r="D1379" s="125" t="s">
        <v>223</v>
      </c>
      <c r="E1379" s="125" t="s">
        <v>223</v>
      </c>
      <c r="F1379" s="125" t="s">
        <v>233</v>
      </c>
      <c r="G1379" s="125" t="s">
        <v>234</v>
      </c>
      <c r="H1379" s="125" t="s">
        <v>187</v>
      </c>
      <c r="I1379" s="123">
        <v>38000</v>
      </c>
      <c r="J1379" s="123">
        <v>38000</v>
      </c>
      <c r="K1379" s="123">
        <v>20000</v>
      </c>
      <c r="L1379" s="126">
        <v>13.212999999999999</v>
      </c>
      <c r="M1379" s="137">
        <v>14</v>
      </c>
      <c r="N1379" s="126">
        <v>0.155</v>
      </c>
      <c r="O1379" s="123">
        <v>3</v>
      </c>
      <c r="P1379" s="136">
        <v>0.155</v>
      </c>
      <c r="Q1379" s="138">
        <v>4.2</v>
      </c>
      <c r="R1379" s="137">
        <v>4.2</v>
      </c>
      <c r="S1379" s="139">
        <v>1597940</v>
      </c>
      <c r="T1379" s="124">
        <v>1</v>
      </c>
      <c r="U1379" s="140">
        <v>380461.90476190473</v>
      </c>
      <c r="V1379" s="141">
        <v>2.6283840444572388</v>
      </c>
    </row>
    <row r="1380" spans="1:22">
      <c r="A1380" s="125">
        <v>1382</v>
      </c>
      <c r="B1380" s="125">
        <v>1382</v>
      </c>
      <c r="C1380" s="125" t="s">
        <v>2143</v>
      </c>
      <c r="D1380" s="125" t="s">
        <v>184</v>
      </c>
      <c r="E1380" s="125" t="s">
        <v>184</v>
      </c>
      <c r="F1380" s="125" t="s">
        <v>265</v>
      </c>
      <c r="G1380" s="125" t="s">
        <v>266</v>
      </c>
      <c r="H1380" s="125" t="s">
        <v>187</v>
      </c>
      <c r="I1380" s="123">
        <v>38000</v>
      </c>
      <c r="J1380" s="123">
        <v>38000</v>
      </c>
      <c r="K1380" s="123">
        <v>20000</v>
      </c>
      <c r="L1380" s="126">
        <v>7.492</v>
      </c>
      <c r="M1380" s="137">
        <v>8</v>
      </c>
      <c r="N1380" s="126">
        <v>0.21</v>
      </c>
      <c r="O1380" s="123">
        <v>3</v>
      </c>
      <c r="P1380" s="136">
        <v>0.21</v>
      </c>
      <c r="Q1380" s="138">
        <v>4.2</v>
      </c>
      <c r="R1380" s="137">
        <v>4.2</v>
      </c>
      <c r="S1380" s="139">
        <v>909950</v>
      </c>
      <c r="T1380" s="124">
        <v>4</v>
      </c>
      <c r="U1380" s="140">
        <v>216654.76190476189</v>
      </c>
      <c r="V1380" s="141">
        <v>4.6156382218803227</v>
      </c>
    </row>
    <row r="1381" spans="1:22">
      <c r="A1381" s="125">
        <v>1383</v>
      </c>
      <c r="B1381" s="125">
        <v>1383</v>
      </c>
      <c r="C1381" s="125" t="s">
        <v>2144</v>
      </c>
      <c r="D1381" s="125" t="s">
        <v>223</v>
      </c>
      <c r="E1381" s="125" t="s">
        <v>223</v>
      </c>
      <c r="F1381" s="125" t="s">
        <v>265</v>
      </c>
      <c r="G1381" s="125" t="s">
        <v>266</v>
      </c>
      <c r="H1381" s="125" t="s">
        <v>187</v>
      </c>
      <c r="I1381" s="123">
        <v>38000</v>
      </c>
      <c r="J1381" s="123">
        <v>38000</v>
      </c>
      <c r="K1381" s="123">
        <v>20000</v>
      </c>
      <c r="L1381" s="126">
        <v>8.4610000000000003</v>
      </c>
      <c r="M1381" s="137">
        <v>9</v>
      </c>
      <c r="N1381" s="126">
        <v>0.26800000000000002</v>
      </c>
      <c r="O1381" s="123">
        <v>3</v>
      </c>
      <c r="P1381" s="136">
        <v>0.26800000000000002</v>
      </c>
      <c r="Q1381" s="138">
        <v>4.2</v>
      </c>
      <c r="R1381" s="137">
        <v>4.2</v>
      </c>
      <c r="S1381" s="139">
        <v>1334440</v>
      </c>
      <c r="T1381" s="124">
        <v>1</v>
      </c>
      <c r="U1381" s="140">
        <v>317723.80952380953</v>
      </c>
      <c r="V1381" s="141">
        <v>3.1473876682353645</v>
      </c>
    </row>
    <row r="1382" spans="1:22">
      <c r="A1382" s="125">
        <v>1384</v>
      </c>
      <c r="B1382" s="125">
        <v>1384</v>
      </c>
      <c r="C1382" s="125" t="s">
        <v>2145</v>
      </c>
      <c r="D1382" s="125" t="s">
        <v>223</v>
      </c>
      <c r="E1382" s="125" t="s">
        <v>184</v>
      </c>
      <c r="F1382" s="125" t="s">
        <v>233</v>
      </c>
      <c r="G1382" s="125" t="s">
        <v>234</v>
      </c>
      <c r="H1382" s="125" t="s">
        <v>187</v>
      </c>
      <c r="I1382" s="123">
        <v>38000</v>
      </c>
      <c r="J1382" s="123">
        <v>38000</v>
      </c>
      <c r="K1382" s="123">
        <v>20000</v>
      </c>
      <c r="L1382" s="126">
        <v>7.1440000000000001</v>
      </c>
      <c r="M1382" s="137">
        <v>8</v>
      </c>
      <c r="N1382" s="126">
        <v>0.66</v>
      </c>
      <c r="O1382" s="123">
        <v>3</v>
      </c>
      <c r="P1382" s="136">
        <v>0.66</v>
      </c>
      <c r="Q1382" s="138">
        <v>4.2</v>
      </c>
      <c r="R1382" s="137">
        <v>4.2</v>
      </c>
      <c r="S1382" s="139">
        <v>909950</v>
      </c>
      <c r="T1382" s="124">
        <v>4</v>
      </c>
      <c r="U1382" s="140">
        <v>216654.76190476189</v>
      </c>
      <c r="V1382" s="141">
        <v>4.6156382218803227</v>
      </c>
    </row>
    <row r="1383" spans="1:22">
      <c r="A1383" s="125">
        <v>1385</v>
      </c>
      <c r="B1383" s="125">
        <v>1385</v>
      </c>
      <c r="C1383" s="125" t="s">
        <v>2146</v>
      </c>
      <c r="D1383" s="125" t="s">
        <v>184</v>
      </c>
      <c r="E1383" s="125" t="s">
        <v>184</v>
      </c>
      <c r="F1383" s="125" t="s">
        <v>233</v>
      </c>
      <c r="G1383" s="125" t="s">
        <v>234</v>
      </c>
      <c r="H1383" s="125" t="s">
        <v>187</v>
      </c>
      <c r="I1383" s="123">
        <v>38000</v>
      </c>
      <c r="J1383" s="123">
        <v>38000</v>
      </c>
      <c r="K1383" s="123">
        <v>20000</v>
      </c>
      <c r="L1383" s="126">
        <v>9.9390000000000001</v>
      </c>
      <c r="M1383" s="137">
        <v>10</v>
      </c>
      <c r="N1383" s="126">
        <v>0.10100000000000001</v>
      </c>
      <c r="O1383" s="123">
        <v>3</v>
      </c>
      <c r="P1383" s="136">
        <v>0.10100000000000001</v>
      </c>
      <c r="Q1383" s="138">
        <v>4.2</v>
      </c>
      <c r="R1383" s="137">
        <v>4.2</v>
      </c>
      <c r="S1383" s="139">
        <v>1387140</v>
      </c>
      <c r="T1383" s="124">
        <v>1</v>
      </c>
      <c r="U1383" s="140">
        <v>330271.42857142858</v>
      </c>
      <c r="V1383" s="141">
        <v>3.0278126216531858</v>
      </c>
    </row>
    <row r="1384" spans="1:22">
      <c r="A1384" s="125">
        <v>1386</v>
      </c>
      <c r="B1384" s="125">
        <v>1386</v>
      </c>
      <c r="C1384" s="125" t="s">
        <v>2147</v>
      </c>
      <c r="D1384" s="125" t="s">
        <v>223</v>
      </c>
      <c r="E1384" s="125" t="s">
        <v>223</v>
      </c>
      <c r="F1384" s="125" t="s">
        <v>233</v>
      </c>
      <c r="G1384" s="125" t="s">
        <v>234</v>
      </c>
      <c r="H1384" s="125" t="s">
        <v>187</v>
      </c>
      <c r="I1384" s="123">
        <v>38000</v>
      </c>
      <c r="J1384" s="123">
        <v>38000</v>
      </c>
      <c r="K1384" s="123">
        <v>20000</v>
      </c>
      <c r="L1384" s="126">
        <v>11.090999999999999</v>
      </c>
      <c r="M1384" s="137">
        <v>12</v>
      </c>
      <c r="N1384" s="126">
        <v>0.41899999999999998</v>
      </c>
      <c r="O1384" s="123">
        <v>3</v>
      </c>
      <c r="P1384" s="136">
        <v>0.41899999999999998</v>
      </c>
      <c r="Q1384" s="138">
        <v>4.2</v>
      </c>
      <c r="R1384" s="137">
        <v>4.2</v>
      </c>
      <c r="S1384" s="139">
        <v>1492540</v>
      </c>
      <c r="T1384" s="124">
        <v>1</v>
      </c>
      <c r="U1384" s="140">
        <v>355366.66666666663</v>
      </c>
      <c r="V1384" s="141">
        <v>2.8139949348091173</v>
      </c>
    </row>
    <row r="1385" spans="1:22">
      <c r="A1385" s="125">
        <v>1387</v>
      </c>
      <c r="B1385" s="125">
        <v>1387</v>
      </c>
      <c r="C1385" s="125" t="s">
        <v>2148</v>
      </c>
      <c r="D1385" s="125" t="s">
        <v>223</v>
      </c>
      <c r="E1385" s="125" t="s">
        <v>223</v>
      </c>
      <c r="F1385" s="125" t="s">
        <v>233</v>
      </c>
      <c r="G1385" s="125" t="s">
        <v>234</v>
      </c>
      <c r="H1385" s="125" t="s">
        <v>187</v>
      </c>
      <c r="I1385" s="123">
        <v>38000</v>
      </c>
      <c r="J1385" s="123">
        <v>38000</v>
      </c>
      <c r="K1385" s="123">
        <v>20000</v>
      </c>
      <c r="L1385" s="126">
        <v>9.4469999999999992</v>
      </c>
      <c r="M1385" s="137">
        <v>10</v>
      </c>
      <c r="N1385" s="126">
        <v>0.34599999999999997</v>
      </c>
      <c r="O1385" s="123">
        <v>3</v>
      </c>
      <c r="P1385" s="136">
        <v>0.34599999999999997</v>
      </c>
      <c r="Q1385" s="138">
        <v>4.2</v>
      </c>
      <c r="R1385" s="137">
        <v>4.2</v>
      </c>
      <c r="S1385" s="139">
        <v>1387140</v>
      </c>
      <c r="T1385" s="124">
        <v>1</v>
      </c>
      <c r="U1385" s="140">
        <v>330271.42857142858</v>
      </c>
      <c r="V1385" s="141">
        <v>3.0278126216531858</v>
      </c>
    </row>
    <row r="1386" spans="1:22">
      <c r="A1386" s="125">
        <v>1388</v>
      </c>
      <c r="B1386" s="125">
        <v>1388</v>
      </c>
      <c r="C1386" s="125" t="s">
        <v>2149</v>
      </c>
      <c r="D1386" s="125" t="s">
        <v>223</v>
      </c>
      <c r="E1386" s="125" t="s">
        <v>223</v>
      </c>
      <c r="F1386" s="125" t="s">
        <v>233</v>
      </c>
      <c r="G1386" s="125" t="s">
        <v>234</v>
      </c>
      <c r="H1386" s="125" t="s">
        <v>187</v>
      </c>
      <c r="I1386" s="123">
        <v>38000</v>
      </c>
      <c r="J1386" s="123">
        <v>38000</v>
      </c>
      <c r="K1386" s="123">
        <v>20000</v>
      </c>
      <c r="L1386" s="126">
        <v>6.4429999999999996</v>
      </c>
      <c r="M1386" s="137">
        <v>7</v>
      </c>
      <c r="N1386" s="126">
        <v>0.55700000000000005</v>
      </c>
      <c r="O1386" s="123">
        <v>3</v>
      </c>
      <c r="P1386" s="136">
        <v>0.55700000000000005</v>
      </c>
      <c r="Q1386" s="138">
        <v>4.2</v>
      </c>
      <c r="R1386" s="137">
        <v>4.2</v>
      </c>
      <c r="S1386" s="139">
        <v>839680</v>
      </c>
      <c r="T1386" s="124">
        <v>4</v>
      </c>
      <c r="U1386" s="140">
        <v>199923.80952380953</v>
      </c>
      <c r="V1386" s="141">
        <v>5.0019054878048781</v>
      </c>
    </row>
    <row r="1387" spans="1:22">
      <c r="A1387" s="125">
        <v>1389</v>
      </c>
      <c r="B1387" s="125">
        <v>1389</v>
      </c>
      <c r="C1387" s="125" t="s">
        <v>2150</v>
      </c>
      <c r="D1387" s="125" t="s">
        <v>223</v>
      </c>
      <c r="E1387" s="125" t="s">
        <v>223</v>
      </c>
      <c r="F1387" s="125" t="s">
        <v>233</v>
      </c>
      <c r="G1387" s="125" t="s">
        <v>234</v>
      </c>
      <c r="H1387" s="125" t="s">
        <v>187</v>
      </c>
      <c r="I1387" s="123">
        <v>38000</v>
      </c>
      <c r="J1387" s="123">
        <v>38000</v>
      </c>
      <c r="K1387" s="123">
        <v>20000</v>
      </c>
      <c r="L1387" s="126">
        <v>7.1790000000000003</v>
      </c>
      <c r="M1387" s="137">
        <v>8</v>
      </c>
      <c r="N1387" s="126">
        <v>0.313</v>
      </c>
      <c r="O1387" s="123">
        <v>3</v>
      </c>
      <c r="P1387" s="136">
        <v>0.313</v>
      </c>
      <c r="Q1387" s="138">
        <v>4.2</v>
      </c>
      <c r="R1387" s="137">
        <v>4.2</v>
      </c>
      <c r="S1387" s="139">
        <v>909950</v>
      </c>
      <c r="T1387" s="124">
        <v>4</v>
      </c>
      <c r="U1387" s="140">
        <v>216654.76190476189</v>
      </c>
      <c r="V1387" s="141">
        <v>4.6156382218803227</v>
      </c>
    </row>
    <row r="1388" spans="1:22">
      <c r="A1388" s="125">
        <v>1390</v>
      </c>
      <c r="B1388" s="125">
        <v>1390</v>
      </c>
      <c r="C1388" s="125" t="s">
        <v>2151</v>
      </c>
      <c r="D1388" s="125" t="s">
        <v>184</v>
      </c>
      <c r="E1388" s="125" t="s">
        <v>184</v>
      </c>
      <c r="F1388" s="125" t="s">
        <v>265</v>
      </c>
      <c r="G1388" s="125" t="s">
        <v>266</v>
      </c>
      <c r="H1388" s="125" t="s">
        <v>187</v>
      </c>
      <c r="I1388" s="123">
        <v>38000</v>
      </c>
      <c r="J1388" s="123">
        <v>38000</v>
      </c>
      <c r="K1388" s="123">
        <v>20000</v>
      </c>
      <c r="L1388" s="126">
        <v>5.71</v>
      </c>
      <c r="M1388" s="137">
        <v>6</v>
      </c>
      <c r="N1388" s="126">
        <v>0.16200000000000001</v>
      </c>
      <c r="O1388" s="123">
        <v>3</v>
      </c>
      <c r="P1388" s="136">
        <v>0.16200000000000001</v>
      </c>
      <c r="Q1388" s="138">
        <v>4.2</v>
      </c>
      <c r="R1388" s="137">
        <v>4.2</v>
      </c>
      <c r="S1388" s="139">
        <v>769410</v>
      </c>
      <c r="T1388" s="124">
        <v>4</v>
      </c>
      <c r="U1388" s="140">
        <v>183192.85714285713</v>
      </c>
      <c r="V1388" s="141">
        <v>5.4587281163488903</v>
      </c>
    </row>
    <row r="1389" spans="1:22">
      <c r="A1389" s="125">
        <v>1391</v>
      </c>
      <c r="B1389" s="125">
        <v>1391</v>
      </c>
      <c r="C1389" s="125" t="s">
        <v>2152</v>
      </c>
      <c r="D1389" s="125" t="s">
        <v>184</v>
      </c>
      <c r="E1389" s="125" t="s">
        <v>184</v>
      </c>
      <c r="F1389" s="125" t="s">
        <v>273</v>
      </c>
      <c r="G1389" s="125" t="s">
        <v>274</v>
      </c>
      <c r="H1389" s="125" t="s">
        <v>187</v>
      </c>
      <c r="I1389" s="123">
        <v>38000</v>
      </c>
      <c r="J1389" s="123">
        <v>38000</v>
      </c>
      <c r="K1389" s="125" t="s">
        <v>193</v>
      </c>
      <c r="L1389" s="126">
        <v>17.786000000000001</v>
      </c>
      <c r="M1389" s="137">
        <v>18</v>
      </c>
      <c r="N1389" s="126">
        <v>0.16700000000000001</v>
      </c>
      <c r="O1389" s="123">
        <v>3</v>
      </c>
      <c r="P1389" s="136">
        <v>0.16700000000000001</v>
      </c>
      <c r="Q1389" s="138">
        <v>4.2</v>
      </c>
      <c r="R1389" s="137">
        <v>4.2</v>
      </c>
      <c r="S1389" s="139">
        <v>1808740</v>
      </c>
      <c r="T1389" s="124">
        <v>1</v>
      </c>
      <c r="U1389" s="140">
        <v>430652.38095238095</v>
      </c>
      <c r="V1389" s="141">
        <v>2.3220584495284009</v>
      </c>
    </row>
    <row r="1390" spans="1:22">
      <c r="A1390" s="125">
        <v>1392</v>
      </c>
      <c r="B1390" s="125">
        <v>1392</v>
      </c>
      <c r="C1390" s="125" t="s">
        <v>2153</v>
      </c>
      <c r="D1390" s="125" t="s">
        <v>184</v>
      </c>
      <c r="E1390" s="125" t="s">
        <v>184</v>
      </c>
      <c r="F1390" s="125" t="s">
        <v>280</v>
      </c>
      <c r="G1390" s="125" t="s">
        <v>281</v>
      </c>
      <c r="H1390" s="125" t="s">
        <v>187</v>
      </c>
      <c r="I1390" s="123">
        <v>38000</v>
      </c>
      <c r="J1390" s="123">
        <v>38000</v>
      </c>
      <c r="K1390" s="125" t="s">
        <v>193</v>
      </c>
      <c r="L1390" s="126">
        <v>8.3559999999999999</v>
      </c>
      <c r="M1390" s="137">
        <v>9</v>
      </c>
      <c r="N1390" s="126">
        <v>0.31900000000000001</v>
      </c>
      <c r="O1390" s="123">
        <v>3</v>
      </c>
      <c r="P1390" s="136">
        <v>0.31900000000000001</v>
      </c>
      <c r="Q1390" s="138">
        <v>4.2</v>
      </c>
      <c r="R1390" s="137">
        <v>4.2</v>
      </c>
      <c r="S1390" s="139">
        <v>1334440</v>
      </c>
      <c r="T1390" s="124">
        <v>1</v>
      </c>
      <c r="U1390" s="140">
        <v>317723.80952380953</v>
      </c>
      <c r="V1390" s="141">
        <v>3.1473876682353645</v>
      </c>
    </row>
    <row r="1391" spans="1:22">
      <c r="A1391" s="125">
        <v>1393</v>
      </c>
      <c r="B1391" s="125">
        <v>1393</v>
      </c>
      <c r="C1391" s="125" t="s">
        <v>2154</v>
      </c>
      <c r="D1391" s="125" t="s">
        <v>184</v>
      </c>
      <c r="E1391" s="125" t="s">
        <v>184</v>
      </c>
      <c r="F1391" s="125" t="s">
        <v>273</v>
      </c>
      <c r="G1391" s="125" t="s">
        <v>274</v>
      </c>
      <c r="H1391" s="125" t="s">
        <v>187</v>
      </c>
      <c r="I1391" s="123">
        <v>38000</v>
      </c>
      <c r="J1391" s="123">
        <v>38000</v>
      </c>
      <c r="K1391" s="125" t="s">
        <v>193</v>
      </c>
      <c r="L1391" s="126">
        <v>14.154</v>
      </c>
      <c r="M1391" s="137">
        <v>15</v>
      </c>
      <c r="N1391" s="126">
        <v>0.12</v>
      </c>
      <c r="O1391" s="123">
        <v>3</v>
      </c>
      <c r="P1391" s="136">
        <v>0.12</v>
      </c>
      <c r="Q1391" s="138">
        <v>4.2</v>
      </c>
      <c r="R1391" s="137">
        <v>4.2</v>
      </c>
      <c r="S1391" s="139">
        <v>1650640</v>
      </c>
      <c r="T1391" s="124">
        <v>1</v>
      </c>
      <c r="U1391" s="140">
        <v>393009.52380952379</v>
      </c>
      <c r="V1391" s="141">
        <v>2.5444676004458877</v>
      </c>
    </row>
    <row r="1392" spans="1:22">
      <c r="A1392" s="125">
        <v>1394</v>
      </c>
      <c r="B1392" s="125">
        <v>1394</v>
      </c>
      <c r="C1392" s="125" t="s">
        <v>2155</v>
      </c>
      <c r="D1392" s="125" t="s">
        <v>184</v>
      </c>
      <c r="E1392" s="125" t="s">
        <v>184</v>
      </c>
      <c r="F1392" s="125" t="s">
        <v>273</v>
      </c>
      <c r="G1392" s="125" t="s">
        <v>274</v>
      </c>
      <c r="H1392" s="125" t="s">
        <v>187</v>
      </c>
      <c r="I1392" s="123">
        <v>38000</v>
      </c>
      <c r="J1392" s="123">
        <v>38000</v>
      </c>
      <c r="K1392" s="125" t="s">
        <v>193</v>
      </c>
      <c r="L1392" s="126">
        <v>11.257999999999999</v>
      </c>
      <c r="M1392" s="137">
        <v>12</v>
      </c>
      <c r="N1392" s="126">
        <v>0.28999999999999998</v>
      </c>
      <c r="O1392" s="123">
        <v>3</v>
      </c>
      <c r="P1392" s="136">
        <v>0.28999999999999998</v>
      </c>
      <c r="Q1392" s="138">
        <v>4.2</v>
      </c>
      <c r="R1392" s="137">
        <v>4.2</v>
      </c>
      <c r="S1392" s="139">
        <v>1492540</v>
      </c>
      <c r="T1392" s="124">
        <v>1</v>
      </c>
      <c r="U1392" s="140">
        <v>355366.66666666663</v>
      </c>
      <c r="V1392" s="141">
        <v>2.8139949348091173</v>
      </c>
    </row>
    <row r="1393" spans="1:22">
      <c r="A1393" s="125">
        <v>1395</v>
      </c>
      <c r="B1393" s="125">
        <v>1395</v>
      </c>
      <c r="C1393" s="125" t="s">
        <v>2156</v>
      </c>
      <c r="D1393" s="125" t="s">
        <v>184</v>
      </c>
      <c r="E1393" s="125" t="s">
        <v>184</v>
      </c>
      <c r="F1393" s="125" t="s">
        <v>273</v>
      </c>
      <c r="G1393" s="125" t="s">
        <v>274</v>
      </c>
      <c r="H1393" s="125" t="s">
        <v>187</v>
      </c>
      <c r="I1393" s="123">
        <v>38000</v>
      </c>
      <c r="J1393" s="123">
        <v>38000</v>
      </c>
      <c r="K1393" s="125" t="s">
        <v>193</v>
      </c>
      <c r="L1393" s="126">
        <v>11.096</v>
      </c>
      <c r="M1393" s="137">
        <v>12</v>
      </c>
      <c r="N1393" s="126">
        <v>0.21199999999999999</v>
      </c>
      <c r="O1393" s="123">
        <v>3</v>
      </c>
      <c r="P1393" s="136">
        <v>0.21199999999999999</v>
      </c>
      <c r="Q1393" s="138">
        <v>4.2</v>
      </c>
      <c r="R1393" s="137">
        <v>4.2</v>
      </c>
      <c r="S1393" s="139">
        <v>1492540</v>
      </c>
      <c r="T1393" s="124">
        <v>1</v>
      </c>
      <c r="U1393" s="140">
        <v>355366.66666666663</v>
      </c>
      <c r="V1393" s="141">
        <v>2.8139949348091173</v>
      </c>
    </row>
    <row r="1394" spans="1:22">
      <c r="A1394" s="125">
        <v>1396</v>
      </c>
      <c r="B1394" s="125">
        <v>1396</v>
      </c>
      <c r="C1394" s="125" t="s">
        <v>2157</v>
      </c>
      <c r="D1394" s="125" t="s">
        <v>184</v>
      </c>
      <c r="E1394" s="125" t="s">
        <v>184</v>
      </c>
      <c r="F1394" s="125" t="s">
        <v>273</v>
      </c>
      <c r="G1394" s="125" t="s">
        <v>274</v>
      </c>
      <c r="H1394" s="125" t="s">
        <v>187</v>
      </c>
      <c r="I1394" s="123">
        <v>38000</v>
      </c>
      <c r="J1394" s="123">
        <v>38000</v>
      </c>
      <c r="K1394" s="125" t="s">
        <v>193</v>
      </c>
      <c r="L1394" s="126">
        <v>8.798</v>
      </c>
      <c r="M1394" s="137">
        <v>9</v>
      </c>
      <c r="N1394" s="126">
        <v>0.129</v>
      </c>
      <c r="O1394" s="123">
        <v>3</v>
      </c>
      <c r="P1394" s="136">
        <v>0.129</v>
      </c>
      <c r="Q1394" s="138">
        <v>4.2</v>
      </c>
      <c r="R1394" s="137">
        <v>4.2</v>
      </c>
      <c r="S1394" s="139">
        <v>1334440</v>
      </c>
      <c r="T1394" s="124">
        <v>1</v>
      </c>
      <c r="U1394" s="140">
        <v>317723.80952380953</v>
      </c>
      <c r="V1394" s="141">
        <v>3.1473876682353645</v>
      </c>
    </row>
    <row r="1395" spans="1:22">
      <c r="A1395" s="125">
        <v>1397</v>
      </c>
      <c r="B1395" s="125">
        <v>1397</v>
      </c>
      <c r="C1395" s="125" t="s">
        <v>2158</v>
      </c>
      <c r="D1395" s="125" t="s">
        <v>184</v>
      </c>
      <c r="E1395" s="125" t="s">
        <v>184</v>
      </c>
      <c r="F1395" s="125" t="s">
        <v>273</v>
      </c>
      <c r="G1395" s="125" t="s">
        <v>274</v>
      </c>
      <c r="H1395" s="125" t="s">
        <v>187</v>
      </c>
      <c r="I1395" s="123">
        <v>38000</v>
      </c>
      <c r="J1395" s="123">
        <v>38000</v>
      </c>
      <c r="K1395" s="125" t="s">
        <v>193</v>
      </c>
      <c r="L1395" s="126">
        <v>14.896000000000001</v>
      </c>
      <c r="M1395" s="137">
        <v>15</v>
      </c>
      <c r="N1395" s="126">
        <v>0.51100000000000001</v>
      </c>
      <c r="O1395" s="123">
        <v>3</v>
      </c>
      <c r="P1395" s="136">
        <v>0.51100000000000001</v>
      </c>
      <c r="Q1395" s="138">
        <v>4.2</v>
      </c>
      <c r="R1395" s="137">
        <v>4.2</v>
      </c>
      <c r="S1395" s="139">
        <v>1650640</v>
      </c>
      <c r="T1395" s="124">
        <v>1</v>
      </c>
      <c r="U1395" s="140">
        <v>393009.52380952379</v>
      </c>
      <c r="V1395" s="141">
        <v>2.5444676004458877</v>
      </c>
    </row>
    <row r="1396" spans="1:22">
      <c r="A1396" s="125">
        <v>1398</v>
      </c>
      <c r="B1396" s="125">
        <v>1398</v>
      </c>
      <c r="C1396" s="125" t="s">
        <v>2159</v>
      </c>
      <c r="D1396" s="125" t="s">
        <v>184</v>
      </c>
      <c r="E1396" s="125" t="s">
        <v>184</v>
      </c>
      <c r="F1396" s="125" t="s">
        <v>270</v>
      </c>
      <c r="G1396" s="125" t="s">
        <v>271</v>
      </c>
      <c r="H1396" s="125" t="s">
        <v>187</v>
      </c>
      <c r="I1396" s="123">
        <v>38000</v>
      </c>
      <c r="J1396" s="125" t="s">
        <v>193</v>
      </c>
      <c r="K1396" s="123">
        <v>38000</v>
      </c>
      <c r="L1396" s="126">
        <v>12.36</v>
      </c>
      <c r="M1396" s="137">
        <v>13</v>
      </c>
      <c r="N1396" s="126">
        <v>0.23</v>
      </c>
      <c r="O1396" s="123">
        <v>3</v>
      </c>
      <c r="P1396" s="136">
        <v>0.23</v>
      </c>
      <c r="Q1396" s="138">
        <v>4.2</v>
      </c>
      <c r="R1396" s="137">
        <v>4.2</v>
      </c>
      <c r="S1396" s="139">
        <v>1545240</v>
      </c>
      <c r="T1396" s="124">
        <v>1</v>
      </c>
      <c r="U1396" s="140">
        <v>367914.28571428568</v>
      </c>
      <c r="V1396" s="141">
        <v>2.7180243845616214</v>
      </c>
    </row>
    <row r="1397" spans="1:22">
      <c r="A1397" s="125">
        <v>1399</v>
      </c>
      <c r="B1397" s="125">
        <v>1399</v>
      </c>
      <c r="C1397" s="125" t="s">
        <v>2160</v>
      </c>
      <c r="D1397" s="125" t="s">
        <v>184</v>
      </c>
      <c r="E1397" s="125" t="s">
        <v>184</v>
      </c>
      <c r="F1397" s="125" t="s">
        <v>273</v>
      </c>
      <c r="G1397" s="125" t="s">
        <v>274</v>
      </c>
      <c r="H1397" s="125" t="s">
        <v>187</v>
      </c>
      <c r="I1397" s="123">
        <v>38000</v>
      </c>
      <c r="J1397" s="123">
        <v>38000</v>
      </c>
      <c r="K1397" s="125" t="s">
        <v>193</v>
      </c>
      <c r="L1397" s="126">
        <v>12.957000000000001</v>
      </c>
      <c r="M1397" s="137">
        <v>13</v>
      </c>
      <c r="N1397" s="126">
        <v>0.27600000000000002</v>
      </c>
      <c r="O1397" s="123">
        <v>3</v>
      </c>
      <c r="P1397" s="136">
        <v>0.27600000000000002</v>
      </c>
      <c r="Q1397" s="138">
        <v>4.2</v>
      </c>
      <c r="R1397" s="137">
        <v>4.2</v>
      </c>
      <c r="S1397" s="139">
        <v>1545240</v>
      </c>
      <c r="T1397" s="124">
        <v>1</v>
      </c>
      <c r="U1397" s="140">
        <v>367914.28571428568</v>
      </c>
      <c r="V1397" s="141">
        <v>2.7180243845616214</v>
      </c>
    </row>
    <row r="1398" spans="1:22">
      <c r="A1398" s="125">
        <v>1400</v>
      </c>
      <c r="B1398" s="125">
        <v>1400</v>
      </c>
      <c r="C1398" s="125" t="s">
        <v>2161</v>
      </c>
      <c r="D1398" s="125" t="s">
        <v>184</v>
      </c>
      <c r="E1398" s="125" t="s">
        <v>184</v>
      </c>
      <c r="F1398" s="125" t="s">
        <v>277</v>
      </c>
      <c r="G1398" s="125" t="s">
        <v>278</v>
      </c>
      <c r="H1398" s="125" t="s">
        <v>187</v>
      </c>
      <c r="I1398" s="123">
        <v>38000</v>
      </c>
      <c r="J1398" s="123">
        <v>38000</v>
      </c>
      <c r="K1398" s="123">
        <v>20000</v>
      </c>
      <c r="L1398" s="126">
        <v>12.638999999999999</v>
      </c>
      <c r="M1398" s="137">
        <v>13</v>
      </c>
      <c r="N1398" s="126">
        <v>0.10100000000000001</v>
      </c>
      <c r="O1398" s="123">
        <v>3</v>
      </c>
      <c r="P1398" s="136">
        <v>0.10100000000000001</v>
      </c>
      <c r="Q1398" s="138">
        <v>4.2</v>
      </c>
      <c r="R1398" s="137">
        <v>4.2</v>
      </c>
      <c r="S1398" s="139">
        <v>1545240</v>
      </c>
      <c r="T1398" s="124">
        <v>1</v>
      </c>
      <c r="U1398" s="140">
        <v>367914.28571428568</v>
      </c>
      <c r="V1398" s="141">
        <v>2.7180243845616214</v>
      </c>
    </row>
    <row r="1399" spans="1:22">
      <c r="A1399" s="125">
        <v>1401</v>
      </c>
      <c r="B1399" s="125">
        <v>1401</v>
      </c>
      <c r="C1399" s="125" t="s">
        <v>2162</v>
      </c>
      <c r="D1399" s="125" t="s">
        <v>184</v>
      </c>
      <c r="E1399" s="125" t="s">
        <v>184</v>
      </c>
      <c r="F1399" s="125" t="s">
        <v>1277</v>
      </c>
      <c r="G1399" s="125" t="s">
        <v>1278</v>
      </c>
      <c r="H1399" s="125" t="s">
        <v>207</v>
      </c>
      <c r="I1399" s="123">
        <v>110000</v>
      </c>
      <c r="J1399" s="123">
        <v>110000</v>
      </c>
      <c r="K1399" s="123">
        <v>38000</v>
      </c>
      <c r="L1399" s="126">
        <v>13.446</v>
      </c>
      <c r="M1399" s="137">
        <v>14</v>
      </c>
      <c r="N1399" s="126">
        <v>0.39200000000000002</v>
      </c>
      <c r="O1399" s="123">
        <v>3</v>
      </c>
      <c r="P1399" s="136">
        <v>0.39200000000000002</v>
      </c>
      <c r="Q1399" s="138">
        <v>4.2</v>
      </c>
      <c r="R1399" s="137">
        <v>4.2</v>
      </c>
      <c r="S1399" s="139">
        <v>2154270</v>
      </c>
      <c r="T1399" s="124">
        <v>7</v>
      </c>
      <c r="U1399" s="140">
        <v>512921.42857142852</v>
      </c>
      <c r="V1399" s="141">
        <v>1.9496163433552898</v>
      </c>
    </row>
    <row r="1400" spans="1:22">
      <c r="A1400" s="125">
        <v>1402</v>
      </c>
      <c r="B1400" s="125">
        <v>1402</v>
      </c>
      <c r="C1400" s="125" t="s">
        <v>2163</v>
      </c>
      <c r="D1400" s="125" t="s">
        <v>184</v>
      </c>
      <c r="E1400" s="125" t="s">
        <v>184</v>
      </c>
      <c r="F1400" s="125" t="s">
        <v>270</v>
      </c>
      <c r="G1400" s="125" t="s">
        <v>271</v>
      </c>
      <c r="H1400" s="125" t="s">
        <v>187</v>
      </c>
      <c r="I1400" s="123">
        <v>38000</v>
      </c>
      <c r="J1400" s="125" t="s">
        <v>193</v>
      </c>
      <c r="K1400" s="123">
        <v>38000</v>
      </c>
      <c r="L1400" s="126">
        <v>15.864000000000001</v>
      </c>
      <c r="M1400" s="137">
        <v>16</v>
      </c>
      <c r="N1400" s="126">
        <v>0.111</v>
      </c>
      <c r="O1400" s="123">
        <v>3</v>
      </c>
      <c r="P1400" s="136">
        <v>0.111</v>
      </c>
      <c r="Q1400" s="138">
        <v>4.2</v>
      </c>
      <c r="R1400" s="137">
        <v>4.2</v>
      </c>
      <c r="S1400" s="139">
        <v>1703340</v>
      </c>
      <c r="T1400" s="124">
        <v>1</v>
      </c>
      <c r="U1400" s="140">
        <v>405557.14285714284</v>
      </c>
      <c r="V1400" s="141">
        <v>2.4657437739969708</v>
      </c>
    </row>
    <row r="1401" spans="1:22">
      <c r="A1401" s="125">
        <v>1403</v>
      </c>
      <c r="B1401" s="125">
        <v>1403</v>
      </c>
      <c r="C1401" s="125" t="s">
        <v>2164</v>
      </c>
      <c r="D1401" s="125" t="s">
        <v>184</v>
      </c>
      <c r="E1401" s="125" t="s">
        <v>184</v>
      </c>
      <c r="F1401" s="125" t="s">
        <v>572</v>
      </c>
      <c r="G1401" s="125" t="s">
        <v>573</v>
      </c>
      <c r="H1401" s="125" t="s">
        <v>207</v>
      </c>
      <c r="I1401" s="123">
        <v>110000</v>
      </c>
      <c r="J1401" s="123"/>
      <c r="K1401" s="123"/>
      <c r="L1401" s="126">
        <v>5.5460000000000003</v>
      </c>
      <c r="M1401" s="137">
        <v>6</v>
      </c>
      <c r="N1401" s="126">
        <v>0.19700000000000001</v>
      </c>
      <c r="O1401" s="123">
        <v>3</v>
      </c>
      <c r="P1401" s="136">
        <v>0.19700000000000001</v>
      </c>
      <c r="Q1401" s="138">
        <v>4.2</v>
      </c>
      <c r="R1401" s="137">
        <v>4.2</v>
      </c>
      <c r="S1401" s="139">
        <v>1732670</v>
      </c>
      <c r="T1401" s="124">
        <v>7</v>
      </c>
      <c r="U1401" s="140">
        <v>412540.47619047615</v>
      </c>
      <c r="V1401" s="141">
        <v>2.4240045709800482</v>
      </c>
    </row>
    <row r="1402" spans="1:22">
      <c r="A1402" s="125">
        <v>1404</v>
      </c>
      <c r="B1402" s="125">
        <v>1404</v>
      </c>
      <c r="C1402" s="125" t="s">
        <v>2165</v>
      </c>
      <c r="D1402" s="125" t="s">
        <v>184</v>
      </c>
      <c r="E1402" s="125" t="s">
        <v>184</v>
      </c>
      <c r="F1402" s="125" t="s">
        <v>1531</v>
      </c>
      <c r="G1402" s="125" t="s">
        <v>1532</v>
      </c>
      <c r="H1402" s="125" t="s">
        <v>207</v>
      </c>
      <c r="I1402" s="123">
        <v>110000</v>
      </c>
      <c r="J1402" s="125" t="s">
        <v>1533</v>
      </c>
      <c r="K1402" s="123">
        <v>110000</v>
      </c>
      <c r="L1402" s="126">
        <v>5.1909999999999998</v>
      </c>
      <c r="M1402" s="137">
        <v>6</v>
      </c>
      <c r="N1402" s="126">
        <v>0.376</v>
      </c>
      <c r="O1402" s="123">
        <v>3</v>
      </c>
      <c r="P1402" s="136">
        <v>0.376</v>
      </c>
      <c r="Q1402" s="138">
        <v>4.2</v>
      </c>
      <c r="R1402" s="137">
        <v>4.2</v>
      </c>
      <c r="S1402" s="139">
        <v>1732670</v>
      </c>
      <c r="T1402" s="124">
        <v>7</v>
      </c>
      <c r="U1402" s="140">
        <v>412540.47619047615</v>
      </c>
      <c r="V1402" s="141">
        <v>2.4240045709800482</v>
      </c>
    </row>
    <row r="1403" spans="1:22">
      <c r="A1403" s="125">
        <v>1405</v>
      </c>
      <c r="B1403" s="125">
        <v>1405</v>
      </c>
      <c r="C1403" s="125" t="s">
        <v>2166</v>
      </c>
      <c r="D1403" s="125" t="s">
        <v>184</v>
      </c>
      <c r="E1403" s="125" t="s">
        <v>184</v>
      </c>
      <c r="F1403" s="125" t="s">
        <v>273</v>
      </c>
      <c r="G1403" s="125" t="s">
        <v>274</v>
      </c>
      <c r="H1403" s="125" t="s">
        <v>187</v>
      </c>
      <c r="I1403" s="123">
        <v>38000</v>
      </c>
      <c r="J1403" s="123">
        <v>38000</v>
      </c>
      <c r="K1403" s="125" t="s">
        <v>193</v>
      </c>
      <c r="L1403" s="126">
        <v>4.1580000000000004</v>
      </c>
      <c r="M1403" s="137">
        <v>5</v>
      </c>
      <c r="N1403" s="126">
        <v>0.34399999999999997</v>
      </c>
      <c r="O1403" s="123">
        <v>3</v>
      </c>
      <c r="P1403" s="136">
        <v>0.34399999999999997</v>
      </c>
      <c r="Q1403" s="138">
        <v>4.2</v>
      </c>
      <c r="R1403" s="137">
        <v>4.2</v>
      </c>
      <c r="S1403" s="139">
        <v>699140</v>
      </c>
      <c r="T1403" s="124">
        <v>4</v>
      </c>
      <c r="U1403" s="140">
        <v>166461.90476190476</v>
      </c>
      <c r="V1403" s="141">
        <v>6.0073804960379897</v>
      </c>
    </row>
    <row r="1404" spans="1:22">
      <c r="A1404" s="125">
        <v>1406</v>
      </c>
      <c r="B1404" s="125">
        <v>1406</v>
      </c>
      <c r="C1404" s="125" t="s">
        <v>2167</v>
      </c>
      <c r="D1404" s="125" t="s">
        <v>184</v>
      </c>
      <c r="E1404" s="125" t="s">
        <v>184</v>
      </c>
      <c r="F1404" s="125" t="s">
        <v>273</v>
      </c>
      <c r="G1404" s="125" t="s">
        <v>274</v>
      </c>
      <c r="H1404" s="125" t="s">
        <v>187</v>
      </c>
      <c r="I1404" s="123">
        <v>38000</v>
      </c>
      <c r="J1404" s="123">
        <v>38000</v>
      </c>
      <c r="K1404" s="125" t="s">
        <v>193</v>
      </c>
      <c r="L1404" s="126">
        <v>15.164999999999999</v>
      </c>
      <c r="M1404" s="137">
        <v>16</v>
      </c>
      <c r="N1404" s="126">
        <v>0.39700000000000002</v>
      </c>
      <c r="O1404" s="123">
        <v>3</v>
      </c>
      <c r="P1404" s="136">
        <v>0.39700000000000002</v>
      </c>
      <c r="Q1404" s="138">
        <v>4.2</v>
      </c>
      <c r="R1404" s="137">
        <v>4.2</v>
      </c>
      <c r="S1404" s="139">
        <v>1703340</v>
      </c>
      <c r="T1404" s="124">
        <v>1</v>
      </c>
      <c r="U1404" s="140">
        <v>405557.14285714284</v>
      </c>
      <c r="V1404" s="141">
        <v>2.4657437739969708</v>
      </c>
    </row>
    <row r="1405" spans="1:22">
      <c r="A1405" s="125">
        <v>1407</v>
      </c>
      <c r="B1405" s="125">
        <v>1407</v>
      </c>
      <c r="C1405" s="125" t="s">
        <v>2168</v>
      </c>
      <c r="D1405" s="125" t="s">
        <v>184</v>
      </c>
      <c r="E1405" s="125" t="s">
        <v>184</v>
      </c>
      <c r="F1405" s="125" t="s">
        <v>270</v>
      </c>
      <c r="G1405" s="125" t="s">
        <v>271</v>
      </c>
      <c r="H1405" s="125" t="s">
        <v>187</v>
      </c>
      <c r="I1405" s="123">
        <v>38000</v>
      </c>
      <c r="J1405" s="125" t="s">
        <v>193</v>
      </c>
      <c r="K1405" s="123">
        <v>38000</v>
      </c>
      <c r="L1405" s="126">
        <v>11.757999999999999</v>
      </c>
      <c r="M1405" s="137">
        <v>12</v>
      </c>
      <c r="N1405" s="126">
        <v>9.0999999999999998E-2</v>
      </c>
      <c r="O1405" s="123">
        <v>3</v>
      </c>
      <c r="P1405" s="136">
        <v>9.0999999999999998E-2</v>
      </c>
      <c r="Q1405" s="138">
        <v>4.2</v>
      </c>
      <c r="R1405" s="137">
        <v>4.2</v>
      </c>
      <c r="S1405" s="139">
        <v>1492540</v>
      </c>
      <c r="T1405" s="124">
        <v>1</v>
      </c>
      <c r="U1405" s="140">
        <v>355366.66666666663</v>
      </c>
      <c r="V1405" s="141">
        <v>2.8139949348091173</v>
      </c>
    </row>
    <row r="1406" spans="1:22">
      <c r="A1406" s="125">
        <v>1408</v>
      </c>
      <c r="B1406" s="125">
        <v>1408</v>
      </c>
      <c r="C1406" s="125" t="s">
        <v>2169</v>
      </c>
      <c r="D1406" s="125" t="s">
        <v>184</v>
      </c>
      <c r="E1406" s="125" t="s">
        <v>184</v>
      </c>
      <c r="F1406" s="125" t="s">
        <v>270</v>
      </c>
      <c r="G1406" s="125" t="s">
        <v>271</v>
      </c>
      <c r="H1406" s="125" t="s">
        <v>187</v>
      </c>
      <c r="I1406" s="123">
        <v>38000</v>
      </c>
      <c r="J1406" s="125" t="s">
        <v>193</v>
      </c>
      <c r="K1406" s="123">
        <v>38000</v>
      </c>
      <c r="L1406" s="126">
        <v>8.7349999999999994</v>
      </c>
      <c r="M1406" s="137">
        <v>9</v>
      </c>
      <c r="N1406" s="126">
        <v>0.31900000000000001</v>
      </c>
      <c r="O1406" s="123">
        <v>3</v>
      </c>
      <c r="P1406" s="136">
        <v>0.31900000000000001</v>
      </c>
      <c r="Q1406" s="138">
        <v>4.2</v>
      </c>
      <c r="R1406" s="137">
        <v>4.2</v>
      </c>
      <c r="S1406" s="139">
        <v>1334440</v>
      </c>
      <c r="T1406" s="124">
        <v>1</v>
      </c>
      <c r="U1406" s="140">
        <v>317723.80952380953</v>
      </c>
      <c r="V1406" s="141">
        <v>3.1473876682353645</v>
      </c>
    </row>
    <row r="1407" spans="1:22">
      <c r="A1407" s="125">
        <v>1409</v>
      </c>
      <c r="B1407" s="125">
        <v>1409</v>
      </c>
      <c r="C1407" s="125" t="s">
        <v>2170</v>
      </c>
      <c r="D1407" s="125" t="s">
        <v>184</v>
      </c>
      <c r="E1407" s="125" t="s">
        <v>184</v>
      </c>
      <c r="F1407" s="125" t="s">
        <v>270</v>
      </c>
      <c r="G1407" s="125" t="s">
        <v>271</v>
      </c>
      <c r="H1407" s="125" t="s">
        <v>187</v>
      </c>
      <c r="I1407" s="123">
        <v>38000</v>
      </c>
      <c r="J1407" s="125" t="s">
        <v>193</v>
      </c>
      <c r="K1407" s="123">
        <v>38000</v>
      </c>
      <c r="L1407" s="126">
        <v>1.637</v>
      </c>
      <c r="M1407" s="137">
        <v>2</v>
      </c>
      <c r="N1407" s="126">
        <v>0.128</v>
      </c>
      <c r="O1407" s="123">
        <v>3</v>
      </c>
      <c r="P1407" s="136">
        <v>0.128</v>
      </c>
      <c r="Q1407" s="138">
        <v>4.2</v>
      </c>
      <c r="R1407" s="137">
        <v>4.2</v>
      </c>
      <c r="S1407" s="139">
        <v>488330</v>
      </c>
      <c r="T1407" s="124">
        <v>4</v>
      </c>
      <c r="U1407" s="140">
        <v>116269.04761904762</v>
      </c>
      <c r="V1407" s="141">
        <v>8.6007413019884087</v>
      </c>
    </row>
    <row r="1408" spans="1:22">
      <c r="A1408" s="125">
        <v>1410</v>
      </c>
      <c r="B1408" s="125">
        <v>1410</v>
      </c>
      <c r="C1408" s="125" t="s">
        <v>2171</v>
      </c>
      <c r="D1408" s="125" t="s">
        <v>184</v>
      </c>
      <c r="E1408" s="125" t="s">
        <v>184</v>
      </c>
      <c r="F1408" s="125" t="s">
        <v>270</v>
      </c>
      <c r="G1408" s="125" t="s">
        <v>271</v>
      </c>
      <c r="H1408" s="125" t="s">
        <v>187</v>
      </c>
      <c r="I1408" s="123">
        <v>38000</v>
      </c>
      <c r="J1408" s="125" t="s">
        <v>193</v>
      </c>
      <c r="K1408" s="123">
        <v>38000</v>
      </c>
      <c r="L1408" s="126">
        <v>6.3259999999999996</v>
      </c>
      <c r="M1408" s="137">
        <v>7</v>
      </c>
      <c r="N1408" s="126">
        <v>0.44400000000000001</v>
      </c>
      <c r="O1408" s="123">
        <v>3</v>
      </c>
      <c r="P1408" s="136">
        <v>0.44400000000000001</v>
      </c>
      <c r="Q1408" s="138">
        <v>4.2</v>
      </c>
      <c r="R1408" s="137">
        <v>4.2</v>
      </c>
      <c r="S1408" s="139">
        <v>839680</v>
      </c>
      <c r="T1408" s="124">
        <v>4</v>
      </c>
      <c r="U1408" s="140">
        <v>199923.80952380953</v>
      </c>
      <c r="V1408" s="141">
        <v>5.0019054878048781</v>
      </c>
    </row>
    <row r="1409" spans="1:22">
      <c r="A1409" s="125">
        <v>1411</v>
      </c>
      <c r="B1409" s="125">
        <v>1411</v>
      </c>
      <c r="C1409" s="125" t="s">
        <v>2172</v>
      </c>
      <c r="D1409" s="125" t="s">
        <v>184</v>
      </c>
      <c r="E1409" s="125" t="s">
        <v>184</v>
      </c>
      <c r="F1409" s="125" t="s">
        <v>270</v>
      </c>
      <c r="G1409" s="125" t="s">
        <v>271</v>
      </c>
      <c r="H1409" s="125" t="s">
        <v>187</v>
      </c>
      <c r="I1409" s="123">
        <v>38000</v>
      </c>
      <c r="J1409" s="125" t="s">
        <v>193</v>
      </c>
      <c r="K1409" s="123">
        <v>38000</v>
      </c>
      <c r="L1409" s="126">
        <v>3.6440000000000001</v>
      </c>
      <c r="M1409" s="137">
        <v>4</v>
      </c>
      <c r="N1409" s="126">
        <v>0.22700000000000001</v>
      </c>
      <c r="O1409" s="123">
        <v>3</v>
      </c>
      <c r="P1409" s="136">
        <v>0.22700000000000001</v>
      </c>
      <c r="Q1409" s="138">
        <v>4.2</v>
      </c>
      <c r="R1409" s="137">
        <v>4.2</v>
      </c>
      <c r="S1409" s="139">
        <v>628870</v>
      </c>
      <c r="T1409" s="124">
        <v>4</v>
      </c>
      <c r="U1409" s="140">
        <v>149730.95238095237</v>
      </c>
      <c r="V1409" s="141">
        <v>6.6786458250512828</v>
      </c>
    </row>
    <row r="1410" spans="1:22">
      <c r="A1410" s="125">
        <v>1412</v>
      </c>
      <c r="B1410" s="125">
        <v>1412</v>
      </c>
      <c r="C1410" s="125" t="s">
        <v>2173</v>
      </c>
      <c r="D1410" s="125" t="s">
        <v>223</v>
      </c>
      <c r="E1410" s="125" t="s">
        <v>223</v>
      </c>
      <c r="F1410" s="125" t="s">
        <v>414</v>
      </c>
      <c r="G1410" s="125" t="s">
        <v>415</v>
      </c>
      <c r="H1410" s="125" t="s">
        <v>187</v>
      </c>
      <c r="I1410" s="123">
        <v>38000</v>
      </c>
      <c r="J1410" s="125" t="s">
        <v>193</v>
      </c>
      <c r="K1410" s="123">
        <v>38000</v>
      </c>
      <c r="L1410" s="126">
        <v>5.3639999999999999</v>
      </c>
      <c r="M1410" s="137">
        <v>6</v>
      </c>
      <c r="N1410" s="126">
        <v>0.42</v>
      </c>
      <c r="O1410" s="123">
        <v>3</v>
      </c>
      <c r="P1410" s="136">
        <v>0.42</v>
      </c>
      <c r="Q1410" s="138">
        <v>4.2</v>
      </c>
      <c r="R1410" s="137">
        <v>4.2</v>
      </c>
      <c r="S1410" s="139">
        <v>769410</v>
      </c>
      <c r="T1410" s="124">
        <v>4</v>
      </c>
      <c r="U1410" s="140">
        <v>183192.85714285713</v>
      </c>
      <c r="V1410" s="141">
        <v>5.4587281163488903</v>
      </c>
    </row>
    <row r="1411" spans="1:22">
      <c r="A1411" s="125">
        <v>1413</v>
      </c>
      <c r="B1411" s="125">
        <v>1413</v>
      </c>
      <c r="C1411" s="125" t="s">
        <v>2174</v>
      </c>
      <c r="D1411" s="125" t="s">
        <v>223</v>
      </c>
      <c r="E1411" s="125" t="s">
        <v>223</v>
      </c>
      <c r="F1411" s="125" t="s">
        <v>414</v>
      </c>
      <c r="G1411" s="125" t="s">
        <v>415</v>
      </c>
      <c r="H1411" s="125" t="s">
        <v>187</v>
      </c>
      <c r="I1411" s="123">
        <v>38000</v>
      </c>
      <c r="J1411" s="125" t="s">
        <v>193</v>
      </c>
      <c r="K1411" s="123">
        <v>38000</v>
      </c>
      <c r="L1411" s="126">
        <v>6.0220000000000002</v>
      </c>
      <c r="M1411" s="137">
        <v>7</v>
      </c>
      <c r="N1411" s="126">
        <v>0.40100000000000002</v>
      </c>
      <c r="O1411" s="123">
        <v>3</v>
      </c>
      <c r="P1411" s="136">
        <v>0.40100000000000002</v>
      </c>
      <c r="Q1411" s="138">
        <v>4.2</v>
      </c>
      <c r="R1411" s="137">
        <v>4.2</v>
      </c>
      <c r="S1411" s="139">
        <v>839680</v>
      </c>
      <c r="T1411" s="124">
        <v>4</v>
      </c>
      <c r="U1411" s="140">
        <v>199923.80952380953</v>
      </c>
      <c r="V1411" s="141">
        <v>5.0019054878048781</v>
      </c>
    </row>
    <row r="1412" spans="1:22">
      <c r="A1412" s="125">
        <v>1414</v>
      </c>
      <c r="B1412" s="125">
        <v>1414</v>
      </c>
      <c r="C1412" s="125" t="s">
        <v>2175</v>
      </c>
      <c r="D1412" s="125" t="s">
        <v>223</v>
      </c>
      <c r="E1412" s="125" t="s">
        <v>223</v>
      </c>
      <c r="F1412" s="125" t="s">
        <v>265</v>
      </c>
      <c r="G1412" s="125" t="s">
        <v>266</v>
      </c>
      <c r="H1412" s="125" t="s">
        <v>187</v>
      </c>
      <c r="I1412" s="123">
        <v>38000</v>
      </c>
      <c r="J1412" s="123">
        <v>38000</v>
      </c>
      <c r="K1412" s="123">
        <v>20000</v>
      </c>
      <c r="L1412" s="126">
        <v>2.5470000000000002</v>
      </c>
      <c r="M1412" s="137">
        <v>3</v>
      </c>
      <c r="N1412" s="126">
        <v>0.11700000000000001</v>
      </c>
      <c r="O1412" s="123">
        <v>3</v>
      </c>
      <c r="P1412" s="136">
        <v>0.11700000000000001</v>
      </c>
      <c r="Q1412" s="138">
        <v>4.2</v>
      </c>
      <c r="R1412" s="137">
        <v>4.2</v>
      </c>
      <c r="S1412" s="139">
        <v>558600</v>
      </c>
      <c r="T1412" s="124">
        <v>4</v>
      </c>
      <c r="U1412" s="140">
        <v>133000</v>
      </c>
      <c r="V1412" s="141">
        <v>7.518796992481203</v>
      </c>
    </row>
    <row r="1413" spans="1:22">
      <c r="A1413" s="125">
        <v>1415</v>
      </c>
      <c r="B1413" s="125">
        <v>1415</v>
      </c>
      <c r="C1413" s="125" t="s">
        <v>2176</v>
      </c>
      <c r="D1413" s="125" t="s">
        <v>184</v>
      </c>
      <c r="E1413" s="125" t="s">
        <v>184</v>
      </c>
      <c r="F1413" s="125" t="s">
        <v>414</v>
      </c>
      <c r="G1413" s="125" t="s">
        <v>415</v>
      </c>
      <c r="H1413" s="125" t="s">
        <v>187</v>
      </c>
      <c r="I1413" s="123">
        <v>38000</v>
      </c>
      <c r="J1413" s="125" t="s">
        <v>193</v>
      </c>
      <c r="K1413" s="123">
        <v>38000</v>
      </c>
      <c r="L1413" s="126">
        <v>7.907</v>
      </c>
      <c r="M1413" s="137">
        <v>8</v>
      </c>
      <c r="N1413" s="126">
        <v>0.626</v>
      </c>
      <c r="O1413" s="123">
        <v>3</v>
      </c>
      <c r="P1413" s="136">
        <v>0.626</v>
      </c>
      <c r="Q1413" s="138">
        <v>4.2</v>
      </c>
      <c r="R1413" s="137">
        <v>4.2</v>
      </c>
      <c r="S1413" s="139">
        <v>909950</v>
      </c>
      <c r="T1413" s="124">
        <v>4</v>
      </c>
      <c r="U1413" s="140">
        <v>216654.76190476189</v>
      </c>
      <c r="V1413" s="141">
        <v>4.6156382218803227</v>
      </c>
    </row>
    <row r="1414" spans="1:22">
      <c r="A1414" s="125">
        <v>1416</v>
      </c>
      <c r="B1414" s="125">
        <v>1416</v>
      </c>
      <c r="C1414" s="125" t="s">
        <v>2177</v>
      </c>
      <c r="D1414" s="125" t="s">
        <v>184</v>
      </c>
      <c r="E1414" s="125" t="s">
        <v>184</v>
      </c>
      <c r="F1414" s="125" t="s">
        <v>293</v>
      </c>
      <c r="G1414" s="125" t="s">
        <v>294</v>
      </c>
      <c r="H1414" s="125" t="s">
        <v>187</v>
      </c>
      <c r="I1414" s="123">
        <v>38000</v>
      </c>
      <c r="J1414" s="123">
        <v>38000</v>
      </c>
      <c r="K1414" s="123">
        <v>20000</v>
      </c>
      <c r="L1414" s="126">
        <v>5.44</v>
      </c>
      <c r="M1414" s="137">
        <v>6</v>
      </c>
      <c r="N1414" s="126">
        <v>0.45400000000000001</v>
      </c>
      <c r="O1414" s="123">
        <v>3</v>
      </c>
      <c r="P1414" s="136">
        <v>0.45400000000000001</v>
      </c>
      <c r="Q1414" s="138">
        <v>4.2</v>
      </c>
      <c r="R1414" s="137">
        <v>4.2</v>
      </c>
      <c r="S1414" s="139">
        <v>769410</v>
      </c>
      <c r="T1414" s="124">
        <v>4</v>
      </c>
      <c r="U1414" s="140">
        <v>183192.85714285713</v>
      </c>
      <c r="V1414" s="141">
        <v>5.4587281163488903</v>
      </c>
    </row>
    <row r="1415" spans="1:22">
      <c r="A1415" s="125">
        <v>1417</v>
      </c>
      <c r="B1415" s="125">
        <v>1417</v>
      </c>
      <c r="C1415" s="125" t="s">
        <v>2178</v>
      </c>
      <c r="D1415" s="125" t="s">
        <v>184</v>
      </c>
      <c r="E1415" s="125" t="s">
        <v>184</v>
      </c>
      <c r="F1415" s="125" t="s">
        <v>277</v>
      </c>
      <c r="G1415" s="125" t="s">
        <v>278</v>
      </c>
      <c r="H1415" s="125" t="s">
        <v>187</v>
      </c>
      <c r="I1415" s="123">
        <v>38000</v>
      </c>
      <c r="J1415" s="123">
        <v>38000</v>
      </c>
      <c r="K1415" s="123">
        <v>20000</v>
      </c>
      <c r="L1415" s="126">
        <v>3.4710000000000001</v>
      </c>
      <c r="M1415" s="137">
        <v>4</v>
      </c>
      <c r="N1415" s="126">
        <v>0.38700000000000001</v>
      </c>
      <c r="O1415" s="123">
        <v>3</v>
      </c>
      <c r="P1415" s="136">
        <v>0.38700000000000001</v>
      </c>
      <c r="Q1415" s="138">
        <v>4.2</v>
      </c>
      <c r="R1415" s="137">
        <v>4.2</v>
      </c>
      <c r="S1415" s="139">
        <v>628870</v>
      </c>
      <c r="T1415" s="124">
        <v>4</v>
      </c>
      <c r="U1415" s="140">
        <v>149730.95238095237</v>
      </c>
      <c r="V1415" s="141">
        <v>6.6786458250512828</v>
      </c>
    </row>
    <row r="1416" spans="1:22">
      <c r="A1416" s="125">
        <v>1418</v>
      </c>
      <c r="B1416" s="125">
        <v>1418</v>
      </c>
      <c r="C1416" s="125" t="s">
        <v>2179</v>
      </c>
      <c r="D1416" s="125" t="s">
        <v>184</v>
      </c>
      <c r="E1416" s="125" t="s">
        <v>184</v>
      </c>
      <c r="F1416" s="125" t="s">
        <v>230</v>
      </c>
      <c r="G1416" s="125" t="s">
        <v>231</v>
      </c>
      <c r="H1416" s="125" t="s">
        <v>187</v>
      </c>
      <c r="I1416" s="123">
        <v>38000</v>
      </c>
      <c r="J1416" s="123">
        <v>38000</v>
      </c>
      <c r="K1416" s="123">
        <v>20000</v>
      </c>
      <c r="L1416" s="126">
        <v>4.78</v>
      </c>
      <c r="M1416" s="137">
        <v>5</v>
      </c>
      <c r="N1416" s="126">
        <v>0.27600000000000002</v>
      </c>
      <c r="O1416" s="123">
        <v>3</v>
      </c>
      <c r="P1416" s="136">
        <v>0.27600000000000002</v>
      </c>
      <c r="Q1416" s="138">
        <v>4.2</v>
      </c>
      <c r="R1416" s="137">
        <v>4.2</v>
      </c>
      <c r="S1416" s="139">
        <v>699140</v>
      </c>
      <c r="T1416" s="124">
        <v>4</v>
      </c>
      <c r="U1416" s="140">
        <v>166461.90476190476</v>
      </c>
      <c r="V1416" s="141">
        <v>6.0073804960379897</v>
      </c>
    </row>
    <row r="1417" spans="1:22">
      <c r="A1417" s="125">
        <v>1419</v>
      </c>
      <c r="B1417" s="125">
        <v>1419</v>
      </c>
      <c r="C1417" s="125" t="s">
        <v>2180</v>
      </c>
      <c r="D1417" s="125" t="s">
        <v>184</v>
      </c>
      <c r="E1417" s="125" t="s">
        <v>184</v>
      </c>
      <c r="F1417" s="125" t="s">
        <v>230</v>
      </c>
      <c r="G1417" s="125" t="s">
        <v>231</v>
      </c>
      <c r="H1417" s="125" t="s">
        <v>187</v>
      </c>
      <c r="I1417" s="123">
        <v>38000</v>
      </c>
      <c r="J1417" s="123">
        <v>38000</v>
      </c>
      <c r="K1417" s="123">
        <v>20000</v>
      </c>
      <c r="L1417" s="126">
        <v>7.2859999999999996</v>
      </c>
      <c r="M1417" s="137">
        <v>8</v>
      </c>
      <c r="N1417" s="126">
        <v>0.23899999999999999</v>
      </c>
      <c r="O1417" s="123">
        <v>3</v>
      </c>
      <c r="P1417" s="136">
        <v>0.23899999999999999</v>
      </c>
      <c r="Q1417" s="138">
        <v>4.2</v>
      </c>
      <c r="R1417" s="137">
        <v>4.2</v>
      </c>
      <c r="S1417" s="139">
        <v>909950</v>
      </c>
      <c r="T1417" s="124">
        <v>4</v>
      </c>
      <c r="U1417" s="140">
        <v>216654.76190476189</v>
      </c>
      <c r="V1417" s="141">
        <v>4.6156382218803227</v>
      </c>
    </row>
    <row r="1418" spans="1:22">
      <c r="A1418" s="125">
        <v>1420</v>
      </c>
      <c r="B1418" s="125">
        <v>1420</v>
      </c>
      <c r="C1418" s="125" t="s">
        <v>2181</v>
      </c>
      <c r="D1418" s="125" t="s">
        <v>184</v>
      </c>
      <c r="E1418" s="125" t="s">
        <v>184</v>
      </c>
      <c r="F1418" s="125" t="s">
        <v>230</v>
      </c>
      <c r="G1418" s="125" t="s">
        <v>231</v>
      </c>
      <c r="H1418" s="125" t="s">
        <v>187</v>
      </c>
      <c r="I1418" s="123">
        <v>38000</v>
      </c>
      <c r="J1418" s="123">
        <v>38000</v>
      </c>
      <c r="K1418" s="123">
        <v>20000</v>
      </c>
      <c r="L1418" s="126">
        <v>8.7159999999999993</v>
      </c>
      <c r="M1418" s="137">
        <v>9</v>
      </c>
      <c r="N1418" s="126">
        <v>0.64400000000000002</v>
      </c>
      <c r="O1418" s="123">
        <v>3</v>
      </c>
      <c r="P1418" s="136">
        <v>0.64400000000000002</v>
      </c>
      <c r="Q1418" s="138">
        <v>4.2</v>
      </c>
      <c r="R1418" s="137">
        <v>4.2</v>
      </c>
      <c r="S1418" s="139">
        <v>1334440</v>
      </c>
      <c r="T1418" s="124">
        <v>1</v>
      </c>
      <c r="U1418" s="140">
        <v>317723.80952380953</v>
      </c>
      <c r="V1418" s="141">
        <v>3.1473876682353645</v>
      </c>
    </row>
    <row r="1419" spans="1:22">
      <c r="A1419" s="125">
        <v>1421</v>
      </c>
      <c r="B1419" s="125">
        <v>1421</v>
      </c>
      <c r="C1419" s="125" t="s">
        <v>2182</v>
      </c>
      <c r="D1419" s="125" t="s">
        <v>184</v>
      </c>
      <c r="E1419" s="125" t="s">
        <v>184</v>
      </c>
      <c r="F1419" s="125" t="s">
        <v>230</v>
      </c>
      <c r="G1419" s="125" t="s">
        <v>231</v>
      </c>
      <c r="H1419" s="125" t="s">
        <v>187</v>
      </c>
      <c r="I1419" s="123">
        <v>38000</v>
      </c>
      <c r="J1419" s="123">
        <v>38000</v>
      </c>
      <c r="K1419" s="123">
        <v>20000</v>
      </c>
      <c r="L1419" s="126">
        <v>5.0439999999999996</v>
      </c>
      <c r="M1419" s="137">
        <v>6</v>
      </c>
      <c r="N1419" s="126">
        <v>0.17299999999999999</v>
      </c>
      <c r="O1419" s="123">
        <v>3</v>
      </c>
      <c r="P1419" s="136">
        <v>0.17299999999999999</v>
      </c>
      <c r="Q1419" s="138">
        <v>4.2</v>
      </c>
      <c r="R1419" s="137">
        <v>4.2</v>
      </c>
      <c r="S1419" s="139">
        <v>769410</v>
      </c>
      <c r="T1419" s="124">
        <v>4</v>
      </c>
      <c r="U1419" s="140">
        <v>183192.85714285713</v>
      </c>
      <c r="V1419" s="141">
        <v>5.4587281163488903</v>
      </c>
    </row>
    <row r="1420" spans="1:22">
      <c r="A1420" s="125">
        <v>1422</v>
      </c>
      <c r="B1420" s="125">
        <v>1422</v>
      </c>
      <c r="C1420" s="125" t="s">
        <v>2183</v>
      </c>
      <c r="D1420" s="125" t="s">
        <v>184</v>
      </c>
      <c r="E1420" s="125" t="s">
        <v>184</v>
      </c>
      <c r="F1420" s="125" t="s">
        <v>298</v>
      </c>
      <c r="G1420" s="125" t="s">
        <v>299</v>
      </c>
      <c r="H1420" s="125" t="s">
        <v>187</v>
      </c>
      <c r="I1420" s="123">
        <v>38000</v>
      </c>
      <c r="J1420" s="123">
        <v>38000</v>
      </c>
      <c r="K1420" s="123">
        <v>20000</v>
      </c>
      <c r="L1420" s="126">
        <v>4.2670000000000003</v>
      </c>
      <c r="M1420" s="137">
        <v>5</v>
      </c>
      <c r="N1420" s="126">
        <v>0.10299999999999999</v>
      </c>
      <c r="O1420" s="123">
        <v>3</v>
      </c>
      <c r="P1420" s="136">
        <v>0.10299999999999999</v>
      </c>
      <c r="Q1420" s="138">
        <v>4.2</v>
      </c>
      <c r="R1420" s="137">
        <v>4.2</v>
      </c>
      <c r="S1420" s="139">
        <v>699140</v>
      </c>
      <c r="T1420" s="124">
        <v>4</v>
      </c>
      <c r="U1420" s="140">
        <v>166461.90476190476</v>
      </c>
      <c r="V1420" s="141">
        <v>6.0073804960379897</v>
      </c>
    </row>
    <row r="1421" spans="1:22">
      <c r="A1421" s="125">
        <v>1423</v>
      </c>
      <c r="B1421" s="125">
        <v>1423</v>
      </c>
      <c r="C1421" s="125" t="s">
        <v>2184</v>
      </c>
      <c r="D1421" s="125" t="s">
        <v>184</v>
      </c>
      <c r="E1421" s="125" t="s">
        <v>184</v>
      </c>
      <c r="F1421" s="125" t="s">
        <v>301</v>
      </c>
      <c r="G1421" s="125" t="s">
        <v>302</v>
      </c>
      <c r="H1421" s="125" t="s">
        <v>187</v>
      </c>
      <c r="I1421" s="123">
        <v>38000</v>
      </c>
      <c r="J1421" s="123">
        <v>38000</v>
      </c>
      <c r="K1421" s="123">
        <v>10000</v>
      </c>
      <c r="L1421" s="126">
        <v>7.0869999999999997</v>
      </c>
      <c r="M1421" s="137">
        <v>8</v>
      </c>
      <c r="N1421" s="126">
        <v>0.30499999999999999</v>
      </c>
      <c r="O1421" s="123">
        <v>3</v>
      </c>
      <c r="P1421" s="136">
        <v>0.30499999999999999</v>
      </c>
      <c r="Q1421" s="138">
        <v>4.2</v>
      </c>
      <c r="R1421" s="137">
        <v>4.2</v>
      </c>
      <c r="S1421" s="139">
        <v>909950</v>
      </c>
      <c r="T1421" s="124">
        <v>4</v>
      </c>
      <c r="U1421" s="140">
        <v>216654.76190476189</v>
      </c>
      <c r="V1421" s="141">
        <v>4.6156382218803227</v>
      </c>
    </row>
    <row r="1422" spans="1:22">
      <c r="A1422" s="125">
        <v>1424</v>
      </c>
      <c r="B1422" s="125">
        <v>1424</v>
      </c>
      <c r="C1422" s="125" t="s">
        <v>2185</v>
      </c>
      <c r="D1422" s="125" t="s">
        <v>184</v>
      </c>
      <c r="E1422" s="125" t="s">
        <v>184</v>
      </c>
      <c r="F1422" s="125" t="s">
        <v>298</v>
      </c>
      <c r="G1422" s="125" t="s">
        <v>299</v>
      </c>
      <c r="H1422" s="125" t="s">
        <v>187</v>
      </c>
      <c r="I1422" s="123">
        <v>38000</v>
      </c>
      <c r="J1422" s="123">
        <v>38000</v>
      </c>
      <c r="K1422" s="123">
        <v>20000</v>
      </c>
      <c r="L1422" s="126">
        <v>5.6120000000000001</v>
      </c>
      <c r="M1422" s="137">
        <v>6</v>
      </c>
      <c r="N1422" s="126">
        <v>0.2</v>
      </c>
      <c r="O1422" s="123">
        <v>3</v>
      </c>
      <c r="P1422" s="136">
        <v>0.2</v>
      </c>
      <c r="Q1422" s="138">
        <v>4.2</v>
      </c>
      <c r="R1422" s="137">
        <v>4.2</v>
      </c>
      <c r="S1422" s="139">
        <v>769410</v>
      </c>
      <c r="T1422" s="124">
        <v>4</v>
      </c>
      <c r="U1422" s="140">
        <v>183192.85714285713</v>
      </c>
      <c r="V1422" s="141">
        <v>5.4587281163488903</v>
      </c>
    </row>
    <row r="1423" spans="1:22">
      <c r="A1423" s="125">
        <v>1425</v>
      </c>
      <c r="B1423" s="125">
        <v>1425</v>
      </c>
      <c r="C1423" s="125" t="s">
        <v>2186</v>
      </c>
      <c r="D1423" s="125" t="s">
        <v>184</v>
      </c>
      <c r="E1423" s="125" t="s">
        <v>184</v>
      </c>
      <c r="F1423" s="125" t="s">
        <v>298</v>
      </c>
      <c r="G1423" s="125" t="s">
        <v>299</v>
      </c>
      <c r="H1423" s="125" t="s">
        <v>187</v>
      </c>
      <c r="I1423" s="123">
        <v>38000</v>
      </c>
      <c r="J1423" s="123">
        <v>38000</v>
      </c>
      <c r="K1423" s="123">
        <v>20000</v>
      </c>
      <c r="L1423" s="126">
        <v>7.93</v>
      </c>
      <c r="M1423" s="137">
        <v>8</v>
      </c>
      <c r="N1423" s="126">
        <v>0.106</v>
      </c>
      <c r="O1423" s="123">
        <v>3</v>
      </c>
      <c r="P1423" s="136">
        <v>0.106</v>
      </c>
      <c r="Q1423" s="138">
        <v>4.2</v>
      </c>
      <c r="R1423" s="137">
        <v>4.2</v>
      </c>
      <c r="S1423" s="139">
        <v>909950</v>
      </c>
      <c r="T1423" s="124">
        <v>4</v>
      </c>
      <c r="U1423" s="140">
        <v>216654.76190476189</v>
      </c>
      <c r="V1423" s="141">
        <v>4.6156382218803227</v>
      </c>
    </row>
    <row r="1424" spans="1:22">
      <c r="A1424" s="125">
        <v>1426</v>
      </c>
      <c r="B1424" s="125">
        <v>1426</v>
      </c>
      <c r="C1424" s="125" t="s">
        <v>2187</v>
      </c>
      <c r="D1424" s="125" t="s">
        <v>205</v>
      </c>
      <c r="E1424" s="125" t="s">
        <v>205</v>
      </c>
      <c r="F1424" s="125" t="s">
        <v>1775</v>
      </c>
      <c r="G1424" s="125" t="s">
        <v>1779</v>
      </c>
      <c r="H1424" s="125" t="s">
        <v>187</v>
      </c>
      <c r="I1424" s="123">
        <v>38000</v>
      </c>
      <c r="J1424" s="123">
        <v>38000</v>
      </c>
      <c r="K1424" s="123">
        <v>10000</v>
      </c>
      <c r="L1424" s="126">
        <v>6.3369999999999997</v>
      </c>
      <c r="M1424" s="137">
        <v>7</v>
      </c>
      <c r="N1424" s="126">
        <v>0.17699999999999999</v>
      </c>
      <c r="O1424" s="123">
        <v>3</v>
      </c>
      <c r="P1424" s="136">
        <v>0.17699999999999999</v>
      </c>
      <c r="Q1424" s="138">
        <v>4.2</v>
      </c>
      <c r="R1424" s="137">
        <v>4.2</v>
      </c>
      <c r="S1424" s="139">
        <v>839680</v>
      </c>
      <c r="T1424" s="124">
        <v>4</v>
      </c>
      <c r="U1424" s="140">
        <v>199923.80952380953</v>
      </c>
      <c r="V1424" s="141">
        <v>5.0019054878048781</v>
      </c>
    </row>
    <row r="1425" spans="1:22">
      <c r="A1425" s="125">
        <v>1427</v>
      </c>
      <c r="B1425" s="125">
        <v>1427</v>
      </c>
      <c r="C1425" s="125" t="s">
        <v>2188</v>
      </c>
      <c r="D1425" s="125" t="s">
        <v>205</v>
      </c>
      <c r="E1425" s="125" t="s">
        <v>205</v>
      </c>
      <c r="F1425" s="125" t="s">
        <v>307</v>
      </c>
      <c r="G1425" s="125" t="s">
        <v>308</v>
      </c>
      <c r="H1425" s="125" t="s">
        <v>187</v>
      </c>
      <c r="I1425" s="123">
        <v>38000</v>
      </c>
      <c r="J1425" s="123">
        <v>38000</v>
      </c>
      <c r="K1425" s="125" t="s">
        <v>193</v>
      </c>
      <c r="L1425" s="126">
        <v>15.58</v>
      </c>
      <c r="M1425" s="137">
        <v>16</v>
      </c>
      <c r="N1425" s="126">
        <v>9.9000000000000005E-2</v>
      </c>
      <c r="O1425" s="123">
        <v>3</v>
      </c>
      <c r="P1425" s="136">
        <v>9.9000000000000005E-2</v>
      </c>
      <c r="Q1425" s="138">
        <v>4.2</v>
      </c>
      <c r="R1425" s="137">
        <v>4.2</v>
      </c>
      <c r="S1425" s="139">
        <v>1703340</v>
      </c>
      <c r="T1425" s="124">
        <v>1</v>
      </c>
      <c r="U1425" s="140">
        <v>405557.14285714284</v>
      </c>
      <c r="V1425" s="141">
        <v>2.4657437739969708</v>
      </c>
    </row>
    <row r="1426" spans="1:22">
      <c r="A1426" s="125">
        <v>1428</v>
      </c>
      <c r="B1426" s="125">
        <v>1428</v>
      </c>
      <c r="C1426" s="125" t="s">
        <v>2189</v>
      </c>
      <c r="D1426" s="125" t="s">
        <v>205</v>
      </c>
      <c r="E1426" s="125" t="s">
        <v>205</v>
      </c>
      <c r="F1426" s="125" t="s">
        <v>494</v>
      </c>
      <c r="G1426" s="125" t="s">
        <v>495</v>
      </c>
      <c r="H1426" s="125" t="s">
        <v>187</v>
      </c>
      <c r="I1426" s="123">
        <v>38000</v>
      </c>
      <c r="J1426" s="123">
        <v>38000</v>
      </c>
      <c r="K1426" s="125" t="s">
        <v>193</v>
      </c>
      <c r="L1426" s="126">
        <v>18.161000000000001</v>
      </c>
      <c r="M1426" s="137">
        <v>19</v>
      </c>
      <c r="N1426" s="126">
        <v>0.27</v>
      </c>
      <c r="O1426" s="123">
        <v>3</v>
      </c>
      <c r="P1426" s="136">
        <v>0.27</v>
      </c>
      <c r="Q1426" s="138">
        <v>4.2</v>
      </c>
      <c r="R1426" s="137">
        <v>4.2</v>
      </c>
      <c r="S1426" s="139">
        <v>1861440</v>
      </c>
      <c r="T1426" s="124">
        <v>1</v>
      </c>
      <c r="U1426" s="140">
        <v>443200</v>
      </c>
      <c r="V1426" s="141">
        <v>2.256317689530686</v>
      </c>
    </row>
    <row r="1427" spans="1:22">
      <c r="A1427" s="125">
        <v>1429</v>
      </c>
      <c r="B1427" s="125">
        <v>1429</v>
      </c>
      <c r="C1427" s="125" t="s">
        <v>2190</v>
      </c>
      <c r="D1427" s="125" t="s">
        <v>205</v>
      </c>
      <c r="E1427" s="125" t="s">
        <v>205</v>
      </c>
      <c r="F1427" s="125" t="s">
        <v>307</v>
      </c>
      <c r="G1427" s="125" t="s">
        <v>308</v>
      </c>
      <c r="H1427" s="125" t="s">
        <v>187</v>
      </c>
      <c r="I1427" s="123">
        <v>38000</v>
      </c>
      <c r="J1427" s="123">
        <v>38000</v>
      </c>
      <c r="K1427" s="125" t="s">
        <v>193</v>
      </c>
      <c r="L1427" s="126">
        <v>18.143000000000001</v>
      </c>
      <c r="M1427" s="137">
        <v>19</v>
      </c>
      <c r="N1427" s="126">
        <v>0.115</v>
      </c>
      <c r="O1427" s="123">
        <v>3</v>
      </c>
      <c r="P1427" s="136">
        <v>0.115</v>
      </c>
      <c r="Q1427" s="138">
        <v>4.2</v>
      </c>
      <c r="R1427" s="137">
        <v>4.2</v>
      </c>
      <c r="S1427" s="139">
        <v>1861440</v>
      </c>
      <c r="T1427" s="124">
        <v>1</v>
      </c>
      <c r="U1427" s="140">
        <v>443200</v>
      </c>
      <c r="V1427" s="141">
        <v>2.256317689530686</v>
      </c>
    </row>
    <row r="1428" spans="1:22">
      <c r="A1428" s="125">
        <v>1430</v>
      </c>
      <c r="B1428" s="125">
        <v>1430</v>
      </c>
      <c r="C1428" s="125" t="s">
        <v>2191</v>
      </c>
      <c r="D1428" s="125" t="s">
        <v>190</v>
      </c>
      <c r="E1428" s="125" t="s">
        <v>190</v>
      </c>
      <c r="F1428" s="125" t="s">
        <v>191</v>
      </c>
      <c r="G1428" s="125" t="s">
        <v>192</v>
      </c>
      <c r="H1428" s="125" t="s">
        <v>187</v>
      </c>
      <c r="I1428" s="123">
        <v>38000</v>
      </c>
      <c r="J1428" s="123">
        <v>38000</v>
      </c>
      <c r="K1428" s="125" t="s">
        <v>193</v>
      </c>
      <c r="L1428" s="126">
        <v>12.266</v>
      </c>
      <c r="M1428" s="137">
        <v>13</v>
      </c>
      <c r="N1428" s="126">
        <v>0.09</v>
      </c>
      <c r="O1428" s="123">
        <v>3</v>
      </c>
      <c r="P1428" s="136">
        <v>0.09</v>
      </c>
      <c r="Q1428" s="138">
        <v>4.2</v>
      </c>
      <c r="R1428" s="137">
        <v>4.2</v>
      </c>
      <c r="S1428" s="139">
        <v>1545240</v>
      </c>
      <c r="T1428" s="124">
        <v>1</v>
      </c>
      <c r="U1428" s="140">
        <v>367914.28571428568</v>
      </c>
      <c r="V1428" s="141">
        <v>2.7180243845616214</v>
      </c>
    </row>
    <row r="1429" spans="1:22">
      <c r="A1429" s="125">
        <v>1431</v>
      </c>
      <c r="B1429" s="125">
        <v>1431</v>
      </c>
      <c r="C1429" s="125" t="s">
        <v>2192</v>
      </c>
      <c r="D1429" s="125" t="s">
        <v>190</v>
      </c>
      <c r="E1429" s="125" t="s">
        <v>190</v>
      </c>
      <c r="F1429" s="125" t="s">
        <v>191</v>
      </c>
      <c r="G1429" s="125" t="s">
        <v>192</v>
      </c>
      <c r="H1429" s="125" t="s">
        <v>187</v>
      </c>
      <c r="I1429" s="123">
        <v>38000</v>
      </c>
      <c r="J1429" s="123">
        <v>38000</v>
      </c>
      <c r="K1429" s="125" t="s">
        <v>193</v>
      </c>
      <c r="L1429" s="126">
        <v>12.705</v>
      </c>
      <c r="M1429" s="137">
        <v>13</v>
      </c>
      <c r="N1429" s="126">
        <v>0.14799999999999999</v>
      </c>
      <c r="O1429" s="123">
        <v>3</v>
      </c>
      <c r="P1429" s="136">
        <v>0.14799999999999999</v>
      </c>
      <c r="Q1429" s="138">
        <v>4.2</v>
      </c>
      <c r="R1429" s="137">
        <v>4.2</v>
      </c>
      <c r="S1429" s="139">
        <v>1545240</v>
      </c>
      <c r="T1429" s="124">
        <v>1</v>
      </c>
      <c r="U1429" s="140">
        <v>367914.28571428568</v>
      </c>
      <c r="V1429" s="141">
        <v>2.7180243845616214</v>
      </c>
    </row>
    <row r="1430" spans="1:22">
      <c r="A1430" s="125">
        <v>1432</v>
      </c>
      <c r="B1430" s="125">
        <v>1432</v>
      </c>
      <c r="C1430" s="125" t="s">
        <v>2193</v>
      </c>
      <c r="D1430" s="125" t="s">
        <v>190</v>
      </c>
      <c r="E1430" s="125" t="s">
        <v>190</v>
      </c>
      <c r="F1430" s="125" t="s">
        <v>310</v>
      </c>
      <c r="G1430" s="125" t="s">
        <v>311</v>
      </c>
      <c r="H1430" s="125" t="s">
        <v>187</v>
      </c>
      <c r="I1430" s="123">
        <v>38000</v>
      </c>
      <c r="J1430" s="123">
        <v>38000</v>
      </c>
      <c r="K1430" s="125" t="s">
        <v>193</v>
      </c>
      <c r="L1430" s="126">
        <v>9.9649999999999999</v>
      </c>
      <c r="M1430" s="137">
        <v>10</v>
      </c>
      <c r="N1430" s="126">
        <v>0.114</v>
      </c>
      <c r="O1430" s="123">
        <v>3</v>
      </c>
      <c r="P1430" s="136">
        <v>0.114</v>
      </c>
      <c r="Q1430" s="138">
        <v>4.2</v>
      </c>
      <c r="R1430" s="137">
        <v>4.2</v>
      </c>
      <c r="S1430" s="139">
        <v>1387140</v>
      </c>
      <c r="T1430" s="124">
        <v>1</v>
      </c>
      <c r="U1430" s="140">
        <v>330271.42857142858</v>
      </c>
      <c r="V1430" s="141">
        <v>3.0278126216531858</v>
      </c>
    </row>
    <row r="1431" spans="1:22">
      <c r="A1431" s="125">
        <v>1433</v>
      </c>
      <c r="B1431" s="125">
        <v>1433</v>
      </c>
      <c r="C1431" s="125" t="s">
        <v>2194</v>
      </c>
      <c r="D1431" s="125" t="s">
        <v>190</v>
      </c>
      <c r="E1431" s="125" t="s">
        <v>190</v>
      </c>
      <c r="F1431" s="125" t="s">
        <v>310</v>
      </c>
      <c r="G1431" s="125" t="s">
        <v>311</v>
      </c>
      <c r="H1431" s="125" t="s">
        <v>187</v>
      </c>
      <c r="I1431" s="123">
        <v>38000</v>
      </c>
      <c r="J1431" s="123">
        <v>38000</v>
      </c>
      <c r="K1431" s="125" t="s">
        <v>193</v>
      </c>
      <c r="L1431" s="126">
        <v>11.948</v>
      </c>
      <c r="M1431" s="137">
        <v>12</v>
      </c>
      <c r="N1431" s="126">
        <v>0.156</v>
      </c>
      <c r="O1431" s="123">
        <v>3</v>
      </c>
      <c r="P1431" s="136">
        <v>0.156</v>
      </c>
      <c r="Q1431" s="138">
        <v>4.2</v>
      </c>
      <c r="R1431" s="137">
        <v>4.2</v>
      </c>
      <c r="S1431" s="139">
        <v>1492540</v>
      </c>
      <c r="T1431" s="124">
        <v>1</v>
      </c>
      <c r="U1431" s="140">
        <v>355366.66666666663</v>
      </c>
      <c r="V1431" s="141">
        <v>2.8139949348091173</v>
      </c>
    </row>
    <row r="1432" spans="1:22">
      <c r="A1432" s="125">
        <v>1434</v>
      </c>
      <c r="B1432" s="125">
        <v>1434</v>
      </c>
      <c r="C1432" s="125" t="s">
        <v>2195</v>
      </c>
      <c r="D1432" s="125" t="s">
        <v>190</v>
      </c>
      <c r="E1432" s="125" t="s">
        <v>190</v>
      </c>
      <c r="F1432" s="125" t="s">
        <v>310</v>
      </c>
      <c r="G1432" s="125" t="s">
        <v>311</v>
      </c>
      <c r="H1432" s="125" t="s">
        <v>187</v>
      </c>
      <c r="I1432" s="123">
        <v>38000</v>
      </c>
      <c r="J1432" s="123">
        <v>38000</v>
      </c>
      <c r="K1432" s="125" t="s">
        <v>193</v>
      </c>
      <c r="L1432" s="126">
        <v>10.137</v>
      </c>
      <c r="M1432" s="137">
        <v>11</v>
      </c>
      <c r="N1432" s="126">
        <v>0.497</v>
      </c>
      <c r="O1432" s="123">
        <v>3</v>
      </c>
      <c r="P1432" s="136">
        <v>0.497</v>
      </c>
      <c r="Q1432" s="138">
        <v>4.2</v>
      </c>
      <c r="R1432" s="137">
        <v>4.2</v>
      </c>
      <c r="S1432" s="139">
        <v>1439840</v>
      </c>
      <c r="T1432" s="124">
        <v>1</v>
      </c>
      <c r="U1432" s="140">
        <v>342819.04761904763</v>
      </c>
      <c r="V1432" s="141">
        <v>2.9169907767529724</v>
      </c>
    </row>
    <row r="1433" spans="1:22">
      <c r="A1433" s="125">
        <v>1435</v>
      </c>
      <c r="B1433" s="125">
        <v>1435</v>
      </c>
      <c r="C1433" s="125" t="s">
        <v>2196</v>
      </c>
      <c r="D1433" s="125" t="s">
        <v>190</v>
      </c>
      <c r="E1433" s="125" t="s">
        <v>190</v>
      </c>
      <c r="F1433" s="125" t="s">
        <v>310</v>
      </c>
      <c r="G1433" s="125" t="s">
        <v>311</v>
      </c>
      <c r="H1433" s="125" t="s">
        <v>187</v>
      </c>
      <c r="I1433" s="123">
        <v>38000</v>
      </c>
      <c r="J1433" s="123">
        <v>38000</v>
      </c>
      <c r="K1433" s="125" t="s">
        <v>193</v>
      </c>
      <c r="L1433" s="126">
        <v>2.5830000000000002</v>
      </c>
      <c r="M1433" s="137">
        <v>3</v>
      </c>
      <c r="N1433" s="126">
        <v>0.14799999999999999</v>
      </c>
      <c r="O1433" s="123">
        <v>3</v>
      </c>
      <c r="P1433" s="136">
        <v>0.14799999999999999</v>
      </c>
      <c r="Q1433" s="138">
        <v>4.2</v>
      </c>
      <c r="R1433" s="137">
        <v>4.2</v>
      </c>
      <c r="S1433" s="139">
        <v>558600</v>
      </c>
      <c r="T1433" s="124">
        <v>4</v>
      </c>
      <c r="U1433" s="140">
        <v>133000</v>
      </c>
      <c r="V1433" s="141">
        <v>7.518796992481203</v>
      </c>
    </row>
    <row r="1434" spans="1:22">
      <c r="A1434" s="125">
        <v>1436</v>
      </c>
      <c r="B1434" s="125">
        <v>1436</v>
      </c>
      <c r="C1434" s="125" t="s">
        <v>2197</v>
      </c>
      <c r="D1434" s="125" t="s">
        <v>190</v>
      </c>
      <c r="E1434" s="125" t="s">
        <v>190</v>
      </c>
      <c r="F1434" s="125" t="s">
        <v>310</v>
      </c>
      <c r="G1434" s="125" t="s">
        <v>311</v>
      </c>
      <c r="H1434" s="125" t="s">
        <v>187</v>
      </c>
      <c r="I1434" s="123">
        <v>38000</v>
      </c>
      <c r="J1434" s="123">
        <v>38000</v>
      </c>
      <c r="K1434" s="125" t="s">
        <v>193</v>
      </c>
      <c r="L1434" s="126">
        <v>14.359</v>
      </c>
      <c r="M1434" s="137">
        <v>15</v>
      </c>
      <c r="N1434" s="126">
        <v>0.53700000000000003</v>
      </c>
      <c r="O1434" s="123">
        <v>3</v>
      </c>
      <c r="P1434" s="136">
        <v>0.53700000000000003</v>
      </c>
      <c r="Q1434" s="138">
        <v>4.2</v>
      </c>
      <c r="R1434" s="137">
        <v>4.2</v>
      </c>
      <c r="S1434" s="139">
        <v>1650640</v>
      </c>
      <c r="T1434" s="124">
        <v>1</v>
      </c>
      <c r="U1434" s="140">
        <v>393009.52380952379</v>
      </c>
      <c r="V1434" s="141">
        <v>2.5444676004458877</v>
      </c>
    </row>
    <row r="1435" spans="1:22">
      <c r="A1435" s="125">
        <v>1437</v>
      </c>
      <c r="B1435" s="125">
        <v>1437</v>
      </c>
      <c r="C1435" s="125" t="s">
        <v>2198</v>
      </c>
      <c r="D1435" s="125" t="s">
        <v>190</v>
      </c>
      <c r="E1435" s="125" t="s">
        <v>190</v>
      </c>
      <c r="F1435" s="125" t="s">
        <v>310</v>
      </c>
      <c r="G1435" s="125" t="s">
        <v>311</v>
      </c>
      <c r="H1435" s="125" t="s">
        <v>187</v>
      </c>
      <c r="I1435" s="123">
        <v>38000</v>
      </c>
      <c r="J1435" s="123">
        <v>38000</v>
      </c>
      <c r="K1435" s="125" t="s">
        <v>193</v>
      </c>
      <c r="L1435" s="126">
        <v>12.731999999999999</v>
      </c>
      <c r="M1435" s="137">
        <v>13</v>
      </c>
      <c r="N1435" s="126">
        <v>0.252</v>
      </c>
      <c r="O1435" s="123">
        <v>3</v>
      </c>
      <c r="P1435" s="136">
        <v>0.252</v>
      </c>
      <c r="Q1435" s="138">
        <v>4.2</v>
      </c>
      <c r="R1435" s="137">
        <v>4.2</v>
      </c>
      <c r="S1435" s="139">
        <v>1545240</v>
      </c>
      <c r="T1435" s="124">
        <v>1</v>
      </c>
      <c r="U1435" s="140">
        <v>367914.28571428568</v>
      </c>
      <c r="V1435" s="141">
        <v>2.7180243845616214</v>
      </c>
    </row>
    <row r="1436" spans="1:22">
      <c r="A1436" s="125">
        <v>1438</v>
      </c>
      <c r="B1436" s="125">
        <v>1438</v>
      </c>
      <c r="C1436" s="125" t="s">
        <v>2199</v>
      </c>
      <c r="D1436" s="125" t="s">
        <v>190</v>
      </c>
      <c r="E1436" s="125" t="s">
        <v>190</v>
      </c>
      <c r="F1436" s="125" t="s">
        <v>310</v>
      </c>
      <c r="G1436" s="125" t="s">
        <v>311</v>
      </c>
      <c r="H1436" s="125" t="s">
        <v>187</v>
      </c>
      <c r="I1436" s="123">
        <v>38000</v>
      </c>
      <c r="J1436" s="123">
        <v>38000</v>
      </c>
      <c r="K1436" s="125" t="s">
        <v>193</v>
      </c>
      <c r="L1436" s="126">
        <v>13.105</v>
      </c>
      <c r="M1436" s="137">
        <v>14</v>
      </c>
      <c r="N1436" s="126">
        <v>0.38600000000000001</v>
      </c>
      <c r="O1436" s="123">
        <v>3</v>
      </c>
      <c r="P1436" s="136">
        <v>0.38600000000000001</v>
      </c>
      <c r="Q1436" s="138">
        <v>4.2</v>
      </c>
      <c r="R1436" s="137">
        <v>4.2</v>
      </c>
      <c r="S1436" s="139">
        <v>1597940</v>
      </c>
      <c r="T1436" s="124">
        <v>1</v>
      </c>
      <c r="U1436" s="140">
        <v>380461.90476190473</v>
      </c>
      <c r="V1436" s="141">
        <v>2.6283840444572388</v>
      </c>
    </row>
    <row r="1437" spans="1:22">
      <c r="A1437" s="125">
        <v>1439</v>
      </c>
      <c r="B1437" s="125">
        <v>1439</v>
      </c>
      <c r="C1437" s="125" t="s">
        <v>2200</v>
      </c>
      <c r="D1437" s="125" t="s">
        <v>190</v>
      </c>
      <c r="E1437" s="125" t="s">
        <v>190</v>
      </c>
      <c r="F1437" s="125" t="s">
        <v>448</v>
      </c>
      <c r="G1437" s="125" t="s">
        <v>449</v>
      </c>
      <c r="H1437" s="125" t="s">
        <v>207</v>
      </c>
      <c r="I1437" s="123">
        <v>110000</v>
      </c>
      <c r="J1437" s="123"/>
      <c r="K1437" s="123"/>
      <c r="L1437" s="126">
        <v>10.603</v>
      </c>
      <c r="M1437" s="137">
        <v>11</v>
      </c>
      <c r="N1437" s="126">
        <v>0.24</v>
      </c>
      <c r="O1437" s="123">
        <v>3</v>
      </c>
      <c r="P1437" s="136">
        <v>0.24</v>
      </c>
      <c r="Q1437" s="138">
        <v>4.2</v>
      </c>
      <c r="R1437" s="137">
        <v>4.2</v>
      </c>
      <c r="S1437" s="139">
        <v>1996170</v>
      </c>
      <c r="T1437" s="124">
        <v>7</v>
      </c>
      <c r="U1437" s="140">
        <v>475278.57142857142</v>
      </c>
      <c r="V1437" s="141">
        <v>2.1040292159485414</v>
      </c>
    </row>
    <row r="1438" spans="1:22">
      <c r="A1438" s="125">
        <v>1440</v>
      </c>
      <c r="B1438" s="125">
        <v>1440</v>
      </c>
      <c r="C1438" s="125" t="s">
        <v>2201</v>
      </c>
      <c r="D1438" s="125" t="s">
        <v>190</v>
      </c>
      <c r="E1438" s="125" t="s">
        <v>190</v>
      </c>
      <c r="F1438" s="125" t="s">
        <v>310</v>
      </c>
      <c r="G1438" s="125" t="s">
        <v>311</v>
      </c>
      <c r="H1438" s="125" t="s">
        <v>187</v>
      </c>
      <c r="I1438" s="123">
        <v>38000</v>
      </c>
      <c r="J1438" s="123">
        <v>38000</v>
      </c>
      <c r="K1438" s="125" t="s">
        <v>193</v>
      </c>
      <c r="L1438" s="126">
        <v>17.082000000000001</v>
      </c>
      <c r="M1438" s="137">
        <v>18</v>
      </c>
      <c r="N1438" s="126">
        <v>0.27300000000000002</v>
      </c>
      <c r="O1438" s="123">
        <v>3</v>
      </c>
      <c r="P1438" s="136">
        <v>0.27300000000000002</v>
      </c>
      <c r="Q1438" s="138">
        <v>4.2</v>
      </c>
      <c r="R1438" s="137">
        <v>4.2</v>
      </c>
      <c r="S1438" s="139">
        <v>1808740</v>
      </c>
      <c r="T1438" s="124">
        <v>1</v>
      </c>
      <c r="U1438" s="140">
        <v>430652.38095238095</v>
      </c>
      <c r="V1438" s="141">
        <v>2.3220584495284009</v>
      </c>
    </row>
    <row r="1439" spans="1:22">
      <c r="A1439" s="125">
        <v>1441</v>
      </c>
      <c r="B1439" s="125">
        <v>1441</v>
      </c>
      <c r="C1439" s="125" t="s">
        <v>2202</v>
      </c>
      <c r="D1439" s="125" t="s">
        <v>190</v>
      </c>
      <c r="E1439" s="125" t="s">
        <v>190</v>
      </c>
      <c r="F1439" s="125" t="s">
        <v>603</v>
      </c>
      <c r="G1439" s="125" t="s">
        <v>604</v>
      </c>
      <c r="H1439" s="125" t="s">
        <v>187</v>
      </c>
      <c r="I1439" s="123">
        <v>38000</v>
      </c>
      <c r="J1439" s="123">
        <v>38000</v>
      </c>
      <c r="K1439" s="125" t="s">
        <v>193</v>
      </c>
      <c r="L1439" s="126">
        <v>17.597999999999999</v>
      </c>
      <c r="M1439" s="137">
        <v>18</v>
      </c>
      <c r="N1439" s="126">
        <v>0.11899999999999999</v>
      </c>
      <c r="O1439" s="123">
        <v>3</v>
      </c>
      <c r="P1439" s="136">
        <v>0.11899999999999999</v>
      </c>
      <c r="Q1439" s="138">
        <v>4.2</v>
      </c>
      <c r="R1439" s="137">
        <v>4.2</v>
      </c>
      <c r="S1439" s="139">
        <v>1808740</v>
      </c>
      <c r="T1439" s="124">
        <v>1</v>
      </c>
      <c r="U1439" s="140">
        <v>430652.38095238095</v>
      </c>
      <c r="V1439" s="141">
        <v>2.3220584495284009</v>
      </c>
    </row>
    <row r="1440" spans="1:22">
      <c r="A1440" s="125">
        <v>1442</v>
      </c>
      <c r="B1440" s="125">
        <v>1442</v>
      </c>
      <c r="C1440" s="125" t="s">
        <v>2203</v>
      </c>
      <c r="D1440" s="125" t="s">
        <v>242</v>
      </c>
      <c r="E1440" s="125" t="s">
        <v>242</v>
      </c>
      <c r="F1440" s="125" t="s">
        <v>603</v>
      </c>
      <c r="G1440" s="125" t="s">
        <v>604</v>
      </c>
      <c r="H1440" s="125" t="s">
        <v>187</v>
      </c>
      <c r="I1440" s="123">
        <v>38000</v>
      </c>
      <c r="J1440" s="123">
        <v>38000</v>
      </c>
      <c r="K1440" s="125" t="s">
        <v>193</v>
      </c>
      <c r="L1440" s="126">
        <v>17.635000000000002</v>
      </c>
      <c r="M1440" s="137">
        <v>18</v>
      </c>
      <c r="N1440" s="126">
        <v>0.55000000000000004</v>
      </c>
      <c r="O1440" s="123">
        <v>3</v>
      </c>
      <c r="P1440" s="136">
        <v>0.55000000000000004</v>
      </c>
      <c r="Q1440" s="138">
        <v>4.2</v>
      </c>
      <c r="R1440" s="137">
        <v>4.2</v>
      </c>
      <c r="S1440" s="139">
        <v>1808740</v>
      </c>
      <c r="T1440" s="124">
        <v>1</v>
      </c>
      <c r="U1440" s="140">
        <v>430652.38095238095</v>
      </c>
      <c r="V1440" s="141">
        <v>2.3220584495284009</v>
      </c>
    </row>
    <row r="1441" spans="1:22">
      <c r="A1441" s="125">
        <v>1443</v>
      </c>
      <c r="B1441" s="125">
        <v>1443</v>
      </c>
      <c r="C1441" s="125" t="s">
        <v>2204</v>
      </c>
      <c r="D1441" s="125" t="s">
        <v>190</v>
      </c>
      <c r="E1441" s="125" t="s">
        <v>190</v>
      </c>
      <c r="F1441" s="125" t="s">
        <v>448</v>
      </c>
      <c r="G1441" s="125" t="s">
        <v>449</v>
      </c>
      <c r="H1441" s="125" t="s">
        <v>207</v>
      </c>
      <c r="I1441" s="123">
        <v>110000</v>
      </c>
      <c r="J1441" s="123"/>
      <c r="K1441" s="123"/>
      <c r="L1441" s="126">
        <v>11.291</v>
      </c>
      <c r="M1441" s="137">
        <v>12</v>
      </c>
      <c r="N1441" s="126">
        <v>0.36499999999999999</v>
      </c>
      <c r="O1441" s="123">
        <v>3</v>
      </c>
      <c r="P1441" s="136">
        <v>0.36499999999999999</v>
      </c>
      <c r="Q1441" s="138">
        <v>4.2</v>
      </c>
      <c r="R1441" s="137">
        <v>4.2</v>
      </c>
      <c r="S1441" s="139">
        <v>2048870</v>
      </c>
      <c r="T1441" s="124">
        <v>7</v>
      </c>
      <c r="U1441" s="140">
        <v>487826.19047619047</v>
      </c>
      <c r="V1441" s="141">
        <v>2.0499104384367968</v>
      </c>
    </row>
    <row r="1442" spans="1:22">
      <c r="A1442" s="125">
        <v>1444</v>
      </c>
      <c r="B1442" s="125">
        <v>1444</v>
      </c>
      <c r="C1442" s="125" t="s">
        <v>2205</v>
      </c>
      <c r="D1442" s="125" t="s">
        <v>190</v>
      </c>
      <c r="E1442" s="125" t="s">
        <v>190</v>
      </c>
      <c r="F1442" s="125" t="s">
        <v>310</v>
      </c>
      <c r="G1442" s="125" t="s">
        <v>311</v>
      </c>
      <c r="H1442" s="125" t="s">
        <v>187</v>
      </c>
      <c r="I1442" s="123">
        <v>38000</v>
      </c>
      <c r="J1442" s="123">
        <v>38000</v>
      </c>
      <c r="K1442" s="125" t="s">
        <v>193</v>
      </c>
      <c r="L1442" s="126">
        <v>6.2050000000000001</v>
      </c>
      <c r="M1442" s="137">
        <v>7</v>
      </c>
      <c r="N1442" s="126">
        <v>0.34399999999999997</v>
      </c>
      <c r="O1442" s="123">
        <v>3</v>
      </c>
      <c r="P1442" s="136">
        <v>0.34399999999999997</v>
      </c>
      <c r="Q1442" s="138">
        <v>4.2</v>
      </c>
      <c r="R1442" s="137">
        <v>4.2</v>
      </c>
      <c r="S1442" s="139">
        <v>839680</v>
      </c>
      <c r="T1442" s="124">
        <v>4</v>
      </c>
      <c r="U1442" s="140">
        <v>199923.80952380953</v>
      </c>
      <c r="V1442" s="141">
        <v>5.0019054878048781</v>
      </c>
    </row>
    <row r="1443" spans="1:22">
      <c r="A1443" s="125">
        <v>1445</v>
      </c>
      <c r="B1443" s="125">
        <v>1445</v>
      </c>
      <c r="C1443" s="125" t="s">
        <v>2206</v>
      </c>
      <c r="D1443" s="125" t="s">
        <v>242</v>
      </c>
      <c r="E1443" s="125" t="s">
        <v>242</v>
      </c>
      <c r="F1443" s="125" t="s">
        <v>317</v>
      </c>
      <c r="G1443" s="125" t="s">
        <v>318</v>
      </c>
      <c r="H1443" s="125" t="s">
        <v>187</v>
      </c>
      <c r="I1443" s="123">
        <v>38000</v>
      </c>
      <c r="J1443" s="123">
        <v>38000</v>
      </c>
      <c r="K1443" s="123">
        <v>20000</v>
      </c>
      <c r="L1443" s="126">
        <v>18.420999999999999</v>
      </c>
      <c r="M1443" s="137">
        <v>19</v>
      </c>
      <c r="N1443" s="126">
        <v>9.2999999999999999E-2</v>
      </c>
      <c r="O1443" s="123">
        <v>3</v>
      </c>
      <c r="P1443" s="136">
        <v>9.2999999999999999E-2</v>
      </c>
      <c r="Q1443" s="138">
        <v>4.2</v>
      </c>
      <c r="R1443" s="137">
        <v>4.2</v>
      </c>
      <c r="S1443" s="139">
        <v>1861440</v>
      </c>
      <c r="T1443" s="124">
        <v>1</v>
      </c>
      <c r="U1443" s="140">
        <v>443200</v>
      </c>
      <c r="V1443" s="141">
        <v>2.256317689530686</v>
      </c>
    </row>
    <row r="1444" spans="1:22">
      <c r="A1444" s="125">
        <v>1446</v>
      </c>
      <c r="B1444" s="125">
        <v>1446</v>
      </c>
      <c r="C1444" s="125" t="s">
        <v>2207</v>
      </c>
      <c r="D1444" s="125" t="s">
        <v>242</v>
      </c>
      <c r="E1444" s="125" t="s">
        <v>242</v>
      </c>
      <c r="F1444" s="125" t="s">
        <v>310</v>
      </c>
      <c r="G1444" s="125" t="s">
        <v>311</v>
      </c>
      <c r="H1444" s="125" t="s">
        <v>187</v>
      </c>
      <c r="I1444" s="123">
        <v>38000</v>
      </c>
      <c r="J1444" s="123">
        <v>38000</v>
      </c>
      <c r="K1444" s="125" t="s">
        <v>193</v>
      </c>
      <c r="L1444" s="126">
        <v>20.745999999999999</v>
      </c>
      <c r="M1444" s="137">
        <v>21</v>
      </c>
      <c r="N1444" s="126">
        <v>0.33600000000000002</v>
      </c>
      <c r="O1444" s="123">
        <v>3</v>
      </c>
      <c r="P1444" s="136">
        <v>0.33600000000000002</v>
      </c>
      <c r="Q1444" s="138">
        <v>4.2</v>
      </c>
      <c r="R1444" s="137">
        <v>4.2</v>
      </c>
      <c r="S1444" s="139">
        <v>1966840</v>
      </c>
      <c r="T1444" s="124">
        <v>1</v>
      </c>
      <c r="U1444" s="140">
        <v>468295.23809523805</v>
      </c>
      <c r="V1444" s="141">
        <v>2.135405015151207</v>
      </c>
    </row>
    <row r="1445" spans="1:22">
      <c r="A1445" s="125">
        <v>1447</v>
      </c>
      <c r="B1445" s="125">
        <v>1447</v>
      </c>
      <c r="C1445" s="125" t="s">
        <v>2208</v>
      </c>
      <c r="D1445" s="125" t="s">
        <v>242</v>
      </c>
      <c r="E1445" s="125" t="s">
        <v>242</v>
      </c>
      <c r="F1445" s="125" t="s">
        <v>324</v>
      </c>
      <c r="G1445" s="125" t="s">
        <v>325</v>
      </c>
      <c r="H1445" s="125" t="s">
        <v>207</v>
      </c>
      <c r="I1445" s="123">
        <v>110000</v>
      </c>
      <c r="J1445" s="123">
        <v>110000</v>
      </c>
      <c r="K1445" s="123">
        <v>38000</v>
      </c>
      <c r="L1445" s="126">
        <v>26.37</v>
      </c>
      <c r="M1445" s="137">
        <v>27</v>
      </c>
      <c r="N1445" s="126">
        <v>0.35399999999999998</v>
      </c>
      <c r="O1445" s="123">
        <v>3</v>
      </c>
      <c r="P1445" s="136">
        <v>0.35399999999999998</v>
      </c>
      <c r="Q1445" s="138">
        <v>4.2</v>
      </c>
      <c r="R1445" s="137">
        <v>4.2</v>
      </c>
      <c r="S1445" s="139">
        <v>2839370</v>
      </c>
      <c r="T1445" s="124">
        <v>7</v>
      </c>
      <c r="U1445" s="140">
        <v>676040.47619047621</v>
      </c>
      <c r="V1445" s="141">
        <v>1.4792013721353681</v>
      </c>
    </row>
    <row r="1446" spans="1:22">
      <c r="A1446" s="125">
        <v>1448</v>
      </c>
      <c r="B1446" s="125">
        <v>1448</v>
      </c>
      <c r="C1446" s="125" t="s">
        <v>2209</v>
      </c>
      <c r="D1446" s="125" t="s">
        <v>242</v>
      </c>
      <c r="E1446" s="125" t="s">
        <v>242</v>
      </c>
      <c r="F1446" s="125" t="s">
        <v>331</v>
      </c>
      <c r="G1446" s="125" t="s">
        <v>332</v>
      </c>
      <c r="H1446" s="125" t="s">
        <v>187</v>
      </c>
      <c r="I1446" s="123">
        <v>38000</v>
      </c>
      <c r="J1446" s="123">
        <v>38000</v>
      </c>
      <c r="K1446" s="123">
        <v>20000</v>
      </c>
      <c r="L1446" s="126">
        <v>13.795999999999999</v>
      </c>
      <c r="M1446" s="137">
        <v>14</v>
      </c>
      <c r="N1446" s="126">
        <v>0.59299999999999997</v>
      </c>
      <c r="O1446" s="123">
        <v>3</v>
      </c>
      <c r="P1446" s="136">
        <v>0.59299999999999997</v>
      </c>
      <c r="Q1446" s="138">
        <v>4.2</v>
      </c>
      <c r="R1446" s="137">
        <v>4.2</v>
      </c>
      <c r="S1446" s="139">
        <v>1597940</v>
      </c>
      <c r="T1446" s="124">
        <v>1</v>
      </c>
      <c r="U1446" s="140">
        <v>380461.90476190473</v>
      </c>
      <c r="V1446" s="141">
        <v>2.6283840444572388</v>
      </c>
    </row>
    <row r="1447" spans="1:22">
      <c r="A1447" s="125">
        <v>1449</v>
      </c>
      <c r="B1447" s="125">
        <v>1449</v>
      </c>
      <c r="C1447" s="125" t="s">
        <v>2210</v>
      </c>
      <c r="D1447" s="125" t="s">
        <v>242</v>
      </c>
      <c r="E1447" s="125" t="s">
        <v>242</v>
      </c>
      <c r="F1447" s="125" t="s">
        <v>331</v>
      </c>
      <c r="G1447" s="125" t="s">
        <v>332</v>
      </c>
      <c r="H1447" s="125" t="s">
        <v>187</v>
      </c>
      <c r="I1447" s="123">
        <v>38000</v>
      </c>
      <c r="J1447" s="123">
        <v>38000</v>
      </c>
      <c r="K1447" s="123">
        <v>20000</v>
      </c>
      <c r="L1447" s="126">
        <v>13.25</v>
      </c>
      <c r="M1447" s="137">
        <v>14</v>
      </c>
      <c r="N1447" s="126">
        <v>0.13200000000000001</v>
      </c>
      <c r="O1447" s="123">
        <v>3</v>
      </c>
      <c r="P1447" s="136">
        <v>0.13200000000000001</v>
      </c>
      <c r="Q1447" s="138">
        <v>4.2</v>
      </c>
      <c r="R1447" s="137">
        <v>4.2</v>
      </c>
      <c r="S1447" s="139">
        <v>1597940</v>
      </c>
      <c r="T1447" s="124">
        <v>1</v>
      </c>
      <c r="U1447" s="140">
        <v>380461.90476190473</v>
      </c>
      <c r="V1447" s="141">
        <v>2.6283840444572388</v>
      </c>
    </row>
    <row r="1448" spans="1:22">
      <c r="A1448" s="125">
        <v>1450</v>
      </c>
      <c r="B1448" s="125">
        <v>1450</v>
      </c>
      <c r="C1448" s="125" t="s">
        <v>2211</v>
      </c>
      <c r="D1448" s="125" t="s">
        <v>242</v>
      </c>
      <c r="E1448" s="125" t="s">
        <v>242</v>
      </c>
      <c r="F1448" s="125" t="s">
        <v>638</v>
      </c>
      <c r="G1448" s="125" t="s">
        <v>639</v>
      </c>
      <c r="H1448" s="125" t="s">
        <v>187</v>
      </c>
      <c r="I1448" s="123">
        <v>38000</v>
      </c>
      <c r="J1448" s="125" t="s">
        <v>193</v>
      </c>
      <c r="K1448" s="123">
        <v>38000</v>
      </c>
      <c r="L1448" s="126">
        <v>9.0069999999999997</v>
      </c>
      <c r="M1448" s="137">
        <v>10</v>
      </c>
      <c r="N1448" s="126">
        <v>0.40799999999999997</v>
      </c>
      <c r="O1448" s="123">
        <v>3</v>
      </c>
      <c r="P1448" s="136">
        <v>0.40799999999999997</v>
      </c>
      <c r="Q1448" s="138">
        <v>4.2</v>
      </c>
      <c r="R1448" s="137">
        <v>4.2</v>
      </c>
      <c r="S1448" s="139">
        <v>1387140</v>
      </c>
      <c r="T1448" s="124">
        <v>1</v>
      </c>
      <c r="U1448" s="140">
        <v>330271.42857142858</v>
      </c>
      <c r="V1448" s="141">
        <v>3.0278126216531858</v>
      </c>
    </row>
    <row r="1449" spans="1:22">
      <c r="A1449" s="125">
        <v>1451</v>
      </c>
      <c r="B1449" s="125">
        <v>1451</v>
      </c>
      <c r="C1449" s="125" t="s">
        <v>2212</v>
      </c>
      <c r="D1449" s="125" t="s">
        <v>242</v>
      </c>
      <c r="E1449" s="125" t="s">
        <v>242</v>
      </c>
      <c r="F1449" s="125" t="s">
        <v>638</v>
      </c>
      <c r="G1449" s="125" t="s">
        <v>639</v>
      </c>
      <c r="H1449" s="125" t="s">
        <v>187</v>
      </c>
      <c r="I1449" s="123">
        <v>38000</v>
      </c>
      <c r="J1449" s="125" t="s">
        <v>193</v>
      </c>
      <c r="K1449" s="123">
        <v>38000</v>
      </c>
      <c r="L1449" s="126">
        <v>4.1929999999999996</v>
      </c>
      <c r="M1449" s="137">
        <v>5</v>
      </c>
      <c r="N1449" s="126">
        <v>0.22</v>
      </c>
      <c r="O1449" s="123">
        <v>3</v>
      </c>
      <c r="P1449" s="136">
        <v>0.22</v>
      </c>
      <c r="Q1449" s="138">
        <v>4.2</v>
      </c>
      <c r="R1449" s="137">
        <v>4.2</v>
      </c>
      <c r="S1449" s="139">
        <v>699140</v>
      </c>
      <c r="T1449" s="124">
        <v>4</v>
      </c>
      <c r="U1449" s="140">
        <v>166461.90476190476</v>
      </c>
      <c r="V1449" s="141">
        <v>6.0073804960379897</v>
      </c>
    </row>
    <row r="1450" spans="1:22">
      <c r="A1450" s="125">
        <v>1452</v>
      </c>
      <c r="B1450" s="125">
        <v>1452</v>
      </c>
      <c r="C1450" s="125" t="s">
        <v>2213</v>
      </c>
      <c r="D1450" s="125" t="s">
        <v>354</v>
      </c>
      <c r="E1450" s="125" t="s">
        <v>354</v>
      </c>
      <c r="F1450" s="125" t="s">
        <v>654</v>
      </c>
      <c r="G1450" s="125" t="s">
        <v>655</v>
      </c>
      <c r="H1450" s="125" t="s">
        <v>187</v>
      </c>
      <c r="I1450" s="123">
        <v>38000</v>
      </c>
      <c r="J1450" s="125" t="s">
        <v>193</v>
      </c>
      <c r="K1450" s="123">
        <v>38000</v>
      </c>
      <c r="L1450" s="126">
        <v>7.0289999999999999</v>
      </c>
      <c r="M1450" s="137">
        <v>8</v>
      </c>
      <c r="N1450" s="126">
        <v>0.21299999999999999</v>
      </c>
      <c r="O1450" s="123">
        <v>3</v>
      </c>
      <c r="P1450" s="136">
        <v>0.21299999999999999</v>
      </c>
      <c r="Q1450" s="138">
        <v>4.2</v>
      </c>
      <c r="R1450" s="137">
        <v>4.2</v>
      </c>
      <c r="S1450" s="139">
        <v>909950</v>
      </c>
      <c r="T1450" s="124">
        <v>4</v>
      </c>
      <c r="U1450" s="140">
        <v>216654.76190476189</v>
      </c>
      <c r="V1450" s="141">
        <v>4.6156382218803227</v>
      </c>
    </row>
    <row r="1451" spans="1:22">
      <c r="A1451" s="125">
        <v>1453</v>
      </c>
      <c r="B1451" s="125">
        <v>1453</v>
      </c>
      <c r="C1451" s="125" t="s">
        <v>2214</v>
      </c>
      <c r="D1451" s="125" t="s">
        <v>359</v>
      </c>
      <c r="E1451" s="125" t="s">
        <v>359</v>
      </c>
      <c r="F1451" s="125" t="s">
        <v>522</v>
      </c>
      <c r="G1451" s="125" t="s">
        <v>523</v>
      </c>
      <c r="H1451" s="125" t="s">
        <v>187</v>
      </c>
      <c r="I1451" s="123">
        <v>38000</v>
      </c>
      <c r="J1451" s="123">
        <v>38000</v>
      </c>
      <c r="K1451" s="123">
        <v>20000</v>
      </c>
      <c r="L1451" s="126">
        <v>10.192</v>
      </c>
      <c r="M1451" s="137">
        <v>11</v>
      </c>
      <c r="N1451" s="126">
        <v>0.16600000000000001</v>
      </c>
      <c r="O1451" s="123">
        <v>3</v>
      </c>
      <c r="P1451" s="136">
        <v>0.16600000000000001</v>
      </c>
      <c r="Q1451" s="138">
        <v>4.2</v>
      </c>
      <c r="R1451" s="137">
        <v>4.2</v>
      </c>
      <c r="S1451" s="139">
        <v>1439840</v>
      </c>
      <c r="T1451" s="124">
        <v>1</v>
      </c>
      <c r="U1451" s="140">
        <v>342819.04761904763</v>
      </c>
      <c r="V1451" s="141">
        <v>2.9169907767529724</v>
      </c>
    </row>
    <row r="1452" spans="1:22">
      <c r="A1452" s="125">
        <v>1454</v>
      </c>
      <c r="B1452" s="125">
        <v>1454</v>
      </c>
      <c r="C1452" s="125" t="s">
        <v>2215</v>
      </c>
      <c r="D1452" s="125" t="s">
        <v>354</v>
      </c>
      <c r="E1452" s="125" t="s">
        <v>354</v>
      </c>
      <c r="F1452" s="125" t="s">
        <v>360</v>
      </c>
      <c r="G1452" s="125" t="s">
        <v>361</v>
      </c>
      <c r="H1452" s="125" t="s">
        <v>187</v>
      </c>
      <c r="I1452" s="123">
        <v>38000</v>
      </c>
      <c r="J1452" s="123">
        <v>38000</v>
      </c>
      <c r="K1452" s="123">
        <v>10000</v>
      </c>
      <c r="L1452" s="126">
        <v>8.7469999999999999</v>
      </c>
      <c r="M1452" s="137">
        <v>9</v>
      </c>
      <c r="N1452" s="126">
        <v>0.17100000000000001</v>
      </c>
      <c r="O1452" s="123">
        <v>3</v>
      </c>
      <c r="P1452" s="136">
        <v>0.17100000000000001</v>
      </c>
      <c r="Q1452" s="138">
        <v>4.2</v>
      </c>
      <c r="R1452" s="137">
        <v>4.2</v>
      </c>
      <c r="S1452" s="139">
        <v>1334440</v>
      </c>
      <c r="T1452" s="124">
        <v>1</v>
      </c>
      <c r="U1452" s="140">
        <v>317723.80952380953</v>
      </c>
      <c r="V1452" s="141">
        <v>3.1473876682353645</v>
      </c>
    </row>
    <row r="1453" spans="1:22">
      <c r="A1453" s="125">
        <v>1455</v>
      </c>
      <c r="B1453" s="125">
        <v>1455</v>
      </c>
      <c r="C1453" s="125" t="s">
        <v>2216</v>
      </c>
      <c r="D1453" s="125" t="s">
        <v>195</v>
      </c>
      <c r="E1453" s="125" t="s">
        <v>195</v>
      </c>
      <c r="F1453" s="125" t="s">
        <v>196</v>
      </c>
      <c r="G1453" s="125" t="s">
        <v>197</v>
      </c>
      <c r="H1453" s="125" t="s">
        <v>187</v>
      </c>
      <c r="I1453" s="123">
        <v>38000</v>
      </c>
      <c r="J1453" s="123">
        <v>38000</v>
      </c>
      <c r="K1453" s="123">
        <v>10000</v>
      </c>
      <c r="L1453" s="126">
        <v>4.0110000000000001</v>
      </c>
      <c r="M1453" s="137">
        <v>5</v>
      </c>
      <c r="N1453" s="126">
        <v>0.32600000000000001</v>
      </c>
      <c r="O1453" s="123">
        <v>3</v>
      </c>
      <c r="P1453" s="136">
        <v>0.32600000000000001</v>
      </c>
      <c r="Q1453" s="138">
        <v>4.2</v>
      </c>
      <c r="R1453" s="137">
        <v>4.2</v>
      </c>
      <c r="S1453" s="139">
        <v>699140</v>
      </c>
      <c r="T1453" s="124">
        <v>4</v>
      </c>
      <c r="U1453" s="140">
        <v>166461.90476190476</v>
      </c>
      <c r="V1453" s="141">
        <v>6.0073804960379897</v>
      </c>
    </row>
    <row r="1454" spans="1:22">
      <c r="A1454" s="125">
        <v>1456</v>
      </c>
      <c r="B1454" s="125">
        <v>1456</v>
      </c>
      <c r="C1454" s="125" t="s">
        <v>2217</v>
      </c>
      <c r="D1454" s="125" t="s">
        <v>195</v>
      </c>
      <c r="E1454" s="125" t="s">
        <v>195</v>
      </c>
      <c r="F1454" s="125" t="s">
        <v>373</v>
      </c>
      <c r="G1454" s="125" t="s">
        <v>374</v>
      </c>
      <c r="H1454" s="125" t="s">
        <v>187</v>
      </c>
      <c r="I1454" s="123">
        <v>38000</v>
      </c>
      <c r="J1454" s="123">
        <v>38000</v>
      </c>
      <c r="K1454" s="123">
        <v>10000</v>
      </c>
      <c r="L1454" s="126">
        <v>3.4630000000000001</v>
      </c>
      <c r="M1454" s="137">
        <v>4</v>
      </c>
      <c r="N1454" s="126">
        <v>0.33900000000000002</v>
      </c>
      <c r="O1454" s="123">
        <v>3</v>
      </c>
      <c r="P1454" s="136">
        <v>0.33900000000000002</v>
      </c>
      <c r="Q1454" s="138">
        <v>4.2</v>
      </c>
      <c r="R1454" s="137">
        <v>4.2</v>
      </c>
      <c r="S1454" s="139">
        <v>628870</v>
      </c>
      <c r="T1454" s="124">
        <v>4</v>
      </c>
      <c r="U1454" s="140">
        <v>149730.95238095237</v>
      </c>
      <c r="V1454" s="141">
        <v>6.6786458250512828</v>
      </c>
    </row>
    <row r="1455" spans="1:22">
      <c r="A1455" s="125">
        <v>1457</v>
      </c>
      <c r="B1455" s="125">
        <v>1457</v>
      </c>
      <c r="C1455" s="125" t="s">
        <v>2218</v>
      </c>
      <c r="D1455" s="125" t="s">
        <v>195</v>
      </c>
      <c r="E1455" s="125" t="s">
        <v>195</v>
      </c>
      <c r="F1455" s="125" t="s">
        <v>367</v>
      </c>
      <c r="G1455" s="125" t="s">
        <v>368</v>
      </c>
      <c r="H1455" s="125" t="s">
        <v>187</v>
      </c>
      <c r="I1455" s="123">
        <v>38000</v>
      </c>
      <c r="J1455" s="125" t="s">
        <v>193</v>
      </c>
      <c r="K1455" s="123">
        <v>38000</v>
      </c>
      <c r="L1455" s="126">
        <v>5.4619999999999997</v>
      </c>
      <c r="M1455" s="137">
        <v>6</v>
      </c>
      <c r="N1455" s="126">
        <v>0.19900000000000001</v>
      </c>
      <c r="O1455" s="123">
        <v>3</v>
      </c>
      <c r="P1455" s="136">
        <v>0.19900000000000001</v>
      </c>
      <c r="Q1455" s="138">
        <v>4.2</v>
      </c>
      <c r="R1455" s="137">
        <v>4.2</v>
      </c>
      <c r="S1455" s="139">
        <v>769410</v>
      </c>
      <c r="T1455" s="124">
        <v>4</v>
      </c>
      <c r="U1455" s="140">
        <v>183192.85714285713</v>
      </c>
      <c r="V1455" s="141">
        <v>5.4587281163488903</v>
      </c>
    </row>
    <row r="1456" spans="1:22">
      <c r="A1456" s="125">
        <v>1458</v>
      </c>
      <c r="B1456" s="125">
        <v>1458</v>
      </c>
      <c r="C1456" s="125" t="s">
        <v>2219</v>
      </c>
      <c r="D1456" s="125" t="s">
        <v>195</v>
      </c>
      <c r="E1456" s="125" t="s">
        <v>195</v>
      </c>
      <c r="F1456" s="125" t="s">
        <v>367</v>
      </c>
      <c r="G1456" s="125" t="s">
        <v>368</v>
      </c>
      <c r="H1456" s="125" t="s">
        <v>187</v>
      </c>
      <c r="I1456" s="123">
        <v>38000</v>
      </c>
      <c r="J1456" s="125" t="s">
        <v>193</v>
      </c>
      <c r="K1456" s="123">
        <v>38000</v>
      </c>
      <c r="L1456" s="126">
        <v>5.8730000000000002</v>
      </c>
      <c r="M1456" s="137">
        <v>6</v>
      </c>
      <c r="N1456" s="126">
        <v>0.36099999999999999</v>
      </c>
      <c r="O1456" s="123">
        <v>3</v>
      </c>
      <c r="P1456" s="136">
        <v>0.36099999999999999</v>
      </c>
      <c r="Q1456" s="138">
        <v>4.2</v>
      </c>
      <c r="R1456" s="137">
        <v>4.2</v>
      </c>
      <c r="S1456" s="139">
        <v>769410</v>
      </c>
      <c r="T1456" s="124">
        <v>4</v>
      </c>
      <c r="U1456" s="140">
        <v>183192.85714285713</v>
      </c>
      <c r="V1456" s="141">
        <v>5.4587281163488903</v>
      </c>
    </row>
    <row r="1457" spans="1:22">
      <c r="A1457" s="125">
        <v>1459</v>
      </c>
      <c r="B1457" s="125">
        <v>1459</v>
      </c>
      <c r="C1457" s="125" t="s">
        <v>2220</v>
      </c>
      <c r="D1457" s="125" t="s">
        <v>195</v>
      </c>
      <c r="E1457" s="125" t="s">
        <v>195</v>
      </c>
      <c r="F1457" s="125" t="s">
        <v>202</v>
      </c>
      <c r="G1457" s="125" t="s">
        <v>203</v>
      </c>
      <c r="H1457" s="125" t="s">
        <v>187</v>
      </c>
      <c r="I1457" s="123">
        <v>38000</v>
      </c>
      <c r="J1457" s="125" t="s">
        <v>193</v>
      </c>
      <c r="K1457" s="123">
        <v>38000</v>
      </c>
      <c r="L1457" s="126">
        <v>6.548</v>
      </c>
      <c r="M1457" s="137">
        <v>7</v>
      </c>
      <c r="N1457" s="126">
        <v>0.17799999999999999</v>
      </c>
      <c r="O1457" s="123">
        <v>3</v>
      </c>
      <c r="P1457" s="136">
        <v>0.17799999999999999</v>
      </c>
      <c r="Q1457" s="138">
        <v>4.2</v>
      </c>
      <c r="R1457" s="137">
        <v>4.2</v>
      </c>
      <c r="S1457" s="139">
        <v>839680</v>
      </c>
      <c r="T1457" s="124">
        <v>4</v>
      </c>
      <c r="U1457" s="140">
        <v>199923.80952380953</v>
      </c>
      <c r="V1457" s="141">
        <v>5.0019054878048781</v>
      </c>
    </row>
    <row r="1458" spans="1:22">
      <c r="A1458" s="125">
        <v>1460</v>
      </c>
      <c r="B1458" s="125">
        <v>1460</v>
      </c>
      <c r="C1458" s="125" t="s">
        <v>2221</v>
      </c>
      <c r="D1458" s="125" t="s">
        <v>860</v>
      </c>
      <c r="E1458" s="125" t="s">
        <v>860</v>
      </c>
      <c r="F1458" s="125" t="s">
        <v>861</v>
      </c>
      <c r="G1458" s="125" t="s">
        <v>862</v>
      </c>
      <c r="H1458" s="125" t="s">
        <v>187</v>
      </c>
      <c r="I1458" s="123">
        <v>38000</v>
      </c>
      <c r="J1458" s="125" t="s">
        <v>193</v>
      </c>
      <c r="K1458" s="123">
        <v>38000</v>
      </c>
      <c r="L1458" s="126">
        <v>4.7590000000000003</v>
      </c>
      <c r="M1458" s="137">
        <v>5</v>
      </c>
      <c r="N1458" s="126">
        <v>0.497</v>
      </c>
      <c r="O1458" s="123">
        <v>3</v>
      </c>
      <c r="P1458" s="136">
        <v>0.497</v>
      </c>
      <c r="Q1458" s="138">
        <v>4.2</v>
      </c>
      <c r="R1458" s="137">
        <v>4.2</v>
      </c>
      <c r="S1458" s="139">
        <v>699140</v>
      </c>
      <c r="T1458" s="124">
        <v>4</v>
      </c>
      <c r="U1458" s="140">
        <v>166461.90476190476</v>
      </c>
      <c r="V1458" s="141">
        <v>6.0073804960379897</v>
      </c>
    </row>
    <row r="1459" spans="1:22">
      <c r="A1459" s="125">
        <v>1461</v>
      </c>
      <c r="B1459" s="125">
        <v>1461</v>
      </c>
      <c r="C1459" s="125" t="s">
        <v>2222</v>
      </c>
      <c r="D1459" s="125" t="s">
        <v>860</v>
      </c>
      <c r="E1459" s="125" t="s">
        <v>354</v>
      </c>
      <c r="F1459" s="125" t="s">
        <v>861</v>
      </c>
      <c r="G1459" s="125" t="s">
        <v>862</v>
      </c>
      <c r="H1459" s="125" t="s">
        <v>187</v>
      </c>
      <c r="I1459" s="123">
        <v>38000</v>
      </c>
      <c r="J1459" s="125" t="s">
        <v>193</v>
      </c>
      <c r="K1459" s="123">
        <v>38000</v>
      </c>
      <c r="L1459" s="126">
        <v>7.5880000000000001</v>
      </c>
      <c r="M1459" s="137">
        <v>8</v>
      </c>
      <c r="N1459" s="126">
        <v>0.34699999999999998</v>
      </c>
      <c r="O1459" s="123">
        <v>3</v>
      </c>
      <c r="P1459" s="136">
        <v>0.34699999999999998</v>
      </c>
      <c r="Q1459" s="138">
        <v>4.2</v>
      </c>
      <c r="R1459" s="137">
        <v>4.2</v>
      </c>
      <c r="S1459" s="139">
        <v>909950</v>
      </c>
      <c r="T1459" s="124">
        <v>4</v>
      </c>
      <c r="U1459" s="140">
        <v>216654.76190476189</v>
      </c>
      <c r="V1459" s="141">
        <v>4.6156382218803227</v>
      </c>
    </row>
    <row r="1460" spans="1:22">
      <c r="A1460" s="125">
        <v>1462</v>
      </c>
      <c r="B1460" s="125">
        <v>1462</v>
      </c>
      <c r="C1460" s="125" t="s">
        <v>2223</v>
      </c>
      <c r="D1460" s="125" t="s">
        <v>392</v>
      </c>
      <c r="E1460" s="125" t="s">
        <v>392</v>
      </c>
      <c r="F1460" s="125" t="s">
        <v>389</v>
      </c>
      <c r="G1460" s="125" t="s">
        <v>390</v>
      </c>
      <c r="H1460" s="125" t="s">
        <v>207</v>
      </c>
      <c r="I1460" s="123">
        <v>110000</v>
      </c>
      <c r="J1460" s="123">
        <v>20000</v>
      </c>
      <c r="K1460" s="123">
        <v>110000</v>
      </c>
      <c r="L1460" s="126">
        <v>7.617</v>
      </c>
      <c r="M1460" s="137">
        <v>8</v>
      </c>
      <c r="N1460" s="126">
        <v>0.121</v>
      </c>
      <c r="O1460" s="123">
        <v>3</v>
      </c>
      <c r="P1460" s="136">
        <v>0.121</v>
      </c>
      <c r="Q1460" s="138">
        <v>4.2</v>
      </c>
      <c r="R1460" s="137">
        <v>4.2</v>
      </c>
      <c r="S1460" s="139">
        <v>1838070</v>
      </c>
      <c r="T1460" s="124">
        <v>7</v>
      </c>
      <c r="U1460" s="140">
        <v>437635.71428571426</v>
      </c>
      <c r="V1460" s="141">
        <v>2.2850054676916547</v>
      </c>
    </row>
    <row r="1461" spans="1:22">
      <c r="A1461" s="125">
        <v>1463</v>
      </c>
      <c r="B1461" s="125">
        <v>1463</v>
      </c>
      <c r="C1461" s="125" t="s">
        <v>2224</v>
      </c>
      <c r="D1461" s="125" t="s">
        <v>388</v>
      </c>
      <c r="E1461" s="125" t="s">
        <v>388</v>
      </c>
      <c r="F1461" s="125" t="s">
        <v>389</v>
      </c>
      <c r="G1461" s="125" t="s">
        <v>390</v>
      </c>
      <c r="H1461" s="125" t="s">
        <v>207</v>
      </c>
      <c r="I1461" s="123">
        <v>110000</v>
      </c>
      <c r="J1461" s="123">
        <v>20000</v>
      </c>
      <c r="K1461" s="123">
        <v>110000</v>
      </c>
      <c r="L1461" s="126">
        <v>11.255000000000001</v>
      </c>
      <c r="M1461" s="137">
        <v>12</v>
      </c>
      <c r="N1461" s="126">
        <v>0.498</v>
      </c>
      <c r="O1461" s="123">
        <v>3</v>
      </c>
      <c r="P1461" s="136">
        <v>0.498</v>
      </c>
      <c r="Q1461" s="138">
        <v>4.2</v>
      </c>
      <c r="R1461" s="137">
        <v>4.2</v>
      </c>
      <c r="S1461" s="139">
        <v>2048870</v>
      </c>
      <c r="T1461" s="124">
        <v>7</v>
      </c>
      <c r="U1461" s="140">
        <v>487826.19047619047</v>
      </c>
      <c r="V1461" s="141">
        <v>2.0499104384367968</v>
      </c>
    </row>
    <row r="1462" spans="1:22">
      <c r="A1462" s="125">
        <v>1464</v>
      </c>
      <c r="B1462" s="125">
        <v>1464</v>
      </c>
      <c r="C1462" s="125" t="s">
        <v>2225</v>
      </c>
      <c r="D1462" s="125" t="s">
        <v>388</v>
      </c>
      <c r="E1462" s="125" t="s">
        <v>388</v>
      </c>
      <c r="F1462" s="125" t="s">
        <v>394</v>
      </c>
      <c r="G1462" s="125" t="s">
        <v>395</v>
      </c>
      <c r="H1462" s="125" t="s">
        <v>187</v>
      </c>
      <c r="I1462" s="123">
        <v>38000</v>
      </c>
      <c r="J1462" s="123">
        <v>38000</v>
      </c>
      <c r="K1462" s="123">
        <v>20000</v>
      </c>
      <c r="L1462" s="126">
        <v>9.4450000000000003</v>
      </c>
      <c r="M1462" s="137">
        <v>10</v>
      </c>
      <c r="N1462" s="126">
        <v>0.60799999999999998</v>
      </c>
      <c r="O1462" s="123">
        <v>3</v>
      </c>
      <c r="P1462" s="136">
        <v>0.60799999999999998</v>
      </c>
      <c r="Q1462" s="138">
        <v>4.2</v>
      </c>
      <c r="R1462" s="137">
        <v>4.2</v>
      </c>
      <c r="S1462" s="139">
        <v>1387140</v>
      </c>
      <c r="T1462" s="124">
        <v>1</v>
      </c>
      <c r="U1462" s="140">
        <v>330271.42857142858</v>
      </c>
      <c r="V1462" s="141">
        <v>3.0278126216531858</v>
      </c>
    </row>
    <row r="1463" spans="1:22">
      <c r="A1463" s="125">
        <v>1465</v>
      </c>
      <c r="B1463" s="125">
        <v>1465</v>
      </c>
      <c r="C1463" s="125" t="s">
        <v>2226</v>
      </c>
      <c r="D1463" s="125" t="s">
        <v>215</v>
      </c>
      <c r="E1463" s="125" t="s">
        <v>215</v>
      </c>
      <c r="F1463" s="125" t="s">
        <v>397</v>
      </c>
      <c r="G1463" s="125" t="s">
        <v>398</v>
      </c>
      <c r="H1463" s="125" t="s">
        <v>207</v>
      </c>
      <c r="I1463" s="123">
        <v>110000</v>
      </c>
      <c r="J1463" s="123">
        <v>110000</v>
      </c>
      <c r="K1463" s="123">
        <v>38000</v>
      </c>
      <c r="L1463" s="126">
        <v>6.4969999999999999</v>
      </c>
      <c r="M1463" s="137">
        <v>7</v>
      </c>
      <c r="N1463" s="126">
        <v>0.318</v>
      </c>
      <c r="O1463" s="123">
        <v>3</v>
      </c>
      <c r="P1463" s="136">
        <v>0.318</v>
      </c>
      <c r="Q1463" s="138">
        <v>4.2</v>
      </c>
      <c r="R1463" s="137">
        <v>4.2</v>
      </c>
      <c r="S1463" s="139">
        <v>1785370</v>
      </c>
      <c r="T1463" s="124">
        <v>7</v>
      </c>
      <c r="U1463" s="140">
        <v>425088.09523809521</v>
      </c>
      <c r="V1463" s="141">
        <v>2.3524535530450272</v>
      </c>
    </row>
    <row r="1464" spans="1:22">
      <c r="A1464" s="125">
        <v>1466</v>
      </c>
      <c r="B1464" s="125">
        <v>1466</v>
      </c>
      <c r="C1464" s="125" t="s">
        <v>2227</v>
      </c>
      <c r="D1464" s="125" t="s">
        <v>215</v>
      </c>
      <c r="E1464" s="125" t="s">
        <v>215</v>
      </c>
      <c r="F1464" s="125" t="s">
        <v>397</v>
      </c>
      <c r="G1464" s="125" t="s">
        <v>398</v>
      </c>
      <c r="H1464" s="125" t="s">
        <v>207</v>
      </c>
      <c r="I1464" s="123">
        <v>110000</v>
      </c>
      <c r="J1464" s="123">
        <v>110000</v>
      </c>
      <c r="K1464" s="123">
        <v>38000</v>
      </c>
      <c r="L1464" s="126">
        <v>6.9409999999999998</v>
      </c>
      <c r="M1464" s="137">
        <v>7</v>
      </c>
      <c r="N1464" s="126">
        <v>0.26700000000000002</v>
      </c>
      <c r="O1464" s="123">
        <v>3</v>
      </c>
      <c r="P1464" s="136">
        <v>0.26700000000000002</v>
      </c>
      <c r="Q1464" s="138">
        <v>4.2</v>
      </c>
      <c r="R1464" s="137">
        <v>4.2</v>
      </c>
      <c r="S1464" s="139">
        <v>1785370</v>
      </c>
      <c r="T1464" s="124">
        <v>7</v>
      </c>
      <c r="U1464" s="140">
        <v>425088.09523809521</v>
      </c>
      <c r="V1464" s="141">
        <v>2.3524535530450272</v>
      </c>
    </row>
    <row r="1465" spans="1:22">
      <c r="A1465" s="125">
        <v>1467</v>
      </c>
      <c r="B1465" s="125">
        <v>1467</v>
      </c>
      <c r="C1465" s="125" t="s">
        <v>2228</v>
      </c>
      <c r="D1465" s="125" t="s">
        <v>215</v>
      </c>
      <c r="E1465" s="125" t="s">
        <v>215</v>
      </c>
      <c r="F1465" s="125" t="s">
        <v>397</v>
      </c>
      <c r="G1465" s="125" t="s">
        <v>398</v>
      </c>
      <c r="H1465" s="125" t="s">
        <v>207</v>
      </c>
      <c r="I1465" s="123">
        <v>110000</v>
      </c>
      <c r="J1465" s="123">
        <v>110000</v>
      </c>
      <c r="K1465" s="123">
        <v>38000</v>
      </c>
      <c r="L1465" s="126">
        <v>8.76</v>
      </c>
      <c r="M1465" s="137">
        <v>9</v>
      </c>
      <c r="N1465" s="126">
        <v>0.24299999999999999</v>
      </c>
      <c r="O1465" s="123">
        <v>3</v>
      </c>
      <c r="P1465" s="136">
        <v>0.24299999999999999</v>
      </c>
      <c r="Q1465" s="138">
        <v>4.2</v>
      </c>
      <c r="R1465" s="137">
        <v>4.2</v>
      </c>
      <c r="S1465" s="139">
        <v>1890770</v>
      </c>
      <c r="T1465" s="124">
        <v>7</v>
      </c>
      <c r="U1465" s="140">
        <v>450183.33333333331</v>
      </c>
      <c r="V1465" s="141">
        <v>2.2213172411239865</v>
      </c>
    </row>
    <row r="1466" spans="1:22">
      <c r="A1466" s="125">
        <v>1468</v>
      </c>
      <c r="B1466" s="125">
        <v>1468</v>
      </c>
      <c r="C1466" s="125" t="s">
        <v>2229</v>
      </c>
      <c r="D1466" s="125" t="s">
        <v>215</v>
      </c>
      <c r="E1466" s="125" t="s">
        <v>215</v>
      </c>
      <c r="F1466" s="125" t="s">
        <v>713</v>
      </c>
      <c r="G1466" s="125" t="s">
        <v>714</v>
      </c>
      <c r="H1466" s="125" t="s">
        <v>187</v>
      </c>
      <c r="I1466" s="123">
        <v>38000</v>
      </c>
      <c r="J1466" s="125" t="s">
        <v>193</v>
      </c>
      <c r="K1466" s="123">
        <v>38000</v>
      </c>
      <c r="L1466" s="126">
        <v>11.14</v>
      </c>
      <c r="M1466" s="137">
        <v>12</v>
      </c>
      <c r="N1466" s="126">
        <v>0.40200000000000002</v>
      </c>
      <c r="O1466" s="123">
        <v>3</v>
      </c>
      <c r="P1466" s="136">
        <v>0.40200000000000002</v>
      </c>
      <c r="Q1466" s="138">
        <v>4.2</v>
      </c>
      <c r="R1466" s="137">
        <v>4.2</v>
      </c>
      <c r="S1466" s="139">
        <v>1492540</v>
      </c>
      <c r="T1466" s="124">
        <v>1</v>
      </c>
      <c r="U1466" s="140">
        <v>355366.66666666663</v>
      </c>
      <c r="V1466" s="141">
        <v>2.8139949348091173</v>
      </c>
    </row>
    <row r="1467" spans="1:22">
      <c r="A1467" s="125">
        <v>1469</v>
      </c>
      <c r="B1467" s="125">
        <v>1469</v>
      </c>
      <c r="C1467" s="125" t="s">
        <v>2230</v>
      </c>
      <c r="D1467" s="125" t="s">
        <v>215</v>
      </c>
      <c r="E1467" s="125" t="s">
        <v>215</v>
      </c>
      <c r="F1467" s="125" t="s">
        <v>397</v>
      </c>
      <c r="G1467" s="125" t="s">
        <v>398</v>
      </c>
      <c r="H1467" s="125" t="s">
        <v>207</v>
      </c>
      <c r="I1467" s="123">
        <v>110000</v>
      </c>
      <c r="J1467" s="123">
        <v>110000</v>
      </c>
      <c r="K1467" s="123">
        <v>38000</v>
      </c>
      <c r="L1467" s="126">
        <v>9.5980000000000008</v>
      </c>
      <c r="M1467" s="137">
        <v>10</v>
      </c>
      <c r="N1467" s="126">
        <v>0.129</v>
      </c>
      <c r="O1467" s="123">
        <v>3</v>
      </c>
      <c r="P1467" s="136">
        <v>0.129</v>
      </c>
      <c r="Q1467" s="138">
        <v>4.2</v>
      </c>
      <c r="R1467" s="137">
        <v>4.2</v>
      </c>
      <c r="S1467" s="139">
        <v>1943470</v>
      </c>
      <c r="T1467" s="124">
        <v>7</v>
      </c>
      <c r="U1467" s="140">
        <v>462730.95238095237</v>
      </c>
      <c r="V1467" s="141">
        <v>2.1610830113148132</v>
      </c>
    </row>
    <row r="1468" spans="1:22">
      <c r="A1468" s="125">
        <v>1470</v>
      </c>
      <c r="B1468" s="125">
        <v>1470</v>
      </c>
      <c r="C1468" s="125" t="s">
        <v>2231</v>
      </c>
      <c r="D1468" s="125" t="s">
        <v>215</v>
      </c>
      <c r="E1468" s="125" t="s">
        <v>215</v>
      </c>
      <c r="F1468" s="125" t="s">
        <v>401</v>
      </c>
      <c r="G1468" s="125" t="s">
        <v>402</v>
      </c>
      <c r="H1468" s="125" t="s">
        <v>187</v>
      </c>
      <c r="I1468" s="123">
        <v>38000</v>
      </c>
      <c r="J1468" s="123">
        <v>38000</v>
      </c>
      <c r="K1468" s="125" t="s">
        <v>193</v>
      </c>
      <c r="L1468" s="126">
        <v>8.73</v>
      </c>
      <c r="M1468" s="137">
        <v>9</v>
      </c>
      <c r="N1468" s="126">
        <v>9.0999999999999998E-2</v>
      </c>
      <c r="O1468" s="123">
        <v>3</v>
      </c>
      <c r="P1468" s="136">
        <v>9.0999999999999998E-2</v>
      </c>
      <c r="Q1468" s="138">
        <v>4.2</v>
      </c>
      <c r="R1468" s="137">
        <v>4.2</v>
      </c>
      <c r="S1468" s="139">
        <v>1334440</v>
      </c>
      <c r="T1468" s="124">
        <v>1</v>
      </c>
      <c r="U1468" s="140">
        <v>317723.80952380953</v>
      </c>
      <c r="V1468" s="141">
        <v>3.1473876682353645</v>
      </c>
    </row>
    <row r="1469" spans="1:22">
      <c r="A1469" s="125">
        <v>1471</v>
      </c>
      <c r="B1469" s="125">
        <v>1471</v>
      </c>
      <c r="C1469" s="125" t="s">
        <v>2232</v>
      </c>
      <c r="D1469" s="125" t="s">
        <v>215</v>
      </c>
      <c r="E1469" s="125" t="s">
        <v>215</v>
      </c>
      <c r="F1469" s="125" t="s">
        <v>397</v>
      </c>
      <c r="G1469" s="125" t="s">
        <v>398</v>
      </c>
      <c r="H1469" s="125" t="s">
        <v>207</v>
      </c>
      <c r="I1469" s="123">
        <v>110000</v>
      </c>
      <c r="J1469" s="123">
        <v>110000</v>
      </c>
      <c r="K1469" s="123">
        <v>38000</v>
      </c>
      <c r="L1469" s="126">
        <v>11.428000000000001</v>
      </c>
      <c r="M1469" s="137">
        <v>12</v>
      </c>
      <c r="N1469" s="126">
        <v>0.64600000000000002</v>
      </c>
      <c r="O1469" s="123">
        <v>3</v>
      </c>
      <c r="P1469" s="136">
        <v>0.64600000000000002</v>
      </c>
      <c r="Q1469" s="138">
        <v>4.2</v>
      </c>
      <c r="R1469" s="137">
        <v>4.2</v>
      </c>
      <c r="S1469" s="139">
        <v>2048870</v>
      </c>
      <c r="T1469" s="124">
        <v>7</v>
      </c>
      <c r="U1469" s="140">
        <v>487826.19047619047</v>
      </c>
      <c r="V1469" s="141">
        <v>2.0499104384367968</v>
      </c>
    </row>
    <row r="1470" spans="1:22">
      <c r="A1470" s="125">
        <v>1472</v>
      </c>
      <c r="B1470" s="125">
        <v>1472</v>
      </c>
      <c r="C1470" s="125" t="s">
        <v>2233</v>
      </c>
      <c r="D1470" s="125" t="s">
        <v>215</v>
      </c>
      <c r="E1470" s="125" t="s">
        <v>215</v>
      </c>
      <c r="F1470" s="125" t="s">
        <v>250</v>
      </c>
      <c r="G1470" s="125" t="s">
        <v>251</v>
      </c>
      <c r="H1470" s="125" t="s">
        <v>187</v>
      </c>
      <c r="I1470" s="123">
        <v>38000</v>
      </c>
      <c r="J1470" s="123">
        <v>38000</v>
      </c>
      <c r="K1470" s="123">
        <v>20000</v>
      </c>
      <c r="L1470" s="126">
        <v>9.4290000000000003</v>
      </c>
      <c r="M1470" s="137">
        <v>10</v>
      </c>
      <c r="N1470" s="126">
        <v>0.55500000000000005</v>
      </c>
      <c r="O1470" s="123">
        <v>3</v>
      </c>
      <c r="P1470" s="136">
        <v>0.55500000000000005</v>
      </c>
      <c r="Q1470" s="138">
        <v>4.2</v>
      </c>
      <c r="R1470" s="137">
        <v>4.2</v>
      </c>
      <c r="S1470" s="139">
        <v>1387140</v>
      </c>
      <c r="T1470" s="124">
        <v>1</v>
      </c>
      <c r="U1470" s="140">
        <v>330271.42857142858</v>
      </c>
      <c r="V1470" s="141">
        <v>3.0278126216531858</v>
      </c>
    </row>
    <row r="1471" spans="1:22">
      <c r="A1471" s="125">
        <v>1473</v>
      </c>
      <c r="B1471" s="125">
        <v>1473</v>
      </c>
      <c r="C1471" s="125" t="s">
        <v>2234</v>
      </c>
      <c r="D1471" s="125" t="s">
        <v>215</v>
      </c>
      <c r="E1471" s="125" t="s">
        <v>215</v>
      </c>
      <c r="F1471" s="125" t="s">
        <v>510</v>
      </c>
      <c r="G1471" s="125" t="s">
        <v>511</v>
      </c>
      <c r="H1471" s="125" t="s">
        <v>187</v>
      </c>
      <c r="I1471" s="123">
        <v>38000</v>
      </c>
      <c r="J1471" s="123">
        <v>38000</v>
      </c>
      <c r="K1471" s="125" t="s">
        <v>193</v>
      </c>
      <c r="L1471" s="126">
        <v>13.644</v>
      </c>
      <c r="M1471" s="137">
        <v>14</v>
      </c>
      <c r="N1471" s="126">
        <v>0.34599999999999997</v>
      </c>
      <c r="O1471" s="123">
        <v>3</v>
      </c>
      <c r="P1471" s="136">
        <v>0.34599999999999997</v>
      </c>
      <c r="Q1471" s="138">
        <v>4.2</v>
      </c>
      <c r="R1471" s="137">
        <v>4.2</v>
      </c>
      <c r="S1471" s="139">
        <v>1597940</v>
      </c>
      <c r="T1471" s="124">
        <v>1</v>
      </c>
      <c r="U1471" s="140">
        <v>380461.90476190473</v>
      </c>
      <c r="V1471" s="141">
        <v>2.6283840444572388</v>
      </c>
    </row>
    <row r="1472" spans="1:22">
      <c r="A1472" s="125">
        <v>1474</v>
      </c>
      <c r="B1472" s="125">
        <v>1474</v>
      </c>
      <c r="C1472" s="125" t="s">
        <v>2235</v>
      </c>
      <c r="D1472" s="125" t="s">
        <v>392</v>
      </c>
      <c r="E1472" s="125" t="s">
        <v>215</v>
      </c>
      <c r="F1472" s="125" t="s">
        <v>484</v>
      </c>
      <c r="G1472" s="125" t="s">
        <v>485</v>
      </c>
      <c r="H1472" s="125" t="s">
        <v>187</v>
      </c>
      <c r="I1472" s="123">
        <v>38000</v>
      </c>
      <c r="J1472" s="123">
        <v>20000</v>
      </c>
      <c r="K1472" s="123">
        <v>38000</v>
      </c>
      <c r="L1472" s="126">
        <v>3.7549999999999999</v>
      </c>
      <c r="M1472" s="137">
        <v>4</v>
      </c>
      <c r="N1472" s="126">
        <v>0.126</v>
      </c>
      <c r="O1472" s="123">
        <v>3</v>
      </c>
      <c r="P1472" s="136">
        <v>0.126</v>
      </c>
      <c r="Q1472" s="138">
        <v>4.2</v>
      </c>
      <c r="R1472" s="137">
        <v>4.2</v>
      </c>
      <c r="S1472" s="139">
        <v>628870</v>
      </c>
      <c r="T1472" s="124">
        <v>4</v>
      </c>
      <c r="U1472" s="140">
        <v>149730.95238095237</v>
      </c>
      <c r="V1472" s="141">
        <v>6.6786458250512828</v>
      </c>
    </row>
    <row r="1473" spans="1:22">
      <c r="A1473" s="125">
        <v>1475</v>
      </c>
      <c r="B1473" s="125">
        <v>1475</v>
      </c>
      <c r="C1473" s="125" t="s">
        <v>2236</v>
      </c>
      <c r="D1473" s="125" t="s">
        <v>184</v>
      </c>
      <c r="E1473" s="125" t="s">
        <v>184</v>
      </c>
      <c r="F1473" s="125" t="s">
        <v>721</v>
      </c>
      <c r="G1473" s="125" t="s">
        <v>722</v>
      </c>
      <c r="H1473" s="125" t="s">
        <v>207</v>
      </c>
      <c r="I1473" s="123">
        <v>110000</v>
      </c>
      <c r="J1473" s="125" t="s">
        <v>193</v>
      </c>
      <c r="K1473" s="123">
        <v>110000</v>
      </c>
      <c r="L1473" s="126">
        <v>3.9329999999999998</v>
      </c>
      <c r="M1473" s="137">
        <v>4</v>
      </c>
      <c r="N1473" s="126">
        <v>0.316</v>
      </c>
      <c r="O1473" s="123">
        <v>3</v>
      </c>
      <c r="P1473" s="136">
        <v>0.316</v>
      </c>
      <c r="Q1473" s="138">
        <v>4.2</v>
      </c>
      <c r="R1473" s="137">
        <v>4.2</v>
      </c>
      <c r="S1473" s="139">
        <v>1627270</v>
      </c>
      <c r="T1473" s="124">
        <v>7</v>
      </c>
      <c r="U1473" s="140">
        <v>387445.23809523811</v>
      </c>
      <c r="V1473" s="141">
        <v>2.5810099123071155</v>
      </c>
    </row>
    <row r="1474" spans="1:22">
      <c r="A1474" s="125">
        <v>1476</v>
      </c>
      <c r="B1474" s="125">
        <v>1476</v>
      </c>
      <c r="C1474" s="125" t="s">
        <v>2237</v>
      </c>
      <c r="D1474" s="125" t="s">
        <v>223</v>
      </c>
      <c r="E1474" s="125" t="s">
        <v>223</v>
      </c>
      <c r="F1474" s="125" t="s">
        <v>721</v>
      </c>
      <c r="G1474" s="125" t="s">
        <v>722</v>
      </c>
      <c r="H1474" s="125" t="s">
        <v>207</v>
      </c>
      <c r="I1474" s="123">
        <v>110000</v>
      </c>
      <c r="J1474" s="125" t="s">
        <v>193</v>
      </c>
      <c r="K1474" s="123">
        <v>110000</v>
      </c>
      <c r="L1474" s="126">
        <v>2.7890000000000001</v>
      </c>
      <c r="M1474" s="137">
        <v>3</v>
      </c>
      <c r="N1474" s="126">
        <v>0.23400000000000001</v>
      </c>
      <c r="O1474" s="123">
        <v>3</v>
      </c>
      <c r="P1474" s="136">
        <v>0.23400000000000001</v>
      </c>
      <c r="Q1474" s="138">
        <v>4.2</v>
      </c>
      <c r="R1474" s="137">
        <v>4.2</v>
      </c>
      <c r="S1474" s="139">
        <v>1574570</v>
      </c>
      <c r="T1474" s="124">
        <v>7</v>
      </c>
      <c r="U1474" s="140">
        <v>374897.61904761905</v>
      </c>
      <c r="V1474" s="141">
        <v>2.6673949078161021</v>
      </c>
    </row>
    <row r="1475" spans="1:22">
      <c r="A1475" s="125">
        <v>1477</v>
      </c>
      <c r="B1475" s="125">
        <v>1477</v>
      </c>
      <c r="C1475" s="125" t="s">
        <v>2238</v>
      </c>
      <c r="D1475" s="125" t="s">
        <v>223</v>
      </c>
      <c r="E1475" s="125" t="s">
        <v>223</v>
      </c>
      <c r="F1475" s="125" t="s">
        <v>414</v>
      </c>
      <c r="G1475" s="125" t="s">
        <v>415</v>
      </c>
      <c r="H1475" s="125" t="s">
        <v>187</v>
      </c>
      <c r="I1475" s="123">
        <v>38000</v>
      </c>
      <c r="J1475" s="125" t="s">
        <v>193</v>
      </c>
      <c r="K1475" s="123">
        <v>38000</v>
      </c>
      <c r="L1475" s="126">
        <v>2.5179999999999998</v>
      </c>
      <c r="M1475" s="137">
        <v>3</v>
      </c>
      <c r="N1475" s="126">
        <v>0.17</v>
      </c>
      <c r="O1475" s="123">
        <v>3</v>
      </c>
      <c r="P1475" s="136">
        <v>0.17</v>
      </c>
      <c r="Q1475" s="138">
        <v>4.2</v>
      </c>
      <c r="R1475" s="137">
        <v>4.2</v>
      </c>
      <c r="S1475" s="139">
        <v>558600</v>
      </c>
      <c r="T1475" s="124">
        <v>4</v>
      </c>
      <c r="U1475" s="140">
        <v>133000</v>
      </c>
      <c r="V1475" s="141">
        <v>7.518796992481203</v>
      </c>
    </row>
    <row r="1476" spans="1:22">
      <c r="A1476" s="125">
        <v>1478</v>
      </c>
      <c r="B1476" s="125">
        <v>1478</v>
      </c>
      <c r="C1476" s="125" t="s">
        <v>2239</v>
      </c>
      <c r="D1476" s="125" t="s">
        <v>223</v>
      </c>
      <c r="E1476" s="125" t="s">
        <v>223</v>
      </c>
      <c r="F1476" s="125" t="s">
        <v>414</v>
      </c>
      <c r="G1476" s="125" t="s">
        <v>415</v>
      </c>
      <c r="H1476" s="125" t="s">
        <v>187</v>
      </c>
      <c r="I1476" s="123">
        <v>38000</v>
      </c>
      <c r="J1476" s="125" t="s">
        <v>193</v>
      </c>
      <c r="K1476" s="123">
        <v>38000</v>
      </c>
      <c r="L1476" s="126">
        <v>3.9329999999999998</v>
      </c>
      <c r="M1476" s="137">
        <v>4</v>
      </c>
      <c r="N1476" s="126">
        <v>0.224</v>
      </c>
      <c r="O1476" s="123">
        <v>3</v>
      </c>
      <c r="P1476" s="136">
        <v>0.224</v>
      </c>
      <c r="Q1476" s="138">
        <v>4.2</v>
      </c>
      <c r="R1476" s="137">
        <v>4.2</v>
      </c>
      <c r="S1476" s="139">
        <v>628870</v>
      </c>
      <c r="T1476" s="124">
        <v>4</v>
      </c>
      <c r="U1476" s="140">
        <v>149730.95238095237</v>
      </c>
      <c r="V1476" s="141">
        <v>6.6786458250512828</v>
      </c>
    </row>
    <row r="1477" spans="1:22">
      <c r="A1477" s="125">
        <v>1479</v>
      </c>
      <c r="B1477" s="125">
        <v>1479</v>
      </c>
      <c r="C1477" s="125" t="s">
        <v>2240</v>
      </c>
      <c r="D1477" s="125" t="s">
        <v>223</v>
      </c>
      <c r="E1477" s="125" t="s">
        <v>223</v>
      </c>
      <c r="F1477" s="125" t="s">
        <v>414</v>
      </c>
      <c r="G1477" s="125" t="s">
        <v>415</v>
      </c>
      <c r="H1477" s="125" t="s">
        <v>187</v>
      </c>
      <c r="I1477" s="123">
        <v>38000</v>
      </c>
      <c r="J1477" s="125" t="s">
        <v>193</v>
      </c>
      <c r="K1477" s="123">
        <v>38000</v>
      </c>
      <c r="L1477" s="126">
        <v>3.8050000000000002</v>
      </c>
      <c r="M1477" s="137">
        <v>4</v>
      </c>
      <c r="N1477" s="126">
        <v>0.11899999999999999</v>
      </c>
      <c r="O1477" s="123">
        <v>3</v>
      </c>
      <c r="P1477" s="136">
        <v>0.11899999999999999</v>
      </c>
      <c r="Q1477" s="138">
        <v>4.2</v>
      </c>
      <c r="R1477" s="137">
        <v>4.2</v>
      </c>
      <c r="S1477" s="139">
        <v>628870</v>
      </c>
      <c r="T1477" s="124">
        <v>4</v>
      </c>
      <c r="U1477" s="140">
        <v>149730.95238095237</v>
      </c>
      <c r="V1477" s="141">
        <v>6.6786458250512828</v>
      </c>
    </row>
    <row r="1478" spans="1:22">
      <c r="A1478" s="125">
        <v>1480</v>
      </c>
      <c r="B1478" s="125">
        <v>1480</v>
      </c>
      <c r="C1478" s="125" t="s">
        <v>2241</v>
      </c>
      <c r="D1478" s="125" t="s">
        <v>184</v>
      </c>
      <c r="E1478" s="125" t="s">
        <v>184</v>
      </c>
      <c r="F1478" s="125" t="s">
        <v>1531</v>
      </c>
      <c r="G1478" s="125" t="s">
        <v>1532</v>
      </c>
      <c r="H1478" s="125" t="s">
        <v>207</v>
      </c>
      <c r="I1478" s="123">
        <v>110000</v>
      </c>
      <c r="J1478" s="125" t="s">
        <v>1533</v>
      </c>
      <c r="K1478" s="123">
        <v>110000</v>
      </c>
      <c r="L1478" s="126">
        <v>1.825</v>
      </c>
      <c r="M1478" s="137">
        <v>2</v>
      </c>
      <c r="N1478" s="126">
        <v>0.58499999999999996</v>
      </c>
      <c r="O1478" s="123">
        <v>3</v>
      </c>
      <c r="P1478" s="136">
        <v>0.58499999999999996</v>
      </c>
      <c r="Q1478" s="138">
        <v>4.2</v>
      </c>
      <c r="R1478" s="137">
        <v>4.2</v>
      </c>
      <c r="S1478" s="139">
        <v>1340080</v>
      </c>
      <c r="T1478" s="124">
        <v>11</v>
      </c>
      <c r="U1478" s="140">
        <v>319066.66666666663</v>
      </c>
      <c r="V1478" s="141">
        <v>3.134141245298788</v>
      </c>
    </row>
    <row r="1479" spans="1:22">
      <c r="A1479" s="125">
        <v>1481</v>
      </c>
      <c r="B1479" s="125">
        <v>1481</v>
      </c>
      <c r="C1479" s="125" t="s">
        <v>2242</v>
      </c>
      <c r="D1479" s="125" t="s">
        <v>184</v>
      </c>
      <c r="E1479" s="125" t="s">
        <v>184</v>
      </c>
      <c r="F1479" s="125" t="s">
        <v>848</v>
      </c>
      <c r="G1479" s="125" t="s">
        <v>849</v>
      </c>
      <c r="H1479" s="125" t="s">
        <v>207</v>
      </c>
      <c r="I1479" s="123">
        <v>110000</v>
      </c>
      <c r="J1479" s="125" t="s">
        <v>193</v>
      </c>
      <c r="K1479" s="123">
        <v>110000</v>
      </c>
      <c r="L1479" s="126">
        <v>4.0990000000000002</v>
      </c>
      <c r="M1479" s="137">
        <v>5</v>
      </c>
      <c r="N1479" s="126">
        <v>0.371</v>
      </c>
      <c r="O1479" s="123">
        <v>3</v>
      </c>
      <c r="P1479" s="136">
        <v>0.371</v>
      </c>
      <c r="Q1479" s="138">
        <v>4.2</v>
      </c>
      <c r="R1479" s="137">
        <v>4.2</v>
      </c>
      <c r="S1479" s="139">
        <v>1679970</v>
      </c>
      <c r="T1479" s="124">
        <v>7</v>
      </c>
      <c r="U1479" s="140">
        <v>399992.8571428571</v>
      </c>
      <c r="V1479" s="141">
        <v>2.5000446436543511</v>
      </c>
    </row>
    <row r="1480" spans="1:22">
      <c r="A1480" s="125">
        <v>1482</v>
      </c>
      <c r="B1480" s="125">
        <v>1482</v>
      </c>
      <c r="C1480" s="125" t="s">
        <v>2243</v>
      </c>
      <c r="D1480" s="125" t="s">
        <v>223</v>
      </c>
      <c r="E1480" s="125" t="s">
        <v>223</v>
      </c>
      <c r="F1480" s="125" t="s">
        <v>848</v>
      </c>
      <c r="G1480" s="125" t="s">
        <v>849</v>
      </c>
      <c r="H1480" s="125" t="s">
        <v>207</v>
      </c>
      <c r="I1480" s="123">
        <v>110000</v>
      </c>
      <c r="J1480" s="125" t="s">
        <v>193</v>
      </c>
      <c r="K1480" s="123">
        <v>110000</v>
      </c>
      <c r="L1480" s="126">
        <v>4.1550000000000002</v>
      </c>
      <c r="M1480" s="137">
        <v>5</v>
      </c>
      <c r="N1480" s="126">
        <v>0.09</v>
      </c>
      <c r="O1480" s="123">
        <v>3</v>
      </c>
      <c r="P1480" s="136">
        <v>0.09</v>
      </c>
      <c r="Q1480" s="138">
        <v>4.2</v>
      </c>
      <c r="R1480" s="137">
        <v>4.2</v>
      </c>
      <c r="S1480" s="139">
        <v>1679970</v>
      </c>
      <c r="T1480" s="124">
        <v>7</v>
      </c>
      <c r="U1480" s="140">
        <v>399992.8571428571</v>
      </c>
      <c r="V1480" s="141">
        <v>2.5000446436543511</v>
      </c>
    </row>
    <row r="1481" spans="1:22">
      <c r="A1481" s="125">
        <v>1483</v>
      </c>
      <c r="B1481" s="125">
        <v>1483</v>
      </c>
      <c r="C1481" s="125" t="s">
        <v>2244</v>
      </c>
      <c r="D1481" s="125" t="s">
        <v>223</v>
      </c>
      <c r="E1481" s="125" t="s">
        <v>223</v>
      </c>
      <c r="F1481" s="125" t="s">
        <v>735</v>
      </c>
      <c r="G1481" s="125" t="s">
        <v>736</v>
      </c>
      <c r="H1481" s="125" t="s">
        <v>207</v>
      </c>
      <c r="I1481" s="123">
        <v>110000</v>
      </c>
      <c r="J1481" s="123"/>
      <c r="K1481" s="123"/>
      <c r="L1481" s="126">
        <v>3.355</v>
      </c>
      <c r="M1481" s="137">
        <v>4</v>
      </c>
      <c r="N1481" s="126">
        <v>0.14399999999999999</v>
      </c>
      <c r="O1481" s="123">
        <v>3</v>
      </c>
      <c r="P1481" s="136">
        <v>0.14399999999999999</v>
      </c>
      <c r="Q1481" s="138">
        <v>4.2</v>
      </c>
      <c r="R1481" s="137">
        <v>4.2</v>
      </c>
      <c r="S1481" s="139">
        <v>1627270</v>
      </c>
      <c r="T1481" s="124">
        <v>7</v>
      </c>
      <c r="U1481" s="140">
        <v>387445.23809523811</v>
      </c>
      <c r="V1481" s="141">
        <v>2.5810099123071155</v>
      </c>
    </row>
    <row r="1482" spans="1:22">
      <c r="A1482" s="125">
        <v>1484</v>
      </c>
      <c r="B1482" s="125">
        <v>1484</v>
      </c>
      <c r="C1482" s="125" t="s">
        <v>2245</v>
      </c>
      <c r="D1482" s="125" t="s">
        <v>223</v>
      </c>
      <c r="E1482" s="125" t="s">
        <v>223</v>
      </c>
      <c r="F1482" s="125" t="s">
        <v>735</v>
      </c>
      <c r="G1482" s="125" t="s">
        <v>736</v>
      </c>
      <c r="H1482" s="125" t="s">
        <v>207</v>
      </c>
      <c r="I1482" s="123">
        <v>110000</v>
      </c>
      <c r="J1482" s="123"/>
      <c r="K1482" s="123"/>
      <c r="L1482" s="126">
        <v>2.2240000000000002</v>
      </c>
      <c r="M1482" s="137">
        <v>3</v>
      </c>
      <c r="N1482" s="126">
        <v>0.11899999999999999</v>
      </c>
      <c r="O1482" s="123">
        <v>3</v>
      </c>
      <c r="P1482" s="136">
        <v>0.11899999999999999</v>
      </c>
      <c r="Q1482" s="138">
        <v>4.2</v>
      </c>
      <c r="R1482" s="137">
        <v>4.2</v>
      </c>
      <c r="S1482" s="139">
        <v>1574570</v>
      </c>
      <c r="T1482" s="124">
        <v>7</v>
      </c>
      <c r="U1482" s="140">
        <v>374897.61904761905</v>
      </c>
      <c r="V1482" s="141">
        <v>2.6673949078161021</v>
      </c>
    </row>
    <row r="1483" spans="1:22">
      <c r="A1483" s="125">
        <v>1485</v>
      </c>
      <c r="B1483" s="125">
        <v>1485</v>
      </c>
      <c r="C1483" s="125" t="s">
        <v>2246</v>
      </c>
      <c r="D1483" s="125" t="s">
        <v>223</v>
      </c>
      <c r="E1483" s="125" t="s">
        <v>223</v>
      </c>
      <c r="F1483" s="125" t="s">
        <v>853</v>
      </c>
      <c r="G1483" s="125" t="s">
        <v>854</v>
      </c>
      <c r="H1483" s="125" t="s">
        <v>207</v>
      </c>
      <c r="I1483" s="123">
        <v>110000</v>
      </c>
      <c r="J1483" s="123"/>
      <c r="K1483" s="123"/>
      <c r="L1483" s="126">
        <v>3.6739999999999999</v>
      </c>
      <c r="M1483" s="137">
        <v>4</v>
      </c>
      <c r="N1483" s="126">
        <v>0.13300000000000001</v>
      </c>
      <c r="O1483" s="123">
        <v>3</v>
      </c>
      <c r="P1483" s="136">
        <v>0.13300000000000001</v>
      </c>
      <c r="Q1483" s="138">
        <v>4.2</v>
      </c>
      <c r="R1483" s="137">
        <v>4.2</v>
      </c>
      <c r="S1483" s="139">
        <v>1627270</v>
      </c>
      <c r="T1483" s="124">
        <v>7</v>
      </c>
      <c r="U1483" s="140">
        <v>387445.23809523811</v>
      </c>
      <c r="V1483" s="141">
        <v>2.5810099123071155</v>
      </c>
    </row>
    <row r="1484" spans="1:22">
      <c r="A1484" s="125">
        <v>1486</v>
      </c>
      <c r="B1484" s="125">
        <v>1486</v>
      </c>
      <c r="C1484" s="125" t="s">
        <v>2247</v>
      </c>
      <c r="D1484" s="125" t="s">
        <v>497</v>
      </c>
      <c r="E1484" s="125" t="s">
        <v>497</v>
      </c>
      <c r="F1484" s="125" t="s">
        <v>1112</v>
      </c>
      <c r="G1484" s="125" t="s">
        <v>1113</v>
      </c>
      <c r="H1484" s="125" t="s">
        <v>187</v>
      </c>
      <c r="I1484" s="123">
        <v>38000</v>
      </c>
      <c r="J1484" s="123">
        <v>38000</v>
      </c>
      <c r="K1484" s="125" t="s">
        <v>193</v>
      </c>
      <c r="L1484" s="126">
        <v>10.603</v>
      </c>
      <c r="M1484" s="137">
        <v>11</v>
      </c>
      <c r="N1484" s="126">
        <v>0.14799999999999999</v>
      </c>
      <c r="O1484" s="123">
        <v>3</v>
      </c>
      <c r="P1484" s="136">
        <v>0.14799999999999999</v>
      </c>
      <c r="Q1484" s="138">
        <v>4.2</v>
      </c>
      <c r="R1484" s="137">
        <v>4.2</v>
      </c>
      <c r="S1484" s="139">
        <v>1439840</v>
      </c>
      <c r="T1484" s="124">
        <v>1</v>
      </c>
      <c r="U1484" s="140">
        <v>342819.04761904763</v>
      </c>
      <c r="V1484" s="141">
        <v>2.9169907767529724</v>
      </c>
    </row>
    <row r="1485" spans="1:22">
      <c r="A1485" s="125">
        <v>1487</v>
      </c>
      <c r="B1485" s="125">
        <v>1487</v>
      </c>
      <c r="C1485" s="125" t="s">
        <v>2248</v>
      </c>
      <c r="D1485" s="125" t="s">
        <v>418</v>
      </c>
      <c r="E1485" s="125" t="s">
        <v>418</v>
      </c>
      <c r="F1485" s="125" t="s">
        <v>1121</v>
      </c>
      <c r="G1485" s="125" t="s">
        <v>1122</v>
      </c>
      <c r="H1485" s="125" t="s">
        <v>187</v>
      </c>
      <c r="I1485" s="123">
        <v>38000</v>
      </c>
      <c r="J1485" s="123">
        <v>38000</v>
      </c>
      <c r="K1485" s="123">
        <v>10000</v>
      </c>
      <c r="L1485" s="126">
        <v>8.6649999999999991</v>
      </c>
      <c r="M1485" s="137">
        <v>9</v>
      </c>
      <c r="N1485" s="126">
        <v>0.185</v>
      </c>
      <c r="O1485" s="123">
        <v>3</v>
      </c>
      <c r="P1485" s="136">
        <v>0.185</v>
      </c>
      <c r="Q1485" s="138">
        <v>4.2</v>
      </c>
      <c r="R1485" s="137">
        <v>4.2</v>
      </c>
      <c r="S1485" s="139">
        <v>1334440</v>
      </c>
      <c r="T1485" s="124">
        <v>1</v>
      </c>
      <c r="U1485" s="140">
        <v>317723.80952380953</v>
      </c>
      <c r="V1485" s="141">
        <v>3.1473876682353645</v>
      </c>
    </row>
    <row r="1486" spans="1:22">
      <c r="A1486" s="125">
        <v>1488</v>
      </c>
      <c r="B1486" s="125">
        <v>1488</v>
      </c>
      <c r="C1486" s="125" t="s">
        <v>2249</v>
      </c>
      <c r="D1486" s="125" t="s">
        <v>418</v>
      </c>
      <c r="E1486" s="125" t="s">
        <v>418</v>
      </c>
      <c r="F1486" s="125" t="s">
        <v>1121</v>
      </c>
      <c r="G1486" s="125" t="s">
        <v>1122</v>
      </c>
      <c r="H1486" s="125" t="s">
        <v>187</v>
      </c>
      <c r="I1486" s="123">
        <v>38000</v>
      </c>
      <c r="J1486" s="123">
        <v>38000</v>
      </c>
      <c r="K1486" s="123">
        <v>10000</v>
      </c>
      <c r="L1486" s="126">
        <v>7.7279999999999998</v>
      </c>
      <c r="M1486" s="137">
        <v>8</v>
      </c>
      <c r="N1486" s="126">
        <v>0.28000000000000003</v>
      </c>
      <c r="O1486" s="123">
        <v>3</v>
      </c>
      <c r="P1486" s="136">
        <v>0.28000000000000003</v>
      </c>
      <c r="Q1486" s="138">
        <v>4.2</v>
      </c>
      <c r="R1486" s="137">
        <v>4.2</v>
      </c>
      <c r="S1486" s="139">
        <v>909950</v>
      </c>
      <c r="T1486" s="124">
        <v>4</v>
      </c>
      <c r="U1486" s="140">
        <v>216654.76190476189</v>
      </c>
      <c r="V1486" s="141">
        <v>4.6156382218803227</v>
      </c>
    </row>
    <row r="1487" spans="1:22">
      <c r="A1487" s="125">
        <v>1489</v>
      </c>
      <c r="B1487" s="125">
        <v>1489</v>
      </c>
      <c r="C1487" s="125" t="s">
        <v>2250</v>
      </c>
      <c r="D1487" s="125" t="s">
        <v>890</v>
      </c>
      <c r="E1487" s="125" t="s">
        <v>890</v>
      </c>
      <c r="F1487" s="125" t="s">
        <v>1830</v>
      </c>
      <c r="G1487" s="125" t="s">
        <v>1831</v>
      </c>
      <c r="H1487" s="125" t="s">
        <v>207</v>
      </c>
      <c r="I1487" s="123">
        <v>110000</v>
      </c>
      <c r="J1487" s="123"/>
      <c r="K1487" s="123"/>
      <c r="L1487" s="126">
        <v>6.0709999999999997</v>
      </c>
      <c r="M1487" s="137">
        <v>7</v>
      </c>
      <c r="N1487" s="126">
        <v>0.53600000000000003</v>
      </c>
      <c r="O1487" s="123">
        <v>3</v>
      </c>
      <c r="P1487" s="136">
        <v>0.53600000000000003</v>
      </c>
      <c r="Q1487" s="138">
        <v>4.2</v>
      </c>
      <c r="R1487" s="137">
        <v>4.2</v>
      </c>
      <c r="S1487" s="139">
        <v>1785370</v>
      </c>
      <c r="T1487" s="124">
        <v>7</v>
      </c>
      <c r="U1487" s="140">
        <v>425088.09523809521</v>
      </c>
      <c r="V1487" s="141">
        <v>2.3524535530450272</v>
      </c>
    </row>
    <row r="1488" spans="1:22">
      <c r="A1488" s="125">
        <v>1490</v>
      </c>
      <c r="B1488" s="125">
        <v>1490</v>
      </c>
      <c r="C1488" s="125" t="s">
        <v>2251</v>
      </c>
      <c r="D1488" s="125" t="s">
        <v>205</v>
      </c>
      <c r="E1488" s="125" t="s">
        <v>205</v>
      </c>
      <c r="F1488" s="125" t="s">
        <v>206</v>
      </c>
      <c r="G1488" s="123"/>
      <c r="H1488" s="125" t="s">
        <v>207</v>
      </c>
      <c r="I1488" s="123">
        <v>110000</v>
      </c>
      <c r="J1488" s="125" t="s">
        <v>208</v>
      </c>
      <c r="K1488" s="123">
        <v>110000</v>
      </c>
      <c r="L1488" s="126">
        <v>3.0670000000000002</v>
      </c>
      <c r="M1488" s="137">
        <v>4</v>
      </c>
      <c r="N1488" s="126">
        <v>0.216</v>
      </c>
      <c r="O1488" s="123">
        <v>3</v>
      </c>
      <c r="P1488" s="136">
        <v>0.216</v>
      </c>
      <c r="Q1488" s="138">
        <v>4.2</v>
      </c>
      <c r="R1488" s="137">
        <v>4.2</v>
      </c>
      <c r="S1488" s="139">
        <v>1627270</v>
      </c>
      <c r="T1488" s="124">
        <v>7</v>
      </c>
      <c r="U1488" s="140">
        <v>387445.23809523811</v>
      </c>
      <c r="V1488" s="141">
        <v>2.5810099123071155</v>
      </c>
    </row>
    <row r="1489" spans="1:22">
      <c r="A1489" s="125">
        <v>1491</v>
      </c>
      <c r="B1489" s="125">
        <v>1491</v>
      </c>
      <c r="C1489" s="125" t="s">
        <v>2252</v>
      </c>
      <c r="D1489" s="125" t="s">
        <v>195</v>
      </c>
      <c r="E1489" s="125" t="s">
        <v>195</v>
      </c>
      <c r="F1489" s="125" t="s">
        <v>423</v>
      </c>
      <c r="G1489" s="125" t="s">
        <v>424</v>
      </c>
      <c r="H1489" s="125" t="s">
        <v>187</v>
      </c>
      <c r="I1489" s="123">
        <v>38000</v>
      </c>
      <c r="J1489" s="123">
        <v>38000</v>
      </c>
      <c r="K1489" s="125" t="s">
        <v>193</v>
      </c>
      <c r="L1489" s="126">
        <v>12.182</v>
      </c>
      <c r="M1489" s="137">
        <v>13</v>
      </c>
      <c r="N1489" s="126">
        <v>0.113</v>
      </c>
      <c r="O1489" s="123">
        <v>3</v>
      </c>
      <c r="P1489" s="136">
        <v>0.113</v>
      </c>
      <c r="Q1489" s="138">
        <v>4.2</v>
      </c>
      <c r="R1489" s="137">
        <v>4.2</v>
      </c>
      <c r="S1489" s="139">
        <v>1545240</v>
      </c>
      <c r="T1489" s="124">
        <v>1</v>
      </c>
      <c r="U1489" s="140">
        <v>367914.28571428568</v>
      </c>
      <c r="V1489" s="141">
        <v>2.7180243845616214</v>
      </c>
    </row>
    <row r="1490" spans="1:22">
      <c r="A1490" s="125">
        <v>1492</v>
      </c>
      <c r="B1490" s="125">
        <v>1492</v>
      </c>
      <c r="C1490" s="125" t="s">
        <v>2253</v>
      </c>
      <c r="D1490" s="125" t="s">
        <v>195</v>
      </c>
      <c r="E1490" s="125" t="s">
        <v>195</v>
      </c>
      <c r="F1490" s="125" t="s">
        <v>376</v>
      </c>
      <c r="G1490" s="125" t="s">
        <v>377</v>
      </c>
      <c r="H1490" s="125" t="s">
        <v>207</v>
      </c>
      <c r="I1490" s="123">
        <v>110000</v>
      </c>
      <c r="J1490" s="123">
        <v>110000</v>
      </c>
      <c r="K1490" s="123">
        <v>38000</v>
      </c>
      <c r="L1490" s="126">
        <v>11.803000000000001</v>
      </c>
      <c r="M1490" s="137">
        <v>12</v>
      </c>
      <c r="N1490" s="126">
        <v>0.09</v>
      </c>
      <c r="O1490" s="123">
        <v>3</v>
      </c>
      <c r="P1490" s="136">
        <v>0.09</v>
      </c>
      <c r="Q1490" s="138">
        <v>4.2</v>
      </c>
      <c r="R1490" s="137">
        <v>4.2</v>
      </c>
      <c r="S1490" s="139">
        <v>2048870</v>
      </c>
      <c r="T1490" s="124">
        <v>7</v>
      </c>
      <c r="U1490" s="140">
        <v>487826.19047619047</v>
      </c>
      <c r="V1490" s="141">
        <v>2.0499104384367968</v>
      </c>
    </row>
    <row r="1491" spans="1:22">
      <c r="A1491" s="125">
        <v>1493</v>
      </c>
      <c r="B1491" s="125">
        <v>1493</v>
      </c>
      <c r="C1491" s="125" t="s">
        <v>2254</v>
      </c>
      <c r="D1491" s="125" t="s">
        <v>257</v>
      </c>
      <c r="E1491" s="125" t="s">
        <v>257</v>
      </c>
      <c r="F1491" s="125" t="s">
        <v>1127</v>
      </c>
      <c r="G1491" s="125" t="s">
        <v>1128</v>
      </c>
      <c r="H1491" s="125" t="s">
        <v>207</v>
      </c>
      <c r="I1491" s="123">
        <v>110000</v>
      </c>
      <c r="J1491" s="123"/>
      <c r="K1491" s="123"/>
      <c r="L1491" s="126">
        <v>13.683</v>
      </c>
      <c r="M1491" s="137">
        <v>14</v>
      </c>
      <c r="N1491" s="126">
        <v>0.218</v>
      </c>
      <c r="O1491" s="123">
        <v>3</v>
      </c>
      <c r="P1491" s="136">
        <v>0.218</v>
      </c>
      <c r="Q1491" s="138">
        <v>4.2</v>
      </c>
      <c r="R1491" s="137">
        <v>4.2</v>
      </c>
      <c r="S1491" s="139">
        <v>2154270</v>
      </c>
      <c r="T1491" s="124">
        <v>7</v>
      </c>
      <c r="U1491" s="140">
        <v>512921.42857142852</v>
      </c>
      <c r="V1491" s="141">
        <v>1.9496163433552898</v>
      </c>
    </row>
    <row r="1492" spans="1:22">
      <c r="A1492" s="125">
        <v>1494</v>
      </c>
      <c r="B1492" s="125">
        <v>1494</v>
      </c>
      <c r="C1492" s="125" t="s">
        <v>2255</v>
      </c>
      <c r="D1492" s="125" t="s">
        <v>359</v>
      </c>
      <c r="E1492" s="125" t="s">
        <v>359</v>
      </c>
      <c r="F1492" s="125" t="s">
        <v>1127</v>
      </c>
      <c r="G1492" s="125" t="s">
        <v>1128</v>
      </c>
      <c r="H1492" s="125" t="s">
        <v>207</v>
      </c>
      <c r="I1492" s="123">
        <v>110000</v>
      </c>
      <c r="J1492" s="123"/>
      <c r="K1492" s="123"/>
      <c r="L1492" s="126">
        <v>8.5869999999999997</v>
      </c>
      <c r="M1492" s="137">
        <v>9</v>
      </c>
      <c r="N1492" s="126">
        <v>0.21</v>
      </c>
      <c r="O1492" s="123">
        <v>3</v>
      </c>
      <c r="P1492" s="136">
        <v>0.21</v>
      </c>
      <c r="Q1492" s="138">
        <v>4.2</v>
      </c>
      <c r="R1492" s="137">
        <v>4.2</v>
      </c>
      <c r="S1492" s="139">
        <v>1890770</v>
      </c>
      <c r="T1492" s="124">
        <v>7</v>
      </c>
      <c r="U1492" s="140">
        <v>450183.33333333331</v>
      </c>
      <c r="V1492" s="141">
        <v>2.2213172411239865</v>
      </c>
    </row>
    <row r="1493" spans="1:22">
      <c r="A1493" s="125">
        <v>1495</v>
      </c>
      <c r="B1493" s="125">
        <v>1495</v>
      </c>
      <c r="C1493" s="125" t="s">
        <v>2256</v>
      </c>
      <c r="D1493" s="125" t="s">
        <v>257</v>
      </c>
      <c r="E1493" s="125" t="s">
        <v>257</v>
      </c>
      <c r="F1493" s="125" t="s">
        <v>258</v>
      </c>
      <c r="G1493" s="125" t="s">
        <v>259</v>
      </c>
      <c r="H1493" s="125" t="s">
        <v>207</v>
      </c>
      <c r="I1493" s="123">
        <v>110000</v>
      </c>
      <c r="J1493" s="123"/>
      <c r="K1493" s="123"/>
      <c r="L1493" s="126">
        <v>7.8120000000000003</v>
      </c>
      <c r="M1493" s="137">
        <v>8</v>
      </c>
      <c r="N1493" s="126">
        <v>0.28899999999999998</v>
      </c>
      <c r="O1493" s="123">
        <v>3</v>
      </c>
      <c r="P1493" s="136">
        <v>0.28899999999999998</v>
      </c>
      <c r="Q1493" s="138">
        <v>4.2</v>
      </c>
      <c r="R1493" s="137">
        <v>4.2</v>
      </c>
      <c r="S1493" s="139">
        <v>1838070</v>
      </c>
      <c r="T1493" s="124">
        <v>7</v>
      </c>
      <c r="U1493" s="140">
        <v>437635.71428571426</v>
      </c>
      <c r="V1493" s="141">
        <v>2.2850054676916547</v>
      </c>
    </row>
    <row r="1494" spans="1:22">
      <c r="A1494" s="125">
        <v>1496</v>
      </c>
      <c r="B1494" s="125">
        <v>1496</v>
      </c>
      <c r="C1494" s="125" t="s">
        <v>2257</v>
      </c>
      <c r="D1494" s="125" t="s">
        <v>359</v>
      </c>
      <c r="E1494" s="125" t="s">
        <v>359</v>
      </c>
      <c r="F1494" s="125" t="s">
        <v>430</v>
      </c>
      <c r="G1494" s="125" t="s">
        <v>431</v>
      </c>
      <c r="H1494" s="125" t="s">
        <v>207</v>
      </c>
      <c r="I1494" s="123">
        <v>110000</v>
      </c>
      <c r="J1494" s="123">
        <v>110000</v>
      </c>
      <c r="K1494" s="123">
        <v>20000</v>
      </c>
      <c r="L1494" s="126">
        <v>10.843</v>
      </c>
      <c r="M1494" s="137">
        <v>11</v>
      </c>
      <c r="N1494" s="126">
        <v>0.26400000000000001</v>
      </c>
      <c r="O1494" s="123">
        <v>3</v>
      </c>
      <c r="P1494" s="136">
        <v>0.26400000000000001</v>
      </c>
      <c r="Q1494" s="138">
        <v>4.2</v>
      </c>
      <c r="R1494" s="137">
        <v>4.2</v>
      </c>
      <c r="S1494" s="139">
        <v>1996170</v>
      </c>
      <c r="T1494" s="124">
        <v>7</v>
      </c>
      <c r="U1494" s="140">
        <v>475278.57142857142</v>
      </c>
      <c r="V1494" s="141">
        <v>2.1040292159485414</v>
      </c>
    </row>
    <row r="1495" spans="1:22">
      <c r="A1495" s="125">
        <v>1497</v>
      </c>
      <c r="B1495" s="125">
        <v>1497</v>
      </c>
      <c r="C1495" s="125" t="s">
        <v>2258</v>
      </c>
      <c r="D1495" s="125" t="s">
        <v>257</v>
      </c>
      <c r="E1495" s="125" t="s">
        <v>257</v>
      </c>
      <c r="F1495" s="125" t="s">
        <v>258</v>
      </c>
      <c r="G1495" s="125" t="s">
        <v>259</v>
      </c>
      <c r="H1495" s="125" t="s">
        <v>207</v>
      </c>
      <c r="I1495" s="123">
        <v>110000</v>
      </c>
      <c r="J1495" s="123"/>
      <c r="K1495" s="123"/>
      <c r="L1495" s="126">
        <v>4.1689999999999996</v>
      </c>
      <c r="M1495" s="137">
        <v>5</v>
      </c>
      <c r="N1495" s="126">
        <v>0.23599999999999999</v>
      </c>
      <c r="O1495" s="123">
        <v>3</v>
      </c>
      <c r="P1495" s="136">
        <v>0.23599999999999999</v>
      </c>
      <c r="Q1495" s="138">
        <v>4.2</v>
      </c>
      <c r="R1495" s="137">
        <v>4.2</v>
      </c>
      <c r="S1495" s="139">
        <v>1679970</v>
      </c>
      <c r="T1495" s="124">
        <v>7</v>
      </c>
      <c r="U1495" s="140">
        <v>399992.8571428571</v>
      </c>
      <c r="V1495" s="141">
        <v>2.5000446436543511</v>
      </c>
    </row>
    <row r="1496" spans="1:22">
      <c r="A1496" s="125">
        <v>1498</v>
      </c>
      <c r="B1496" s="125">
        <v>1498</v>
      </c>
      <c r="C1496" s="125" t="s">
        <v>2259</v>
      </c>
      <c r="D1496" s="125" t="s">
        <v>195</v>
      </c>
      <c r="E1496" s="125" t="s">
        <v>195</v>
      </c>
      <c r="F1496" s="125" t="s">
        <v>2260</v>
      </c>
      <c r="G1496" s="125" t="s">
        <v>2261</v>
      </c>
      <c r="H1496" s="125" t="s">
        <v>207</v>
      </c>
      <c r="I1496" s="123">
        <v>110000</v>
      </c>
      <c r="J1496" s="125" t="s">
        <v>193</v>
      </c>
      <c r="K1496" s="123">
        <v>110000</v>
      </c>
      <c r="L1496" s="126">
        <v>2.6749999999999998</v>
      </c>
      <c r="M1496" s="137">
        <v>3</v>
      </c>
      <c r="N1496" s="126">
        <v>0.40300000000000002</v>
      </c>
      <c r="O1496" s="123">
        <v>3</v>
      </c>
      <c r="P1496" s="136">
        <v>0.40300000000000002</v>
      </c>
      <c r="Q1496" s="138">
        <v>4.2</v>
      </c>
      <c r="R1496" s="137">
        <v>4.2</v>
      </c>
      <c r="S1496" s="139">
        <v>1574570</v>
      </c>
      <c r="T1496" s="124">
        <v>7</v>
      </c>
      <c r="U1496" s="140">
        <v>374897.61904761905</v>
      </c>
      <c r="V1496" s="141">
        <v>2.6673949078161021</v>
      </c>
    </row>
    <row r="1497" spans="1:22">
      <c r="A1497" s="125">
        <v>1499</v>
      </c>
      <c r="B1497" s="125">
        <v>1499</v>
      </c>
      <c r="C1497" s="125" t="s">
        <v>2262</v>
      </c>
      <c r="D1497" s="125" t="s">
        <v>195</v>
      </c>
      <c r="E1497" s="125" t="s">
        <v>195</v>
      </c>
      <c r="F1497" s="125" t="s">
        <v>376</v>
      </c>
      <c r="G1497" s="125" t="s">
        <v>377</v>
      </c>
      <c r="H1497" s="125" t="s">
        <v>207</v>
      </c>
      <c r="I1497" s="123">
        <v>110000</v>
      </c>
      <c r="J1497" s="123">
        <v>110000</v>
      </c>
      <c r="K1497" s="123">
        <v>38000</v>
      </c>
      <c r="L1497" s="126">
        <v>12.127000000000001</v>
      </c>
      <c r="M1497" s="137">
        <v>13</v>
      </c>
      <c r="N1497" s="126">
        <v>0.16800000000000001</v>
      </c>
      <c r="O1497" s="123">
        <v>3</v>
      </c>
      <c r="P1497" s="136">
        <v>0.16800000000000001</v>
      </c>
      <c r="Q1497" s="138">
        <v>4.2</v>
      </c>
      <c r="R1497" s="137">
        <v>4.2</v>
      </c>
      <c r="S1497" s="139">
        <v>2101570</v>
      </c>
      <c r="T1497" s="124">
        <v>7</v>
      </c>
      <c r="U1497" s="140">
        <v>500373.80952380953</v>
      </c>
      <c r="V1497" s="141">
        <v>1.9985058789381271</v>
      </c>
    </row>
    <row r="1498" spans="1:22">
      <c r="A1498" s="125">
        <v>1500</v>
      </c>
      <c r="B1498" s="125">
        <v>1500</v>
      </c>
      <c r="C1498" s="125" t="s">
        <v>2263</v>
      </c>
      <c r="D1498" s="125" t="s">
        <v>195</v>
      </c>
      <c r="E1498" s="125" t="s">
        <v>195</v>
      </c>
      <c r="F1498" s="125" t="s">
        <v>867</v>
      </c>
      <c r="G1498" s="125" t="s">
        <v>868</v>
      </c>
      <c r="H1498" s="125" t="s">
        <v>187</v>
      </c>
      <c r="I1498" s="123">
        <v>38000</v>
      </c>
      <c r="J1498" s="123">
        <v>38000</v>
      </c>
      <c r="K1498" s="125" t="s">
        <v>193</v>
      </c>
      <c r="L1498" s="126">
        <v>8.6259999999999994</v>
      </c>
      <c r="M1498" s="137">
        <v>9</v>
      </c>
      <c r="N1498" s="126">
        <v>9.1999999999999998E-2</v>
      </c>
      <c r="O1498" s="123">
        <v>3</v>
      </c>
      <c r="P1498" s="136">
        <v>9.1999999999999998E-2</v>
      </c>
      <c r="Q1498" s="138">
        <v>4.2</v>
      </c>
      <c r="R1498" s="137">
        <v>4.2</v>
      </c>
      <c r="S1498" s="139">
        <v>1334440</v>
      </c>
      <c r="T1498" s="124">
        <v>1</v>
      </c>
      <c r="U1498" s="140">
        <v>317723.80952380953</v>
      </c>
      <c r="V1498" s="141">
        <v>3.1473876682353645</v>
      </c>
    </row>
    <row r="1499" spans="1:22">
      <c r="A1499" s="125">
        <v>1501</v>
      </c>
      <c r="B1499" s="125">
        <v>1501</v>
      </c>
      <c r="C1499" s="125" t="s">
        <v>2264</v>
      </c>
      <c r="D1499" s="125" t="s">
        <v>195</v>
      </c>
      <c r="E1499" s="125" t="s">
        <v>195</v>
      </c>
      <c r="F1499" s="125" t="s">
        <v>376</v>
      </c>
      <c r="G1499" s="125" t="s">
        <v>377</v>
      </c>
      <c r="H1499" s="125" t="s">
        <v>207</v>
      </c>
      <c r="I1499" s="123">
        <v>110000</v>
      </c>
      <c r="J1499" s="123">
        <v>110000</v>
      </c>
      <c r="K1499" s="123">
        <v>38000</v>
      </c>
      <c r="L1499" s="126">
        <v>10.273999999999999</v>
      </c>
      <c r="M1499" s="137">
        <v>11</v>
      </c>
      <c r="N1499" s="126">
        <v>0.33400000000000002</v>
      </c>
      <c r="O1499" s="123">
        <v>3</v>
      </c>
      <c r="P1499" s="136">
        <v>0.33400000000000002</v>
      </c>
      <c r="Q1499" s="138">
        <v>4.2</v>
      </c>
      <c r="R1499" s="137">
        <v>4.2</v>
      </c>
      <c r="S1499" s="139">
        <v>1996170</v>
      </c>
      <c r="T1499" s="124">
        <v>7</v>
      </c>
      <c r="U1499" s="140">
        <v>475278.57142857142</v>
      </c>
      <c r="V1499" s="141">
        <v>2.1040292159485414</v>
      </c>
    </row>
    <row r="1500" spans="1:22">
      <c r="A1500" s="125">
        <v>1502</v>
      </c>
      <c r="B1500" s="125">
        <v>1502</v>
      </c>
      <c r="C1500" s="125" t="s">
        <v>2265</v>
      </c>
      <c r="D1500" s="125" t="s">
        <v>195</v>
      </c>
      <c r="E1500" s="125" t="s">
        <v>195</v>
      </c>
      <c r="F1500" s="125" t="s">
        <v>754</v>
      </c>
      <c r="G1500" s="125" t="s">
        <v>755</v>
      </c>
      <c r="H1500" s="125" t="s">
        <v>207</v>
      </c>
      <c r="I1500" s="123">
        <v>110000</v>
      </c>
      <c r="J1500" s="123">
        <v>110000</v>
      </c>
      <c r="K1500" s="123">
        <v>38000</v>
      </c>
      <c r="L1500" s="126">
        <v>3.8580000000000001</v>
      </c>
      <c r="M1500" s="137">
        <v>4</v>
      </c>
      <c r="N1500" s="126">
        <v>0.44600000000000001</v>
      </c>
      <c r="O1500" s="123">
        <v>3</v>
      </c>
      <c r="P1500" s="136">
        <v>0.44600000000000001</v>
      </c>
      <c r="Q1500" s="138">
        <v>4.2</v>
      </c>
      <c r="R1500" s="137">
        <v>4.2</v>
      </c>
      <c r="S1500" s="139">
        <v>1627270</v>
      </c>
      <c r="T1500" s="124">
        <v>7</v>
      </c>
      <c r="U1500" s="140">
        <v>387445.23809523811</v>
      </c>
      <c r="V1500" s="141">
        <v>2.5810099123071155</v>
      </c>
    </row>
    <row r="1501" spans="1:22">
      <c r="A1501" s="125">
        <v>1503</v>
      </c>
      <c r="B1501" s="125">
        <v>1503</v>
      </c>
      <c r="C1501" s="125" t="s">
        <v>2266</v>
      </c>
      <c r="D1501" s="125" t="s">
        <v>190</v>
      </c>
      <c r="E1501" s="125" t="s">
        <v>190</v>
      </c>
      <c r="F1501" s="125" t="s">
        <v>454</v>
      </c>
      <c r="G1501" s="125" t="s">
        <v>455</v>
      </c>
      <c r="H1501" s="125" t="s">
        <v>207</v>
      </c>
      <c r="I1501" s="123">
        <v>110000</v>
      </c>
      <c r="J1501" s="123">
        <v>33000</v>
      </c>
      <c r="K1501" s="123">
        <v>110000</v>
      </c>
      <c r="L1501" s="126">
        <v>1.45</v>
      </c>
      <c r="M1501" s="137">
        <v>2</v>
      </c>
      <c r="N1501" s="126">
        <v>0.22</v>
      </c>
      <c r="O1501" s="123">
        <v>3</v>
      </c>
      <c r="P1501" s="136">
        <v>0.22</v>
      </c>
      <c r="Q1501" s="138">
        <v>4.2</v>
      </c>
      <c r="R1501" s="137">
        <v>4.2</v>
      </c>
      <c r="S1501" s="139">
        <v>1340080</v>
      </c>
      <c r="T1501" s="124">
        <v>11</v>
      </c>
      <c r="U1501" s="140">
        <v>319066.66666666663</v>
      </c>
      <c r="V1501" s="141">
        <v>3.134141245298788</v>
      </c>
    </row>
    <row r="1502" spans="1:22">
      <c r="A1502" s="125">
        <v>1504</v>
      </c>
      <c r="B1502" s="125">
        <v>1504</v>
      </c>
      <c r="C1502" s="125" t="s">
        <v>2267</v>
      </c>
      <c r="D1502" s="125" t="s">
        <v>458</v>
      </c>
      <c r="E1502" s="125" t="s">
        <v>458</v>
      </c>
      <c r="F1502" s="125" t="s">
        <v>459</v>
      </c>
      <c r="G1502" s="125" t="s">
        <v>460</v>
      </c>
      <c r="H1502" s="125" t="s">
        <v>187</v>
      </c>
      <c r="I1502" s="123">
        <v>38000</v>
      </c>
      <c r="J1502" s="123">
        <v>38000</v>
      </c>
      <c r="K1502" s="125" t="s">
        <v>193</v>
      </c>
      <c r="L1502" s="126">
        <v>10.521000000000001</v>
      </c>
      <c r="M1502" s="137">
        <v>11</v>
      </c>
      <c r="N1502" s="126">
        <v>0.502</v>
      </c>
      <c r="O1502" s="123">
        <v>3</v>
      </c>
      <c r="P1502" s="136">
        <v>0.502</v>
      </c>
      <c r="Q1502" s="138">
        <v>4.2</v>
      </c>
      <c r="R1502" s="137">
        <v>4.2</v>
      </c>
      <c r="S1502" s="139">
        <v>1439840</v>
      </c>
      <c r="T1502" s="124">
        <v>1</v>
      </c>
      <c r="U1502" s="140">
        <v>342819.04761904763</v>
      </c>
      <c r="V1502" s="141">
        <v>2.9169907767529724</v>
      </c>
    </row>
    <row r="1503" spans="1:22">
      <c r="A1503" s="125">
        <v>1505</v>
      </c>
      <c r="B1503" s="125">
        <v>1505</v>
      </c>
      <c r="C1503" s="125" t="s">
        <v>2268</v>
      </c>
      <c r="D1503" s="125" t="s">
        <v>458</v>
      </c>
      <c r="E1503" s="125" t="s">
        <v>458</v>
      </c>
      <c r="F1503" s="125" t="s">
        <v>462</v>
      </c>
      <c r="G1503" s="125" t="s">
        <v>463</v>
      </c>
      <c r="H1503" s="125" t="s">
        <v>187</v>
      </c>
      <c r="I1503" s="123">
        <v>38000</v>
      </c>
      <c r="J1503" s="123">
        <v>38000</v>
      </c>
      <c r="K1503" s="123">
        <v>10000</v>
      </c>
      <c r="L1503" s="126">
        <v>5.23</v>
      </c>
      <c r="M1503" s="137">
        <v>6</v>
      </c>
      <c r="N1503" s="126">
        <v>0.14599999999999999</v>
      </c>
      <c r="O1503" s="123">
        <v>3</v>
      </c>
      <c r="P1503" s="136">
        <v>0.14599999999999999</v>
      </c>
      <c r="Q1503" s="138">
        <v>4.2</v>
      </c>
      <c r="R1503" s="137">
        <v>4.2</v>
      </c>
      <c r="S1503" s="139">
        <v>769410</v>
      </c>
      <c r="T1503" s="124">
        <v>4</v>
      </c>
      <c r="U1503" s="140">
        <v>183192.85714285713</v>
      </c>
      <c r="V1503" s="141">
        <v>5.4587281163488903</v>
      </c>
    </row>
    <row r="1504" spans="1:22">
      <c r="A1504" s="125">
        <v>1506</v>
      </c>
      <c r="B1504" s="125">
        <v>1506</v>
      </c>
      <c r="C1504" s="125" t="s">
        <v>2269</v>
      </c>
      <c r="D1504" s="125" t="s">
        <v>458</v>
      </c>
      <c r="E1504" s="125" t="s">
        <v>458</v>
      </c>
      <c r="F1504" s="125" t="s">
        <v>790</v>
      </c>
      <c r="G1504" s="125" t="s">
        <v>791</v>
      </c>
      <c r="H1504" s="125" t="s">
        <v>207</v>
      </c>
      <c r="I1504" s="123">
        <v>110000</v>
      </c>
      <c r="J1504" s="123">
        <v>110000</v>
      </c>
      <c r="K1504" s="123">
        <v>38000</v>
      </c>
      <c r="L1504" s="126">
        <v>9.3010000000000002</v>
      </c>
      <c r="M1504" s="137">
        <v>10</v>
      </c>
      <c r="N1504" s="126">
        <v>0.29899999999999999</v>
      </c>
      <c r="O1504" s="123">
        <v>3</v>
      </c>
      <c r="P1504" s="136">
        <v>0.29899999999999999</v>
      </c>
      <c r="Q1504" s="138">
        <v>4.2</v>
      </c>
      <c r="R1504" s="137">
        <v>4.2</v>
      </c>
      <c r="S1504" s="139">
        <v>1943470</v>
      </c>
      <c r="T1504" s="124">
        <v>7</v>
      </c>
      <c r="U1504" s="140">
        <v>462730.95238095237</v>
      </c>
      <c r="V1504" s="141">
        <v>2.1610830113148132</v>
      </c>
    </row>
    <row r="1505" spans="1:22">
      <c r="A1505" s="125">
        <v>1507</v>
      </c>
      <c r="B1505" s="125">
        <v>1507</v>
      </c>
      <c r="C1505" s="125" t="s">
        <v>2270</v>
      </c>
      <c r="D1505" s="125" t="s">
        <v>458</v>
      </c>
      <c r="E1505" s="125" t="s">
        <v>458</v>
      </c>
      <c r="F1505" s="125" t="s">
        <v>790</v>
      </c>
      <c r="G1505" s="125" t="s">
        <v>791</v>
      </c>
      <c r="H1505" s="125" t="s">
        <v>207</v>
      </c>
      <c r="I1505" s="123">
        <v>110000</v>
      </c>
      <c r="J1505" s="123">
        <v>110000</v>
      </c>
      <c r="K1505" s="123">
        <v>38000</v>
      </c>
      <c r="L1505" s="126">
        <v>8.5909999999999993</v>
      </c>
      <c r="M1505" s="137">
        <v>9</v>
      </c>
      <c r="N1505" s="126">
        <v>0.13300000000000001</v>
      </c>
      <c r="O1505" s="123">
        <v>3</v>
      </c>
      <c r="P1505" s="136">
        <v>0.13300000000000001</v>
      </c>
      <c r="Q1505" s="138">
        <v>4.2</v>
      </c>
      <c r="R1505" s="137">
        <v>4.2</v>
      </c>
      <c r="S1505" s="139">
        <v>1890770</v>
      </c>
      <c r="T1505" s="124">
        <v>7</v>
      </c>
      <c r="U1505" s="140">
        <v>450183.33333333331</v>
      </c>
      <c r="V1505" s="141">
        <v>2.2213172411239865</v>
      </c>
    </row>
    <row r="1506" spans="1:22">
      <c r="A1506" s="125">
        <v>1508</v>
      </c>
      <c r="B1506" s="125">
        <v>1508</v>
      </c>
      <c r="C1506" s="125" t="s">
        <v>2271</v>
      </c>
      <c r="D1506" s="125" t="s">
        <v>458</v>
      </c>
      <c r="E1506" s="125" t="s">
        <v>458</v>
      </c>
      <c r="F1506" s="125" t="s">
        <v>790</v>
      </c>
      <c r="G1506" s="125" t="s">
        <v>791</v>
      </c>
      <c r="H1506" s="125" t="s">
        <v>207</v>
      </c>
      <c r="I1506" s="123">
        <v>110000</v>
      </c>
      <c r="J1506" s="123">
        <v>110000</v>
      </c>
      <c r="K1506" s="123">
        <v>38000</v>
      </c>
      <c r="L1506" s="126">
        <v>9.7479999999999993</v>
      </c>
      <c r="M1506" s="137">
        <v>10</v>
      </c>
      <c r="N1506" s="126">
        <v>0.36399999999999999</v>
      </c>
      <c r="O1506" s="123">
        <v>3</v>
      </c>
      <c r="P1506" s="136">
        <v>0.36399999999999999</v>
      </c>
      <c r="Q1506" s="138">
        <v>4.2</v>
      </c>
      <c r="R1506" s="137">
        <v>4.2</v>
      </c>
      <c r="S1506" s="139">
        <v>1943470</v>
      </c>
      <c r="T1506" s="124">
        <v>7</v>
      </c>
      <c r="U1506" s="140">
        <v>462730.95238095237</v>
      </c>
      <c r="V1506" s="141">
        <v>2.1610830113148132</v>
      </c>
    </row>
    <row r="1507" spans="1:22">
      <c r="A1507" s="125">
        <v>1509</v>
      </c>
      <c r="B1507" s="125">
        <v>1509</v>
      </c>
      <c r="C1507" s="125" t="s">
        <v>2272</v>
      </c>
      <c r="D1507" s="125" t="s">
        <v>458</v>
      </c>
      <c r="E1507" s="125" t="s">
        <v>458</v>
      </c>
      <c r="F1507" s="125" t="s">
        <v>465</v>
      </c>
      <c r="G1507" s="125" t="s">
        <v>466</v>
      </c>
      <c r="H1507" s="125" t="s">
        <v>207</v>
      </c>
      <c r="I1507" s="123">
        <v>110000</v>
      </c>
      <c r="J1507" s="123">
        <v>110000</v>
      </c>
      <c r="K1507" s="123">
        <v>38000</v>
      </c>
      <c r="L1507" s="126">
        <v>8.2680000000000007</v>
      </c>
      <c r="M1507" s="137">
        <v>9</v>
      </c>
      <c r="N1507" s="126">
        <v>0.51</v>
      </c>
      <c r="O1507" s="123">
        <v>3</v>
      </c>
      <c r="P1507" s="136">
        <v>0.51</v>
      </c>
      <c r="Q1507" s="138">
        <v>4.2</v>
      </c>
      <c r="R1507" s="137">
        <v>4.2</v>
      </c>
      <c r="S1507" s="139">
        <v>1890770</v>
      </c>
      <c r="T1507" s="124">
        <v>7</v>
      </c>
      <c r="U1507" s="140">
        <v>450183.33333333331</v>
      </c>
      <c r="V1507" s="141">
        <v>2.2213172411239865</v>
      </c>
    </row>
    <row r="1508" spans="1:22">
      <c r="A1508" s="125">
        <v>1510</v>
      </c>
      <c r="B1508" s="125">
        <v>1510</v>
      </c>
      <c r="C1508" s="125" t="s">
        <v>2273</v>
      </c>
      <c r="D1508" s="125" t="s">
        <v>458</v>
      </c>
      <c r="E1508" s="125" t="s">
        <v>458</v>
      </c>
      <c r="F1508" s="125" t="s">
        <v>462</v>
      </c>
      <c r="G1508" s="125" t="s">
        <v>463</v>
      </c>
      <c r="H1508" s="125" t="s">
        <v>187</v>
      </c>
      <c r="I1508" s="123">
        <v>38000</v>
      </c>
      <c r="J1508" s="123">
        <v>38000</v>
      </c>
      <c r="K1508" s="123">
        <v>10000</v>
      </c>
      <c r="L1508" s="126">
        <v>12.407999999999999</v>
      </c>
      <c r="M1508" s="137">
        <v>13</v>
      </c>
      <c r="N1508" s="126">
        <v>0.16700000000000001</v>
      </c>
      <c r="O1508" s="123">
        <v>3</v>
      </c>
      <c r="P1508" s="136">
        <v>0.16700000000000001</v>
      </c>
      <c r="Q1508" s="138">
        <v>4.2</v>
      </c>
      <c r="R1508" s="137">
        <v>4.2</v>
      </c>
      <c r="S1508" s="139">
        <v>1545240</v>
      </c>
      <c r="T1508" s="124">
        <v>1</v>
      </c>
      <c r="U1508" s="140">
        <v>367914.28571428568</v>
      </c>
      <c r="V1508" s="141">
        <v>2.7180243845616214</v>
      </c>
    </row>
    <row r="1509" spans="1:22">
      <c r="A1509" s="125">
        <v>1511</v>
      </c>
      <c r="B1509" s="125">
        <v>1511</v>
      </c>
      <c r="C1509" s="125" t="s">
        <v>2274</v>
      </c>
      <c r="D1509" s="125" t="s">
        <v>458</v>
      </c>
      <c r="E1509" s="125" t="s">
        <v>458</v>
      </c>
      <c r="F1509" s="125" t="s">
        <v>462</v>
      </c>
      <c r="G1509" s="125" t="s">
        <v>463</v>
      </c>
      <c r="H1509" s="125" t="s">
        <v>187</v>
      </c>
      <c r="I1509" s="123">
        <v>38000</v>
      </c>
      <c r="J1509" s="123">
        <v>38000</v>
      </c>
      <c r="K1509" s="123">
        <v>10000</v>
      </c>
      <c r="L1509" s="126">
        <v>11.468999999999999</v>
      </c>
      <c r="M1509" s="137">
        <v>12</v>
      </c>
      <c r="N1509" s="126">
        <v>0.13300000000000001</v>
      </c>
      <c r="O1509" s="123">
        <v>3</v>
      </c>
      <c r="P1509" s="136">
        <v>0.13300000000000001</v>
      </c>
      <c r="Q1509" s="138">
        <v>4.2</v>
      </c>
      <c r="R1509" s="137">
        <v>4.2</v>
      </c>
      <c r="S1509" s="139">
        <v>1492540</v>
      </c>
      <c r="T1509" s="124">
        <v>1</v>
      </c>
      <c r="U1509" s="140">
        <v>355366.66666666663</v>
      </c>
      <c r="V1509" s="141">
        <v>2.8139949348091173</v>
      </c>
    </row>
    <row r="1510" spans="1:22">
      <c r="A1510" s="125">
        <v>1512</v>
      </c>
      <c r="B1510" s="125">
        <v>1512</v>
      </c>
      <c r="C1510" s="125" t="s">
        <v>2275</v>
      </c>
      <c r="D1510" s="125" t="s">
        <v>458</v>
      </c>
      <c r="E1510" s="125" t="s">
        <v>458</v>
      </c>
      <c r="F1510" s="125" t="s">
        <v>780</v>
      </c>
      <c r="G1510" s="125" t="s">
        <v>781</v>
      </c>
      <c r="H1510" s="125" t="s">
        <v>187</v>
      </c>
      <c r="I1510" s="123">
        <v>38000</v>
      </c>
      <c r="J1510" s="123">
        <v>38000</v>
      </c>
      <c r="K1510" s="125" t="s">
        <v>193</v>
      </c>
      <c r="L1510" s="126">
        <v>9.4359999999999999</v>
      </c>
      <c r="M1510" s="137">
        <v>10</v>
      </c>
      <c r="N1510" s="126">
        <v>0.217</v>
      </c>
      <c r="O1510" s="123">
        <v>3</v>
      </c>
      <c r="P1510" s="136">
        <v>0.217</v>
      </c>
      <c r="Q1510" s="138">
        <v>4.2</v>
      </c>
      <c r="R1510" s="137">
        <v>4.2</v>
      </c>
      <c r="S1510" s="139">
        <v>1387140</v>
      </c>
      <c r="T1510" s="124">
        <v>1</v>
      </c>
      <c r="U1510" s="140">
        <v>330271.42857142858</v>
      </c>
      <c r="V1510" s="141">
        <v>3.0278126216531858</v>
      </c>
    </row>
    <row r="1511" spans="1:22">
      <c r="A1511" s="125">
        <v>1513</v>
      </c>
      <c r="B1511" s="125">
        <v>1513</v>
      </c>
      <c r="C1511" s="125" t="s">
        <v>2276</v>
      </c>
      <c r="D1511" s="125" t="s">
        <v>458</v>
      </c>
      <c r="E1511" s="125" t="s">
        <v>458</v>
      </c>
      <c r="F1511" s="125" t="s">
        <v>790</v>
      </c>
      <c r="G1511" s="125" t="s">
        <v>791</v>
      </c>
      <c r="H1511" s="125" t="s">
        <v>207</v>
      </c>
      <c r="I1511" s="123">
        <v>110000</v>
      </c>
      <c r="J1511" s="123">
        <v>110000</v>
      </c>
      <c r="K1511" s="123">
        <v>38000</v>
      </c>
      <c r="L1511" s="126">
        <v>5.4480000000000004</v>
      </c>
      <c r="M1511" s="137">
        <v>6</v>
      </c>
      <c r="N1511" s="126">
        <v>0.28199999999999997</v>
      </c>
      <c r="O1511" s="123">
        <v>3</v>
      </c>
      <c r="P1511" s="136">
        <v>0.28199999999999997</v>
      </c>
      <c r="Q1511" s="138">
        <v>4.2</v>
      </c>
      <c r="R1511" s="137">
        <v>4.2</v>
      </c>
      <c r="S1511" s="139">
        <v>1732670</v>
      </c>
      <c r="T1511" s="124">
        <v>7</v>
      </c>
      <c r="U1511" s="140">
        <v>412540.47619047615</v>
      </c>
      <c r="V1511" s="141">
        <v>2.4240045709800482</v>
      </c>
    </row>
    <row r="1512" spans="1:22">
      <c r="A1512" s="125">
        <v>1514</v>
      </c>
      <c r="B1512" s="125">
        <v>1514</v>
      </c>
      <c r="C1512" s="125" t="s">
        <v>2277</v>
      </c>
      <c r="D1512" s="125" t="s">
        <v>458</v>
      </c>
      <c r="E1512" s="125" t="s">
        <v>458</v>
      </c>
      <c r="F1512" s="125" t="s">
        <v>465</v>
      </c>
      <c r="G1512" s="125" t="s">
        <v>466</v>
      </c>
      <c r="H1512" s="125" t="s">
        <v>207</v>
      </c>
      <c r="I1512" s="123">
        <v>110000</v>
      </c>
      <c r="J1512" s="123">
        <v>110000</v>
      </c>
      <c r="K1512" s="123">
        <v>38000</v>
      </c>
      <c r="L1512" s="126">
        <v>4.7549999999999999</v>
      </c>
      <c r="M1512" s="137">
        <v>5</v>
      </c>
      <c r="N1512" s="126">
        <v>0.16</v>
      </c>
      <c r="O1512" s="123">
        <v>3</v>
      </c>
      <c r="P1512" s="136">
        <v>0.16</v>
      </c>
      <c r="Q1512" s="138">
        <v>4.2</v>
      </c>
      <c r="R1512" s="137">
        <v>4.2</v>
      </c>
      <c r="S1512" s="139">
        <v>1679970</v>
      </c>
      <c r="T1512" s="124">
        <v>7</v>
      </c>
      <c r="U1512" s="140">
        <v>399992.8571428571</v>
      </c>
      <c r="V1512" s="141">
        <v>2.5000446436543511</v>
      </c>
    </row>
    <row r="1513" spans="1:22">
      <c r="A1513" s="125">
        <v>1515</v>
      </c>
      <c r="B1513" s="125">
        <v>1515</v>
      </c>
      <c r="C1513" s="125" t="s">
        <v>2278</v>
      </c>
      <c r="D1513" s="125" t="s">
        <v>223</v>
      </c>
      <c r="E1513" s="125" t="s">
        <v>783</v>
      </c>
      <c r="F1513" s="125" t="s">
        <v>784</v>
      </c>
      <c r="G1513" s="125" t="s">
        <v>785</v>
      </c>
      <c r="H1513" s="125" t="s">
        <v>187</v>
      </c>
      <c r="I1513" s="123">
        <v>38000</v>
      </c>
      <c r="J1513" s="123">
        <v>20000</v>
      </c>
      <c r="K1513" s="123">
        <v>38000</v>
      </c>
      <c r="L1513" s="126">
        <v>2.4319999999999999</v>
      </c>
      <c r="M1513" s="137">
        <v>3</v>
      </c>
      <c r="N1513" s="126">
        <v>0.21299999999999999</v>
      </c>
      <c r="O1513" s="123">
        <v>3</v>
      </c>
      <c r="P1513" s="136">
        <v>0.21299999999999999</v>
      </c>
      <c r="Q1513" s="138">
        <v>4.2</v>
      </c>
      <c r="R1513" s="137">
        <v>4.2</v>
      </c>
      <c r="S1513" s="139">
        <v>558600</v>
      </c>
      <c r="T1513" s="124">
        <v>4</v>
      </c>
      <c r="U1513" s="140">
        <v>133000</v>
      </c>
      <c r="V1513" s="141">
        <v>7.518796992481203</v>
      </c>
    </row>
    <row r="1514" spans="1:22">
      <c r="A1514" s="125">
        <v>1516</v>
      </c>
      <c r="B1514" s="125">
        <v>1516</v>
      </c>
      <c r="C1514" s="125" t="s">
        <v>2279</v>
      </c>
      <c r="D1514" s="125" t="s">
        <v>783</v>
      </c>
      <c r="E1514" s="125" t="s">
        <v>783</v>
      </c>
      <c r="F1514" s="125" t="s">
        <v>468</v>
      </c>
      <c r="G1514" s="125" t="s">
        <v>469</v>
      </c>
      <c r="H1514" s="125" t="s">
        <v>187</v>
      </c>
      <c r="I1514" s="123">
        <v>38000</v>
      </c>
      <c r="J1514" s="123">
        <v>38000</v>
      </c>
      <c r="K1514" s="125" t="s">
        <v>193</v>
      </c>
      <c r="L1514" s="126">
        <v>11.122</v>
      </c>
      <c r="M1514" s="137">
        <v>12</v>
      </c>
      <c r="N1514" s="126">
        <v>0.20699999999999999</v>
      </c>
      <c r="O1514" s="123">
        <v>3</v>
      </c>
      <c r="P1514" s="136">
        <v>0.20699999999999999</v>
      </c>
      <c r="Q1514" s="138">
        <v>4.2</v>
      </c>
      <c r="R1514" s="137">
        <v>4.2</v>
      </c>
      <c r="S1514" s="139">
        <v>1492540</v>
      </c>
      <c r="T1514" s="124">
        <v>1</v>
      </c>
      <c r="U1514" s="140">
        <v>355366.66666666663</v>
      </c>
      <c r="V1514" s="141">
        <v>2.8139949348091173</v>
      </c>
    </row>
    <row r="1515" spans="1:22">
      <c r="A1515" s="125">
        <v>1517</v>
      </c>
      <c r="B1515" s="125">
        <v>1517</v>
      </c>
      <c r="C1515" s="125" t="s">
        <v>2280</v>
      </c>
      <c r="D1515" s="125" t="s">
        <v>418</v>
      </c>
      <c r="E1515" s="125" t="s">
        <v>783</v>
      </c>
      <c r="F1515" s="125" t="s">
        <v>474</v>
      </c>
      <c r="G1515" s="125" t="s">
        <v>475</v>
      </c>
      <c r="H1515" s="125" t="s">
        <v>187</v>
      </c>
      <c r="I1515" s="123">
        <v>38000</v>
      </c>
      <c r="J1515" s="123">
        <v>38000</v>
      </c>
      <c r="K1515" s="125" t="s">
        <v>193</v>
      </c>
      <c r="L1515" s="126">
        <v>10.536</v>
      </c>
      <c r="M1515" s="137">
        <v>11</v>
      </c>
      <c r="N1515" s="126">
        <v>0.186</v>
      </c>
      <c r="O1515" s="123">
        <v>3</v>
      </c>
      <c r="P1515" s="136">
        <v>0.186</v>
      </c>
      <c r="Q1515" s="138">
        <v>4.2</v>
      </c>
      <c r="R1515" s="137">
        <v>4.2</v>
      </c>
      <c r="S1515" s="139">
        <v>1439840</v>
      </c>
      <c r="T1515" s="124">
        <v>1</v>
      </c>
      <c r="U1515" s="140">
        <v>342819.04761904763</v>
      </c>
      <c r="V1515" s="141">
        <v>2.9169907767529724</v>
      </c>
    </row>
    <row r="1516" spans="1:22">
      <c r="A1516" s="125">
        <v>1518</v>
      </c>
      <c r="B1516" s="125">
        <v>1518</v>
      </c>
      <c r="C1516" s="125" t="s">
        <v>2281</v>
      </c>
      <c r="D1516" s="125" t="s">
        <v>418</v>
      </c>
      <c r="E1516" s="125" t="s">
        <v>418</v>
      </c>
      <c r="F1516" s="125" t="s">
        <v>471</v>
      </c>
      <c r="G1516" s="125" t="s">
        <v>472</v>
      </c>
      <c r="H1516" s="125" t="s">
        <v>187</v>
      </c>
      <c r="I1516" s="123">
        <v>38000</v>
      </c>
      <c r="J1516" s="123">
        <v>38000</v>
      </c>
      <c r="K1516" s="123">
        <v>10000</v>
      </c>
      <c r="L1516" s="126">
        <v>4.593</v>
      </c>
      <c r="M1516" s="137">
        <v>5</v>
      </c>
      <c r="N1516" s="126">
        <v>0.439</v>
      </c>
      <c r="O1516" s="123">
        <v>3</v>
      </c>
      <c r="P1516" s="136">
        <v>0.439</v>
      </c>
      <c r="Q1516" s="138">
        <v>4.2</v>
      </c>
      <c r="R1516" s="137">
        <v>4.2</v>
      </c>
      <c r="S1516" s="139">
        <v>699140</v>
      </c>
      <c r="T1516" s="124">
        <v>4</v>
      </c>
      <c r="U1516" s="140">
        <v>166461.90476190476</v>
      </c>
      <c r="V1516" s="141">
        <v>6.0073804960379897</v>
      </c>
    </row>
    <row r="1517" spans="1:22">
      <c r="A1517" s="125">
        <v>1519</v>
      </c>
      <c r="B1517" s="125">
        <v>1519</v>
      </c>
      <c r="C1517" s="125" t="s">
        <v>2282</v>
      </c>
      <c r="D1517" s="125" t="s">
        <v>418</v>
      </c>
      <c r="E1517" s="125" t="s">
        <v>418</v>
      </c>
      <c r="F1517" s="125" t="s">
        <v>468</v>
      </c>
      <c r="G1517" s="125" t="s">
        <v>469</v>
      </c>
      <c r="H1517" s="125" t="s">
        <v>187</v>
      </c>
      <c r="I1517" s="123">
        <v>38000</v>
      </c>
      <c r="J1517" s="123">
        <v>38000</v>
      </c>
      <c r="K1517" s="125" t="s">
        <v>193</v>
      </c>
      <c r="L1517" s="126">
        <v>9.7530000000000001</v>
      </c>
      <c r="M1517" s="137">
        <v>10</v>
      </c>
      <c r="N1517" s="126">
        <v>0.20599999999999999</v>
      </c>
      <c r="O1517" s="123">
        <v>3</v>
      </c>
      <c r="P1517" s="136">
        <v>0.20599999999999999</v>
      </c>
      <c r="Q1517" s="138">
        <v>4.2</v>
      </c>
      <c r="R1517" s="137">
        <v>4.2</v>
      </c>
      <c r="S1517" s="139">
        <v>1387140</v>
      </c>
      <c r="T1517" s="124">
        <v>1</v>
      </c>
      <c r="U1517" s="140">
        <v>330271.42857142858</v>
      </c>
      <c r="V1517" s="141">
        <v>3.0278126216531858</v>
      </c>
    </row>
    <row r="1518" spans="1:22">
      <c r="A1518" s="125">
        <v>1520</v>
      </c>
      <c r="B1518" s="125">
        <v>1520</v>
      </c>
      <c r="C1518" s="125" t="s">
        <v>2283</v>
      </c>
      <c r="D1518" s="125" t="s">
        <v>223</v>
      </c>
      <c r="E1518" s="125" t="s">
        <v>223</v>
      </c>
      <c r="F1518" s="125" t="s">
        <v>1652</v>
      </c>
      <c r="G1518" s="125" t="s">
        <v>1653</v>
      </c>
      <c r="H1518" s="125" t="s">
        <v>187</v>
      </c>
      <c r="I1518" s="123">
        <v>38000</v>
      </c>
      <c r="J1518" s="123">
        <v>38000</v>
      </c>
      <c r="K1518" s="125" t="s">
        <v>193</v>
      </c>
      <c r="L1518" s="126">
        <v>4.6909999999999998</v>
      </c>
      <c r="M1518" s="137">
        <v>5</v>
      </c>
      <c r="N1518" s="126">
        <v>0.35899999999999999</v>
      </c>
      <c r="O1518" s="123">
        <v>3</v>
      </c>
      <c r="P1518" s="136">
        <v>0.35899999999999999</v>
      </c>
      <c r="Q1518" s="138">
        <v>4.2</v>
      </c>
      <c r="R1518" s="137">
        <v>4.2</v>
      </c>
      <c r="S1518" s="139">
        <v>699140</v>
      </c>
      <c r="T1518" s="124">
        <v>4</v>
      </c>
      <c r="U1518" s="140">
        <v>166461.90476190476</v>
      </c>
      <c r="V1518" s="141">
        <v>6.0073804960379897</v>
      </c>
    </row>
    <row r="1519" spans="1:22">
      <c r="A1519" s="125">
        <v>1521</v>
      </c>
      <c r="B1519" s="125">
        <v>1521</v>
      </c>
      <c r="C1519" s="125" t="s">
        <v>2284</v>
      </c>
      <c r="D1519" s="125" t="s">
        <v>223</v>
      </c>
      <c r="E1519" s="125" t="s">
        <v>223</v>
      </c>
      <c r="F1519" s="125" t="s">
        <v>1652</v>
      </c>
      <c r="G1519" s="125" t="s">
        <v>1653</v>
      </c>
      <c r="H1519" s="125" t="s">
        <v>187</v>
      </c>
      <c r="I1519" s="123">
        <v>38000</v>
      </c>
      <c r="J1519" s="123">
        <v>38000</v>
      </c>
      <c r="K1519" s="125" t="s">
        <v>193</v>
      </c>
      <c r="L1519" s="126">
        <v>3.8410000000000002</v>
      </c>
      <c r="M1519" s="137">
        <v>4</v>
      </c>
      <c r="N1519" s="126">
        <v>0.1</v>
      </c>
      <c r="O1519" s="123">
        <v>3</v>
      </c>
      <c r="P1519" s="136">
        <v>0.1</v>
      </c>
      <c r="Q1519" s="138">
        <v>4.2</v>
      </c>
      <c r="R1519" s="137">
        <v>4.2</v>
      </c>
      <c r="S1519" s="139">
        <v>628870</v>
      </c>
      <c r="T1519" s="124">
        <v>4</v>
      </c>
      <c r="U1519" s="140">
        <v>149730.95238095237</v>
      </c>
      <c r="V1519" s="141">
        <v>6.6786458250512828</v>
      </c>
    </row>
    <row r="1520" spans="1:22">
      <c r="A1520" s="125">
        <v>1522</v>
      </c>
      <c r="B1520" s="125">
        <v>1522</v>
      </c>
      <c r="C1520" s="125" t="s">
        <v>2285</v>
      </c>
      <c r="D1520" s="125" t="s">
        <v>388</v>
      </c>
      <c r="E1520" s="125" t="s">
        <v>388</v>
      </c>
      <c r="F1520" s="125" t="s">
        <v>477</v>
      </c>
      <c r="G1520" s="125" t="s">
        <v>478</v>
      </c>
      <c r="H1520" s="125" t="s">
        <v>187</v>
      </c>
      <c r="I1520" s="123">
        <v>38000</v>
      </c>
      <c r="J1520" s="123">
        <v>38000</v>
      </c>
      <c r="K1520" s="125" t="s">
        <v>193</v>
      </c>
      <c r="L1520" s="126">
        <v>8.9580000000000002</v>
      </c>
      <c r="M1520" s="137">
        <v>9</v>
      </c>
      <c r="N1520" s="126">
        <v>0.187</v>
      </c>
      <c r="O1520" s="123">
        <v>3</v>
      </c>
      <c r="P1520" s="136">
        <v>0.187</v>
      </c>
      <c r="Q1520" s="138">
        <v>4.2</v>
      </c>
      <c r="R1520" s="137">
        <v>4.2</v>
      </c>
      <c r="S1520" s="139">
        <v>1334440</v>
      </c>
      <c r="T1520" s="124">
        <v>1</v>
      </c>
      <c r="U1520" s="140">
        <v>317723.80952380953</v>
      </c>
      <c r="V1520" s="141">
        <v>3.1473876682353645</v>
      </c>
    </row>
    <row r="1521" spans="1:22">
      <c r="A1521" s="125">
        <v>1523</v>
      </c>
      <c r="B1521" s="125">
        <v>1523</v>
      </c>
      <c r="C1521" s="125" t="s">
        <v>2286</v>
      </c>
      <c r="D1521" s="125" t="s">
        <v>388</v>
      </c>
      <c r="E1521" s="125" t="s">
        <v>388</v>
      </c>
      <c r="F1521" s="125" t="s">
        <v>477</v>
      </c>
      <c r="G1521" s="125" t="s">
        <v>478</v>
      </c>
      <c r="H1521" s="125" t="s">
        <v>187</v>
      </c>
      <c r="I1521" s="123">
        <v>38000</v>
      </c>
      <c r="J1521" s="123">
        <v>38000</v>
      </c>
      <c r="K1521" s="125" t="s">
        <v>193</v>
      </c>
      <c r="L1521" s="126">
        <v>8.859</v>
      </c>
      <c r="M1521" s="137">
        <v>9</v>
      </c>
      <c r="N1521" s="126">
        <v>0.11600000000000001</v>
      </c>
      <c r="O1521" s="123">
        <v>3</v>
      </c>
      <c r="P1521" s="136">
        <v>0.11600000000000001</v>
      </c>
      <c r="Q1521" s="138">
        <v>4.2</v>
      </c>
      <c r="R1521" s="137">
        <v>4.2</v>
      </c>
      <c r="S1521" s="139">
        <v>1334440</v>
      </c>
      <c r="T1521" s="124">
        <v>1</v>
      </c>
      <c r="U1521" s="140">
        <v>317723.80952380953</v>
      </c>
      <c r="V1521" s="141">
        <v>3.1473876682353645</v>
      </c>
    </row>
    <row r="1522" spans="1:22">
      <c r="A1522" s="125">
        <v>1524</v>
      </c>
      <c r="B1522" s="125">
        <v>1524</v>
      </c>
      <c r="C1522" s="125" t="s">
        <v>2287</v>
      </c>
      <c r="D1522" s="125" t="s">
        <v>392</v>
      </c>
      <c r="E1522" s="125" t="s">
        <v>392</v>
      </c>
      <c r="F1522" s="125" t="s">
        <v>477</v>
      </c>
      <c r="G1522" s="125" t="s">
        <v>478</v>
      </c>
      <c r="H1522" s="125" t="s">
        <v>187</v>
      </c>
      <c r="I1522" s="123">
        <v>38000</v>
      </c>
      <c r="J1522" s="123">
        <v>38000</v>
      </c>
      <c r="K1522" s="125" t="s">
        <v>193</v>
      </c>
      <c r="L1522" s="126">
        <v>9.9130000000000003</v>
      </c>
      <c r="M1522" s="137">
        <v>10</v>
      </c>
      <c r="N1522" s="126">
        <v>0.115</v>
      </c>
      <c r="O1522" s="123">
        <v>3</v>
      </c>
      <c r="P1522" s="136">
        <v>0.115</v>
      </c>
      <c r="Q1522" s="138">
        <v>4.2</v>
      </c>
      <c r="R1522" s="137">
        <v>4.2</v>
      </c>
      <c r="S1522" s="139">
        <v>1387140</v>
      </c>
      <c r="T1522" s="124">
        <v>1</v>
      </c>
      <c r="U1522" s="140">
        <v>330271.42857142858</v>
      </c>
      <c r="V1522" s="141">
        <v>3.0278126216531858</v>
      </c>
    </row>
    <row r="1523" spans="1:22">
      <c r="A1523" s="125">
        <v>1525</v>
      </c>
      <c r="B1523" s="125">
        <v>1525</v>
      </c>
      <c r="C1523" s="125" t="s">
        <v>2288</v>
      </c>
      <c r="D1523" s="125" t="s">
        <v>418</v>
      </c>
      <c r="E1523" s="125" t="s">
        <v>418</v>
      </c>
      <c r="F1523" s="125" t="s">
        <v>1151</v>
      </c>
      <c r="G1523" s="125" t="s">
        <v>1152</v>
      </c>
      <c r="H1523" s="125" t="s">
        <v>187</v>
      </c>
      <c r="I1523" s="123">
        <v>38000</v>
      </c>
      <c r="J1523" s="125" t="s">
        <v>193</v>
      </c>
      <c r="K1523" s="123">
        <v>38000</v>
      </c>
      <c r="L1523" s="126">
        <v>1.806</v>
      </c>
      <c r="M1523" s="137">
        <v>2</v>
      </c>
      <c r="N1523" s="126">
        <v>0.182</v>
      </c>
      <c r="O1523" s="123">
        <v>3</v>
      </c>
      <c r="P1523" s="136">
        <v>0.182</v>
      </c>
      <c r="Q1523" s="138">
        <v>4.2</v>
      </c>
      <c r="R1523" s="137">
        <v>4.2</v>
      </c>
      <c r="S1523" s="139">
        <v>488330</v>
      </c>
      <c r="T1523" s="124">
        <v>4</v>
      </c>
      <c r="U1523" s="140">
        <v>116269.04761904762</v>
      </c>
      <c r="V1523" s="141">
        <v>8.6007413019884087</v>
      </c>
    </row>
    <row r="1524" spans="1:22">
      <c r="A1524" s="125">
        <v>1526</v>
      </c>
      <c r="B1524" s="125">
        <v>1526</v>
      </c>
      <c r="C1524" s="125" t="s">
        <v>2289</v>
      </c>
      <c r="D1524" s="125" t="s">
        <v>418</v>
      </c>
      <c r="E1524" s="125" t="s">
        <v>418</v>
      </c>
      <c r="F1524" s="125" t="s">
        <v>1151</v>
      </c>
      <c r="G1524" s="125" t="s">
        <v>1152</v>
      </c>
      <c r="H1524" s="125" t="s">
        <v>187</v>
      </c>
      <c r="I1524" s="123">
        <v>38000</v>
      </c>
      <c r="J1524" s="125" t="s">
        <v>193</v>
      </c>
      <c r="K1524" s="123">
        <v>38000</v>
      </c>
      <c r="L1524" s="126">
        <v>2.8479999999999999</v>
      </c>
      <c r="M1524" s="137">
        <v>3</v>
      </c>
      <c r="N1524" s="126">
        <v>0.497</v>
      </c>
      <c r="O1524" s="123">
        <v>3</v>
      </c>
      <c r="P1524" s="136">
        <v>0.497</v>
      </c>
      <c r="Q1524" s="138">
        <v>4.2</v>
      </c>
      <c r="R1524" s="137">
        <v>4.2</v>
      </c>
      <c r="S1524" s="139">
        <v>558600</v>
      </c>
      <c r="T1524" s="124">
        <v>4</v>
      </c>
      <c r="U1524" s="140">
        <v>133000</v>
      </c>
      <c r="V1524" s="141">
        <v>7.518796992481203</v>
      </c>
    </row>
    <row r="1525" spans="1:22">
      <c r="A1525" s="125">
        <v>1527</v>
      </c>
      <c r="B1525" s="125">
        <v>1527</v>
      </c>
      <c r="C1525" s="125" t="s">
        <v>2290</v>
      </c>
      <c r="D1525" s="125" t="s">
        <v>418</v>
      </c>
      <c r="E1525" s="125" t="s">
        <v>418</v>
      </c>
      <c r="F1525" s="125" t="s">
        <v>1151</v>
      </c>
      <c r="G1525" s="125" t="s">
        <v>1152</v>
      </c>
      <c r="H1525" s="125" t="s">
        <v>187</v>
      </c>
      <c r="I1525" s="123">
        <v>38000</v>
      </c>
      <c r="J1525" s="125" t="s">
        <v>193</v>
      </c>
      <c r="K1525" s="123">
        <v>38000</v>
      </c>
      <c r="L1525" s="126">
        <v>2.9289999999999998</v>
      </c>
      <c r="M1525" s="137">
        <v>3</v>
      </c>
      <c r="N1525" s="126">
        <v>0.109</v>
      </c>
      <c r="O1525" s="123">
        <v>3</v>
      </c>
      <c r="P1525" s="136">
        <v>0.109</v>
      </c>
      <c r="Q1525" s="138">
        <v>4.2</v>
      </c>
      <c r="R1525" s="137">
        <v>4.2</v>
      </c>
      <c r="S1525" s="139">
        <v>558600</v>
      </c>
      <c r="T1525" s="124">
        <v>4</v>
      </c>
      <c r="U1525" s="140">
        <v>133000</v>
      </c>
      <c r="V1525" s="141">
        <v>7.518796992481203</v>
      </c>
    </row>
    <row r="1526" spans="1:22">
      <c r="A1526" s="125">
        <v>1528</v>
      </c>
      <c r="B1526" s="125">
        <v>1528</v>
      </c>
      <c r="C1526" s="125" t="s">
        <v>2291</v>
      </c>
      <c r="D1526" s="125" t="s">
        <v>205</v>
      </c>
      <c r="E1526" s="125" t="s">
        <v>205</v>
      </c>
      <c r="F1526" s="125" t="s">
        <v>2292</v>
      </c>
      <c r="G1526" s="125" t="s">
        <v>2293</v>
      </c>
      <c r="H1526" s="125" t="s">
        <v>187</v>
      </c>
      <c r="I1526" s="123">
        <v>38000</v>
      </c>
      <c r="J1526" s="123">
        <v>38000</v>
      </c>
      <c r="K1526" s="123">
        <v>10000</v>
      </c>
      <c r="L1526" s="126">
        <v>2.6520000000000001</v>
      </c>
      <c r="M1526" s="137">
        <v>3</v>
      </c>
      <c r="N1526" s="126">
        <v>0.55300000000000005</v>
      </c>
      <c r="O1526" s="123">
        <v>3</v>
      </c>
      <c r="P1526" s="136">
        <v>0.55300000000000005</v>
      </c>
      <c r="Q1526" s="138">
        <v>4.2</v>
      </c>
      <c r="R1526" s="137">
        <v>4.2</v>
      </c>
      <c r="S1526" s="139">
        <v>558600</v>
      </c>
      <c r="T1526" s="124">
        <v>4</v>
      </c>
      <c r="U1526" s="140">
        <v>133000</v>
      </c>
      <c r="V1526" s="141">
        <v>7.518796992481203</v>
      </c>
    </row>
    <row r="1527" spans="1:22">
      <c r="A1527" s="125">
        <v>1529</v>
      </c>
      <c r="B1527" s="125">
        <v>1529</v>
      </c>
      <c r="C1527" s="125" t="s">
        <v>2294</v>
      </c>
      <c r="D1527" s="125" t="s">
        <v>418</v>
      </c>
      <c r="E1527" s="125" t="s">
        <v>418</v>
      </c>
      <c r="F1527" s="125" t="s">
        <v>1858</v>
      </c>
      <c r="G1527" s="125" t="s">
        <v>1859</v>
      </c>
      <c r="H1527" s="125" t="s">
        <v>207</v>
      </c>
      <c r="I1527" s="123">
        <v>110000</v>
      </c>
      <c r="J1527" s="123">
        <v>110000</v>
      </c>
      <c r="K1527" s="123">
        <v>38000</v>
      </c>
      <c r="L1527" s="126">
        <v>3.5950000000000002</v>
      </c>
      <c r="M1527" s="137">
        <v>4</v>
      </c>
      <c r="N1527" s="126">
        <v>0.41399999999999998</v>
      </c>
      <c r="O1527" s="123">
        <v>3</v>
      </c>
      <c r="P1527" s="136">
        <v>0.41399999999999998</v>
      </c>
      <c r="Q1527" s="138">
        <v>4.2</v>
      </c>
      <c r="R1527" s="137">
        <v>4.2</v>
      </c>
      <c r="S1527" s="139">
        <v>1627270</v>
      </c>
      <c r="T1527" s="124">
        <v>7</v>
      </c>
      <c r="U1527" s="140">
        <v>387445.23809523811</v>
      </c>
      <c r="V1527" s="141">
        <v>2.5810099123071155</v>
      </c>
    </row>
    <row r="1528" spans="1:22">
      <c r="A1528" s="125">
        <v>1530</v>
      </c>
      <c r="B1528" s="125">
        <v>1530</v>
      </c>
      <c r="C1528" s="125" t="s">
        <v>2295</v>
      </c>
      <c r="D1528" s="125" t="s">
        <v>497</v>
      </c>
      <c r="E1528" s="125" t="s">
        <v>497</v>
      </c>
      <c r="F1528" s="125" t="s">
        <v>1148</v>
      </c>
      <c r="G1528" s="125" t="s">
        <v>1149</v>
      </c>
      <c r="H1528" s="125" t="s">
        <v>187</v>
      </c>
      <c r="I1528" s="123">
        <v>38000</v>
      </c>
      <c r="J1528" s="123">
        <v>38000</v>
      </c>
      <c r="K1528" s="125" t="s">
        <v>193</v>
      </c>
      <c r="L1528" s="126">
        <v>8.6359999999999992</v>
      </c>
      <c r="M1528" s="137">
        <v>9</v>
      </c>
      <c r="N1528" s="126">
        <v>0.11700000000000001</v>
      </c>
      <c r="O1528" s="123">
        <v>3</v>
      </c>
      <c r="P1528" s="136">
        <v>0.11700000000000001</v>
      </c>
      <c r="Q1528" s="138">
        <v>4.2</v>
      </c>
      <c r="R1528" s="137">
        <v>4.2</v>
      </c>
      <c r="S1528" s="139">
        <v>1334440</v>
      </c>
      <c r="T1528" s="124">
        <v>1</v>
      </c>
      <c r="U1528" s="140">
        <v>317723.80952380953</v>
      </c>
      <c r="V1528" s="141">
        <v>3.1473876682353645</v>
      </c>
    </row>
    <row r="1529" spans="1:22">
      <c r="A1529" s="125">
        <v>1531</v>
      </c>
      <c r="B1529" s="125">
        <v>1531</v>
      </c>
      <c r="C1529" s="125" t="s">
        <v>2296</v>
      </c>
      <c r="D1529" s="125" t="s">
        <v>418</v>
      </c>
      <c r="E1529" s="125" t="s">
        <v>418</v>
      </c>
      <c r="F1529" s="125" t="s">
        <v>1662</v>
      </c>
      <c r="G1529" s="125" t="s">
        <v>1663</v>
      </c>
      <c r="H1529" s="125" t="s">
        <v>207</v>
      </c>
      <c r="I1529" s="123">
        <v>110000</v>
      </c>
      <c r="J1529" s="123">
        <v>110000</v>
      </c>
      <c r="K1529" s="123">
        <v>38000</v>
      </c>
      <c r="L1529" s="126">
        <v>5.1349999999999998</v>
      </c>
      <c r="M1529" s="137">
        <v>6</v>
      </c>
      <c r="N1529" s="126">
        <v>0.30299999999999999</v>
      </c>
      <c r="O1529" s="123">
        <v>3</v>
      </c>
      <c r="P1529" s="136">
        <v>0.30299999999999999</v>
      </c>
      <c r="Q1529" s="138">
        <v>4.2</v>
      </c>
      <c r="R1529" s="137">
        <v>4.2</v>
      </c>
      <c r="S1529" s="139">
        <v>1732670</v>
      </c>
      <c r="T1529" s="124">
        <v>7</v>
      </c>
      <c r="U1529" s="140">
        <v>412540.47619047615</v>
      </c>
      <c r="V1529" s="141">
        <v>2.4240045709800482</v>
      </c>
    </row>
    <row r="1530" spans="1:22">
      <c r="A1530" s="125">
        <v>1532</v>
      </c>
      <c r="B1530" s="125">
        <v>1532</v>
      </c>
      <c r="C1530" s="125" t="s">
        <v>2297</v>
      </c>
      <c r="D1530" s="125" t="s">
        <v>418</v>
      </c>
      <c r="E1530" s="125" t="s">
        <v>418</v>
      </c>
      <c r="F1530" s="125" t="s">
        <v>1662</v>
      </c>
      <c r="G1530" s="125" t="s">
        <v>1663</v>
      </c>
      <c r="H1530" s="125" t="s">
        <v>207</v>
      </c>
      <c r="I1530" s="123">
        <v>110000</v>
      </c>
      <c r="J1530" s="123">
        <v>110000</v>
      </c>
      <c r="K1530" s="123">
        <v>38000</v>
      </c>
      <c r="L1530" s="126">
        <v>9.3629999999999995</v>
      </c>
      <c r="M1530" s="137">
        <v>10</v>
      </c>
      <c r="N1530" s="126">
        <v>0.14299999999999999</v>
      </c>
      <c r="O1530" s="123">
        <v>3</v>
      </c>
      <c r="P1530" s="136">
        <v>0.14299999999999999</v>
      </c>
      <c r="Q1530" s="138">
        <v>4.2</v>
      </c>
      <c r="R1530" s="137">
        <v>4.2</v>
      </c>
      <c r="S1530" s="139">
        <v>1943470</v>
      </c>
      <c r="T1530" s="124">
        <v>7</v>
      </c>
      <c r="U1530" s="140">
        <v>462730.95238095237</v>
      </c>
      <c r="V1530" s="141">
        <v>2.1610830113148132</v>
      </c>
    </row>
    <row r="1531" spans="1:22">
      <c r="A1531" s="125">
        <v>1533</v>
      </c>
      <c r="B1531" s="125">
        <v>1533</v>
      </c>
      <c r="C1531" s="125" t="s">
        <v>2298</v>
      </c>
      <c r="D1531" s="125" t="s">
        <v>418</v>
      </c>
      <c r="E1531" s="125" t="s">
        <v>418</v>
      </c>
      <c r="F1531" s="125" t="s">
        <v>1662</v>
      </c>
      <c r="G1531" s="125" t="s">
        <v>1663</v>
      </c>
      <c r="H1531" s="125" t="s">
        <v>207</v>
      </c>
      <c r="I1531" s="123">
        <v>110000</v>
      </c>
      <c r="J1531" s="123">
        <v>110000</v>
      </c>
      <c r="K1531" s="123">
        <v>38000</v>
      </c>
      <c r="L1531" s="126">
        <v>10.211</v>
      </c>
      <c r="M1531" s="137">
        <v>11</v>
      </c>
      <c r="N1531" s="126">
        <v>0.127</v>
      </c>
      <c r="O1531" s="123">
        <v>3</v>
      </c>
      <c r="P1531" s="136">
        <v>0.127</v>
      </c>
      <c r="Q1531" s="138">
        <v>4.2</v>
      </c>
      <c r="R1531" s="137">
        <v>4.2</v>
      </c>
      <c r="S1531" s="139">
        <v>1996170</v>
      </c>
      <c r="T1531" s="124">
        <v>7</v>
      </c>
      <c r="U1531" s="140">
        <v>475278.57142857142</v>
      </c>
      <c r="V1531" s="141">
        <v>2.1040292159485414</v>
      </c>
    </row>
    <row r="1532" spans="1:22">
      <c r="A1532" s="125">
        <v>1534</v>
      </c>
      <c r="B1532" s="125">
        <v>1534</v>
      </c>
      <c r="C1532" s="125" t="s">
        <v>2299</v>
      </c>
      <c r="D1532" s="125" t="s">
        <v>418</v>
      </c>
      <c r="E1532" s="125" t="s">
        <v>418</v>
      </c>
      <c r="F1532" s="125" t="s">
        <v>1874</v>
      </c>
      <c r="G1532" s="125" t="s">
        <v>1875</v>
      </c>
      <c r="H1532" s="125" t="s">
        <v>187</v>
      </c>
      <c r="I1532" s="123">
        <v>38000</v>
      </c>
      <c r="J1532" s="123">
        <v>38000</v>
      </c>
      <c r="K1532" s="125" t="s">
        <v>193</v>
      </c>
      <c r="L1532" s="126">
        <v>8.2789999999999999</v>
      </c>
      <c r="M1532" s="137">
        <v>9</v>
      </c>
      <c r="N1532" s="126">
        <v>0.53500000000000003</v>
      </c>
      <c r="O1532" s="123">
        <v>3</v>
      </c>
      <c r="P1532" s="136">
        <v>0.53500000000000003</v>
      </c>
      <c r="Q1532" s="138">
        <v>4.2</v>
      </c>
      <c r="R1532" s="137">
        <v>4.2</v>
      </c>
      <c r="S1532" s="139">
        <v>1334440</v>
      </c>
      <c r="T1532" s="124">
        <v>1</v>
      </c>
      <c r="U1532" s="140">
        <v>317723.80952380953</v>
      </c>
      <c r="V1532" s="141">
        <v>3.1473876682353645</v>
      </c>
    </row>
    <row r="1533" spans="1:22">
      <c r="A1533" s="125">
        <v>1535</v>
      </c>
      <c r="B1533" s="125">
        <v>1535</v>
      </c>
      <c r="C1533" s="125" t="s">
        <v>2300</v>
      </c>
      <c r="D1533" s="125" t="s">
        <v>1177</v>
      </c>
      <c r="E1533" s="125" t="s">
        <v>1177</v>
      </c>
      <c r="F1533" s="125" t="s">
        <v>1984</v>
      </c>
      <c r="G1533" s="125" t="s">
        <v>1985</v>
      </c>
      <c r="H1533" s="125" t="s">
        <v>187</v>
      </c>
      <c r="I1533" s="123">
        <v>38000</v>
      </c>
      <c r="J1533" s="123">
        <v>38000</v>
      </c>
      <c r="K1533" s="125" t="s">
        <v>193</v>
      </c>
      <c r="L1533" s="126">
        <v>9.5960000000000001</v>
      </c>
      <c r="M1533" s="137">
        <v>10</v>
      </c>
      <c r="N1533" s="126">
        <v>0.26600000000000001</v>
      </c>
      <c r="O1533" s="123">
        <v>3</v>
      </c>
      <c r="P1533" s="136">
        <v>0.26600000000000001</v>
      </c>
      <c r="Q1533" s="138">
        <v>4.2</v>
      </c>
      <c r="R1533" s="137">
        <v>4.2</v>
      </c>
      <c r="S1533" s="139">
        <v>1387140</v>
      </c>
      <c r="T1533" s="124">
        <v>1</v>
      </c>
      <c r="U1533" s="140">
        <v>330271.42857142858</v>
      </c>
      <c r="V1533" s="141">
        <v>3.0278126216531858</v>
      </c>
    </row>
    <row r="1534" spans="1:22">
      <c r="A1534" s="125">
        <v>1536</v>
      </c>
      <c r="B1534" s="125">
        <v>1536</v>
      </c>
      <c r="C1534" s="125" t="s">
        <v>2301</v>
      </c>
      <c r="D1534" s="125" t="s">
        <v>1177</v>
      </c>
      <c r="E1534" s="125" t="s">
        <v>1177</v>
      </c>
      <c r="F1534" s="125" t="s">
        <v>1984</v>
      </c>
      <c r="G1534" s="125" t="s">
        <v>1985</v>
      </c>
      <c r="H1534" s="125" t="s">
        <v>187</v>
      </c>
      <c r="I1534" s="123">
        <v>38000</v>
      </c>
      <c r="J1534" s="123">
        <v>38000</v>
      </c>
      <c r="K1534" s="125" t="s">
        <v>193</v>
      </c>
      <c r="L1534" s="126">
        <v>11.076000000000001</v>
      </c>
      <c r="M1534" s="137">
        <v>12</v>
      </c>
      <c r="N1534" s="126">
        <v>0.32100000000000001</v>
      </c>
      <c r="O1534" s="123">
        <v>3</v>
      </c>
      <c r="P1534" s="136">
        <v>0.32100000000000001</v>
      </c>
      <c r="Q1534" s="138">
        <v>4.2</v>
      </c>
      <c r="R1534" s="137">
        <v>4.2</v>
      </c>
      <c r="S1534" s="139">
        <v>1492540</v>
      </c>
      <c r="T1534" s="124">
        <v>1</v>
      </c>
      <c r="U1534" s="140">
        <v>355366.66666666663</v>
      </c>
      <c r="V1534" s="141">
        <v>2.8139949348091173</v>
      </c>
    </row>
    <row r="1535" spans="1:22">
      <c r="A1535" s="125">
        <v>1537</v>
      </c>
      <c r="B1535" s="125">
        <v>1537</v>
      </c>
      <c r="C1535" s="125" t="s">
        <v>2302</v>
      </c>
      <c r="D1535" s="125" t="s">
        <v>890</v>
      </c>
      <c r="E1535" s="125" t="s">
        <v>890</v>
      </c>
      <c r="F1535" s="125" t="s">
        <v>1157</v>
      </c>
      <c r="G1535" s="125" t="s">
        <v>1158</v>
      </c>
      <c r="H1535" s="125" t="s">
        <v>187</v>
      </c>
      <c r="I1535" s="123">
        <v>38000</v>
      </c>
      <c r="J1535" s="123">
        <v>38000</v>
      </c>
      <c r="K1535" s="125" t="s">
        <v>193</v>
      </c>
      <c r="L1535" s="126">
        <v>11.522</v>
      </c>
      <c r="M1535" s="137">
        <v>12</v>
      </c>
      <c r="N1535" s="126">
        <v>0.10299999999999999</v>
      </c>
      <c r="O1535" s="123">
        <v>3</v>
      </c>
      <c r="P1535" s="136">
        <v>0.10299999999999999</v>
      </c>
      <c r="Q1535" s="138">
        <v>4.2</v>
      </c>
      <c r="R1535" s="137">
        <v>4.2</v>
      </c>
      <c r="S1535" s="139">
        <v>1492540</v>
      </c>
      <c r="T1535" s="124">
        <v>1</v>
      </c>
      <c r="U1535" s="140">
        <v>355366.66666666663</v>
      </c>
      <c r="V1535" s="141">
        <v>2.8139949348091173</v>
      </c>
    </row>
    <row r="1536" spans="1:22">
      <c r="A1536" s="125">
        <v>1538</v>
      </c>
      <c r="B1536" s="125">
        <v>1538</v>
      </c>
      <c r="C1536" s="125" t="s">
        <v>2303</v>
      </c>
      <c r="D1536" s="125" t="s">
        <v>190</v>
      </c>
      <c r="E1536" s="125" t="s">
        <v>190</v>
      </c>
      <c r="F1536" s="125" t="s">
        <v>1847</v>
      </c>
      <c r="G1536" s="125" t="s">
        <v>1848</v>
      </c>
      <c r="H1536" s="125" t="s">
        <v>187</v>
      </c>
      <c r="I1536" s="123">
        <v>38000</v>
      </c>
      <c r="J1536" s="123">
        <v>38000</v>
      </c>
      <c r="K1536" s="125" t="s">
        <v>193</v>
      </c>
      <c r="L1536" s="126">
        <v>10.087999999999999</v>
      </c>
      <c r="M1536" s="137">
        <v>11</v>
      </c>
      <c r="N1536" s="126">
        <v>0.115</v>
      </c>
      <c r="O1536" s="123">
        <v>3</v>
      </c>
      <c r="P1536" s="136">
        <v>0.115</v>
      </c>
      <c r="Q1536" s="138">
        <v>4.2</v>
      </c>
      <c r="R1536" s="137">
        <v>4.2</v>
      </c>
      <c r="S1536" s="139">
        <v>1439840</v>
      </c>
      <c r="T1536" s="124">
        <v>1</v>
      </c>
      <c r="U1536" s="140">
        <v>342819.04761904763</v>
      </c>
      <c r="V1536" s="141">
        <v>2.9169907767529724</v>
      </c>
    </row>
    <row r="1537" spans="1:22">
      <c r="A1537" s="125">
        <v>1539</v>
      </c>
      <c r="B1537" s="125">
        <v>1539</v>
      </c>
      <c r="C1537" s="125" t="s">
        <v>2304</v>
      </c>
      <c r="D1537" s="125" t="s">
        <v>190</v>
      </c>
      <c r="E1537" s="125" t="s">
        <v>190</v>
      </c>
      <c r="F1537" s="125" t="s">
        <v>1847</v>
      </c>
      <c r="G1537" s="125" t="s">
        <v>1848</v>
      </c>
      <c r="H1537" s="125" t="s">
        <v>187</v>
      </c>
      <c r="I1537" s="123">
        <v>38000</v>
      </c>
      <c r="J1537" s="123">
        <v>38000</v>
      </c>
      <c r="K1537" s="125" t="s">
        <v>193</v>
      </c>
      <c r="L1537" s="126">
        <v>7.87</v>
      </c>
      <c r="M1537" s="137">
        <v>8</v>
      </c>
      <c r="N1537" s="126">
        <v>0.43</v>
      </c>
      <c r="O1537" s="123">
        <v>3</v>
      </c>
      <c r="P1537" s="136">
        <v>0.43</v>
      </c>
      <c r="Q1537" s="138">
        <v>4.2</v>
      </c>
      <c r="R1537" s="137">
        <v>4.2</v>
      </c>
      <c r="S1537" s="139">
        <v>909950</v>
      </c>
      <c r="T1537" s="124">
        <v>4</v>
      </c>
      <c r="U1537" s="140">
        <v>216654.76190476189</v>
      </c>
      <c r="V1537" s="141">
        <v>4.6156382218803227</v>
      </c>
    </row>
    <row r="1538" spans="1:22">
      <c r="A1538" s="125">
        <v>1540</v>
      </c>
      <c r="B1538" s="125">
        <v>1540</v>
      </c>
      <c r="C1538" s="125" t="s">
        <v>2305</v>
      </c>
      <c r="D1538" s="125" t="s">
        <v>223</v>
      </c>
      <c r="E1538" s="125" t="s">
        <v>223</v>
      </c>
      <c r="F1538" s="125" t="s">
        <v>721</v>
      </c>
      <c r="G1538" s="125" t="s">
        <v>722</v>
      </c>
      <c r="H1538" s="125" t="s">
        <v>207</v>
      </c>
      <c r="I1538" s="123">
        <v>110000</v>
      </c>
      <c r="J1538" s="125" t="s">
        <v>193</v>
      </c>
      <c r="K1538" s="123">
        <v>110000</v>
      </c>
      <c r="L1538" s="126">
        <v>11.217000000000001</v>
      </c>
      <c r="M1538" s="137">
        <v>12</v>
      </c>
      <c r="N1538" s="126">
        <v>0.109</v>
      </c>
      <c r="O1538" s="123">
        <v>3</v>
      </c>
      <c r="P1538" s="136">
        <v>0.109</v>
      </c>
      <c r="Q1538" s="138">
        <v>4.2</v>
      </c>
      <c r="R1538" s="137">
        <v>4.2</v>
      </c>
      <c r="S1538" s="139">
        <v>2048870</v>
      </c>
      <c r="T1538" s="124">
        <v>7</v>
      </c>
      <c r="U1538" s="140">
        <v>487826.19047619047</v>
      </c>
      <c r="V1538" s="141">
        <v>2.0499104384367968</v>
      </c>
    </row>
    <row r="1539" spans="1:22">
      <c r="A1539" s="125">
        <v>1541</v>
      </c>
      <c r="B1539" s="125">
        <v>1541</v>
      </c>
      <c r="C1539" s="125" t="s">
        <v>2306</v>
      </c>
      <c r="D1539" s="125" t="s">
        <v>497</v>
      </c>
      <c r="E1539" s="125" t="s">
        <v>497</v>
      </c>
      <c r="F1539" s="125" t="s">
        <v>1672</v>
      </c>
      <c r="G1539" s="125" t="s">
        <v>1673</v>
      </c>
      <c r="H1539" s="125" t="s">
        <v>187</v>
      </c>
      <c r="I1539" s="123">
        <v>38000</v>
      </c>
      <c r="J1539" s="123">
        <v>38000</v>
      </c>
      <c r="K1539" s="125" t="s">
        <v>193</v>
      </c>
      <c r="L1539" s="126">
        <v>10.085000000000001</v>
      </c>
      <c r="M1539" s="137">
        <v>11</v>
      </c>
      <c r="N1539" s="126">
        <v>0.38800000000000001</v>
      </c>
      <c r="O1539" s="123">
        <v>3</v>
      </c>
      <c r="P1539" s="136">
        <v>0.38800000000000001</v>
      </c>
      <c r="Q1539" s="138">
        <v>4.2</v>
      </c>
      <c r="R1539" s="137">
        <v>4.2</v>
      </c>
      <c r="S1539" s="139">
        <v>1439840</v>
      </c>
      <c r="T1539" s="124">
        <v>1</v>
      </c>
      <c r="U1539" s="140">
        <v>342819.04761904763</v>
      </c>
      <c r="V1539" s="141">
        <v>2.9169907767529724</v>
      </c>
    </row>
    <row r="1540" spans="1:22">
      <c r="A1540" s="125">
        <v>1542</v>
      </c>
      <c r="B1540" s="125">
        <v>1542</v>
      </c>
      <c r="C1540" s="125" t="s">
        <v>2307</v>
      </c>
      <c r="D1540" s="125" t="s">
        <v>783</v>
      </c>
      <c r="E1540" s="125" t="s">
        <v>783</v>
      </c>
      <c r="F1540" s="125" t="s">
        <v>1115</v>
      </c>
      <c r="G1540" s="125" t="s">
        <v>1116</v>
      </c>
      <c r="H1540" s="125" t="s">
        <v>187</v>
      </c>
      <c r="I1540" s="123">
        <v>38000</v>
      </c>
      <c r="J1540" s="123">
        <v>38000</v>
      </c>
      <c r="K1540" s="125" t="s">
        <v>193</v>
      </c>
      <c r="L1540" s="126">
        <v>7.9219999999999997</v>
      </c>
      <c r="M1540" s="137">
        <v>8</v>
      </c>
      <c r="N1540" s="126">
        <v>0.255</v>
      </c>
      <c r="O1540" s="123">
        <v>3</v>
      </c>
      <c r="P1540" s="136">
        <v>0.255</v>
      </c>
      <c r="Q1540" s="138">
        <v>4.2</v>
      </c>
      <c r="R1540" s="137">
        <v>4.2</v>
      </c>
      <c r="S1540" s="139">
        <v>909950</v>
      </c>
      <c r="T1540" s="124">
        <v>4</v>
      </c>
      <c r="U1540" s="140">
        <v>216654.76190476189</v>
      </c>
      <c r="V1540" s="141">
        <v>4.6156382218803227</v>
      </c>
    </row>
    <row r="1541" spans="1:22">
      <c r="A1541" s="125">
        <v>1543</v>
      </c>
      <c r="B1541" s="125">
        <v>1543</v>
      </c>
      <c r="C1541" s="125" t="s">
        <v>2308</v>
      </c>
      <c r="D1541" s="125" t="s">
        <v>1177</v>
      </c>
      <c r="E1541" s="125" t="s">
        <v>1177</v>
      </c>
      <c r="F1541" s="125" t="s">
        <v>2309</v>
      </c>
      <c r="G1541" s="125" t="s">
        <v>2310</v>
      </c>
      <c r="H1541" s="125" t="s">
        <v>187</v>
      </c>
      <c r="I1541" s="123">
        <v>38000</v>
      </c>
      <c r="J1541" s="123">
        <v>38000</v>
      </c>
      <c r="K1541" s="125" t="s">
        <v>193</v>
      </c>
      <c r="L1541" s="126">
        <v>5.0190000000000001</v>
      </c>
      <c r="M1541" s="137">
        <v>6</v>
      </c>
      <c r="N1541" s="126">
        <v>0.29199999999999998</v>
      </c>
      <c r="O1541" s="123">
        <v>3</v>
      </c>
      <c r="P1541" s="136">
        <v>0.29199999999999998</v>
      </c>
      <c r="Q1541" s="138">
        <v>4.2</v>
      </c>
      <c r="R1541" s="137">
        <v>4.2</v>
      </c>
      <c r="S1541" s="139">
        <v>769410</v>
      </c>
      <c r="T1541" s="124">
        <v>4</v>
      </c>
      <c r="U1541" s="140">
        <v>183192.85714285713</v>
      </c>
      <c r="V1541" s="141">
        <v>5.4587281163488903</v>
      </c>
    </row>
    <row r="1542" spans="1:22">
      <c r="A1542" s="125">
        <v>1544</v>
      </c>
      <c r="B1542" s="125">
        <v>1544</v>
      </c>
      <c r="C1542" s="125" t="s">
        <v>2311</v>
      </c>
      <c r="D1542" s="125" t="s">
        <v>1819</v>
      </c>
      <c r="E1542" s="125" t="s">
        <v>1819</v>
      </c>
      <c r="F1542" s="125" t="s">
        <v>1820</v>
      </c>
      <c r="G1542" s="125" t="s">
        <v>1821</v>
      </c>
      <c r="H1542" s="125" t="s">
        <v>187</v>
      </c>
      <c r="I1542" s="123">
        <v>38000</v>
      </c>
      <c r="J1542" s="123">
        <v>38000</v>
      </c>
      <c r="K1542" s="125" t="s">
        <v>193</v>
      </c>
      <c r="L1542" s="126">
        <v>4.0970000000000004</v>
      </c>
      <c r="M1542" s="137">
        <v>5</v>
      </c>
      <c r="N1542" s="126">
        <v>0.41699999999999998</v>
      </c>
      <c r="O1542" s="123">
        <v>3</v>
      </c>
      <c r="P1542" s="136">
        <v>0.41699999999999998</v>
      </c>
      <c r="Q1542" s="138">
        <v>4.2</v>
      </c>
      <c r="R1542" s="137">
        <v>4.2</v>
      </c>
      <c r="S1542" s="139">
        <v>699140</v>
      </c>
      <c r="T1542" s="124">
        <v>4</v>
      </c>
      <c r="U1542" s="140">
        <v>166461.90476190476</v>
      </c>
      <c r="V1542" s="141">
        <v>6.0073804960379897</v>
      </c>
    </row>
    <row r="1543" spans="1:22">
      <c r="A1543" s="125">
        <v>1545</v>
      </c>
      <c r="B1543" s="125">
        <v>1545</v>
      </c>
      <c r="C1543" s="125" t="s">
        <v>2312</v>
      </c>
      <c r="D1543" s="125" t="s">
        <v>392</v>
      </c>
      <c r="E1543" s="125" t="s">
        <v>392</v>
      </c>
      <c r="F1543" s="125" t="s">
        <v>484</v>
      </c>
      <c r="G1543" s="125" t="s">
        <v>485</v>
      </c>
      <c r="H1543" s="125" t="s">
        <v>187</v>
      </c>
      <c r="I1543" s="123">
        <v>38000</v>
      </c>
      <c r="J1543" s="123">
        <v>20000</v>
      </c>
      <c r="K1543" s="123">
        <v>38000</v>
      </c>
      <c r="L1543" s="126">
        <v>7.4290000000000003</v>
      </c>
      <c r="M1543" s="137">
        <v>8</v>
      </c>
      <c r="N1543" s="126">
        <v>0.20499999999999999</v>
      </c>
      <c r="O1543" s="123">
        <v>3</v>
      </c>
      <c r="P1543" s="136">
        <v>0.20499999999999999</v>
      </c>
      <c r="Q1543" s="138">
        <v>4.2</v>
      </c>
      <c r="R1543" s="137">
        <v>4.2</v>
      </c>
      <c r="S1543" s="139">
        <v>909950</v>
      </c>
      <c r="T1543" s="124">
        <v>4</v>
      </c>
      <c r="U1543" s="140">
        <v>216654.76190476189</v>
      </c>
      <c r="V1543" s="141">
        <v>4.6156382218803227</v>
      </c>
    </row>
    <row r="1544" spans="1:22">
      <c r="A1544" s="125">
        <v>1546</v>
      </c>
      <c r="B1544" s="125">
        <v>1546</v>
      </c>
      <c r="C1544" s="125" t="s">
        <v>2313</v>
      </c>
      <c r="D1544" s="125" t="s">
        <v>223</v>
      </c>
      <c r="E1544" s="125" t="s">
        <v>223</v>
      </c>
      <c r="F1544" s="125" t="s">
        <v>1165</v>
      </c>
      <c r="G1544" s="125" t="s">
        <v>1166</v>
      </c>
      <c r="H1544" s="125" t="s">
        <v>207</v>
      </c>
      <c r="I1544" s="123">
        <v>110000</v>
      </c>
      <c r="J1544" s="123">
        <v>110000</v>
      </c>
      <c r="K1544" s="123">
        <v>38000</v>
      </c>
      <c r="L1544" s="126">
        <v>8.157</v>
      </c>
      <c r="M1544" s="137">
        <v>9</v>
      </c>
      <c r="N1544" s="126">
        <v>0.27900000000000003</v>
      </c>
      <c r="O1544" s="123">
        <v>3</v>
      </c>
      <c r="P1544" s="136">
        <v>0.27900000000000003</v>
      </c>
      <c r="Q1544" s="138">
        <v>4.2</v>
      </c>
      <c r="R1544" s="137">
        <v>4.2</v>
      </c>
      <c r="S1544" s="139">
        <v>1890770</v>
      </c>
      <c r="T1544" s="124">
        <v>7</v>
      </c>
      <c r="U1544" s="140">
        <v>450183.33333333331</v>
      </c>
      <c r="V1544" s="141">
        <v>2.2213172411239865</v>
      </c>
    </row>
    <row r="1545" spans="1:22">
      <c r="A1545" s="125">
        <v>1547</v>
      </c>
      <c r="B1545" s="125">
        <v>1547</v>
      </c>
      <c r="C1545" s="125" t="s">
        <v>2314</v>
      </c>
      <c r="D1545" s="125" t="s">
        <v>205</v>
      </c>
      <c r="E1545" s="125" t="s">
        <v>205</v>
      </c>
      <c r="F1545" s="125" t="s">
        <v>494</v>
      </c>
      <c r="G1545" s="125" t="s">
        <v>495</v>
      </c>
      <c r="H1545" s="125" t="s">
        <v>187</v>
      </c>
      <c r="I1545" s="123">
        <v>38000</v>
      </c>
      <c r="J1545" s="123">
        <v>38000</v>
      </c>
      <c r="K1545" s="125" t="s">
        <v>193</v>
      </c>
      <c r="L1545" s="126">
        <v>10.397</v>
      </c>
      <c r="M1545" s="137">
        <v>11</v>
      </c>
      <c r="N1545" s="126">
        <v>0.51500000000000001</v>
      </c>
      <c r="O1545" s="123">
        <v>3</v>
      </c>
      <c r="P1545" s="136">
        <v>0.51500000000000001</v>
      </c>
      <c r="Q1545" s="138">
        <v>4.2</v>
      </c>
      <c r="R1545" s="137">
        <v>4.2</v>
      </c>
      <c r="S1545" s="139">
        <v>1439840</v>
      </c>
      <c r="T1545" s="124">
        <v>1</v>
      </c>
      <c r="U1545" s="140">
        <v>342819.04761904763</v>
      </c>
      <c r="V1545" s="141">
        <v>2.9169907767529724</v>
      </c>
    </row>
    <row r="1546" spans="1:22">
      <c r="A1546" s="125">
        <v>1548</v>
      </c>
      <c r="B1546" s="125">
        <v>1548</v>
      </c>
      <c r="C1546" s="125" t="s">
        <v>2315</v>
      </c>
      <c r="D1546" s="125" t="s">
        <v>205</v>
      </c>
      <c r="E1546" s="125" t="s">
        <v>205</v>
      </c>
      <c r="F1546" s="125" t="s">
        <v>494</v>
      </c>
      <c r="G1546" s="125" t="s">
        <v>495</v>
      </c>
      <c r="H1546" s="125" t="s">
        <v>187</v>
      </c>
      <c r="I1546" s="123">
        <v>38000</v>
      </c>
      <c r="J1546" s="123">
        <v>38000</v>
      </c>
      <c r="K1546" s="125" t="s">
        <v>193</v>
      </c>
      <c r="L1546" s="126">
        <v>11.042</v>
      </c>
      <c r="M1546" s="137">
        <v>12</v>
      </c>
      <c r="N1546" s="126">
        <v>0.22</v>
      </c>
      <c r="O1546" s="123">
        <v>3</v>
      </c>
      <c r="P1546" s="136">
        <v>0.22</v>
      </c>
      <c r="Q1546" s="138">
        <v>4.2</v>
      </c>
      <c r="R1546" s="137">
        <v>4.2</v>
      </c>
      <c r="S1546" s="139">
        <v>1492540</v>
      </c>
      <c r="T1546" s="124">
        <v>1</v>
      </c>
      <c r="U1546" s="140">
        <v>355366.66666666663</v>
      </c>
      <c r="V1546" s="141">
        <v>2.8139949348091173</v>
      </c>
    </row>
    <row r="1547" spans="1:22">
      <c r="A1547" s="125">
        <v>1549</v>
      </c>
      <c r="B1547" s="125">
        <v>1549</v>
      </c>
      <c r="C1547" s="125" t="s">
        <v>2316</v>
      </c>
      <c r="D1547" s="125" t="s">
        <v>458</v>
      </c>
      <c r="E1547" s="125" t="s">
        <v>458</v>
      </c>
      <c r="F1547" s="125" t="s">
        <v>777</v>
      </c>
      <c r="G1547" s="125" t="s">
        <v>778</v>
      </c>
      <c r="H1547" s="125" t="s">
        <v>187</v>
      </c>
      <c r="I1547" s="123">
        <v>38000</v>
      </c>
      <c r="J1547" s="125" t="s">
        <v>193</v>
      </c>
      <c r="K1547" s="123">
        <v>38000</v>
      </c>
      <c r="L1547" s="126">
        <v>4.9969999999999999</v>
      </c>
      <c r="M1547" s="137">
        <v>5</v>
      </c>
      <c r="N1547" s="126">
        <v>0.14499999999999999</v>
      </c>
      <c r="O1547" s="123">
        <v>3</v>
      </c>
      <c r="P1547" s="136">
        <v>0.14499999999999999</v>
      </c>
      <c r="Q1547" s="138">
        <v>4.2</v>
      </c>
      <c r="R1547" s="137">
        <v>4.2</v>
      </c>
      <c r="S1547" s="139">
        <v>699140</v>
      </c>
      <c r="T1547" s="124">
        <v>4</v>
      </c>
      <c r="U1547" s="140">
        <v>166461.90476190476</v>
      </c>
      <c r="V1547" s="141">
        <v>6.0073804960379897</v>
      </c>
    </row>
    <row r="1548" spans="1:22">
      <c r="A1548" s="125">
        <v>1550</v>
      </c>
      <c r="B1548" s="125">
        <v>1550</v>
      </c>
      <c r="C1548" s="125" t="s">
        <v>2317</v>
      </c>
      <c r="D1548" s="125" t="s">
        <v>497</v>
      </c>
      <c r="E1548" s="125" t="s">
        <v>497</v>
      </c>
      <c r="F1548" s="125" t="s">
        <v>2318</v>
      </c>
      <c r="G1548" s="125" t="s">
        <v>2319</v>
      </c>
      <c r="H1548" s="125" t="s">
        <v>187</v>
      </c>
      <c r="I1548" s="123">
        <v>38000</v>
      </c>
      <c r="J1548" s="123">
        <v>38000</v>
      </c>
      <c r="K1548" s="125" t="s">
        <v>193</v>
      </c>
      <c r="L1548" s="126">
        <v>10.551</v>
      </c>
      <c r="M1548" s="137">
        <v>11</v>
      </c>
      <c r="N1548" s="126">
        <v>0.222</v>
      </c>
      <c r="O1548" s="123">
        <v>3</v>
      </c>
      <c r="P1548" s="136">
        <v>0.222</v>
      </c>
      <c r="Q1548" s="138">
        <v>4.2</v>
      </c>
      <c r="R1548" s="137">
        <v>4.2</v>
      </c>
      <c r="S1548" s="139">
        <v>1439840</v>
      </c>
      <c r="T1548" s="124">
        <v>1</v>
      </c>
      <c r="U1548" s="140">
        <v>342819.04761904763</v>
      </c>
      <c r="V1548" s="141">
        <v>2.9169907767529724</v>
      </c>
    </row>
    <row r="1549" spans="1:22">
      <c r="A1549" s="125">
        <v>1551</v>
      </c>
      <c r="B1549" s="125">
        <v>1551</v>
      </c>
      <c r="C1549" s="125" t="s">
        <v>2320</v>
      </c>
      <c r="D1549" s="125" t="s">
        <v>497</v>
      </c>
      <c r="E1549" s="125" t="s">
        <v>497</v>
      </c>
      <c r="F1549" s="125" t="s">
        <v>1169</v>
      </c>
      <c r="G1549" s="125" t="s">
        <v>1170</v>
      </c>
      <c r="H1549" s="125" t="s">
        <v>187</v>
      </c>
      <c r="I1549" s="123">
        <v>38000</v>
      </c>
      <c r="J1549" s="123">
        <v>38000</v>
      </c>
      <c r="K1549" s="125" t="s">
        <v>193</v>
      </c>
      <c r="L1549" s="126">
        <v>2.2570000000000001</v>
      </c>
      <c r="M1549" s="137">
        <v>3</v>
      </c>
      <c r="N1549" s="126">
        <v>0.38</v>
      </c>
      <c r="O1549" s="123">
        <v>3</v>
      </c>
      <c r="P1549" s="136">
        <v>0.38</v>
      </c>
      <c r="Q1549" s="138">
        <v>4.2</v>
      </c>
      <c r="R1549" s="137">
        <v>4.2</v>
      </c>
      <c r="S1549" s="139">
        <v>558600</v>
      </c>
      <c r="T1549" s="124">
        <v>4</v>
      </c>
      <c r="U1549" s="140">
        <v>133000</v>
      </c>
      <c r="V1549" s="141">
        <v>7.518796992481203</v>
      </c>
    </row>
    <row r="1550" spans="1:22">
      <c r="A1550" s="125">
        <v>1552</v>
      </c>
      <c r="B1550" s="125">
        <v>1552</v>
      </c>
      <c r="C1550" s="125" t="s">
        <v>2321</v>
      </c>
      <c r="D1550" s="125" t="s">
        <v>497</v>
      </c>
      <c r="E1550" s="125" t="s">
        <v>497</v>
      </c>
      <c r="F1550" s="125" t="s">
        <v>1169</v>
      </c>
      <c r="G1550" s="125" t="s">
        <v>1170</v>
      </c>
      <c r="H1550" s="125" t="s">
        <v>187</v>
      </c>
      <c r="I1550" s="123">
        <v>38000</v>
      </c>
      <c r="J1550" s="123">
        <v>38000</v>
      </c>
      <c r="K1550" s="125" t="s">
        <v>193</v>
      </c>
      <c r="L1550" s="126">
        <v>7.835</v>
      </c>
      <c r="M1550" s="137">
        <v>8</v>
      </c>
      <c r="N1550" s="126">
        <v>0.156</v>
      </c>
      <c r="O1550" s="123">
        <v>3</v>
      </c>
      <c r="P1550" s="136">
        <v>0.156</v>
      </c>
      <c r="Q1550" s="138">
        <v>4.2</v>
      </c>
      <c r="R1550" s="137">
        <v>4.2</v>
      </c>
      <c r="S1550" s="139">
        <v>909950</v>
      </c>
      <c r="T1550" s="124">
        <v>4</v>
      </c>
      <c r="U1550" s="140">
        <v>216654.76190476189</v>
      </c>
      <c r="V1550" s="141">
        <v>4.6156382218803227</v>
      </c>
    </row>
    <row r="1551" spans="1:22">
      <c r="A1551" s="125">
        <v>1553</v>
      </c>
      <c r="B1551" s="125">
        <v>1553</v>
      </c>
      <c r="C1551" s="125" t="s">
        <v>2322</v>
      </c>
      <c r="D1551" s="125" t="s">
        <v>190</v>
      </c>
      <c r="E1551" s="125" t="s">
        <v>190</v>
      </c>
      <c r="F1551" s="125" t="s">
        <v>1874</v>
      </c>
      <c r="G1551" s="125" t="s">
        <v>1875</v>
      </c>
      <c r="H1551" s="125" t="s">
        <v>187</v>
      </c>
      <c r="I1551" s="123">
        <v>38000</v>
      </c>
      <c r="J1551" s="123">
        <v>38000</v>
      </c>
      <c r="K1551" s="125" t="s">
        <v>193</v>
      </c>
      <c r="L1551" s="126">
        <v>4.617</v>
      </c>
      <c r="M1551" s="137">
        <v>5</v>
      </c>
      <c r="N1551" s="126">
        <v>0.35899999999999999</v>
      </c>
      <c r="O1551" s="123">
        <v>3</v>
      </c>
      <c r="P1551" s="136">
        <v>0.35899999999999999</v>
      </c>
      <c r="Q1551" s="138">
        <v>4.2</v>
      </c>
      <c r="R1551" s="137">
        <v>4.2</v>
      </c>
      <c r="S1551" s="139">
        <v>699140</v>
      </c>
      <c r="T1551" s="124">
        <v>4</v>
      </c>
      <c r="U1551" s="140">
        <v>166461.90476190476</v>
      </c>
      <c r="V1551" s="141">
        <v>6.0073804960379897</v>
      </c>
    </row>
    <row r="1552" spans="1:22">
      <c r="A1552" s="125">
        <v>1554</v>
      </c>
      <c r="B1552" s="125">
        <v>1554</v>
      </c>
      <c r="C1552" s="125" t="s">
        <v>2323</v>
      </c>
      <c r="D1552" s="125" t="s">
        <v>205</v>
      </c>
      <c r="E1552" s="125" t="s">
        <v>205</v>
      </c>
      <c r="F1552" s="125" t="s">
        <v>502</v>
      </c>
      <c r="G1552" s="125" t="s">
        <v>503</v>
      </c>
      <c r="H1552" s="125" t="s">
        <v>187</v>
      </c>
      <c r="I1552" s="123">
        <v>38000</v>
      </c>
      <c r="J1552" s="123">
        <v>38000</v>
      </c>
      <c r="K1552" s="123">
        <v>10000</v>
      </c>
      <c r="L1552" s="126">
        <v>4.9889999999999999</v>
      </c>
      <c r="M1552" s="137">
        <v>5</v>
      </c>
      <c r="N1552" s="126">
        <v>0.72499999999999998</v>
      </c>
      <c r="O1552" s="123">
        <v>3</v>
      </c>
      <c r="P1552" s="136">
        <v>0.72499999999999998</v>
      </c>
      <c r="Q1552" s="138">
        <v>4.2</v>
      </c>
      <c r="R1552" s="137">
        <v>4.2</v>
      </c>
      <c r="S1552" s="139">
        <v>699140</v>
      </c>
      <c r="T1552" s="124">
        <v>4</v>
      </c>
      <c r="U1552" s="140">
        <v>166461.90476190476</v>
      </c>
      <c r="V1552" s="141">
        <v>6.0073804960379897</v>
      </c>
    </row>
    <row r="1553" spans="1:22">
      <c r="A1553" s="125">
        <v>1555</v>
      </c>
      <c r="B1553" s="125">
        <v>1555</v>
      </c>
      <c r="C1553" s="125" t="s">
        <v>2324</v>
      </c>
      <c r="D1553" s="125" t="s">
        <v>205</v>
      </c>
      <c r="E1553" s="125" t="s">
        <v>205</v>
      </c>
      <c r="F1553" s="125" t="s">
        <v>502</v>
      </c>
      <c r="G1553" s="125" t="s">
        <v>503</v>
      </c>
      <c r="H1553" s="125" t="s">
        <v>187</v>
      </c>
      <c r="I1553" s="123">
        <v>38000</v>
      </c>
      <c r="J1553" s="123">
        <v>38000</v>
      </c>
      <c r="K1553" s="123">
        <v>10000</v>
      </c>
      <c r="L1553" s="126">
        <v>7.306</v>
      </c>
      <c r="M1553" s="137">
        <v>8</v>
      </c>
      <c r="N1553" s="126">
        <v>0.26500000000000001</v>
      </c>
      <c r="O1553" s="123">
        <v>3</v>
      </c>
      <c r="P1553" s="136">
        <v>0.26500000000000001</v>
      </c>
      <c r="Q1553" s="138">
        <v>4.2</v>
      </c>
      <c r="R1553" s="137">
        <v>4.2</v>
      </c>
      <c r="S1553" s="139">
        <v>909950</v>
      </c>
      <c r="T1553" s="124">
        <v>4</v>
      </c>
      <c r="U1553" s="140">
        <v>216654.76190476189</v>
      </c>
      <c r="V1553" s="141">
        <v>4.6156382218803227</v>
      </c>
    </row>
    <row r="1554" spans="1:22">
      <c r="A1554" s="125">
        <v>1556</v>
      </c>
      <c r="B1554" s="125">
        <v>1556</v>
      </c>
      <c r="C1554" s="125" t="s">
        <v>2325</v>
      </c>
      <c r="D1554" s="125" t="s">
        <v>205</v>
      </c>
      <c r="E1554" s="125" t="s">
        <v>205</v>
      </c>
      <c r="F1554" s="125" t="s">
        <v>1709</v>
      </c>
      <c r="G1554" s="125" t="s">
        <v>1710</v>
      </c>
      <c r="H1554" s="125" t="s">
        <v>187</v>
      </c>
      <c r="I1554" s="123">
        <v>38000</v>
      </c>
      <c r="J1554" s="123">
        <v>38000</v>
      </c>
      <c r="K1554" s="125" t="s">
        <v>193</v>
      </c>
      <c r="L1554" s="126">
        <v>7.14</v>
      </c>
      <c r="M1554" s="137">
        <v>8</v>
      </c>
      <c r="N1554" s="126">
        <v>0.23899999999999999</v>
      </c>
      <c r="O1554" s="123">
        <v>3</v>
      </c>
      <c r="P1554" s="136">
        <v>0.23899999999999999</v>
      </c>
      <c r="Q1554" s="138">
        <v>4.2</v>
      </c>
      <c r="R1554" s="137">
        <v>4.2</v>
      </c>
      <c r="S1554" s="139">
        <v>909950</v>
      </c>
      <c r="T1554" s="124">
        <v>4</v>
      </c>
      <c r="U1554" s="140">
        <v>216654.76190476189</v>
      </c>
      <c r="V1554" s="141">
        <v>4.6156382218803227</v>
      </c>
    </row>
    <row r="1555" spans="1:22">
      <c r="A1555" s="125">
        <v>1557</v>
      </c>
      <c r="B1555" s="125">
        <v>1557</v>
      </c>
      <c r="C1555" s="125" t="s">
        <v>2326</v>
      </c>
      <c r="D1555" s="125" t="s">
        <v>418</v>
      </c>
      <c r="E1555" s="125" t="s">
        <v>783</v>
      </c>
      <c r="F1555" s="125" t="s">
        <v>474</v>
      </c>
      <c r="G1555" s="125" t="s">
        <v>475</v>
      </c>
      <c r="H1555" s="125" t="s">
        <v>187</v>
      </c>
      <c r="I1555" s="123">
        <v>38000</v>
      </c>
      <c r="J1555" s="123">
        <v>38000</v>
      </c>
      <c r="K1555" s="125" t="s">
        <v>193</v>
      </c>
      <c r="L1555" s="126">
        <v>9.5120000000000005</v>
      </c>
      <c r="M1555" s="137">
        <v>10</v>
      </c>
      <c r="N1555" s="126">
        <v>0.215</v>
      </c>
      <c r="O1555" s="123">
        <v>3</v>
      </c>
      <c r="P1555" s="136">
        <v>0.215</v>
      </c>
      <c r="Q1555" s="138">
        <v>4.2</v>
      </c>
      <c r="R1555" s="137">
        <v>4.2</v>
      </c>
      <c r="S1555" s="139">
        <v>1387140</v>
      </c>
      <c r="T1555" s="124">
        <v>1</v>
      </c>
      <c r="U1555" s="140">
        <v>330271.42857142858</v>
      </c>
      <c r="V1555" s="141">
        <v>3.0278126216531858</v>
      </c>
    </row>
    <row r="1556" spans="1:22">
      <c r="A1556" s="125">
        <v>1558</v>
      </c>
      <c r="B1556" s="125">
        <v>1558</v>
      </c>
      <c r="C1556" s="125" t="s">
        <v>2327</v>
      </c>
      <c r="D1556" s="125" t="s">
        <v>1177</v>
      </c>
      <c r="E1556" s="125" t="s">
        <v>1177</v>
      </c>
      <c r="F1556" s="125" t="s">
        <v>1706</v>
      </c>
      <c r="G1556" s="125" t="s">
        <v>1707</v>
      </c>
      <c r="H1556" s="125" t="s">
        <v>207</v>
      </c>
      <c r="I1556" s="123">
        <v>110000</v>
      </c>
      <c r="J1556" s="123">
        <v>110000</v>
      </c>
      <c r="K1556" s="123">
        <v>38000</v>
      </c>
      <c r="L1556" s="126">
        <v>12.085000000000001</v>
      </c>
      <c r="M1556" s="137">
        <v>13</v>
      </c>
      <c r="N1556" s="126">
        <v>0.214</v>
      </c>
      <c r="O1556" s="123">
        <v>3</v>
      </c>
      <c r="P1556" s="136">
        <v>0.214</v>
      </c>
      <c r="Q1556" s="138">
        <v>4.2</v>
      </c>
      <c r="R1556" s="137">
        <v>4.2</v>
      </c>
      <c r="S1556" s="139">
        <v>2101570</v>
      </c>
      <c r="T1556" s="124">
        <v>7</v>
      </c>
      <c r="U1556" s="140">
        <v>500373.80952380953</v>
      </c>
      <c r="V1556" s="141">
        <v>1.9985058789381271</v>
      </c>
    </row>
    <row r="1557" spans="1:22">
      <c r="A1557" s="125">
        <v>1559</v>
      </c>
      <c r="B1557" s="125">
        <v>1559</v>
      </c>
      <c r="C1557" s="125" t="s">
        <v>2328</v>
      </c>
      <c r="D1557" s="125" t="s">
        <v>1198</v>
      </c>
      <c r="E1557" s="125" t="s">
        <v>1198</v>
      </c>
      <c r="F1557" s="125" t="s">
        <v>2329</v>
      </c>
      <c r="G1557" s="125" t="s">
        <v>1934</v>
      </c>
      <c r="H1557" s="125" t="s">
        <v>187</v>
      </c>
      <c r="I1557" s="123">
        <v>38000</v>
      </c>
      <c r="J1557" s="123">
        <v>38000</v>
      </c>
      <c r="K1557" s="125" t="s">
        <v>2330</v>
      </c>
      <c r="L1557" s="126">
        <v>6.2190000000000003</v>
      </c>
      <c r="M1557" s="137">
        <v>7</v>
      </c>
      <c r="N1557" s="126">
        <v>0.54900000000000004</v>
      </c>
      <c r="O1557" s="123">
        <v>3</v>
      </c>
      <c r="P1557" s="136">
        <v>0.54900000000000004</v>
      </c>
      <c r="Q1557" s="138">
        <v>4.2</v>
      </c>
      <c r="R1557" s="137">
        <v>4.2</v>
      </c>
      <c r="S1557" s="139">
        <v>839680</v>
      </c>
      <c r="T1557" s="124">
        <v>4</v>
      </c>
      <c r="U1557" s="140">
        <v>199923.80952380953</v>
      </c>
      <c r="V1557" s="141">
        <v>5.0019054878048781</v>
      </c>
    </row>
    <row r="1558" spans="1:22">
      <c r="A1558" s="125">
        <v>1560</v>
      </c>
      <c r="B1558" s="125">
        <v>1560</v>
      </c>
      <c r="C1558" s="125" t="s">
        <v>2331</v>
      </c>
      <c r="D1558" s="125" t="s">
        <v>1819</v>
      </c>
      <c r="E1558" s="125" t="s">
        <v>1819</v>
      </c>
      <c r="F1558" s="125" t="s">
        <v>1838</v>
      </c>
      <c r="G1558" s="125" t="s">
        <v>1839</v>
      </c>
      <c r="H1558" s="125" t="s">
        <v>207</v>
      </c>
      <c r="I1558" s="123">
        <v>110000</v>
      </c>
      <c r="J1558" s="123">
        <v>110000</v>
      </c>
      <c r="K1558" s="123">
        <v>20000</v>
      </c>
      <c r="L1558" s="126">
        <v>7.8120000000000003</v>
      </c>
      <c r="M1558" s="137">
        <v>8</v>
      </c>
      <c r="N1558" s="126">
        <v>0.26200000000000001</v>
      </c>
      <c r="O1558" s="123">
        <v>3</v>
      </c>
      <c r="P1558" s="136">
        <v>0.26200000000000001</v>
      </c>
      <c r="Q1558" s="138">
        <v>4.2</v>
      </c>
      <c r="R1558" s="137">
        <v>4.2</v>
      </c>
      <c r="S1558" s="139">
        <v>1838070</v>
      </c>
      <c r="T1558" s="124">
        <v>7</v>
      </c>
      <c r="U1558" s="140">
        <v>437635.71428571426</v>
      </c>
      <c r="V1558" s="141">
        <v>2.2850054676916547</v>
      </c>
    </row>
    <row r="1559" spans="1:22">
      <c r="A1559" s="125">
        <v>1561</v>
      </c>
      <c r="B1559" s="125">
        <v>1561</v>
      </c>
      <c r="C1559" s="125" t="s">
        <v>2332</v>
      </c>
      <c r="D1559" s="125" t="s">
        <v>242</v>
      </c>
      <c r="E1559" s="125" t="s">
        <v>242</v>
      </c>
      <c r="F1559" s="125" t="s">
        <v>603</v>
      </c>
      <c r="G1559" s="125" t="s">
        <v>604</v>
      </c>
      <c r="H1559" s="125" t="s">
        <v>187</v>
      </c>
      <c r="I1559" s="123">
        <v>38000</v>
      </c>
      <c r="J1559" s="123">
        <v>38000</v>
      </c>
      <c r="K1559" s="125" t="s">
        <v>193</v>
      </c>
      <c r="L1559" s="126">
        <v>12.217000000000001</v>
      </c>
      <c r="M1559" s="137">
        <v>13</v>
      </c>
      <c r="N1559" s="126">
        <v>9.0999999999999998E-2</v>
      </c>
      <c r="O1559" s="123">
        <v>3</v>
      </c>
      <c r="P1559" s="136">
        <v>9.0999999999999998E-2</v>
      </c>
      <c r="Q1559" s="138">
        <v>4.2</v>
      </c>
      <c r="R1559" s="137">
        <v>4.2</v>
      </c>
      <c r="S1559" s="139">
        <v>1545240</v>
      </c>
      <c r="T1559" s="124">
        <v>1</v>
      </c>
      <c r="U1559" s="140">
        <v>367914.28571428568</v>
      </c>
      <c r="V1559" s="141">
        <v>2.7180243845616214</v>
      </c>
    </row>
    <row r="1560" spans="1:22">
      <c r="A1560" s="125">
        <v>1562</v>
      </c>
      <c r="B1560" s="125">
        <v>1562</v>
      </c>
      <c r="C1560" s="125" t="s">
        <v>2333</v>
      </c>
      <c r="D1560" s="125" t="s">
        <v>354</v>
      </c>
      <c r="E1560" s="125" t="s">
        <v>354</v>
      </c>
      <c r="F1560" s="125" t="s">
        <v>1425</v>
      </c>
      <c r="G1560" s="125" t="s">
        <v>1426</v>
      </c>
      <c r="H1560" s="125" t="s">
        <v>187</v>
      </c>
      <c r="I1560" s="123">
        <v>38000</v>
      </c>
      <c r="J1560" s="123">
        <v>38000</v>
      </c>
      <c r="K1560" s="125" t="s">
        <v>193</v>
      </c>
      <c r="L1560" s="126">
        <v>5.5019999999999998</v>
      </c>
      <c r="M1560" s="137">
        <v>6</v>
      </c>
      <c r="N1560" s="126">
        <v>0.42399999999999999</v>
      </c>
      <c r="O1560" s="123">
        <v>3</v>
      </c>
      <c r="P1560" s="136">
        <v>0.42399999999999999</v>
      </c>
      <c r="Q1560" s="138">
        <v>4.2</v>
      </c>
      <c r="R1560" s="137">
        <v>4.2</v>
      </c>
      <c r="S1560" s="139">
        <v>769410</v>
      </c>
      <c r="T1560" s="124">
        <v>4</v>
      </c>
      <c r="U1560" s="140">
        <v>183192.85714285713</v>
      </c>
      <c r="V1560" s="141">
        <v>5.4587281163488903</v>
      </c>
    </row>
    <row r="1561" spans="1:22">
      <c r="A1561" s="125">
        <v>1563</v>
      </c>
      <c r="B1561" s="125">
        <v>1563</v>
      </c>
      <c r="C1561" s="125" t="s">
        <v>2334</v>
      </c>
      <c r="D1561" s="125" t="s">
        <v>359</v>
      </c>
      <c r="E1561" s="125" t="s">
        <v>359</v>
      </c>
      <c r="F1561" s="125" t="s">
        <v>522</v>
      </c>
      <c r="G1561" s="125" t="s">
        <v>523</v>
      </c>
      <c r="H1561" s="125" t="s">
        <v>187</v>
      </c>
      <c r="I1561" s="123">
        <v>38000</v>
      </c>
      <c r="J1561" s="123">
        <v>38000</v>
      </c>
      <c r="K1561" s="123">
        <v>20000</v>
      </c>
      <c r="L1561" s="126">
        <v>5.8109999999999999</v>
      </c>
      <c r="M1561" s="137">
        <v>6</v>
      </c>
      <c r="N1561" s="126">
        <v>9.7000000000000003E-2</v>
      </c>
      <c r="O1561" s="123">
        <v>3</v>
      </c>
      <c r="P1561" s="136">
        <v>9.7000000000000003E-2</v>
      </c>
      <c r="Q1561" s="138">
        <v>4.2</v>
      </c>
      <c r="R1561" s="137">
        <v>4.2</v>
      </c>
      <c r="S1561" s="139">
        <v>769410</v>
      </c>
      <c r="T1561" s="124">
        <v>4</v>
      </c>
      <c r="U1561" s="140">
        <v>183192.85714285713</v>
      </c>
      <c r="V1561" s="141">
        <v>5.4587281163488903</v>
      </c>
    </row>
    <row r="1562" spans="1:22">
      <c r="A1562" s="125">
        <v>1564</v>
      </c>
      <c r="B1562" s="125">
        <v>1564</v>
      </c>
      <c r="C1562" s="125" t="s">
        <v>2335</v>
      </c>
      <c r="D1562" s="125" t="s">
        <v>190</v>
      </c>
      <c r="E1562" s="125" t="s">
        <v>190</v>
      </c>
      <c r="F1562" s="125" t="s">
        <v>1847</v>
      </c>
      <c r="G1562" s="125" t="s">
        <v>1848</v>
      </c>
      <c r="H1562" s="125" t="s">
        <v>187</v>
      </c>
      <c r="I1562" s="123">
        <v>38000</v>
      </c>
      <c r="J1562" s="123">
        <v>38000</v>
      </c>
      <c r="K1562" s="125" t="s">
        <v>193</v>
      </c>
      <c r="L1562" s="126">
        <v>8.4930000000000003</v>
      </c>
      <c r="M1562" s="137">
        <v>9</v>
      </c>
      <c r="N1562" s="126">
        <v>0.21099999999999999</v>
      </c>
      <c r="O1562" s="123">
        <v>3</v>
      </c>
      <c r="P1562" s="136">
        <v>0.21099999999999999</v>
      </c>
      <c r="Q1562" s="138">
        <v>4.2</v>
      </c>
      <c r="R1562" s="137">
        <v>4.2</v>
      </c>
      <c r="S1562" s="139">
        <v>1334440</v>
      </c>
      <c r="T1562" s="124">
        <v>1</v>
      </c>
      <c r="U1562" s="140">
        <v>317723.80952380953</v>
      </c>
      <c r="V1562" s="141">
        <v>3.1473876682353645</v>
      </c>
    </row>
    <row r="1563" spans="1:22">
      <c r="A1563" s="125">
        <v>1565</v>
      </c>
      <c r="B1563" s="125">
        <v>1565</v>
      </c>
      <c r="C1563" s="125" t="s">
        <v>2336</v>
      </c>
      <c r="D1563" s="125" t="s">
        <v>1198</v>
      </c>
      <c r="E1563" s="125" t="s">
        <v>1198</v>
      </c>
      <c r="F1563" s="125" t="s">
        <v>1199</v>
      </c>
      <c r="G1563" s="125" t="s">
        <v>1200</v>
      </c>
      <c r="H1563" s="125" t="s">
        <v>187</v>
      </c>
      <c r="I1563" s="123">
        <v>38000</v>
      </c>
      <c r="J1563" s="123">
        <v>38000</v>
      </c>
      <c r="K1563" s="123">
        <v>10000</v>
      </c>
      <c r="L1563" s="126">
        <v>5.8280000000000003</v>
      </c>
      <c r="M1563" s="137">
        <v>6</v>
      </c>
      <c r="N1563" s="126">
        <v>0.105</v>
      </c>
      <c r="O1563" s="123">
        <v>3</v>
      </c>
      <c r="P1563" s="136">
        <v>0.105</v>
      </c>
      <c r="Q1563" s="138">
        <v>4.2</v>
      </c>
      <c r="R1563" s="137">
        <v>4.2</v>
      </c>
      <c r="S1563" s="139">
        <v>769410</v>
      </c>
      <c r="T1563" s="124">
        <v>4</v>
      </c>
      <c r="U1563" s="140">
        <v>183192.85714285713</v>
      </c>
      <c r="V1563" s="141">
        <v>5.4587281163488903</v>
      </c>
    </row>
    <row r="1564" spans="1:22">
      <c r="A1564" s="125">
        <v>1566</v>
      </c>
      <c r="B1564" s="125">
        <v>1566</v>
      </c>
      <c r="C1564" s="125" t="s">
        <v>2337</v>
      </c>
      <c r="D1564" s="125" t="s">
        <v>257</v>
      </c>
      <c r="E1564" s="125" t="s">
        <v>257</v>
      </c>
      <c r="F1564" s="125" t="s">
        <v>2073</v>
      </c>
      <c r="G1564" s="125" t="s">
        <v>2074</v>
      </c>
      <c r="H1564" s="125" t="s">
        <v>187</v>
      </c>
      <c r="I1564" s="123">
        <v>38000</v>
      </c>
      <c r="J1564" s="123">
        <v>38000</v>
      </c>
      <c r="K1564" s="125" t="s">
        <v>193</v>
      </c>
      <c r="L1564" s="126">
        <v>3.7</v>
      </c>
      <c r="M1564" s="137">
        <v>4</v>
      </c>
      <c r="N1564" s="126">
        <v>0.307</v>
      </c>
      <c r="O1564" s="123">
        <v>3</v>
      </c>
      <c r="P1564" s="136">
        <v>0.307</v>
      </c>
      <c r="Q1564" s="138">
        <v>4.2</v>
      </c>
      <c r="R1564" s="137">
        <v>4.2</v>
      </c>
      <c r="S1564" s="139">
        <v>628870</v>
      </c>
      <c r="T1564" s="124">
        <v>4</v>
      </c>
      <c r="U1564" s="140">
        <v>149730.95238095237</v>
      </c>
      <c r="V1564" s="141">
        <v>6.6786458250512828</v>
      </c>
    </row>
    <row r="1565" spans="1:22">
      <c r="A1565" s="125">
        <v>1567</v>
      </c>
      <c r="B1565" s="125">
        <v>1567</v>
      </c>
      <c r="C1565" s="125" t="s">
        <v>2338</v>
      </c>
      <c r="D1565" s="125" t="s">
        <v>257</v>
      </c>
      <c r="E1565" s="125" t="s">
        <v>257</v>
      </c>
      <c r="F1565" s="125" t="s">
        <v>2073</v>
      </c>
      <c r="G1565" s="125" t="s">
        <v>2074</v>
      </c>
      <c r="H1565" s="125" t="s">
        <v>187</v>
      </c>
      <c r="I1565" s="123">
        <v>38000</v>
      </c>
      <c r="J1565" s="123">
        <v>38000</v>
      </c>
      <c r="K1565" s="125" t="s">
        <v>193</v>
      </c>
      <c r="L1565" s="126">
        <v>4.5270000000000001</v>
      </c>
      <c r="M1565" s="137">
        <v>5</v>
      </c>
      <c r="N1565" s="126">
        <v>0.28299999999999997</v>
      </c>
      <c r="O1565" s="123">
        <v>3</v>
      </c>
      <c r="P1565" s="136">
        <v>0.28299999999999997</v>
      </c>
      <c r="Q1565" s="138">
        <v>4.2</v>
      </c>
      <c r="R1565" s="137">
        <v>4.2</v>
      </c>
      <c r="S1565" s="139">
        <v>699140</v>
      </c>
      <c r="T1565" s="124">
        <v>4</v>
      </c>
      <c r="U1565" s="140">
        <v>166461.90476190476</v>
      </c>
      <c r="V1565" s="141">
        <v>6.0073804960379897</v>
      </c>
    </row>
    <row r="1566" spans="1:22">
      <c r="A1566" s="125">
        <v>1568</v>
      </c>
      <c r="B1566" s="125">
        <v>1568</v>
      </c>
      <c r="C1566" s="125" t="s">
        <v>2339</v>
      </c>
      <c r="D1566" s="125" t="s">
        <v>544</v>
      </c>
      <c r="E1566" s="125" t="s">
        <v>544</v>
      </c>
      <c r="F1566" s="125" t="s">
        <v>2340</v>
      </c>
      <c r="G1566" s="125" t="s">
        <v>2341</v>
      </c>
      <c r="H1566" s="125" t="s">
        <v>207</v>
      </c>
      <c r="I1566" s="123">
        <v>110000</v>
      </c>
      <c r="J1566" s="123"/>
      <c r="K1566" s="123"/>
      <c r="L1566" s="126">
        <v>8.0020000000000007</v>
      </c>
      <c r="M1566" s="137">
        <v>9</v>
      </c>
      <c r="N1566" s="126">
        <v>0.14199999999999999</v>
      </c>
      <c r="O1566" s="123">
        <v>3</v>
      </c>
      <c r="P1566" s="136">
        <v>0.14199999999999999</v>
      </c>
      <c r="Q1566" s="138">
        <v>4.2</v>
      </c>
      <c r="R1566" s="137">
        <v>4.2</v>
      </c>
      <c r="S1566" s="139">
        <v>1890770</v>
      </c>
      <c r="T1566" s="124">
        <v>7</v>
      </c>
      <c r="U1566" s="140">
        <v>450183.33333333331</v>
      </c>
      <c r="V1566" s="141">
        <v>2.2213172411239865</v>
      </c>
    </row>
    <row r="1567" spans="1:22">
      <c r="A1567" s="125">
        <v>1569</v>
      </c>
      <c r="B1567" s="125">
        <v>1569</v>
      </c>
      <c r="C1567" s="125" t="s">
        <v>2342</v>
      </c>
      <c r="D1567" s="125" t="s">
        <v>860</v>
      </c>
      <c r="E1567" s="125" t="s">
        <v>860</v>
      </c>
      <c r="F1567" s="125" t="s">
        <v>2343</v>
      </c>
      <c r="G1567" s="125" t="s">
        <v>2344</v>
      </c>
      <c r="H1567" s="125" t="s">
        <v>187</v>
      </c>
      <c r="I1567" s="123">
        <v>38000</v>
      </c>
      <c r="J1567" s="123">
        <v>38000</v>
      </c>
      <c r="K1567" s="125" t="s">
        <v>193</v>
      </c>
      <c r="L1567" s="126">
        <v>2.0649999999999999</v>
      </c>
      <c r="M1567" s="137">
        <v>3</v>
      </c>
      <c r="N1567" s="126">
        <v>0.497</v>
      </c>
      <c r="O1567" s="123">
        <v>3</v>
      </c>
      <c r="P1567" s="136">
        <v>0.497</v>
      </c>
      <c r="Q1567" s="138">
        <v>4.2</v>
      </c>
      <c r="R1567" s="137">
        <v>4.2</v>
      </c>
      <c r="S1567" s="139">
        <v>558600</v>
      </c>
      <c r="T1567" s="124">
        <v>4</v>
      </c>
      <c r="U1567" s="140">
        <v>133000</v>
      </c>
      <c r="V1567" s="141">
        <v>7.518796992481203</v>
      </c>
    </row>
    <row r="1568" spans="1:22">
      <c r="A1568" s="125">
        <v>1570</v>
      </c>
      <c r="B1568" s="125">
        <v>1570</v>
      </c>
      <c r="C1568" s="125" t="s">
        <v>2345</v>
      </c>
      <c r="D1568" s="125" t="s">
        <v>1198</v>
      </c>
      <c r="E1568" s="125" t="s">
        <v>1198</v>
      </c>
      <c r="F1568" s="125" t="s">
        <v>2128</v>
      </c>
      <c r="G1568" s="125" t="s">
        <v>2129</v>
      </c>
      <c r="H1568" s="125" t="s">
        <v>187</v>
      </c>
      <c r="I1568" s="123">
        <v>38000</v>
      </c>
      <c r="J1568" s="123">
        <v>38000</v>
      </c>
      <c r="K1568" s="125" t="s">
        <v>193</v>
      </c>
      <c r="L1568" s="126">
        <v>9.0429999999999993</v>
      </c>
      <c r="M1568" s="137">
        <v>10</v>
      </c>
      <c r="N1568" s="126">
        <v>0.53600000000000003</v>
      </c>
      <c r="O1568" s="123">
        <v>3</v>
      </c>
      <c r="P1568" s="136">
        <v>0.53600000000000003</v>
      </c>
      <c r="Q1568" s="138">
        <v>4.2</v>
      </c>
      <c r="R1568" s="137">
        <v>4.2</v>
      </c>
      <c r="S1568" s="139">
        <v>1387140</v>
      </c>
      <c r="T1568" s="124">
        <v>1</v>
      </c>
      <c r="U1568" s="140">
        <v>330271.42857142858</v>
      </c>
      <c r="V1568" s="141">
        <v>3.0278126216531858</v>
      </c>
    </row>
    <row r="1569" spans="1:22">
      <c r="A1569" s="125">
        <v>1571</v>
      </c>
      <c r="B1569" s="125">
        <v>1571</v>
      </c>
      <c r="C1569" s="125" t="s">
        <v>2346</v>
      </c>
      <c r="D1569" s="125" t="s">
        <v>195</v>
      </c>
      <c r="E1569" s="125" t="s">
        <v>195</v>
      </c>
      <c r="F1569" s="125" t="s">
        <v>808</v>
      </c>
      <c r="G1569" s="125" t="s">
        <v>809</v>
      </c>
      <c r="H1569" s="125" t="s">
        <v>207</v>
      </c>
      <c r="I1569" s="123">
        <v>110000</v>
      </c>
      <c r="J1569" s="123">
        <v>20000</v>
      </c>
      <c r="K1569" s="123">
        <v>110000</v>
      </c>
      <c r="L1569" s="126">
        <v>3.4860000000000002</v>
      </c>
      <c r="M1569" s="137">
        <v>4</v>
      </c>
      <c r="N1569" s="126">
        <v>3.6589999999999998</v>
      </c>
      <c r="O1569" s="123">
        <v>3</v>
      </c>
      <c r="P1569" s="136">
        <v>2.7442500000000001</v>
      </c>
      <c r="Q1569" s="138">
        <v>16.8</v>
      </c>
      <c r="R1569" s="137">
        <v>16.8</v>
      </c>
      <c r="S1569" s="139">
        <v>1875790</v>
      </c>
      <c r="T1569" s="124">
        <v>8</v>
      </c>
      <c r="U1569" s="140">
        <v>111654.16666666666</v>
      </c>
      <c r="V1569" s="141">
        <v>8.9562264432585739</v>
      </c>
    </row>
    <row r="1570" spans="1:22">
      <c r="A1570" s="125">
        <v>1572</v>
      </c>
      <c r="B1570" s="125">
        <v>1572</v>
      </c>
      <c r="C1570" s="125" t="s">
        <v>2347</v>
      </c>
      <c r="D1570" s="125" t="s">
        <v>195</v>
      </c>
      <c r="E1570" s="125" t="s">
        <v>195</v>
      </c>
      <c r="F1570" s="125" t="s">
        <v>867</v>
      </c>
      <c r="G1570" s="125" t="s">
        <v>868</v>
      </c>
      <c r="H1570" s="125" t="s">
        <v>187</v>
      </c>
      <c r="I1570" s="123">
        <v>38000</v>
      </c>
      <c r="J1570" s="123">
        <v>38000</v>
      </c>
      <c r="K1570" s="125" t="s">
        <v>193</v>
      </c>
      <c r="L1570" s="126">
        <v>8.9450000000000003</v>
      </c>
      <c r="M1570" s="137">
        <v>9</v>
      </c>
      <c r="N1570" s="126">
        <v>1.018</v>
      </c>
      <c r="O1570" s="123">
        <v>3</v>
      </c>
      <c r="P1570" s="136">
        <v>1.018</v>
      </c>
      <c r="Q1570" s="138">
        <v>4.2</v>
      </c>
      <c r="R1570" s="137">
        <v>4.2</v>
      </c>
      <c r="S1570" s="139">
        <v>1334440</v>
      </c>
      <c r="T1570" s="124">
        <v>1</v>
      </c>
      <c r="U1570" s="140">
        <v>317723.80952380953</v>
      </c>
      <c r="V1570" s="141">
        <v>3.1473876682353645</v>
      </c>
    </row>
    <row r="1571" spans="1:22">
      <c r="A1571" s="125">
        <v>1573</v>
      </c>
      <c r="B1571" s="125">
        <v>1573</v>
      </c>
      <c r="C1571" s="125" t="s">
        <v>2348</v>
      </c>
      <c r="D1571" s="125" t="s">
        <v>195</v>
      </c>
      <c r="E1571" s="125" t="s">
        <v>195</v>
      </c>
      <c r="F1571" s="125" t="s">
        <v>867</v>
      </c>
      <c r="G1571" s="125" t="s">
        <v>868</v>
      </c>
      <c r="H1571" s="125" t="s">
        <v>187</v>
      </c>
      <c r="I1571" s="123">
        <v>38000</v>
      </c>
      <c r="J1571" s="123">
        <v>38000</v>
      </c>
      <c r="K1571" s="125" t="s">
        <v>193</v>
      </c>
      <c r="L1571" s="126">
        <v>8.7680000000000007</v>
      </c>
      <c r="M1571" s="137">
        <v>9</v>
      </c>
      <c r="N1571" s="126">
        <v>0.48499999999999999</v>
      </c>
      <c r="O1571" s="123">
        <v>3</v>
      </c>
      <c r="P1571" s="136">
        <v>0.48499999999999999</v>
      </c>
      <c r="Q1571" s="138">
        <v>4.2</v>
      </c>
      <c r="R1571" s="137">
        <v>4.2</v>
      </c>
      <c r="S1571" s="139">
        <v>1334440</v>
      </c>
      <c r="T1571" s="124">
        <v>1</v>
      </c>
      <c r="U1571" s="140">
        <v>317723.80952380953</v>
      </c>
      <c r="V1571" s="141">
        <v>3.1473876682353645</v>
      </c>
    </row>
    <row r="1572" spans="1:22">
      <c r="A1572" s="125">
        <v>1574</v>
      </c>
      <c r="B1572" s="125">
        <v>1574</v>
      </c>
      <c r="C1572" s="125" t="s">
        <v>2349</v>
      </c>
      <c r="D1572" s="125" t="s">
        <v>195</v>
      </c>
      <c r="E1572" s="125" t="s">
        <v>195</v>
      </c>
      <c r="F1572" s="125" t="s">
        <v>443</v>
      </c>
      <c r="G1572" s="125" t="s">
        <v>444</v>
      </c>
      <c r="H1572" s="125" t="s">
        <v>207</v>
      </c>
      <c r="I1572" s="123">
        <v>110000</v>
      </c>
      <c r="J1572" s="123">
        <v>38000</v>
      </c>
      <c r="K1572" s="123">
        <v>110000</v>
      </c>
      <c r="L1572" s="126">
        <v>6.6139999999999999</v>
      </c>
      <c r="M1572" s="137">
        <v>7</v>
      </c>
      <c r="N1572" s="126">
        <v>0.73699999999999999</v>
      </c>
      <c r="O1572" s="123">
        <v>3</v>
      </c>
      <c r="P1572" s="136">
        <v>0.73699999999999999</v>
      </c>
      <c r="Q1572" s="138">
        <v>4.2</v>
      </c>
      <c r="R1572" s="137">
        <v>4.2</v>
      </c>
      <c r="S1572" s="139">
        <v>1785370</v>
      </c>
      <c r="T1572" s="124">
        <v>7</v>
      </c>
      <c r="U1572" s="140">
        <v>425088.09523809521</v>
      </c>
      <c r="V1572" s="141">
        <v>2.3524535530450272</v>
      </c>
    </row>
    <row r="1573" spans="1:22">
      <c r="A1573" s="125">
        <v>1575</v>
      </c>
      <c r="B1573" s="125">
        <v>1575</v>
      </c>
      <c r="C1573" s="125" t="s">
        <v>2350</v>
      </c>
      <c r="D1573" s="125" t="s">
        <v>195</v>
      </c>
      <c r="E1573" s="125" t="s">
        <v>195</v>
      </c>
      <c r="F1573" s="125" t="s">
        <v>443</v>
      </c>
      <c r="G1573" s="125" t="s">
        <v>444</v>
      </c>
      <c r="H1573" s="125" t="s">
        <v>207</v>
      </c>
      <c r="I1573" s="123">
        <v>110000</v>
      </c>
      <c r="J1573" s="123">
        <v>38000</v>
      </c>
      <c r="K1573" s="123">
        <v>110000</v>
      </c>
      <c r="L1573" s="126">
        <v>4.88</v>
      </c>
      <c r="M1573" s="137">
        <v>5</v>
      </c>
      <c r="N1573" s="126">
        <v>0.60299999999999998</v>
      </c>
      <c r="O1573" s="123">
        <v>3</v>
      </c>
      <c r="P1573" s="136">
        <v>0.60299999999999998</v>
      </c>
      <c r="Q1573" s="138">
        <v>4.2</v>
      </c>
      <c r="R1573" s="137">
        <v>4.2</v>
      </c>
      <c r="S1573" s="139">
        <v>1679970</v>
      </c>
      <c r="T1573" s="124">
        <v>7</v>
      </c>
      <c r="U1573" s="140">
        <v>399992.8571428571</v>
      </c>
      <c r="V1573" s="141">
        <v>2.5000446436543511</v>
      </c>
    </row>
    <row r="1574" spans="1:22">
      <c r="A1574" s="125">
        <v>1576</v>
      </c>
      <c r="B1574" s="125">
        <v>1576</v>
      </c>
      <c r="C1574" s="125" t="s">
        <v>2351</v>
      </c>
      <c r="D1574" s="125" t="s">
        <v>195</v>
      </c>
      <c r="E1574" s="125" t="s">
        <v>195</v>
      </c>
      <c r="F1574" s="125" t="s">
        <v>254</v>
      </c>
      <c r="G1574" s="125" t="s">
        <v>255</v>
      </c>
      <c r="H1574" s="125" t="s">
        <v>207</v>
      </c>
      <c r="I1574" s="123">
        <v>110000</v>
      </c>
      <c r="J1574" s="123">
        <v>33000</v>
      </c>
      <c r="K1574" s="123">
        <v>110000</v>
      </c>
      <c r="L1574" s="126">
        <v>6.7569999999999997</v>
      </c>
      <c r="M1574" s="137">
        <v>7</v>
      </c>
      <c r="N1574" s="126">
        <v>4.484</v>
      </c>
      <c r="O1574" s="123">
        <v>3</v>
      </c>
      <c r="P1574" s="136">
        <v>3.363</v>
      </c>
      <c r="Q1574" s="138">
        <v>21</v>
      </c>
      <c r="R1574" s="137">
        <v>21</v>
      </c>
      <c r="S1574" s="139">
        <v>2086600</v>
      </c>
      <c r="T1574" s="124">
        <v>8</v>
      </c>
      <c r="U1574" s="140">
        <v>99361.904761904763</v>
      </c>
      <c r="V1574" s="141">
        <v>10.064219304131122</v>
      </c>
    </row>
    <row r="1575" spans="1:22">
      <c r="A1575" s="125">
        <v>1577</v>
      </c>
      <c r="B1575" s="125">
        <v>1577</v>
      </c>
      <c r="C1575" s="125" t="s">
        <v>2352</v>
      </c>
      <c r="D1575" s="125" t="s">
        <v>195</v>
      </c>
      <c r="E1575" s="125" t="s">
        <v>195</v>
      </c>
      <c r="F1575" s="125" t="s">
        <v>254</v>
      </c>
      <c r="G1575" s="125" t="s">
        <v>255</v>
      </c>
      <c r="H1575" s="125" t="s">
        <v>207</v>
      </c>
      <c r="I1575" s="123">
        <v>110000</v>
      </c>
      <c r="J1575" s="123">
        <v>33000</v>
      </c>
      <c r="K1575" s="123">
        <v>110000</v>
      </c>
      <c r="L1575" s="126">
        <v>11.409000000000001</v>
      </c>
      <c r="M1575" s="137">
        <v>12</v>
      </c>
      <c r="N1575" s="126">
        <v>2.52</v>
      </c>
      <c r="O1575" s="123">
        <v>3</v>
      </c>
      <c r="P1575" s="136">
        <v>1.8900000000000001</v>
      </c>
      <c r="Q1575" s="138">
        <v>12.600000000000001</v>
      </c>
      <c r="R1575" s="137">
        <v>12.600000000000001</v>
      </c>
      <c r="S1575" s="139">
        <v>2048870</v>
      </c>
      <c r="T1575" s="124">
        <v>7</v>
      </c>
      <c r="U1575" s="140">
        <v>162608.73015873015</v>
      </c>
      <c r="V1575" s="141">
        <v>6.1497313153103912</v>
      </c>
    </row>
    <row r="1576" spans="1:22">
      <c r="A1576" s="125">
        <v>1578</v>
      </c>
      <c r="B1576" s="125">
        <v>1578</v>
      </c>
      <c r="C1576" s="125" t="s">
        <v>2353</v>
      </c>
      <c r="D1576" s="125" t="s">
        <v>195</v>
      </c>
      <c r="E1576" s="125" t="s">
        <v>195</v>
      </c>
      <c r="F1576" s="125" t="s">
        <v>1221</v>
      </c>
      <c r="G1576" s="125" t="s">
        <v>1222</v>
      </c>
      <c r="H1576" s="125" t="s">
        <v>207</v>
      </c>
      <c r="I1576" s="123">
        <v>110000</v>
      </c>
      <c r="J1576" s="125" t="s">
        <v>193</v>
      </c>
      <c r="K1576" s="123">
        <v>110000</v>
      </c>
      <c r="L1576" s="126">
        <v>3.306</v>
      </c>
      <c r="M1576" s="137">
        <v>4</v>
      </c>
      <c r="N1576" s="126">
        <v>1.921</v>
      </c>
      <c r="O1576" s="123">
        <v>3</v>
      </c>
      <c r="P1576" s="136">
        <v>1.44075</v>
      </c>
      <c r="Q1576" s="138">
        <v>8.4</v>
      </c>
      <c r="R1576" s="137">
        <v>8.4</v>
      </c>
      <c r="S1576" s="139">
        <v>1627270</v>
      </c>
      <c r="T1576" s="124">
        <v>7</v>
      </c>
      <c r="U1576" s="140">
        <v>193722.61904761905</v>
      </c>
      <c r="V1576" s="141">
        <v>5.162019824614231</v>
      </c>
    </row>
    <row r="1577" spans="1:22">
      <c r="A1577" s="125">
        <v>1579</v>
      </c>
      <c r="B1577" s="125">
        <v>1579</v>
      </c>
      <c r="C1577" s="125" t="s">
        <v>2354</v>
      </c>
      <c r="D1577" s="125" t="s">
        <v>257</v>
      </c>
      <c r="E1577" s="125" t="s">
        <v>257</v>
      </c>
      <c r="F1577" s="125" t="s">
        <v>258</v>
      </c>
      <c r="G1577" s="125" t="s">
        <v>259</v>
      </c>
      <c r="H1577" s="125" t="s">
        <v>207</v>
      </c>
      <c r="I1577" s="123">
        <v>110000</v>
      </c>
      <c r="J1577" s="123"/>
      <c r="K1577" s="123"/>
      <c r="L1577" s="126">
        <v>4.6109999999999998</v>
      </c>
      <c r="M1577" s="137">
        <v>5</v>
      </c>
      <c r="N1577" s="126">
        <v>2.859</v>
      </c>
      <c r="O1577" s="123">
        <v>3</v>
      </c>
      <c r="P1577" s="136">
        <v>2.14425</v>
      </c>
      <c r="Q1577" s="138">
        <v>12.600000000000001</v>
      </c>
      <c r="R1577" s="137">
        <v>12.600000000000001</v>
      </c>
      <c r="S1577" s="139">
        <v>1679970</v>
      </c>
      <c r="T1577" s="124">
        <v>7</v>
      </c>
      <c r="U1577" s="140">
        <v>133330.95238095237</v>
      </c>
      <c r="V1577" s="141">
        <v>7.5001339309630541</v>
      </c>
    </row>
    <row r="1578" spans="1:22">
      <c r="A1578" s="125">
        <v>1580</v>
      </c>
      <c r="B1578" s="125">
        <v>1580</v>
      </c>
      <c r="C1578" s="125" t="s">
        <v>2355</v>
      </c>
      <c r="D1578" s="125" t="s">
        <v>257</v>
      </c>
      <c r="E1578" s="125" t="s">
        <v>257</v>
      </c>
      <c r="F1578" s="125" t="s">
        <v>258</v>
      </c>
      <c r="G1578" s="125" t="s">
        <v>259</v>
      </c>
      <c r="H1578" s="125" t="s">
        <v>207</v>
      </c>
      <c r="I1578" s="123">
        <v>110000</v>
      </c>
      <c r="J1578" s="123"/>
      <c r="K1578" s="123"/>
      <c r="L1578" s="126">
        <v>8.7430000000000003</v>
      </c>
      <c r="M1578" s="137">
        <v>9</v>
      </c>
      <c r="N1578" s="126">
        <v>2.3959999999999999</v>
      </c>
      <c r="O1578" s="123">
        <v>3</v>
      </c>
      <c r="P1578" s="136">
        <v>1.7969999999999999</v>
      </c>
      <c r="Q1578" s="138">
        <v>12.600000000000001</v>
      </c>
      <c r="R1578" s="137">
        <v>12.600000000000001</v>
      </c>
      <c r="S1578" s="139">
        <v>1890770</v>
      </c>
      <c r="T1578" s="124">
        <v>7</v>
      </c>
      <c r="U1578" s="140">
        <v>150061.11111111109</v>
      </c>
      <c r="V1578" s="141">
        <v>6.6639517233719605</v>
      </c>
    </row>
    <row r="1579" spans="1:22">
      <c r="A1579" s="125">
        <v>1581</v>
      </c>
      <c r="B1579" s="125">
        <v>1581</v>
      </c>
      <c r="C1579" s="125" t="s">
        <v>2356</v>
      </c>
      <c r="D1579" s="125" t="s">
        <v>257</v>
      </c>
      <c r="E1579" s="125" t="s">
        <v>257</v>
      </c>
      <c r="F1579" s="125" t="s">
        <v>1231</v>
      </c>
      <c r="G1579" s="125" t="s">
        <v>1232</v>
      </c>
      <c r="H1579" s="125" t="s">
        <v>207</v>
      </c>
      <c r="I1579" s="123">
        <v>110000</v>
      </c>
      <c r="J1579" s="123">
        <v>110000</v>
      </c>
      <c r="K1579" s="125" t="s">
        <v>193</v>
      </c>
      <c r="L1579" s="126">
        <v>3.4540000000000002</v>
      </c>
      <c r="M1579" s="137">
        <v>4</v>
      </c>
      <c r="N1579" s="126">
        <v>0.96799999999999997</v>
      </c>
      <c r="O1579" s="123">
        <v>3</v>
      </c>
      <c r="P1579" s="136">
        <v>0.96799999999999997</v>
      </c>
      <c r="Q1579" s="138">
        <v>4.2</v>
      </c>
      <c r="R1579" s="137">
        <v>4.2</v>
      </c>
      <c r="S1579" s="139">
        <v>1627270</v>
      </c>
      <c r="T1579" s="124">
        <v>7</v>
      </c>
      <c r="U1579" s="140">
        <v>387445.23809523811</v>
      </c>
      <c r="V1579" s="141">
        <v>2.5810099123071155</v>
      </c>
    </row>
    <row r="1580" spans="1:22">
      <c r="A1580" s="125">
        <v>1582</v>
      </c>
      <c r="B1580" s="125">
        <v>1582</v>
      </c>
      <c r="C1580" s="125" t="s">
        <v>2357</v>
      </c>
      <c r="D1580" s="125" t="s">
        <v>257</v>
      </c>
      <c r="E1580" s="125" t="s">
        <v>257</v>
      </c>
      <c r="F1580" s="125" t="s">
        <v>258</v>
      </c>
      <c r="G1580" s="125" t="s">
        <v>259</v>
      </c>
      <c r="H1580" s="125" t="s">
        <v>207</v>
      </c>
      <c r="I1580" s="123">
        <v>110000</v>
      </c>
      <c r="J1580" s="123"/>
      <c r="K1580" s="123"/>
      <c r="L1580" s="126">
        <v>5.2249999999999996</v>
      </c>
      <c r="M1580" s="137">
        <v>6</v>
      </c>
      <c r="N1580" s="126">
        <v>3.9359999999999999</v>
      </c>
      <c r="O1580" s="123">
        <v>3</v>
      </c>
      <c r="P1580" s="136">
        <v>2.952</v>
      </c>
      <c r="Q1580" s="138">
        <v>21</v>
      </c>
      <c r="R1580" s="137">
        <v>21</v>
      </c>
      <c r="S1580" s="139">
        <v>2016330</v>
      </c>
      <c r="T1580" s="124">
        <v>8</v>
      </c>
      <c r="U1580" s="140">
        <v>96015.71428571429</v>
      </c>
      <c r="V1580" s="141">
        <v>10.414961836604128</v>
      </c>
    </row>
    <row r="1581" spans="1:22">
      <c r="A1581" s="125">
        <v>1583</v>
      </c>
      <c r="B1581" s="125">
        <v>1583</v>
      </c>
      <c r="C1581" s="125" t="s">
        <v>2358</v>
      </c>
      <c r="D1581" s="125" t="s">
        <v>261</v>
      </c>
      <c r="E1581" s="125" t="s">
        <v>261</v>
      </c>
      <c r="F1581" s="125" t="s">
        <v>262</v>
      </c>
      <c r="G1581" s="125" t="s">
        <v>263</v>
      </c>
      <c r="H1581" s="125" t="s">
        <v>187</v>
      </c>
      <c r="I1581" s="123">
        <v>38000</v>
      </c>
      <c r="J1581" s="123">
        <v>38000</v>
      </c>
      <c r="K1581" s="125" t="s">
        <v>193</v>
      </c>
      <c r="L1581" s="126">
        <v>4.3840000000000003</v>
      </c>
      <c r="M1581" s="137">
        <v>5</v>
      </c>
      <c r="N1581" s="126">
        <v>1.3360000000000001</v>
      </c>
      <c r="O1581" s="123">
        <v>3</v>
      </c>
      <c r="P1581" s="136">
        <v>1.002</v>
      </c>
      <c r="Q1581" s="138">
        <v>4.2</v>
      </c>
      <c r="R1581" s="137">
        <v>4.2</v>
      </c>
      <c r="S1581" s="139">
        <v>699140</v>
      </c>
      <c r="T1581" s="124">
        <v>4</v>
      </c>
      <c r="U1581" s="140">
        <v>166461.90476190476</v>
      </c>
      <c r="V1581" s="141">
        <v>6.0073804960379897</v>
      </c>
    </row>
    <row r="1582" spans="1:22">
      <c r="A1582" s="125">
        <v>1584</v>
      </c>
      <c r="B1582" s="125">
        <v>1584</v>
      </c>
      <c r="C1582" s="125" t="s">
        <v>2359</v>
      </c>
      <c r="D1582" s="125" t="s">
        <v>184</v>
      </c>
      <c r="E1582" s="125" t="s">
        <v>184</v>
      </c>
      <c r="F1582" s="125" t="s">
        <v>265</v>
      </c>
      <c r="G1582" s="125" t="s">
        <v>266</v>
      </c>
      <c r="H1582" s="125" t="s">
        <v>187</v>
      </c>
      <c r="I1582" s="123">
        <v>38000</v>
      </c>
      <c r="J1582" s="123">
        <v>38000</v>
      </c>
      <c r="K1582" s="123">
        <v>20000</v>
      </c>
      <c r="L1582" s="126">
        <v>12.561</v>
      </c>
      <c r="M1582" s="137">
        <v>13</v>
      </c>
      <c r="N1582" s="126">
        <v>3.33</v>
      </c>
      <c r="O1582" s="123">
        <v>3</v>
      </c>
      <c r="P1582" s="136">
        <v>2.4975000000000001</v>
      </c>
      <c r="Q1582" s="138">
        <v>16.8</v>
      </c>
      <c r="R1582" s="137">
        <v>16.8</v>
      </c>
      <c r="S1582" s="139">
        <v>1261300</v>
      </c>
      <c r="T1582" s="124">
        <v>4</v>
      </c>
      <c r="U1582" s="140">
        <v>75077.380952380947</v>
      </c>
      <c r="V1582" s="141">
        <v>13.319590898279554</v>
      </c>
    </row>
    <row r="1583" spans="1:22">
      <c r="A1583" s="125">
        <v>1585</v>
      </c>
      <c r="B1583" s="125">
        <v>1585</v>
      </c>
      <c r="C1583" s="125" t="s">
        <v>2360</v>
      </c>
      <c r="D1583" s="125" t="s">
        <v>184</v>
      </c>
      <c r="E1583" s="125" t="s">
        <v>184</v>
      </c>
      <c r="F1583" s="125" t="s">
        <v>265</v>
      </c>
      <c r="G1583" s="125" t="s">
        <v>266</v>
      </c>
      <c r="H1583" s="125" t="s">
        <v>187</v>
      </c>
      <c r="I1583" s="123">
        <v>38000</v>
      </c>
      <c r="J1583" s="123">
        <v>38000</v>
      </c>
      <c r="K1583" s="123">
        <v>20000</v>
      </c>
      <c r="L1583" s="126">
        <v>12.401999999999999</v>
      </c>
      <c r="M1583" s="137">
        <v>13</v>
      </c>
      <c r="N1583" s="126">
        <v>2.1960000000000002</v>
      </c>
      <c r="O1583" s="123">
        <v>3</v>
      </c>
      <c r="P1583" s="136">
        <v>1.6470000000000002</v>
      </c>
      <c r="Q1583" s="138">
        <v>8.4</v>
      </c>
      <c r="R1583" s="137">
        <v>8.4</v>
      </c>
      <c r="S1583" s="139">
        <v>1590600</v>
      </c>
      <c r="T1583" s="124">
        <v>2</v>
      </c>
      <c r="U1583" s="140">
        <v>189357.14285714284</v>
      </c>
      <c r="V1583" s="141">
        <v>5.2810260279139944</v>
      </c>
    </row>
    <row r="1584" spans="1:22">
      <c r="A1584" s="125">
        <v>1586</v>
      </c>
      <c r="B1584" s="125">
        <v>1586</v>
      </c>
      <c r="C1584" s="125" t="s">
        <v>2361</v>
      </c>
      <c r="D1584" s="125" t="s">
        <v>184</v>
      </c>
      <c r="E1584" s="125" t="s">
        <v>184</v>
      </c>
      <c r="F1584" s="125" t="s">
        <v>265</v>
      </c>
      <c r="G1584" s="125" t="s">
        <v>266</v>
      </c>
      <c r="H1584" s="125" t="s">
        <v>187</v>
      </c>
      <c r="I1584" s="123">
        <v>38000</v>
      </c>
      <c r="J1584" s="123">
        <v>38000</v>
      </c>
      <c r="K1584" s="123">
        <v>20000</v>
      </c>
      <c r="L1584" s="126">
        <v>13.715</v>
      </c>
      <c r="M1584" s="137">
        <v>14</v>
      </c>
      <c r="N1584" s="126">
        <v>0.98299999999999998</v>
      </c>
      <c r="O1584" s="123">
        <v>3</v>
      </c>
      <c r="P1584" s="136">
        <v>0.98299999999999998</v>
      </c>
      <c r="Q1584" s="138">
        <v>4.2</v>
      </c>
      <c r="R1584" s="137">
        <v>4.2</v>
      </c>
      <c r="S1584" s="139">
        <v>1597940</v>
      </c>
      <c r="T1584" s="124">
        <v>1</v>
      </c>
      <c r="U1584" s="140">
        <v>380461.90476190473</v>
      </c>
      <c r="V1584" s="141">
        <v>2.6283840444572388</v>
      </c>
    </row>
    <row r="1585" spans="1:22">
      <c r="A1585" s="125">
        <v>1587</v>
      </c>
      <c r="B1585" s="125">
        <v>1587</v>
      </c>
      <c r="C1585" s="125" t="s">
        <v>2362</v>
      </c>
      <c r="D1585" s="125" t="s">
        <v>184</v>
      </c>
      <c r="E1585" s="125" t="s">
        <v>184</v>
      </c>
      <c r="F1585" s="125" t="s">
        <v>265</v>
      </c>
      <c r="G1585" s="125" t="s">
        <v>266</v>
      </c>
      <c r="H1585" s="125" t="s">
        <v>187</v>
      </c>
      <c r="I1585" s="123">
        <v>38000</v>
      </c>
      <c r="J1585" s="123">
        <v>38000</v>
      </c>
      <c r="K1585" s="123">
        <v>20000</v>
      </c>
      <c r="L1585" s="126">
        <v>10.518000000000001</v>
      </c>
      <c r="M1585" s="137">
        <v>11</v>
      </c>
      <c r="N1585" s="126">
        <v>0.94099999999999995</v>
      </c>
      <c r="O1585" s="123">
        <v>3</v>
      </c>
      <c r="P1585" s="136">
        <v>0.94099999999999995</v>
      </c>
      <c r="Q1585" s="138">
        <v>4.2</v>
      </c>
      <c r="R1585" s="137">
        <v>4.2</v>
      </c>
      <c r="S1585" s="139">
        <v>1439840</v>
      </c>
      <c r="T1585" s="124">
        <v>1</v>
      </c>
      <c r="U1585" s="140">
        <v>342819.04761904763</v>
      </c>
      <c r="V1585" s="141">
        <v>2.9169907767529724</v>
      </c>
    </row>
    <row r="1586" spans="1:22">
      <c r="A1586" s="125">
        <v>1588</v>
      </c>
      <c r="B1586" s="125">
        <v>1588</v>
      </c>
      <c r="C1586" s="125" t="s">
        <v>2363</v>
      </c>
      <c r="D1586" s="125" t="s">
        <v>184</v>
      </c>
      <c r="E1586" s="125" t="s">
        <v>184</v>
      </c>
      <c r="F1586" s="125" t="s">
        <v>265</v>
      </c>
      <c r="G1586" s="125" t="s">
        <v>266</v>
      </c>
      <c r="H1586" s="125" t="s">
        <v>187</v>
      </c>
      <c r="I1586" s="123">
        <v>38000</v>
      </c>
      <c r="J1586" s="123">
        <v>38000</v>
      </c>
      <c r="K1586" s="123">
        <v>20000</v>
      </c>
      <c r="L1586" s="126">
        <v>10.278</v>
      </c>
      <c r="M1586" s="137">
        <v>11</v>
      </c>
      <c r="N1586" s="126">
        <v>0.33200000000000002</v>
      </c>
      <c r="O1586" s="123">
        <v>3</v>
      </c>
      <c r="P1586" s="136">
        <v>0.33200000000000002</v>
      </c>
      <c r="Q1586" s="138">
        <v>4.2</v>
      </c>
      <c r="R1586" s="137">
        <v>4.2</v>
      </c>
      <c r="S1586" s="139">
        <v>1439840</v>
      </c>
      <c r="T1586" s="124">
        <v>1</v>
      </c>
      <c r="U1586" s="140">
        <v>342819.04761904763</v>
      </c>
      <c r="V1586" s="141">
        <v>2.9169907767529724</v>
      </c>
    </row>
    <row r="1587" spans="1:22">
      <c r="A1587" s="125">
        <v>1589</v>
      </c>
      <c r="B1587" s="125">
        <v>1589</v>
      </c>
      <c r="C1587" s="125" t="s">
        <v>2364</v>
      </c>
      <c r="D1587" s="125" t="s">
        <v>184</v>
      </c>
      <c r="E1587" s="125" t="s">
        <v>184</v>
      </c>
      <c r="F1587" s="125" t="s">
        <v>265</v>
      </c>
      <c r="G1587" s="125" t="s">
        <v>266</v>
      </c>
      <c r="H1587" s="125" t="s">
        <v>187</v>
      </c>
      <c r="I1587" s="123">
        <v>38000</v>
      </c>
      <c r="J1587" s="123">
        <v>38000</v>
      </c>
      <c r="K1587" s="123">
        <v>20000</v>
      </c>
      <c r="L1587" s="126">
        <v>7.0179999999999998</v>
      </c>
      <c r="M1587" s="137">
        <v>8</v>
      </c>
      <c r="N1587" s="126">
        <v>0.57999999999999996</v>
      </c>
      <c r="O1587" s="123">
        <v>3</v>
      </c>
      <c r="P1587" s="136">
        <v>0.57999999999999996</v>
      </c>
      <c r="Q1587" s="138">
        <v>4.2</v>
      </c>
      <c r="R1587" s="137">
        <v>4.2</v>
      </c>
      <c r="S1587" s="139">
        <v>909950</v>
      </c>
      <c r="T1587" s="124">
        <v>4</v>
      </c>
      <c r="U1587" s="140">
        <v>216654.76190476189</v>
      </c>
      <c r="V1587" s="141">
        <v>4.6156382218803227</v>
      </c>
    </row>
    <row r="1588" spans="1:22">
      <c r="A1588" s="125">
        <v>1590</v>
      </c>
      <c r="B1588" s="125">
        <v>1590</v>
      </c>
      <c r="C1588" s="125" t="s">
        <v>2365</v>
      </c>
      <c r="D1588" s="125" t="s">
        <v>184</v>
      </c>
      <c r="E1588" s="125" t="s">
        <v>184</v>
      </c>
      <c r="F1588" s="125" t="s">
        <v>265</v>
      </c>
      <c r="G1588" s="125" t="s">
        <v>266</v>
      </c>
      <c r="H1588" s="125" t="s">
        <v>187</v>
      </c>
      <c r="I1588" s="123">
        <v>38000</v>
      </c>
      <c r="J1588" s="123">
        <v>38000</v>
      </c>
      <c r="K1588" s="123">
        <v>20000</v>
      </c>
      <c r="L1588" s="126">
        <v>8.8510000000000009</v>
      </c>
      <c r="M1588" s="137">
        <v>9</v>
      </c>
      <c r="N1588" s="126">
        <v>1.702</v>
      </c>
      <c r="O1588" s="123">
        <v>3</v>
      </c>
      <c r="P1588" s="136">
        <v>1.2765</v>
      </c>
      <c r="Q1588" s="138">
        <v>8.4</v>
      </c>
      <c r="R1588" s="137">
        <v>8.4</v>
      </c>
      <c r="S1588" s="139">
        <v>1379800</v>
      </c>
      <c r="T1588" s="124">
        <v>2</v>
      </c>
      <c r="U1588" s="140">
        <v>164261.90476190476</v>
      </c>
      <c r="V1588" s="141">
        <v>6.087838817219887</v>
      </c>
    </row>
    <row r="1589" spans="1:22">
      <c r="A1589" s="125">
        <v>1591</v>
      </c>
      <c r="B1589" s="125">
        <v>1591</v>
      </c>
      <c r="C1589" s="125" t="s">
        <v>2366</v>
      </c>
      <c r="D1589" s="125" t="s">
        <v>223</v>
      </c>
      <c r="E1589" s="125" t="s">
        <v>223</v>
      </c>
      <c r="F1589" s="125" t="s">
        <v>265</v>
      </c>
      <c r="G1589" s="125" t="s">
        <v>266</v>
      </c>
      <c r="H1589" s="125" t="s">
        <v>187</v>
      </c>
      <c r="I1589" s="123">
        <v>38000</v>
      </c>
      <c r="J1589" s="123">
        <v>38000</v>
      </c>
      <c r="K1589" s="123">
        <v>20000</v>
      </c>
      <c r="L1589" s="126">
        <v>8.7110000000000003</v>
      </c>
      <c r="M1589" s="137">
        <v>9</v>
      </c>
      <c r="N1589" s="126">
        <v>1.1419999999999999</v>
      </c>
      <c r="O1589" s="123">
        <v>3</v>
      </c>
      <c r="P1589" s="136">
        <v>1.1419999999999999</v>
      </c>
      <c r="Q1589" s="138">
        <v>4.2</v>
      </c>
      <c r="R1589" s="137">
        <v>4.2</v>
      </c>
      <c r="S1589" s="139">
        <v>1334440</v>
      </c>
      <c r="T1589" s="124">
        <v>1</v>
      </c>
      <c r="U1589" s="140">
        <v>317723.80952380953</v>
      </c>
      <c r="V1589" s="141">
        <v>3.1473876682353645</v>
      </c>
    </row>
    <row r="1590" spans="1:22">
      <c r="A1590" s="125">
        <v>1592</v>
      </c>
      <c r="B1590" s="125">
        <v>1592</v>
      </c>
      <c r="C1590" s="125" t="s">
        <v>2367</v>
      </c>
      <c r="D1590" s="125" t="s">
        <v>223</v>
      </c>
      <c r="E1590" s="125" t="s">
        <v>223</v>
      </c>
      <c r="F1590" s="125" t="s">
        <v>265</v>
      </c>
      <c r="G1590" s="125" t="s">
        <v>266</v>
      </c>
      <c r="H1590" s="125" t="s">
        <v>187</v>
      </c>
      <c r="I1590" s="123">
        <v>38000</v>
      </c>
      <c r="J1590" s="123">
        <v>38000</v>
      </c>
      <c r="K1590" s="123">
        <v>20000</v>
      </c>
      <c r="L1590" s="126">
        <v>7.0590000000000002</v>
      </c>
      <c r="M1590" s="137">
        <v>8</v>
      </c>
      <c r="N1590" s="126">
        <v>2.992</v>
      </c>
      <c r="O1590" s="123">
        <v>3</v>
      </c>
      <c r="P1590" s="136">
        <v>2.2439999999999998</v>
      </c>
      <c r="Q1590" s="138">
        <v>12.600000000000001</v>
      </c>
      <c r="R1590" s="137">
        <v>12.600000000000001</v>
      </c>
      <c r="S1590" s="139">
        <v>909950</v>
      </c>
      <c r="T1590" s="124">
        <v>4</v>
      </c>
      <c r="U1590" s="140">
        <v>72218.253968253965</v>
      </c>
      <c r="V1590" s="141">
        <v>13.846914665640972</v>
      </c>
    </row>
    <row r="1591" spans="1:22">
      <c r="A1591" s="125">
        <v>1593</v>
      </c>
      <c r="B1591" s="125">
        <v>1593</v>
      </c>
      <c r="C1591" s="125" t="s">
        <v>2368</v>
      </c>
      <c r="D1591" s="125" t="s">
        <v>184</v>
      </c>
      <c r="E1591" s="125" t="s">
        <v>184</v>
      </c>
      <c r="F1591" s="125" t="s">
        <v>233</v>
      </c>
      <c r="G1591" s="125" t="s">
        <v>234</v>
      </c>
      <c r="H1591" s="125" t="s">
        <v>187</v>
      </c>
      <c r="I1591" s="123">
        <v>38000</v>
      </c>
      <c r="J1591" s="123">
        <v>38000</v>
      </c>
      <c r="K1591" s="123">
        <v>20000</v>
      </c>
      <c r="L1591" s="126">
        <v>9.3490000000000002</v>
      </c>
      <c r="M1591" s="137">
        <v>10</v>
      </c>
      <c r="N1591" s="126">
        <v>1.5580000000000001</v>
      </c>
      <c r="O1591" s="123">
        <v>3</v>
      </c>
      <c r="P1591" s="136">
        <v>1.1685000000000001</v>
      </c>
      <c r="Q1591" s="138">
        <v>4.2</v>
      </c>
      <c r="R1591" s="137">
        <v>4.2</v>
      </c>
      <c r="S1591" s="139">
        <v>1387140</v>
      </c>
      <c r="T1591" s="124">
        <v>1</v>
      </c>
      <c r="U1591" s="140">
        <v>330271.42857142858</v>
      </c>
      <c r="V1591" s="141">
        <v>3.0278126216531858</v>
      </c>
    </row>
    <row r="1592" spans="1:22">
      <c r="A1592" s="125">
        <v>1594</v>
      </c>
      <c r="B1592" s="125">
        <v>1594</v>
      </c>
      <c r="C1592" s="125" t="s">
        <v>2369</v>
      </c>
      <c r="D1592" s="125" t="s">
        <v>223</v>
      </c>
      <c r="E1592" s="125" t="s">
        <v>223</v>
      </c>
      <c r="F1592" s="125" t="s">
        <v>233</v>
      </c>
      <c r="G1592" s="125" t="s">
        <v>234</v>
      </c>
      <c r="H1592" s="125" t="s">
        <v>187</v>
      </c>
      <c r="I1592" s="123">
        <v>38000</v>
      </c>
      <c r="J1592" s="123">
        <v>38000</v>
      </c>
      <c r="K1592" s="123">
        <v>20000</v>
      </c>
      <c r="L1592" s="126">
        <v>12.241</v>
      </c>
      <c r="M1592" s="137">
        <v>13</v>
      </c>
      <c r="N1592" s="126">
        <v>0.76800000000000002</v>
      </c>
      <c r="O1592" s="123">
        <v>3</v>
      </c>
      <c r="P1592" s="136">
        <v>0.76800000000000002</v>
      </c>
      <c r="Q1592" s="138">
        <v>4.2</v>
      </c>
      <c r="R1592" s="137">
        <v>4.2</v>
      </c>
      <c r="S1592" s="139">
        <v>1545240</v>
      </c>
      <c r="T1592" s="124">
        <v>1</v>
      </c>
      <c r="U1592" s="140">
        <v>367914.28571428568</v>
      </c>
      <c r="V1592" s="141">
        <v>2.7180243845616214</v>
      </c>
    </row>
    <row r="1593" spans="1:22">
      <c r="A1593" s="125">
        <v>1595</v>
      </c>
      <c r="B1593" s="125">
        <v>1595</v>
      </c>
      <c r="C1593" s="125" t="s">
        <v>2370</v>
      </c>
      <c r="D1593" s="125" t="s">
        <v>223</v>
      </c>
      <c r="E1593" s="125" t="s">
        <v>223</v>
      </c>
      <c r="F1593" s="125" t="s">
        <v>233</v>
      </c>
      <c r="G1593" s="125" t="s">
        <v>234</v>
      </c>
      <c r="H1593" s="125" t="s">
        <v>187</v>
      </c>
      <c r="I1593" s="123">
        <v>38000</v>
      </c>
      <c r="J1593" s="123">
        <v>38000</v>
      </c>
      <c r="K1593" s="123">
        <v>20000</v>
      </c>
      <c r="L1593" s="126">
        <v>4.1989999999999998</v>
      </c>
      <c r="M1593" s="137">
        <v>5</v>
      </c>
      <c r="N1593" s="126">
        <v>0.79100000000000004</v>
      </c>
      <c r="O1593" s="123">
        <v>3</v>
      </c>
      <c r="P1593" s="136">
        <v>0.79100000000000004</v>
      </c>
      <c r="Q1593" s="138">
        <v>4.2</v>
      </c>
      <c r="R1593" s="137">
        <v>4.2</v>
      </c>
      <c r="S1593" s="139">
        <v>699140</v>
      </c>
      <c r="T1593" s="124">
        <v>4</v>
      </c>
      <c r="U1593" s="140">
        <v>166461.90476190476</v>
      </c>
      <c r="V1593" s="141">
        <v>6.0073804960379897</v>
      </c>
    </row>
    <row r="1594" spans="1:22">
      <c r="A1594" s="125">
        <v>1596</v>
      </c>
      <c r="B1594" s="125">
        <v>1596</v>
      </c>
      <c r="C1594" s="125" t="s">
        <v>2371</v>
      </c>
      <c r="D1594" s="125" t="s">
        <v>223</v>
      </c>
      <c r="E1594" s="125" t="s">
        <v>223</v>
      </c>
      <c r="F1594" s="125" t="s">
        <v>233</v>
      </c>
      <c r="G1594" s="125" t="s">
        <v>234</v>
      </c>
      <c r="H1594" s="125" t="s">
        <v>187</v>
      </c>
      <c r="I1594" s="123">
        <v>38000</v>
      </c>
      <c r="J1594" s="123">
        <v>38000</v>
      </c>
      <c r="K1594" s="123">
        <v>20000</v>
      </c>
      <c r="L1594" s="126">
        <v>3.9969999999999999</v>
      </c>
      <c r="M1594" s="137">
        <v>4</v>
      </c>
      <c r="N1594" s="126">
        <v>0.61199999999999999</v>
      </c>
      <c r="O1594" s="123">
        <v>3</v>
      </c>
      <c r="P1594" s="136">
        <v>0.61199999999999999</v>
      </c>
      <c r="Q1594" s="138">
        <v>4.2</v>
      </c>
      <c r="R1594" s="137">
        <v>4.2</v>
      </c>
      <c r="S1594" s="139">
        <v>628870</v>
      </c>
      <c r="T1594" s="124">
        <v>4</v>
      </c>
      <c r="U1594" s="140">
        <v>149730.95238095237</v>
      </c>
      <c r="V1594" s="141">
        <v>6.6786458250512828</v>
      </c>
    </row>
    <row r="1595" spans="1:22">
      <c r="A1595" s="125">
        <v>1597</v>
      </c>
      <c r="B1595" s="125">
        <v>1597</v>
      </c>
      <c r="C1595" s="125" t="s">
        <v>2372</v>
      </c>
      <c r="D1595" s="125" t="s">
        <v>223</v>
      </c>
      <c r="E1595" s="125" t="s">
        <v>223</v>
      </c>
      <c r="F1595" s="125" t="s">
        <v>233</v>
      </c>
      <c r="G1595" s="125" t="s">
        <v>234</v>
      </c>
      <c r="H1595" s="125" t="s">
        <v>187</v>
      </c>
      <c r="I1595" s="123">
        <v>38000</v>
      </c>
      <c r="J1595" s="123">
        <v>38000</v>
      </c>
      <c r="K1595" s="123">
        <v>20000</v>
      </c>
      <c r="L1595" s="126">
        <v>6.65</v>
      </c>
      <c r="M1595" s="137">
        <v>7</v>
      </c>
      <c r="N1595" s="126">
        <v>0.92200000000000004</v>
      </c>
      <c r="O1595" s="123">
        <v>3</v>
      </c>
      <c r="P1595" s="136">
        <v>0.92200000000000004</v>
      </c>
      <c r="Q1595" s="138">
        <v>4.2</v>
      </c>
      <c r="R1595" s="137">
        <v>4.2</v>
      </c>
      <c r="S1595" s="139">
        <v>839680</v>
      </c>
      <c r="T1595" s="124">
        <v>4</v>
      </c>
      <c r="U1595" s="140">
        <v>199923.80952380953</v>
      </c>
      <c r="V1595" s="141">
        <v>5.0019054878048781</v>
      </c>
    </row>
    <row r="1596" spans="1:22">
      <c r="A1596" s="125">
        <v>1598</v>
      </c>
      <c r="B1596" s="125">
        <v>1598</v>
      </c>
      <c r="C1596" s="125" t="s">
        <v>2373</v>
      </c>
      <c r="D1596" s="125" t="s">
        <v>184</v>
      </c>
      <c r="E1596" s="125" t="s">
        <v>184</v>
      </c>
      <c r="F1596" s="125" t="s">
        <v>270</v>
      </c>
      <c r="G1596" s="125" t="s">
        <v>271</v>
      </c>
      <c r="H1596" s="125" t="s">
        <v>187</v>
      </c>
      <c r="I1596" s="123">
        <v>38000</v>
      </c>
      <c r="J1596" s="125" t="s">
        <v>193</v>
      </c>
      <c r="K1596" s="123">
        <v>38000</v>
      </c>
      <c r="L1596" s="126">
        <v>9.9079999999999995</v>
      </c>
      <c r="M1596" s="137">
        <v>10</v>
      </c>
      <c r="N1596" s="126">
        <v>1.1970000000000001</v>
      </c>
      <c r="O1596" s="123">
        <v>3</v>
      </c>
      <c r="P1596" s="136">
        <v>1.1970000000000001</v>
      </c>
      <c r="Q1596" s="138">
        <v>4.2</v>
      </c>
      <c r="R1596" s="137">
        <v>4.2</v>
      </c>
      <c r="S1596" s="139">
        <v>1387140</v>
      </c>
      <c r="T1596" s="124">
        <v>1</v>
      </c>
      <c r="U1596" s="140">
        <v>330271.42857142858</v>
      </c>
      <c r="V1596" s="141">
        <v>3.0278126216531858</v>
      </c>
    </row>
    <row r="1597" spans="1:22">
      <c r="A1597" s="125">
        <v>1599</v>
      </c>
      <c r="B1597" s="125">
        <v>1599</v>
      </c>
      <c r="C1597" s="125" t="s">
        <v>2374</v>
      </c>
      <c r="D1597" s="125" t="s">
        <v>184</v>
      </c>
      <c r="E1597" s="125" t="s">
        <v>184</v>
      </c>
      <c r="F1597" s="125" t="s">
        <v>270</v>
      </c>
      <c r="G1597" s="125" t="s">
        <v>271</v>
      </c>
      <c r="H1597" s="125" t="s">
        <v>187</v>
      </c>
      <c r="I1597" s="123">
        <v>38000</v>
      </c>
      <c r="J1597" s="125" t="s">
        <v>193</v>
      </c>
      <c r="K1597" s="123">
        <v>38000</v>
      </c>
      <c r="L1597" s="126">
        <v>13.387</v>
      </c>
      <c r="M1597" s="137">
        <v>14</v>
      </c>
      <c r="N1597" s="126">
        <v>4.1079999999999997</v>
      </c>
      <c r="O1597" s="123">
        <v>3</v>
      </c>
      <c r="P1597" s="136">
        <v>3.0809999999999995</v>
      </c>
      <c r="Q1597" s="138">
        <v>21</v>
      </c>
      <c r="R1597" s="137">
        <v>21</v>
      </c>
      <c r="S1597" s="139">
        <v>1331570</v>
      </c>
      <c r="T1597" s="124">
        <v>4</v>
      </c>
      <c r="U1597" s="140">
        <v>63408.095238095237</v>
      </c>
      <c r="V1597" s="141">
        <v>15.770856958327387</v>
      </c>
    </row>
    <row r="1598" spans="1:22">
      <c r="A1598" s="125">
        <v>1600</v>
      </c>
      <c r="B1598" s="125">
        <v>1600</v>
      </c>
      <c r="C1598" s="125" t="s">
        <v>2375</v>
      </c>
      <c r="D1598" s="125" t="s">
        <v>184</v>
      </c>
      <c r="E1598" s="125" t="s">
        <v>184</v>
      </c>
      <c r="F1598" s="125" t="s">
        <v>270</v>
      </c>
      <c r="G1598" s="125" t="s">
        <v>271</v>
      </c>
      <c r="H1598" s="125" t="s">
        <v>187</v>
      </c>
      <c r="I1598" s="123">
        <v>38000</v>
      </c>
      <c r="J1598" s="125" t="s">
        <v>193</v>
      </c>
      <c r="K1598" s="123">
        <v>38000</v>
      </c>
      <c r="L1598" s="126">
        <v>18.146000000000001</v>
      </c>
      <c r="M1598" s="137">
        <v>19</v>
      </c>
      <c r="N1598" s="126">
        <v>1.9930000000000001</v>
      </c>
      <c r="O1598" s="123">
        <v>3</v>
      </c>
      <c r="P1598" s="136">
        <v>1.49475</v>
      </c>
      <c r="Q1598" s="138">
        <v>8.4</v>
      </c>
      <c r="R1598" s="137">
        <v>8.4</v>
      </c>
      <c r="S1598" s="139">
        <v>1906800</v>
      </c>
      <c r="T1598" s="124">
        <v>2</v>
      </c>
      <c r="U1598" s="140">
        <v>227000</v>
      </c>
      <c r="V1598" s="141">
        <v>4.4052863436123344</v>
      </c>
    </row>
    <row r="1599" spans="1:22">
      <c r="A1599" s="125">
        <v>1601</v>
      </c>
      <c r="B1599" s="125">
        <v>1601</v>
      </c>
      <c r="C1599" s="125" t="s">
        <v>2376</v>
      </c>
      <c r="D1599" s="125" t="s">
        <v>184</v>
      </c>
      <c r="E1599" s="125" t="s">
        <v>184</v>
      </c>
      <c r="F1599" s="125" t="s">
        <v>273</v>
      </c>
      <c r="G1599" s="125" t="s">
        <v>274</v>
      </c>
      <c r="H1599" s="125" t="s">
        <v>187</v>
      </c>
      <c r="I1599" s="123">
        <v>38000</v>
      </c>
      <c r="J1599" s="123">
        <v>38000</v>
      </c>
      <c r="K1599" s="125" t="s">
        <v>193</v>
      </c>
      <c r="L1599" s="126">
        <v>15.718</v>
      </c>
      <c r="M1599" s="137">
        <v>16</v>
      </c>
      <c r="N1599" s="126">
        <v>3.601</v>
      </c>
      <c r="O1599" s="123">
        <v>3</v>
      </c>
      <c r="P1599" s="136">
        <v>2.7007500000000002</v>
      </c>
      <c r="Q1599" s="138">
        <v>16.8</v>
      </c>
      <c r="R1599" s="137">
        <v>16.8</v>
      </c>
      <c r="S1599" s="139">
        <v>1472110</v>
      </c>
      <c r="T1599" s="124">
        <v>4</v>
      </c>
      <c r="U1599" s="140">
        <v>87625.595238095237</v>
      </c>
      <c r="V1599" s="141">
        <v>11.412190665099756</v>
      </c>
    </row>
    <row r="1600" spans="1:22">
      <c r="A1600" s="125">
        <v>1602</v>
      </c>
      <c r="B1600" s="125">
        <v>1602</v>
      </c>
      <c r="C1600" s="125" t="s">
        <v>2377</v>
      </c>
      <c r="D1600" s="125" t="s">
        <v>184</v>
      </c>
      <c r="E1600" s="125" t="s">
        <v>184</v>
      </c>
      <c r="F1600" s="125" t="s">
        <v>277</v>
      </c>
      <c r="G1600" s="125" t="s">
        <v>278</v>
      </c>
      <c r="H1600" s="125" t="s">
        <v>187</v>
      </c>
      <c r="I1600" s="123">
        <v>38000</v>
      </c>
      <c r="J1600" s="123">
        <v>38000</v>
      </c>
      <c r="K1600" s="123">
        <v>20000</v>
      </c>
      <c r="L1600" s="126">
        <v>17.503</v>
      </c>
      <c r="M1600" s="137">
        <v>18</v>
      </c>
      <c r="N1600" s="126">
        <v>1.262</v>
      </c>
      <c r="O1600" s="123">
        <v>3</v>
      </c>
      <c r="P1600" s="136">
        <v>0.94650000000000001</v>
      </c>
      <c r="Q1600" s="138">
        <v>4.2</v>
      </c>
      <c r="R1600" s="137">
        <v>4.2</v>
      </c>
      <c r="S1600" s="139">
        <v>1808740</v>
      </c>
      <c r="T1600" s="124">
        <v>1</v>
      </c>
      <c r="U1600" s="140">
        <v>430652.38095238095</v>
      </c>
      <c r="V1600" s="141">
        <v>2.3220584495284009</v>
      </c>
    </row>
    <row r="1601" spans="1:22">
      <c r="A1601" s="125">
        <v>1603</v>
      </c>
      <c r="B1601" s="125">
        <v>1603</v>
      </c>
      <c r="C1601" s="125" t="s">
        <v>2378</v>
      </c>
      <c r="D1601" s="125" t="s">
        <v>184</v>
      </c>
      <c r="E1601" s="125" t="s">
        <v>184</v>
      </c>
      <c r="F1601" s="125" t="s">
        <v>277</v>
      </c>
      <c r="G1601" s="125" t="s">
        <v>278</v>
      </c>
      <c r="H1601" s="125" t="s">
        <v>187</v>
      </c>
      <c r="I1601" s="123">
        <v>38000</v>
      </c>
      <c r="J1601" s="123">
        <v>38000</v>
      </c>
      <c r="K1601" s="123">
        <v>20000</v>
      </c>
      <c r="L1601" s="126">
        <v>17.597000000000001</v>
      </c>
      <c r="M1601" s="137">
        <v>18</v>
      </c>
      <c r="N1601" s="126">
        <v>1.0960000000000001</v>
      </c>
      <c r="O1601" s="123">
        <v>3</v>
      </c>
      <c r="P1601" s="136">
        <v>1.0960000000000001</v>
      </c>
      <c r="Q1601" s="138">
        <v>4.2</v>
      </c>
      <c r="R1601" s="137">
        <v>4.2</v>
      </c>
      <c r="S1601" s="139">
        <v>1808740</v>
      </c>
      <c r="T1601" s="124">
        <v>1</v>
      </c>
      <c r="U1601" s="140">
        <v>430652.38095238095</v>
      </c>
      <c r="V1601" s="141">
        <v>2.3220584495284009</v>
      </c>
    </row>
    <row r="1602" spans="1:22">
      <c r="A1602" s="125">
        <v>1604</v>
      </c>
      <c r="B1602" s="125">
        <v>1604</v>
      </c>
      <c r="C1602" s="125" t="s">
        <v>2379</v>
      </c>
      <c r="D1602" s="125" t="s">
        <v>184</v>
      </c>
      <c r="E1602" s="125" t="s">
        <v>184</v>
      </c>
      <c r="F1602" s="125" t="s">
        <v>280</v>
      </c>
      <c r="G1602" s="125" t="s">
        <v>281</v>
      </c>
      <c r="H1602" s="125" t="s">
        <v>187</v>
      </c>
      <c r="I1602" s="123">
        <v>38000</v>
      </c>
      <c r="J1602" s="123">
        <v>38000</v>
      </c>
      <c r="K1602" s="125" t="s">
        <v>193</v>
      </c>
      <c r="L1602" s="126">
        <v>11.51</v>
      </c>
      <c r="M1602" s="137">
        <v>12</v>
      </c>
      <c r="N1602" s="126">
        <v>1.123</v>
      </c>
      <c r="O1602" s="123">
        <v>3</v>
      </c>
      <c r="P1602" s="136">
        <v>1.123</v>
      </c>
      <c r="Q1602" s="138">
        <v>4.2</v>
      </c>
      <c r="R1602" s="137">
        <v>4.2</v>
      </c>
      <c r="S1602" s="139">
        <v>1492540</v>
      </c>
      <c r="T1602" s="124">
        <v>1</v>
      </c>
      <c r="U1602" s="140">
        <v>355366.66666666663</v>
      </c>
      <c r="V1602" s="141">
        <v>2.8139949348091173</v>
      </c>
    </row>
    <row r="1603" spans="1:22">
      <c r="A1603" s="125">
        <v>1605</v>
      </c>
      <c r="B1603" s="125">
        <v>1605</v>
      </c>
      <c r="C1603" s="125" t="s">
        <v>2380</v>
      </c>
      <c r="D1603" s="125" t="s">
        <v>184</v>
      </c>
      <c r="E1603" s="125" t="s">
        <v>184</v>
      </c>
      <c r="F1603" s="125" t="s">
        <v>273</v>
      </c>
      <c r="G1603" s="125" t="s">
        <v>274</v>
      </c>
      <c r="H1603" s="125" t="s">
        <v>187</v>
      </c>
      <c r="I1603" s="123">
        <v>38000</v>
      </c>
      <c r="J1603" s="123">
        <v>38000</v>
      </c>
      <c r="K1603" s="125" t="s">
        <v>193</v>
      </c>
      <c r="L1603" s="126">
        <v>13.58</v>
      </c>
      <c r="M1603" s="137">
        <v>14</v>
      </c>
      <c r="N1603" s="126">
        <v>0.76700000000000002</v>
      </c>
      <c r="O1603" s="123">
        <v>3</v>
      </c>
      <c r="P1603" s="136">
        <v>0.76700000000000002</v>
      </c>
      <c r="Q1603" s="138">
        <v>4.2</v>
      </c>
      <c r="R1603" s="137">
        <v>4.2</v>
      </c>
      <c r="S1603" s="139">
        <v>1597940</v>
      </c>
      <c r="T1603" s="124">
        <v>1</v>
      </c>
      <c r="U1603" s="140">
        <v>380461.90476190473</v>
      </c>
      <c r="V1603" s="141">
        <v>2.6283840444572388</v>
      </c>
    </row>
    <row r="1604" spans="1:22">
      <c r="A1604" s="125">
        <v>1606</v>
      </c>
      <c r="B1604" s="125">
        <v>1606</v>
      </c>
      <c r="C1604" s="125" t="s">
        <v>2381</v>
      </c>
      <c r="D1604" s="125" t="s">
        <v>184</v>
      </c>
      <c r="E1604" s="125" t="s">
        <v>184</v>
      </c>
      <c r="F1604" s="125" t="s">
        <v>273</v>
      </c>
      <c r="G1604" s="125" t="s">
        <v>274</v>
      </c>
      <c r="H1604" s="125" t="s">
        <v>187</v>
      </c>
      <c r="I1604" s="123">
        <v>38000</v>
      </c>
      <c r="J1604" s="123">
        <v>38000</v>
      </c>
      <c r="K1604" s="125" t="s">
        <v>193</v>
      </c>
      <c r="L1604" s="126">
        <v>13.536</v>
      </c>
      <c r="M1604" s="137">
        <v>14</v>
      </c>
      <c r="N1604" s="126">
        <v>0.504</v>
      </c>
      <c r="O1604" s="123">
        <v>3</v>
      </c>
      <c r="P1604" s="136">
        <v>0.504</v>
      </c>
      <c r="Q1604" s="138">
        <v>4.2</v>
      </c>
      <c r="R1604" s="137">
        <v>4.2</v>
      </c>
      <c r="S1604" s="139">
        <v>1597940</v>
      </c>
      <c r="T1604" s="124">
        <v>1</v>
      </c>
      <c r="U1604" s="140">
        <v>380461.90476190473</v>
      </c>
      <c r="V1604" s="141">
        <v>2.6283840444572388</v>
      </c>
    </row>
    <row r="1605" spans="1:22">
      <c r="A1605" s="125">
        <v>1607</v>
      </c>
      <c r="B1605" s="125">
        <v>1607</v>
      </c>
      <c r="C1605" s="125" t="s">
        <v>2382</v>
      </c>
      <c r="D1605" s="125" t="s">
        <v>184</v>
      </c>
      <c r="E1605" s="125" t="s">
        <v>184</v>
      </c>
      <c r="F1605" s="125" t="s">
        <v>273</v>
      </c>
      <c r="G1605" s="125" t="s">
        <v>274</v>
      </c>
      <c r="H1605" s="125" t="s">
        <v>187</v>
      </c>
      <c r="I1605" s="123">
        <v>38000</v>
      </c>
      <c r="J1605" s="123">
        <v>38000</v>
      </c>
      <c r="K1605" s="125" t="s">
        <v>193</v>
      </c>
      <c r="L1605" s="126">
        <v>13.622</v>
      </c>
      <c r="M1605" s="137">
        <v>14</v>
      </c>
      <c r="N1605" s="126">
        <v>1.8839999999999999</v>
      </c>
      <c r="O1605" s="123">
        <v>3</v>
      </c>
      <c r="P1605" s="136">
        <v>1.4129999999999998</v>
      </c>
      <c r="Q1605" s="138">
        <v>8.4</v>
      </c>
      <c r="R1605" s="137">
        <v>8.4</v>
      </c>
      <c r="S1605" s="139">
        <v>1643300</v>
      </c>
      <c r="T1605" s="124">
        <v>2</v>
      </c>
      <c r="U1605" s="140">
        <v>195630.95238095237</v>
      </c>
      <c r="V1605" s="141">
        <v>5.1116655510253759</v>
      </c>
    </row>
    <row r="1606" spans="1:22">
      <c r="A1606" s="125">
        <v>1608</v>
      </c>
      <c r="B1606" s="125">
        <v>1608</v>
      </c>
      <c r="C1606" s="125" t="s">
        <v>2383</v>
      </c>
      <c r="D1606" s="125" t="s">
        <v>184</v>
      </c>
      <c r="E1606" s="125" t="s">
        <v>184</v>
      </c>
      <c r="F1606" s="125" t="s">
        <v>273</v>
      </c>
      <c r="G1606" s="125" t="s">
        <v>274</v>
      </c>
      <c r="H1606" s="125" t="s">
        <v>187</v>
      </c>
      <c r="I1606" s="123">
        <v>38000</v>
      </c>
      <c r="J1606" s="123">
        <v>38000</v>
      </c>
      <c r="K1606" s="125" t="s">
        <v>193</v>
      </c>
      <c r="L1606" s="126">
        <v>9.4079999999999995</v>
      </c>
      <c r="M1606" s="137">
        <v>10</v>
      </c>
      <c r="N1606" s="126">
        <v>2.99</v>
      </c>
      <c r="O1606" s="123">
        <v>3</v>
      </c>
      <c r="P1606" s="136">
        <v>2.2425000000000002</v>
      </c>
      <c r="Q1606" s="138">
        <v>12.600000000000001</v>
      </c>
      <c r="R1606" s="137">
        <v>12.600000000000001</v>
      </c>
      <c r="S1606" s="139">
        <v>1469550</v>
      </c>
      <c r="T1606" s="124">
        <v>3</v>
      </c>
      <c r="U1606" s="140">
        <v>116630.95238095237</v>
      </c>
      <c r="V1606" s="141">
        <v>8.5740532816168233</v>
      </c>
    </row>
    <row r="1607" spans="1:22">
      <c r="A1607" s="125">
        <v>1609</v>
      </c>
      <c r="B1607" s="125">
        <v>1609</v>
      </c>
      <c r="C1607" s="125" t="s">
        <v>2384</v>
      </c>
      <c r="D1607" s="125" t="s">
        <v>184</v>
      </c>
      <c r="E1607" s="125" t="s">
        <v>184</v>
      </c>
      <c r="F1607" s="125" t="s">
        <v>273</v>
      </c>
      <c r="G1607" s="125" t="s">
        <v>274</v>
      </c>
      <c r="H1607" s="125" t="s">
        <v>187</v>
      </c>
      <c r="I1607" s="123">
        <v>38000</v>
      </c>
      <c r="J1607" s="123">
        <v>38000</v>
      </c>
      <c r="K1607" s="125" t="s">
        <v>193</v>
      </c>
      <c r="L1607" s="126">
        <v>12.75</v>
      </c>
      <c r="M1607" s="137">
        <v>13</v>
      </c>
      <c r="N1607" s="126">
        <v>0.61499999999999999</v>
      </c>
      <c r="O1607" s="123">
        <v>3</v>
      </c>
      <c r="P1607" s="136">
        <v>0.61499999999999999</v>
      </c>
      <c r="Q1607" s="138">
        <v>4.2</v>
      </c>
      <c r="R1607" s="137">
        <v>4.2</v>
      </c>
      <c r="S1607" s="139">
        <v>1545240</v>
      </c>
      <c r="T1607" s="124">
        <v>1</v>
      </c>
      <c r="U1607" s="140">
        <v>367914.28571428568</v>
      </c>
      <c r="V1607" s="141">
        <v>2.7180243845616214</v>
      </c>
    </row>
    <row r="1608" spans="1:22">
      <c r="A1608" s="125">
        <v>1610</v>
      </c>
      <c r="B1608" s="125">
        <v>1610</v>
      </c>
      <c r="C1608" s="125" t="s">
        <v>2385</v>
      </c>
      <c r="D1608" s="125" t="s">
        <v>184</v>
      </c>
      <c r="E1608" s="125" t="s">
        <v>184</v>
      </c>
      <c r="F1608" s="125" t="s">
        <v>273</v>
      </c>
      <c r="G1608" s="125" t="s">
        <v>274</v>
      </c>
      <c r="H1608" s="125" t="s">
        <v>187</v>
      </c>
      <c r="I1608" s="123">
        <v>38000</v>
      </c>
      <c r="J1608" s="123">
        <v>38000</v>
      </c>
      <c r="K1608" s="125" t="s">
        <v>193</v>
      </c>
      <c r="L1608" s="126">
        <v>9.8140000000000001</v>
      </c>
      <c r="M1608" s="137">
        <v>10</v>
      </c>
      <c r="N1608" s="126">
        <v>0.85799999999999998</v>
      </c>
      <c r="O1608" s="123">
        <v>3</v>
      </c>
      <c r="P1608" s="136">
        <v>0.85799999999999998</v>
      </c>
      <c r="Q1608" s="138">
        <v>4.2</v>
      </c>
      <c r="R1608" s="137">
        <v>4.2</v>
      </c>
      <c r="S1608" s="139">
        <v>1387140</v>
      </c>
      <c r="T1608" s="124">
        <v>1</v>
      </c>
      <c r="U1608" s="140">
        <v>330271.42857142858</v>
      </c>
      <c r="V1608" s="141">
        <v>3.0278126216531858</v>
      </c>
    </row>
    <row r="1609" spans="1:22">
      <c r="A1609" s="125">
        <v>1611</v>
      </c>
      <c r="B1609" s="125">
        <v>1611</v>
      </c>
      <c r="C1609" s="125" t="s">
        <v>2386</v>
      </c>
      <c r="D1609" s="125" t="s">
        <v>184</v>
      </c>
      <c r="E1609" s="125" t="s">
        <v>184</v>
      </c>
      <c r="F1609" s="125" t="s">
        <v>273</v>
      </c>
      <c r="G1609" s="125" t="s">
        <v>274</v>
      </c>
      <c r="H1609" s="125" t="s">
        <v>187</v>
      </c>
      <c r="I1609" s="123">
        <v>38000</v>
      </c>
      <c r="J1609" s="123">
        <v>38000</v>
      </c>
      <c r="K1609" s="125" t="s">
        <v>193</v>
      </c>
      <c r="L1609" s="126">
        <v>12.334</v>
      </c>
      <c r="M1609" s="137">
        <v>13</v>
      </c>
      <c r="N1609" s="126">
        <v>0.33700000000000002</v>
      </c>
      <c r="O1609" s="123">
        <v>3</v>
      </c>
      <c r="P1609" s="136">
        <v>0.33700000000000002</v>
      </c>
      <c r="Q1609" s="138">
        <v>4.2</v>
      </c>
      <c r="R1609" s="137">
        <v>4.2</v>
      </c>
      <c r="S1609" s="139">
        <v>1545240</v>
      </c>
      <c r="T1609" s="124">
        <v>1</v>
      </c>
      <c r="U1609" s="140">
        <v>367914.28571428568</v>
      </c>
      <c r="V1609" s="141">
        <v>2.7180243845616214</v>
      </c>
    </row>
    <row r="1610" spans="1:22">
      <c r="A1610" s="125">
        <v>1612</v>
      </c>
      <c r="B1610" s="125">
        <v>1612</v>
      </c>
      <c r="C1610" s="125" t="s">
        <v>2387</v>
      </c>
      <c r="D1610" s="125" t="s">
        <v>184</v>
      </c>
      <c r="E1610" s="125" t="s">
        <v>184</v>
      </c>
      <c r="F1610" s="125" t="s">
        <v>273</v>
      </c>
      <c r="G1610" s="125" t="s">
        <v>274</v>
      </c>
      <c r="H1610" s="125" t="s">
        <v>187</v>
      </c>
      <c r="I1610" s="123">
        <v>38000</v>
      </c>
      <c r="J1610" s="123">
        <v>38000</v>
      </c>
      <c r="K1610" s="125" t="s">
        <v>193</v>
      </c>
      <c r="L1610" s="126">
        <v>16.18</v>
      </c>
      <c r="M1610" s="137">
        <v>17</v>
      </c>
      <c r="N1610" s="126">
        <v>2.2770000000000001</v>
      </c>
      <c r="O1610" s="123">
        <v>3</v>
      </c>
      <c r="P1610" s="136">
        <v>1.7077500000000001</v>
      </c>
      <c r="Q1610" s="138">
        <v>8.4</v>
      </c>
      <c r="R1610" s="137">
        <v>8.4</v>
      </c>
      <c r="S1610" s="139">
        <v>1801400</v>
      </c>
      <c r="T1610" s="124">
        <v>2</v>
      </c>
      <c r="U1610" s="140">
        <v>214452.38095238095</v>
      </c>
      <c r="V1610" s="141">
        <v>4.6630398578883092</v>
      </c>
    </row>
    <row r="1611" spans="1:22">
      <c r="A1611" s="125">
        <v>1613</v>
      </c>
      <c r="B1611" s="125">
        <v>1613</v>
      </c>
      <c r="C1611" s="125" t="s">
        <v>2388</v>
      </c>
      <c r="D1611" s="125" t="s">
        <v>184</v>
      </c>
      <c r="E1611" s="125" t="s">
        <v>184</v>
      </c>
      <c r="F1611" s="125" t="s">
        <v>270</v>
      </c>
      <c r="G1611" s="125" t="s">
        <v>271</v>
      </c>
      <c r="H1611" s="125" t="s">
        <v>187</v>
      </c>
      <c r="I1611" s="123">
        <v>38000</v>
      </c>
      <c r="J1611" s="125" t="s">
        <v>193</v>
      </c>
      <c r="K1611" s="123">
        <v>38000</v>
      </c>
      <c r="L1611" s="126">
        <v>17.927</v>
      </c>
      <c r="M1611" s="137">
        <v>18</v>
      </c>
      <c r="N1611" s="126">
        <v>1.7250000000000001</v>
      </c>
      <c r="O1611" s="123">
        <v>3</v>
      </c>
      <c r="P1611" s="136">
        <v>1.2937500000000002</v>
      </c>
      <c r="Q1611" s="138">
        <v>8.4</v>
      </c>
      <c r="R1611" s="137">
        <v>8.4</v>
      </c>
      <c r="S1611" s="139">
        <v>1854100</v>
      </c>
      <c r="T1611" s="124">
        <v>2</v>
      </c>
      <c r="U1611" s="140">
        <v>220726.19047619047</v>
      </c>
      <c r="V1611" s="141">
        <v>4.5304999730327387</v>
      </c>
    </row>
    <row r="1612" spans="1:22">
      <c r="A1612" s="125">
        <v>1614</v>
      </c>
      <c r="B1612" s="125">
        <v>1614</v>
      </c>
      <c r="C1612" s="125" t="s">
        <v>2389</v>
      </c>
      <c r="D1612" s="125" t="s">
        <v>184</v>
      </c>
      <c r="E1612" s="125" t="s">
        <v>184</v>
      </c>
      <c r="F1612" s="125" t="s">
        <v>270</v>
      </c>
      <c r="G1612" s="125" t="s">
        <v>271</v>
      </c>
      <c r="H1612" s="125" t="s">
        <v>187</v>
      </c>
      <c r="I1612" s="123">
        <v>38000</v>
      </c>
      <c r="J1612" s="125" t="s">
        <v>193</v>
      </c>
      <c r="K1612" s="123">
        <v>38000</v>
      </c>
      <c r="L1612" s="126">
        <v>17.832000000000001</v>
      </c>
      <c r="M1612" s="137">
        <v>18</v>
      </c>
      <c r="N1612" s="126">
        <v>0.48199999999999998</v>
      </c>
      <c r="O1612" s="123">
        <v>3</v>
      </c>
      <c r="P1612" s="136">
        <v>0.48199999999999998</v>
      </c>
      <c r="Q1612" s="138">
        <v>4.2</v>
      </c>
      <c r="R1612" s="137">
        <v>4.2</v>
      </c>
      <c r="S1612" s="139">
        <v>1808740</v>
      </c>
      <c r="T1612" s="124">
        <v>1</v>
      </c>
      <c r="U1612" s="140">
        <v>430652.38095238095</v>
      </c>
      <c r="V1612" s="141">
        <v>2.3220584495284009</v>
      </c>
    </row>
    <row r="1613" spans="1:22">
      <c r="A1613" s="125">
        <v>1615</v>
      </c>
      <c r="B1613" s="125">
        <v>1615</v>
      </c>
      <c r="C1613" s="125" t="s">
        <v>2390</v>
      </c>
      <c r="D1613" s="125" t="s">
        <v>184</v>
      </c>
      <c r="E1613" s="125" t="s">
        <v>184</v>
      </c>
      <c r="F1613" s="125" t="s">
        <v>273</v>
      </c>
      <c r="G1613" s="125" t="s">
        <v>274</v>
      </c>
      <c r="H1613" s="125" t="s">
        <v>187</v>
      </c>
      <c r="I1613" s="123">
        <v>38000</v>
      </c>
      <c r="J1613" s="123">
        <v>38000</v>
      </c>
      <c r="K1613" s="125" t="s">
        <v>193</v>
      </c>
      <c r="L1613" s="126">
        <v>16.210999999999999</v>
      </c>
      <c r="M1613" s="137">
        <v>17</v>
      </c>
      <c r="N1613" s="126">
        <v>0.97599999999999998</v>
      </c>
      <c r="O1613" s="123">
        <v>3</v>
      </c>
      <c r="P1613" s="136">
        <v>0.97599999999999998</v>
      </c>
      <c r="Q1613" s="138">
        <v>4.2</v>
      </c>
      <c r="R1613" s="137">
        <v>4.2</v>
      </c>
      <c r="S1613" s="139">
        <v>1756040</v>
      </c>
      <c r="T1613" s="124">
        <v>1</v>
      </c>
      <c r="U1613" s="140">
        <v>418104.76190476189</v>
      </c>
      <c r="V1613" s="141">
        <v>2.3917450627548349</v>
      </c>
    </row>
    <row r="1614" spans="1:22">
      <c r="A1614" s="125">
        <v>1616</v>
      </c>
      <c r="B1614" s="125">
        <v>1616</v>
      </c>
      <c r="C1614" s="125" t="s">
        <v>2391</v>
      </c>
      <c r="D1614" s="125" t="s">
        <v>184</v>
      </c>
      <c r="E1614" s="125" t="s">
        <v>184</v>
      </c>
      <c r="F1614" s="125" t="s">
        <v>270</v>
      </c>
      <c r="G1614" s="125" t="s">
        <v>271</v>
      </c>
      <c r="H1614" s="125" t="s">
        <v>187</v>
      </c>
      <c r="I1614" s="123">
        <v>38000</v>
      </c>
      <c r="J1614" s="125" t="s">
        <v>193</v>
      </c>
      <c r="K1614" s="123">
        <v>38000</v>
      </c>
      <c r="L1614" s="126">
        <v>15.74</v>
      </c>
      <c r="M1614" s="137">
        <v>16</v>
      </c>
      <c r="N1614" s="126">
        <v>2.1560000000000001</v>
      </c>
      <c r="O1614" s="123">
        <v>3</v>
      </c>
      <c r="P1614" s="136">
        <v>1.617</v>
      </c>
      <c r="Q1614" s="138">
        <v>8.4</v>
      </c>
      <c r="R1614" s="137">
        <v>8.4</v>
      </c>
      <c r="S1614" s="139">
        <v>1748700</v>
      </c>
      <c r="T1614" s="124">
        <v>2</v>
      </c>
      <c r="U1614" s="140">
        <v>208178.57142857142</v>
      </c>
      <c r="V1614" s="141">
        <v>4.8035683650711958</v>
      </c>
    </row>
    <row r="1615" spans="1:22">
      <c r="A1615" s="125">
        <v>1617</v>
      </c>
      <c r="B1615" s="125">
        <v>1617</v>
      </c>
      <c r="C1615" s="125" t="s">
        <v>2392</v>
      </c>
      <c r="D1615" s="125" t="s">
        <v>184</v>
      </c>
      <c r="E1615" s="125" t="s">
        <v>184</v>
      </c>
      <c r="F1615" s="125" t="s">
        <v>270</v>
      </c>
      <c r="G1615" s="125" t="s">
        <v>271</v>
      </c>
      <c r="H1615" s="125" t="s">
        <v>187</v>
      </c>
      <c r="I1615" s="123">
        <v>38000</v>
      </c>
      <c r="J1615" s="125" t="s">
        <v>193</v>
      </c>
      <c r="K1615" s="123">
        <v>38000</v>
      </c>
      <c r="L1615" s="126">
        <v>12.906000000000001</v>
      </c>
      <c r="M1615" s="137">
        <v>13</v>
      </c>
      <c r="N1615" s="126">
        <v>7.55</v>
      </c>
      <c r="O1615" s="123">
        <v>3</v>
      </c>
      <c r="P1615" s="136">
        <v>5.6624999999999996</v>
      </c>
      <c r="Q1615" s="138">
        <v>37.800000000000004</v>
      </c>
      <c r="R1615" s="137">
        <v>37.800000000000004</v>
      </c>
      <c r="S1615" s="139">
        <v>1794170</v>
      </c>
      <c r="T1615" s="124">
        <v>6</v>
      </c>
      <c r="U1615" s="140">
        <v>47464.81481481481</v>
      </c>
      <c r="V1615" s="141">
        <v>21.068237680933247</v>
      </c>
    </row>
    <row r="1616" spans="1:22">
      <c r="A1616" s="125">
        <v>1618</v>
      </c>
      <c r="B1616" s="125">
        <v>1618</v>
      </c>
      <c r="C1616" s="125" t="s">
        <v>2393</v>
      </c>
      <c r="D1616" s="125" t="s">
        <v>184</v>
      </c>
      <c r="E1616" s="125" t="s">
        <v>184</v>
      </c>
      <c r="F1616" s="125" t="s">
        <v>270</v>
      </c>
      <c r="G1616" s="125" t="s">
        <v>271</v>
      </c>
      <c r="H1616" s="125" t="s">
        <v>187</v>
      </c>
      <c r="I1616" s="123">
        <v>38000</v>
      </c>
      <c r="J1616" s="125" t="s">
        <v>193</v>
      </c>
      <c r="K1616" s="123">
        <v>38000</v>
      </c>
      <c r="L1616" s="126">
        <v>12.709</v>
      </c>
      <c r="M1616" s="137">
        <v>13</v>
      </c>
      <c r="N1616" s="126">
        <v>1.7949999999999999</v>
      </c>
      <c r="O1616" s="123">
        <v>3</v>
      </c>
      <c r="P1616" s="136">
        <v>1.3462499999999999</v>
      </c>
      <c r="Q1616" s="138">
        <v>8.4</v>
      </c>
      <c r="R1616" s="137">
        <v>8.4</v>
      </c>
      <c r="S1616" s="139">
        <v>1590600</v>
      </c>
      <c r="T1616" s="124">
        <v>2</v>
      </c>
      <c r="U1616" s="140">
        <v>189357.14285714284</v>
      </c>
      <c r="V1616" s="141">
        <v>5.2810260279139944</v>
      </c>
    </row>
    <row r="1617" spans="1:22">
      <c r="A1617" s="125">
        <v>1619</v>
      </c>
      <c r="B1617" s="125">
        <v>1619</v>
      </c>
      <c r="C1617" s="125" t="s">
        <v>2394</v>
      </c>
      <c r="D1617" s="125" t="s">
        <v>184</v>
      </c>
      <c r="E1617" s="125" t="s">
        <v>184</v>
      </c>
      <c r="F1617" s="125" t="s">
        <v>270</v>
      </c>
      <c r="G1617" s="125" t="s">
        <v>271</v>
      </c>
      <c r="H1617" s="125" t="s">
        <v>187</v>
      </c>
      <c r="I1617" s="123">
        <v>38000</v>
      </c>
      <c r="J1617" s="125" t="s">
        <v>193</v>
      </c>
      <c r="K1617" s="123">
        <v>38000</v>
      </c>
      <c r="L1617" s="126">
        <v>13.119</v>
      </c>
      <c r="M1617" s="137">
        <v>14</v>
      </c>
      <c r="N1617" s="126">
        <v>1.1020000000000001</v>
      </c>
      <c r="O1617" s="123">
        <v>3</v>
      </c>
      <c r="P1617" s="136">
        <v>1.1020000000000001</v>
      </c>
      <c r="Q1617" s="138">
        <v>4.2</v>
      </c>
      <c r="R1617" s="137">
        <v>4.2</v>
      </c>
      <c r="S1617" s="139">
        <v>1597940</v>
      </c>
      <c r="T1617" s="124">
        <v>1</v>
      </c>
      <c r="U1617" s="140">
        <v>380461.90476190473</v>
      </c>
      <c r="V1617" s="141">
        <v>2.6283840444572388</v>
      </c>
    </row>
    <row r="1618" spans="1:22">
      <c r="A1618" s="125">
        <v>1620</v>
      </c>
      <c r="B1618" s="125">
        <v>1620</v>
      </c>
      <c r="C1618" s="125" t="s">
        <v>2395</v>
      </c>
      <c r="D1618" s="125" t="s">
        <v>184</v>
      </c>
      <c r="E1618" s="125" t="s">
        <v>184</v>
      </c>
      <c r="F1618" s="125" t="s">
        <v>277</v>
      </c>
      <c r="G1618" s="125" t="s">
        <v>278</v>
      </c>
      <c r="H1618" s="125" t="s">
        <v>187</v>
      </c>
      <c r="I1618" s="123">
        <v>38000</v>
      </c>
      <c r="J1618" s="123">
        <v>38000</v>
      </c>
      <c r="K1618" s="123">
        <v>20000</v>
      </c>
      <c r="L1618" s="126">
        <v>15.273999999999999</v>
      </c>
      <c r="M1618" s="137">
        <v>16</v>
      </c>
      <c r="N1618" s="126">
        <v>1.0349999999999999</v>
      </c>
      <c r="O1618" s="123">
        <v>3</v>
      </c>
      <c r="P1618" s="136">
        <v>1.0349999999999999</v>
      </c>
      <c r="Q1618" s="138">
        <v>4.2</v>
      </c>
      <c r="R1618" s="137">
        <v>4.2</v>
      </c>
      <c r="S1618" s="139">
        <v>1703340</v>
      </c>
      <c r="T1618" s="124">
        <v>1</v>
      </c>
      <c r="U1618" s="140">
        <v>405557.14285714284</v>
      </c>
      <c r="V1618" s="141">
        <v>2.4657437739969708</v>
      </c>
    </row>
    <row r="1619" spans="1:22">
      <c r="A1619" s="125">
        <v>1621</v>
      </c>
      <c r="B1619" s="125">
        <v>1621</v>
      </c>
      <c r="C1619" s="125" t="s">
        <v>2396</v>
      </c>
      <c r="D1619" s="125" t="s">
        <v>184</v>
      </c>
      <c r="E1619" s="125" t="s">
        <v>184</v>
      </c>
      <c r="F1619" s="125" t="s">
        <v>1277</v>
      </c>
      <c r="G1619" s="125" t="s">
        <v>1278</v>
      </c>
      <c r="H1619" s="125" t="s">
        <v>207</v>
      </c>
      <c r="I1619" s="123">
        <v>110000</v>
      </c>
      <c r="J1619" s="123">
        <v>110000</v>
      </c>
      <c r="K1619" s="123">
        <v>38000</v>
      </c>
      <c r="L1619" s="126">
        <v>14.717000000000001</v>
      </c>
      <c r="M1619" s="137">
        <v>15</v>
      </c>
      <c r="N1619" s="126">
        <v>2.7949999999999999</v>
      </c>
      <c r="O1619" s="123">
        <v>3</v>
      </c>
      <c r="P1619" s="136">
        <v>2.0962499999999999</v>
      </c>
      <c r="Q1619" s="138">
        <v>12.600000000000001</v>
      </c>
      <c r="R1619" s="137">
        <v>12.600000000000001</v>
      </c>
      <c r="S1619" s="139">
        <v>2206970</v>
      </c>
      <c r="T1619" s="124">
        <v>7</v>
      </c>
      <c r="U1619" s="140">
        <v>175156.34920634917</v>
      </c>
      <c r="V1619" s="141">
        <v>5.7091849911870129</v>
      </c>
    </row>
    <row r="1620" spans="1:22">
      <c r="A1620" s="125">
        <v>1622</v>
      </c>
      <c r="B1620" s="125">
        <v>1622</v>
      </c>
      <c r="C1620" s="125" t="s">
        <v>2397</v>
      </c>
      <c r="D1620" s="125" t="s">
        <v>184</v>
      </c>
      <c r="E1620" s="125" t="s">
        <v>184</v>
      </c>
      <c r="F1620" s="125" t="s">
        <v>270</v>
      </c>
      <c r="G1620" s="125" t="s">
        <v>271</v>
      </c>
      <c r="H1620" s="125" t="s">
        <v>187</v>
      </c>
      <c r="I1620" s="123">
        <v>38000</v>
      </c>
      <c r="J1620" s="125" t="s">
        <v>193</v>
      </c>
      <c r="K1620" s="123">
        <v>38000</v>
      </c>
      <c r="L1620" s="126">
        <v>13.176</v>
      </c>
      <c r="M1620" s="137">
        <v>14</v>
      </c>
      <c r="N1620" s="126">
        <v>0.502</v>
      </c>
      <c r="O1620" s="123">
        <v>3</v>
      </c>
      <c r="P1620" s="136">
        <v>0.502</v>
      </c>
      <c r="Q1620" s="138">
        <v>4.2</v>
      </c>
      <c r="R1620" s="137">
        <v>4.2</v>
      </c>
      <c r="S1620" s="139">
        <v>1597940</v>
      </c>
      <c r="T1620" s="124">
        <v>1</v>
      </c>
      <c r="U1620" s="140">
        <v>380461.90476190473</v>
      </c>
      <c r="V1620" s="141">
        <v>2.6283840444572388</v>
      </c>
    </row>
    <row r="1621" spans="1:22">
      <c r="A1621" s="125">
        <v>1623</v>
      </c>
      <c r="B1621" s="125">
        <v>1623</v>
      </c>
      <c r="C1621" s="125" t="s">
        <v>2398</v>
      </c>
      <c r="D1621" s="125" t="s">
        <v>184</v>
      </c>
      <c r="E1621" s="125" t="s">
        <v>184</v>
      </c>
      <c r="F1621" s="125" t="s">
        <v>270</v>
      </c>
      <c r="G1621" s="125" t="s">
        <v>271</v>
      </c>
      <c r="H1621" s="125" t="s">
        <v>187</v>
      </c>
      <c r="I1621" s="123">
        <v>38000</v>
      </c>
      <c r="J1621" s="125" t="s">
        <v>193</v>
      </c>
      <c r="K1621" s="123">
        <v>38000</v>
      </c>
      <c r="L1621" s="126">
        <v>12.147</v>
      </c>
      <c r="M1621" s="137">
        <v>13</v>
      </c>
      <c r="N1621" s="126">
        <v>8.3629999999999995</v>
      </c>
      <c r="O1621" s="123">
        <v>3</v>
      </c>
      <c r="P1621" s="136">
        <v>6.2722499999999997</v>
      </c>
      <c r="Q1621" s="138">
        <v>42</v>
      </c>
      <c r="R1621" s="137">
        <v>42</v>
      </c>
      <c r="S1621" s="139">
        <v>1794170</v>
      </c>
      <c r="T1621" s="124">
        <v>6</v>
      </c>
      <c r="U1621" s="140">
        <v>42718.333333333336</v>
      </c>
      <c r="V1621" s="141">
        <v>23.409152978814717</v>
      </c>
    </row>
    <row r="1622" spans="1:22">
      <c r="A1622" s="125">
        <v>1624</v>
      </c>
      <c r="B1622" s="125">
        <v>1624</v>
      </c>
      <c r="C1622" s="125" t="s">
        <v>2399</v>
      </c>
      <c r="D1622" s="125" t="s">
        <v>184</v>
      </c>
      <c r="E1622" s="125" t="s">
        <v>184</v>
      </c>
      <c r="F1622" s="125" t="s">
        <v>270</v>
      </c>
      <c r="G1622" s="125" t="s">
        <v>271</v>
      </c>
      <c r="H1622" s="125" t="s">
        <v>187</v>
      </c>
      <c r="I1622" s="123">
        <v>38000</v>
      </c>
      <c r="J1622" s="125" t="s">
        <v>193</v>
      </c>
      <c r="K1622" s="123">
        <v>38000</v>
      </c>
      <c r="L1622" s="126">
        <v>10.162000000000001</v>
      </c>
      <c r="M1622" s="137">
        <v>11</v>
      </c>
      <c r="N1622" s="126">
        <v>0.81200000000000006</v>
      </c>
      <c r="O1622" s="123">
        <v>3</v>
      </c>
      <c r="P1622" s="136">
        <v>0.81200000000000006</v>
      </c>
      <c r="Q1622" s="138">
        <v>4.2</v>
      </c>
      <c r="R1622" s="137">
        <v>4.2</v>
      </c>
      <c r="S1622" s="139">
        <v>1439840</v>
      </c>
      <c r="T1622" s="124">
        <v>1</v>
      </c>
      <c r="U1622" s="140">
        <v>342819.04761904763</v>
      </c>
      <c r="V1622" s="141">
        <v>2.9169907767529724</v>
      </c>
    </row>
    <row r="1623" spans="1:22">
      <c r="A1623" s="125">
        <v>1625</v>
      </c>
      <c r="B1623" s="125">
        <v>1625</v>
      </c>
      <c r="C1623" s="125" t="s">
        <v>2400</v>
      </c>
      <c r="D1623" s="125" t="s">
        <v>184</v>
      </c>
      <c r="E1623" s="125" t="s">
        <v>184</v>
      </c>
      <c r="F1623" s="125" t="s">
        <v>270</v>
      </c>
      <c r="G1623" s="125" t="s">
        <v>271</v>
      </c>
      <c r="H1623" s="125" t="s">
        <v>187</v>
      </c>
      <c r="I1623" s="123">
        <v>38000</v>
      </c>
      <c r="J1623" s="125" t="s">
        <v>193</v>
      </c>
      <c r="K1623" s="123">
        <v>38000</v>
      </c>
      <c r="L1623" s="126">
        <v>9.9510000000000005</v>
      </c>
      <c r="M1623" s="137">
        <v>10</v>
      </c>
      <c r="N1623" s="126">
        <v>2.419</v>
      </c>
      <c r="O1623" s="123">
        <v>3</v>
      </c>
      <c r="P1623" s="136">
        <v>1.8142499999999999</v>
      </c>
      <c r="Q1623" s="138">
        <v>12.600000000000001</v>
      </c>
      <c r="R1623" s="137">
        <v>12.600000000000001</v>
      </c>
      <c r="S1623" s="139">
        <v>1469550</v>
      </c>
      <c r="T1623" s="124">
        <v>3</v>
      </c>
      <c r="U1623" s="140">
        <v>116630.95238095237</v>
      </c>
      <c r="V1623" s="141">
        <v>8.5740532816168233</v>
      </c>
    </row>
    <row r="1624" spans="1:22">
      <c r="A1624" s="125">
        <v>1626</v>
      </c>
      <c r="B1624" s="125">
        <v>1626</v>
      </c>
      <c r="C1624" s="125" t="s">
        <v>2401</v>
      </c>
      <c r="D1624" s="125" t="s">
        <v>184</v>
      </c>
      <c r="E1624" s="125" t="s">
        <v>184</v>
      </c>
      <c r="F1624" s="125" t="s">
        <v>270</v>
      </c>
      <c r="G1624" s="125" t="s">
        <v>271</v>
      </c>
      <c r="H1624" s="125" t="s">
        <v>187</v>
      </c>
      <c r="I1624" s="123">
        <v>38000</v>
      </c>
      <c r="J1624" s="125" t="s">
        <v>193</v>
      </c>
      <c r="K1624" s="123">
        <v>38000</v>
      </c>
      <c r="L1624" s="126">
        <v>9.19</v>
      </c>
      <c r="M1624" s="137">
        <v>10</v>
      </c>
      <c r="N1624" s="126">
        <v>1.2190000000000001</v>
      </c>
      <c r="O1624" s="123">
        <v>3</v>
      </c>
      <c r="P1624" s="136">
        <v>0.91425000000000001</v>
      </c>
      <c r="Q1624" s="138">
        <v>4.2</v>
      </c>
      <c r="R1624" s="137">
        <v>4.2</v>
      </c>
      <c r="S1624" s="139">
        <v>1387140</v>
      </c>
      <c r="T1624" s="124">
        <v>1</v>
      </c>
      <c r="U1624" s="140">
        <v>330271.42857142858</v>
      </c>
      <c r="V1624" s="141">
        <v>3.0278126216531858</v>
      </c>
    </row>
    <row r="1625" spans="1:22">
      <c r="A1625" s="125">
        <v>1627</v>
      </c>
      <c r="B1625" s="125">
        <v>1627</v>
      </c>
      <c r="C1625" s="125" t="s">
        <v>2402</v>
      </c>
      <c r="D1625" s="125" t="s">
        <v>184</v>
      </c>
      <c r="E1625" s="125" t="s">
        <v>184</v>
      </c>
      <c r="F1625" s="125" t="s">
        <v>270</v>
      </c>
      <c r="G1625" s="125" t="s">
        <v>271</v>
      </c>
      <c r="H1625" s="125" t="s">
        <v>187</v>
      </c>
      <c r="I1625" s="123">
        <v>38000</v>
      </c>
      <c r="J1625" s="125" t="s">
        <v>193</v>
      </c>
      <c r="K1625" s="123">
        <v>38000</v>
      </c>
      <c r="L1625" s="126">
        <v>10.49</v>
      </c>
      <c r="M1625" s="137">
        <v>11</v>
      </c>
      <c r="N1625" s="126">
        <v>5.2279999999999998</v>
      </c>
      <c r="O1625" s="123">
        <v>3</v>
      </c>
      <c r="P1625" s="136">
        <v>3.9209999999999998</v>
      </c>
      <c r="Q1625" s="138">
        <v>25.200000000000003</v>
      </c>
      <c r="R1625" s="137">
        <v>25.200000000000003</v>
      </c>
      <c r="S1625" s="139">
        <v>1324920</v>
      </c>
      <c r="T1625" s="124">
        <v>5</v>
      </c>
      <c r="U1625" s="140">
        <v>52576.190476190473</v>
      </c>
      <c r="V1625" s="141">
        <v>19.02001630287112</v>
      </c>
    </row>
    <row r="1626" spans="1:22">
      <c r="A1626" s="125">
        <v>1628</v>
      </c>
      <c r="B1626" s="125">
        <v>1628</v>
      </c>
      <c r="C1626" s="125" t="s">
        <v>2403</v>
      </c>
      <c r="D1626" s="125" t="s">
        <v>184</v>
      </c>
      <c r="E1626" s="125" t="s">
        <v>184</v>
      </c>
      <c r="F1626" s="125" t="s">
        <v>572</v>
      </c>
      <c r="G1626" s="125" t="s">
        <v>573</v>
      </c>
      <c r="H1626" s="125" t="s">
        <v>207</v>
      </c>
      <c r="I1626" s="123">
        <v>110000</v>
      </c>
      <c r="J1626" s="123"/>
      <c r="K1626" s="123"/>
      <c r="L1626" s="126">
        <v>7.5579999999999998</v>
      </c>
      <c r="M1626" s="137">
        <v>8</v>
      </c>
      <c r="N1626" s="126">
        <v>2.8159999999999998</v>
      </c>
      <c r="O1626" s="123">
        <v>3</v>
      </c>
      <c r="P1626" s="136">
        <v>2.1120000000000001</v>
      </c>
      <c r="Q1626" s="138">
        <v>12.600000000000001</v>
      </c>
      <c r="R1626" s="137">
        <v>12.600000000000001</v>
      </c>
      <c r="S1626" s="139">
        <v>1838070</v>
      </c>
      <c r="T1626" s="124">
        <v>7</v>
      </c>
      <c r="U1626" s="140">
        <v>145878.57142857142</v>
      </c>
      <c r="V1626" s="141">
        <v>6.8550164030749654</v>
      </c>
    </row>
    <row r="1627" spans="1:22">
      <c r="A1627" s="125">
        <v>1629</v>
      </c>
      <c r="B1627" s="125">
        <v>1629</v>
      </c>
      <c r="C1627" s="125" t="s">
        <v>2404</v>
      </c>
      <c r="D1627" s="125" t="s">
        <v>184</v>
      </c>
      <c r="E1627" s="125" t="s">
        <v>184</v>
      </c>
      <c r="F1627" s="125" t="s">
        <v>293</v>
      </c>
      <c r="G1627" s="125" t="s">
        <v>294</v>
      </c>
      <c r="H1627" s="125" t="s">
        <v>187</v>
      </c>
      <c r="I1627" s="123">
        <v>38000</v>
      </c>
      <c r="J1627" s="123">
        <v>38000</v>
      </c>
      <c r="K1627" s="123">
        <v>20000</v>
      </c>
      <c r="L1627" s="126">
        <v>6.399</v>
      </c>
      <c r="M1627" s="137">
        <v>7</v>
      </c>
      <c r="N1627" s="126">
        <v>1.865</v>
      </c>
      <c r="O1627" s="123">
        <v>3</v>
      </c>
      <c r="P1627" s="136">
        <v>1.3987499999999999</v>
      </c>
      <c r="Q1627" s="138">
        <v>8.4</v>
      </c>
      <c r="R1627" s="137">
        <v>8.4</v>
      </c>
      <c r="S1627" s="139">
        <v>839680</v>
      </c>
      <c r="T1627" s="124">
        <v>4</v>
      </c>
      <c r="U1627" s="140">
        <v>99961.904761904763</v>
      </c>
      <c r="V1627" s="141">
        <v>10.003810975609756</v>
      </c>
    </row>
    <row r="1628" spans="1:22">
      <c r="A1628" s="125">
        <v>1630</v>
      </c>
      <c r="B1628" s="125">
        <v>1630</v>
      </c>
      <c r="C1628" s="125" t="s">
        <v>2405</v>
      </c>
      <c r="D1628" s="125" t="s">
        <v>184</v>
      </c>
      <c r="E1628" s="125" t="s">
        <v>184</v>
      </c>
      <c r="F1628" s="125" t="s">
        <v>293</v>
      </c>
      <c r="G1628" s="125" t="s">
        <v>294</v>
      </c>
      <c r="H1628" s="125" t="s">
        <v>187</v>
      </c>
      <c r="I1628" s="123">
        <v>38000</v>
      </c>
      <c r="J1628" s="123">
        <v>38000</v>
      </c>
      <c r="K1628" s="123">
        <v>20000</v>
      </c>
      <c r="L1628" s="126">
        <v>5.5910000000000002</v>
      </c>
      <c r="M1628" s="137">
        <v>6</v>
      </c>
      <c r="N1628" s="126">
        <v>0.91300000000000003</v>
      </c>
      <c r="O1628" s="123">
        <v>3</v>
      </c>
      <c r="P1628" s="136">
        <v>0.91300000000000003</v>
      </c>
      <c r="Q1628" s="138">
        <v>4.2</v>
      </c>
      <c r="R1628" s="137">
        <v>4.2</v>
      </c>
      <c r="S1628" s="139">
        <v>769410</v>
      </c>
      <c r="T1628" s="124">
        <v>4</v>
      </c>
      <c r="U1628" s="140">
        <v>183192.85714285713</v>
      </c>
      <c r="V1628" s="141">
        <v>5.4587281163488903</v>
      </c>
    </row>
    <row r="1629" spans="1:22">
      <c r="A1629" s="125">
        <v>1631</v>
      </c>
      <c r="B1629" s="125">
        <v>1631</v>
      </c>
      <c r="C1629" s="125" t="s">
        <v>2406</v>
      </c>
      <c r="D1629" s="125" t="s">
        <v>184</v>
      </c>
      <c r="E1629" s="125" t="s">
        <v>184</v>
      </c>
      <c r="F1629" s="125" t="s">
        <v>293</v>
      </c>
      <c r="G1629" s="125" t="s">
        <v>294</v>
      </c>
      <c r="H1629" s="125" t="s">
        <v>187</v>
      </c>
      <c r="I1629" s="123">
        <v>38000</v>
      </c>
      <c r="J1629" s="123">
        <v>38000</v>
      </c>
      <c r="K1629" s="123">
        <v>20000</v>
      </c>
      <c r="L1629" s="126">
        <v>6.4269999999999996</v>
      </c>
      <c r="M1629" s="137">
        <v>7</v>
      </c>
      <c r="N1629" s="126">
        <v>2.819</v>
      </c>
      <c r="O1629" s="123">
        <v>3</v>
      </c>
      <c r="P1629" s="136">
        <v>2.1142500000000002</v>
      </c>
      <c r="Q1629" s="138">
        <v>12.600000000000001</v>
      </c>
      <c r="R1629" s="137">
        <v>12.600000000000001</v>
      </c>
      <c r="S1629" s="139">
        <v>839680</v>
      </c>
      <c r="T1629" s="124">
        <v>4</v>
      </c>
      <c r="U1629" s="140">
        <v>66641.269841269837</v>
      </c>
      <c r="V1629" s="141">
        <v>15.005716463414636</v>
      </c>
    </row>
    <row r="1630" spans="1:22">
      <c r="A1630" s="125">
        <v>1632</v>
      </c>
      <c r="B1630" s="125">
        <v>1632</v>
      </c>
      <c r="C1630" s="125" t="s">
        <v>2407</v>
      </c>
      <c r="D1630" s="125" t="s">
        <v>184</v>
      </c>
      <c r="E1630" s="125" t="s">
        <v>184</v>
      </c>
      <c r="F1630" s="125" t="s">
        <v>273</v>
      </c>
      <c r="G1630" s="125" t="s">
        <v>274</v>
      </c>
      <c r="H1630" s="125" t="s">
        <v>187</v>
      </c>
      <c r="I1630" s="123">
        <v>38000</v>
      </c>
      <c r="J1630" s="123">
        <v>38000</v>
      </c>
      <c r="K1630" s="125" t="s">
        <v>193</v>
      </c>
      <c r="L1630" s="126">
        <v>4.4889999999999999</v>
      </c>
      <c r="M1630" s="137">
        <v>5</v>
      </c>
      <c r="N1630" s="126">
        <v>1.0660000000000001</v>
      </c>
      <c r="O1630" s="123">
        <v>3</v>
      </c>
      <c r="P1630" s="136">
        <v>1.0660000000000001</v>
      </c>
      <c r="Q1630" s="138">
        <v>4.2</v>
      </c>
      <c r="R1630" s="137">
        <v>4.2</v>
      </c>
      <c r="S1630" s="139">
        <v>699140</v>
      </c>
      <c r="T1630" s="124">
        <v>4</v>
      </c>
      <c r="U1630" s="140">
        <v>166461.90476190476</v>
      </c>
      <c r="V1630" s="141">
        <v>6.0073804960379897</v>
      </c>
    </row>
    <row r="1631" spans="1:22">
      <c r="A1631" s="125">
        <v>1633</v>
      </c>
      <c r="B1631" s="125">
        <v>1633</v>
      </c>
      <c r="C1631" s="125" t="s">
        <v>2408</v>
      </c>
      <c r="D1631" s="125" t="s">
        <v>184</v>
      </c>
      <c r="E1631" s="125" t="s">
        <v>184</v>
      </c>
      <c r="F1631" s="125" t="s">
        <v>273</v>
      </c>
      <c r="G1631" s="125" t="s">
        <v>274</v>
      </c>
      <c r="H1631" s="125" t="s">
        <v>187</v>
      </c>
      <c r="I1631" s="123">
        <v>38000</v>
      </c>
      <c r="J1631" s="123">
        <v>38000</v>
      </c>
      <c r="K1631" s="125" t="s">
        <v>193</v>
      </c>
      <c r="L1631" s="126">
        <v>5.4580000000000002</v>
      </c>
      <c r="M1631" s="137">
        <v>6</v>
      </c>
      <c r="N1631" s="126">
        <v>1.827</v>
      </c>
      <c r="O1631" s="123">
        <v>3</v>
      </c>
      <c r="P1631" s="136">
        <v>1.37025</v>
      </c>
      <c r="Q1631" s="138">
        <v>8.4</v>
      </c>
      <c r="R1631" s="137">
        <v>8.4</v>
      </c>
      <c r="S1631" s="139">
        <v>769410</v>
      </c>
      <c r="T1631" s="124">
        <v>4</v>
      </c>
      <c r="U1631" s="140">
        <v>91596.428571428565</v>
      </c>
      <c r="V1631" s="141">
        <v>10.917456232697781</v>
      </c>
    </row>
    <row r="1632" spans="1:22">
      <c r="A1632" s="125">
        <v>1634</v>
      </c>
      <c r="B1632" s="125">
        <v>1634</v>
      </c>
      <c r="C1632" s="125" t="s">
        <v>2409</v>
      </c>
      <c r="D1632" s="125" t="s">
        <v>184</v>
      </c>
      <c r="E1632" s="125" t="s">
        <v>184</v>
      </c>
      <c r="F1632" s="125" t="s">
        <v>2410</v>
      </c>
      <c r="G1632" s="125" t="s">
        <v>2411</v>
      </c>
      <c r="H1632" s="125" t="s">
        <v>187</v>
      </c>
      <c r="I1632" s="123">
        <v>38000</v>
      </c>
      <c r="J1632" s="123">
        <v>38000</v>
      </c>
      <c r="K1632" s="123">
        <v>10000</v>
      </c>
      <c r="L1632" s="126">
        <v>7.96</v>
      </c>
      <c r="M1632" s="137">
        <v>8</v>
      </c>
      <c r="N1632" s="126">
        <v>2.69</v>
      </c>
      <c r="O1632" s="123">
        <v>3</v>
      </c>
      <c r="P1632" s="136">
        <v>2.0175000000000001</v>
      </c>
      <c r="Q1632" s="138">
        <v>12.600000000000001</v>
      </c>
      <c r="R1632" s="137">
        <v>12.600000000000001</v>
      </c>
      <c r="S1632" s="139">
        <v>909950</v>
      </c>
      <c r="T1632" s="124">
        <v>4</v>
      </c>
      <c r="U1632" s="140">
        <v>72218.253968253965</v>
      </c>
      <c r="V1632" s="141">
        <v>13.846914665640972</v>
      </c>
    </row>
    <row r="1633" spans="1:22">
      <c r="A1633" s="125">
        <v>1635</v>
      </c>
      <c r="B1633" s="125">
        <v>1635</v>
      </c>
      <c r="C1633" s="125" t="s">
        <v>2412</v>
      </c>
      <c r="D1633" s="125" t="s">
        <v>184</v>
      </c>
      <c r="E1633" s="125" t="s">
        <v>184</v>
      </c>
      <c r="F1633" s="125" t="s">
        <v>273</v>
      </c>
      <c r="G1633" s="125" t="s">
        <v>274</v>
      </c>
      <c r="H1633" s="125" t="s">
        <v>187</v>
      </c>
      <c r="I1633" s="123">
        <v>38000</v>
      </c>
      <c r="J1633" s="123">
        <v>38000</v>
      </c>
      <c r="K1633" s="125" t="s">
        <v>193</v>
      </c>
      <c r="L1633" s="126">
        <v>4.93</v>
      </c>
      <c r="M1633" s="137">
        <v>5</v>
      </c>
      <c r="N1633" s="126">
        <v>2.3039999999999998</v>
      </c>
      <c r="O1633" s="123">
        <v>3</v>
      </c>
      <c r="P1633" s="136">
        <v>1.7279999999999998</v>
      </c>
      <c r="Q1633" s="138">
        <v>8.4</v>
      </c>
      <c r="R1633" s="137">
        <v>8.4</v>
      </c>
      <c r="S1633" s="139">
        <v>699140</v>
      </c>
      <c r="T1633" s="124">
        <v>4</v>
      </c>
      <c r="U1633" s="140">
        <v>83230.952380952382</v>
      </c>
      <c r="V1633" s="141">
        <v>12.014760992075979</v>
      </c>
    </row>
    <row r="1634" spans="1:22">
      <c r="A1634" s="125">
        <v>1636</v>
      </c>
      <c r="B1634" s="125">
        <v>1636</v>
      </c>
      <c r="C1634" s="125" t="s">
        <v>2413</v>
      </c>
      <c r="D1634" s="125" t="s">
        <v>184</v>
      </c>
      <c r="E1634" s="125" t="s">
        <v>184</v>
      </c>
      <c r="F1634" s="125" t="s">
        <v>273</v>
      </c>
      <c r="G1634" s="125" t="s">
        <v>274</v>
      </c>
      <c r="H1634" s="125" t="s">
        <v>187</v>
      </c>
      <c r="I1634" s="123">
        <v>38000</v>
      </c>
      <c r="J1634" s="123">
        <v>38000</v>
      </c>
      <c r="K1634" s="125" t="s">
        <v>193</v>
      </c>
      <c r="L1634" s="126">
        <v>14.023999999999999</v>
      </c>
      <c r="M1634" s="137">
        <v>15</v>
      </c>
      <c r="N1634" s="126">
        <v>1.44</v>
      </c>
      <c r="O1634" s="123">
        <v>3</v>
      </c>
      <c r="P1634" s="136">
        <v>1.08</v>
      </c>
      <c r="Q1634" s="138">
        <v>4.2</v>
      </c>
      <c r="R1634" s="137">
        <v>4.2</v>
      </c>
      <c r="S1634" s="139">
        <v>1650640</v>
      </c>
      <c r="T1634" s="124">
        <v>1</v>
      </c>
      <c r="U1634" s="140">
        <v>393009.52380952379</v>
      </c>
      <c r="V1634" s="141">
        <v>2.5444676004458877</v>
      </c>
    </row>
    <row r="1635" spans="1:22">
      <c r="A1635" s="125">
        <v>1637</v>
      </c>
      <c r="B1635" s="125">
        <v>1637</v>
      </c>
      <c r="C1635" s="125" t="s">
        <v>2414</v>
      </c>
      <c r="D1635" s="125" t="s">
        <v>184</v>
      </c>
      <c r="E1635" s="125" t="s">
        <v>184</v>
      </c>
      <c r="F1635" s="125" t="s">
        <v>273</v>
      </c>
      <c r="G1635" s="125" t="s">
        <v>274</v>
      </c>
      <c r="H1635" s="125" t="s">
        <v>187</v>
      </c>
      <c r="I1635" s="123">
        <v>38000</v>
      </c>
      <c r="J1635" s="123">
        <v>38000</v>
      </c>
      <c r="K1635" s="125" t="s">
        <v>193</v>
      </c>
      <c r="L1635" s="126">
        <v>16.667999999999999</v>
      </c>
      <c r="M1635" s="137">
        <v>17</v>
      </c>
      <c r="N1635" s="126">
        <v>2.46</v>
      </c>
      <c r="O1635" s="123">
        <v>3</v>
      </c>
      <c r="P1635" s="136">
        <v>1.845</v>
      </c>
      <c r="Q1635" s="138">
        <v>12.600000000000001</v>
      </c>
      <c r="R1635" s="137">
        <v>12.600000000000001</v>
      </c>
      <c r="S1635" s="139">
        <v>1838450</v>
      </c>
      <c r="T1635" s="124">
        <v>3</v>
      </c>
      <c r="U1635" s="140">
        <v>145908.73015873015</v>
      </c>
      <c r="V1635" s="141">
        <v>6.8535994995784506</v>
      </c>
    </row>
    <row r="1636" spans="1:22">
      <c r="A1636" s="125">
        <v>1638</v>
      </c>
      <c r="B1636" s="125">
        <v>1638</v>
      </c>
      <c r="C1636" s="125" t="s">
        <v>2415</v>
      </c>
      <c r="D1636" s="125" t="s">
        <v>184</v>
      </c>
      <c r="E1636" s="125" t="s">
        <v>184</v>
      </c>
      <c r="F1636" s="125" t="s">
        <v>270</v>
      </c>
      <c r="G1636" s="125" t="s">
        <v>271</v>
      </c>
      <c r="H1636" s="125" t="s">
        <v>187</v>
      </c>
      <c r="I1636" s="123">
        <v>38000</v>
      </c>
      <c r="J1636" s="125" t="s">
        <v>193</v>
      </c>
      <c r="K1636" s="123">
        <v>38000</v>
      </c>
      <c r="L1636" s="126">
        <v>15.478</v>
      </c>
      <c r="M1636" s="137">
        <v>16</v>
      </c>
      <c r="N1636" s="126">
        <v>1.1970000000000001</v>
      </c>
      <c r="O1636" s="123">
        <v>3</v>
      </c>
      <c r="P1636" s="136">
        <v>1.1970000000000001</v>
      </c>
      <c r="Q1636" s="138">
        <v>4.2</v>
      </c>
      <c r="R1636" s="137">
        <v>4.2</v>
      </c>
      <c r="S1636" s="139">
        <v>1703340</v>
      </c>
      <c r="T1636" s="124">
        <v>1</v>
      </c>
      <c r="U1636" s="140">
        <v>405557.14285714284</v>
      </c>
      <c r="V1636" s="141">
        <v>2.4657437739969708</v>
      </c>
    </row>
    <row r="1637" spans="1:22">
      <c r="A1637" s="125">
        <v>1639</v>
      </c>
      <c r="B1637" s="125">
        <v>1639</v>
      </c>
      <c r="C1637" s="125" t="s">
        <v>2416</v>
      </c>
      <c r="D1637" s="125" t="s">
        <v>184</v>
      </c>
      <c r="E1637" s="125" t="s">
        <v>184</v>
      </c>
      <c r="F1637" s="125" t="s">
        <v>270</v>
      </c>
      <c r="G1637" s="125" t="s">
        <v>271</v>
      </c>
      <c r="H1637" s="125" t="s">
        <v>187</v>
      </c>
      <c r="I1637" s="123">
        <v>38000</v>
      </c>
      <c r="J1637" s="125" t="s">
        <v>193</v>
      </c>
      <c r="K1637" s="123">
        <v>38000</v>
      </c>
      <c r="L1637" s="126">
        <v>12.103999999999999</v>
      </c>
      <c r="M1637" s="137">
        <v>13</v>
      </c>
      <c r="N1637" s="126">
        <v>4.149</v>
      </c>
      <c r="O1637" s="123">
        <v>3</v>
      </c>
      <c r="P1637" s="136">
        <v>3.1117499999999998</v>
      </c>
      <c r="Q1637" s="138">
        <v>21</v>
      </c>
      <c r="R1637" s="137">
        <v>21</v>
      </c>
      <c r="S1637" s="139">
        <v>1261300</v>
      </c>
      <c r="T1637" s="124">
        <v>4</v>
      </c>
      <c r="U1637" s="140">
        <v>60061.904761904763</v>
      </c>
      <c r="V1637" s="141">
        <v>16.649488622849439</v>
      </c>
    </row>
    <row r="1638" spans="1:22">
      <c r="A1638" s="125">
        <v>1640</v>
      </c>
      <c r="B1638" s="125">
        <v>1640</v>
      </c>
      <c r="C1638" s="125" t="s">
        <v>2417</v>
      </c>
      <c r="D1638" s="125" t="s">
        <v>184</v>
      </c>
      <c r="E1638" s="125" t="s">
        <v>184</v>
      </c>
      <c r="F1638" s="125" t="s">
        <v>270</v>
      </c>
      <c r="G1638" s="125" t="s">
        <v>271</v>
      </c>
      <c r="H1638" s="125" t="s">
        <v>187</v>
      </c>
      <c r="I1638" s="123">
        <v>38000</v>
      </c>
      <c r="J1638" s="125" t="s">
        <v>193</v>
      </c>
      <c r="K1638" s="123">
        <v>38000</v>
      </c>
      <c r="L1638" s="126">
        <v>8.3160000000000007</v>
      </c>
      <c r="M1638" s="137">
        <v>9</v>
      </c>
      <c r="N1638" s="126">
        <v>2.383</v>
      </c>
      <c r="O1638" s="123">
        <v>3</v>
      </c>
      <c r="P1638" s="136">
        <v>1.78725</v>
      </c>
      <c r="Q1638" s="138">
        <v>12.600000000000001</v>
      </c>
      <c r="R1638" s="137">
        <v>12.600000000000001</v>
      </c>
      <c r="S1638" s="139">
        <v>1416850</v>
      </c>
      <c r="T1638" s="124">
        <v>3</v>
      </c>
      <c r="U1638" s="140">
        <v>112448.41269841269</v>
      </c>
      <c r="V1638" s="141">
        <v>8.8929667925327323</v>
      </c>
    </row>
    <row r="1639" spans="1:22">
      <c r="A1639" s="125">
        <v>1641</v>
      </c>
      <c r="B1639" s="125">
        <v>1641</v>
      </c>
      <c r="C1639" s="125" t="s">
        <v>2418</v>
      </c>
      <c r="D1639" s="125" t="s">
        <v>184</v>
      </c>
      <c r="E1639" s="125" t="s">
        <v>184</v>
      </c>
      <c r="F1639" s="125" t="s">
        <v>270</v>
      </c>
      <c r="G1639" s="125" t="s">
        <v>271</v>
      </c>
      <c r="H1639" s="125" t="s">
        <v>187</v>
      </c>
      <c r="I1639" s="123">
        <v>38000</v>
      </c>
      <c r="J1639" s="125" t="s">
        <v>193</v>
      </c>
      <c r="K1639" s="123">
        <v>38000</v>
      </c>
      <c r="L1639" s="126">
        <v>10.914999999999999</v>
      </c>
      <c r="M1639" s="137">
        <v>11</v>
      </c>
      <c r="N1639" s="126">
        <v>1.3939999999999999</v>
      </c>
      <c r="O1639" s="123">
        <v>3</v>
      </c>
      <c r="P1639" s="136">
        <v>1.0454999999999999</v>
      </c>
      <c r="Q1639" s="138">
        <v>4.2</v>
      </c>
      <c r="R1639" s="137">
        <v>4.2</v>
      </c>
      <c r="S1639" s="139">
        <v>1439840</v>
      </c>
      <c r="T1639" s="124">
        <v>1</v>
      </c>
      <c r="U1639" s="140">
        <v>342819.04761904763</v>
      </c>
      <c r="V1639" s="141">
        <v>2.9169907767529724</v>
      </c>
    </row>
    <row r="1640" spans="1:22">
      <c r="A1640" s="125">
        <v>1642</v>
      </c>
      <c r="B1640" s="125">
        <v>1642</v>
      </c>
      <c r="C1640" s="125" t="s">
        <v>2419</v>
      </c>
      <c r="D1640" s="125" t="s">
        <v>184</v>
      </c>
      <c r="E1640" s="125" t="s">
        <v>184</v>
      </c>
      <c r="F1640" s="125" t="s">
        <v>270</v>
      </c>
      <c r="G1640" s="125" t="s">
        <v>271</v>
      </c>
      <c r="H1640" s="125" t="s">
        <v>187</v>
      </c>
      <c r="I1640" s="123">
        <v>38000</v>
      </c>
      <c r="J1640" s="125" t="s">
        <v>193</v>
      </c>
      <c r="K1640" s="123">
        <v>38000</v>
      </c>
      <c r="L1640" s="126">
        <v>9.1850000000000005</v>
      </c>
      <c r="M1640" s="137">
        <v>10</v>
      </c>
      <c r="N1640" s="126">
        <v>2.7810000000000001</v>
      </c>
      <c r="O1640" s="123">
        <v>3</v>
      </c>
      <c r="P1640" s="136">
        <v>2.08575</v>
      </c>
      <c r="Q1640" s="138">
        <v>12.600000000000001</v>
      </c>
      <c r="R1640" s="137">
        <v>12.600000000000001</v>
      </c>
      <c r="S1640" s="139">
        <v>1469550</v>
      </c>
      <c r="T1640" s="124">
        <v>3</v>
      </c>
      <c r="U1640" s="140">
        <v>116630.95238095237</v>
      </c>
      <c r="V1640" s="141">
        <v>8.5740532816168233</v>
      </c>
    </row>
    <row r="1641" spans="1:22">
      <c r="A1641" s="125">
        <v>1643</v>
      </c>
      <c r="B1641" s="125">
        <v>1643</v>
      </c>
      <c r="C1641" s="125" t="s">
        <v>2420</v>
      </c>
      <c r="D1641" s="125" t="s">
        <v>184</v>
      </c>
      <c r="E1641" s="125" t="s">
        <v>184</v>
      </c>
      <c r="F1641" s="125" t="s">
        <v>270</v>
      </c>
      <c r="G1641" s="125" t="s">
        <v>271</v>
      </c>
      <c r="H1641" s="125" t="s">
        <v>187</v>
      </c>
      <c r="I1641" s="123">
        <v>38000</v>
      </c>
      <c r="J1641" s="125" t="s">
        <v>193</v>
      </c>
      <c r="K1641" s="123">
        <v>38000</v>
      </c>
      <c r="L1641" s="126">
        <v>9.8680000000000003</v>
      </c>
      <c r="M1641" s="137">
        <v>10</v>
      </c>
      <c r="N1641" s="126">
        <v>1.379</v>
      </c>
      <c r="O1641" s="123">
        <v>3</v>
      </c>
      <c r="P1641" s="136">
        <v>1.0342500000000001</v>
      </c>
      <c r="Q1641" s="138">
        <v>4.2</v>
      </c>
      <c r="R1641" s="137">
        <v>4.2</v>
      </c>
      <c r="S1641" s="139">
        <v>1387140</v>
      </c>
      <c r="T1641" s="124">
        <v>1</v>
      </c>
      <c r="U1641" s="140">
        <v>330271.42857142858</v>
      </c>
      <c r="V1641" s="141">
        <v>3.0278126216531858</v>
      </c>
    </row>
    <row r="1642" spans="1:22">
      <c r="A1642" s="125">
        <v>1644</v>
      </c>
      <c r="B1642" s="125">
        <v>1644</v>
      </c>
      <c r="C1642" s="125" t="s">
        <v>2421</v>
      </c>
      <c r="D1642" s="125" t="s">
        <v>184</v>
      </c>
      <c r="E1642" s="125" t="s">
        <v>184</v>
      </c>
      <c r="F1642" s="125" t="s">
        <v>270</v>
      </c>
      <c r="G1642" s="125" t="s">
        <v>271</v>
      </c>
      <c r="H1642" s="125" t="s">
        <v>187</v>
      </c>
      <c r="I1642" s="123">
        <v>38000</v>
      </c>
      <c r="J1642" s="125" t="s">
        <v>193</v>
      </c>
      <c r="K1642" s="123">
        <v>38000</v>
      </c>
      <c r="L1642" s="126">
        <v>7.4539999999999997</v>
      </c>
      <c r="M1642" s="137">
        <v>8</v>
      </c>
      <c r="N1642" s="126">
        <v>0.45100000000000001</v>
      </c>
      <c r="O1642" s="123">
        <v>3</v>
      </c>
      <c r="P1642" s="136">
        <v>0.45100000000000001</v>
      </c>
      <c r="Q1642" s="138">
        <v>4.2</v>
      </c>
      <c r="R1642" s="137">
        <v>4.2</v>
      </c>
      <c r="S1642" s="139">
        <v>909950</v>
      </c>
      <c r="T1642" s="124">
        <v>4</v>
      </c>
      <c r="U1642" s="140">
        <v>216654.76190476189</v>
      </c>
      <c r="V1642" s="141">
        <v>4.6156382218803227</v>
      </c>
    </row>
    <row r="1643" spans="1:22">
      <c r="A1643" s="125">
        <v>1645</v>
      </c>
      <c r="B1643" s="125">
        <v>1645</v>
      </c>
      <c r="C1643" s="125" t="s">
        <v>2422</v>
      </c>
      <c r="D1643" s="125" t="s">
        <v>184</v>
      </c>
      <c r="E1643" s="125" t="s">
        <v>184</v>
      </c>
      <c r="F1643" s="125" t="s">
        <v>270</v>
      </c>
      <c r="G1643" s="125" t="s">
        <v>271</v>
      </c>
      <c r="H1643" s="125" t="s">
        <v>187</v>
      </c>
      <c r="I1643" s="123">
        <v>38000</v>
      </c>
      <c r="J1643" s="125" t="s">
        <v>193</v>
      </c>
      <c r="K1643" s="123">
        <v>38000</v>
      </c>
      <c r="L1643" s="126">
        <v>6.4950000000000001</v>
      </c>
      <c r="M1643" s="137">
        <v>7</v>
      </c>
      <c r="N1643" s="126">
        <v>1.2669999999999999</v>
      </c>
      <c r="O1643" s="123">
        <v>3</v>
      </c>
      <c r="P1643" s="136">
        <v>0.95024999999999993</v>
      </c>
      <c r="Q1643" s="138">
        <v>4.2</v>
      </c>
      <c r="R1643" s="137">
        <v>4.2</v>
      </c>
      <c r="S1643" s="139">
        <v>839680</v>
      </c>
      <c r="T1643" s="124">
        <v>4</v>
      </c>
      <c r="U1643" s="140">
        <v>199923.80952380953</v>
      </c>
      <c r="V1643" s="141">
        <v>5.0019054878048781</v>
      </c>
    </row>
    <row r="1644" spans="1:22">
      <c r="A1644" s="125">
        <v>1646</v>
      </c>
      <c r="B1644" s="125">
        <v>1646</v>
      </c>
      <c r="C1644" s="125" t="s">
        <v>2423</v>
      </c>
      <c r="D1644" s="125" t="s">
        <v>184</v>
      </c>
      <c r="E1644" s="125" t="s">
        <v>184</v>
      </c>
      <c r="F1644" s="125" t="s">
        <v>270</v>
      </c>
      <c r="G1644" s="125" t="s">
        <v>271</v>
      </c>
      <c r="H1644" s="125" t="s">
        <v>187</v>
      </c>
      <c r="I1644" s="123">
        <v>38000</v>
      </c>
      <c r="J1644" s="125" t="s">
        <v>193</v>
      </c>
      <c r="K1644" s="123">
        <v>38000</v>
      </c>
      <c r="L1644" s="126">
        <v>3.8239999999999998</v>
      </c>
      <c r="M1644" s="137">
        <v>4</v>
      </c>
      <c r="N1644" s="126">
        <v>2.0880000000000001</v>
      </c>
      <c r="O1644" s="123">
        <v>3</v>
      </c>
      <c r="P1644" s="136">
        <v>1.5660000000000001</v>
      </c>
      <c r="Q1644" s="138">
        <v>8.4</v>
      </c>
      <c r="R1644" s="137">
        <v>8.4</v>
      </c>
      <c r="S1644" s="139">
        <v>628870</v>
      </c>
      <c r="T1644" s="124">
        <v>4</v>
      </c>
      <c r="U1644" s="140">
        <v>74865.476190476184</v>
      </c>
      <c r="V1644" s="141">
        <v>13.357291650102566</v>
      </c>
    </row>
    <row r="1645" spans="1:22">
      <c r="A1645" s="125">
        <v>1647</v>
      </c>
      <c r="B1645" s="125">
        <v>1647</v>
      </c>
      <c r="C1645" s="125" t="s">
        <v>2424</v>
      </c>
      <c r="D1645" s="125" t="s">
        <v>184</v>
      </c>
      <c r="E1645" s="125" t="s">
        <v>184</v>
      </c>
      <c r="F1645" s="125" t="s">
        <v>270</v>
      </c>
      <c r="G1645" s="125" t="s">
        <v>271</v>
      </c>
      <c r="H1645" s="125" t="s">
        <v>187</v>
      </c>
      <c r="I1645" s="123">
        <v>38000</v>
      </c>
      <c r="J1645" s="125" t="s">
        <v>193</v>
      </c>
      <c r="K1645" s="123">
        <v>38000</v>
      </c>
      <c r="L1645" s="126">
        <v>4.359</v>
      </c>
      <c r="M1645" s="137">
        <v>5</v>
      </c>
      <c r="N1645" s="126">
        <v>2.1190000000000002</v>
      </c>
      <c r="O1645" s="123">
        <v>3</v>
      </c>
      <c r="P1645" s="136">
        <v>1.5892500000000003</v>
      </c>
      <c r="Q1645" s="138">
        <v>8.4</v>
      </c>
      <c r="R1645" s="137">
        <v>8.4</v>
      </c>
      <c r="S1645" s="139">
        <v>699140</v>
      </c>
      <c r="T1645" s="124">
        <v>4</v>
      </c>
      <c r="U1645" s="140">
        <v>83230.952380952382</v>
      </c>
      <c r="V1645" s="141">
        <v>12.014760992075979</v>
      </c>
    </row>
    <row r="1646" spans="1:22">
      <c r="A1646" s="125">
        <v>1648</v>
      </c>
      <c r="B1646" s="125">
        <v>1648</v>
      </c>
      <c r="C1646" s="125" t="s">
        <v>2425</v>
      </c>
      <c r="D1646" s="125" t="s">
        <v>184</v>
      </c>
      <c r="E1646" s="125" t="s">
        <v>184</v>
      </c>
      <c r="F1646" s="125" t="s">
        <v>270</v>
      </c>
      <c r="G1646" s="125" t="s">
        <v>271</v>
      </c>
      <c r="H1646" s="125" t="s">
        <v>187</v>
      </c>
      <c r="I1646" s="123">
        <v>38000</v>
      </c>
      <c r="J1646" s="125" t="s">
        <v>193</v>
      </c>
      <c r="K1646" s="123">
        <v>38000</v>
      </c>
      <c r="L1646" s="126">
        <v>1.577</v>
      </c>
      <c r="M1646" s="137">
        <v>2</v>
      </c>
      <c r="N1646" s="126">
        <v>1.2649999999999999</v>
      </c>
      <c r="O1646" s="123">
        <v>3</v>
      </c>
      <c r="P1646" s="136">
        <v>0.94874999999999998</v>
      </c>
      <c r="Q1646" s="138">
        <v>4.2</v>
      </c>
      <c r="R1646" s="137">
        <v>4.2</v>
      </c>
      <c r="S1646" s="139">
        <v>488330</v>
      </c>
      <c r="T1646" s="124">
        <v>4</v>
      </c>
      <c r="U1646" s="140">
        <v>116269.04761904762</v>
      </c>
      <c r="V1646" s="141">
        <v>8.6007413019884087</v>
      </c>
    </row>
    <row r="1647" spans="1:22">
      <c r="A1647" s="125">
        <v>1649</v>
      </c>
      <c r="B1647" s="125">
        <v>1649</v>
      </c>
      <c r="C1647" s="125" t="s">
        <v>2426</v>
      </c>
      <c r="D1647" s="125" t="s">
        <v>223</v>
      </c>
      <c r="E1647" s="125" t="s">
        <v>223</v>
      </c>
      <c r="F1647" s="125" t="s">
        <v>414</v>
      </c>
      <c r="G1647" s="125" t="s">
        <v>415</v>
      </c>
      <c r="H1647" s="125" t="s">
        <v>187</v>
      </c>
      <c r="I1647" s="123">
        <v>38000</v>
      </c>
      <c r="J1647" s="125" t="s">
        <v>193</v>
      </c>
      <c r="K1647" s="123">
        <v>38000</v>
      </c>
      <c r="L1647" s="126">
        <v>7.1310000000000002</v>
      </c>
      <c r="M1647" s="137">
        <v>8</v>
      </c>
      <c r="N1647" s="126">
        <v>0.59499999999999997</v>
      </c>
      <c r="O1647" s="123">
        <v>3</v>
      </c>
      <c r="P1647" s="136">
        <v>0.59499999999999997</v>
      </c>
      <c r="Q1647" s="138">
        <v>4.2</v>
      </c>
      <c r="R1647" s="137">
        <v>4.2</v>
      </c>
      <c r="S1647" s="139">
        <v>909950</v>
      </c>
      <c r="T1647" s="124">
        <v>4</v>
      </c>
      <c r="U1647" s="140">
        <v>216654.76190476189</v>
      </c>
      <c r="V1647" s="141">
        <v>4.6156382218803227</v>
      </c>
    </row>
    <row r="1648" spans="1:22">
      <c r="A1648" s="125">
        <v>1650</v>
      </c>
      <c r="B1648" s="125">
        <v>1650</v>
      </c>
      <c r="C1648" s="125" t="s">
        <v>2427</v>
      </c>
      <c r="D1648" s="125" t="s">
        <v>223</v>
      </c>
      <c r="E1648" s="125" t="s">
        <v>223</v>
      </c>
      <c r="F1648" s="125" t="s">
        <v>265</v>
      </c>
      <c r="G1648" s="125" t="s">
        <v>266</v>
      </c>
      <c r="H1648" s="125" t="s">
        <v>187</v>
      </c>
      <c r="I1648" s="123">
        <v>38000</v>
      </c>
      <c r="J1648" s="123">
        <v>38000</v>
      </c>
      <c r="K1648" s="123">
        <v>20000</v>
      </c>
      <c r="L1648" s="126">
        <v>4.1660000000000004</v>
      </c>
      <c r="M1648" s="137">
        <v>5</v>
      </c>
      <c r="N1648" s="126">
        <v>1.736</v>
      </c>
      <c r="O1648" s="123">
        <v>3</v>
      </c>
      <c r="P1648" s="136">
        <v>1.302</v>
      </c>
      <c r="Q1648" s="138">
        <v>8.4</v>
      </c>
      <c r="R1648" s="137">
        <v>8.4</v>
      </c>
      <c r="S1648" s="139">
        <v>699140</v>
      </c>
      <c r="T1648" s="124">
        <v>4</v>
      </c>
      <c r="U1648" s="140">
        <v>83230.952380952382</v>
      </c>
      <c r="V1648" s="141">
        <v>12.014760992075979</v>
      </c>
    </row>
    <row r="1649" spans="1:22">
      <c r="A1649" s="125">
        <v>1651</v>
      </c>
      <c r="B1649" s="125">
        <v>1651</v>
      </c>
      <c r="C1649" s="125" t="s">
        <v>2428</v>
      </c>
      <c r="D1649" s="125" t="s">
        <v>223</v>
      </c>
      <c r="E1649" s="125" t="s">
        <v>223</v>
      </c>
      <c r="F1649" s="125" t="s">
        <v>265</v>
      </c>
      <c r="G1649" s="125" t="s">
        <v>266</v>
      </c>
      <c r="H1649" s="125" t="s">
        <v>187</v>
      </c>
      <c r="I1649" s="123">
        <v>38000</v>
      </c>
      <c r="J1649" s="123">
        <v>38000</v>
      </c>
      <c r="K1649" s="123">
        <v>20000</v>
      </c>
      <c r="L1649" s="126">
        <v>2.7829999999999999</v>
      </c>
      <c r="M1649" s="137">
        <v>3</v>
      </c>
      <c r="N1649" s="126">
        <v>1.0129999999999999</v>
      </c>
      <c r="O1649" s="123">
        <v>3</v>
      </c>
      <c r="P1649" s="136">
        <v>1.0129999999999999</v>
      </c>
      <c r="Q1649" s="138">
        <v>4.2</v>
      </c>
      <c r="R1649" s="137">
        <v>4.2</v>
      </c>
      <c r="S1649" s="139">
        <v>558600</v>
      </c>
      <c r="T1649" s="124">
        <v>4</v>
      </c>
      <c r="U1649" s="140">
        <v>133000</v>
      </c>
      <c r="V1649" s="141">
        <v>7.518796992481203</v>
      </c>
    </row>
    <row r="1650" spans="1:22">
      <c r="A1650" s="125">
        <v>1652</v>
      </c>
      <c r="B1650" s="125">
        <v>1652</v>
      </c>
      <c r="C1650" s="125" t="s">
        <v>2429</v>
      </c>
      <c r="D1650" s="125" t="s">
        <v>184</v>
      </c>
      <c r="E1650" s="125" t="s">
        <v>184</v>
      </c>
      <c r="F1650" s="125" t="s">
        <v>265</v>
      </c>
      <c r="G1650" s="125" t="s">
        <v>266</v>
      </c>
      <c r="H1650" s="125" t="s">
        <v>187</v>
      </c>
      <c r="I1650" s="123">
        <v>38000</v>
      </c>
      <c r="J1650" s="123">
        <v>38000</v>
      </c>
      <c r="K1650" s="123">
        <v>20000</v>
      </c>
      <c r="L1650" s="126">
        <v>4.8490000000000002</v>
      </c>
      <c r="M1650" s="137">
        <v>5</v>
      </c>
      <c r="N1650" s="126">
        <v>1.5569999999999999</v>
      </c>
      <c r="O1650" s="123">
        <v>3</v>
      </c>
      <c r="P1650" s="136">
        <v>1.1677499999999998</v>
      </c>
      <c r="Q1650" s="138">
        <v>4.2</v>
      </c>
      <c r="R1650" s="137">
        <v>4.2</v>
      </c>
      <c r="S1650" s="139">
        <v>699140</v>
      </c>
      <c r="T1650" s="124">
        <v>4</v>
      </c>
      <c r="U1650" s="140">
        <v>166461.90476190476</v>
      </c>
      <c r="V1650" s="141">
        <v>6.0073804960379897</v>
      </c>
    </row>
    <row r="1651" spans="1:22">
      <c r="A1651" s="125">
        <v>1653</v>
      </c>
      <c r="B1651" s="125">
        <v>1653</v>
      </c>
      <c r="C1651" s="125" t="s">
        <v>2430</v>
      </c>
      <c r="D1651" s="125" t="s">
        <v>184</v>
      </c>
      <c r="E1651" s="125" t="s">
        <v>184</v>
      </c>
      <c r="F1651" s="125" t="s">
        <v>265</v>
      </c>
      <c r="G1651" s="125" t="s">
        <v>266</v>
      </c>
      <c r="H1651" s="125" t="s">
        <v>187</v>
      </c>
      <c r="I1651" s="123">
        <v>38000</v>
      </c>
      <c r="J1651" s="123">
        <v>38000</v>
      </c>
      <c r="K1651" s="123">
        <v>20000</v>
      </c>
      <c r="L1651" s="126">
        <v>6.8710000000000004</v>
      </c>
      <c r="M1651" s="137">
        <v>7</v>
      </c>
      <c r="N1651" s="126">
        <v>1.5569999999999999</v>
      </c>
      <c r="O1651" s="123">
        <v>3</v>
      </c>
      <c r="P1651" s="136">
        <v>1.1677499999999998</v>
      </c>
      <c r="Q1651" s="138">
        <v>4.2</v>
      </c>
      <c r="R1651" s="137">
        <v>4.2</v>
      </c>
      <c r="S1651" s="139">
        <v>839680</v>
      </c>
      <c r="T1651" s="124">
        <v>4</v>
      </c>
      <c r="U1651" s="140">
        <v>199923.80952380953</v>
      </c>
      <c r="V1651" s="141">
        <v>5.0019054878048781</v>
      </c>
    </row>
    <row r="1652" spans="1:22">
      <c r="A1652" s="125">
        <v>1654</v>
      </c>
      <c r="B1652" s="125">
        <v>1654</v>
      </c>
      <c r="C1652" s="125" t="s">
        <v>2431</v>
      </c>
      <c r="D1652" s="125" t="s">
        <v>184</v>
      </c>
      <c r="E1652" s="125" t="s">
        <v>184</v>
      </c>
      <c r="F1652" s="125" t="s">
        <v>293</v>
      </c>
      <c r="G1652" s="125" t="s">
        <v>294</v>
      </c>
      <c r="H1652" s="125" t="s">
        <v>187</v>
      </c>
      <c r="I1652" s="123">
        <v>38000</v>
      </c>
      <c r="J1652" s="123">
        <v>38000</v>
      </c>
      <c r="K1652" s="123">
        <v>20000</v>
      </c>
      <c r="L1652" s="126">
        <v>8.6370000000000005</v>
      </c>
      <c r="M1652" s="137">
        <v>9</v>
      </c>
      <c r="N1652" s="126">
        <v>0.89700000000000002</v>
      </c>
      <c r="O1652" s="123">
        <v>3</v>
      </c>
      <c r="P1652" s="136">
        <v>0.89700000000000002</v>
      </c>
      <c r="Q1652" s="138">
        <v>4.2</v>
      </c>
      <c r="R1652" s="137">
        <v>4.2</v>
      </c>
      <c r="S1652" s="139">
        <v>1334440</v>
      </c>
      <c r="T1652" s="124">
        <v>1</v>
      </c>
      <c r="U1652" s="140">
        <v>317723.80952380953</v>
      </c>
      <c r="V1652" s="141">
        <v>3.1473876682353645</v>
      </c>
    </row>
    <row r="1653" spans="1:22">
      <c r="A1653" s="125">
        <v>1655</v>
      </c>
      <c r="B1653" s="125">
        <v>1655</v>
      </c>
      <c r="C1653" s="125" t="s">
        <v>2432</v>
      </c>
      <c r="D1653" s="125" t="s">
        <v>184</v>
      </c>
      <c r="E1653" s="125" t="s">
        <v>184</v>
      </c>
      <c r="F1653" s="125" t="s">
        <v>293</v>
      </c>
      <c r="G1653" s="125" t="s">
        <v>294</v>
      </c>
      <c r="H1653" s="125" t="s">
        <v>187</v>
      </c>
      <c r="I1653" s="123">
        <v>38000</v>
      </c>
      <c r="J1653" s="123">
        <v>38000</v>
      </c>
      <c r="K1653" s="123">
        <v>20000</v>
      </c>
      <c r="L1653" s="126">
        <v>7.0709999999999997</v>
      </c>
      <c r="M1653" s="137">
        <v>8</v>
      </c>
      <c r="N1653" s="126">
        <v>1.8029999999999999</v>
      </c>
      <c r="O1653" s="123">
        <v>3</v>
      </c>
      <c r="P1653" s="136">
        <v>1.35225</v>
      </c>
      <c r="Q1653" s="138">
        <v>8.4</v>
      </c>
      <c r="R1653" s="137">
        <v>8.4</v>
      </c>
      <c r="S1653" s="139">
        <v>909950</v>
      </c>
      <c r="T1653" s="124">
        <v>4</v>
      </c>
      <c r="U1653" s="140">
        <v>108327.38095238095</v>
      </c>
      <c r="V1653" s="141">
        <v>9.2312764437606454</v>
      </c>
    </row>
    <row r="1654" spans="1:22">
      <c r="A1654" s="125">
        <v>1656</v>
      </c>
      <c r="B1654" s="125">
        <v>1656</v>
      </c>
      <c r="C1654" s="125" t="s">
        <v>2433</v>
      </c>
      <c r="D1654" s="125" t="s">
        <v>184</v>
      </c>
      <c r="E1654" s="125" t="s">
        <v>184</v>
      </c>
      <c r="F1654" s="125" t="s">
        <v>277</v>
      </c>
      <c r="G1654" s="125" t="s">
        <v>278</v>
      </c>
      <c r="H1654" s="125" t="s">
        <v>187</v>
      </c>
      <c r="I1654" s="123">
        <v>38000</v>
      </c>
      <c r="J1654" s="123">
        <v>38000</v>
      </c>
      <c r="K1654" s="123">
        <v>20000</v>
      </c>
      <c r="L1654" s="126">
        <v>3.149</v>
      </c>
      <c r="M1654" s="137">
        <v>4</v>
      </c>
      <c r="N1654" s="126">
        <v>0.57699999999999996</v>
      </c>
      <c r="O1654" s="123">
        <v>3</v>
      </c>
      <c r="P1654" s="136">
        <v>0.57699999999999996</v>
      </c>
      <c r="Q1654" s="138">
        <v>4.2</v>
      </c>
      <c r="R1654" s="137">
        <v>4.2</v>
      </c>
      <c r="S1654" s="139">
        <v>628870</v>
      </c>
      <c r="T1654" s="124">
        <v>4</v>
      </c>
      <c r="U1654" s="140">
        <v>149730.95238095237</v>
      </c>
      <c r="V1654" s="141">
        <v>6.6786458250512828</v>
      </c>
    </row>
    <row r="1655" spans="1:22">
      <c r="A1655" s="125">
        <v>1657</v>
      </c>
      <c r="B1655" s="125">
        <v>1657</v>
      </c>
      <c r="C1655" s="125" t="s">
        <v>2434</v>
      </c>
      <c r="D1655" s="125" t="s">
        <v>184</v>
      </c>
      <c r="E1655" s="125" t="s">
        <v>184</v>
      </c>
      <c r="F1655" s="125" t="s">
        <v>230</v>
      </c>
      <c r="G1655" s="125" t="s">
        <v>231</v>
      </c>
      <c r="H1655" s="125" t="s">
        <v>187</v>
      </c>
      <c r="I1655" s="123">
        <v>38000</v>
      </c>
      <c r="J1655" s="123">
        <v>38000</v>
      </c>
      <c r="K1655" s="123">
        <v>20000</v>
      </c>
      <c r="L1655" s="126">
        <v>5.3079999999999998</v>
      </c>
      <c r="M1655" s="137">
        <v>6</v>
      </c>
      <c r="N1655" s="126">
        <v>3.9039999999999999</v>
      </c>
      <c r="O1655" s="123">
        <v>3</v>
      </c>
      <c r="P1655" s="136">
        <v>2.9279999999999999</v>
      </c>
      <c r="Q1655" s="138">
        <v>21</v>
      </c>
      <c r="R1655" s="137">
        <v>21</v>
      </c>
      <c r="S1655" s="139">
        <v>769410</v>
      </c>
      <c r="T1655" s="124">
        <v>4</v>
      </c>
      <c r="U1655" s="140">
        <v>36638.571428571428</v>
      </c>
      <c r="V1655" s="141">
        <v>27.293640581744455</v>
      </c>
    </row>
    <row r="1656" spans="1:22">
      <c r="A1656" s="125">
        <v>1658</v>
      </c>
      <c r="B1656" s="125">
        <v>1658</v>
      </c>
      <c r="C1656" s="125" t="s">
        <v>2435</v>
      </c>
      <c r="D1656" s="125" t="s">
        <v>184</v>
      </c>
      <c r="E1656" s="125" t="s">
        <v>184</v>
      </c>
      <c r="F1656" s="125" t="s">
        <v>230</v>
      </c>
      <c r="G1656" s="125" t="s">
        <v>231</v>
      </c>
      <c r="H1656" s="125" t="s">
        <v>187</v>
      </c>
      <c r="I1656" s="123">
        <v>38000</v>
      </c>
      <c r="J1656" s="123">
        <v>38000</v>
      </c>
      <c r="K1656" s="123">
        <v>20000</v>
      </c>
      <c r="L1656" s="126">
        <v>7.1630000000000003</v>
      </c>
      <c r="M1656" s="137">
        <v>8</v>
      </c>
      <c r="N1656" s="126">
        <v>3.1139999999999999</v>
      </c>
      <c r="O1656" s="123">
        <v>3</v>
      </c>
      <c r="P1656" s="136">
        <v>2.3354999999999997</v>
      </c>
      <c r="Q1656" s="138">
        <v>16.8</v>
      </c>
      <c r="R1656" s="137">
        <v>16.8</v>
      </c>
      <c r="S1656" s="139">
        <v>909950</v>
      </c>
      <c r="T1656" s="124">
        <v>4</v>
      </c>
      <c r="U1656" s="140">
        <v>54163.690476190473</v>
      </c>
      <c r="V1656" s="141">
        <v>18.462552887521291</v>
      </c>
    </row>
    <row r="1657" spans="1:22">
      <c r="A1657" s="125">
        <v>1659</v>
      </c>
      <c r="B1657" s="125">
        <v>1659</v>
      </c>
      <c r="C1657" s="125" t="s">
        <v>2436</v>
      </c>
      <c r="D1657" s="125" t="s">
        <v>184</v>
      </c>
      <c r="E1657" s="125" t="s">
        <v>184</v>
      </c>
      <c r="F1657" s="125" t="s">
        <v>230</v>
      </c>
      <c r="G1657" s="125" t="s">
        <v>231</v>
      </c>
      <c r="H1657" s="125" t="s">
        <v>187</v>
      </c>
      <c r="I1657" s="123">
        <v>38000</v>
      </c>
      <c r="J1657" s="123">
        <v>38000</v>
      </c>
      <c r="K1657" s="123">
        <v>20000</v>
      </c>
      <c r="L1657" s="126">
        <v>8.3209999999999997</v>
      </c>
      <c r="M1657" s="137">
        <v>9</v>
      </c>
      <c r="N1657" s="126">
        <v>3.456</v>
      </c>
      <c r="O1657" s="123">
        <v>3</v>
      </c>
      <c r="P1657" s="136">
        <v>2.5920000000000001</v>
      </c>
      <c r="Q1657" s="138">
        <v>16.8</v>
      </c>
      <c r="R1657" s="137">
        <v>16.8</v>
      </c>
      <c r="S1657" s="139">
        <v>980220</v>
      </c>
      <c r="T1657" s="124">
        <v>4</v>
      </c>
      <c r="U1657" s="140">
        <v>58346.428571428572</v>
      </c>
      <c r="V1657" s="141">
        <v>17.13900961008753</v>
      </c>
    </row>
    <row r="1658" spans="1:22">
      <c r="A1658" s="125">
        <v>1660</v>
      </c>
      <c r="B1658" s="125">
        <v>1660</v>
      </c>
      <c r="C1658" s="125" t="s">
        <v>2437</v>
      </c>
      <c r="D1658" s="125" t="s">
        <v>184</v>
      </c>
      <c r="E1658" s="125" t="s">
        <v>184</v>
      </c>
      <c r="F1658" s="125" t="s">
        <v>298</v>
      </c>
      <c r="G1658" s="125" t="s">
        <v>299</v>
      </c>
      <c r="H1658" s="125" t="s">
        <v>187</v>
      </c>
      <c r="I1658" s="123">
        <v>38000</v>
      </c>
      <c r="J1658" s="123">
        <v>38000</v>
      </c>
      <c r="K1658" s="123">
        <v>20000</v>
      </c>
      <c r="L1658" s="126">
        <v>7.5170000000000003</v>
      </c>
      <c r="M1658" s="137">
        <v>8</v>
      </c>
      <c r="N1658" s="126">
        <v>0.88400000000000001</v>
      </c>
      <c r="O1658" s="123">
        <v>3</v>
      </c>
      <c r="P1658" s="136">
        <v>0.88400000000000001</v>
      </c>
      <c r="Q1658" s="138">
        <v>4.2</v>
      </c>
      <c r="R1658" s="137">
        <v>4.2</v>
      </c>
      <c r="S1658" s="139">
        <v>909950</v>
      </c>
      <c r="T1658" s="124">
        <v>4</v>
      </c>
      <c r="U1658" s="140">
        <v>216654.76190476189</v>
      </c>
      <c r="V1658" s="141">
        <v>4.6156382218803227</v>
      </c>
    </row>
    <row r="1659" spans="1:22">
      <c r="A1659" s="125">
        <v>1661</v>
      </c>
      <c r="B1659" s="125">
        <v>1661</v>
      </c>
      <c r="C1659" s="125" t="s">
        <v>2438</v>
      </c>
      <c r="D1659" s="125" t="s">
        <v>184</v>
      </c>
      <c r="E1659" s="125" t="s">
        <v>184</v>
      </c>
      <c r="F1659" s="125" t="s">
        <v>230</v>
      </c>
      <c r="G1659" s="125" t="s">
        <v>231</v>
      </c>
      <c r="H1659" s="125" t="s">
        <v>187</v>
      </c>
      <c r="I1659" s="123">
        <v>38000</v>
      </c>
      <c r="J1659" s="123">
        <v>38000</v>
      </c>
      <c r="K1659" s="123">
        <v>20000</v>
      </c>
      <c r="L1659" s="126">
        <v>9.0210000000000008</v>
      </c>
      <c r="M1659" s="137">
        <v>10</v>
      </c>
      <c r="N1659" s="126">
        <v>1.764</v>
      </c>
      <c r="O1659" s="123">
        <v>3</v>
      </c>
      <c r="P1659" s="136">
        <v>1.323</v>
      </c>
      <c r="Q1659" s="138">
        <v>8.4</v>
      </c>
      <c r="R1659" s="137">
        <v>8.4</v>
      </c>
      <c r="S1659" s="139">
        <v>1432500</v>
      </c>
      <c r="T1659" s="124">
        <v>2</v>
      </c>
      <c r="U1659" s="140">
        <v>170535.71428571429</v>
      </c>
      <c r="V1659" s="141">
        <v>5.8638743455497382</v>
      </c>
    </row>
    <row r="1660" spans="1:22">
      <c r="A1660" s="125">
        <v>1662</v>
      </c>
      <c r="B1660" s="125">
        <v>1662</v>
      </c>
      <c r="C1660" s="125" t="s">
        <v>2439</v>
      </c>
      <c r="D1660" s="125" t="s">
        <v>184</v>
      </c>
      <c r="E1660" s="125" t="s">
        <v>184</v>
      </c>
      <c r="F1660" s="125" t="s">
        <v>298</v>
      </c>
      <c r="G1660" s="125" t="s">
        <v>299</v>
      </c>
      <c r="H1660" s="125" t="s">
        <v>187</v>
      </c>
      <c r="I1660" s="123">
        <v>38000</v>
      </c>
      <c r="J1660" s="123">
        <v>38000</v>
      </c>
      <c r="K1660" s="123">
        <v>20000</v>
      </c>
      <c r="L1660" s="126">
        <v>5.1520000000000001</v>
      </c>
      <c r="M1660" s="137">
        <v>6</v>
      </c>
      <c r="N1660" s="126">
        <v>2.335</v>
      </c>
      <c r="O1660" s="123">
        <v>3</v>
      </c>
      <c r="P1660" s="136">
        <v>1.75125</v>
      </c>
      <c r="Q1660" s="138">
        <v>8.4</v>
      </c>
      <c r="R1660" s="137">
        <v>8.4</v>
      </c>
      <c r="S1660" s="139">
        <v>769410</v>
      </c>
      <c r="T1660" s="124">
        <v>4</v>
      </c>
      <c r="U1660" s="140">
        <v>91596.428571428565</v>
      </c>
      <c r="V1660" s="141">
        <v>10.917456232697781</v>
      </c>
    </row>
    <row r="1661" spans="1:22">
      <c r="A1661" s="125">
        <v>1663</v>
      </c>
      <c r="B1661" s="125">
        <v>1663</v>
      </c>
      <c r="C1661" s="125" t="s">
        <v>2440</v>
      </c>
      <c r="D1661" s="125" t="s">
        <v>184</v>
      </c>
      <c r="E1661" s="125" t="s">
        <v>184</v>
      </c>
      <c r="F1661" s="125" t="s">
        <v>298</v>
      </c>
      <c r="G1661" s="125" t="s">
        <v>299</v>
      </c>
      <c r="H1661" s="125" t="s">
        <v>187</v>
      </c>
      <c r="I1661" s="123">
        <v>38000</v>
      </c>
      <c r="J1661" s="123">
        <v>38000</v>
      </c>
      <c r="K1661" s="123">
        <v>20000</v>
      </c>
      <c r="L1661" s="126">
        <v>9.8520000000000003</v>
      </c>
      <c r="M1661" s="137">
        <v>10</v>
      </c>
      <c r="N1661" s="126">
        <v>2.262</v>
      </c>
      <c r="O1661" s="123">
        <v>3</v>
      </c>
      <c r="P1661" s="136">
        <v>1.6964999999999999</v>
      </c>
      <c r="Q1661" s="138">
        <v>8.4</v>
      </c>
      <c r="R1661" s="137">
        <v>8.4</v>
      </c>
      <c r="S1661" s="139">
        <v>1432500</v>
      </c>
      <c r="T1661" s="124">
        <v>2</v>
      </c>
      <c r="U1661" s="140">
        <v>170535.71428571429</v>
      </c>
      <c r="V1661" s="141">
        <v>5.8638743455497382</v>
      </c>
    </row>
    <row r="1662" spans="1:22">
      <c r="A1662" s="125">
        <v>1664</v>
      </c>
      <c r="B1662" s="125">
        <v>1664</v>
      </c>
      <c r="C1662" s="125" t="s">
        <v>2441</v>
      </c>
      <c r="D1662" s="125" t="s">
        <v>184</v>
      </c>
      <c r="E1662" s="125" t="s">
        <v>184</v>
      </c>
      <c r="F1662" s="125" t="s">
        <v>277</v>
      </c>
      <c r="G1662" s="125" t="s">
        <v>278</v>
      </c>
      <c r="H1662" s="125" t="s">
        <v>187</v>
      </c>
      <c r="I1662" s="123">
        <v>38000</v>
      </c>
      <c r="J1662" s="123">
        <v>38000</v>
      </c>
      <c r="K1662" s="123">
        <v>20000</v>
      </c>
      <c r="L1662" s="126">
        <v>8.1039999999999992</v>
      </c>
      <c r="M1662" s="137">
        <v>9</v>
      </c>
      <c r="N1662" s="126">
        <v>1.605</v>
      </c>
      <c r="O1662" s="123">
        <v>3</v>
      </c>
      <c r="P1662" s="136">
        <v>1.2037499999999999</v>
      </c>
      <c r="Q1662" s="138">
        <v>8.4</v>
      </c>
      <c r="R1662" s="137">
        <v>8.4</v>
      </c>
      <c r="S1662" s="139">
        <v>1379800</v>
      </c>
      <c r="T1662" s="124">
        <v>2</v>
      </c>
      <c r="U1662" s="140">
        <v>164261.90476190476</v>
      </c>
      <c r="V1662" s="141">
        <v>6.087838817219887</v>
      </c>
    </row>
    <row r="1663" spans="1:22">
      <c r="A1663" s="125">
        <v>1665</v>
      </c>
      <c r="B1663" s="125">
        <v>1665</v>
      </c>
      <c r="C1663" s="125" t="s">
        <v>2442</v>
      </c>
      <c r="D1663" s="125" t="s">
        <v>184</v>
      </c>
      <c r="E1663" s="125" t="s">
        <v>184</v>
      </c>
      <c r="F1663" s="125" t="s">
        <v>277</v>
      </c>
      <c r="G1663" s="125" t="s">
        <v>278</v>
      </c>
      <c r="H1663" s="125" t="s">
        <v>187</v>
      </c>
      <c r="I1663" s="123">
        <v>38000</v>
      </c>
      <c r="J1663" s="123">
        <v>38000</v>
      </c>
      <c r="K1663" s="123">
        <v>20000</v>
      </c>
      <c r="L1663" s="126">
        <v>9.4879999999999995</v>
      </c>
      <c r="M1663" s="137">
        <v>10</v>
      </c>
      <c r="N1663" s="126">
        <v>0.871</v>
      </c>
      <c r="O1663" s="123">
        <v>3</v>
      </c>
      <c r="P1663" s="136">
        <v>0.871</v>
      </c>
      <c r="Q1663" s="138">
        <v>4.2</v>
      </c>
      <c r="R1663" s="137">
        <v>4.2</v>
      </c>
      <c r="S1663" s="139">
        <v>1387140</v>
      </c>
      <c r="T1663" s="124">
        <v>1</v>
      </c>
      <c r="U1663" s="140">
        <v>330271.42857142858</v>
      </c>
      <c r="V1663" s="141">
        <v>3.0278126216531858</v>
      </c>
    </row>
    <row r="1664" spans="1:22">
      <c r="A1664" s="125">
        <v>1666</v>
      </c>
      <c r="B1664" s="125">
        <v>1666</v>
      </c>
      <c r="C1664" s="125" t="s">
        <v>2443</v>
      </c>
      <c r="D1664" s="125" t="s">
        <v>184</v>
      </c>
      <c r="E1664" s="125" t="s">
        <v>184</v>
      </c>
      <c r="F1664" s="125" t="s">
        <v>298</v>
      </c>
      <c r="G1664" s="125" t="s">
        <v>299</v>
      </c>
      <c r="H1664" s="125" t="s">
        <v>187</v>
      </c>
      <c r="I1664" s="123">
        <v>38000</v>
      </c>
      <c r="J1664" s="123">
        <v>38000</v>
      </c>
      <c r="K1664" s="123">
        <v>20000</v>
      </c>
      <c r="L1664" s="126">
        <v>8.9649999999999999</v>
      </c>
      <c r="M1664" s="137">
        <v>9</v>
      </c>
      <c r="N1664" s="126">
        <v>1.2330000000000001</v>
      </c>
      <c r="O1664" s="123">
        <v>3</v>
      </c>
      <c r="P1664" s="136">
        <v>0.92475000000000007</v>
      </c>
      <c r="Q1664" s="138">
        <v>4.2</v>
      </c>
      <c r="R1664" s="137">
        <v>4.2</v>
      </c>
      <c r="S1664" s="139">
        <v>1334440</v>
      </c>
      <c r="T1664" s="124">
        <v>1</v>
      </c>
      <c r="U1664" s="140">
        <v>317723.80952380953</v>
      </c>
      <c r="V1664" s="141">
        <v>3.1473876682353645</v>
      </c>
    </row>
    <row r="1665" spans="1:22">
      <c r="A1665" s="125">
        <v>1667</v>
      </c>
      <c r="B1665" s="125">
        <v>1667</v>
      </c>
      <c r="C1665" s="125" t="s">
        <v>2444</v>
      </c>
      <c r="D1665" s="125" t="s">
        <v>184</v>
      </c>
      <c r="E1665" s="125" t="s">
        <v>184</v>
      </c>
      <c r="F1665" s="125" t="s">
        <v>298</v>
      </c>
      <c r="G1665" s="125" t="s">
        <v>299</v>
      </c>
      <c r="H1665" s="125" t="s">
        <v>187</v>
      </c>
      <c r="I1665" s="123">
        <v>38000</v>
      </c>
      <c r="J1665" s="123">
        <v>38000</v>
      </c>
      <c r="K1665" s="123">
        <v>20000</v>
      </c>
      <c r="L1665" s="126">
        <v>2.2770000000000001</v>
      </c>
      <c r="M1665" s="137">
        <v>3</v>
      </c>
      <c r="N1665" s="126">
        <v>0.622</v>
      </c>
      <c r="O1665" s="123">
        <v>3</v>
      </c>
      <c r="P1665" s="136">
        <v>0.622</v>
      </c>
      <c r="Q1665" s="138">
        <v>4.2</v>
      </c>
      <c r="R1665" s="137">
        <v>4.2</v>
      </c>
      <c r="S1665" s="139">
        <v>558600</v>
      </c>
      <c r="T1665" s="124">
        <v>4</v>
      </c>
      <c r="U1665" s="140">
        <v>133000</v>
      </c>
      <c r="V1665" s="141">
        <v>7.518796992481203</v>
      </c>
    </row>
    <row r="1666" spans="1:22">
      <c r="A1666" s="125">
        <v>1668</v>
      </c>
      <c r="B1666" s="125">
        <v>1668</v>
      </c>
      <c r="C1666" s="125" t="s">
        <v>2445</v>
      </c>
      <c r="D1666" s="125" t="s">
        <v>184</v>
      </c>
      <c r="E1666" s="125" t="s">
        <v>184</v>
      </c>
      <c r="F1666" s="125" t="s">
        <v>298</v>
      </c>
      <c r="G1666" s="125" t="s">
        <v>299</v>
      </c>
      <c r="H1666" s="125" t="s">
        <v>187</v>
      </c>
      <c r="I1666" s="123">
        <v>38000</v>
      </c>
      <c r="J1666" s="123">
        <v>38000</v>
      </c>
      <c r="K1666" s="123">
        <v>20000</v>
      </c>
      <c r="L1666" s="126">
        <v>6.7779999999999996</v>
      </c>
      <c r="M1666" s="137">
        <v>7</v>
      </c>
      <c r="N1666" s="126">
        <v>0.25800000000000001</v>
      </c>
      <c r="O1666" s="123">
        <v>3</v>
      </c>
      <c r="P1666" s="136">
        <v>0.25800000000000001</v>
      </c>
      <c r="Q1666" s="138">
        <v>4.2</v>
      </c>
      <c r="R1666" s="137">
        <v>4.2</v>
      </c>
      <c r="S1666" s="139">
        <v>839680</v>
      </c>
      <c r="T1666" s="124">
        <v>4</v>
      </c>
      <c r="U1666" s="140">
        <v>199923.80952380953</v>
      </c>
      <c r="V1666" s="141">
        <v>5.0019054878048781</v>
      </c>
    </row>
    <row r="1667" spans="1:22">
      <c r="A1667" s="125">
        <v>1669</v>
      </c>
      <c r="B1667" s="125">
        <v>1669</v>
      </c>
      <c r="C1667" s="125" t="s">
        <v>2446</v>
      </c>
      <c r="D1667" s="125" t="s">
        <v>783</v>
      </c>
      <c r="E1667" s="125" t="s">
        <v>783</v>
      </c>
      <c r="F1667" s="125" t="s">
        <v>856</v>
      </c>
      <c r="G1667" s="125" t="s">
        <v>857</v>
      </c>
      <c r="H1667" s="125" t="s">
        <v>187</v>
      </c>
      <c r="I1667" s="123">
        <v>38000</v>
      </c>
      <c r="J1667" s="123">
        <v>38000</v>
      </c>
      <c r="K1667" s="125" t="s">
        <v>193</v>
      </c>
      <c r="L1667" s="126">
        <v>1.9550000000000001</v>
      </c>
      <c r="M1667" s="137">
        <v>2</v>
      </c>
      <c r="N1667" s="126">
        <v>0.70299999999999996</v>
      </c>
      <c r="O1667" s="123">
        <v>3</v>
      </c>
      <c r="P1667" s="136">
        <v>0.70299999999999996</v>
      </c>
      <c r="Q1667" s="138">
        <v>4.2</v>
      </c>
      <c r="R1667" s="137">
        <v>4.2</v>
      </c>
      <c r="S1667" s="139">
        <v>488330</v>
      </c>
      <c r="T1667" s="124">
        <v>4</v>
      </c>
      <c r="U1667" s="140">
        <v>116269.04761904762</v>
      </c>
      <c r="V1667" s="141">
        <v>8.6007413019884087</v>
      </c>
    </row>
    <row r="1668" spans="1:22">
      <c r="A1668" s="125">
        <v>1670</v>
      </c>
      <c r="B1668" s="125">
        <v>1670</v>
      </c>
      <c r="C1668" s="125" t="s">
        <v>2447</v>
      </c>
      <c r="D1668" s="125" t="s">
        <v>783</v>
      </c>
      <c r="E1668" s="125" t="s">
        <v>783</v>
      </c>
      <c r="F1668" s="125" t="s">
        <v>1772</v>
      </c>
      <c r="G1668" s="125" t="s">
        <v>1773</v>
      </c>
      <c r="H1668" s="125" t="s">
        <v>207</v>
      </c>
      <c r="I1668" s="123">
        <v>110000</v>
      </c>
      <c r="J1668" s="123"/>
      <c r="K1668" s="123"/>
      <c r="L1668" s="126">
        <v>6.6280000000000001</v>
      </c>
      <c r="M1668" s="137">
        <v>7</v>
      </c>
      <c r="N1668" s="126">
        <v>2.5670000000000002</v>
      </c>
      <c r="O1668" s="123">
        <v>3</v>
      </c>
      <c r="P1668" s="136">
        <v>1.9252500000000001</v>
      </c>
      <c r="Q1668" s="138">
        <v>12.600000000000001</v>
      </c>
      <c r="R1668" s="137">
        <v>12.600000000000001</v>
      </c>
      <c r="S1668" s="139">
        <v>1785370</v>
      </c>
      <c r="T1668" s="124">
        <v>7</v>
      </c>
      <c r="U1668" s="140">
        <v>141696.03174603172</v>
      </c>
      <c r="V1668" s="141">
        <v>7.0573606591350826</v>
      </c>
    </row>
    <row r="1669" spans="1:22">
      <c r="A1669" s="125">
        <v>1671</v>
      </c>
      <c r="B1669" s="125">
        <v>1671</v>
      </c>
      <c r="C1669" s="125" t="s">
        <v>2448</v>
      </c>
      <c r="D1669" s="125" t="s">
        <v>783</v>
      </c>
      <c r="E1669" s="125" t="s">
        <v>783</v>
      </c>
      <c r="F1669" s="125" t="s">
        <v>2449</v>
      </c>
      <c r="G1669" s="125" t="s">
        <v>2450</v>
      </c>
      <c r="H1669" s="125" t="s">
        <v>207</v>
      </c>
      <c r="I1669" s="123">
        <v>110000</v>
      </c>
      <c r="J1669" s="123">
        <v>110000</v>
      </c>
      <c r="K1669" s="125" t="s">
        <v>193</v>
      </c>
      <c r="L1669" s="126">
        <v>2.492</v>
      </c>
      <c r="M1669" s="137">
        <v>3</v>
      </c>
      <c r="N1669" s="126">
        <v>1.214</v>
      </c>
      <c r="O1669" s="123">
        <v>3</v>
      </c>
      <c r="P1669" s="136">
        <v>0.91049999999999998</v>
      </c>
      <c r="Q1669" s="138">
        <v>4.2</v>
      </c>
      <c r="R1669" s="137">
        <v>4.2</v>
      </c>
      <c r="S1669" s="139">
        <v>1574570</v>
      </c>
      <c r="T1669" s="124">
        <v>7</v>
      </c>
      <c r="U1669" s="140">
        <v>374897.61904761905</v>
      </c>
      <c r="V1669" s="141">
        <v>2.6673949078161021</v>
      </c>
    </row>
    <row r="1670" spans="1:22">
      <c r="A1670" s="125">
        <v>1672</v>
      </c>
      <c r="B1670" s="125">
        <v>1672</v>
      </c>
      <c r="C1670" s="125" t="s">
        <v>2451</v>
      </c>
      <c r="D1670" s="125" t="s">
        <v>205</v>
      </c>
      <c r="E1670" s="125" t="s">
        <v>205</v>
      </c>
      <c r="F1670" s="125" t="s">
        <v>1778</v>
      </c>
      <c r="G1670" s="125" t="s">
        <v>1779</v>
      </c>
      <c r="H1670" s="125" t="s">
        <v>187</v>
      </c>
      <c r="I1670" s="123">
        <v>38000</v>
      </c>
      <c r="J1670" s="123">
        <v>38000</v>
      </c>
      <c r="K1670" s="123">
        <v>10000</v>
      </c>
      <c r="L1670" s="126">
        <v>3.7229999999999999</v>
      </c>
      <c r="M1670" s="137">
        <v>4</v>
      </c>
      <c r="N1670" s="126">
        <v>0.60099999999999998</v>
      </c>
      <c r="O1670" s="123">
        <v>3</v>
      </c>
      <c r="P1670" s="136">
        <v>0.60099999999999998</v>
      </c>
      <c r="Q1670" s="138">
        <v>4.2</v>
      </c>
      <c r="R1670" s="137">
        <v>4.2</v>
      </c>
      <c r="S1670" s="139">
        <v>628870</v>
      </c>
      <c r="T1670" s="124">
        <v>4</v>
      </c>
      <c r="U1670" s="140">
        <v>149730.95238095237</v>
      </c>
      <c r="V1670" s="141">
        <v>6.6786458250512828</v>
      </c>
    </row>
    <row r="1671" spans="1:22">
      <c r="A1671" s="125">
        <v>1673</v>
      </c>
      <c r="B1671" s="125">
        <v>1673</v>
      </c>
      <c r="C1671" s="125" t="s">
        <v>2452</v>
      </c>
      <c r="D1671" s="125" t="s">
        <v>205</v>
      </c>
      <c r="E1671" s="125" t="s">
        <v>205</v>
      </c>
      <c r="F1671" s="125" t="s">
        <v>1778</v>
      </c>
      <c r="G1671" s="125" t="s">
        <v>1779</v>
      </c>
      <c r="H1671" s="125" t="s">
        <v>187</v>
      </c>
      <c r="I1671" s="123">
        <v>38000</v>
      </c>
      <c r="J1671" s="123">
        <v>38000</v>
      </c>
      <c r="K1671" s="123">
        <v>10000</v>
      </c>
      <c r="L1671" s="126">
        <v>3.032</v>
      </c>
      <c r="M1671" s="137">
        <v>4</v>
      </c>
      <c r="N1671" s="126">
        <v>1.018</v>
      </c>
      <c r="O1671" s="123">
        <v>3</v>
      </c>
      <c r="P1671" s="136">
        <v>1.018</v>
      </c>
      <c r="Q1671" s="138">
        <v>4.2</v>
      </c>
      <c r="R1671" s="137">
        <v>4.2</v>
      </c>
      <c r="S1671" s="139">
        <v>628870</v>
      </c>
      <c r="T1671" s="124">
        <v>4</v>
      </c>
      <c r="U1671" s="140">
        <v>149730.95238095237</v>
      </c>
      <c r="V1671" s="141">
        <v>6.6786458250512828</v>
      </c>
    </row>
    <row r="1672" spans="1:22">
      <c r="A1672" s="125">
        <v>1674</v>
      </c>
      <c r="B1672" s="125">
        <v>1674</v>
      </c>
      <c r="C1672" s="125" t="s">
        <v>2453</v>
      </c>
      <c r="D1672" s="125" t="s">
        <v>205</v>
      </c>
      <c r="E1672" s="125" t="s">
        <v>205</v>
      </c>
      <c r="F1672" s="125" t="s">
        <v>494</v>
      </c>
      <c r="G1672" s="125" t="s">
        <v>495</v>
      </c>
      <c r="H1672" s="125" t="s">
        <v>187</v>
      </c>
      <c r="I1672" s="123">
        <v>38000</v>
      </c>
      <c r="J1672" s="123">
        <v>38000</v>
      </c>
      <c r="K1672" s="125" t="s">
        <v>193</v>
      </c>
      <c r="L1672" s="126">
        <v>17.899999999999999</v>
      </c>
      <c r="M1672" s="137">
        <v>18</v>
      </c>
      <c r="N1672" s="126">
        <v>0.61199999999999999</v>
      </c>
      <c r="O1672" s="123">
        <v>3</v>
      </c>
      <c r="P1672" s="136">
        <v>0.61199999999999999</v>
      </c>
      <c r="Q1672" s="138">
        <v>4.2</v>
      </c>
      <c r="R1672" s="137">
        <v>4.2</v>
      </c>
      <c r="S1672" s="139">
        <v>1808740</v>
      </c>
      <c r="T1672" s="124">
        <v>1</v>
      </c>
      <c r="U1672" s="140">
        <v>430652.38095238095</v>
      </c>
      <c r="V1672" s="141">
        <v>2.3220584495284009</v>
      </c>
    </row>
    <row r="1673" spans="1:22">
      <c r="A1673" s="125">
        <v>1675</v>
      </c>
      <c r="B1673" s="125">
        <v>1675</v>
      </c>
      <c r="C1673" s="125" t="s">
        <v>2454</v>
      </c>
      <c r="D1673" s="125" t="s">
        <v>205</v>
      </c>
      <c r="E1673" s="125" t="s">
        <v>205</v>
      </c>
      <c r="F1673" s="125" t="s">
        <v>1791</v>
      </c>
      <c r="G1673" s="125" t="s">
        <v>1792</v>
      </c>
      <c r="H1673" s="125" t="s">
        <v>187</v>
      </c>
      <c r="I1673" s="123">
        <v>38000</v>
      </c>
      <c r="J1673" s="123">
        <v>38000</v>
      </c>
      <c r="K1673" s="123">
        <v>10000</v>
      </c>
      <c r="L1673" s="126">
        <v>13.238</v>
      </c>
      <c r="M1673" s="137">
        <v>14</v>
      </c>
      <c r="N1673" s="126">
        <v>3.1070000000000002</v>
      </c>
      <c r="O1673" s="123">
        <v>3</v>
      </c>
      <c r="P1673" s="136">
        <v>2.3302500000000004</v>
      </c>
      <c r="Q1673" s="138">
        <v>16.8</v>
      </c>
      <c r="R1673" s="137">
        <v>16.8</v>
      </c>
      <c r="S1673" s="139">
        <v>1331570</v>
      </c>
      <c r="T1673" s="124">
        <v>4</v>
      </c>
      <c r="U1673" s="140">
        <v>79260.119047619039</v>
      </c>
      <c r="V1673" s="141">
        <v>12.616685566661911</v>
      </c>
    </row>
    <row r="1674" spans="1:22">
      <c r="A1674" s="125">
        <v>1676</v>
      </c>
      <c r="B1674" s="125">
        <v>1676</v>
      </c>
      <c r="C1674" s="125" t="s">
        <v>2455</v>
      </c>
      <c r="D1674" s="125" t="s">
        <v>190</v>
      </c>
      <c r="E1674" s="125" t="s">
        <v>190</v>
      </c>
      <c r="F1674" s="125" t="s">
        <v>310</v>
      </c>
      <c r="G1674" s="125" t="s">
        <v>311</v>
      </c>
      <c r="H1674" s="125" t="s">
        <v>187</v>
      </c>
      <c r="I1674" s="123">
        <v>38000</v>
      </c>
      <c r="J1674" s="123">
        <v>38000</v>
      </c>
      <c r="K1674" s="125" t="s">
        <v>193</v>
      </c>
      <c r="L1674" s="126">
        <v>5.133</v>
      </c>
      <c r="M1674" s="137">
        <v>6</v>
      </c>
      <c r="N1674" s="126">
        <v>3.1909999999999998</v>
      </c>
      <c r="O1674" s="123">
        <v>3</v>
      </c>
      <c r="P1674" s="136">
        <v>2.3932500000000001</v>
      </c>
      <c r="Q1674" s="138">
        <v>16.8</v>
      </c>
      <c r="R1674" s="137">
        <v>16.8</v>
      </c>
      <c r="S1674" s="139">
        <v>769410</v>
      </c>
      <c r="T1674" s="124">
        <v>4</v>
      </c>
      <c r="U1674" s="140">
        <v>45798.214285714283</v>
      </c>
      <c r="V1674" s="141">
        <v>21.834912465395561</v>
      </c>
    </row>
    <row r="1675" spans="1:22">
      <c r="A1675" s="125">
        <v>1677</v>
      </c>
      <c r="B1675" s="125">
        <v>1677</v>
      </c>
      <c r="C1675" s="125" t="s">
        <v>2456</v>
      </c>
      <c r="D1675" s="125" t="s">
        <v>190</v>
      </c>
      <c r="E1675" s="125" t="s">
        <v>190</v>
      </c>
      <c r="F1675" s="125" t="s">
        <v>310</v>
      </c>
      <c r="G1675" s="125" t="s">
        <v>311</v>
      </c>
      <c r="H1675" s="125" t="s">
        <v>187</v>
      </c>
      <c r="I1675" s="123">
        <v>38000</v>
      </c>
      <c r="J1675" s="123">
        <v>38000</v>
      </c>
      <c r="K1675" s="125" t="s">
        <v>193</v>
      </c>
      <c r="L1675" s="126">
        <v>7.4550000000000001</v>
      </c>
      <c r="M1675" s="137">
        <v>8</v>
      </c>
      <c r="N1675" s="126">
        <v>2.5409999999999999</v>
      </c>
      <c r="O1675" s="123">
        <v>3</v>
      </c>
      <c r="P1675" s="136">
        <v>1.9057499999999998</v>
      </c>
      <c r="Q1675" s="138">
        <v>12.600000000000001</v>
      </c>
      <c r="R1675" s="137">
        <v>12.600000000000001</v>
      </c>
      <c r="S1675" s="139">
        <v>909950</v>
      </c>
      <c r="T1675" s="124">
        <v>4</v>
      </c>
      <c r="U1675" s="140">
        <v>72218.253968253965</v>
      </c>
      <c r="V1675" s="141">
        <v>13.846914665640972</v>
      </c>
    </row>
    <row r="1676" spans="1:22">
      <c r="A1676" s="142">
        <v>1678</v>
      </c>
      <c r="B1676" s="142">
        <v>1678</v>
      </c>
      <c r="C1676" s="142" t="s">
        <v>2457</v>
      </c>
      <c r="D1676" s="125" t="s">
        <v>190</v>
      </c>
      <c r="E1676" s="125" t="s">
        <v>190</v>
      </c>
      <c r="F1676" s="142" t="s">
        <v>310</v>
      </c>
      <c r="G1676" s="142" t="s">
        <v>311</v>
      </c>
      <c r="H1676" s="142" t="s">
        <v>187</v>
      </c>
      <c r="I1676" s="143">
        <v>38000</v>
      </c>
      <c r="J1676" s="143">
        <v>38000</v>
      </c>
      <c r="K1676" s="142" t="s">
        <v>193</v>
      </c>
      <c r="L1676" s="144">
        <v>5.9950000000000001</v>
      </c>
      <c r="M1676" s="145">
        <v>6</v>
      </c>
      <c r="N1676" s="144">
        <v>8.6950000000000003</v>
      </c>
      <c r="O1676" s="143">
        <v>3</v>
      </c>
      <c r="P1676" s="145">
        <v>6.5212500000000002</v>
      </c>
      <c r="Q1676" s="146">
        <v>46.2</v>
      </c>
      <c r="R1676" s="145">
        <v>46.2</v>
      </c>
      <c r="S1676" s="139">
        <v>2183320</v>
      </c>
      <c r="T1676" s="147">
        <v>11</v>
      </c>
      <c r="U1676" s="148">
        <v>47258.008658008657</v>
      </c>
      <c r="V1676" s="149">
        <v>21.160434567539344</v>
      </c>
    </row>
    <row r="1677" spans="1:22">
      <c r="A1677" s="125">
        <v>1679</v>
      </c>
      <c r="B1677" s="125">
        <v>1679</v>
      </c>
      <c r="C1677" s="125" t="s">
        <v>2458</v>
      </c>
      <c r="D1677" s="125" t="s">
        <v>190</v>
      </c>
      <c r="E1677" s="125" t="s">
        <v>190</v>
      </c>
      <c r="F1677" s="125" t="s">
        <v>310</v>
      </c>
      <c r="G1677" s="125" t="s">
        <v>311</v>
      </c>
      <c r="H1677" s="125" t="s">
        <v>187</v>
      </c>
      <c r="I1677" s="123">
        <v>38000</v>
      </c>
      <c r="J1677" s="123">
        <v>38000</v>
      </c>
      <c r="K1677" s="125" t="s">
        <v>193</v>
      </c>
      <c r="L1677" s="126">
        <v>11.087</v>
      </c>
      <c r="M1677" s="137">
        <v>12</v>
      </c>
      <c r="N1677" s="126">
        <v>5.5190000000000001</v>
      </c>
      <c r="O1677" s="123">
        <v>3</v>
      </c>
      <c r="P1677" s="136">
        <v>4.1392500000000005</v>
      </c>
      <c r="Q1677" s="138">
        <v>29.400000000000006</v>
      </c>
      <c r="R1677" s="137">
        <v>29.400000000000006</v>
      </c>
      <c r="S1677" s="139">
        <v>1413750</v>
      </c>
      <c r="T1677" s="124">
        <v>5</v>
      </c>
      <c r="U1677" s="140">
        <v>48086.734693877544</v>
      </c>
      <c r="V1677" s="141">
        <v>20.795755968169768</v>
      </c>
    </row>
    <row r="1678" spans="1:22">
      <c r="A1678" s="125">
        <v>1680</v>
      </c>
      <c r="B1678" s="125">
        <v>1680</v>
      </c>
      <c r="C1678" s="125" t="s">
        <v>2459</v>
      </c>
      <c r="D1678" s="125" t="s">
        <v>190</v>
      </c>
      <c r="E1678" s="125" t="s">
        <v>190</v>
      </c>
      <c r="F1678" s="125" t="s">
        <v>310</v>
      </c>
      <c r="G1678" s="125" t="s">
        <v>311</v>
      </c>
      <c r="H1678" s="125" t="s">
        <v>187</v>
      </c>
      <c r="I1678" s="123">
        <v>38000</v>
      </c>
      <c r="J1678" s="123">
        <v>38000</v>
      </c>
      <c r="K1678" s="125" t="s">
        <v>193</v>
      </c>
      <c r="L1678" s="126">
        <v>10.414</v>
      </c>
      <c r="M1678" s="137">
        <v>11</v>
      </c>
      <c r="N1678" s="126">
        <v>2.4980000000000002</v>
      </c>
      <c r="O1678" s="123">
        <v>3</v>
      </c>
      <c r="P1678" s="136">
        <v>1.8735000000000002</v>
      </c>
      <c r="Q1678" s="138">
        <v>12.600000000000001</v>
      </c>
      <c r="R1678" s="137">
        <v>12.600000000000001</v>
      </c>
      <c r="S1678" s="139">
        <v>1522250</v>
      </c>
      <c r="T1678" s="124">
        <v>3</v>
      </c>
      <c r="U1678" s="140">
        <v>120813.49206349206</v>
      </c>
      <c r="V1678" s="141">
        <v>8.2772212185909027</v>
      </c>
    </row>
    <row r="1679" spans="1:22">
      <c r="A1679" s="125">
        <v>1681</v>
      </c>
      <c r="B1679" s="125">
        <v>1681</v>
      </c>
      <c r="C1679" s="125" t="s">
        <v>2460</v>
      </c>
      <c r="D1679" s="125" t="s">
        <v>190</v>
      </c>
      <c r="E1679" s="125" t="s">
        <v>190</v>
      </c>
      <c r="F1679" s="125" t="s">
        <v>448</v>
      </c>
      <c r="G1679" s="125" t="s">
        <v>449</v>
      </c>
      <c r="H1679" s="125" t="s">
        <v>207</v>
      </c>
      <c r="I1679" s="123">
        <v>110000</v>
      </c>
      <c r="J1679" s="123"/>
      <c r="K1679" s="123"/>
      <c r="L1679" s="126">
        <v>12.726000000000001</v>
      </c>
      <c r="M1679" s="137">
        <v>13</v>
      </c>
      <c r="N1679" s="126">
        <v>1.0940000000000001</v>
      </c>
      <c r="O1679" s="123">
        <v>3</v>
      </c>
      <c r="P1679" s="136">
        <v>1.0940000000000001</v>
      </c>
      <c r="Q1679" s="138">
        <v>4.2</v>
      </c>
      <c r="R1679" s="137">
        <v>4.2</v>
      </c>
      <c r="S1679" s="139">
        <v>2101570</v>
      </c>
      <c r="T1679" s="124">
        <v>7</v>
      </c>
      <c r="U1679" s="140">
        <v>500373.80952380953</v>
      </c>
      <c r="V1679" s="141">
        <v>1.9985058789381271</v>
      </c>
    </row>
    <row r="1680" spans="1:22">
      <c r="A1680" s="125">
        <v>1682</v>
      </c>
      <c r="B1680" s="125">
        <v>1682</v>
      </c>
      <c r="C1680" s="125" t="s">
        <v>2461</v>
      </c>
      <c r="D1680" s="125" t="s">
        <v>190</v>
      </c>
      <c r="E1680" s="125" t="s">
        <v>190</v>
      </c>
      <c r="F1680" s="125" t="s">
        <v>310</v>
      </c>
      <c r="G1680" s="125" t="s">
        <v>311</v>
      </c>
      <c r="H1680" s="125" t="s">
        <v>187</v>
      </c>
      <c r="I1680" s="123">
        <v>38000</v>
      </c>
      <c r="J1680" s="123">
        <v>38000</v>
      </c>
      <c r="K1680" s="125" t="s">
        <v>193</v>
      </c>
      <c r="L1680" s="126">
        <v>10.096</v>
      </c>
      <c r="M1680" s="137">
        <v>11</v>
      </c>
      <c r="N1680" s="126">
        <v>1.141</v>
      </c>
      <c r="O1680" s="123">
        <v>3</v>
      </c>
      <c r="P1680" s="136">
        <v>1.141</v>
      </c>
      <c r="Q1680" s="138">
        <v>4.2</v>
      </c>
      <c r="R1680" s="137">
        <v>4.2</v>
      </c>
      <c r="S1680" s="139">
        <v>1439840</v>
      </c>
      <c r="T1680" s="124">
        <v>1</v>
      </c>
      <c r="U1680" s="140">
        <v>342819.04761904763</v>
      </c>
      <c r="V1680" s="141">
        <v>2.9169907767529724</v>
      </c>
    </row>
    <row r="1681" spans="1:22">
      <c r="A1681" s="125">
        <v>1683</v>
      </c>
      <c r="B1681" s="125">
        <v>1683</v>
      </c>
      <c r="C1681" s="125" t="s">
        <v>2462</v>
      </c>
      <c r="D1681" s="125" t="s">
        <v>190</v>
      </c>
      <c r="E1681" s="125" t="s">
        <v>190</v>
      </c>
      <c r="F1681" s="125" t="s">
        <v>310</v>
      </c>
      <c r="G1681" s="125" t="s">
        <v>311</v>
      </c>
      <c r="H1681" s="125" t="s">
        <v>187</v>
      </c>
      <c r="I1681" s="123">
        <v>38000</v>
      </c>
      <c r="J1681" s="123">
        <v>38000</v>
      </c>
      <c r="K1681" s="125" t="s">
        <v>193</v>
      </c>
      <c r="L1681" s="126">
        <v>6.72</v>
      </c>
      <c r="M1681" s="137">
        <v>7</v>
      </c>
      <c r="N1681" s="126">
        <v>3.5289999999999999</v>
      </c>
      <c r="O1681" s="123">
        <v>3</v>
      </c>
      <c r="P1681" s="136">
        <v>2.6467499999999999</v>
      </c>
      <c r="Q1681" s="138">
        <v>16.8</v>
      </c>
      <c r="R1681" s="137">
        <v>16.8</v>
      </c>
      <c r="S1681" s="139">
        <v>839680</v>
      </c>
      <c r="T1681" s="124">
        <v>4</v>
      </c>
      <c r="U1681" s="140">
        <v>49980.952380952382</v>
      </c>
      <c r="V1681" s="141">
        <v>20.007621951219512</v>
      </c>
    </row>
    <row r="1682" spans="1:22">
      <c r="A1682" s="125">
        <v>1684</v>
      </c>
      <c r="B1682" s="125">
        <v>1684</v>
      </c>
      <c r="C1682" s="125" t="s">
        <v>2463</v>
      </c>
      <c r="D1682" s="125" t="s">
        <v>190</v>
      </c>
      <c r="E1682" s="125" t="s">
        <v>190</v>
      </c>
      <c r="F1682" s="125" t="s">
        <v>310</v>
      </c>
      <c r="G1682" s="125" t="s">
        <v>311</v>
      </c>
      <c r="H1682" s="125" t="s">
        <v>187</v>
      </c>
      <c r="I1682" s="123">
        <v>38000</v>
      </c>
      <c r="J1682" s="123">
        <v>38000</v>
      </c>
      <c r="K1682" s="125" t="s">
        <v>193</v>
      </c>
      <c r="L1682" s="126">
        <v>9.6470000000000002</v>
      </c>
      <c r="M1682" s="137">
        <v>10</v>
      </c>
      <c r="N1682" s="126">
        <v>3.9630000000000001</v>
      </c>
      <c r="O1682" s="123">
        <v>3</v>
      </c>
      <c r="P1682" s="136">
        <v>2.9722499999999998</v>
      </c>
      <c r="Q1682" s="138">
        <v>21</v>
      </c>
      <c r="R1682" s="137">
        <v>21</v>
      </c>
      <c r="S1682" s="139">
        <v>1050490</v>
      </c>
      <c r="T1682" s="124">
        <v>4</v>
      </c>
      <c r="U1682" s="140">
        <v>50023.333333333336</v>
      </c>
      <c r="V1682" s="141">
        <v>19.990671020190579</v>
      </c>
    </row>
    <row r="1683" spans="1:22">
      <c r="A1683" s="125">
        <v>1685</v>
      </c>
      <c r="B1683" s="125">
        <v>1685</v>
      </c>
      <c r="C1683" s="125" t="s">
        <v>2464</v>
      </c>
      <c r="D1683" s="125" t="s">
        <v>242</v>
      </c>
      <c r="E1683" s="125" t="s">
        <v>242</v>
      </c>
      <c r="F1683" s="125" t="s">
        <v>310</v>
      </c>
      <c r="G1683" s="125" t="s">
        <v>311</v>
      </c>
      <c r="H1683" s="125" t="s">
        <v>187</v>
      </c>
      <c r="I1683" s="123">
        <v>38000</v>
      </c>
      <c r="J1683" s="123">
        <v>38000</v>
      </c>
      <c r="K1683" s="125" t="s">
        <v>193</v>
      </c>
      <c r="L1683" s="126">
        <v>20.501000000000001</v>
      </c>
      <c r="M1683" s="137">
        <v>21</v>
      </c>
      <c r="N1683" s="126">
        <v>3.887</v>
      </c>
      <c r="O1683" s="123">
        <v>3</v>
      </c>
      <c r="P1683" s="136">
        <v>2.9152499999999999</v>
      </c>
      <c r="Q1683" s="138">
        <v>21</v>
      </c>
      <c r="R1683" s="137">
        <v>21</v>
      </c>
      <c r="S1683" s="139">
        <v>1823460</v>
      </c>
      <c r="T1683" s="124">
        <v>4</v>
      </c>
      <c r="U1683" s="140">
        <v>86831.428571428565</v>
      </c>
      <c r="V1683" s="141">
        <v>11.516567404823796</v>
      </c>
    </row>
    <row r="1684" spans="1:22">
      <c r="A1684" s="125">
        <v>1686</v>
      </c>
      <c r="B1684" s="125">
        <v>1686</v>
      </c>
      <c r="C1684" s="125" t="s">
        <v>2465</v>
      </c>
      <c r="D1684" s="125" t="s">
        <v>242</v>
      </c>
      <c r="E1684" s="125" t="s">
        <v>190</v>
      </c>
      <c r="F1684" s="125" t="s">
        <v>603</v>
      </c>
      <c r="G1684" s="125" t="s">
        <v>604</v>
      </c>
      <c r="H1684" s="125" t="s">
        <v>187</v>
      </c>
      <c r="I1684" s="123">
        <v>38000</v>
      </c>
      <c r="J1684" s="123">
        <v>38000</v>
      </c>
      <c r="K1684" s="125" t="s">
        <v>193</v>
      </c>
      <c r="L1684" s="126">
        <v>19.670999999999999</v>
      </c>
      <c r="M1684" s="137">
        <v>20</v>
      </c>
      <c r="N1684" s="126">
        <v>0.94099999999999995</v>
      </c>
      <c r="O1684" s="123">
        <v>3</v>
      </c>
      <c r="P1684" s="136">
        <v>0.94099999999999995</v>
      </c>
      <c r="Q1684" s="138">
        <v>4.2</v>
      </c>
      <c r="R1684" s="137">
        <v>4.2</v>
      </c>
      <c r="S1684" s="139">
        <v>1914140</v>
      </c>
      <c r="T1684" s="124">
        <v>1</v>
      </c>
      <c r="U1684" s="140">
        <v>455747.61904761905</v>
      </c>
      <c r="V1684" s="141">
        <v>2.1941968717021743</v>
      </c>
    </row>
    <row r="1685" spans="1:22">
      <c r="A1685" s="125">
        <v>1687</v>
      </c>
      <c r="B1685" s="125">
        <v>1687</v>
      </c>
      <c r="C1685" s="125" t="s">
        <v>2466</v>
      </c>
      <c r="D1685" s="125" t="s">
        <v>190</v>
      </c>
      <c r="E1685" s="125" t="s">
        <v>190</v>
      </c>
      <c r="F1685" s="125" t="s">
        <v>310</v>
      </c>
      <c r="G1685" s="125" t="s">
        <v>311</v>
      </c>
      <c r="H1685" s="125" t="s">
        <v>187</v>
      </c>
      <c r="I1685" s="123">
        <v>38000</v>
      </c>
      <c r="J1685" s="123">
        <v>38000</v>
      </c>
      <c r="K1685" s="125" t="s">
        <v>193</v>
      </c>
      <c r="L1685" s="126">
        <v>17.823</v>
      </c>
      <c r="M1685" s="137">
        <v>18</v>
      </c>
      <c r="N1685" s="126">
        <v>2.3439999999999999</v>
      </c>
      <c r="O1685" s="123">
        <v>3</v>
      </c>
      <c r="P1685" s="136">
        <v>1.758</v>
      </c>
      <c r="Q1685" s="138">
        <v>8.4</v>
      </c>
      <c r="R1685" s="137">
        <v>8.4</v>
      </c>
      <c r="S1685" s="139">
        <v>1854100</v>
      </c>
      <c r="T1685" s="124">
        <v>2</v>
      </c>
      <c r="U1685" s="140">
        <v>220726.19047619047</v>
      </c>
      <c r="V1685" s="141">
        <v>4.5304999730327387</v>
      </c>
    </row>
    <row r="1686" spans="1:22">
      <c r="A1686" s="125">
        <v>1688</v>
      </c>
      <c r="B1686" s="125">
        <v>1688</v>
      </c>
      <c r="C1686" s="125" t="s">
        <v>2467</v>
      </c>
      <c r="D1686" s="125" t="s">
        <v>190</v>
      </c>
      <c r="E1686" s="125" t="s">
        <v>190</v>
      </c>
      <c r="F1686" s="125" t="s">
        <v>603</v>
      </c>
      <c r="G1686" s="125" t="s">
        <v>604</v>
      </c>
      <c r="H1686" s="125" t="s">
        <v>187</v>
      </c>
      <c r="I1686" s="123">
        <v>38000</v>
      </c>
      <c r="J1686" s="123">
        <v>38000</v>
      </c>
      <c r="K1686" s="125" t="s">
        <v>193</v>
      </c>
      <c r="L1686" s="126">
        <v>18.09</v>
      </c>
      <c r="M1686" s="137">
        <v>19</v>
      </c>
      <c r="N1686" s="126">
        <v>1.022</v>
      </c>
      <c r="O1686" s="123">
        <v>3</v>
      </c>
      <c r="P1686" s="136">
        <v>1.022</v>
      </c>
      <c r="Q1686" s="138">
        <v>4.2</v>
      </c>
      <c r="R1686" s="137">
        <v>4.2</v>
      </c>
      <c r="S1686" s="139">
        <v>1861440</v>
      </c>
      <c r="T1686" s="124">
        <v>1</v>
      </c>
      <c r="U1686" s="140">
        <v>443200</v>
      </c>
      <c r="V1686" s="141">
        <v>2.256317689530686</v>
      </c>
    </row>
    <row r="1687" spans="1:22">
      <c r="A1687" s="125">
        <v>1689</v>
      </c>
      <c r="B1687" s="125">
        <v>1689</v>
      </c>
      <c r="C1687" s="125" t="s">
        <v>2468</v>
      </c>
      <c r="D1687" s="125" t="s">
        <v>190</v>
      </c>
      <c r="E1687" s="125" t="s">
        <v>190</v>
      </c>
      <c r="F1687" s="125" t="s">
        <v>310</v>
      </c>
      <c r="G1687" s="125" t="s">
        <v>311</v>
      </c>
      <c r="H1687" s="125" t="s">
        <v>187</v>
      </c>
      <c r="I1687" s="123">
        <v>38000</v>
      </c>
      <c r="J1687" s="123">
        <v>38000</v>
      </c>
      <c r="K1687" s="125" t="s">
        <v>193</v>
      </c>
      <c r="L1687" s="126">
        <v>16.436</v>
      </c>
      <c r="M1687" s="137">
        <v>17</v>
      </c>
      <c r="N1687" s="126">
        <v>0.68799999999999994</v>
      </c>
      <c r="O1687" s="123">
        <v>3</v>
      </c>
      <c r="P1687" s="136">
        <v>0.68799999999999994</v>
      </c>
      <c r="Q1687" s="138">
        <v>4.2</v>
      </c>
      <c r="R1687" s="137">
        <v>4.2</v>
      </c>
      <c r="S1687" s="139">
        <v>1756040</v>
      </c>
      <c r="T1687" s="124">
        <v>1</v>
      </c>
      <c r="U1687" s="140">
        <v>418104.76190476189</v>
      </c>
      <c r="V1687" s="141">
        <v>2.3917450627548349</v>
      </c>
    </row>
    <row r="1688" spans="1:22">
      <c r="A1688" s="125">
        <v>1690</v>
      </c>
      <c r="B1688" s="125">
        <v>1690</v>
      </c>
      <c r="C1688" s="125" t="s">
        <v>2469</v>
      </c>
      <c r="D1688" s="125" t="s">
        <v>190</v>
      </c>
      <c r="E1688" s="125" t="s">
        <v>190</v>
      </c>
      <c r="F1688" s="125" t="s">
        <v>310</v>
      </c>
      <c r="G1688" s="125" t="s">
        <v>311</v>
      </c>
      <c r="H1688" s="125" t="s">
        <v>187</v>
      </c>
      <c r="I1688" s="123">
        <v>38000</v>
      </c>
      <c r="J1688" s="123">
        <v>38000</v>
      </c>
      <c r="K1688" s="125" t="s">
        <v>193</v>
      </c>
      <c r="L1688" s="126">
        <v>15.877000000000001</v>
      </c>
      <c r="M1688" s="137">
        <v>16</v>
      </c>
      <c r="N1688" s="126">
        <v>0.93899999999999995</v>
      </c>
      <c r="O1688" s="123">
        <v>3</v>
      </c>
      <c r="P1688" s="136">
        <v>0.93899999999999995</v>
      </c>
      <c r="Q1688" s="138">
        <v>4.2</v>
      </c>
      <c r="R1688" s="137">
        <v>4.2</v>
      </c>
      <c r="S1688" s="139">
        <v>1703340</v>
      </c>
      <c r="T1688" s="124">
        <v>1</v>
      </c>
      <c r="U1688" s="140">
        <v>405557.14285714284</v>
      </c>
      <c r="V1688" s="141">
        <v>2.4657437739969708</v>
      </c>
    </row>
    <row r="1689" spans="1:22">
      <c r="A1689" s="125">
        <v>1691</v>
      </c>
      <c r="B1689" s="125">
        <v>1691</v>
      </c>
      <c r="C1689" s="125" t="s">
        <v>2470</v>
      </c>
      <c r="D1689" s="125" t="s">
        <v>242</v>
      </c>
      <c r="E1689" s="125" t="s">
        <v>242</v>
      </c>
      <c r="F1689" s="125" t="s">
        <v>603</v>
      </c>
      <c r="G1689" s="125" t="s">
        <v>604</v>
      </c>
      <c r="H1689" s="125" t="s">
        <v>187</v>
      </c>
      <c r="I1689" s="123">
        <v>38000</v>
      </c>
      <c r="J1689" s="123">
        <v>38000</v>
      </c>
      <c r="K1689" s="125" t="s">
        <v>193</v>
      </c>
      <c r="L1689" s="126">
        <v>17.893999999999998</v>
      </c>
      <c r="M1689" s="137">
        <v>18</v>
      </c>
      <c r="N1689" s="126">
        <v>4.17</v>
      </c>
      <c r="O1689" s="123">
        <v>3</v>
      </c>
      <c r="P1689" s="136">
        <v>3.1274999999999999</v>
      </c>
      <c r="Q1689" s="138">
        <v>21</v>
      </c>
      <c r="R1689" s="137">
        <v>21</v>
      </c>
      <c r="S1689" s="139">
        <v>1612650</v>
      </c>
      <c r="T1689" s="124">
        <v>4</v>
      </c>
      <c r="U1689" s="140">
        <v>76792.857142857145</v>
      </c>
      <c r="V1689" s="141">
        <v>13.022044460980373</v>
      </c>
    </row>
    <row r="1690" spans="1:22">
      <c r="A1690" s="125">
        <v>1692</v>
      </c>
      <c r="B1690" s="125">
        <v>1692</v>
      </c>
      <c r="C1690" s="125" t="s">
        <v>2471</v>
      </c>
      <c r="D1690" s="125" t="s">
        <v>242</v>
      </c>
      <c r="E1690" s="125" t="s">
        <v>242</v>
      </c>
      <c r="F1690" s="125" t="s">
        <v>603</v>
      </c>
      <c r="G1690" s="125" t="s">
        <v>604</v>
      </c>
      <c r="H1690" s="125" t="s">
        <v>187</v>
      </c>
      <c r="I1690" s="123">
        <v>38000</v>
      </c>
      <c r="J1690" s="123">
        <v>38000</v>
      </c>
      <c r="K1690" s="125" t="s">
        <v>193</v>
      </c>
      <c r="L1690" s="126">
        <v>18.106999999999999</v>
      </c>
      <c r="M1690" s="137">
        <v>19</v>
      </c>
      <c r="N1690" s="126">
        <v>1.514</v>
      </c>
      <c r="O1690" s="123">
        <v>3</v>
      </c>
      <c r="P1690" s="136">
        <v>1.1355</v>
      </c>
      <c r="Q1690" s="138">
        <v>4.2</v>
      </c>
      <c r="R1690" s="137">
        <v>4.2</v>
      </c>
      <c r="S1690" s="139">
        <v>1861440</v>
      </c>
      <c r="T1690" s="124">
        <v>1</v>
      </c>
      <c r="U1690" s="140">
        <v>443200</v>
      </c>
      <c r="V1690" s="141">
        <v>2.256317689530686</v>
      </c>
    </row>
    <row r="1691" spans="1:22">
      <c r="A1691" s="125">
        <v>1693</v>
      </c>
      <c r="B1691" s="125">
        <v>1693</v>
      </c>
      <c r="C1691" s="125" t="s">
        <v>2472</v>
      </c>
      <c r="D1691" s="125" t="s">
        <v>242</v>
      </c>
      <c r="E1691" s="125" t="s">
        <v>242</v>
      </c>
      <c r="F1691" s="125" t="s">
        <v>317</v>
      </c>
      <c r="G1691" s="125" t="s">
        <v>318</v>
      </c>
      <c r="H1691" s="125" t="s">
        <v>187</v>
      </c>
      <c r="I1691" s="123">
        <v>38000</v>
      </c>
      <c r="J1691" s="123">
        <v>38000</v>
      </c>
      <c r="K1691" s="123">
        <v>20000</v>
      </c>
      <c r="L1691" s="126">
        <v>17.295999999999999</v>
      </c>
      <c r="M1691" s="137">
        <v>18</v>
      </c>
      <c r="N1691" s="126">
        <v>1.008</v>
      </c>
      <c r="O1691" s="123">
        <v>3</v>
      </c>
      <c r="P1691" s="136">
        <v>1.008</v>
      </c>
      <c r="Q1691" s="138">
        <v>4.2</v>
      </c>
      <c r="R1691" s="137">
        <v>4.2</v>
      </c>
      <c r="S1691" s="139">
        <v>1808740</v>
      </c>
      <c r="T1691" s="124">
        <v>1</v>
      </c>
      <c r="U1691" s="140">
        <v>430652.38095238095</v>
      </c>
      <c r="V1691" s="141">
        <v>2.3220584495284009</v>
      </c>
    </row>
    <row r="1692" spans="1:22">
      <c r="A1692" s="125">
        <v>1694</v>
      </c>
      <c r="B1692" s="125">
        <v>1694</v>
      </c>
      <c r="C1692" s="125" t="s">
        <v>2473</v>
      </c>
      <c r="D1692" s="125" t="s">
        <v>190</v>
      </c>
      <c r="E1692" s="125" t="s">
        <v>190</v>
      </c>
      <c r="F1692" s="125" t="s">
        <v>448</v>
      </c>
      <c r="G1692" s="125" t="s">
        <v>449</v>
      </c>
      <c r="H1692" s="125" t="s">
        <v>207</v>
      </c>
      <c r="I1692" s="123">
        <v>110000</v>
      </c>
      <c r="J1692" s="123"/>
      <c r="K1692" s="123"/>
      <c r="L1692" s="126">
        <v>12.464</v>
      </c>
      <c r="M1692" s="137">
        <v>13</v>
      </c>
      <c r="N1692" s="126">
        <v>1.151</v>
      </c>
      <c r="O1692" s="123">
        <v>3</v>
      </c>
      <c r="P1692" s="136">
        <v>1.151</v>
      </c>
      <c r="Q1692" s="138">
        <v>4.2</v>
      </c>
      <c r="R1692" s="137">
        <v>4.2</v>
      </c>
      <c r="S1692" s="139">
        <v>2101570</v>
      </c>
      <c r="T1692" s="124">
        <v>7</v>
      </c>
      <c r="U1692" s="140">
        <v>500373.80952380953</v>
      </c>
      <c r="V1692" s="141">
        <v>1.9985058789381271</v>
      </c>
    </row>
    <row r="1693" spans="1:22">
      <c r="A1693" s="125">
        <v>1695</v>
      </c>
      <c r="B1693" s="125">
        <v>1695</v>
      </c>
      <c r="C1693" s="125" t="s">
        <v>2474</v>
      </c>
      <c r="D1693" s="125" t="s">
        <v>242</v>
      </c>
      <c r="E1693" s="125" t="s">
        <v>242</v>
      </c>
      <c r="F1693" s="125" t="s">
        <v>324</v>
      </c>
      <c r="G1693" s="125" t="s">
        <v>325</v>
      </c>
      <c r="H1693" s="125" t="s">
        <v>207</v>
      </c>
      <c r="I1693" s="123">
        <v>110000</v>
      </c>
      <c r="J1693" s="123">
        <v>110000</v>
      </c>
      <c r="K1693" s="123">
        <v>38000</v>
      </c>
      <c r="L1693" s="126">
        <v>23.74</v>
      </c>
      <c r="M1693" s="137">
        <v>24</v>
      </c>
      <c r="N1693" s="126">
        <v>0.71899999999999997</v>
      </c>
      <c r="O1693" s="123">
        <v>3</v>
      </c>
      <c r="P1693" s="136">
        <v>0.71899999999999997</v>
      </c>
      <c r="Q1693" s="138">
        <v>4.2</v>
      </c>
      <c r="R1693" s="137">
        <v>4.2</v>
      </c>
      <c r="S1693" s="139">
        <v>2681270</v>
      </c>
      <c r="T1693" s="124">
        <v>7</v>
      </c>
      <c r="U1693" s="140">
        <v>638397.61904761905</v>
      </c>
      <c r="V1693" s="141">
        <v>1.5664218821677787</v>
      </c>
    </row>
    <row r="1694" spans="1:22">
      <c r="A1694" s="125">
        <v>1696</v>
      </c>
      <c r="B1694" s="125">
        <v>1696</v>
      </c>
      <c r="C1694" s="125" t="s">
        <v>2475</v>
      </c>
      <c r="D1694" s="125" t="s">
        <v>242</v>
      </c>
      <c r="E1694" s="125" t="s">
        <v>242</v>
      </c>
      <c r="F1694" s="125" t="s">
        <v>317</v>
      </c>
      <c r="G1694" s="125" t="s">
        <v>318</v>
      </c>
      <c r="H1694" s="125" t="s">
        <v>187</v>
      </c>
      <c r="I1694" s="123">
        <v>38000</v>
      </c>
      <c r="J1694" s="123">
        <v>38000</v>
      </c>
      <c r="K1694" s="123">
        <v>20000</v>
      </c>
      <c r="L1694" s="126">
        <v>20.670999999999999</v>
      </c>
      <c r="M1694" s="137">
        <v>21</v>
      </c>
      <c r="N1694" s="126">
        <v>0.84299999999999997</v>
      </c>
      <c r="O1694" s="123">
        <v>3</v>
      </c>
      <c r="P1694" s="136">
        <v>0.84299999999999997</v>
      </c>
      <c r="Q1694" s="138">
        <v>4.2</v>
      </c>
      <c r="R1694" s="137">
        <v>4.2</v>
      </c>
      <c r="S1694" s="139">
        <v>1966840</v>
      </c>
      <c r="T1694" s="124">
        <v>1</v>
      </c>
      <c r="U1694" s="140">
        <v>468295.23809523805</v>
      </c>
      <c r="V1694" s="141">
        <v>2.135405015151207</v>
      </c>
    </row>
    <row r="1695" spans="1:22">
      <c r="A1695" s="125">
        <v>1697</v>
      </c>
      <c r="B1695" s="125">
        <v>1697</v>
      </c>
      <c r="C1695" s="125" t="s">
        <v>2476</v>
      </c>
      <c r="D1695" s="125" t="s">
        <v>242</v>
      </c>
      <c r="E1695" s="125" t="s">
        <v>242</v>
      </c>
      <c r="F1695" s="125" t="s">
        <v>324</v>
      </c>
      <c r="G1695" s="125" t="s">
        <v>325</v>
      </c>
      <c r="H1695" s="125" t="s">
        <v>207</v>
      </c>
      <c r="I1695" s="123">
        <v>110000</v>
      </c>
      <c r="J1695" s="123">
        <v>110000</v>
      </c>
      <c r="K1695" s="123">
        <v>38000</v>
      </c>
      <c r="L1695" s="126">
        <v>23.227</v>
      </c>
      <c r="M1695" s="137">
        <v>24</v>
      </c>
      <c r="N1695" s="126">
        <v>0.81399999999999995</v>
      </c>
      <c r="O1695" s="123">
        <v>3</v>
      </c>
      <c r="P1695" s="136">
        <v>0.81399999999999995</v>
      </c>
      <c r="Q1695" s="138">
        <v>4.2</v>
      </c>
      <c r="R1695" s="137">
        <v>4.2</v>
      </c>
      <c r="S1695" s="139">
        <v>2681270</v>
      </c>
      <c r="T1695" s="124">
        <v>7</v>
      </c>
      <c r="U1695" s="140">
        <v>638397.61904761905</v>
      </c>
      <c r="V1695" s="141">
        <v>1.5664218821677787</v>
      </c>
    </row>
    <row r="1696" spans="1:22">
      <c r="A1696" s="125">
        <v>1698</v>
      </c>
      <c r="B1696" s="125">
        <v>1698</v>
      </c>
      <c r="C1696" s="125" t="s">
        <v>2477</v>
      </c>
      <c r="D1696" s="125" t="s">
        <v>242</v>
      </c>
      <c r="E1696" s="125" t="s">
        <v>242</v>
      </c>
      <c r="F1696" s="125" t="s">
        <v>324</v>
      </c>
      <c r="G1696" s="125" t="s">
        <v>325</v>
      </c>
      <c r="H1696" s="125" t="s">
        <v>207</v>
      </c>
      <c r="I1696" s="123">
        <v>110000</v>
      </c>
      <c r="J1696" s="123">
        <v>110000</v>
      </c>
      <c r="K1696" s="123">
        <v>38000</v>
      </c>
      <c r="L1696" s="126">
        <v>23.213999999999999</v>
      </c>
      <c r="M1696" s="137">
        <v>24</v>
      </c>
      <c r="N1696" s="126">
        <v>1.4870000000000001</v>
      </c>
      <c r="O1696" s="123">
        <v>3</v>
      </c>
      <c r="P1696" s="136">
        <v>1.1152500000000001</v>
      </c>
      <c r="Q1696" s="138">
        <v>4.2</v>
      </c>
      <c r="R1696" s="137">
        <v>4.2</v>
      </c>
      <c r="S1696" s="139">
        <v>2681270</v>
      </c>
      <c r="T1696" s="124">
        <v>7</v>
      </c>
      <c r="U1696" s="140">
        <v>638397.61904761905</v>
      </c>
      <c r="V1696" s="141">
        <v>1.5664218821677787</v>
      </c>
    </row>
    <row r="1697" spans="1:22">
      <c r="A1697" s="125">
        <v>1699</v>
      </c>
      <c r="B1697" s="125">
        <v>1699</v>
      </c>
      <c r="C1697" s="125" t="s">
        <v>2478</v>
      </c>
      <c r="D1697" s="125" t="s">
        <v>242</v>
      </c>
      <c r="E1697" s="125" t="s">
        <v>242</v>
      </c>
      <c r="F1697" s="125" t="s">
        <v>317</v>
      </c>
      <c r="G1697" s="125" t="s">
        <v>318</v>
      </c>
      <c r="H1697" s="125" t="s">
        <v>187</v>
      </c>
      <c r="I1697" s="123">
        <v>38000</v>
      </c>
      <c r="J1697" s="123">
        <v>38000</v>
      </c>
      <c r="K1697" s="123">
        <v>20000</v>
      </c>
      <c r="L1697" s="126">
        <v>18.716000000000001</v>
      </c>
      <c r="M1697" s="137">
        <v>19</v>
      </c>
      <c r="N1697" s="126">
        <v>1.534</v>
      </c>
      <c r="O1697" s="123">
        <v>3</v>
      </c>
      <c r="P1697" s="136">
        <v>1.1505000000000001</v>
      </c>
      <c r="Q1697" s="138">
        <v>4.2</v>
      </c>
      <c r="R1697" s="137">
        <v>4.2</v>
      </c>
      <c r="S1697" s="139">
        <v>1861440</v>
      </c>
      <c r="T1697" s="124">
        <v>1</v>
      </c>
      <c r="U1697" s="140">
        <v>443200</v>
      </c>
      <c r="V1697" s="141">
        <v>2.256317689530686</v>
      </c>
    </row>
    <row r="1698" spans="1:22">
      <c r="A1698" s="125">
        <v>1700</v>
      </c>
      <c r="B1698" s="125">
        <v>1700</v>
      </c>
      <c r="C1698" s="125" t="s">
        <v>2479</v>
      </c>
      <c r="D1698" s="125" t="s">
        <v>242</v>
      </c>
      <c r="E1698" s="125" t="s">
        <v>242</v>
      </c>
      <c r="F1698" s="125" t="s">
        <v>324</v>
      </c>
      <c r="G1698" s="125" t="s">
        <v>325</v>
      </c>
      <c r="H1698" s="125" t="s">
        <v>207</v>
      </c>
      <c r="I1698" s="123">
        <v>110000</v>
      </c>
      <c r="J1698" s="123">
        <v>110000</v>
      </c>
      <c r="K1698" s="123">
        <v>38000</v>
      </c>
      <c r="L1698" s="126">
        <v>29.766999999999999</v>
      </c>
      <c r="M1698" s="137">
        <v>30</v>
      </c>
      <c r="N1698" s="126">
        <v>1.22</v>
      </c>
      <c r="O1698" s="123">
        <v>3</v>
      </c>
      <c r="P1698" s="136">
        <v>0.91500000000000004</v>
      </c>
      <c r="Q1698" s="138">
        <v>4.2</v>
      </c>
      <c r="R1698" s="137">
        <v>4.2</v>
      </c>
      <c r="S1698" s="139">
        <v>2997470</v>
      </c>
      <c r="T1698" s="124">
        <v>7</v>
      </c>
      <c r="U1698" s="140">
        <v>713683.33333333326</v>
      </c>
      <c r="V1698" s="141">
        <v>1.4011816632026342</v>
      </c>
    </row>
    <row r="1699" spans="1:22">
      <c r="A1699" s="125">
        <v>1701</v>
      </c>
      <c r="B1699" s="125">
        <v>1701</v>
      </c>
      <c r="C1699" s="125" t="s">
        <v>2480</v>
      </c>
      <c r="D1699" s="125" t="s">
        <v>242</v>
      </c>
      <c r="E1699" s="125" t="s">
        <v>242</v>
      </c>
      <c r="F1699" s="125" t="s">
        <v>324</v>
      </c>
      <c r="G1699" s="125" t="s">
        <v>325</v>
      </c>
      <c r="H1699" s="125" t="s">
        <v>207</v>
      </c>
      <c r="I1699" s="123">
        <v>110000</v>
      </c>
      <c r="J1699" s="123">
        <v>110000</v>
      </c>
      <c r="K1699" s="123">
        <v>38000</v>
      </c>
      <c r="L1699" s="126">
        <v>25.087</v>
      </c>
      <c r="M1699" s="137">
        <v>26</v>
      </c>
      <c r="N1699" s="126">
        <v>4.0129999999999999</v>
      </c>
      <c r="O1699" s="123">
        <v>3</v>
      </c>
      <c r="P1699" s="136">
        <v>3.0097499999999999</v>
      </c>
      <c r="Q1699" s="138">
        <v>21</v>
      </c>
      <c r="R1699" s="137">
        <v>21</v>
      </c>
      <c r="S1699" s="139">
        <v>3421730</v>
      </c>
      <c r="T1699" s="124">
        <v>8</v>
      </c>
      <c r="U1699" s="140">
        <v>162939.52380952382</v>
      </c>
      <c r="V1699" s="141">
        <v>6.1372463636815295</v>
      </c>
    </row>
    <row r="1700" spans="1:22">
      <c r="A1700" s="125">
        <v>1702</v>
      </c>
      <c r="B1700" s="125">
        <v>1702</v>
      </c>
      <c r="C1700" s="125" t="s">
        <v>2481</v>
      </c>
      <c r="D1700" s="125" t="s">
        <v>242</v>
      </c>
      <c r="E1700" s="125" t="s">
        <v>242</v>
      </c>
      <c r="F1700" s="125" t="s">
        <v>324</v>
      </c>
      <c r="G1700" s="125" t="s">
        <v>325</v>
      </c>
      <c r="H1700" s="125" t="s">
        <v>207</v>
      </c>
      <c r="I1700" s="123">
        <v>110000</v>
      </c>
      <c r="J1700" s="123">
        <v>110000</v>
      </c>
      <c r="K1700" s="123">
        <v>38000</v>
      </c>
      <c r="L1700" s="126">
        <v>27.731000000000002</v>
      </c>
      <c r="M1700" s="137">
        <v>28</v>
      </c>
      <c r="N1700" s="126">
        <v>3.5550000000000002</v>
      </c>
      <c r="O1700" s="123">
        <v>3</v>
      </c>
      <c r="P1700" s="136">
        <v>2.6662500000000002</v>
      </c>
      <c r="Q1700" s="138">
        <v>16.8</v>
      </c>
      <c r="R1700" s="137">
        <v>16.8</v>
      </c>
      <c r="S1700" s="139">
        <v>3562270</v>
      </c>
      <c r="T1700" s="124">
        <v>8</v>
      </c>
      <c r="U1700" s="140">
        <v>212039.88095238095</v>
      </c>
      <c r="V1700" s="141">
        <v>4.7160939513287872</v>
      </c>
    </row>
    <row r="1701" spans="1:22">
      <c r="A1701" s="125">
        <v>1703</v>
      </c>
      <c r="B1701" s="125">
        <v>1703</v>
      </c>
      <c r="C1701" s="125" t="s">
        <v>2482</v>
      </c>
      <c r="D1701" s="125" t="s">
        <v>242</v>
      </c>
      <c r="E1701" s="125" t="s">
        <v>242</v>
      </c>
      <c r="F1701" s="125" t="s">
        <v>331</v>
      </c>
      <c r="G1701" s="125" t="s">
        <v>332</v>
      </c>
      <c r="H1701" s="125" t="s">
        <v>187</v>
      </c>
      <c r="I1701" s="123">
        <v>38000</v>
      </c>
      <c r="J1701" s="123">
        <v>38000</v>
      </c>
      <c r="K1701" s="123">
        <v>20000</v>
      </c>
      <c r="L1701" s="126">
        <v>11.898</v>
      </c>
      <c r="M1701" s="137">
        <v>12</v>
      </c>
      <c r="N1701" s="126">
        <v>2.2959999999999998</v>
      </c>
      <c r="O1701" s="123">
        <v>3</v>
      </c>
      <c r="P1701" s="136">
        <v>1.722</v>
      </c>
      <c r="Q1701" s="138">
        <v>8.4</v>
      </c>
      <c r="R1701" s="137">
        <v>8.4</v>
      </c>
      <c r="S1701" s="139">
        <v>1537900</v>
      </c>
      <c r="T1701" s="124">
        <v>2</v>
      </c>
      <c r="U1701" s="140">
        <v>183083.33333333331</v>
      </c>
      <c r="V1701" s="141">
        <v>5.4619936276741008</v>
      </c>
    </row>
    <row r="1702" spans="1:22">
      <c r="A1702" s="125">
        <v>1704</v>
      </c>
      <c r="B1702" s="125">
        <v>1704</v>
      </c>
      <c r="C1702" s="125" t="s">
        <v>2483</v>
      </c>
      <c r="D1702" s="125" t="s">
        <v>242</v>
      </c>
      <c r="E1702" s="125" t="s">
        <v>242</v>
      </c>
      <c r="F1702" s="125" t="s">
        <v>638</v>
      </c>
      <c r="G1702" s="125" t="s">
        <v>639</v>
      </c>
      <c r="H1702" s="125" t="s">
        <v>187</v>
      </c>
      <c r="I1702" s="123">
        <v>38000</v>
      </c>
      <c r="J1702" s="125" t="s">
        <v>193</v>
      </c>
      <c r="K1702" s="123">
        <v>38000</v>
      </c>
      <c r="L1702" s="126">
        <v>10.787000000000001</v>
      </c>
      <c r="M1702" s="137">
        <v>11</v>
      </c>
      <c r="N1702" s="126">
        <v>3.823</v>
      </c>
      <c r="O1702" s="123">
        <v>3</v>
      </c>
      <c r="P1702" s="136">
        <v>2.8672499999999999</v>
      </c>
      <c r="Q1702" s="138">
        <v>16.8</v>
      </c>
      <c r="R1702" s="137">
        <v>16.8</v>
      </c>
      <c r="S1702" s="139">
        <v>1120760</v>
      </c>
      <c r="T1702" s="124">
        <v>4</v>
      </c>
      <c r="U1702" s="140">
        <v>66711.904761904763</v>
      </c>
      <c r="V1702" s="141">
        <v>14.989828330775545</v>
      </c>
    </row>
    <row r="1703" spans="1:22">
      <c r="A1703" s="125">
        <v>1705</v>
      </c>
      <c r="B1703" s="125">
        <v>1705</v>
      </c>
      <c r="C1703" s="125" t="s">
        <v>2484</v>
      </c>
      <c r="D1703" s="125" t="s">
        <v>242</v>
      </c>
      <c r="E1703" s="125" t="s">
        <v>242</v>
      </c>
      <c r="F1703" s="125" t="s">
        <v>331</v>
      </c>
      <c r="G1703" s="125" t="s">
        <v>332</v>
      </c>
      <c r="H1703" s="125" t="s">
        <v>187</v>
      </c>
      <c r="I1703" s="123">
        <v>38000</v>
      </c>
      <c r="J1703" s="123">
        <v>38000</v>
      </c>
      <c r="K1703" s="123">
        <v>20000</v>
      </c>
      <c r="L1703" s="126">
        <v>9.9749999999999996</v>
      </c>
      <c r="M1703" s="137">
        <v>10</v>
      </c>
      <c r="N1703" s="126">
        <v>5.8460000000000001</v>
      </c>
      <c r="O1703" s="123">
        <v>3</v>
      </c>
      <c r="P1703" s="136">
        <v>4.3845000000000001</v>
      </c>
      <c r="Q1703" s="138">
        <v>29.400000000000006</v>
      </c>
      <c r="R1703" s="137">
        <v>29.400000000000006</v>
      </c>
      <c r="S1703" s="139">
        <v>1236090</v>
      </c>
      <c r="T1703" s="124">
        <v>5</v>
      </c>
      <c r="U1703" s="140">
        <v>42043.8775510204</v>
      </c>
      <c r="V1703" s="141">
        <v>23.78467587311604</v>
      </c>
    </row>
    <row r="1704" spans="1:22">
      <c r="A1704" s="125">
        <v>1706</v>
      </c>
      <c r="B1704" s="125">
        <v>1706</v>
      </c>
      <c r="C1704" s="125" t="s">
        <v>2485</v>
      </c>
      <c r="D1704" s="125" t="s">
        <v>242</v>
      </c>
      <c r="E1704" s="125" t="s">
        <v>242</v>
      </c>
      <c r="F1704" s="125" t="s">
        <v>334</v>
      </c>
      <c r="G1704" s="125" t="s">
        <v>335</v>
      </c>
      <c r="H1704" s="125" t="s">
        <v>207</v>
      </c>
      <c r="I1704" s="123">
        <v>110000</v>
      </c>
      <c r="J1704" s="123">
        <v>110000</v>
      </c>
      <c r="K1704" s="123">
        <v>38000</v>
      </c>
      <c r="L1704" s="126">
        <v>12.74</v>
      </c>
      <c r="M1704" s="137">
        <v>13</v>
      </c>
      <c r="N1704" s="126">
        <v>5.2670000000000003</v>
      </c>
      <c r="O1704" s="123">
        <v>3</v>
      </c>
      <c r="P1704" s="136">
        <v>3.9502500000000005</v>
      </c>
      <c r="Q1704" s="138">
        <v>25.200000000000003</v>
      </c>
      <c r="R1704" s="137">
        <v>25.200000000000003</v>
      </c>
      <c r="S1704" s="139">
        <v>3108640</v>
      </c>
      <c r="T1704" s="124">
        <v>9</v>
      </c>
      <c r="U1704" s="140">
        <v>123358.73015873015</v>
      </c>
      <c r="V1704" s="141">
        <v>8.1064388285552536</v>
      </c>
    </row>
    <row r="1705" spans="1:22">
      <c r="A1705" s="142">
        <v>1707</v>
      </c>
      <c r="B1705" s="142">
        <v>1707</v>
      </c>
      <c r="C1705" s="142" t="s">
        <v>2486</v>
      </c>
      <c r="D1705" s="125" t="s">
        <v>354</v>
      </c>
      <c r="E1705" s="125" t="s">
        <v>354</v>
      </c>
      <c r="F1705" s="142" t="s">
        <v>654</v>
      </c>
      <c r="G1705" s="142" t="s">
        <v>655</v>
      </c>
      <c r="H1705" s="142" t="s">
        <v>187</v>
      </c>
      <c r="I1705" s="143">
        <v>38000</v>
      </c>
      <c r="J1705" s="142" t="s">
        <v>193</v>
      </c>
      <c r="K1705" s="143">
        <v>38000</v>
      </c>
      <c r="L1705" s="144">
        <v>5.1189999999999998</v>
      </c>
      <c r="M1705" s="145">
        <v>6</v>
      </c>
      <c r="N1705" s="144">
        <v>9.4619999999999997</v>
      </c>
      <c r="O1705" s="143">
        <v>3</v>
      </c>
      <c r="P1705" s="145">
        <v>7.0964999999999998</v>
      </c>
      <c r="Q1705" s="146">
        <v>50.400000000000006</v>
      </c>
      <c r="R1705" s="145">
        <v>50.400000000000006</v>
      </c>
      <c r="S1705" s="139">
        <v>2183320</v>
      </c>
      <c r="T1705" s="147">
        <v>11</v>
      </c>
      <c r="U1705" s="148">
        <v>43319.841269841265</v>
      </c>
      <c r="V1705" s="149">
        <v>23.084110437315651</v>
      </c>
    </row>
    <row r="1706" spans="1:22">
      <c r="A1706" s="125">
        <v>1708</v>
      </c>
      <c r="B1706" s="125">
        <v>1708</v>
      </c>
      <c r="C1706" s="125" t="s">
        <v>2487</v>
      </c>
      <c r="D1706" s="125" t="s">
        <v>354</v>
      </c>
      <c r="E1706" s="125" t="s">
        <v>354</v>
      </c>
      <c r="F1706" s="125" t="s">
        <v>355</v>
      </c>
      <c r="G1706" s="125" t="s">
        <v>356</v>
      </c>
      <c r="H1706" s="125" t="s">
        <v>207</v>
      </c>
      <c r="I1706" s="123">
        <v>110000</v>
      </c>
      <c r="J1706" s="123">
        <v>110000</v>
      </c>
      <c r="K1706" s="125" t="s">
        <v>208</v>
      </c>
      <c r="L1706" s="126">
        <v>8.0350000000000001</v>
      </c>
      <c r="M1706" s="137">
        <v>9</v>
      </c>
      <c r="N1706" s="126">
        <v>3.5630000000000002</v>
      </c>
      <c r="O1706" s="123">
        <v>3</v>
      </c>
      <c r="P1706" s="136">
        <v>2.67225</v>
      </c>
      <c r="Q1706" s="138">
        <v>16.8</v>
      </c>
      <c r="R1706" s="137">
        <v>16.8</v>
      </c>
      <c r="S1706" s="139">
        <v>2227140</v>
      </c>
      <c r="T1706" s="124">
        <v>8</v>
      </c>
      <c r="U1706" s="140">
        <v>132567.85714285713</v>
      </c>
      <c r="V1706" s="141">
        <v>7.5433066623562057</v>
      </c>
    </row>
    <row r="1707" spans="1:22">
      <c r="A1707" s="125">
        <v>1709</v>
      </c>
      <c r="B1707" s="125">
        <v>1709</v>
      </c>
      <c r="C1707" s="125" t="s">
        <v>2488</v>
      </c>
      <c r="D1707" s="125" t="s">
        <v>354</v>
      </c>
      <c r="E1707" s="125" t="s">
        <v>354</v>
      </c>
      <c r="F1707" s="125" t="s">
        <v>1425</v>
      </c>
      <c r="G1707" s="125" t="s">
        <v>1426</v>
      </c>
      <c r="H1707" s="125" t="s">
        <v>187</v>
      </c>
      <c r="I1707" s="123">
        <v>38000</v>
      </c>
      <c r="J1707" s="123">
        <v>38000</v>
      </c>
      <c r="K1707" s="125" t="s">
        <v>193</v>
      </c>
      <c r="L1707" s="126">
        <v>8.2289999999999992</v>
      </c>
      <c r="M1707" s="137">
        <v>9</v>
      </c>
      <c r="N1707" s="126">
        <v>1.111</v>
      </c>
      <c r="O1707" s="123">
        <v>3</v>
      </c>
      <c r="P1707" s="136">
        <v>1.111</v>
      </c>
      <c r="Q1707" s="138">
        <v>4.2</v>
      </c>
      <c r="R1707" s="137">
        <v>4.2</v>
      </c>
      <c r="S1707" s="139">
        <v>1334440</v>
      </c>
      <c r="T1707" s="124">
        <v>1</v>
      </c>
      <c r="U1707" s="140">
        <v>317723.80952380953</v>
      </c>
      <c r="V1707" s="141">
        <v>3.1473876682353645</v>
      </c>
    </row>
    <row r="1708" spans="1:22">
      <c r="A1708" s="125">
        <v>1710</v>
      </c>
      <c r="B1708" s="125">
        <v>1710</v>
      </c>
      <c r="C1708" s="125" t="s">
        <v>2489</v>
      </c>
      <c r="D1708" s="125" t="s">
        <v>354</v>
      </c>
      <c r="E1708" s="125" t="s">
        <v>354</v>
      </c>
      <c r="F1708" s="125" t="s">
        <v>360</v>
      </c>
      <c r="G1708" s="125" t="s">
        <v>361</v>
      </c>
      <c r="H1708" s="125" t="s">
        <v>187</v>
      </c>
      <c r="I1708" s="123">
        <v>38000</v>
      </c>
      <c r="J1708" s="123">
        <v>38000</v>
      </c>
      <c r="K1708" s="123">
        <v>10000</v>
      </c>
      <c r="L1708" s="126">
        <v>11.682</v>
      </c>
      <c r="M1708" s="137">
        <v>12</v>
      </c>
      <c r="N1708" s="126">
        <v>4.1139999999999999</v>
      </c>
      <c r="O1708" s="123">
        <v>3</v>
      </c>
      <c r="P1708" s="136">
        <v>3.0854999999999997</v>
      </c>
      <c r="Q1708" s="138">
        <v>21</v>
      </c>
      <c r="R1708" s="137">
        <v>21</v>
      </c>
      <c r="S1708" s="139">
        <v>1191030</v>
      </c>
      <c r="T1708" s="124">
        <v>4</v>
      </c>
      <c r="U1708" s="140">
        <v>56715.714285714283</v>
      </c>
      <c r="V1708" s="141">
        <v>17.631797687715675</v>
      </c>
    </row>
    <row r="1709" spans="1:22">
      <c r="A1709" s="125">
        <v>1711</v>
      </c>
      <c r="B1709" s="125">
        <v>1711</v>
      </c>
      <c r="C1709" s="125" t="s">
        <v>2490</v>
      </c>
      <c r="D1709" s="125" t="s">
        <v>359</v>
      </c>
      <c r="E1709" s="125" t="s">
        <v>359</v>
      </c>
      <c r="F1709" s="125" t="s">
        <v>660</v>
      </c>
      <c r="G1709" s="125" t="s">
        <v>661</v>
      </c>
      <c r="H1709" s="125" t="s">
        <v>187</v>
      </c>
      <c r="I1709" s="123">
        <v>38000</v>
      </c>
      <c r="J1709" s="123">
        <v>38000</v>
      </c>
      <c r="K1709" s="125" t="s">
        <v>193</v>
      </c>
      <c r="L1709" s="126">
        <v>11.708</v>
      </c>
      <c r="M1709" s="137">
        <v>12</v>
      </c>
      <c r="N1709" s="126">
        <v>0.63600000000000001</v>
      </c>
      <c r="O1709" s="123">
        <v>3</v>
      </c>
      <c r="P1709" s="136">
        <v>0.63600000000000001</v>
      </c>
      <c r="Q1709" s="138">
        <v>4.2</v>
      </c>
      <c r="R1709" s="137">
        <v>4.2</v>
      </c>
      <c r="S1709" s="139">
        <v>1492540</v>
      </c>
      <c r="T1709" s="124">
        <v>1</v>
      </c>
      <c r="U1709" s="140">
        <v>355366.66666666663</v>
      </c>
      <c r="V1709" s="141">
        <v>2.8139949348091173</v>
      </c>
    </row>
    <row r="1710" spans="1:22">
      <c r="A1710" s="125">
        <v>1712</v>
      </c>
      <c r="B1710" s="125">
        <v>1712</v>
      </c>
      <c r="C1710" s="125" t="s">
        <v>2491</v>
      </c>
      <c r="D1710" s="125" t="s">
        <v>354</v>
      </c>
      <c r="E1710" s="125" t="s">
        <v>354</v>
      </c>
      <c r="F1710" s="125" t="s">
        <v>1435</v>
      </c>
      <c r="G1710" s="125" t="s">
        <v>1436</v>
      </c>
      <c r="H1710" s="125" t="s">
        <v>207</v>
      </c>
      <c r="I1710" s="123">
        <v>110000</v>
      </c>
      <c r="J1710" s="123">
        <v>110000</v>
      </c>
      <c r="K1710" s="123">
        <v>38000</v>
      </c>
      <c r="L1710" s="126">
        <v>4.0819999999999999</v>
      </c>
      <c r="M1710" s="137">
        <v>5</v>
      </c>
      <c r="N1710" s="126">
        <v>0.64400000000000002</v>
      </c>
      <c r="O1710" s="123">
        <v>3</v>
      </c>
      <c r="P1710" s="136">
        <v>0.64400000000000002</v>
      </c>
      <c r="Q1710" s="138">
        <v>4.2</v>
      </c>
      <c r="R1710" s="137">
        <v>4.2</v>
      </c>
      <c r="S1710" s="139">
        <v>1679970</v>
      </c>
      <c r="T1710" s="124">
        <v>7</v>
      </c>
      <c r="U1710" s="140">
        <v>399992.8571428571</v>
      </c>
      <c r="V1710" s="141">
        <v>2.5000446436543511</v>
      </c>
    </row>
    <row r="1711" spans="1:22">
      <c r="A1711" s="125">
        <v>1713</v>
      </c>
      <c r="B1711" s="125">
        <v>1713</v>
      </c>
      <c r="C1711" s="125" t="s">
        <v>2492</v>
      </c>
      <c r="D1711" s="125" t="s">
        <v>195</v>
      </c>
      <c r="E1711" s="125" t="s">
        <v>195</v>
      </c>
      <c r="F1711" s="125" t="s">
        <v>196</v>
      </c>
      <c r="G1711" s="125" t="s">
        <v>197</v>
      </c>
      <c r="H1711" s="125" t="s">
        <v>187</v>
      </c>
      <c r="I1711" s="123">
        <v>38000</v>
      </c>
      <c r="J1711" s="123">
        <v>38000</v>
      </c>
      <c r="K1711" s="123">
        <v>10000</v>
      </c>
      <c r="L1711" s="126">
        <v>5.0570000000000004</v>
      </c>
      <c r="M1711" s="137">
        <v>6</v>
      </c>
      <c r="N1711" s="126">
        <v>2.5</v>
      </c>
      <c r="O1711" s="123">
        <v>3</v>
      </c>
      <c r="P1711" s="136">
        <v>1.875</v>
      </c>
      <c r="Q1711" s="138">
        <v>12.600000000000001</v>
      </c>
      <c r="R1711" s="137">
        <v>12.600000000000001</v>
      </c>
      <c r="S1711" s="139">
        <v>769410</v>
      </c>
      <c r="T1711" s="124">
        <v>4</v>
      </c>
      <c r="U1711" s="140">
        <v>61064.28571428571</v>
      </c>
      <c r="V1711" s="141">
        <v>16.376184349046675</v>
      </c>
    </row>
    <row r="1712" spans="1:22">
      <c r="A1712" s="125">
        <v>1714</v>
      </c>
      <c r="B1712" s="125">
        <v>1714</v>
      </c>
      <c r="C1712" s="125" t="s">
        <v>2493</v>
      </c>
      <c r="D1712" s="125" t="s">
        <v>195</v>
      </c>
      <c r="E1712" s="125" t="s">
        <v>195</v>
      </c>
      <c r="F1712" s="125" t="s">
        <v>373</v>
      </c>
      <c r="G1712" s="125" t="s">
        <v>374</v>
      </c>
      <c r="H1712" s="125" t="s">
        <v>187</v>
      </c>
      <c r="I1712" s="123">
        <v>38000</v>
      </c>
      <c r="J1712" s="123">
        <v>38000</v>
      </c>
      <c r="K1712" s="123">
        <v>10000</v>
      </c>
      <c r="L1712" s="126">
        <v>3.8370000000000002</v>
      </c>
      <c r="M1712" s="137">
        <v>4</v>
      </c>
      <c r="N1712" s="126">
        <v>0.54500000000000004</v>
      </c>
      <c r="O1712" s="123">
        <v>3</v>
      </c>
      <c r="P1712" s="136">
        <v>0.54500000000000004</v>
      </c>
      <c r="Q1712" s="138">
        <v>4.2</v>
      </c>
      <c r="R1712" s="137">
        <v>4.2</v>
      </c>
      <c r="S1712" s="139">
        <v>628870</v>
      </c>
      <c r="T1712" s="124">
        <v>4</v>
      </c>
      <c r="U1712" s="140">
        <v>149730.95238095237</v>
      </c>
      <c r="V1712" s="141">
        <v>6.6786458250512828</v>
      </c>
    </row>
    <row r="1713" spans="1:22">
      <c r="A1713" s="125">
        <v>1715</v>
      </c>
      <c r="B1713" s="125">
        <v>1715</v>
      </c>
      <c r="C1713" s="125" t="s">
        <v>2494</v>
      </c>
      <c r="D1713" s="125" t="s">
        <v>242</v>
      </c>
      <c r="E1713" s="125" t="s">
        <v>242</v>
      </c>
      <c r="F1713" s="125" t="s">
        <v>243</v>
      </c>
      <c r="G1713" s="125" t="s">
        <v>244</v>
      </c>
      <c r="H1713" s="125" t="s">
        <v>187</v>
      </c>
      <c r="I1713" s="123">
        <v>38000</v>
      </c>
      <c r="J1713" s="123">
        <v>38000</v>
      </c>
      <c r="K1713" s="123">
        <v>20000</v>
      </c>
      <c r="L1713" s="126">
        <v>20.885000000000002</v>
      </c>
      <c r="M1713" s="137">
        <v>21</v>
      </c>
      <c r="N1713" s="126">
        <v>0.94699999999999995</v>
      </c>
      <c r="O1713" s="123">
        <v>3</v>
      </c>
      <c r="P1713" s="136">
        <v>0.94699999999999995</v>
      </c>
      <c r="Q1713" s="138">
        <v>4.2</v>
      </c>
      <c r="R1713" s="137">
        <v>4.2</v>
      </c>
      <c r="S1713" s="139">
        <v>1966840</v>
      </c>
      <c r="T1713" s="124">
        <v>1</v>
      </c>
      <c r="U1713" s="140">
        <v>468295.23809523805</v>
      </c>
      <c r="V1713" s="141">
        <v>2.135405015151207</v>
      </c>
    </row>
    <row r="1714" spans="1:22">
      <c r="A1714" s="125">
        <v>1716</v>
      </c>
      <c r="B1714" s="125">
        <v>1716</v>
      </c>
      <c r="C1714" s="125" t="s">
        <v>2495</v>
      </c>
      <c r="D1714" s="125" t="s">
        <v>860</v>
      </c>
      <c r="E1714" s="125" t="s">
        <v>860</v>
      </c>
      <c r="F1714" s="125" t="s">
        <v>525</v>
      </c>
      <c r="G1714" s="125" t="s">
        <v>526</v>
      </c>
      <c r="H1714" s="125" t="s">
        <v>187</v>
      </c>
      <c r="I1714" s="123">
        <v>38000</v>
      </c>
      <c r="J1714" s="123">
        <v>38000</v>
      </c>
      <c r="K1714" s="123">
        <v>10000</v>
      </c>
      <c r="L1714" s="126">
        <v>7.298</v>
      </c>
      <c r="M1714" s="137">
        <v>8</v>
      </c>
      <c r="N1714" s="126">
        <v>0.68400000000000005</v>
      </c>
      <c r="O1714" s="123">
        <v>3</v>
      </c>
      <c r="P1714" s="136">
        <v>0.68400000000000005</v>
      </c>
      <c r="Q1714" s="138">
        <v>4.2</v>
      </c>
      <c r="R1714" s="137">
        <v>4.2</v>
      </c>
      <c r="S1714" s="139">
        <v>909950</v>
      </c>
      <c r="T1714" s="124">
        <v>4</v>
      </c>
      <c r="U1714" s="140">
        <v>216654.76190476189</v>
      </c>
      <c r="V1714" s="141">
        <v>4.6156382218803227</v>
      </c>
    </row>
    <row r="1715" spans="1:22">
      <c r="A1715" s="125">
        <v>1717</v>
      </c>
      <c r="B1715" s="125">
        <v>1717</v>
      </c>
      <c r="C1715" s="125" t="s">
        <v>2496</v>
      </c>
      <c r="D1715" s="125" t="s">
        <v>860</v>
      </c>
      <c r="E1715" s="125" t="s">
        <v>860</v>
      </c>
      <c r="F1715" s="125" t="s">
        <v>2497</v>
      </c>
      <c r="G1715" s="125" t="s">
        <v>2498</v>
      </c>
      <c r="H1715" s="125" t="s">
        <v>207</v>
      </c>
      <c r="I1715" s="123">
        <v>110000</v>
      </c>
      <c r="J1715" s="123">
        <v>110000</v>
      </c>
      <c r="K1715" s="123">
        <v>38000</v>
      </c>
      <c r="L1715" s="126">
        <v>3.8769999999999998</v>
      </c>
      <c r="M1715" s="137">
        <v>4</v>
      </c>
      <c r="N1715" s="126">
        <v>0.90400000000000003</v>
      </c>
      <c r="O1715" s="123">
        <v>3</v>
      </c>
      <c r="P1715" s="136">
        <v>0.90400000000000003</v>
      </c>
      <c r="Q1715" s="138">
        <v>4.2</v>
      </c>
      <c r="R1715" s="137">
        <v>4.2</v>
      </c>
      <c r="S1715" s="139">
        <v>1627270</v>
      </c>
      <c r="T1715" s="124">
        <v>7</v>
      </c>
      <c r="U1715" s="140">
        <v>387445.23809523811</v>
      </c>
      <c r="V1715" s="141">
        <v>2.5810099123071155</v>
      </c>
    </row>
    <row r="1716" spans="1:22">
      <c r="A1716" s="125">
        <v>1718</v>
      </c>
      <c r="B1716" s="125">
        <v>1718</v>
      </c>
      <c r="C1716" s="125" t="s">
        <v>2499</v>
      </c>
      <c r="D1716" s="125" t="s">
        <v>354</v>
      </c>
      <c r="E1716" s="125" t="s">
        <v>359</v>
      </c>
      <c r="F1716" s="125" t="s">
        <v>1494</v>
      </c>
      <c r="G1716" s="125" t="s">
        <v>1495</v>
      </c>
      <c r="H1716" s="125" t="s">
        <v>207</v>
      </c>
      <c r="I1716" s="123">
        <v>110000</v>
      </c>
      <c r="J1716" s="123">
        <v>20000</v>
      </c>
      <c r="K1716" s="123">
        <v>110000</v>
      </c>
      <c r="L1716" s="126">
        <v>2.0760000000000001</v>
      </c>
      <c r="M1716" s="137">
        <v>3</v>
      </c>
      <c r="N1716" s="126">
        <v>4.4000000000000004</v>
      </c>
      <c r="O1716" s="123">
        <v>3</v>
      </c>
      <c r="P1716" s="136">
        <v>3.3000000000000003</v>
      </c>
      <c r="Q1716" s="138">
        <v>21</v>
      </c>
      <c r="R1716" s="137">
        <v>21</v>
      </c>
      <c r="S1716" s="139">
        <v>1550890</v>
      </c>
      <c r="T1716" s="124">
        <v>11</v>
      </c>
      <c r="U1716" s="140">
        <v>73851.904761904763</v>
      </c>
      <c r="V1716" s="141">
        <v>13.540612164628053</v>
      </c>
    </row>
    <row r="1717" spans="1:22">
      <c r="A1717" s="125">
        <v>1719</v>
      </c>
      <c r="B1717" s="125">
        <v>1719</v>
      </c>
      <c r="C1717" s="125" t="s">
        <v>2500</v>
      </c>
      <c r="D1717" s="125" t="s">
        <v>359</v>
      </c>
      <c r="E1717" s="125" t="s">
        <v>359</v>
      </c>
      <c r="F1717" s="125" t="s">
        <v>1494</v>
      </c>
      <c r="G1717" s="125" t="s">
        <v>1495</v>
      </c>
      <c r="H1717" s="125" t="s">
        <v>207</v>
      </c>
      <c r="I1717" s="123">
        <v>110000</v>
      </c>
      <c r="J1717" s="123">
        <v>20000</v>
      </c>
      <c r="K1717" s="123">
        <v>110000</v>
      </c>
      <c r="L1717" s="126">
        <v>3.9239999999999999</v>
      </c>
      <c r="M1717" s="137">
        <v>4</v>
      </c>
      <c r="N1717" s="126">
        <v>0.30499999999999999</v>
      </c>
      <c r="O1717" s="123">
        <v>3</v>
      </c>
      <c r="P1717" s="136">
        <v>0.30499999999999999</v>
      </c>
      <c r="Q1717" s="138">
        <v>4.2</v>
      </c>
      <c r="R1717" s="137">
        <v>4.2</v>
      </c>
      <c r="S1717" s="139">
        <v>1627270</v>
      </c>
      <c r="T1717" s="124">
        <v>7</v>
      </c>
      <c r="U1717" s="140">
        <v>387445.23809523811</v>
      </c>
      <c r="V1717" s="141">
        <v>2.5810099123071155</v>
      </c>
    </row>
    <row r="1718" spans="1:22">
      <c r="A1718" s="125">
        <v>1720</v>
      </c>
      <c r="B1718" s="125">
        <v>1720</v>
      </c>
      <c r="C1718" s="125" t="s">
        <v>2501</v>
      </c>
      <c r="D1718" s="125" t="s">
        <v>359</v>
      </c>
      <c r="E1718" s="125" t="s">
        <v>359</v>
      </c>
      <c r="F1718" s="125" t="s">
        <v>1086</v>
      </c>
      <c r="G1718" s="125" t="s">
        <v>1087</v>
      </c>
      <c r="H1718" s="125" t="s">
        <v>207</v>
      </c>
      <c r="I1718" s="123">
        <v>110000</v>
      </c>
      <c r="J1718" s="123">
        <v>20000</v>
      </c>
      <c r="K1718" s="123">
        <v>110000</v>
      </c>
      <c r="L1718" s="126">
        <v>1.4330000000000001</v>
      </c>
      <c r="M1718" s="137">
        <v>2</v>
      </c>
      <c r="N1718" s="126">
        <v>0.96</v>
      </c>
      <c r="O1718" s="123">
        <v>3</v>
      </c>
      <c r="P1718" s="136">
        <v>0.96</v>
      </c>
      <c r="Q1718" s="138">
        <v>4.2</v>
      </c>
      <c r="R1718" s="137">
        <v>4.2</v>
      </c>
      <c r="S1718" s="139">
        <v>1340080</v>
      </c>
      <c r="T1718" s="124">
        <v>11</v>
      </c>
      <c r="U1718" s="140">
        <v>319066.66666666663</v>
      </c>
      <c r="V1718" s="141">
        <v>3.134141245298788</v>
      </c>
    </row>
    <row r="1719" spans="1:22">
      <c r="A1719" s="125">
        <v>1721</v>
      </c>
      <c r="B1719" s="125">
        <v>1721</v>
      </c>
      <c r="C1719" s="125" t="s">
        <v>2502</v>
      </c>
      <c r="D1719" s="125" t="s">
        <v>388</v>
      </c>
      <c r="E1719" s="125" t="s">
        <v>388</v>
      </c>
      <c r="F1719" s="125" t="s">
        <v>389</v>
      </c>
      <c r="G1719" s="125" t="s">
        <v>390</v>
      </c>
      <c r="H1719" s="125" t="s">
        <v>207</v>
      </c>
      <c r="I1719" s="123">
        <v>110000</v>
      </c>
      <c r="J1719" s="123">
        <v>20000</v>
      </c>
      <c r="K1719" s="123">
        <v>110000</v>
      </c>
      <c r="L1719" s="126">
        <v>11.949</v>
      </c>
      <c r="M1719" s="137">
        <v>12</v>
      </c>
      <c r="N1719" s="126">
        <v>0.41399999999999998</v>
      </c>
      <c r="O1719" s="123">
        <v>3</v>
      </c>
      <c r="P1719" s="136">
        <v>0.41399999999999998</v>
      </c>
      <c r="Q1719" s="138">
        <v>4.2</v>
      </c>
      <c r="R1719" s="137">
        <v>4.2</v>
      </c>
      <c r="S1719" s="139">
        <v>2048870</v>
      </c>
      <c r="T1719" s="124">
        <v>7</v>
      </c>
      <c r="U1719" s="140">
        <v>487826.19047619047</v>
      </c>
      <c r="V1719" s="141">
        <v>2.0499104384367968</v>
      </c>
    </row>
    <row r="1720" spans="1:22">
      <c r="A1720" s="125">
        <v>1722</v>
      </c>
      <c r="B1720" s="125">
        <v>1722</v>
      </c>
      <c r="C1720" s="125" t="s">
        <v>2503</v>
      </c>
      <c r="D1720" s="125" t="s">
        <v>388</v>
      </c>
      <c r="E1720" s="125" t="s">
        <v>392</v>
      </c>
      <c r="F1720" s="125" t="s">
        <v>389</v>
      </c>
      <c r="G1720" s="125" t="s">
        <v>390</v>
      </c>
      <c r="H1720" s="125" t="s">
        <v>207</v>
      </c>
      <c r="I1720" s="123">
        <v>110000</v>
      </c>
      <c r="J1720" s="123">
        <v>20000</v>
      </c>
      <c r="K1720" s="123">
        <v>110000</v>
      </c>
      <c r="L1720" s="126">
        <v>9.6980000000000004</v>
      </c>
      <c r="M1720" s="137">
        <v>10</v>
      </c>
      <c r="N1720" s="126">
        <v>1.694</v>
      </c>
      <c r="O1720" s="123">
        <v>3</v>
      </c>
      <c r="P1720" s="136">
        <v>1.2705</v>
      </c>
      <c r="Q1720" s="138">
        <v>8.4</v>
      </c>
      <c r="R1720" s="137">
        <v>8.4</v>
      </c>
      <c r="S1720" s="139">
        <v>1943470</v>
      </c>
      <c r="T1720" s="124">
        <v>7</v>
      </c>
      <c r="U1720" s="140">
        <v>231365.47619047618</v>
      </c>
      <c r="V1720" s="141">
        <v>4.3221660226296263</v>
      </c>
    </row>
    <row r="1721" spans="1:22">
      <c r="A1721" s="125">
        <v>1723</v>
      </c>
      <c r="B1721" s="125">
        <v>1723</v>
      </c>
      <c r="C1721" s="125" t="s">
        <v>2504</v>
      </c>
      <c r="D1721" s="125" t="s">
        <v>215</v>
      </c>
      <c r="E1721" s="125" t="s">
        <v>215</v>
      </c>
      <c r="F1721" s="125" t="s">
        <v>401</v>
      </c>
      <c r="G1721" s="125" t="s">
        <v>402</v>
      </c>
      <c r="H1721" s="125" t="s">
        <v>187</v>
      </c>
      <c r="I1721" s="123">
        <v>38000</v>
      </c>
      <c r="J1721" s="123">
        <v>38000</v>
      </c>
      <c r="K1721" s="125" t="s">
        <v>193</v>
      </c>
      <c r="L1721" s="126">
        <v>10.561</v>
      </c>
      <c r="M1721" s="137">
        <v>11</v>
      </c>
      <c r="N1721" s="126">
        <v>0.59899999999999998</v>
      </c>
      <c r="O1721" s="123">
        <v>3</v>
      </c>
      <c r="P1721" s="136">
        <v>0.59899999999999998</v>
      </c>
      <c r="Q1721" s="138">
        <v>4.2</v>
      </c>
      <c r="R1721" s="137">
        <v>4.2</v>
      </c>
      <c r="S1721" s="139">
        <v>1439840</v>
      </c>
      <c r="T1721" s="124">
        <v>1</v>
      </c>
      <c r="U1721" s="140">
        <v>342819.04761904763</v>
      </c>
      <c r="V1721" s="141">
        <v>2.9169907767529724</v>
      </c>
    </row>
    <row r="1722" spans="1:22">
      <c r="A1722" s="125">
        <v>1724</v>
      </c>
      <c r="B1722" s="125">
        <v>1724</v>
      </c>
      <c r="C1722" s="125" t="s">
        <v>2505</v>
      </c>
      <c r="D1722" s="125" t="s">
        <v>215</v>
      </c>
      <c r="E1722" s="125" t="s">
        <v>215</v>
      </c>
      <c r="F1722" s="125" t="s">
        <v>401</v>
      </c>
      <c r="G1722" s="125" t="s">
        <v>402</v>
      </c>
      <c r="H1722" s="125" t="s">
        <v>187</v>
      </c>
      <c r="I1722" s="123">
        <v>38000</v>
      </c>
      <c r="J1722" s="123">
        <v>38000</v>
      </c>
      <c r="K1722" s="125" t="s">
        <v>193</v>
      </c>
      <c r="L1722" s="126">
        <v>7.19</v>
      </c>
      <c r="M1722" s="137">
        <v>8</v>
      </c>
      <c r="N1722" s="126">
        <v>1.071</v>
      </c>
      <c r="O1722" s="123">
        <v>3</v>
      </c>
      <c r="P1722" s="136">
        <v>1.071</v>
      </c>
      <c r="Q1722" s="138">
        <v>4.2</v>
      </c>
      <c r="R1722" s="137">
        <v>4.2</v>
      </c>
      <c r="S1722" s="139">
        <v>909950</v>
      </c>
      <c r="T1722" s="124">
        <v>4</v>
      </c>
      <c r="U1722" s="140">
        <v>216654.76190476189</v>
      </c>
      <c r="V1722" s="141">
        <v>4.6156382218803227</v>
      </c>
    </row>
    <row r="1723" spans="1:22">
      <c r="A1723" s="125">
        <v>1725</v>
      </c>
      <c r="B1723" s="125">
        <v>1725</v>
      </c>
      <c r="C1723" s="125" t="s">
        <v>2506</v>
      </c>
      <c r="D1723" s="125" t="s">
        <v>215</v>
      </c>
      <c r="E1723" s="125" t="s">
        <v>215</v>
      </c>
      <c r="F1723" s="125" t="s">
        <v>401</v>
      </c>
      <c r="G1723" s="125" t="s">
        <v>402</v>
      </c>
      <c r="H1723" s="125" t="s">
        <v>187</v>
      </c>
      <c r="I1723" s="123">
        <v>38000</v>
      </c>
      <c r="J1723" s="123">
        <v>38000</v>
      </c>
      <c r="K1723" s="125" t="s">
        <v>193</v>
      </c>
      <c r="L1723" s="126">
        <v>6.7220000000000004</v>
      </c>
      <c r="M1723" s="137">
        <v>7</v>
      </c>
      <c r="N1723" s="126">
        <v>1.0049999999999999</v>
      </c>
      <c r="O1723" s="123">
        <v>3</v>
      </c>
      <c r="P1723" s="136">
        <v>1.0049999999999999</v>
      </c>
      <c r="Q1723" s="138">
        <v>4.2</v>
      </c>
      <c r="R1723" s="137">
        <v>4.2</v>
      </c>
      <c r="S1723" s="139">
        <v>839680</v>
      </c>
      <c r="T1723" s="124">
        <v>4</v>
      </c>
      <c r="U1723" s="140">
        <v>199923.80952380953</v>
      </c>
      <c r="V1723" s="141">
        <v>5.0019054878048781</v>
      </c>
    </row>
    <row r="1724" spans="1:22">
      <c r="A1724" s="125">
        <v>1726</v>
      </c>
      <c r="B1724" s="125">
        <v>1726</v>
      </c>
      <c r="C1724" s="125" t="s">
        <v>2507</v>
      </c>
      <c r="D1724" s="125" t="s">
        <v>215</v>
      </c>
      <c r="E1724" s="125" t="s">
        <v>215</v>
      </c>
      <c r="F1724" s="125" t="s">
        <v>713</v>
      </c>
      <c r="G1724" s="125" t="s">
        <v>714</v>
      </c>
      <c r="H1724" s="125" t="s">
        <v>187</v>
      </c>
      <c r="I1724" s="123">
        <v>38000</v>
      </c>
      <c r="J1724" s="125" t="s">
        <v>193</v>
      </c>
      <c r="K1724" s="123">
        <v>38000</v>
      </c>
      <c r="L1724" s="126">
        <v>11.664999999999999</v>
      </c>
      <c r="M1724" s="137">
        <v>12</v>
      </c>
      <c r="N1724" s="126">
        <v>3.9470000000000001</v>
      </c>
      <c r="O1724" s="123">
        <v>3</v>
      </c>
      <c r="P1724" s="136">
        <v>2.9602500000000003</v>
      </c>
      <c r="Q1724" s="138">
        <v>21</v>
      </c>
      <c r="R1724" s="137">
        <v>21</v>
      </c>
      <c r="S1724" s="139">
        <v>1191030</v>
      </c>
      <c r="T1724" s="124">
        <v>4</v>
      </c>
      <c r="U1724" s="140">
        <v>56715.714285714283</v>
      </c>
      <c r="V1724" s="141">
        <v>17.631797687715675</v>
      </c>
    </row>
    <row r="1725" spans="1:22">
      <c r="A1725" s="125">
        <v>1727</v>
      </c>
      <c r="B1725" s="125">
        <v>1727</v>
      </c>
      <c r="C1725" s="125" t="s">
        <v>2508</v>
      </c>
      <c r="D1725" s="125" t="s">
        <v>215</v>
      </c>
      <c r="E1725" s="125" t="s">
        <v>215</v>
      </c>
      <c r="F1725" s="125" t="s">
        <v>397</v>
      </c>
      <c r="G1725" s="125" t="s">
        <v>398</v>
      </c>
      <c r="H1725" s="125" t="s">
        <v>207</v>
      </c>
      <c r="I1725" s="123">
        <v>110000</v>
      </c>
      <c r="J1725" s="123">
        <v>110000</v>
      </c>
      <c r="K1725" s="123">
        <v>38000</v>
      </c>
      <c r="L1725" s="126">
        <v>5.9480000000000004</v>
      </c>
      <c r="M1725" s="137">
        <v>6</v>
      </c>
      <c r="N1725" s="126">
        <v>1.028</v>
      </c>
      <c r="O1725" s="123">
        <v>3</v>
      </c>
      <c r="P1725" s="136">
        <v>1.028</v>
      </c>
      <c r="Q1725" s="138">
        <v>4.2</v>
      </c>
      <c r="R1725" s="137">
        <v>4.2</v>
      </c>
      <c r="S1725" s="139">
        <v>1732670</v>
      </c>
      <c r="T1725" s="124">
        <v>7</v>
      </c>
      <c r="U1725" s="140">
        <v>412540.47619047615</v>
      </c>
      <c r="V1725" s="141">
        <v>2.4240045709800482</v>
      </c>
    </row>
    <row r="1726" spans="1:22">
      <c r="A1726" s="125">
        <v>1728</v>
      </c>
      <c r="B1726" s="125">
        <v>1728</v>
      </c>
      <c r="C1726" s="125" t="s">
        <v>2509</v>
      </c>
      <c r="D1726" s="125" t="s">
        <v>215</v>
      </c>
      <c r="E1726" s="125" t="s">
        <v>215</v>
      </c>
      <c r="F1726" s="125" t="s">
        <v>216</v>
      </c>
      <c r="G1726" s="125" t="s">
        <v>217</v>
      </c>
      <c r="H1726" s="125" t="s">
        <v>207</v>
      </c>
      <c r="I1726" s="123">
        <v>110000</v>
      </c>
      <c r="J1726" s="123">
        <v>110000</v>
      </c>
      <c r="K1726" s="123">
        <v>38000</v>
      </c>
      <c r="L1726" s="126">
        <v>12.404999999999999</v>
      </c>
      <c r="M1726" s="137">
        <v>13</v>
      </c>
      <c r="N1726" s="126">
        <v>0.53500000000000003</v>
      </c>
      <c r="O1726" s="123">
        <v>3</v>
      </c>
      <c r="P1726" s="136">
        <v>0.53500000000000003</v>
      </c>
      <c r="Q1726" s="138">
        <v>4.2</v>
      </c>
      <c r="R1726" s="137">
        <v>4.2</v>
      </c>
      <c r="S1726" s="139">
        <v>2101570</v>
      </c>
      <c r="T1726" s="124">
        <v>7</v>
      </c>
      <c r="U1726" s="140">
        <v>500373.80952380953</v>
      </c>
      <c r="V1726" s="141">
        <v>1.9985058789381271</v>
      </c>
    </row>
    <row r="1727" spans="1:22">
      <c r="A1727" s="125">
        <v>1729</v>
      </c>
      <c r="B1727" s="125">
        <v>1729</v>
      </c>
      <c r="C1727" s="125" t="s">
        <v>2510</v>
      </c>
      <c r="D1727" s="125" t="s">
        <v>215</v>
      </c>
      <c r="E1727" s="125" t="s">
        <v>215</v>
      </c>
      <c r="F1727" s="125" t="s">
        <v>484</v>
      </c>
      <c r="G1727" s="125" t="s">
        <v>485</v>
      </c>
      <c r="H1727" s="125" t="s">
        <v>187</v>
      </c>
      <c r="I1727" s="123">
        <v>38000</v>
      </c>
      <c r="J1727" s="123">
        <v>20000</v>
      </c>
      <c r="K1727" s="123">
        <v>38000</v>
      </c>
      <c r="L1727" s="126">
        <v>2.4889999999999999</v>
      </c>
      <c r="M1727" s="137">
        <v>3</v>
      </c>
      <c r="N1727" s="126">
        <v>0.64800000000000002</v>
      </c>
      <c r="O1727" s="123">
        <v>3</v>
      </c>
      <c r="P1727" s="136">
        <v>0.64800000000000002</v>
      </c>
      <c r="Q1727" s="138">
        <v>4.2</v>
      </c>
      <c r="R1727" s="137">
        <v>4.2</v>
      </c>
      <c r="S1727" s="139">
        <v>558600</v>
      </c>
      <c r="T1727" s="124">
        <v>4</v>
      </c>
      <c r="U1727" s="140">
        <v>133000</v>
      </c>
      <c r="V1727" s="141">
        <v>7.518796992481203</v>
      </c>
    </row>
    <row r="1728" spans="1:22">
      <c r="A1728" s="125">
        <v>1730</v>
      </c>
      <c r="B1728" s="125">
        <v>1730</v>
      </c>
      <c r="C1728" s="125" t="s">
        <v>2511</v>
      </c>
      <c r="D1728" s="125" t="s">
        <v>215</v>
      </c>
      <c r="E1728" s="125" t="s">
        <v>215</v>
      </c>
      <c r="F1728" s="125" t="s">
        <v>713</v>
      </c>
      <c r="G1728" s="125" t="s">
        <v>714</v>
      </c>
      <c r="H1728" s="125" t="s">
        <v>187</v>
      </c>
      <c r="I1728" s="123">
        <v>38000</v>
      </c>
      <c r="J1728" s="125" t="s">
        <v>193</v>
      </c>
      <c r="K1728" s="123">
        <v>38000</v>
      </c>
      <c r="L1728" s="126">
        <v>1.9850000000000001</v>
      </c>
      <c r="M1728" s="137">
        <v>2</v>
      </c>
      <c r="N1728" s="126">
        <v>0.60699999999999998</v>
      </c>
      <c r="O1728" s="123">
        <v>3</v>
      </c>
      <c r="P1728" s="136">
        <v>0.60699999999999998</v>
      </c>
      <c r="Q1728" s="138">
        <v>4.2</v>
      </c>
      <c r="R1728" s="137">
        <v>4.2</v>
      </c>
      <c r="S1728" s="139">
        <v>488330</v>
      </c>
      <c r="T1728" s="124">
        <v>4</v>
      </c>
      <c r="U1728" s="140">
        <v>116269.04761904762</v>
      </c>
      <c r="V1728" s="141">
        <v>8.6007413019884087</v>
      </c>
    </row>
    <row r="1729" spans="1:22">
      <c r="A1729" s="125">
        <v>1731</v>
      </c>
      <c r="B1729" s="125">
        <v>1731</v>
      </c>
      <c r="C1729" s="125" t="s">
        <v>2512</v>
      </c>
      <c r="D1729" s="125" t="s">
        <v>184</v>
      </c>
      <c r="E1729" s="125" t="s">
        <v>184</v>
      </c>
      <c r="F1729" s="125" t="s">
        <v>293</v>
      </c>
      <c r="G1729" s="125" t="s">
        <v>294</v>
      </c>
      <c r="H1729" s="125" t="s">
        <v>187</v>
      </c>
      <c r="I1729" s="123">
        <v>38000</v>
      </c>
      <c r="J1729" s="123">
        <v>38000</v>
      </c>
      <c r="K1729" s="123">
        <v>20000</v>
      </c>
      <c r="L1729" s="126">
        <v>6.0590000000000002</v>
      </c>
      <c r="M1729" s="137">
        <v>7</v>
      </c>
      <c r="N1729" s="126">
        <v>0.65700000000000003</v>
      </c>
      <c r="O1729" s="123">
        <v>3</v>
      </c>
      <c r="P1729" s="136">
        <v>0.65700000000000003</v>
      </c>
      <c r="Q1729" s="138">
        <v>4.2</v>
      </c>
      <c r="R1729" s="137">
        <v>4.2</v>
      </c>
      <c r="S1729" s="139">
        <v>839680</v>
      </c>
      <c r="T1729" s="124">
        <v>4</v>
      </c>
      <c r="U1729" s="140">
        <v>199923.80952380953</v>
      </c>
      <c r="V1729" s="141">
        <v>5.0019054878048781</v>
      </c>
    </row>
    <row r="1730" spans="1:22">
      <c r="A1730" s="125">
        <v>1732</v>
      </c>
      <c r="B1730" s="125">
        <v>1732</v>
      </c>
      <c r="C1730" s="125" t="s">
        <v>2513</v>
      </c>
      <c r="D1730" s="125" t="s">
        <v>184</v>
      </c>
      <c r="E1730" s="125" t="s">
        <v>184</v>
      </c>
      <c r="F1730" s="125" t="s">
        <v>721</v>
      </c>
      <c r="G1730" s="125" t="s">
        <v>722</v>
      </c>
      <c r="H1730" s="125" t="s">
        <v>207</v>
      </c>
      <c r="I1730" s="123">
        <v>110000</v>
      </c>
      <c r="J1730" s="125" t="s">
        <v>193</v>
      </c>
      <c r="K1730" s="123">
        <v>110000</v>
      </c>
      <c r="L1730" s="126">
        <v>1.397</v>
      </c>
      <c r="M1730" s="137">
        <v>2</v>
      </c>
      <c r="N1730" s="126">
        <v>1.1970000000000001</v>
      </c>
      <c r="O1730" s="123">
        <v>3</v>
      </c>
      <c r="P1730" s="136">
        <v>1.1970000000000001</v>
      </c>
      <c r="Q1730" s="138">
        <v>4.2</v>
      </c>
      <c r="R1730" s="137">
        <v>4.2</v>
      </c>
      <c r="S1730" s="139">
        <v>1340080</v>
      </c>
      <c r="T1730" s="124">
        <v>11</v>
      </c>
      <c r="U1730" s="140">
        <v>319066.66666666663</v>
      </c>
      <c r="V1730" s="141">
        <v>3.134141245298788</v>
      </c>
    </row>
    <row r="1731" spans="1:22">
      <c r="A1731" s="125">
        <v>1733</v>
      </c>
      <c r="B1731" s="125">
        <v>1733</v>
      </c>
      <c r="C1731" s="125" t="s">
        <v>2514</v>
      </c>
      <c r="D1731" s="125" t="s">
        <v>223</v>
      </c>
      <c r="E1731" s="125" t="s">
        <v>223</v>
      </c>
      <c r="F1731" s="125" t="s">
        <v>414</v>
      </c>
      <c r="G1731" s="125" t="s">
        <v>415</v>
      </c>
      <c r="H1731" s="125" t="s">
        <v>187</v>
      </c>
      <c r="I1731" s="123">
        <v>38000</v>
      </c>
      <c r="J1731" s="125" t="s">
        <v>193</v>
      </c>
      <c r="K1731" s="123">
        <v>38000</v>
      </c>
      <c r="L1731" s="126">
        <v>3.31</v>
      </c>
      <c r="M1731" s="137">
        <v>4</v>
      </c>
      <c r="N1731" s="126">
        <v>1.4219999999999999</v>
      </c>
      <c r="O1731" s="123">
        <v>3</v>
      </c>
      <c r="P1731" s="136">
        <v>1.0665</v>
      </c>
      <c r="Q1731" s="138">
        <v>4.2</v>
      </c>
      <c r="R1731" s="137">
        <v>4.2</v>
      </c>
      <c r="S1731" s="139">
        <v>628870</v>
      </c>
      <c r="T1731" s="124">
        <v>4</v>
      </c>
      <c r="U1731" s="140">
        <v>149730.95238095237</v>
      </c>
      <c r="V1731" s="141">
        <v>6.6786458250512828</v>
      </c>
    </row>
    <row r="1732" spans="1:22">
      <c r="A1732" s="125">
        <v>1734</v>
      </c>
      <c r="B1732" s="125">
        <v>1734</v>
      </c>
      <c r="C1732" s="125" t="s">
        <v>2515</v>
      </c>
      <c r="D1732" s="125" t="s">
        <v>223</v>
      </c>
      <c r="E1732" s="125" t="s">
        <v>223</v>
      </c>
      <c r="F1732" s="125" t="s">
        <v>414</v>
      </c>
      <c r="G1732" s="125" t="s">
        <v>415</v>
      </c>
      <c r="H1732" s="125" t="s">
        <v>187</v>
      </c>
      <c r="I1732" s="123">
        <v>38000</v>
      </c>
      <c r="J1732" s="125" t="s">
        <v>193</v>
      </c>
      <c r="K1732" s="123">
        <v>38000</v>
      </c>
      <c r="L1732" s="126">
        <v>2.5190000000000001</v>
      </c>
      <c r="M1732" s="137">
        <v>3</v>
      </c>
      <c r="N1732" s="126">
        <v>0.66400000000000003</v>
      </c>
      <c r="O1732" s="123">
        <v>3</v>
      </c>
      <c r="P1732" s="136">
        <v>0.66400000000000003</v>
      </c>
      <c r="Q1732" s="138">
        <v>4.2</v>
      </c>
      <c r="R1732" s="137">
        <v>4.2</v>
      </c>
      <c r="S1732" s="139">
        <v>558600</v>
      </c>
      <c r="T1732" s="124">
        <v>4</v>
      </c>
      <c r="U1732" s="140">
        <v>133000</v>
      </c>
      <c r="V1732" s="141">
        <v>7.518796992481203</v>
      </c>
    </row>
    <row r="1733" spans="1:22">
      <c r="A1733" s="125">
        <v>1735</v>
      </c>
      <c r="B1733" s="125">
        <v>1735</v>
      </c>
      <c r="C1733" s="125" t="s">
        <v>2516</v>
      </c>
      <c r="D1733" s="125" t="s">
        <v>184</v>
      </c>
      <c r="E1733" s="125" t="s">
        <v>184</v>
      </c>
      <c r="F1733" s="125" t="s">
        <v>1531</v>
      </c>
      <c r="G1733" s="125" t="s">
        <v>1532</v>
      </c>
      <c r="H1733" s="125" t="s">
        <v>207</v>
      </c>
      <c r="I1733" s="123">
        <v>110000</v>
      </c>
      <c r="J1733" s="125" t="s">
        <v>1533</v>
      </c>
      <c r="K1733" s="123">
        <v>110000</v>
      </c>
      <c r="L1733" s="126">
        <v>2.6520000000000001</v>
      </c>
      <c r="M1733" s="137">
        <v>3</v>
      </c>
      <c r="N1733" s="126">
        <v>0.63900000000000001</v>
      </c>
      <c r="O1733" s="123">
        <v>3</v>
      </c>
      <c r="P1733" s="136">
        <v>0.63900000000000001</v>
      </c>
      <c r="Q1733" s="138">
        <v>4.2</v>
      </c>
      <c r="R1733" s="137">
        <v>4.2</v>
      </c>
      <c r="S1733" s="139">
        <v>1574570</v>
      </c>
      <c r="T1733" s="124">
        <v>7</v>
      </c>
      <c r="U1733" s="140">
        <v>374897.61904761905</v>
      </c>
      <c r="V1733" s="141">
        <v>2.6673949078161021</v>
      </c>
    </row>
    <row r="1734" spans="1:22">
      <c r="A1734" s="125">
        <v>1736</v>
      </c>
      <c r="B1734" s="125">
        <v>1736</v>
      </c>
      <c r="C1734" s="125" t="s">
        <v>2517</v>
      </c>
      <c r="D1734" s="125" t="s">
        <v>184</v>
      </c>
      <c r="E1734" s="125" t="s">
        <v>184</v>
      </c>
      <c r="F1734" s="125" t="s">
        <v>572</v>
      </c>
      <c r="G1734" s="125" t="s">
        <v>573</v>
      </c>
      <c r="H1734" s="125" t="s">
        <v>207</v>
      </c>
      <c r="I1734" s="123">
        <v>110000</v>
      </c>
      <c r="J1734" s="123"/>
      <c r="K1734" s="123"/>
      <c r="L1734" s="126">
        <v>2.391</v>
      </c>
      <c r="M1734" s="137">
        <v>3</v>
      </c>
      <c r="N1734" s="126">
        <v>0.82299999999999995</v>
      </c>
      <c r="O1734" s="123">
        <v>3</v>
      </c>
      <c r="P1734" s="136">
        <v>0.82299999999999995</v>
      </c>
      <c r="Q1734" s="138">
        <v>4.2</v>
      </c>
      <c r="R1734" s="137">
        <v>4.2</v>
      </c>
      <c r="S1734" s="139">
        <v>1574570</v>
      </c>
      <c r="T1734" s="124">
        <v>7</v>
      </c>
      <c r="U1734" s="140">
        <v>374897.61904761905</v>
      </c>
      <c r="V1734" s="141">
        <v>2.6673949078161021</v>
      </c>
    </row>
    <row r="1735" spans="1:22">
      <c r="A1735" s="125">
        <v>1737</v>
      </c>
      <c r="B1735" s="125">
        <v>1737</v>
      </c>
      <c r="C1735" s="125" t="s">
        <v>2518</v>
      </c>
      <c r="D1735" s="125" t="s">
        <v>184</v>
      </c>
      <c r="E1735" s="125" t="s">
        <v>184</v>
      </c>
      <c r="F1735" s="125" t="s">
        <v>572</v>
      </c>
      <c r="G1735" s="125" t="s">
        <v>573</v>
      </c>
      <c r="H1735" s="125" t="s">
        <v>207</v>
      </c>
      <c r="I1735" s="123">
        <v>110000</v>
      </c>
      <c r="J1735" s="123"/>
      <c r="K1735" s="123"/>
      <c r="L1735" s="126">
        <v>5.5279999999999996</v>
      </c>
      <c r="M1735" s="137">
        <v>6</v>
      </c>
      <c r="N1735" s="126">
        <v>1.123</v>
      </c>
      <c r="O1735" s="123">
        <v>3</v>
      </c>
      <c r="P1735" s="136">
        <v>1.123</v>
      </c>
      <c r="Q1735" s="138">
        <v>4.2</v>
      </c>
      <c r="R1735" s="137">
        <v>4.2</v>
      </c>
      <c r="S1735" s="139">
        <v>1732670</v>
      </c>
      <c r="T1735" s="124">
        <v>7</v>
      </c>
      <c r="U1735" s="140">
        <v>412540.47619047615</v>
      </c>
      <c r="V1735" s="141">
        <v>2.4240045709800482</v>
      </c>
    </row>
    <row r="1736" spans="1:22">
      <c r="A1736" s="125">
        <v>1738</v>
      </c>
      <c r="B1736" s="125">
        <v>1738</v>
      </c>
      <c r="C1736" s="125" t="s">
        <v>2519</v>
      </c>
      <c r="D1736" s="125" t="s">
        <v>184</v>
      </c>
      <c r="E1736" s="125" t="s">
        <v>184</v>
      </c>
      <c r="F1736" s="125" t="s">
        <v>727</v>
      </c>
      <c r="G1736" s="125" t="s">
        <v>728</v>
      </c>
      <c r="H1736" s="125" t="s">
        <v>207</v>
      </c>
      <c r="I1736" s="123">
        <v>110000</v>
      </c>
      <c r="J1736" s="123">
        <v>38000</v>
      </c>
      <c r="K1736" s="123">
        <v>110000</v>
      </c>
      <c r="L1736" s="126">
        <v>3.6110000000000002</v>
      </c>
      <c r="M1736" s="137">
        <v>4</v>
      </c>
      <c r="N1736" s="126">
        <v>1.05</v>
      </c>
      <c r="O1736" s="123">
        <v>3</v>
      </c>
      <c r="P1736" s="136">
        <v>1.05</v>
      </c>
      <c r="Q1736" s="138">
        <v>4.2</v>
      </c>
      <c r="R1736" s="137">
        <v>4.2</v>
      </c>
      <c r="S1736" s="139">
        <v>1627270</v>
      </c>
      <c r="T1736" s="124">
        <v>7</v>
      </c>
      <c r="U1736" s="140">
        <v>387445.23809523811</v>
      </c>
      <c r="V1736" s="141">
        <v>2.5810099123071155</v>
      </c>
    </row>
    <row r="1737" spans="1:22">
      <c r="A1737" s="125">
        <v>1739</v>
      </c>
      <c r="B1737" s="125">
        <v>1739</v>
      </c>
      <c r="C1737" s="125" t="s">
        <v>2520</v>
      </c>
      <c r="D1737" s="125" t="s">
        <v>184</v>
      </c>
      <c r="E1737" s="125" t="s">
        <v>184</v>
      </c>
      <c r="F1737" s="125" t="s">
        <v>572</v>
      </c>
      <c r="G1737" s="125" t="s">
        <v>573</v>
      </c>
      <c r="H1737" s="125" t="s">
        <v>207</v>
      </c>
      <c r="I1737" s="123">
        <v>110000</v>
      </c>
      <c r="J1737" s="123"/>
      <c r="K1737" s="123"/>
      <c r="L1737" s="126">
        <v>5.5369999999999999</v>
      </c>
      <c r="M1737" s="137">
        <v>6</v>
      </c>
      <c r="N1737" s="126">
        <v>1.101</v>
      </c>
      <c r="O1737" s="123">
        <v>3</v>
      </c>
      <c r="P1737" s="136">
        <v>1.101</v>
      </c>
      <c r="Q1737" s="138">
        <v>4.2</v>
      </c>
      <c r="R1737" s="137">
        <v>4.2</v>
      </c>
      <c r="S1737" s="139">
        <v>1732670</v>
      </c>
      <c r="T1737" s="124">
        <v>7</v>
      </c>
      <c r="U1737" s="140">
        <v>412540.47619047615</v>
      </c>
      <c r="V1737" s="141">
        <v>2.4240045709800482</v>
      </c>
    </row>
    <row r="1738" spans="1:22">
      <c r="A1738" s="125">
        <v>1740</v>
      </c>
      <c r="B1738" s="125">
        <v>1740</v>
      </c>
      <c r="C1738" s="125" t="s">
        <v>2521</v>
      </c>
      <c r="D1738" s="125" t="s">
        <v>223</v>
      </c>
      <c r="E1738" s="125" t="s">
        <v>184</v>
      </c>
      <c r="F1738" s="125" t="s">
        <v>2522</v>
      </c>
      <c r="G1738" s="125" t="s">
        <v>2523</v>
      </c>
      <c r="H1738" s="125" t="s">
        <v>187</v>
      </c>
      <c r="I1738" s="123">
        <v>38000</v>
      </c>
      <c r="J1738" s="123">
        <v>38000</v>
      </c>
      <c r="K1738" s="125" t="s">
        <v>193</v>
      </c>
      <c r="L1738" s="126">
        <v>6.2119999999999997</v>
      </c>
      <c r="M1738" s="137">
        <v>7</v>
      </c>
      <c r="N1738" s="126">
        <v>0.64600000000000002</v>
      </c>
      <c r="O1738" s="123">
        <v>3</v>
      </c>
      <c r="P1738" s="136">
        <v>0.64600000000000002</v>
      </c>
      <c r="Q1738" s="138">
        <v>4.2</v>
      </c>
      <c r="R1738" s="137">
        <v>4.2</v>
      </c>
      <c r="S1738" s="139">
        <v>839680</v>
      </c>
      <c r="T1738" s="124">
        <v>4</v>
      </c>
      <c r="U1738" s="140">
        <v>199923.80952380953</v>
      </c>
      <c r="V1738" s="141">
        <v>5.0019054878048781</v>
      </c>
    </row>
    <row r="1739" spans="1:22">
      <c r="A1739" s="125">
        <v>1741</v>
      </c>
      <c r="B1739" s="125">
        <v>1741</v>
      </c>
      <c r="C1739" s="125" t="s">
        <v>2524</v>
      </c>
      <c r="D1739" s="125" t="s">
        <v>223</v>
      </c>
      <c r="E1739" s="125" t="s">
        <v>223</v>
      </c>
      <c r="F1739" s="125" t="s">
        <v>732</v>
      </c>
      <c r="G1739" s="125" t="s">
        <v>733</v>
      </c>
      <c r="H1739" s="125" t="s">
        <v>187</v>
      </c>
      <c r="I1739" s="123">
        <v>38000</v>
      </c>
      <c r="J1739" s="125" t="s">
        <v>193</v>
      </c>
      <c r="K1739" s="123">
        <v>38000</v>
      </c>
      <c r="L1739" s="126">
        <v>7.1369999999999996</v>
      </c>
      <c r="M1739" s="137">
        <v>8</v>
      </c>
      <c r="N1739" s="126">
        <v>2.3159999999999998</v>
      </c>
      <c r="O1739" s="123">
        <v>3</v>
      </c>
      <c r="P1739" s="136">
        <v>1.7369999999999999</v>
      </c>
      <c r="Q1739" s="138">
        <v>8.4</v>
      </c>
      <c r="R1739" s="137">
        <v>8.4</v>
      </c>
      <c r="S1739" s="139">
        <v>909950</v>
      </c>
      <c r="T1739" s="124">
        <v>4</v>
      </c>
      <c r="U1739" s="140">
        <v>108327.38095238095</v>
      </c>
      <c r="V1739" s="141">
        <v>9.2312764437606454</v>
      </c>
    </row>
    <row r="1740" spans="1:22">
      <c r="A1740" s="125">
        <v>1742</v>
      </c>
      <c r="B1740" s="125">
        <v>1742</v>
      </c>
      <c r="C1740" s="125" t="s">
        <v>2525</v>
      </c>
      <c r="D1740" s="125" t="s">
        <v>223</v>
      </c>
      <c r="E1740" s="125" t="s">
        <v>223</v>
      </c>
      <c r="F1740" s="125" t="s">
        <v>853</v>
      </c>
      <c r="G1740" s="125" t="s">
        <v>854</v>
      </c>
      <c r="H1740" s="125" t="s">
        <v>207</v>
      </c>
      <c r="I1740" s="123">
        <v>110000</v>
      </c>
      <c r="J1740" s="123"/>
      <c r="K1740" s="123"/>
      <c r="L1740" s="126">
        <v>2.427</v>
      </c>
      <c r="M1740" s="137">
        <v>3</v>
      </c>
      <c r="N1740" s="126">
        <v>0.28399999999999997</v>
      </c>
      <c r="O1740" s="123">
        <v>3</v>
      </c>
      <c r="P1740" s="136">
        <v>0.28399999999999997</v>
      </c>
      <c r="Q1740" s="138">
        <v>4.2</v>
      </c>
      <c r="R1740" s="137">
        <v>4.2</v>
      </c>
      <c r="S1740" s="139">
        <v>1574570</v>
      </c>
      <c r="T1740" s="124">
        <v>7</v>
      </c>
      <c r="U1740" s="140">
        <v>374897.61904761905</v>
      </c>
      <c r="V1740" s="141">
        <v>2.6673949078161021</v>
      </c>
    </row>
    <row r="1741" spans="1:22">
      <c r="A1741" s="125">
        <v>1743</v>
      </c>
      <c r="B1741" s="125">
        <v>1743</v>
      </c>
      <c r="C1741" s="125" t="s">
        <v>2526</v>
      </c>
      <c r="D1741" s="125" t="s">
        <v>223</v>
      </c>
      <c r="E1741" s="125" t="s">
        <v>223</v>
      </c>
      <c r="F1741" s="125" t="s">
        <v>735</v>
      </c>
      <c r="G1741" s="125" t="s">
        <v>736</v>
      </c>
      <c r="H1741" s="125" t="s">
        <v>207</v>
      </c>
      <c r="I1741" s="123">
        <v>110000</v>
      </c>
      <c r="J1741" s="123"/>
      <c r="K1741" s="123"/>
      <c r="L1741" s="126">
        <v>4.2919999999999998</v>
      </c>
      <c r="M1741" s="137">
        <v>5</v>
      </c>
      <c r="N1741" s="126">
        <v>2.073</v>
      </c>
      <c r="O1741" s="123">
        <v>3</v>
      </c>
      <c r="P1741" s="136">
        <v>1.5547499999999999</v>
      </c>
      <c r="Q1741" s="138">
        <v>8.4</v>
      </c>
      <c r="R1741" s="137">
        <v>8.4</v>
      </c>
      <c r="S1741" s="139">
        <v>1679970</v>
      </c>
      <c r="T1741" s="124">
        <v>7</v>
      </c>
      <c r="U1741" s="140">
        <v>199996.42857142855</v>
      </c>
      <c r="V1741" s="141">
        <v>5.0000892873087022</v>
      </c>
    </row>
    <row r="1742" spans="1:22">
      <c r="A1742" s="125">
        <v>1744</v>
      </c>
      <c r="B1742" s="125">
        <v>1744</v>
      </c>
      <c r="C1742" s="125" t="s">
        <v>2527</v>
      </c>
      <c r="D1742" s="125" t="s">
        <v>223</v>
      </c>
      <c r="E1742" s="125" t="s">
        <v>223</v>
      </c>
      <c r="F1742" s="125" t="s">
        <v>853</v>
      </c>
      <c r="G1742" s="125" t="s">
        <v>854</v>
      </c>
      <c r="H1742" s="125" t="s">
        <v>207</v>
      </c>
      <c r="I1742" s="123">
        <v>110000</v>
      </c>
      <c r="J1742" s="123"/>
      <c r="K1742" s="123"/>
      <c r="L1742" s="126">
        <v>1.9430000000000001</v>
      </c>
      <c r="M1742" s="137">
        <v>2</v>
      </c>
      <c r="N1742" s="126">
        <v>0.44600000000000001</v>
      </c>
      <c r="O1742" s="123">
        <v>3</v>
      </c>
      <c r="P1742" s="136">
        <v>0.44600000000000001</v>
      </c>
      <c r="Q1742" s="138">
        <v>4.2</v>
      </c>
      <c r="R1742" s="137">
        <v>4.2</v>
      </c>
      <c r="S1742" s="139">
        <v>1340080</v>
      </c>
      <c r="T1742" s="124">
        <v>11</v>
      </c>
      <c r="U1742" s="140">
        <v>319066.66666666663</v>
      </c>
      <c r="V1742" s="141">
        <v>3.134141245298788</v>
      </c>
    </row>
    <row r="1743" spans="1:22">
      <c r="A1743" s="125">
        <v>1745</v>
      </c>
      <c r="B1743" s="125">
        <v>1745</v>
      </c>
      <c r="C1743" s="125" t="s">
        <v>2528</v>
      </c>
      <c r="D1743" s="125" t="s">
        <v>458</v>
      </c>
      <c r="E1743" s="125" t="s">
        <v>458</v>
      </c>
      <c r="F1743" s="125" t="s">
        <v>939</v>
      </c>
      <c r="G1743" s="125" t="s">
        <v>940</v>
      </c>
      <c r="H1743" s="125" t="s">
        <v>207</v>
      </c>
      <c r="I1743" s="123">
        <v>110000</v>
      </c>
      <c r="J1743" s="123">
        <v>20000</v>
      </c>
      <c r="K1743" s="123">
        <v>110000</v>
      </c>
      <c r="L1743" s="126">
        <v>1.716</v>
      </c>
      <c r="M1743" s="137">
        <v>2</v>
      </c>
      <c r="N1743" s="126">
        <v>0.877</v>
      </c>
      <c r="O1743" s="123">
        <v>3</v>
      </c>
      <c r="P1743" s="136">
        <v>0.877</v>
      </c>
      <c r="Q1743" s="138">
        <v>4.2</v>
      </c>
      <c r="R1743" s="137">
        <v>4.2</v>
      </c>
      <c r="S1743" s="139">
        <v>1340080</v>
      </c>
      <c r="T1743" s="124">
        <v>11</v>
      </c>
      <c r="U1743" s="140">
        <v>319066.66666666663</v>
      </c>
      <c r="V1743" s="141">
        <v>3.134141245298788</v>
      </c>
    </row>
    <row r="1744" spans="1:22">
      <c r="A1744" s="125">
        <v>1746</v>
      </c>
      <c r="B1744" s="125">
        <v>1746</v>
      </c>
      <c r="C1744" s="125" t="s">
        <v>2529</v>
      </c>
      <c r="D1744" s="125" t="s">
        <v>418</v>
      </c>
      <c r="E1744" s="125" t="s">
        <v>1177</v>
      </c>
      <c r="F1744" s="125" t="s">
        <v>1940</v>
      </c>
      <c r="G1744" s="125" t="s">
        <v>1719</v>
      </c>
      <c r="H1744" s="125" t="s">
        <v>187</v>
      </c>
      <c r="I1744" s="123">
        <v>38000</v>
      </c>
      <c r="J1744" s="125" t="s">
        <v>193</v>
      </c>
      <c r="K1744" s="123">
        <v>38000</v>
      </c>
      <c r="L1744" s="126">
        <v>3.4529999999999998</v>
      </c>
      <c r="M1744" s="137">
        <v>4</v>
      </c>
      <c r="N1744" s="126">
        <v>0.71899999999999997</v>
      </c>
      <c r="O1744" s="123">
        <v>3</v>
      </c>
      <c r="P1744" s="136">
        <v>0.71899999999999997</v>
      </c>
      <c r="Q1744" s="138">
        <v>4.2</v>
      </c>
      <c r="R1744" s="137">
        <v>4.2</v>
      </c>
      <c r="S1744" s="139">
        <v>628870</v>
      </c>
      <c r="T1744" s="124">
        <v>4</v>
      </c>
      <c r="U1744" s="140">
        <v>149730.95238095237</v>
      </c>
      <c r="V1744" s="141">
        <v>6.6786458250512828</v>
      </c>
    </row>
    <row r="1745" spans="1:22">
      <c r="A1745" s="125">
        <v>1747</v>
      </c>
      <c r="B1745" s="125">
        <v>1747</v>
      </c>
      <c r="C1745" s="125" t="s">
        <v>2530</v>
      </c>
      <c r="D1745" s="125" t="s">
        <v>418</v>
      </c>
      <c r="E1745" s="125" t="s">
        <v>418</v>
      </c>
      <c r="F1745" s="125" t="s">
        <v>1940</v>
      </c>
      <c r="G1745" s="125" t="s">
        <v>1719</v>
      </c>
      <c r="H1745" s="125" t="s">
        <v>187</v>
      </c>
      <c r="I1745" s="123">
        <v>38000</v>
      </c>
      <c r="J1745" s="125" t="s">
        <v>193</v>
      </c>
      <c r="K1745" s="123">
        <v>38000</v>
      </c>
      <c r="L1745" s="126">
        <v>1.258</v>
      </c>
      <c r="M1745" s="137">
        <v>2</v>
      </c>
      <c r="N1745" s="126">
        <v>0.40100000000000002</v>
      </c>
      <c r="O1745" s="123">
        <v>3</v>
      </c>
      <c r="P1745" s="136">
        <v>0.40100000000000002</v>
      </c>
      <c r="Q1745" s="138">
        <v>4.2</v>
      </c>
      <c r="R1745" s="137">
        <v>4.2</v>
      </c>
      <c r="S1745" s="139">
        <v>488330</v>
      </c>
      <c r="T1745" s="124">
        <v>4</v>
      </c>
      <c r="U1745" s="140">
        <v>116269.04761904762</v>
      </c>
      <c r="V1745" s="141">
        <v>8.6007413019884087</v>
      </c>
    </row>
    <row r="1746" spans="1:22">
      <c r="A1746" s="125">
        <v>1748</v>
      </c>
      <c r="B1746" s="125">
        <v>1748</v>
      </c>
      <c r="C1746" s="125" t="s">
        <v>2531</v>
      </c>
      <c r="D1746" s="125" t="s">
        <v>1819</v>
      </c>
      <c r="E1746" s="125" t="s">
        <v>1177</v>
      </c>
      <c r="F1746" s="125" t="s">
        <v>1706</v>
      </c>
      <c r="G1746" s="125" t="s">
        <v>1707</v>
      </c>
      <c r="H1746" s="125" t="s">
        <v>207</v>
      </c>
      <c r="I1746" s="123">
        <v>110000</v>
      </c>
      <c r="J1746" s="123">
        <v>110000</v>
      </c>
      <c r="K1746" s="123">
        <v>38000</v>
      </c>
      <c r="L1746" s="126">
        <v>6.7859999999999996</v>
      </c>
      <c r="M1746" s="137">
        <v>7</v>
      </c>
      <c r="N1746" s="126">
        <v>1.913</v>
      </c>
      <c r="O1746" s="123">
        <v>3</v>
      </c>
      <c r="P1746" s="136">
        <v>1.43475</v>
      </c>
      <c r="Q1746" s="138">
        <v>8.4</v>
      </c>
      <c r="R1746" s="137">
        <v>8.4</v>
      </c>
      <c r="S1746" s="139">
        <v>1785370</v>
      </c>
      <c r="T1746" s="124">
        <v>7</v>
      </c>
      <c r="U1746" s="140">
        <v>212544.0476190476</v>
      </c>
      <c r="V1746" s="141">
        <v>4.7049071060900545</v>
      </c>
    </row>
    <row r="1747" spans="1:22">
      <c r="A1747" s="125">
        <v>1749</v>
      </c>
      <c r="B1747" s="125">
        <v>1749</v>
      </c>
      <c r="C1747" s="125" t="s">
        <v>2532</v>
      </c>
      <c r="D1747" s="125" t="s">
        <v>783</v>
      </c>
      <c r="E1747" s="125" t="s">
        <v>783</v>
      </c>
      <c r="F1747" s="125" t="s">
        <v>1115</v>
      </c>
      <c r="G1747" s="125" t="s">
        <v>1116</v>
      </c>
      <c r="H1747" s="125" t="s">
        <v>187</v>
      </c>
      <c r="I1747" s="123">
        <v>38000</v>
      </c>
      <c r="J1747" s="123">
        <v>38000</v>
      </c>
      <c r="K1747" s="125" t="s">
        <v>193</v>
      </c>
      <c r="L1747" s="126">
        <v>4.7</v>
      </c>
      <c r="M1747" s="137">
        <v>5</v>
      </c>
      <c r="N1747" s="126">
        <v>0.46</v>
      </c>
      <c r="O1747" s="123">
        <v>3</v>
      </c>
      <c r="P1747" s="136">
        <v>0.46</v>
      </c>
      <c r="Q1747" s="138">
        <v>4.2</v>
      </c>
      <c r="R1747" s="137">
        <v>4.2</v>
      </c>
      <c r="S1747" s="139">
        <v>699140</v>
      </c>
      <c r="T1747" s="124">
        <v>4</v>
      </c>
      <c r="U1747" s="140">
        <v>166461.90476190476</v>
      </c>
      <c r="V1747" s="141">
        <v>6.0073804960379897</v>
      </c>
    </row>
    <row r="1748" spans="1:22">
      <c r="A1748" s="125">
        <v>1750</v>
      </c>
      <c r="B1748" s="125">
        <v>1750</v>
      </c>
      <c r="C1748" s="125" t="s">
        <v>2533</v>
      </c>
      <c r="D1748" s="125" t="s">
        <v>205</v>
      </c>
      <c r="E1748" s="125" t="s">
        <v>205</v>
      </c>
      <c r="F1748" s="125" t="s">
        <v>1551</v>
      </c>
      <c r="G1748" s="125" t="s">
        <v>1552</v>
      </c>
      <c r="H1748" s="125" t="s">
        <v>207</v>
      </c>
      <c r="I1748" s="123">
        <v>110000</v>
      </c>
      <c r="J1748" s="125" t="s">
        <v>193</v>
      </c>
      <c r="K1748" s="123">
        <v>110000</v>
      </c>
      <c r="L1748" s="126">
        <v>8.2850000000000001</v>
      </c>
      <c r="M1748" s="137">
        <v>9</v>
      </c>
      <c r="N1748" s="126">
        <v>1.2110000000000001</v>
      </c>
      <c r="O1748" s="123">
        <v>3</v>
      </c>
      <c r="P1748" s="136">
        <v>0.90825</v>
      </c>
      <c r="Q1748" s="138">
        <v>4.2</v>
      </c>
      <c r="R1748" s="137">
        <v>4.2</v>
      </c>
      <c r="S1748" s="139">
        <v>1890770</v>
      </c>
      <c r="T1748" s="124">
        <v>7</v>
      </c>
      <c r="U1748" s="140">
        <v>450183.33333333331</v>
      </c>
      <c r="V1748" s="141">
        <v>2.2213172411239865</v>
      </c>
    </row>
    <row r="1749" spans="1:22">
      <c r="A1749" s="125">
        <v>1751</v>
      </c>
      <c r="B1749" s="125">
        <v>1751</v>
      </c>
      <c r="C1749" s="125" t="s">
        <v>2534</v>
      </c>
      <c r="D1749" s="125" t="s">
        <v>190</v>
      </c>
      <c r="E1749" s="125" t="s">
        <v>190</v>
      </c>
      <c r="F1749" s="125" t="s">
        <v>1874</v>
      </c>
      <c r="G1749" s="125" t="s">
        <v>1875</v>
      </c>
      <c r="H1749" s="125" t="s">
        <v>187</v>
      </c>
      <c r="I1749" s="123">
        <v>38000</v>
      </c>
      <c r="J1749" s="123">
        <v>38000</v>
      </c>
      <c r="K1749" s="125" t="s">
        <v>193</v>
      </c>
      <c r="L1749" s="126">
        <v>2.476</v>
      </c>
      <c r="M1749" s="137">
        <v>3</v>
      </c>
      <c r="N1749" s="126">
        <v>0.83099999999999996</v>
      </c>
      <c r="O1749" s="123">
        <v>3</v>
      </c>
      <c r="P1749" s="136">
        <v>0.83099999999999996</v>
      </c>
      <c r="Q1749" s="138">
        <v>4.2</v>
      </c>
      <c r="R1749" s="137">
        <v>4.2</v>
      </c>
      <c r="S1749" s="139">
        <v>558600</v>
      </c>
      <c r="T1749" s="124">
        <v>4</v>
      </c>
      <c r="U1749" s="140">
        <v>133000</v>
      </c>
      <c r="V1749" s="141">
        <v>7.518796992481203</v>
      </c>
    </row>
    <row r="1750" spans="1:22">
      <c r="A1750" s="125">
        <v>1752</v>
      </c>
      <c r="B1750" s="125">
        <v>1752</v>
      </c>
      <c r="C1750" s="125" t="s">
        <v>2535</v>
      </c>
      <c r="D1750" s="125" t="s">
        <v>418</v>
      </c>
      <c r="E1750" s="125" t="s">
        <v>418</v>
      </c>
      <c r="F1750" s="125" t="s">
        <v>1709</v>
      </c>
      <c r="G1750" s="125" t="s">
        <v>1710</v>
      </c>
      <c r="H1750" s="125" t="s">
        <v>187</v>
      </c>
      <c r="I1750" s="123">
        <v>38000</v>
      </c>
      <c r="J1750" s="123">
        <v>38000</v>
      </c>
      <c r="K1750" s="125" t="s">
        <v>193</v>
      </c>
      <c r="L1750" s="126">
        <v>1.7989999999999999</v>
      </c>
      <c r="M1750" s="137">
        <v>2</v>
      </c>
      <c r="N1750" s="126">
        <v>0.33600000000000002</v>
      </c>
      <c r="O1750" s="123">
        <v>3</v>
      </c>
      <c r="P1750" s="136">
        <v>0.33600000000000002</v>
      </c>
      <c r="Q1750" s="138">
        <v>4.2</v>
      </c>
      <c r="R1750" s="137">
        <v>4.2</v>
      </c>
      <c r="S1750" s="139">
        <v>488330</v>
      </c>
      <c r="T1750" s="124">
        <v>4</v>
      </c>
      <c r="U1750" s="140">
        <v>116269.04761904762</v>
      </c>
      <c r="V1750" s="141">
        <v>8.6007413019884087</v>
      </c>
    </row>
    <row r="1751" spans="1:22">
      <c r="A1751" s="125">
        <v>1753</v>
      </c>
      <c r="B1751" s="125">
        <v>1753</v>
      </c>
      <c r="C1751" s="125" t="s">
        <v>2536</v>
      </c>
      <c r="D1751" s="125" t="s">
        <v>890</v>
      </c>
      <c r="E1751" s="125" t="s">
        <v>890</v>
      </c>
      <c r="F1751" s="125" t="s">
        <v>1858</v>
      </c>
      <c r="G1751" s="125" t="s">
        <v>1859</v>
      </c>
      <c r="H1751" s="125" t="s">
        <v>207</v>
      </c>
      <c r="I1751" s="123">
        <v>110000</v>
      </c>
      <c r="J1751" s="123">
        <v>110000</v>
      </c>
      <c r="K1751" s="123">
        <v>38000</v>
      </c>
      <c r="L1751" s="126">
        <v>4.9249999999999998</v>
      </c>
      <c r="M1751" s="137">
        <v>5</v>
      </c>
      <c r="N1751" s="126">
        <v>0.317</v>
      </c>
      <c r="O1751" s="123">
        <v>3</v>
      </c>
      <c r="P1751" s="136">
        <v>0.317</v>
      </c>
      <c r="Q1751" s="138">
        <v>4.2</v>
      </c>
      <c r="R1751" s="137">
        <v>4.2</v>
      </c>
      <c r="S1751" s="139">
        <v>1679970</v>
      </c>
      <c r="T1751" s="124">
        <v>7</v>
      </c>
      <c r="U1751" s="140">
        <v>399992.8571428571</v>
      </c>
      <c r="V1751" s="141">
        <v>2.5000446436543511</v>
      </c>
    </row>
    <row r="1752" spans="1:22">
      <c r="A1752" s="125">
        <v>1754</v>
      </c>
      <c r="B1752" s="125">
        <v>1754</v>
      </c>
      <c r="C1752" s="125" t="s">
        <v>2537</v>
      </c>
      <c r="D1752" s="125" t="s">
        <v>190</v>
      </c>
      <c r="E1752" s="125" t="s">
        <v>190</v>
      </c>
      <c r="F1752" s="125" t="s">
        <v>1874</v>
      </c>
      <c r="G1752" s="125" t="s">
        <v>1875</v>
      </c>
      <c r="H1752" s="125" t="s">
        <v>187</v>
      </c>
      <c r="I1752" s="123">
        <v>38000</v>
      </c>
      <c r="J1752" s="123">
        <v>38000</v>
      </c>
      <c r="K1752" s="125" t="s">
        <v>193</v>
      </c>
      <c r="L1752" s="126">
        <v>3.3769999999999998</v>
      </c>
      <c r="M1752" s="137">
        <v>4</v>
      </c>
      <c r="N1752" s="126">
        <v>0.436</v>
      </c>
      <c r="O1752" s="123">
        <v>3</v>
      </c>
      <c r="P1752" s="136">
        <v>0.436</v>
      </c>
      <c r="Q1752" s="138">
        <v>4.2</v>
      </c>
      <c r="R1752" s="137">
        <v>4.2</v>
      </c>
      <c r="S1752" s="139">
        <v>628870</v>
      </c>
      <c r="T1752" s="124">
        <v>4</v>
      </c>
      <c r="U1752" s="140">
        <v>149730.95238095237</v>
      </c>
      <c r="V1752" s="141">
        <v>6.6786458250512828</v>
      </c>
    </row>
    <row r="1753" spans="1:22">
      <c r="A1753" s="125">
        <v>1755</v>
      </c>
      <c r="B1753" s="125">
        <v>1755</v>
      </c>
      <c r="C1753" s="125" t="s">
        <v>2538</v>
      </c>
      <c r="D1753" s="125" t="s">
        <v>190</v>
      </c>
      <c r="E1753" s="125" t="s">
        <v>190</v>
      </c>
      <c r="F1753" s="125" t="s">
        <v>1801</v>
      </c>
      <c r="G1753" s="125" t="s">
        <v>1802</v>
      </c>
      <c r="H1753" s="125" t="s">
        <v>187</v>
      </c>
      <c r="I1753" s="123">
        <v>38000</v>
      </c>
      <c r="J1753" s="123">
        <v>38000</v>
      </c>
      <c r="K1753" s="123">
        <v>10000</v>
      </c>
      <c r="L1753" s="126">
        <v>2.734</v>
      </c>
      <c r="M1753" s="137">
        <v>3</v>
      </c>
      <c r="N1753" s="126">
        <v>0.41699999999999998</v>
      </c>
      <c r="O1753" s="123">
        <v>3</v>
      </c>
      <c r="P1753" s="136">
        <v>0.41699999999999998</v>
      </c>
      <c r="Q1753" s="138">
        <v>4.2</v>
      </c>
      <c r="R1753" s="137">
        <v>4.2</v>
      </c>
      <c r="S1753" s="139">
        <v>558600</v>
      </c>
      <c r="T1753" s="124">
        <v>4</v>
      </c>
      <c r="U1753" s="140">
        <v>133000</v>
      </c>
      <c r="V1753" s="141">
        <v>7.518796992481203</v>
      </c>
    </row>
    <row r="1754" spans="1:22">
      <c r="A1754" s="125">
        <v>1756</v>
      </c>
      <c r="B1754" s="125">
        <v>1756</v>
      </c>
      <c r="C1754" s="125" t="s">
        <v>2539</v>
      </c>
      <c r="D1754" s="125" t="s">
        <v>190</v>
      </c>
      <c r="E1754" s="125" t="s">
        <v>190</v>
      </c>
      <c r="F1754" s="125" t="s">
        <v>1804</v>
      </c>
      <c r="G1754" s="125" t="s">
        <v>1805</v>
      </c>
      <c r="H1754" s="125" t="s">
        <v>207</v>
      </c>
      <c r="I1754" s="123">
        <v>110000</v>
      </c>
      <c r="J1754" s="125" t="s">
        <v>193</v>
      </c>
      <c r="K1754" s="123">
        <v>110000</v>
      </c>
      <c r="L1754" s="126">
        <v>1.595</v>
      </c>
      <c r="M1754" s="137">
        <v>2</v>
      </c>
      <c r="N1754" s="126">
        <v>0.55400000000000005</v>
      </c>
      <c r="O1754" s="123">
        <v>3</v>
      </c>
      <c r="P1754" s="136">
        <v>0.55400000000000005</v>
      </c>
      <c r="Q1754" s="138">
        <v>4.2</v>
      </c>
      <c r="R1754" s="137">
        <v>4.2</v>
      </c>
      <c r="S1754" s="139">
        <v>1340080</v>
      </c>
      <c r="T1754" s="124">
        <v>11</v>
      </c>
      <c r="U1754" s="140">
        <v>319066.66666666663</v>
      </c>
      <c r="V1754" s="141">
        <v>3.134141245298788</v>
      </c>
    </row>
    <row r="1755" spans="1:22">
      <c r="A1755" s="125">
        <v>1757</v>
      </c>
      <c r="B1755" s="125">
        <v>1757</v>
      </c>
      <c r="C1755" s="125" t="s">
        <v>2540</v>
      </c>
      <c r="D1755" s="125" t="s">
        <v>190</v>
      </c>
      <c r="E1755" s="125" t="s">
        <v>190</v>
      </c>
      <c r="F1755" s="125" t="s">
        <v>2541</v>
      </c>
      <c r="G1755" s="125" t="s">
        <v>2542</v>
      </c>
      <c r="H1755" s="125" t="s">
        <v>187</v>
      </c>
      <c r="I1755" s="123">
        <v>38000</v>
      </c>
      <c r="J1755" s="123">
        <v>38000</v>
      </c>
      <c r="K1755" s="125" t="s">
        <v>193</v>
      </c>
      <c r="L1755" s="126">
        <v>2.1429999999999998</v>
      </c>
      <c r="M1755" s="137">
        <v>3</v>
      </c>
      <c r="N1755" s="126">
        <v>0.82499999999999996</v>
      </c>
      <c r="O1755" s="123">
        <v>3</v>
      </c>
      <c r="P1755" s="136">
        <v>0.82499999999999996</v>
      </c>
      <c r="Q1755" s="138">
        <v>4.2</v>
      </c>
      <c r="R1755" s="137">
        <v>4.2</v>
      </c>
      <c r="S1755" s="139">
        <v>558600</v>
      </c>
      <c r="T1755" s="124">
        <v>4</v>
      </c>
      <c r="U1755" s="140">
        <v>133000</v>
      </c>
      <c r="V1755" s="141">
        <v>7.518796992481203</v>
      </c>
    </row>
    <row r="1756" spans="1:22">
      <c r="A1756" s="125">
        <v>1758</v>
      </c>
      <c r="B1756" s="125">
        <v>1758</v>
      </c>
      <c r="C1756" s="125" t="s">
        <v>2543</v>
      </c>
      <c r="D1756" s="125" t="s">
        <v>190</v>
      </c>
      <c r="E1756" s="125" t="s">
        <v>190</v>
      </c>
      <c r="F1756" s="125" t="s">
        <v>1804</v>
      </c>
      <c r="G1756" s="125" t="s">
        <v>1805</v>
      </c>
      <c r="H1756" s="125" t="s">
        <v>207</v>
      </c>
      <c r="I1756" s="123">
        <v>110000</v>
      </c>
      <c r="J1756" s="125" t="s">
        <v>193</v>
      </c>
      <c r="K1756" s="123">
        <v>110000</v>
      </c>
      <c r="L1756" s="126">
        <v>4.2140000000000004</v>
      </c>
      <c r="M1756" s="137">
        <v>5</v>
      </c>
      <c r="N1756" s="126">
        <v>1.5880000000000001</v>
      </c>
      <c r="O1756" s="123">
        <v>3</v>
      </c>
      <c r="P1756" s="136">
        <v>1.1910000000000001</v>
      </c>
      <c r="Q1756" s="138">
        <v>4.2</v>
      </c>
      <c r="R1756" s="137">
        <v>4.2</v>
      </c>
      <c r="S1756" s="139">
        <v>1679970</v>
      </c>
      <c r="T1756" s="124">
        <v>7</v>
      </c>
      <c r="U1756" s="140">
        <v>399992.8571428571</v>
      </c>
      <c r="V1756" s="141">
        <v>2.5000446436543511</v>
      </c>
    </row>
    <row r="1757" spans="1:22">
      <c r="A1757" s="125">
        <v>1759</v>
      </c>
      <c r="B1757" s="125">
        <v>1759</v>
      </c>
      <c r="C1757" s="125" t="s">
        <v>2544</v>
      </c>
      <c r="D1757" s="125" t="s">
        <v>890</v>
      </c>
      <c r="E1757" s="125" t="s">
        <v>890</v>
      </c>
      <c r="F1757" s="125" t="s">
        <v>1804</v>
      </c>
      <c r="G1757" s="125" t="s">
        <v>1805</v>
      </c>
      <c r="H1757" s="125" t="s">
        <v>207</v>
      </c>
      <c r="I1757" s="123">
        <v>110000</v>
      </c>
      <c r="J1757" s="125" t="s">
        <v>193</v>
      </c>
      <c r="K1757" s="123">
        <v>110000</v>
      </c>
      <c r="L1757" s="126">
        <v>7.0469999999999997</v>
      </c>
      <c r="M1757" s="137">
        <v>8</v>
      </c>
      <c r="N1757" s="126">
        <v>1.7230000000000001</v>
      </c>
      <c r="O1757" s="123">
        <v>3</v>
      </c>
      <c r="P1757" s="136">
        <v>1.2922500000000001</v>
      </c>
      <c r="Q1757" s="138">
        <v>8.4</v>
      </c>
      <c r="R1757" s="137">
        <v>8.4</v>
      </c>
      <c r="S1757" s="139">
        <v>1838070</v>
      </c>
      <c r="T1757" s="124">
        <v>7</v>
      </c>
      <c r="U1757" s="140">
        <v>218817.85714285713</v>
      </c>
      <c r="V1757" s="141">
        <v>4.5700109353833094</v>
      </c>
    </row>
    <row r="1758" spans="1:22">
      <c r="A1758" s="125">
        <v>1760</v>
      </c>
      <c r="B1758" s="125">
        <v>1760</v>
      </c>
      <c r="C1758" s="125" t="s">
        <v>2545</v>
      </c>
      <c r="D1758" s="125" t="s">
        <v>890</v>
      </c>
      <c r="E1758" s="125" t="s">
        <v>890</v>
      </c>
      <c r="F1758" s="125" t="s">
        <v>1804</v>
      </c>
      <c r="G1758" s="125" t="s">
        <v>1805</v>
      </c>
      <c r="H1758" s="125" t="s">
        <v>207</v>
      </c>
      <c r="I1758" s="123">
        <v>110000</v>
      </c>
      <c r="J1758" s="125" t="s">
        <v>193</v>
      </c>
      <c r="K1758" s="123">
        <v>110000</v>
      </c>
      <c r="L1758" s="126">
        <v>6.9660000000000002</v>
      </c>
      <c r="M1758" s="137">
        <v>7</v>
      </c>
      <c r="N1758" s="126">
        <v>0.47199999999999998</v>
      </c>
      <c r="O1758" s="123">
        <v>3</v>
      </c>
      <c r="P1758" s="136">
        <v>0.47199999999999998</v>
      </c>
      <c r="Q1758" s="138">
        <v>4.2</v>
      </c>
      <c r="R1758" s="137">
        <v>4.2</v>
      </c>
      <c r="S1758" s="139">
        <v>1785370</v>
      </c>
      <c r="T1758" s="124">
        <v>7</v>
      </c>
      <c r="U1758" s="140">
        <v>425088.09523809521</v>
      </c>
      <c r="V1758" s="141">
        <v>2.3524535530450272</v>
      </c>
    </row>
    <row r="1759" spans="1:22">
      <c r="A1759" s="125">
        <v>1761</v>
      </c>
      <c r="B1759" s="125">
        <v>1761</v>
      </c>
      <c r="C1759" s="125" t="s">
        <v>2546</v>
      </c>
      <c r="D1759" s="125" t="s">
        <v>890</v>
      </c>
      <c r="E1759" s="125" t="s">
        <v>890</v>
      </c>
      <c r="F1759" s="125" t="s">
        <v>1804</v>
      </c>
      <c r="G1759" s="125" t="s">
        <v>1805</v>
      </c>
      <c r="H1759" s="125" t="s">
        <v>207</v>
      </c>
      <c r="I1759" s="123">
        <v>110000</v>
      </c>
      <c r="J1759" s="125" t="s">
        <v>193</v>
      </c>
      <c r="K1759" s="123">
        <v>110000</v>
      </c>
      <c r="L1759" s="126">
        <v>8.2040000000000006</v>
      </c>
      <c r="M1759" s="137">
        <v>9</v>
      </c>
      <c r="N1759" s="126">
        <v>1.022</v>
      </c>
      <c r="O1759" s="123">
        <v>3</v>
      </c>
      <c r="P1759" s="136">
        <v>1.022</v>
      </c>
      <c r="Q1759" s="138">
        <v>4.2</v>
      </c>
      <c r="R1759" s="137">
        <v>4.2</v>
      </c>
      <c r="S1759" s="139">
        <v>1890770</v>
      </c>
      <c r="T1759" s="124">
        <v>7</v>
      </c>
      <c r="U1759" s="140">
        <v>450183.33333333331</v>
      </c>
      <c r="V1759" s="141">
        <v>2.2213172411239865</v>
      </c>
    </row>
    <row r="1760" spans="1:22">
      <c r="A1760" s="125">
        <v>1762</v>
      </c>
      <c r="B1760" s="125">
        <v>1762</v>
      </c>
      <c r="C1760" s="125" t="s">
        <v>2547</v>
      </c>
      <c r="D1760" s="125" t="s">
        <v>544</v>
      </c>
      <c r="E1760" s="125" t="s">
        <v>544</v>
      </c>
      <c r="F1760" s="125" t="s">
        <v>2548</v>
      </c>
      <c r="G1760" s="125" t="s">
        <v>2549</v>
      </c>
      <c r="H1760" s="125" t="s">
        <v>187</v>
      </c>
      <c r="I1760" s="123">
        <v>38000</v>
      </c>
      <c r="J1760" s="123">
        <v>38000</v>
      </c>
      <c r="K1760" s="125" t="s">
        <v>193</v>
      </c>
      <c r="L1760" s="126">
        <v>6.7880000000000003</v>
      </c>
      <c r="M1760" s="137">
        <v>7</v>
      </c>
      <c r="N1760" s="126">
        <v>1.75</v>
      </c>
      <c r="O1760" s="123">
        <v>3</v>
      </c>
      <c r="P1760" s="136">
        <v>1.3125</v>
      </c>
      <c r="Q1760" s="138">
        <v>8.4</v>
      </c>
      <c r="R1760" s="137">
        <v>8.4</v>
      </c>
      <c r="S1760" s="139">
        <v>839680</v>
      </c>
      <c r="T1760" s="124">
        <v>4</v>
      </c>
      <c r="U1760" s="140">
        <v>99961.904761904763</v>
      </c>
      <c r="V1760" s="141">
        <v>10.003810975609756</v>
      </c>
    </row>
    <row r="1761" spans="1:22">
      <c r="A1761" s="125">
        <v>1763</v>
      </c>
      <c r="B1761" s="125">
        <v>1763</v>
      </c>
      <c r="C1761" s="125" t="s">
        <v>2550</v>
      </c>
      <c r="D1761" s="125" t="s">
        <v>890</v>
      </c>
      <c r="E1761" s="125" t="s">
        <v>890</v>
      </c>
      <c r="F1761" s="125" t="s">
        <v>1897</v>
      </c>
      <c r="G1761" s="125" t="s">
        <v>1898</v>
      </c>
      <c r="H1761" s="125" t="s">
        <v>187</v>
      </c>
      <c r="I1761" s="123">
        <v>38000</v>
      </c>
      <c r="J1761" s="123">
        <v>38000</v>
      </c>
      <c r="K1761" s="125" t="s">
        <v>193</v>
      </c>
      <c r="L1761" s="126">
        <v>6.1349999999999998</v>
      </c>
      <c r="M1761" s="137">
        <v>7</v>
      </c>
      <c r="N1761" s="126">
        <v>1.07</v>
      </c>
      <c r="O1761" s="123">
        <v>3</v>
      </c>
      <c r="P1761" s="136">
        <v>1.07</v>
      </c>
      <c r="Q1761" s="138">
        <v>4.2</v>
      </c>
      <c r="R1761" s="137">
        <v>4.2</v>
      </c>
      <c r="S1761" s="139">
        <v>839680</v>
      </c>
      <c r="T1761" s="124">
        <v>4</v>
      </c>
      <c r="U1761" s="140">
        <v>199923.80952380953</v>
      </c>
      <c r="V1761" s="141">
        <v>5.0019054878048781</v>
      </c>
    </row>
    <row r="1762" spans="1:22">
      <c r="A1762" s="142">
        <v>1764</v>
      </c>
      <c r="B1762" s="142">
        <v>1764</v>
      </c>
      <c r="C1762" s="142" t="s">
        <v>2551</v>
      </c>
      <c r="D1762" s="125" t="s">
        <v>890</v>
      </c>
      <c r="E1762" s="125" t="s">
        <v>890</v>
      </c>
      <c r="F1762" s="142" t="s">
        <v>1897</v>
      </c>
      <c r="G1762" s="142" t="s">
        <v>1898</v>
      </c>
      <c r="H1762" s="142" t="s">
        <v>187</v>
      </c>
      <c r="I1762" s="143">
        <v>38000</v>
      </c>
      <c r="J1762" s="143">
        <v>38000</v>
      </c>
      <c r="K1762" s="142" t="s">
        <v>193</v>
      </c>
      <c r="L1762" s="144">
        <v>7.1909999999999998</v>
      </c>
      <c r="M1762" s="145">
        <v>8</v>
      </c>
      <c r="N1762" s="144">
        <v>10.428000000000001</v>
      </c>
      <c r="O1762" s="143">
        <v>3</v>
      </c>
      <c r="P1762" s="145">
        <v>7.8210000000000006</v>
      </c>
      <c r="Q1762" s="146">
        <v>54.6</v>
      </c>
      <c r="R1762" s="145">
        <v>54.6</v>
      </c>
      <c r="S1762" s="139">
        <v>2604940</v>
      </c>
      <c r="T1762" s="147">
        <v>11</v>
      </c>
      <c r="U1762" s="148">
        <v>47709.523809523809</v>
      </c>
      <c r="V1762" s="149">
        <v>20.960175666234154</v>
      </c>
    </row>
    <row r="1763" spans="1:22">
      <c r="A1763" s="125">
        <v>1765</v>
      </c>
      <c r="B1763" s="125">
        <v>1765</v>
      </c>
      <c r="C1763" s="125" t="s">
        <v>2552</v>
      </c>
      <c r="D1763" s="125" t="s">
        <v>890</v>
      </c>
      <c r="E1763" s="125" t="s">
        <v>890</v>
      </c>
      <c r="F1763" s="125" t="s">
        <v>1897</v>
      </c>
      <c r="G1763" s="125" t="s">
        <v>1898</v>
      </c>
      <c r="H1763" s="125" t="s">
        <v>187</v>
      </c>
      <c r="I1763" s="123">
        <v>38000</v>
      </c>
      <c r="J1763" s="123">
        <v>38000</v>
      </c>
      <c r="K1763" s="125" t="s">
        <v>193</v>
      </c>
      <c r="L1763" s="126">
        <v>5.87</v>
      </c>
      <c r="M1763" s="137">
        <v>6</v>
      </c>
      <c r="N1763" s="126">
        <v>0.85799999999999998</v>
      </c>
      <c r="O1763" s="123">
        <v>3</v>
      </c>
      <c r="P1763" s="136">
        <v>0.85799999999999998</v>
      </c>
      <c r="Q1763" s="138">
        <v>4.2</v>
      </c>
      <c r="R1763" s="137">
        <v>4.2</v>
      </c>
      <c r="S1763" s="139">
        <v>769410</v>
      </c>
      <c r="T1763" s="124">
        <v>4</v>
      </c>
      <c r="U1763" s="140">
        <v>183192.85714285713</v>
      </c>
      <c r="V1763" s="141">
        <v>5.4587281163488903</v>
      </c>
    </row>
    <row r="1764" spans="1:22">
      <c r="A1764" s="125">
        <v>1766</v>
      </c>
      <c r="B1764" s="125">
        <v>1766</v>
      </c>
      <c r="C1764" s="125" t="s">
        <v>2553</v>
      </c>
      <c r="D1764" s="125" t="s">
        <v>890</v>
      </c>
      <c r="E1764" s="125" t="s">
        <v>1198</v>
      </c>
      <c r="F1764" s="125" t="s">
        <v>1830</v>
      </c>
      <c r="G1764" s="125" t="s">
        <v>1831</v>
      </c>
      <c r="H1764" s="125" t="s">
        <v>207</v>
      </c>
      <c r="I1764" s="123">
        <v>110000</v>
      </c>
      <c r="J1764" s="123"/>
      <c r="K1764" s="123"/>
      <c r="L1764" s="126">
        <v>4.91</v>
      </c>
      <c r="M1764" s="137">
        <v>5</v>
      </c>
      <c r="N1764" s="126">
        <v>0.77500000000000002</v>
      </c>
      <c r="O1764" s="123">
        <v>3</v>
      </c>
      <c r="P1764" s="136">
        <v>0.77500000000000002</v>
      </c>
      <c r="Q1764" s="138">
        <v>4.2</v>
      </c>
      <c r="R1764" s="137">
        <v>4.2</v>
      </c>
      <c r="S1764" s="139">
        <v>1679970</v>
      </c>
      <c r="T1764" s="124">
        <v>7</v>
      </c>
      <c r="U1764" s="140">
        <v>399992.8571428571</v>
      </c>
      <c r="V1764" s="141">
        <v>2.5000446436543511</v>
      </c>
    </row>
    <row r="1765" spans="1:22">
      <c r="A1765" s="125">
        <v>1767</v>
      </c>
      <c r="B1765" s="125">
        <v>1767</v>
      </c>
      <c r="C1765" s="125" t="s">
        <v>2554</v>
      </c>
      <c r="D1765" s="125" t="s">
        <v>890</v>
      </c>
      <c r="E1765" s="125" t="s">
        <v>1198</v>
      </c>
      <c r="F1765" s="125" t="s">
        <v>1830</v>
      </c>
      <c r="G1765" s="125" t="s">
        <v>1831</v>
      </c>
      <c r="H1765" s="125" t="s">
        <v>207</v>
      </c>
      <c r="I1765" s="123">
        <v>110000</v>
      </c>
      <c r="J1765" s="123"/>
      <c r="K1765" s="123"/>
      <c r="L1765" s="126">
        <v>6.5220000000000002</v>
      </c>
      <c r="M1765" s="137">
        <v>7</v>
      </c>
      <c r="N1765" s="126">
        <v>1.577</v>
      </c>
      <c r="O1765" s="123">
        <v>3</v>
      </c>
      <c r="P1765" s="136">
        <v>1.18275</v>
      </c>
      <c r="Q1765" s="138">
        <v>4.2</v>
      </c>
      <c r="R1765" s="137">
        <v>4.2</v>
      </c>
      <c r="S1765" s="139">
        <v>1785370</v>
      </c>
      <c r="T1765" s="124">
        <v>7</v>
      </c>
      <c r="U1765" s="140">
        <v>425088.09523809521</v>
      </c>
      <c r="V1765" s="141">
        <v>2.3524535530450272</v>
      </c>
    </row>
    <row r="1766" spans="1:22">
      <c r="A1766" s="125">
        <v>1768</v>
      </c>
      <c r="B1766" s="125">
        <v>1768</v>
      </c>
      <c r="C1766" s="125" t="s">
        <v>2555</v>
      </c>
      <c r="D1766" s="125" t="s">
        <v>890</v>
      </c>
      <c r="E1766" s="125" t="s">
        <v>1198</v>
      </c>
      <c r="F1766" s="125" t="s">
        <v>2340</v>
      </c>
      <c r="G1766" s="125" t="s">
        <v>2341</v>
      </c>
      <c r="H1766" s="125" t="s">
        <v>207</v>
      </c>
      <c r="I1766" s="123">
        <v>110000</v>
      </c>
      <c r="J1766" s="123"/>
      <c r="K1766" s="123"/>
      <c r="L1766" s="126">
        <v>4.5469999999999997</v>
      </c>
      <c r="M1766" s="137">
        <v>5</v>
      </c>
      <c r="N1766" s="126">
        <v>1.792</v>
      </c>
      <c r="O1766" s="123">
        <v>3</v>
      </c>
      <c r="P1766" s="136">
        <v>1.3440000000000001</v>
      </c>
      <c r="Q1766" s="138">
        <v>8.4</v>
      </c>
      <c r="R1766" s="137">
        <v>8.4</v>
      </c>
      <c r="S1766" s="139">
        <v>1679970</v>
      </c>
      <c r="T1766" s="124">
        <v>7</v>
      </c>
      <c r="U1766" s="140">
        <v>199996.42857142855</v>
      </c>
      <c r="V1766" s="141">
        <v>5.0000892873087022</v>
      </c>
    </row>
    <row r="1767" spans="1:22">
      <c r="A1767" s="125">
        <v>1769</v>
      </c>
      <c r="B1767" s="125">
        <v>1769</v>
      </c>
      <c r="C1767" s="125" t="s">
        <v>2556</v>
      </c>
      <c r="D1767" s="125" t="s">
        <v>1819</v>
      </c>
      <c r="E1767" s="125" t="s">
        <v>1177</v>
      </c>
      <c r="F1767" s="125" t="s">
        <v>1706</v>
      </c>
      <c r="G1767" s="125" t="s">
        <v>1707</v>
      </c>
      <c r="H1767" s="125" t="s">
        <v>207</v>
      </c>
      <c r="I1767" s="123">
        <v>110000</v>
      </c>
      <c r="J1767" s="123">
        <v>110000</v>
      </c>
      <c r="K1767" s="123">
        <v>38000</v>
      </c>
      <c r="L1767" s="126">
        <v>9.6669999999999998</v>
      </c>
      <c r="M1767" s="137">
        <v>10</v>
      </c>
      <c r="N1767" s="126">
        <v>0.66200000000000003</v>
      </c>
      <c r="O1767" s="123">
        <v>3</v>
      </c>
      <c r="P1767" s="136">
        <v>0.66200000000000003</v>
      </c>
      <c r="Q1767" s="138">
        <v>4.2</v>
      </c>
      <c r="R1767" s="137">
        <v>4.2</v>
      </c>
      <c r="S1767" s="139">
        <v>1943470</v>
      </c>
      <c r="T1767" s="124">
        <v>7</v>
      </c>
      <c r="U1767" s="140">
        <v>462730.95238095237</v>
      </c>
      <c r="V1767" s="141">
        <v>2.1610830113148132</v>
      </c>
    </row>
    <row r="1768" spans="1:22">
      <c r="A1768" s="125">
        <v>1770</v>
      </c>
      <c r="B1768" s="125">
        <v>1770</v>
      </c>
      <c r="C1768" s="125" t="s">
        <v>2557</v>
      </c>
      <c r="D1768" s="125" t="s">
        <v>1819</v>
      </c>
      <c r="E1768" s="125" t="s">
        <v>890</v>
      </c>
      <c r="F1768" s="125" t="s">
        <v>2558</v>
      </c>
      <c r="G1768" s="125" t="s">
        <v>2559</v>
      </c>
      <c r="H1768" s="125" t="s">
        <v>207</v>
      </c>
      <c r="I1768" s="123">
        <v>110000</v>
      </c>
      <c r="J1768" s="125" t="s">
        <v>193</v>
      </c>
      <c r="K1768" s="123">
        <v>110000</v>
      </c>
      <c r="L1768" s="126">
        <v>4.1520000000000001</v>
      </c>
      <c r="M1768" s="137">
        <v>5</v>
      </c>
      <c r="N1768" s="126">
        <v>3.41</v>
      </c>
      <c r="O1768" s="123">
        <v>3</v>
      </c>
      <c r="P1768" s="136">
        <v>2.5575000000000001</v>
      </c>
      <c r="Q1768" s="138">
        <v>16.8</v>
      </c>
      <c r="R1768" s="137">
        <v>16.8</v>
      </c>
      <c r="S1768" s="139">
        <v>1946060</v>
      </c>
      <c r="T1768" s="124">
        <v>8</v>
      </c>
      <c r="U1768" s="140">
        <v>115836.90476190476</v>
      </c>
      <c r="V1768" s="141">
        <v>8.6328273537301001</v>
      </c>
    </row>
    <row r="1769" spans="1:22">
      <c r="A1769" s="125">
        <v>1771</v>
      </c>
      <c r="B1769" s="125">
        <v>1771</v>
      </c>
      <c r="C1769" s="125" t="s">
        <v>2560</v>
      </c>
      <c r="D1769" s="125" t="s">
        <v>1819</v>
      </c>
      <c r="E1769" s="125" t="s">
        <v>1819</v>
      </c>
      <c r="F1769" s="125" t="s">
        <v>1823</v>
      </c>
      <c r="G1769" s="125" t="s">
        <v>1824</v>
      </c>
      <c r="H1769" s="125" t="s">
        <v>207</v>
      </c>
      <c r="I1769" s="123">
        <v>110000</v>
      </c>
      <c r="J1769" s="123">
        <v>110000</v>
      </c>
      <c r="K1769" s="123">
        <v>38000</v>
      </c>
      <c r="L1769" s="126">
        <v>5.4420000000000002</v>
      </c>
      <c r="M1769" s="137">
        <v>6</v>
      </c>
      <c r="N1769" s="126">
        <v>2.0459999999999998</v>
      </c>
      <c r="O1769" s="123">
        <v>3</v>
      </c>
      <c r="P1769" s="136">
        <v>1.5345</v>
      </c>
      <c r="Q1769" s="138">
        <v>8.4</v>
      </c>
      <c r="R1769" s="137">
        <v>8.4</v>
      </c>
      <c r="S1769" s="139">
        <v>1732670</v>
      </c>
      <c r="T1769" s="124">
        <v>7</v>
      </c>
      <c r="U1769" s="140">
        <v>206270.23809523808</v>
      </c>
      <c r="V1769" s="141">
        <v>4.8480091419600964</v>
      </c>
    </row>
    <row r="1770" spans="1:22">
      <c r="A1770" s="125">
        <v>1772</v>
      </c>
      <c r="B1770" s="125">
        <v>1772</v>
      </c>
      <c r="C1770" s="125" t="s">
        <v>2561</v>
      </c>
      <c r="D1770" s="125" t="s">
        <v>890</v>
      </c>
      <c r="E1770" s="125" t="s">
        <v>890</v>
      </c>
      <c r="F1770" s="125" t="s">
        <v>2558</v>
      </c>
      <c r="G1770" s="125" t="s">
        <v>2559</v>
      </c>
      <c r="H1770" s="125" t="s">
        <v>207</v>
      </c>
      <c r="I1770" s="123">
        <v>110000</v>
      </c>
      <c r="J1770" s="125" t="s">
        <v>193</v>
      </c>
      <c r="K1770" s="123">
        <v>110000</v>
      </c>
      <c r="L1770" s="126">
        <v>5.7080000000000002</v>
      </c>
      <c r="M1770" s="137">
        <v>6</v>
      </c>
      <c r="N1770" s="126">
        <v>3.3929999999999998</v>
      </c>
      <c r="O1770" s="123">
        <v>3</v>
      </c>
      <c r="P1770" s="136">
        <v>2.5447499999999996</v>
      </c>
      <c r="Q1770" s="138">
        <v>16.8</v>
      </c>
      <c r="R1770" s="137">
        <v>16.8</v>
      </c>
      <c r="S1770" s="139">
        <v>2016330</v>
      </c>
      <c r="T1770" s="124">
        <v>8</v>
      </c>
      <c r="U1770" s="140">
        <v>120019.64285714286</v>
      </c>
      <c r="V1770" s="141">
        <v>8.3319694692833011</v>
      </c>
    </row>
    <row r="1771" spans="1:22">
      <c r="A1771" s="125">
        <v>1773</v>
      </c>
      <c r="B1771" s="125">
        <v>1773</v>
      </c>
      <c r="C1771" s="125" t="s">
        <v>2562</v>
      </c>
      <c r="D1771" s="125" t="s">
        <v>890</v>
      </c>
      <c r="E1771" s="125" t="s">
        <v>890</v>
      </c>
      <c r="F1771" s="125" t="s">
        <v>2558</v>
      </c>
      <c r="G1771" s="125" t="s">
        <v>2559</v>
      </c>
      <c r="H1771" s="125" t="s">
        <v>207</v>
      </c>
      <c r="I1771" s="123">
        <v>110000</v>
      </c>
      <c r="J1771" s="125" t="s">
        <v>193</v>
      </c>
      <c r="K1771" s="123">
        <v>110000</v>
      </c>
      <c r="L1771" s="126">
        <v>7.3570000000000002</v>
      </c>
      <c r="M1771" s="137">
        <v>8</v>
      </c>
      <c r="N1771" s="126">
        <v>0.372</v>
      </c>
      <c r="O1771" s="123">
        <v>3</v>
      </c>
      <c r="P1771" s="136">
        <v>0.372</v>
      </c>
      <c r="Q1771" s="138">
        <v>4.2</v>
      </c>
      <c r="R1771" s="137">
        <v>4.2</v>
      </c>
      <c r="S1771" s="139">
        <v>1838070</v>
      </c>
      <c r="T1771" s="124">
        <v>7</v>
      </c>
      <c r="U1771" s="140">
        <v>437635.71428571426</v>
      </c>
      <c r="V1771" s="141">
        <v>2.2850054676916547</v>
      </c>
    </row>
    <row r="1772" spans="1:22">
      <c r="A1772" s="125">
        <v>1774</v>
      </c>
      <c r="B1772" s="125">
        <v>1774</v>
      </c>
      <c r="C1772" s="125" t="s">
        <v>2563</v>
      </c>
      <c r="D1772" s="125" t="s">
        <v>890</v>
      </c>
      <c r="E1772" s="125" t="s">
        <v>890</v>
      </c>
      <c r="F1772" s="125" t="s">
        <v>1943</v>
      </c>
      <c r="G1772" s="125" t="s">
        <v>1944</v>
      </c>
      <c r="H1772" s="125" t="s">
        <v>187</v>
      </c>
      <c r="I1772" s="123">
        <v>38000</v>
      </c>
      <c r="J1772" s="123">
        <v>38000</v>
      </c>
      <c r="K1772" s="125" t="s">
        <v>193</v>
      </c>
      <c r="L1772" s="126">
        <v>6.1</v>
      </c>
      <c r="M1772" s="137">
        <v>7</v>
      </c>
      <c r="N1772" s="126">
        <v>4.0259999999999998</v>
      </c>
      <c r="O1772" s="123">
        <v>3</v>
      </c>
      <c r="P1772" s="136">
        <v>3.0194999999999999</v>
      </c>
      <c r="Q1772" s="138">
        <v>21</v>
      </c>
      <c r="R1772" s="137">
        <v>21</v>
      </c>
      <c r="S1772" s="139">
        <v>839680</v>
      </c>
      <c r="T1772" s="124">
        <v>4</v>
      </c>
      <c r="U1772" s="140">
        <v>39984.761904761908</v>
      </c>
      <c r="V1772" s="141">
        <v>25.009527439024389</v>
      </c>
    </row>
    <row r="1773" spans="1:22">
      <c r="A1773" s="125">
        <v>1775</v>
      </c>
      <c r="B1773" s="125">
        <v>1775</v>
      </c>
      <c r="C1773" s="125" t="s">
        <v>2564</v>
      </c>
      <c r="D1773" s="125" t="s">
        <v>195</v>
      </c>
      <c r="E1773" s="125" t="s">
        <v>195</v>
      </c>
      <c r="F1773" s="125" t="s">
        <v>376</v>
      </c>
      <c r="G1773" s="125" t="s">
        <v>377</v>
      </c>
      <c r="H1773" s="125" t="s">
        <v>207</v>
      </c>
      <c r="I1773" s="123">
        <v>110000</v>
      </c>
      <c r="J1773" s="123">
        <v>110000</v>
      </c>
      <c r="K1773" s="123">
        <v>38000</v>
      </c>
      <c r="L1773" s="126">
        <v>7.9909999999999997</v>
      </c>
      <c r="M1773" s="137">
        <v>8</v>
      </c>
      <c r="N1773" s="126">
        <v>1.071</v>
      </c>
      <c r="O1773" s="123">
        <v>3</v>
      </c>
      <c r="P1773" s="136">
        <v>1.071</v>
      </c>
      <c r="Q1773" s="138">
        <v>4.2</v>
      </c>
      <c r="R1773" s="137">
        <v>4.2</v>
      </c>
      <c r="S1773" s="139">
        <v>1838070</v>
      </c>
      <c r="T1773" s="124">
        <v>7</v>
      </c>
      <c r="U1773" s="140">
        <v>437635.71428571426</v>
      </c>
      <c r="V1773" s="141">
        <v>2.2850054676916547</v>
      </c>
    </row>
    <row r="1774" spans="1:22">
      <c r="A1774" s="125">
        <v>1776</v>
      </c>
      <c r="B1774" s="125">
        <v>1776</v>
      </c>
      <c r="C1774" s="125" t="s">
        <v>2565</v>
      </c>
      <c r="D1774" s="125" t="s">
        <v>860</v>
      </c>
      <c r="E1774" s="125" t="s">
        <v>860</v>
      </c>
      <c r="F1774" s="125" t="s">
        <v>2052</v>
      </c>
      <c r="G1774" s="125" t="s">
        <v>2053</v>
      </c>
      <c r="H1774" s="125" t="s">
        <v>187</v>
      </c>
      <c r="I1774" s="123">
        <v>38000</v>
      </c>
      <c r="J1774" s="123">
        <v>38000</v>
      </c>
      <c r="K1774" s="125" t="s">
        <v>193</v>
      </c>
      <c r="L1774" s="126">
        <v>6.1790000000000003</v>
      </c>
      <c r="M1774" s="137">
        <v>7</v>
      </c>
      <c r="N1774" s="126">
        <v>0.44800000000000001</v>
      </c>
      <c r="O1774" s="123">
        <v>3</v>
      </c>
      <c r="P1774" s="136">
        <v>0.44800000000000001</v>
      </c>
      <c r="Q1774" s="138">
        <v>4.2</v>
      </c>
      <c r="R1774" s="137">
        <v>4.2</v>
      </c>
      <c r="S1774" s="139">
        <v>839680</v>
      </c>
      <c r="T1774" s="124">
        <v>4</v>
      </c>
      <c r="U1774" s="140">
        <v>199923.80952380953</v>
      </c>
      <c r="V1774" s="141">
        <v>5.0019054878048781</v>
      </c>
    </row>
    <row r="1775" spans="1:22">
      <c r="A1775" s="125">
        <v>1777</v>
      </c>
      <c r="B1775" s="125">
        <v>1777</v>
      </c>
      <c r="C1775" s="125" t="s">
        <v>2566</v>
      </c>
      <c r="D1775" s="125" t="s">
        <v>1814</v>
      </c>
      <c r="E1775" s="125" t="s">
        <v>1814</v>
      </c>
      <c r="F1775" s="125" t="s">
        <v>2045</v>
      </c>
      <c r="G1775" s="125" t="s">
        <v>2046</v>
      </c>
      <c r="H1775" s="125" t="s">
        <v>187</v>
      </c>
      <c r="I1775" s="123">
        <v>38000</v>
      </c>
      <c r="J1775" s="123">
        <v>38000</v>
      </c>
      <c r="K1775" s="125" t="s">
        <v>193</v>
      </c>
      <c r="L1775" s="126">
        <v>4.7569999999999997</v>
      </c>
      <c r="M1775" s="137">
        <v>5</v>
      </c>
      <c r="N1775" s="126">
        <v>0.52900000000000003</v>
      </c>
      <c r="O1775" s="123">
        <v>3</v>
      </c>
      <c r="P1775" s="136">
        <v>0.52900000000000003</v>
      </c>
      <c r="Q1775" s="138">
        <v>4.2</v>
      </c>
      <c r="R1775" s="137">
        <v>4.2</v>
      </c>
      <c r="S1775" s="139">
        <v>699140</v>
      </c>
      <c r="T1775" s="124">
        <v>4</v>
      </c>
      <c r="U1775" s="140">
        <v>166461.90476190476</v>
      </c>
      <c r="V1775" s="141">
        <v>6.0073804960379897</v>
      </c>
    </row>
    <row r="1776" spans="1:22">
      <c r="A1776" s="125">
        <v>1778</v>
      </c>
      <c r="B1776" s="125">
        <v>1778</v>
      </c>
      <c r="C1776" s="125" t="s">
        <v>2567</v>
      </c>
      <c r="D1776" s="125" t="s">
        <v>359</v>
      </c>
      <c r="E1776" s="125" t="s">
        <v>359</v>
      </c>
      <c r="F1776" s="125" t="s">
        <v>522</v>
      </c>
      <c r="G1776" s="125" t="s">
        <v>523</v>
      </c>
      <c r="H1776" s="125" t="s">
        <v>187</v>
      </c>
      <c r="I1776" s="123">
        <v>38000</v>
      </c>
      <c r="J1776" s="123">
        <v>38000</v>
      </c>
      <c r="K1776" s="123">
        <v>20000</v>
      </c>
      <c r="L1776" s="126">
        <v>7.1040000000000001</v>
      </c>
      <c r="M1776" s="137">
        <v>8</v>
      </c>
      <c r="N1776" s="126">
        <v>0.43099999999999999</v>
      </c>
      <c r="O1776" s="123">
        <v>3</v>
      </c>
      <c r="P1776" s="136">
        <v>0.43099999999999999</v>
      </c>
      <c r="Q1776" s="138">
        <v>4.2</v>
      </c>
      <c r="R1776" s="137">
        <v>4.2</v>
      </c>
      <c r="S1776" s="139">
        <v>909950</v>
      </c>
      <c r="T1776" s="124">
        <v>4</v>
      </c>
      <c r="U1776" s="140">
        <v>216654.76190476189</v>
      </c>
      <c r="V1776" s="141">
        <v>4.6156382218803227</v>
      </c>
    </row>
    <row r="1777" spans="1:22">
      <c r="A1777" s="125">
        <v>1779</v>
      </c>
      <c r="B1777" s="125">
        <v>1779</v>
      </c>
      <c r="C1777" s="125" t="s">
        <v>2568</v>
      </c>
      <c r="D1777" s="125" t="s">
        <v>257</v>
      </c>
      <c r="E1777" s="125" t="s">
        <v>359</v>
      </c>
      <c r="F1777" s="125" t="s">
        <v>522</v>
      </c>
      <c r="G1777" s="125" t="s">
        <v>523</v>
      </c>
      <c r="H1777" s="125" t="s">
        <v>187</v>
      </c>
      <c r="I1777" s="123">
        <v>38000</v>
      </c>
      <c r="J1777" s="123">
        <v>38000</v>
      </c>
      <c r="K1777" s="123">
        <v>20000</v>
      </c>
      <c r="L1777" s="126">
        <v>9.1609999999999996</v>
      </c>
      <c r="M1777" s="137">
        <v>10</v>
      </c>
      <c r="N1777" s="126">
        <v>6.3109999999999999</v>
      </c>
      <c r="O1777" s="123">
        <v>3</v>
      </c>
      <c r="P1777" s="136">
        <v>4.73325</v>
      </c>
      <c r="Q1777" s="138">
        <v>33.6</v>
      </c>
      <c r="R1777" s="137">
        <v>33.6</v>
      </c>
      <c r="S1777" s="139">
        <v>1460390</v>
      </c>
      <c r="T1777" s="124">
        <v>6</v>
      </c>
      <c r="U1777" s="140">
        <v>43463.988095238092</v>
      </c>
      <c r="V1777" s="141">
        <v>23.007552776997926</v>
      </c>
    </row>
    <row r="1778" spans="1:22">
      <c r="A1778" s="125">
        <v>1780</v>
      </c>
      <c r="B1778" s="125">
        <v>1780</v>
      </c>
      <c r="C1778" s="125" t="s">
        <v>2569</v>
      </c>
      <c r="D1778" s="125" t="s">
        <v>359</v>
      </c>
      <c r="E1778" s="125" t="s">
        <v>359</v>
      </c>
      <c r="F1778" s="125" t="s">
        <v>1127</v>
      </c>
      <c r="G1778" s="125" t="s">
        <v>1128</v>
      </c>
      <c r="H1778" s="125" t="s">
        <v>207</v>
      </c>
      <c r="I1778" s="123">
        <v>110000</v>
      </c>
      <c r="J1778" s="123"/>
      <c r="K1778" s="123"/>
      <c r="L1778" s="126">
        <v>5.7240000000000002</v>
      </c>
      <c r="M1778" s="137">
        <v>6</v>
      </c>
      <c r="N1778" s="126">
        <v>0.58299999999999996</v>
      </c>
      <c r="O1778" s="123">
        <v>3</v>
      </c>
      <c r="P1778" s="136">
        <v>0.58299999999999996</v>
      </c>
      <c r="Q1778" s="138">
        <v>4.2</v>
      </c>
      <c r="R1778" s="137">
        <v>4.2</v>
      </c>
      <c r="S1778" s="139">
        <v>1732670</v>
      </c>
      <c r="T1778" s="124">
        <v>7</v>
      </c>
      <c r="U1778" s="140">
        <v>412540.47619047615</v>
      </c>
      <c r="V1778" s="141">
        <v>2.4240045709800482</v>
      </c>
    </row>
    <row r="1779" spans="1:22">
      <c r="A1779" s="125">
        <v>1781</v>
      </c>
      <c r="B1779" s="125">
        <v>1781</v>
      </c>
      <c r="C1779" s="125" t="s">
        <v>2570</v>
      </c>
      <c r="D1779" s="125" t="s">
        <v>359</v>
      </c>
      <c r="E1779" s="125" t="s">
        <v>359</v>
      </c>
      <c r="F1779" s="125" t="s">
        <v>1127</v>
      </c>
      <c r="G1779" s="125" t="s">
        <v>1128</v>
      </c>
      <c r="H1779" s="125" t="s">
        <v>207</v>
      </c>
      <c r="I1779" s="123">
        <v>110000</v>
      </c>
      <c r="J1779" s="123"/>
      <c r="K1779" s="123"/>
      <c r="L1779" s="126">
        <v>4.5389999999999997</v>
      </c>
      <c r="M1779" s="137">
        <v>5</v>
      </c>
      <c r="N1779" s="126">
        <v>0.30399999999999999</v>
      </c>
      <c r="O1779" s="123">
        <v>3</v>
      </c>
      <c r="P1779" s="136">
        <v>0.30399999999999999</v>
      </c>
      <c r="Q1779" s="138">
        <v>4.2</v>
      </c>
      <c r="R1779" s="137">
        <v>4.2</v>
      </c>
      <c r="S1779" s="139">
        <v>1679970</v>
      </c>
      <c r="T1779" s="124">
        <v>7</v>
      </c>
      <c r="U1779" s="140">
        <v>399992.8571428571</v>
      </c>
      <c r="V1779" s="141">
        <v>2.5000446436543511</v>
      </c>
    </row>
    <row r="1780" spans="1:22">
      <c r="A1780" s="125">
        <v>1782</v>
      </c>
      <c r="B1780" s="125">
        <v>1782</v>
      </c>
      <c r="C1780" s="125" t="s">
        <v>2571</v>
      </c>
      <c r="D1780" s="125" t="s">
        <v>359</v>
      </c>
      <c r="E1780" s="125" t="s">
        <v>359</v>
      </c>
      <c r="F1780" s="125" t="s">
        <v>522</v>
      </c>
      <c r="G1780" s="125" t="s">
        <v>523</v>
      </c>
      <c r="H1780" s="125" t="s">
        <v>187</v>
      </c>
      <c r="I1780" s="123">
        <v>38000</v>
      </c>
      <c r="J1780" s="123">
        <v>38000</v>
      </c>
      <c r="K1780" s="123">
        <v>20000</v>
      </c>
      <c r="L1780" s="126">
        <v>4.6870000000000003</v>
      </c>
      <c r="M1780" s="137">
        <v>5</v>
      </c>
      <c r="N1780" s="126">
        <v>1.2230000000000001</v>
      </c>
      <c r="O1780" s="123">
        <v>3</v>
      </c>
      <c r="P1780" s="136">
        <v>0.91725000000000012</v>
      </c>
      <c r="Q1780" s="138">
        <v>4.2</v>
      </c>
      <c r="R1780" s="137">
        <v>4.2</v>
      </c>
      <c r="S1780" s="139">
        <v>699140</v>
      </c>
      <c r="T1780" s="124">
        <v>4</v>
      </c>
      <c r="U1780" s="140">
        <v>166461.90476190476</v>
      </c>
      <c r="V1780" s="141">
        <v>6.0073804960379897</v>
      </c>
    </row>
    <row r="1781" spans="1:22">
      <c r="A1781" s="125">
        <v>1783</v>
      </c>
      <c r="B1781" s="125">
        <v>1783</v>
      </c>
      <c r="C1781" s="125" t="s">
        <v>2572</v>
      </c>
      <c r="D1781" s="125" t="s">
        <v>359</v>
      </c>
      <c r="E1781" s="125" t="s">
        <v>359</v>
      </c>
      <c r="F1781" s="125" t="s">
        <v>522</v>
      </c>
      <c r="G1781" s="125" t="s">
        <v>523</v>
      </c>
      <c r="H1781" s="125" t="s">
        <v>187</v>
      </c>
      <c r="I1781" s="123">
        <v>38000</v>
      </c>
      <c r="J1781" s="123">
        <v>38000</v>
      </c>
      <c r="K1781" s="123">
        <v>20000</v>
      </c>
      <c r="L1781" s="126">
        <v>7.4260000000000002</v>
      </c>
      <c r="M1781" s="137">
        <v>8</v>
      </c>
      <c r="N1781" s="126">
        <v>0.33600000000000002</v>
      </c>
      <c r="O1781" s="123">
        <v>3</v>
      </c>
      <c r="P1781" s="136">
        <v>0.33600000000000002</v>
      </c>
      <c r="Q1781" s="138">
        <v>4.2</v>
      </c>
      <c r="R1781" s="137">
        <v>4.2</v>
      </c>
      <c r="S1781" s="139">
        <v>909950</v>
      </c>
      <c r="T1781" s="124">
        <v>4</v>
      </c>
      <c r="U1781" s="140">
        <v>216654.76190476189</v>
      </c>
      <c r="V1781" s="141">
        <v>4.6156382218803227</v>
      </c>
    </row>
    <row r="1782" spans="1:22">
      <c r="A1782" s="125">
        <v>1784</v>
      </c>
      <c r="B1782" s="125">
        <v>1784</v>
      </c>
      <c r="C1782" s="125" t="s">
        <v>2573</v>
      </c>
      <c r="D1782" s="125" t="s">
        <v>359</v>
      </c>
      <c r="E1782" s="125" t="s">
        <v>359</v>
      </c>
      <c r="F1782" s="125" t="s">
        <v>522</v>
      </c>
      <c r="G1782" s="125" t="s">
        <v>523</v>
      </c>
      <c r="H1782" s="125" t="s">
        <v>187</v>
      </c>
      <c r="I1782" s="123">
        <v>38000</v>
      </c>
      <c r="J1782" s="123">
        <v>38000</v>
      </c>
      <c r="K1782" s="123">
        <v>20000</v>
      </c>
      <c r="L1782" s="126">
        <v>9.3109999999999999</v>
      </c>
      <c r="M1782" s="137">
        <v>10</v>
      </c>
      <c r="N1782" s="126">
        <v>0.316</v>
      </c>
      <c r="O1782" s="123">
        <v>3</v>
      </c>
      <c r="P1782" s="136">
        <v>0.316</v>
      </c>
      <c r="Q1782" s="138">
        <v>4.2</v>
      </c>
      <c r="R1782" s="137">
        <v>4.2</v>
      </c>
      <c r="S1782" s="139">
        <v>1387140</v>
      </c>
      <c r="T1782" s="124">
        <v>1</v>
      </c>
      <c r="U1782" s="140">
        <v>330271.42857142858</v>
      </c>
      <c r="V1782" s="141">
        <v>3.0278126216531858</v>
      </c>
    </row>
    <row r="1783" spans="1:22">
      <c r="A1783" s="125">
        <v>1785</v>
      </c>
      <c r="B1783" s="125">
        <v>1785</v>
      </c>
      <c r="C1783" s="125" t="s">
        <v>2574</v>
      </c>
      <c r="D1783" s="125" t="s">
        <v>359</v>
      </c>
      <c r="E1783" s="125" t="s">
        <v>359</v>
      </c>
      <c r="F1783" s="125" t="s">
        <v>522</v>
      </c>
      <c r="G1783" s="125" t="s">
        <v>523</v>
      </c>
      <c r="H1783" s="125" t="s">
        <v>187</v>
      </c>
      <c r="I1783" s="123">
        <v>38000</v>
      </c>
      <c r="J1783" s="123">
        <v>38000</v>
      </c>
      <c r="K1783" s="123">
        <v>20000</v>
      </c>
      <c r="L1783" s="126">
        <v>11.148</v>
      </c>
      <c r="M1783" s="137">
        <v>12</v>
      </c>
      <c r="N1783" s="126">
        <v>0.17799999999999999</v>
      </c>
      <c r="O1783" s="123">
        <v>3</v>
      </c>
      <c r="P1783" s="136">
        <v>0.17799999999999999</v>
      </c>
      <c r="Q1783" s="138">
        <v>4.2</v>
      </c>
      <c r="R1783" s="137">
        <v>4.2</v>
      </c>
      <c r="S1783" s="139">
        <v>1492540</v>
      </c>
      <c r="T1783" s="124">
        <v>1</v>
      </c>
      <c r="U1783" s="140">
        <v>355366.66666666663</v>
      </c>
      <c r="V1783" s="141">
        <v>2.8139949348091173</v>
      </c>
    </row>
    <row r="1784" spans="1:22">
      <c r="A1784" s="125">
        <v>1786</v>
      </c>
      <c r="B1784" s="125">
        <v>1786</v>
      </c>
      <c r="C1784" s="125" t="s">
        <v>2575</v>
      </c>
      <c r="D1784" s="125" t="s">
        <v>257</v>
      </c>
      <c r="E1784" s="125" t="s">
        <v>257</v>
      </c>
      <c r="F1784" s="125" t="s">
        <v>522</v>
      </c>
      <c r="G1784" s="125" t="s">
        <v>523</v>
      </c>
      <c r="H1784" s="125" t="s">
        <v>187</v>
      </c>
      <c r="I1784" s="123">
        <v>38000</v>
      </c>
      <c r="J1784" s="123">
        <v>38000</v>
      </c>
      <c r="K1784" s="123">
        <v>20000</v>
      </c>
      <c r="L1784" s="126">
        <v>13.253</v>
      </c>
      <c r="M1784" s="137">
        <v>14</v>
      </c>
      <c r="N1784" s="126">
        <v>0.624</v>
      </c>
      <c r="O1784" s="123">
        <v>3</v>
      </c>
      <c r="P1784" s="136">
        <v>0.624</v>
      </c>
      <c r="Q1784" s="138">
        <v>4.2</v>
      </c>
      <c r="R1784" s="137">
        <v>4.2</v>
      </c>
      <c r="S1784" s="139">
        <v>1597940</v>
      </c>
      <c r="T1784" s="124">
        <v>1</v>
      </c>
      <c r="U1784" s="140">
        <v>380461.90476190473</v>
      </c>
      <c r="V1784" s="141">
        <v>2.6283840444572388</v>
      </c>
    </row>
    <row r="1785" spans="1:22">
      <c r="A1785" s="125">
        <v>1787</v>
      </c>
      <c r="B1785" s="125">
        <v>1787</v>
      </c>
      <c r="C1785" s="125" t="s">
        <v>2576</v>
      </c>
      <c r="D1785" s="125" t="s">
        <v>257</v>
      </c>
      <c r="E1785" s="125" t="s">
        <v>257</v>
      </c>
      <c r="F1785" s="125" t="s">
        <v>258</v>
      </c>
      <c r="G1785" s="125" t="s">
        <v>259</v>
      </c>
      <c r="H1785" s="125" t="s">
        <v>207</v>
      </c>
      <c r="I1785" s="123">
        <v>110000</v>
      </c>
      <c r="J1785" s="123"/>
      <c r="K1785" s="123"/>
      <c r="L1785" s="126">
        <v>5.9130000000000003</v>
      </c>
      <c r="M1785" s="137">
        <v>6</v>
      </c>
      <c r="N1785" s="126">
        <v>0.45200000000000001</v>
      </c>
      <c r="O1785" s="123">
        <v>3</v>
      </c>
      <c r="P1785" s="136">
        <v>0.45200000000000001</v>
      </c>
      <c r="Q1785" s="138">
        <v>4.2</v>
      </c>
      <c r="R1785" s="137">
        <v>4.2</v>
      </c>
      <c r="S1785" s="139">
        <v>1732670</v>
      </c>
      <c r="T1785" s="124">
        <v>7</v>
      </c>
      <c r="U1785" s="140">
        <v>412540.47619047615</v>
      </c>
      <c r="V1785" s="141">
        <v>2.4240045709800482</v>
      </c>
    </row>
    <row r="1786" spans="1:22">
      <c r="A1786" s="125">
        <v>1788</v>
      </c>
      <c r="B1786" s="125">
        <v>1788</v>
      </c>
      <c r="C1786" s="125" t="s">
        <v>2577</v>
      </c>
      <c r="D1786" s="125" t="s">
        <v>257</v>
      </c>
      <c r="E1786" s="125" t="s">
        <v>359</v>
      </c>
      <c r="F1786" s="125" t="s">
        <v>258</v>
      </c>
      <c r="G1786" s="125" t="s">
        <v>259</v>
      </c>
      <c r="H1786" s="125" t="s">
        <v>207</v>
      </c>
      <c r="I1786" s="123">
        <v>110000</v>
      </c>
      <c r="J1786" s="123"/>
      <c r="K1786" s="123"/>
      <c r="L1786" s="126">
        <v>9.3480000000000008</v>
      </c>
      <c r="M1786" s="137">
        <v>10</v>
      </c>
      <c r="N1786" s="126">
        <v>3.5720000000000001</v>
      </c>
      <c r="O1786" s="123">
        <v>3</v>
      </c>
      <c r="P1786" s="136">
        <v>2.6790000000000003</v>
      </c>
      <c r="Q1786" s="138">
        <v>16.8</v>
      </c>
      <c r="R1786" s="137">
        <v>16.8</v>
      </c>
      <c r="S1786" s="139">
        <v>2297410</v>
      </c>
      <c r="T1786" s="124">
        <v>8</v>
      </c>
      <c r="U1786" s="140">
        <v>136750.59523809524</v>
      </c>
      <c r="V1786" s="141">
        <v>7.3125824297796216</v>
      </c>
    </row>
    <row r="1787" spans="1:22">
      <c r="A1787" s="125">
        <v>1789</v>
      </c>
      <c r="B1787" s="125">
        <v>1789</v>
      </c>
      <c r="C1787" s="125" t="s">
        <v>2578</v>
      </c>
      <c r="D1787" s="125" t="s">
        <v>359</v>
      </c>
      <c r="E1787" s="125" t="s">
        <v>359</v>
      </c>
      <c r="F1787" s="125" t="s">
        <v>430</v>
      </c>
      <c r="G1787" s="125" t="s">
        <v>431</v>
      </c>
      <c r="H1787" s="125" t="s">
        <v>207</v>
      </c>
      <c r="I1787" s="123">
        <v>110000</v>
      </c>
      <c r="J1787" s="123">
        <v>110000</v>
      </c>
      <c r="K1787" s="123">
        <v>20000</v>
      </c>
      <c r="L1787" s="126">
        <v>10.487</v>
      </c>
      <c r="M1787" s="137">
        <v>11</v>
      </c>
      <c r="N1787" s="126">
        <v>2.4329999999999998</v>
      </c>
      <c r="O1787" s="123">
        <v>3</v>
      </c>
      <c r="P1787" s="136">
        <v>1.8247499999999999</v>
      </c>
      <c r="Q1787" s="138">
        <v>12.600000000000001</v>
      </c>
      <c r="R1787" s="137">
        <v>12.600000000000001</v>
      </c>
      <c r="S1787" s="139">
        <v>1996170</v>
      </c>
      <c r="T1787" s="124">
        <v>7</v>
      </c>
      <c r="U1787" s="140">
        <v>158426.19047619044</v>
      </c>
      <c r="V1787" s="141">
        <v>6.3120876478456251</v>
      </c>
    </row>
    <row r="1788" spans="1:22">
      <c r="A1788" s="125">
        <v>1790</v>
      </c>
      <c r="B1788" s="125">
        <v>1790</v>
      </c>
      <c r="C1788" s="125" t="s">
        <v>2579</v>
      </c>
      <c r="D1788" s="125" t="s">
        <v>359</v>
      </c>
      <c r="E1788" s="125" t="s">
        <v>359</v>
      </c>
      <c r="F1788" s="125" t="s">
        <v>430</v>
      </c>
      <c r="G1788" s="125" t="s">
        <v>431</v>
      </c>
      <c r="H1788" s="125" t="s">
        <v>207</v>
      </c>
      <c r="I1788" s="123">
        <v>110000</v>
      </c>
      <c r="J1788" s="123">
        <v>110000</v>
      </c>
      <c r="K1788" s="123">
        <v>20000</v>
      </c>
      <c r="L1788" s="126">
        <v>9.407</v>
      </c>
      <c r="M1788" s="137">
        <v>10</v>
      </c>
      <c r="N1788" s="126">
        <v>2.7010000000000001</v>
      </c>
      <c r="O1788" s="123">
        <v>3</v>
      </c>
      <c r="P1788" s="136">
        <v>2.0257499999999999</v>
      </c>
      <c r="Q1788" s="138">
        <v>12.600000000000001</v>
      </c>
      <c r="R1788" s="137">
        <v>12.600000000000001</v>
      </c>
      <c r="S1788" s="139">
        <v>1943470</v>
      </c>
      <c r="T1788" s="124">
        <v>7</v>
      </c>
      <c r="U1788" s="140">
        <v>154243.65079365077</v>
      </c>
      <c r="V1788" s="141">
        <v>6.4832490339444409</v>
      </c>
    </row>
    <row r="1789" spans="1:22">
      <c r="A1789" s="125">
        <v>1791</v>
      </c>
      <c r="B1789" s="125">
        <v>1791</v>
      </c>
      <c r="C1789" s="125" t="s">
        <v>2580</v>
      </c>
      <c r="D1789" s="125" t="s">
        <v>359</v>
      </c>
      <c r="E1789" s="125" t="s">
        <v>359</v>
      </c>
      <c r="F1789" s="125" t="s">
        <v>430</v>
      </c>
      <c r="G1789" s="125" t="s">
        <v>431</v>
      </c>
      <c r="H1789" s="125" t="s">
        <v>207</v>
      </c>
      <c r="I1789" s="123">
        <v>110000</v>
      </c>
      <c r="J1789" s="123">
        <v>110000</v>
      </c>
      <c r="K1789" s="123">
        <v>20000</v>
      </c>
      <c r="L1789" s="126">
        <v>4.8620000000000001</v>
      </c>
      <c r="M1789" s="137">
        <v>5</v>
      </c>
      <c r="N1789" s="126">
        <v>0.53900000000000003</v>
      </c>
      <c r="O1789" s="123">
        <v>3</v>
      </c>
      <c r="P1789" s="136">
        <v>0.53900000000000003</v>
      </c>
      <c r="Q1789" s="138">
        <v>4.2</v>
      </c>
      <c r="R1789" s="137">
        <v>4.2</v>
      </c>
      <c r="S1789" s="139">
        <v>1679970</v>
      </c>
      <c r="T1789" s="124">
        <v>7</v>
      </c>
      <c r="U1789" s="140">
        <v>399992.8571428571</v>
      </c>
      <c r="V1789" s="141">
        <v>2.5000446436543511</v>
      </c>
    </row>
    <row r="1790" spans="1:22">
      <c r="A1790" s="125">
        <v>1792</v>
      </c>
      <c r="B1790" s="125">
        <v>1792</v>
      </c>
      <c r="C1790" s="125" t="s">
        <v>2581</v>
      </c>
      <c r="D1790" s="125" t="s">
        <v>359</v>
      </c>
      <c r="E1790" s="125" t="s">
        <v>359</v>
      </c>
      <c r="F1790" s="125" t="s">
        <v>430</v>
      </c>
      <c r="G1790" s="125" t="s">
        <v>431</v>
      </c>
      <c r="H1790" s="125" t="s">
        <v>207</v>
      </c>
      <c r="I1790" s="123">
        <v>110000</v>
      </c>
      <c r="J1790" s="123">
        <v>110000</v>
      </c>
      <c r="K1790" s="123">
        <v>20000</v>
      </c>
      <c r="L1790" s="126">
        <v>6.0369999999999999</v>
      </c>
      <c r="M1790" s="137">
        <v>7</v>
      </c>
      <c r="N1790" s="126">
        <v>1.2829999999999999</v>
      </c>
      <c r="O1790" s="123">
        <v>3</v>
      </c>
      <c r="P1790" s="136">
        <v>0.96224999999999994</v>
      </c>
      <c r="Q1790" s="138">
        <v>4.2</v>
      </c>
      <c r="R1790" s="137">
        <v>4.2</v>
      </c>
      <c r="S1790" s="139">
        <v>1785370</v>
      </c>
      <c r="T1790" s="124">
        <v>7</v>
      </c>
      <c r="U1790" s="140">
        <v>425088.09523809521</v>
      </c>
      <c r="V1790" s="141">
        <v>2.3524535530450272</v>
      </c>
    </row>
    <row r="1791" spans="1:22">
      <c r="A1791" s="125">
        <v>1793</v>
      </c>
      <c r="B1791" s="125">
        <v>1793</v>
      </c>
      <c r="C1791" s="125" t="s">
        <v>2582</v>
      </c>
      <c r="D1791" s="125" t="s">
        <v>257</v>
      </c>
      <c r="E1791" s="125" t="s">
        <v>257</v>
      </c>
      <c r="F1791" s="125" t="s">
        <v>258</v>
      </c>
      <c r="G1791" s="125" t="s">
        <v>259</v>
      </c>
      <c r="H1791" s="125" t="s">
        <v>207</v>
      </c>
      <c r="I1791" s="123">
        <v>110000</v>
      </c>
      <c r="J1791" s="123"/>
      <c r="K1791" s="123"/>
      <c r="L1791" s="126">
        <v>8.2100000000000009</v>
      </c>
      <c r="M1791" s="137">
        <v>9</v>
      </c>
      <c r="N1791" s="126">
        <v>4.6210000000000004</v>
      </c>
      <c r="O1791" s="123">
        <v>3</v>
      </c>
      <c r="P1791" s="136">
        <v>3.4657500000000003</v>
      </c>
      <c r="Q1791" s="138">
        <v>21</v>
      </c>
      <c r="R1791" s="137">
        <v>21</v>
      </c>
      <c r="S1791" s="139">
        <v>2227140</v>
      </c>
      <c r="T1791" s="124">
        <v>8</v>
      </c>
      <c r="U1791" s="140">
        <v>106054.28571428571</v>
      </c>
      <c r="V1791" s="141">
        <v>9.4291333279452569</v>
      </c>
    </row>
    <row r="1792" spans="1:22">
      <c r="A1792" s="125">
        <v>1794</v>
      </c>
      <c r="B1792" s="125">
        <v>1794</v>
      </c>
      <c r="C1792" s="125" t="s">
        <v>2583</v>
      </c>
      <c r="D1792" s="125" t="s">
        <v>359</v>
      </c>
      <c r="E1792" s="125" t="s">
        <v>359</v>
      </c>
      <c r="F1792" s="125" t="s">
        <v>522</v>
      </c>
      <c r="G1792" s="125" t="s">
        <v>523</v>
      </c>
      <c r="H1792" s="125" t="s">
        <v>187</v>
      </c>
      <c r="I1792" s="123">
        <v>38000</v>
      </c>
      <c r="J1792" s="123">
        <v>38000</v>
      </c>
      <c r="K1792" s="123">
        <v>20000</v>
      </c>
      <c r="L1792" s="126">
        <v>4.5090000000000003</v>
      </c>
      <c r="M1792" s="137">
        <v>5</v>
      </c>
      <c r="N1792" s="126">
        <v>1.173</v>
      </c>
      <c r="O1792" s="123">
        <v>3</v>
      </c>
      <c r="P1792" s="136">
        <v>1.173</v>
      </c>
      <c r="Q1792" s="138">
        <v>4.2</v>
      </c>
      <c r="R1792" s="137">
        <v>4.2</v>
      </c>
      <c r="S1792" s="139">
        <v>699140</v>
      </c>
      <c r="T1792" s="124">
        <v>4</v>
      </c>
      <c r="U1792" s="140">
        <v>166461.90476190476</v>
      </c>
      <c r="V1792" s="141">
        <v>6.0073804960379897</v>
      </c>
    </row>
    <row r="1793" spans="1:22">
      <c r="A1793" s="125">
        <v>1795</v>
      </c>
      <c r="B1793" s="125">
        <v>1795</v>
      </c>
      <c r="C1793" s="125" t="s">
        <v>2584</v>
      </c>
      <c r="D1793" s="125" t="s">
        <v>195</v>
      </c>
      <c r="E1793" s="125" t="s">
        <v>195</v>
      </c>
      <c r="F1793" s="125" t="s">
        <v>440</v>
      </c>
      <c r="G1793" s="125" t="s">
        <v>441</v>
      </c>
      <c r="H1793" s="125" t="s">
        <v>207</v>
      </c>
      <c r="I1793" s="123">
        <v>110000</v>
      </c>
      <c r="J1793" s="123"/>
      <c r="K1793" s="123"/>
      <c r="L1793" s="126">
        <v>9.5299999999999994</v>
      </c>
      <c r="M1793" s="137">
        <v>10</v>
      </c>
      <c r="N1793" s="126">
        <v>2.0059999999999998</v>
      </c>
      <c r="O1793" s="123">
        <v>3</v>
      </c>
      <c r="P1793" s="136">
        <v>1.5044999999999997</v>
      </c>
      <c r="Q1793" s="138">
        <v>8.4</v>
      </c>
      <c r="R1793" s="137">
        <v>8.4</v>
      </c>
      <c r="S1793" s="139">
        <v>1943470</v>
      </c>
      <c r="T1793" s="124">
        <v>7</v>
      </c>
      <c r="U1793" s="140">
        <v>231365.47619047618</v>
      </c>
      <c r="V1793" s="141">
        <v>4.3221660226296263</v>
      </c>
    </row>
    <row r="1794" spans="1:22">
      <c r="A1794" s="125">
        <v>1796</v>
      </c>
      <c r="B1794" s="125">
        <v>1796</v>
      </c>
      <c r="C1794" s="125" t="s">
        <v>2585</v>
      </c>
      <c r="D1794" s="125" t="s">
        <v>195</v>
      </c>
      <c r="E1794" s="125" t="s">
        <v>195</v>
      </c>
      <c r="F1794" s="125" t="s">
        <v>440</v>
      </c>
      <c r="G1794" s="125" t="s">
        <v>441</v>
      </c>
      <c r="H1794" s="125" t="s">
        <v>207</v>
      </c>
      <c r="I1794" s="123">
        <v>110000</v>
      </c>
      <c r="J1794" s="123"/>
      <c r="K1794" s="123"/>
      <c r="L1794" s="126">
        <v>11.189</v>
      </c>
      <c r="M1794" s="137">
        <v>12</v>
      </c>
      <c r="N1794" s="126">
        <v>1.0529999999999999</v>
      </c>
      <c r="O1794" s="123">
        <v>3</v>
      </c>
      <c r="P1794" s="136">
        <v>1.0529999999999999</v>
      </c>
      <c r="Q1794" s="138">
        <v>4.2</v>
      </c>
      <c r="R1794" s="137">
        <v>4.2</v>
      </c>
      <c r="S1794" s="139">
        <v>2048870</v>
      </c>
      <c r="T1794" s="124">
        <v>7</v>
      </c>
      <c r="U1794" s="140">
        <v>487826.19047619047</v>
      </c>
      <c r="V1794" s="141">
        <v>2.0499104384367968</v>
      </c>
    </row>
    <row r="1795" spans="1:22">
      <c r="A1795" s="125">
        <v>1797</v>
      </c>
      <c r="B1795" s="125">
        <v>1797</v>
      </c>
      <c r="C1795" s="125" t="s">
        <v>2586</v>
      </c>
      <c r="D1795" s="125" t="s">
        <v>195</v>
      </c>
      <c r="E1795" s="125" t="s">
        <v>195</v>
      </c>
      <c r="F1795" s="125" t="s">
        <v>443</v>
      </c>
      <c r="G1795" s="125" t="s">
        <v>444</v>
      </c>
      <c r="H1795" s="125" t="s">
        <v>207</v>
      </c>
      <c r="I1795" s="123">
        <v>110000</v>
      </c>
      <c r="J1795" s="123">
        <v>38000</v>
      </c>
      <c r="K1795" s="123">
        <v>110000</v>
      </c>
      <c r="L1795" s="126">
        <v>10.141</v>
      </c>
      <c r="M1795" s="137">
        <v>11</v>
      </c>
      <c r="N1795" s="126">
        <v>3.9249999999999998</v>
      </c>
      <c r="O1795" s="123">
        <v>3</v>
      </c>
      <c r="P1795" s="136">
        <v>2.9437499999999996</v>
      </c>
      <c r="Q1795" s="138">
        <v>21</v>
      </c>
      <c r="R1795" s="137">
        <v>21</v>
      </c>
      <c r="S1795" s="139">
        <v>2367680</v>
      </c>
      <c r="T1795" s="124">
        <v>8</v>
      </c>
      <c r="U1795" s="140">
        <v>112746.66666666667</v>
      </c>
      <c r="V1795" s="141">
        <v>8.8694418164616842</v>
      </c>
    </row>
    <row r="1796" spans="1:22">
      <c r="A1796" s="125">
        <v>1798</v>
      </c>
      <c r="B1796" s="125">
        <v>1798</v>
      </c>
      <c r="C1796" s="125" t="s">
        <v>2587</v>
      </c>
      <c r="D1796" s="125" t="s">
        <v>195</v>
      </c>
      <c r="E1796" s="125" t="s">
        <v>195</v>
      </c>
      <c r="F1796" s="125" t="s">
        <v>440</v>
      </c>
      <c r="G1796" s="125" t="s">
        <v>441</v>
      </c>
      <c r="H1796" s="125" t="s">
        <v>207</v>
      </c>
      <c r="I1796" s="123">
        <v>110000</v>
      </c>
      <c r="J1796" s="123"/>
      <c r="K1796" s="123"/>
      <c r="L1796" s="126">
        <v>7.8949999999999996</v>
      </c>
      <c r="M1796" s="137">
        <v>8</v>
      </c>
      <c r="N1796" s="126">
        <v>0.86899999999999999</v>
      </c>
      <c r="O1796" s="123">
        <v>3</v>
      </c>
      <c r="P1796" s="136">
        <v>0.86899999999999999</v>
      </c>
      <c r="Q1796" s="138">
        <v>4.2</v>
      </c>
      <c r="R1796" s="137">
        <v>4.2</v>
      </c>
      <c r="S1796" s="139">
        <v>1838070</v>
      </c>
      <c r="T1796" s="124">
        <v>7</v>
      </c>
      <c r="U1796" s="140">
        <v>437635.71428571426</v>
      </c>
      <c r="V1796" s="141">
        <v>2.2850054676916547</v>
      </c>
    </row>
    <row r="1797" spans="1:22">
      <c r="A1797" s="125">
        <v>1799</v>
      </c>
      <c r="B1797" s="125">
        <v>1799</v>
      </c>
      <c r="C1797" s="125" t="s">
        <v>2588</v>
      </c>
      <c r="D1797" s="125" t="s">
        <v>195</v>
      </c>
      <c r="E1797" s="125" t="s">
        <v>195</v>
      </c>
      <c r="F1797" s="125" t="s">
        <v>376</v>
      </c>
      <c r="G1797" s="125" t="s">
        <v>377</v>
      </c>
      <c r="H1797" s="125" t="s">
        <v>207</v>
      </c>
      <c r="I1797" s="123">
        <v>110000</v>
      </c>
      <c r="J1797" s="123">
        <v>110000</v>
      </c>
      <c r="K1797" s="123">
        <v>38000</v>
      </c>
      <c r="L1797" s="126">
        <v>11.207000000000001</v>
      </c>
      <c r="M1797" s="137">
        <v>12</v>
      </c>
      <c r="N1797" s="126">
        <v>3.2349999999999999</v>
      </c>
      <c r="O1797" s="123">
        <v>3</v>
      </c>
      <c r="P1797" s="136">
        <v>2.42625</v>
      </c>
      <c r="Q1797" s="138">
        <v>16.8</v>
      </c>
      <c r="R1797" s="137">
        <v>16.8</v>
      </c>
      <c r="S1797" s="139">
        <v>2437950</v>
      </c>
      <c r="T1797" s="124">
        <v>8</v>
      </c>
      <c r="U1797" s="140">
        <v>145116.07142857142</v>
      </c>
      <c r="V1797" s="141">
        <v>6.8910355011382514</v>
      </c>
    </row>
    <row r="1798" spans="1:22">
      <c r="A1798" s="125">
        <v>1800</v>
      </c>
      <c r="B1798" s="125">
        <v>1800</v>
      </c>
      <c r="C1798" s="125" t="s">
        <v>2589</v>
      </c>
      <c r="D1798" s="125" t="s">
        <v>195</v>
      </c>
      <c r="E1798" s="125" t="s">
        <v>195</v>
      </c>
      <c r="F1798" s="125" t="s">
        <v>440</v>
      </c>
      <c r="G1798" s="125" t="s">
        <v>441</v>
      </c>
      <c r="H1798" s="125" t="s">
        <v>207</v>
      </c>
      <c r="I1798" s="123">
        <v>110000</v>
      </c>
      <c r="J1798" s="123"/>
      <c r="K1798" s="123"/>
      <c r="L1798" s="126">
        <v>6.2220000000000004</v>
      </c>
      <c r="M1798" s="137">
        <v>7</v>
      </c>
      <c r="N1798" s="126">
        <v>0.91300000000000003</v>
      </c>
      <c r="O1798" s="123">
        <v>3</v>
      </c>
      <c r="P1798" s="136">
        <v>0.91300000000000003</v>
      </c>
      <c r="Q1798" s="138">
        <v>4.2</v>
      </c>
      <c r="R1798" s="137">
        <v>4.2</v>
      </c>
      <c r="S1798" s="139">
        <v>1785370</v>
      </c>
      <c r="T1798" s="124">
        <v>7</v>
      </c>
      <c r="U1798" s="140">
        <v>425088.09523809521</v>
      </c>
      <c r="V1798" s="141">
        <v>2.3524535530450272</v>
      </c>
    </row>
    <row r="1799" spans="1:22">
      <c r="A1799" s="125">
        <v>1801</v>
      </c>
      <c r="B1799" s="125">
        <v>1801</v>
      </c>
      <c r="C1799" s="125" t="s">
        <v>2590</v>
      </c>
      <c r="D1799" s="125" t="s">
        <v>195</v>
      </c>
      <c r="E1799" s="125" t="s">
        <v>195</v>
      </c>
      <c r="F1799" s="125" t="s">
        <v>443</v>
      </c>
      <c r="G1799" s="125" t="s">
        <v>444</v>
      </c>
      <c r="H1799" s="125" t="s">
        <v>207</v>
      </c>
      <c r="I1799" s="123">
        <v>110000</v>
      </c>
      <c r="J1799" s="123">
        <v>38000</v>
      </c>
      <c r="K1799" s="123">
        <v>110000</v>
      </c>
      <c r="L1799" s="126">
        <v>5.8150000000000004</v>
      </c>
      <c r="M1799" s="137">
        <v>6</v>
      </c>
      <c r="N1799" s="126">
        <v>1.1439999999999999</v>
      </c>
      <c r="O1799" s="123">
        <v>3</v>
      </c>
      <c r="P1799" s="136">
        <v>1.1439999999999999</v>
      </c>
      <c r="Q1799" s="138">
        <v>4.2</v>
      </c>
      <c r="R1799" s="137">
        <v>4.2</v>
      </c>
      <c r="S1799" s="139">
        <v>1732670</v>
      </c>
      <c r="T1799" s="124">
        <v>7</v>
      </c>
      <c r="U1799" s="140">
        <v>412540.47619047615</v>
      </c>
      <c r="V1799" s="141">
        <v>2.4240045709800482</v>
      </c>
    </row>
    <row r="1800" spans="1:22">
      <c r="A1800" s="125">
        <v>1802</v>
      </c>
      <c r="B1800" s="125">
        <v>1802</v>
      </c>
      <c r="C1800" s="125" t="s">
        <v>2591</v>
      </c>
      <c r="D1800" s="125" t="s">
        <v>195</v>
      </c>
      <c r="E1800" s="125" t="s">
        <v>195</v>
      </c>
      <c r="F1800" s="125" t="s">
        <v>440</v>
      </c>
      <c r="G1800" s="125" t="s">
        <v>441</v>
      </c>
      <c r="H1800" s="125" t="s">
        <v>207</v>
      </c>
      <c r="I1800" s="123">
        <v>110000</v>
      </c>
      <c r="J1800" s="123"/>
      <c r="K1800" s="123"/>
      <c r="L1800" s="126">
        <v>8.1180000000000003</v>
      </c>
      <c r="M1800" s="137">
        <v>9</v>
      </c>
      <c r="N1800" s="126">
        <v>1.82</v>
      </c>
      <c r="O1800" s="123">
        <v>3</v>
      </c>
      <c r="P1800" s="136">
        <v>1.365</v>
      </c>
      <c r="Q1800" s="138">
        <v>8.4</v>
      </c>
      <c r="R1800" s="137">
        <v>8.4</v>
      </c>
      <c r="S1800" s="139">
        <v>1890770</v>
      </c>
      <c r="T1800" s="124">
        <v>7</v>
      </c>
      <c r="U1800" s="140">
        <v>225091.66666666666</v>
      </c>
      <c r="V1800" s="141">
        <v>4.4426344822479731</v>
      </c>
    </row>
    <row r="1801" spans="1:22">
      <c r="A1801" s="125">
        <v>1803</v>
      </c>
      <c r="B1801" s="125">
        <v>1803</v>
      </c>
      <c r="C1801" s="125" t="s">
        <v>2592</v>
      </c>
      <c r="D1801" s="125" t="s">
        <v>195</v>
      </c>
      <c r="E1801" s="125" t="s">
        <v>195</v>
      </c>
      <c r="F1801" s="125" t="s">
        <v>754</v>
      </c>
      <c r="G1801" s="125" t="s">
        <v>755</v>
      </c>
      <c r="H1801" s="125" t="s">
        <v>207</v>
      </c>
      <c r="I1801" s="123">
        <v>110000</v>
      </c>
      <c r="J1801" s="123">
        <v>110000</v>
      </c>
      <c r="K1801" s="123">
        <v>38000</v>
      </c>
      <c r="L1801" s="126">
        <v>5.0780000000000003</v>
      </c>
      <c r="M1801" s="137">
        <v>6</v>
      </c>
      <c r="N1801" s="126">
        <v>1.2769999999999999</v>
      </c>
      <c r="O1801" s="123">
        <v>3</v>
      </c>
      <c r="P1801" s="136">
        <v>0.95774999999999988</v>
      </c>
      <c r="Q1801" s="138">
        <v>4.2</v>
      </c>
      <c r="R1801" s="137">
        <v>4.2</v>
      </c>
      <c r="S1801" s="139">
        <v>1732670</v>
      </c>
      <c r="T1801" s="124">
        <v>7</v>
      </c>
      <c r="U1801" s="140">
        <v>412540.47619047615</v>
      </c>
      <c r="V1801" s="141">
        <v>2.4240045709800482</v>
      </c>
    </row>
    <row r="1802" spans="1:22">
      <c r="A1802" s="125">
        <v>1804</v>
      </c>
      <c r="B1802" s="125">
        <v>1804</v>
      </c>
      <c r="C1802" s="125" t="s">
        <v>2593</v>
      </c>
      <c r="D1802" s="125" t="s">
        <v>184</v>
      </c>
      <c r="E1802" s="125" t="s">
        <v>184</v>
      </c>
      <c r="F1802" s="125" t="s">
        <v>270</v>
      </c>
      <c r="G1802" s="125" t="s">
        <v>271</v>
      </c>
      <c r="H1802" s="125" t="s">
        <v>187</v>
      </c>
      <c r="I1802" s="123">
        <v>38000</v>
      </c>
      <c r="J1802" s="125" t="s">
        <v>193</v>
      </c>
      <c r="K1802" s="123">
        <v>38000</v>
      </c>
      <c r="L1802" s="126">
        <v>4.7670000000000003</v>
      </c>
      <c r="M1802" s="137">
        <v>5</v>
      </c>
      <c r="N1802" s="126">
        <v>2.1779999999999999</v>
      </c>
      <c r="O1802" s="123">
        <v>3</v>
      </c>
      <c r="P1802" s="136">
        <v>1.6335</v>
      </c>
      <c r="Q1802" s="138">
        <v>8.4</v>
      </c>
      <c r="R1802" s="137">
        <v>8.4</v>
      </c>
      <c r="S1802" s="139">
        <v>699140</v>
      </c>
      <c r="T1802" s="124">
        <v>4</v>
      </c>
      <c r="U1802" s="140">
        <v>83230.952380952382</v>
      </c>
      <c r="V1802" s="141">
        <v>12.014760992075979</v>
      </c>
    </row>
    <row r="1803" spans="1:22">
      <c r="A1803" s="125">
        <v>1805</v>
      </c>
      <c r="B1803" s="125">
        <v>1805</v>
      </c>
      <c r="C1803" s="125" t="s">
        <v>2594</v>
      </c>
      <c r="D1803" s="125" t="s">
        <v>184</v>
      </c>
      <c r="E1803" s="125" t="s">
        <v>184</v>
      </c>
      <c r="F1803" s="125" t="s">
        <v>270</v>
      </c>
      <c r="G1803" s="125" t="s">
        <v>271</v>
      </c>
      <c r="H1803" s="125" t="s">
        <v>187</v>
      </c>
      <c r="I1803" s="123">
        <v>38000</v>
      </c>
      <c r="J1803" s="125" t="s">
        <v>193</v>
      </c>
      <c r="K1803" s="123">
        <v>38000</v>
      </c>
      <c r="L1803" s="126">
        <v>1.881</v>
      </c>
      <c r="M1803" s="137">
        <v>2</v>
      </c>
      <c r="N1803" s="126">
        <v>0.33300000000000002</v>
      </c>
      <c r="O1803" s="123">
        <v>3</v>
      </c>
      <c r="P1803" s="136">
        <v>0.33300000000000002</v>
      </c>
      <c r="Q1803" s="138">
        <v>4.2</v>
      </c>
      <c r="R1803" s="137">
        <v>4.2</v>
      </c>
      <c r="S1803" s="139">
        <v>488330</v>
      </c>
      <c r="T1803" s="124">
        <v>4</v>
      </c>
      <c r="U1803" s="140">
        <v>116269.04761904762</v>
      </c>
      <c r="V1803" s="141">
        <v>8.6007413019884087</v>
      </c>
    </row>
    <row r="1804" spans="1:22">
      <c r="A1804" s="125">
        <v>1806</v>
      </c>
      <c r="B1804" s="125">
        <v>1806</v>
      </c>
      <c r="C1804" s="125" t="s">
        <v>2595</v>
      </c>
      <c r="D1804" s="125" t="s">
        <v>418</v>
      </c>
      <c r="E1804" s="125" t="s">
        <v>458</v>
      </c>
      <c r="F1804" s="125" t="s">
        <v>2596</v>
      </c>
      <c r="G1804" s="125" t="s">
        <v>2597</v>
      </c>
      <c r="H1804" s="125" t="s">
        <v>187</v>
      </c>
      <c r="I1804" s="123">
        <v>38000</v>
      </c>
      <c r="J1804" s="123">
        <v>38000</v>
      </c>
      <c r="K1804" s="125" t="s">
        <v>193</v>
      </c>
      <c r="L1804" s="126">
        <v>8.5790000000000006</v>
      </c>
      <c r="M1804" s="137">
        <v>9</v>
      </c>
      <c r="N1804" s="126">
        <v>5.9119999999999999</v>
      </c>
      <c r="O1804" s="123">
        <v>3</v>
      </c>
      <c r="P1804" s="136">
        <v>4.4340000000000002</v>
      </c>
      <c r="Q1804" s="138">
        <v>29.400000000000006</v>
      </c>
      <c r="R1804" s="137">
        <v>29.400000000000006</v>
      </c>
      <c r="S1804" s="139">
        <v>1147260</v>
      </c>
      <c r="T1804" s="124">
        <v>5</v>
      </c>
      <c r="U1804" s="140">
        <v>39022.448979591827</v>
      </c>
      <c r="V1804" s="141">
        <v>25.626274776423834</v>
      </c>
    </row>
    <row r="1805" spans="1:22">
      <c r="A1805" s="125">
        <v>1807</v>
      </c>
      <c r="B1805" s="125">
        <v>1807</v>
      </c>
      <c r="C1805" s="125" t="s">
        <v>2598</v>
      </c>
      <c r="D1805" s="125" t="s">
        <v>418</v>
      </c>
      <c r="E1805" s="125" t="s">
        <v>418</v>
      </c>
      <c r="F1805" s="125" t="s">
        <v>459</v>
      </c>
      <c r="G1805" s="125" t="s">
        <v>460</v>
      </c>
      <c r="H1805" s="125" t="s">
        <v>187</v>
      </c>
      <c r="I1805" s="123">
        <v>38000</v>
      </c>
      <c r="J1805" s="123">
        <v>38000</v>
      </c>
      <c r="K1805" s="125" t="s">
        <v>193</v>
      </c>
      <c r="L1805" s="126">
        <v>7.1150000000000002</v>
      </c>
      <c r="M1805" s="137">
        <v>8</v>
      </c>
      <c r="N1805" s="126">
        <v>8.1750000000000007</v>
      </c>
      <c r="O1805" s="123">
        <v>3</v>
      </c>
      <c r="P1805" s="136">
        <v>6.1312500000000005</v>
      </c>
      <c r="Q1805" s="138">
        <v>42</v>
      </c>
      <c r="R1805" s="137">
        <v>42</v>
      </c>
      <c r="S1805" s="139">
        <v>1237870</v>
      </c>
      <c r="T1805" s="124">
        <v>6</v>
      </c>
      <c r="U1805" s="140">
        <v>29473.095238095237</v>
      </c>
      <c r="V1805" s="141">
        <v>33.92924943653211</v>
      </c>
    </row>
    <row r="1806" spans="1:22">
      <c r="A1806" s="125">
        <v>1808</v>
      </c>
      <c r="B1806" s="125">
        <v>1808</v>
      </c>
      <c r="C1806" s="125" t="s">
        <v>2599</v>
      </c>
      <c r="D1806" s="125" t="s">
        <v>418</v>
      </c>
      <c r="E1806" s="125" t="s">
        <v>418</v>
      </c>
      <c r="F1806" s="125" t="s">
        <v>459</v>
      </c>
      <c r="G1806" s="125" t="s">
        <v>460</v>
      </c>
      <c r="H1806" s="125" t="s">
        <v>187</v>
      </c>
      <c r="I1806" s="123">
        <v>38000</v>
      </c>
      <c r="J1806" s="123">
        <v>38000</v>
      </c>
      <c r="K1806" s="125" t="s">
        <v>193</v>
      </c>
      <c r="L1806" s="126">
        <v>6.27</v>
      </c>
      <c r="M1806" s="137">
        <v>7</v>
      </c>
      <c r="N1806" s="126">
        <v>0.86</v>
      </c>
      <c r="O1806" s="123">
        <v>3</v>
      </c>
      <c r="P1806" s="136">
        <v>0.86</v>
      </c>
      <c r="Q1806" s="138">
        <v>4.2</v>
      </c>
      <c r="R1806" s="137">
        <v>4.2</v>
      </c>
      <c r="S1806" s="139">
        <v>839680</v>
      </c>
      <c r="T1806" s="124">
        <v>4</v>
      </c>
      <c r="U1806" s="140">
        <v>199923.80952380953</v>
      </c>
      <c r="V1806" s="141">
        <v>5.0019054878048781</v>
      </c>
    </row>
    <row r="1807" spans="1:22">
      <c r="A1807" s="125">
        <v>1809</v>
      </c>
      <c r="B1807" s="125">
        <v>1809</v>
      </c>
      <c r="C1807" s="125" t="s">
        <v>2600</v>
      </c>
      <c r="D1807" s="125" t="s">
        <v>418</v>
      </c>
      <c r="E1807" s="125" t="s">
        <v>418</v>
      </c>
      <c r="F1807" s="125" t="s">
        <v>459</v>
      </c>
      <c r="G1807" s="125" t="s">
        <v>460</v>
      </c>
      <c r="H1807" s="125" t="s">
        <v>187</v>
      </c>
      <c r="I1807" s="123">
        <v>38000</v>
      </c>
      <c r="J1807" s="123">
        <v>38000</v>
      </c>
      <c r="K1807" s="125" t="s">
        <v>193</v>
      </c>
      <c r="L1807" s="126">
        <v>9.3529999999999998</v>
      </c>
      <c r="M1807" s="137">
        <v>10</v>
      </c>
      <c r="N1807" s="126">
        <v>1.135</v>
      </c>
      <c r="O1807" s="123">
        <v>3</v>
      </c>
      <c r="P1807" s="136">
        <v>1.135</v>
      </c>
      <c r="Q1807" s="138">
        <v>4.2</v>
      </c>
      <c r="R1807" s="137">
        <v>4.2</v>
      </c>
      <c r="S1807" s="139">
        <v>1387140</v>
      </c>
      <c r="T1807" s="124">
        <v>1</v>
      </c>
      <c r="U1807" s="140">
        <v>330271.42857142858</v>
      </c>
      <c r="V1807" s="141">
        <v>3.0278126216531858</v>
      </c>
    </row>
    <row r="1808" spans="1:22">
      <c r="A1808" s="125">
        <v>1810</v>
      </c>
      <c r="B1808" s="125">
        <v>1810</v>
      </c>
      <c r="C1808" s="125" t="s">
        <v>2601</v>
      </c>
      <c r="D1808" s="125" t="s">
        <v>418</v>
      </c>
      <c r="E1808" s="125" t="s">
        <v>458</v>
      </c>
      <c r="F1808" s="125" t="s">
        <v>1638</v>
      </c>
      <c r="G1808" s="125" t="s">
        <v>1639</v>
      </c>
      <c r="H1808" s="125" t="s">
        <v>187</v>
      </c>
      <c r="I1808" s="123">
        <v>38000</v>
      </c>
      <c r="J1808" s="123">
        <v>38000</v>
      </c>
      <c r="K1808" s="125" t="s">
        <v>193</v>
      </c>
      <c r="L1808" s="126">
        <v>8.1869999999999994</v>
      </c>
      <c r="M1808" s="137">
        <v>9</v>
      </c>
      <c r="N1808" s="126">
        <v>3.3260000000000001</v>
      </c>
      <c r="O1808" s="123">
        <v>3</v>
      </c>
      <c r="P1808" s="136">
        <v>2.4944999999999999</v>
      </c>
      <c r="Q1808" s="138">
        <v>16.8</v>
      </c>
      <c r="R1808" s="137">
        <v>16.8</v>
      </c>
      <c r="S1808" s="139">
        <v>980220</v>
      </c>
      <c r="T1808" s="124">
        <v>4</v>
      </c>
      <c r="U1808" s="140">
        <v>58346.428571428572</v>
      </c>
      <c r="V1808" s="141">
        <v>17.13900961008753</v>
      </c>
    </row>
    <row r="1809" spans="1:22">
      <c r="A1809" s="125">
        <v>1811</v>
      </c>
      <c r="B1809" s="125">
        <v>1811</v>
      </c>
      <c r="C1809" s="125" t="s">
        <v>2602</v>
      </c>
      <c r="D1809" s="125" t="s">
        <v>418</v>
      </c>
      <c r="E1809" s="125" t="s">
        <v>458</v>
      </c>
      <c r="F1809" s="125" t="s">
        <v>1638</v>
      </c>
      <c r="G1809" s="125" t="s">
        <v>1639</v>
      </c>
      <c r="H1809" s="125" t="s">
        <v>187</v>
      </c>
      <c r="I1809" s="123">
        <v>38000</v>
      </c>
      <c r="J1809" s="123">
        <v>38000</v>
      </c>
      <c r="K1809" s="125" t="s">
        <v>193</v>
      </c>
      <c r="L1809" s="126">
        <v>9.8710000000000004</v>
      </c>
      <c r="M1809" s="137">
        <v>10</v>
      </c>
      <c r="N1809" s="126">
        <v>0.76</v>
      </c>
      <c r="O1809" s="123">
        <v>3</v>
      </c>
      <c r="P1809" s="136">
        <v>0.76</v>
      </c>
      <c r="Q1809" s="138">
        <v>4.2</v>
      </c>
      <c r="R1809" s="137">
        <v>4.2</v>
      </c>
      <c r="S1809" s="139">
        <v>1387140</v>
      </c>
      <c r="T1809" s="124">
        <v>1</v>
      </c>
      <c r="U1809" s="140">
        <v>330271.42857142858</v>
      </c>
      <c r="V1809" s="141">
        <v>3.0278126216531858</v>
      </c>
    </row>
    <row r="1810" spans="1:22">
      <c r="A1810" s="142">
        <v>1812</v>
      </c>
      <c r="B1810" s="142">
        <v>1812</v>
      </c>
      <c r="C1810" s="142" t="s">
        <v>2603</v>
      </c>
      <c r="D1810" s="125" t="s">
        <v>418</v>
      </c>
      <c r="E1810" s="125" t="s">
        <v>458</v>
      </c>
      <c r="F1810" s="142" t="s">
        <v>777</v>
      </c>
      <c r="G1810" s="142" t="s">
        <v>778</v>
      </c>
      <c r="H1810" s="142" t="s">
        <v>187</v>
      </c>
      <c r="I1810" s="143">
        <v>38000</v>
      </c>
      <c r="J1810" s="142" t="s">
        <v>193</v>
      </c>
      <c r="K1810" s="143">
        <v>38000</v>
      </c>
      <c r="L1810" s="144">
        <v>9.5559999999999992</v>
      </c>
      <c r="M1810" s="145">
        <v>10</v>
      </c>
      <c r="N1810" s="144">
        <v>10.954000000000001</v>
      </c>
      <c r="O1810" s="143">
        <v>3</v>
      </c>
      <c r="P1810" s="145">
        <v>8.2155000000000005</v>
      </c>
      <c r="Q1810" s="146">
        <v>58.800000000000011</v>
      </c>
      <c r="R1810" s="145">
        <v>58.800000000000011</v>
      </c>
      <c r="S1810" s="139">
        <v>3026560</v>
      </c>
      <c r="T1810" s="147">
        <v>11</v>
      </c>
      <c r="U1810" s="148">
        <v>51472.108843537404</v>
      </c>
      <c r="V1810" s="149">
        <v>19.427997462465644</v>
      </c>
    </row>
    <row r="1811" spans="1:22">
      <c r="A1811" s="125">
        <v>1813</v>
      </c>
      <c r="B1811" s="125">
        <v>1813</v>
      </c>
      <c r="C1811" s="125" t="s">
        <v>2604</v>
      </c>
      <c r="D1811" s="125" t="s">
        <v>418</v>
      </c>
      <c r="E1811" s="125" t="s">
        <v>418</v>
      </c>
      <c r="F1811" s="125" t="s">
        <v>777</v>
      </c>
      <c r="G1811" s="125" t="s">
        <v>778</v>
      </c>
      <c r="H1811" s="125" t="s">
        <v>187</v>
      </c>
      <c r="I1811" s="123">
        <v>38000</v>
      </c>
      <c r="J1811" s="125" t="s">
        <v>193</v>
      </c>
      <c r="K1811" s="123">
        <v>38000</v>
      </c>
      <c r="L1811" s="126">
        <v>9.24</v>
      </c>
      <c r="M1811" s="137">
        <v>10</v>
      </c>
      <c r="N1811" s="126">
        <v>2.5640000000000001</v>
      </c>
      <c r="O1811" s="123">
        <v>3</v>
      </c>
      <c r="P1811" s="136">
        <v>1.923</v>
      </c>
      <c r="Q1811" s="138">
        <v>12.600000000000001</v>
      </c>
      <c r="R1811" s="137">
        <v>12.600000000000001</v>
      </c>
      <c r="S1811" s="139">
        <v>1469550</v>
      </c>
      <c r="T1811" s="124">
        <v>3</v>
      </c>
      <c r="U1811" s="140">
        <v>116630.95238095237</v>
      </c>
      <c r="V1811" s="141">
        <v>8.5740532816168233</v>
      </c>
    </row>
    <row r="1812" spans="1:22">
      <c r="A1812" s="125">
        <v>1814</v>
      </c>
      <c r="B1812" s="125">
        <v>1814</v>
      </c>
      <c r="C1812" s="125" t="s">
        <v>2605</v>
      </c>
      <c r="D1812" s="125" t="s">
        <v>418</v>
      </c>
      <c r="E1812" s="125" t="s">
        <v>458</v>
      </c>
      <c r="F1812" s="125" t="s">
        <v>459</v>
      </c>
      <c r="G1812" s="125" t="s">
        <v>460</v>
      </c>
      <c r="H1812" s="125" t="s">
        <v>187</v>
      </c>
      <c r="I1812" s="123">
        <v>38000</v>
      </c>
      <c r="J1812" s="123">
        <v>38000</v>
      </c>
      <c r="K1812" s="125" t="s">
        <v>193</v>
      </c>
      <c r="L1812" s="126">
        <v>8.5370000000000008</v>
      </c>
      <c r="M1812" s="137">
        <v>9</v>
      </c>
      <c r="N1812" s="126">
        <v>1.6579999999999999</v>
      </c>
      <c r="O1812" s="123">
        <v>3</v>
      </c>
      <c r="P1812" s="136">
        <v>1.2435</v>
      </c>
      <c r="Q1812" s="138">
        <v>8.4</v>
      </c>
      <c r="R1812" s="137">
        <v>8.4</v>
      </c>
      <c r="S1812" s="139">
        <v>1379800</v>
      </c>
      <c r="T1812" s="124">
        <v>2</v>
      </c>
      <c r="U1812" s="140">
        <v>164261.90476190476</v>
      </c>
      <c r="V1812" s="141">
        <v>6.087838817219887</v>
      </c>
    </row>
    <row r="1813" spans="1:22">
      <c r="A1813" s="125">
        <v>1815</v>
      </c>
      <c r="B1813" s="125">
        <v>1815</v>
      </c>
      <c r="C1813" s="125" t="s">
        <v>2606</v>
      </c>
      <c r="D1813" s="125" t="s">
        <v>458</v>
      </c>
      <c r="E1813" s="125" t="s">
        <v>458</v>
      </c>
      <c r="F1813" s="125" t="s">
        <v>462</v>
      </c>
      <c r="G1813" s="125" t="s">
        <v>463</v>
      </c>
      <c r="H1813" s="125" t="s">
        <v>187</v>
      </c>
      <c r="I1813" s="123">
        <v>38000</v>
      </c>
      <c r="J1813" s="123">
        <v>38000</v>
      </c>
      <c r="K1813" s="123">
        <v>10000</v>
      </c>
      <c r="L1813" s="126">
        <v>12.24</v>
      </c>
      <c r="M1813" s="137">
        <v>13</v>
      </c>
      <c r="N1813" s="126">
        <v>1.4930000000000001</v>
      </c>
      <c r="O1813" s="123">
        <v>3</v>
      </c>
      <c r="P1813" s="136">
        <v>1.11975</v>
      </c>
      <c r="Q1813" s="138">
        <v>4.2</v>
      </c>
      <c r="R1813" s="137">
        <v>4.2</v>
      </c>
      <c r="S1813" s="139">
        <v>1545240</v>
      </c>
      <c r="T1813" s="124">
        <v>1</v>
      </c>
      <c r="U1813" s="140">
        <v>367914.28571428568</v>
      </c>
      <c r="V1813" s="141">
        <v>2.7180243845616214</v>
      </c>
    </row>
    <row r="1814" spans="1:22">
      <c r="A1814" s="125">
        <v>1816</v>
      </c>
      <c r="B1814" s="125">
        <v>1816</v>
      </c>
      <c r="C1814" s="125" t="s">
        <v>2607</v>
      </c>
      <c r="D1814" s="125" t="s">
        <v>458</v>
      </c>
      <c r="E1814" s="125" t="s">
        <v>458</v>
      </c>
      <c r="F1814" s="125" t="s">
        <v>462</v>
      </c>
      <c r="G1814" s="125" t="s">
        <v>463</v>
      </c>
      <c r="H1814" s="125" t="s">
        <v>187</v>
      </c>
      <c r="I1814" s="123">
        <v>38000</v>
      </c>
      <c r="J1814" s="123">
        <v>38000</v>
      </c>
      <c r="K1814" s="123">
        <v>10000</v>
      </c>
      <c r="L1814" s="126">
        <v>12.173</v>
      </c>
      <c r="M1814" s="137">
        <v>13</v>
      </c>
      <c r="N1814" s="126">
        <v>4.399</v>
      </c>
      <c r="O1814" s="123">
        <v>3</v>
      </c>
      <c r="P1814" s="136">
        <v>3.2992499999999998</v>
      </c>
      <c r="Q1814" s="138">
        <v>21</v>
      </c>
      <c r="R1814" s="137">
        <v>21</v>
      </c>
      <c r="S1814" s="139">
        <v>1261300</v>
      </c>
      <c r="T1814" s="124">
        <v>4</v>
      </c>
      <c r="U1814" s="140">
        <v>60061.904761904763</v>
      </c>
      <c r="V1814" s="141">
        <v>16.649488622849439</v>
      </c>
    </row>
    <row r="1815" spans="1:22">
      <c r="A1815" s="125">
        <v>1817</v>
      </c>
      <c r="B1815" s="125">
        <v>1817</v>
      </c>
      <c r="C1815" s="125" t="s">
        <v>2608</v>
      </c>
      <c r="D1815" s="125" t="s">
        <v>458</v>
      </c>
      <c r="E1815" s="125" t="s">
        <v>458</v>
      </c>
      <c r="F1815" s="125" t="s">
        <v>462</v>
      </c>
      <c r="G1815" s="125" t="s">
        <v>463</v>
      </c>
      <c r="H1815" s="125" t="s">
        <v>187</v>
      </c>
      <c r="I1815" s="123">
        <v>38000</v>
      </c>
      <c r="J1815" s="123">
        <v>38000</v>
      </c>
      <c r="K1815" s="123">
        <v>10000</v>
      </c>
      <c r="L1815" s="126">
        <v>7.9649999999999999</v>
      </c>
      <c r="M1815" s="137">
        <v>8</v>
      </c>
      <c r="N1815" s="126">
        <v>0.92700000000000005</v>
      </c>
      <c r="O1815" s="123">
        <v>3</v>
      </c>
      <c r="P1815" s="136">
        <v>0.92700000000000005</v>
      </c>
      <c r="Q1815" s="138">
        <v>4.2</v>
      </c>
      <c r="R1815" s="137">
        <v>4.2</v>
      </c>
      <c r="S1815" s="139">
        <v>909950</v>
      </c>
      <c r="T1815" s="124">
        <v>4</v>
      </c>
      <c r="U1815" s="140">
        <v>216654.76190476189</v>
      </c>
      <c r="V1815" s="141">
        <v>4.6156382218803227</v>
      </c>
    </row>
    <row r="1816" spans="1:22">
      <c r="A1816" s="125">
        <v>1818</v>
      </c>
      <c r="B1816" s="125">
        <v>1818</v>
      </c>
      <c r="C1816" s="125" t="s">
        <v>2609</v>
      </c>
      <c r="D1816" s="125" t="s">
        <v>458</v>
      </c>
      <c r="E1816" s="125" t="s">
        <v>458</v>
      </c>
      <c r="F1816" s="125" t="s">
        <v>462</v>
      </c>
      <c r="G1816" s="125" t="s">
        <v>463</v>
      </c>
      <c r="H1816" s="125" t="s">
        <v>187</v>
      </c>
      <c r="I1816" s="123">
        <v>38000</v>
      </c>
      <c r="J1816" s="123">
        <v>38000</v>
      </c>
      <c r="K1816" s="123">
        <v>10000</v>
      </c>
      <c r="L1816" s="126">
        <v>6.3940000000000001</v>
      </c>
      <c r="M1816" s="137">
        <v>7</v>
      </c>
      <c r="N1816" s="126">
        <v>1.91</v>
      </c>
      <c r="O1816" s="123">
        <v>3</v>
      </c>
      <c r="P1816" s="136">
        <v>1.4324999999999999</v>
      </c>
      <c r="Q1816" s="138">
        <v>8.4</v>
      </c>
      <c r="R1816" s="137">
        <v>8.4</v>
      </c>
      <c r="S1816" s="139">
        <v>839680</v>
      </c>
      <c r="T1816" s="124">
        <v>4</v>
      </c>
      <c r="U1816" s="140">
        <v>99961.904761904763</v>
      </c>
      <c r="V1816" s="141">
        <v>10.003810975609756</v>
      </c>
    </row>
    <row r="1817" spans="1:22">
      <c r="A1817" s="125">
        <v>1819</v>
      </c>
      <c r="B1817" s="125">
        <v>1819</v>
      </c>
      <c r="C1817" s="125" t="s">
        <v>2610</v>
      </c>
      <c r="D1817" s="125" t="s">
        <v>458</v>
      </c>
      <c r="E1817" s="125" t="s">
        <v>458</v>
      </c>
      <c r="F1817" s="125" t="s">
        <v>462</v>
      </c>
      <c r="G1817" s="125" t="s">
        <v>463</v>
      </c>
      <c r="H1817" s="125" t="s">
        <v>187</v>
      </c>
      <c r="I1817" s="123">
        <v>38000</v>
      </c>
      <c r="J1817" s="123">
        <v>38000</v>
      </c>
      <c r="K1817" s="123">
        <v>10000</v>
      </c>
      <c r="L1817" s="126">
        <v>3.4540000000000002</v>
      </c>
      <c r="M1817" s="137">
        <v>4</v>
      </c>
      <c r="N1817" s="126">
        <v>4.1500000000000004</v>
      </c>
      <c r="O1817" s="123">
        <v>3</v>
      </c>
      <c r="P1817" s="136">
        <v>3.1125000000000003</v>
      </c>
      <c r="Q1817" s="138">
        <v>21</v>
      </c>
      <c r="R1817" s="137">
        <v>21</v>
      </c>
      <c r="S1817" s="139">
        <v>628870</v>
      </c>
      <c r="T1817" s="124">
        <v>4</v>
      </c>
      <c r="U1817" s="140">
        <v>29946.190476190477</v>
      </c>
      <c r="V1817" s="141">
        <v>33.393229125256411</v>
      </c>
    </row>
    <row r="1818" spans="1:22">
      <c r="A1818" s="125">
        <v>1820</v>
      </c>
      <c r="B1818" s="125">
        <v>1820</v>
      </c>
      <c r="C1818" s="125" t="s">
        <v>2611</v>
      </c>
      <c r="D1818" s="125" t="s">
        <v>458</v>
      </c>
      <c r="E1818" s="125" t="s">
        <v>458</v>
      </c>
      <c r="F1818" s="125" t="s">
        <v>790</v>
      </c>
      <c r="G1818" s="125" t="s">
        <v>791</v>
      </c>
      <c r="H1818" s="125" t="s">
        <v>207</v>
      </c>
      <c r="I1818" s="123">
        <v>110000</v>
      </c>
      <c r="J1818" s="123">
        <v>110000</v>
      </c>
      <c r="K1818" s="123">
        <v>38000</v>
      </c>
      <c r="L1818" s="126">
        <v>7.3849999999999998</v>
      </c>
      <c r="M1818" s="137">
        <v>8</v>
      </c>
      <c r="N1818" s="126">
        <v>1.165</v>
      </c>
      <c r="O1818" s="123">
        <v>3</v>
      </c>
      <c r="P1818" s="136">
        <v>1.165</v>
      </c>
      <c r="Q1818" s="138">
        <v>4.2</v>
      </c>
      <c r="R1818" s="137">
        <v>4.2</v>
      </c>
      <c r="S1818" s="139">
        <v>1838070</v>
      </c>
      <c r="T1818" s="124">
        <v>7</v>
      </c>
      <c r="U1818" s="140">
        <v>437635.71428571426</v>
      </c>
      <c r="V1818" s="141">
        <v>2.2850054676916547</v>
      </c>
    </row>
    <row r="1819" spans="1:22">
      <c r="A1819" s="125">
        <v>1821</v>
      </c>
      <c r="B1819" s="125">
        <v>1821</v>
      </c>
      <c r="C1819" s="125" t="s">
        <v>2612</v>
      </c>
      <c r="D1819" s="125" t="s">
        <v>458</v>
      </c>
      <c r="E1819" s="125" t="s">
        <v>458</v>
      </c>
      <c r="F1819" s="125" t="s">
        <v>780</v>
      </c>
      <c r="G1819" s="125" t="s">
        <v>781</v>
      </c>
      <c r="H1819" s="125" t="s">
        <v>187</v>
      </c>
      <c r="I1819" s="123">
        <v>38000</v>
      </c>
      <c r="J1819" s="123">
        <v>38000</v>
      </c>
      <c r="K1819" s="125" t="s">
        <v>193</v>
      </c>
      <c r="L1819" s="126">
        <v>8.8019999999999996</v>
      </c>
      <c r="M1819" s="137">
        <v>9</v>
      </c>
      <c r="N1819" s="126">
        <v>1.419</v>
      </c>
      <c r="O1819" s="123">
        <v>3</v>
      </c>
      <c r="P1819" s="136">
        <v>1.0642499999999999</v>
      </c>
      <c r="Q1819" s="138">
        <v>4.2</v>
      </c>
      <c r="R1819" s="137">
        <v>4.2</v>
      </c>
      <c r="S1819" s="139">
        <v>1334440</v>
      </c>
      <c r="T1819" s="124">
        <v>1</v>
      </c>
      <c r="U1819" s="140">
        <v>317723.80952380953</v>
      </c>
      <c r="V1819" s="141">
        <v>3.1473876682353645</v>
      </c>
    </row>
    <row r="1820" spans="1:22">
      <c r="A1820" s="125">
        <v>1822</v>
      </c>
      <c r="B1820" s="125">
        <v>1822</v>
      </c>
      <c r="C1820" s="125" t="s">
        <v>2613</v>
      </c>
      <c r="D1820" s="125" t="s">
        <v>458</v>
      </c>
      <c r="E1820" s="125" t="s">
        <v>458</v>
      </c>
      <c r="F1820" s="125" t="s">
        <v>780</v>
      </c>
      <c r="G1820" s="125" t="s">
        <v>781</v>
      </c>
      <c r="H1820" s="125" t="s">
        <v>187</v>
      </c>
      <c r="I1820" s="123">
        <v>38000</v>
      </c>
      <c r="J1820" s="123">
        <v>38000</v>
      </c>
      <c r="K1820" s="125" t="s">
        <v>193</v>
      </c>
      <c r="L1820" s="126">
        <v>10.49</v>
      </c>
      <c r="M1820" s="137">
        <v>11</v>
      </c>
      <c r="N1820" s="126">
        <v>4.4989999999999997</v>
      </c>
      <c r="O1820" s="123">
        <v>3</v>
      </c>
      <c r="P1820" s="136">
        <v>3.37425</v>
      </c>
      <c r="Q1820" s="138">
        <v>21</v>
      </c>
      <c r="R1820" s="137">
        <v>21</v>
      </c>
      <c r="S1820" s="139">
        <v>1120760</v>
      </c>
      <c r="T1820" s="124">
        <v>4</v>
      </c>
      <c r="U1820" s="140">
        <v>53369.523809523809</v>
      </c>
      <c r="V1820" s="141">
        <v>18.737285413469433</v>
      </c>
    </row>
    <row r="1821" spans="1:22">
      <c r="A1821" s="125">
        <v>1823</v>
      </c>
      <c r="B1821" s="125">
        <v>1823</v>
      </c>
      <c r="C1821" s="125" t="s">
        <v>2614</v>
      </c>
      <c r="D1821" s="125" t="s">
        <v>458</v>
      </c>
      <c r="E1821" s="125" t="s">
        <v>458</v>
      </c>
      <c r="F1821" s="125" t="s">
        <v>465</v>
      </c>
      <c r="G1821" s="125" t="s">
        <v>466</v>
      </c>
      <c r="H1821" s="125" t="s">
        <v>207</v>
      </c>
      <c r="I1821" s="123">
        <v>110000</v>
      </c>
      <c r="J1821" s="123">
        <v>110000</v>
      </c>
      <c r="K1821" s="123">
        <v>38000</v>
      </c>
      <c r="L1821" s="126">
        <v>9.5939999999999994</v>
      </c>
      <c r="M1821" s="137">
        <v>10</v>
      </c>
      <c r="N1821" s="126">
        <v>4.2439999999999998</v>
      </c>
      <c r="O1821" s="123">
        <v>3</v>
      </c>
      <c r="P1821" s="136">
        <v>3.1829999999999998</v>
      </c>
      <c r="Q1821" s="138">
        <v>21</v>
      </c>
      <c r="R1821" s="137">
        <v>21</v>
      </c>
      <c r="S1821" s="139">
        <v>2297410</v>
      </c>
      <c r="T1821" s="124">
        <v>8</v>
      </c>
      <c r="U1821" s="140">
        <v>109400.47619047618</v>
      </c>
      <c r="V1821" s="141">
        <v>9.1407280372245268</v>
      </c>
    </row>
    <row r="1822" spans="1:22">
      <c r="A1822" s="125">
        <v>1824</v>
      </c>
      <c r="B1822" s="125">
        <v>1824</v>
      </c>
      <c r="C1822" s="125" t="s">
        <v>2615</v>
      </c>
      <c r="D1822" s="125" t="s">
        <v>458</v>
      </c>
      <c r="E1822" s="125" t="s">
        <v>458</v>
      </c>
      <c r="F1822" s="125" t="s">
        <v>465</v>
      </c>
      <c r="G1822" s="125" t="s">
        <v>466</v>
      </c>
      <c r="H1822" s="125" t="s">
        <v>207</v>
      </c>
      <c r="I1822" s="123">
        <v>110000</v>
      </c>
      <c r="J1822" s="123">
        <v>110000</v>
      </c>
      <c r="K1822" s="123">
        <v>38000</v>
      </c>
      <c r="L1822" s="126">
        <v>12.85</v>
      </c>
      <c r="M1822" s="137">
        <v>13</v>
      </c>
      <c r="N1822" s="126">
        <v>2.0590000000000002</v>
      </c>
      <c r="O1822" s="123">
        <v>3</v>
      </c>
      <c r="P1822" s="136">
        <v>1.5442500000000001</v>
      </c>
      <c r="Q1822" s="138">
        <v>8.4</v>
      </c>
      <c r="R1822" s="137">
        <v>8.4</v>
      </c>
      <c r="S1822" s="139">
        <v>2101570</v>
      </c>
      <c r="T1822" s="124">
        <v>7</v>
      </c>
      <c r="U1822" s="140">
        <v>250186.90476190476</v>
      </c>
      <c r="V1822" s="141">
        <v>3.9970117578762543</v>
      </c>
    </row>
    <row r="1823" spans="1:22">
      <c r="A1823" s="125">
        <v>1825</v>
      </c>
      <c r="B1823" s="125">
        <v>1825</v>
      </c>
      <c r="C1823" s="125" t="s">
        <v>2616</v>
      </c>
      <c r="D1823" s="125" t="s">
        <v>223</v>
      </c>
      <c r="E1823" s="125" t="s">
        <v>223</v>
      </c>
      <c r="F1823" s="125" t="s">
        <v>2617</v>
      </c>
      <c r="G1823" s="125" t="s">
        <v>2618</v>
      </c>
      <c r="H1823" s="125" t="s">
        <v>207</v>
      </c>
      <c r="I1823" s="123">
        <v>110000</v>
      </c>
      <c r="J1823" s="123">
        <v>110000</v>
      </c>
      <c r="K1823" s="123">
        <v>38000</v>
      </c>
      <c r="L1823" s="126">
        <v>4.0990000000000002</v>
      </c>
      <c r="M1823" s="137">
        <v>5</v>
      </c>
      <c r="N1823" s="126">
        <v>0.68600000000000005</v>
      </c>
      <c r="O1823" s="123">
        <v>3</v>
      </c>
      <c r="P1823" s="136">
        <v>0.68600000000000005</v>
      </c>
      <c r="Q1823" s="138">
        <v>4.2</v>
      </c>
      <c r="R1823" s="137">
        <v>4.2</v>
      </c>
      <c r="S1823" s="139">
        <v>1679970</v>
      </c>
      <c r="T1823" s="124">
        <v>7</v>
      </c>
      <c r="U1823" s="140">
        <v>399992.8571428571</v>
      </c>
      <c r="V1823" s="141">
        <v>2.5000446436543511</v>
      </c>
    </row>
    <row r="1824" spans="1:22">
      <c r="A1824" s="125">
        <v>1826</v>
      </c>
      <c r="B1824" s="125">
        <v>1826</v>
      </c>
      <c r="C1824" s="125" t="s">
        <v>2619</v>
      </c>
      <c r="D1824" s="125" t="s">
        <v>783</v>
      </c>
      <c r="E1824" s="125" t="s">
        <v>783</v>
      </c>
      <c r="F1824" s="125" t="s">
        <v>784</v>
      </c>
      <c r="G1824" s="125" t="s">
        <v>785</v>
      </c>
      <c r="H1824" s="125" t="s">
        <v>187</v>
      </c>
      <c r="I1824" s="123">
        <v>38000</v>
      </c>
      <c r="J1824" s="123">
        <v>20000</v>
      </c>
      <c r="K1824" s="123">
        <v>38000</v>
      </c>
      <c r="L1824" s="126">
        <v>2.4060000000000001</v>
      </c>
      <c r="M1824" s="137">
        <v>3</v>
      </c>
      <c r="N1824" s="126">
        <v>0.627</v>
      </c>
      <c r="O1824" s="123">
        <v>3</v>
      </c>
      <c r="P1824" s="136">
        <v>0.627</v>
      </c>
      <c r="Q1824" s="138">
        <v>4.2</v>
      </c>
      <c r="R1824" s="137">
        <v>4.2</v>
      </c>
      <c r="S1824" s="139">
        <v>558600</v>
      </c>
      <c r="T1824" s="124">
        <v>4</v>
      </c>
      <c r="U1824" s="140">
        <v>133000</v>
      </c>
      <c r="V1824" s="141">
        <v>7.518796992481203</v>
      </c>
    </row>
    <row r="1825" spans="1:22">
      <c r="A1825" s="142">
        <v>1827</v>
      </c>
      <c r="B1825" s="142">
        <v>1827</v>
      </c>
      <c r="C1825" s="142" t="s">
        <v>2620</v>
      </c>
      <c r="D1825" s="125" t="s">
        <v>223</v>
      </c>
      <c r="E1825" s="125" t="s">
        <v>783</v>
      </c>
      <c r="F1825" s="142" t="s">
        <v>784</v>
      </c>
      <c r="G1825" s="142" t="s">
        <v>785</v>
      </c>
      <c r="H1825" s="142" t="s">
        <v>187</v>
      </c>
      <c r="I1825" s="143">
        <v>38000</v>
      </c>
      <c r="J1825" s="143">
        <v>20000</v>
      </c>
      <c r="K1825" s="143">
        <v>38000</v>
      </c>
      <c r="L1825" s="144">
        <v>2.2839999999999998</v>
      </c>
      <c r="M1825" s="145">
        <v>3</v>
      </c>
      <c r="N1825" s="144">
        <v>17.710999999999899</v>
      </c>
      <c r="O1825" s="143">
        <v>3</v>
      </c>
      <c r="P1825" s="145">
        <v>13.283249999999924</v>
      </c>
      <c r="Q1825" s="146">
        <v>92.4</v>
      </c>
      <c r="R1825" s="145">
        <v>92.4</v>
      </c>
      <c r="S1825" s="139">
        <v>1550890</v>
      </c>
      <c r="T1825" s="147">
        <v>11</v>
      </c>
      <c r="U1825" s="148">
        <v>16784.523809523809</v>
      </c>
      <c r="V1825" s="149">
        <v>59.57869352436343</v>
      </c>
    </row>
    <row r="1826" spans="1:22">
      <c r="A1826" s="125">
        <v>1828</v>
      </c>
      <c r="B1826" s="125">
        <v>1828</v>
      </c>
      <c r="C1826" s="125" t="s">
        <v>2621</v>
      </c>
      <c r="D1826" s="125" t="s">
        <v>783</v>
      </c>
      <c r="E1826" s="125" t="s">
        <v>783</v>
      </c>
      <c r="F1826" s="125" t="s">
        <v>784</v>
      </c>
      <c r="G1826" s="125" t="s">
        <v>785</v>
      </c>
      <c r="H1826" s="125" t="s">
        <v>187</v>
      </c>
      <c r="I1826" s="123">
        <v>38000</v>
      </c>
      <c r="J1826" s="123">
        <v>20000</v>
      </c>
      <c r="K1826" s="123">
        <v>38000</v>
      </c>
      <c r="L1826" s="126">
        <v>2.222</v>
      </c>
      <c r="M1826" s="137">
        <v>3</v>
      </c>
      <c r="N1826" s="126">
        <v>1.462</v>
      </c>
      <c r="O1826" s="123">
        <v>3</v>
      </c>
      <c r="P1826" s="136">
        <v>1.0965</v>
      </c>
      <c r="Q1826" s="138">
        <v>4.2</v>
      </c>
      <c r="R1826" s="137">
        <v>4.2</v>
      </c>
      <c r="S1826" s="139">
        <v>558600</v>
      </c>
      <c r="T1826" s="124">
        <v>4</v>
      </c>
      <c r="U1826" s="140">
        <v>133000</v>
      </c>
      <c r="V1826" s="141">
        <v>7.518796992481203</v>
      </c>
    </row>
    <row r="1827" spans="1:22">
      <c r="A1827" s="125">
        <v>1829</v>
      </c>
      <c r="B1827" s="125">
        <v>1829</v>
      </c>
      <c r="C1827" s="125" t="s">
        <v>2622</v>
      </c>
      <c r="D1827" s="125" t="s">
        <v>418</v>
      </c>
      <c r="E1827" s="125" t="s">
        <v>418</v>
      </c>
      <c r="F1827" s="125" t="s">
        <v>474</v>
      </c>
      <c r="G1827" s="125" t="s">
        <v>475</v>
      </c>
      <c r="H1827" s="125" t="s">
        <v>187</v>
      </c>
      <c r="I1827" s="123">
        <v>38000</v>
      </c>
      <c r="J1827" s="123">
        <v>38000</v>
      </c>
      <c r="K1827" s="125" t="s">
        <v>193</v>
      </c>
      <c r="L1827" s="126">
        <v>9.6419999999999995</v>
      </c>
      <c r="M1827" s="137">
        <v>10</v>
      </c>
      <c r="N1827" s="126">
        <v>2.177</v>
      </c>
      <c r="O1827" s="123">
        <v>3</v>
      </c>
      <c r="P1827" s="136">
        <v>1.6327500000000001</v>
      </c>
      <c r="Q1827" s="138">
        <v>8.4</v>
      </c>
      <c r="R1827" s="137">
        <v>8.4</v>
      </c>
      <c r="S1827" s="139">
        <v>1432500</v>
      </c>
      <c r="T1827" s="124">
        <v>2</v>
      </c>
      <c r="U1827" s="140">
        <v>170535.71428571429</v>
      </c>
      <c r="V1827" s="141">
        <v>5.8638743455497382</v>
      </c>
    </row>
    <row r="1828" spans="1:22">
      <c r="A1828" s="125">
        <v>1830</v>
      </c>
      <c r="B1828" s="125">
        <v>1830</v>
      </c>
      <c r="C1828" s="125" t="s">
        <v>2623</v>
      </c>
      <c r="D1828" s="125" t="s">
        <v>418</v>
      </c>
      <c r="E1828" s="125" t="s">
        <v>418</v>
      </c>
      <c r="F1828" s="125" t="s">
        <v>474</v>
      </c>
      <c r="G1828" s="125" t="s">
        <v>475</v>
      </c>
      <c r="H1828" s="125" t="s">
        <v>187</v>
      </c>
      <c r="I1828" s="123">
        <v>38000</v>
      </c>
      <c r="J1828" s="123">
        <v>38000</v>
      </c>
      <c r="K1828" s="125" t="s">
        <v>193</v>
      </c>
      <c r="L1828" s="126">
        <v>9.1859999999999999</v>
      </c>
      <c r="M1828" s="137">
        <v>10</v>
      </c>
      <c r="N1828" s="126">
        <v>2.65</v>
      </c>
      <c r="O1828" s="123">
        <v>3</v>
      </c>
      <c r="P1828" s="136">
        <v>1.9874999999999998</v>
      </c>
      <c r="Q1828" s="138">
        <v>12.600000000000001</v>
      </c>
      <c r="R1828" s="137">
        <v>12.600000000000001</v>
      </c>
      <c r="S1828" s="139">
        <v>1469550</v>
      </c>
      <c r="T1828" s="124">
        <v>3</v>
      </c>
      <c r="U1828" s="140">
        <v>116630.95238095237</v>
      </c>
      <c r="V1828" s="141">
        <v>8.5740532816168233</v>
      </c>
    </row>
    <row r="1829" spans="1:22">
      <c r="A1829" s="125">
        <v>1831</v>
      </c>
      <c r="B1829" s="125">
        <v>1831</v>
      </c>
      <c r="C1829" s="125" t="s">
        <v>2624</v>
      </c>
      <c r="D1829" s="125" t="s">
        <v>418</v>
      </c>
      <c r="E1829" s="125" t="s">
        <v>418</v>
      </c>
      <c r="F1829" s="125" t="s">
        <v>2625</v>
      </c>
      <c r="G1829" s="125" t="s">
        <v>2626</v>
      </c>
      <c r="H1829" s="125" t="s">
        <v>207</v>
      </c>
      <c r="I1829" s="123">
        <v>110000</v>
      </c>
      <c r="J1829" s="123">
        <v>110000</v>
      </c>
      <c r="K1829" s="123">
        <v>38000</v>
      </c>
      <c r="L1829" s="126">
        <v>9.4239999999999995</v>
      </c>
      <c r="M1829" s="137">
        <v>10</v>
      </c>
      <c r="N1829" s="126">
        <v>5.1849999999999996</v>
      </c>
      <c r="O1829" s="123">
        <v>3</v>
      </c>
      <c r="P1829" s="136">
        <v>3.8887499999999999</v>
      </c>
      <c r="Q1829" s="138">
        <v>25.200000000000003</v>
      </c>
      <c r="R1829" s="137">
        <v>25.200000000000003</v>
      </c>
      <c r="S1829" s="139">
        <v>2842150</v>
      </c>
      <c r="T1829" s="124">
        <v>9</v>
      </c>
      <c r="U1829" s="140">
        <v>112783.73015873015</v>
      </c>
      <c r="V1829" s="141">
        <v>8.8665271009623012</v>
      </c>
    </row>
    <row r="1830" spans="1:22">
      <c r="A1830" s="125">
        <v>1832</v>
      </c>
      <c r="B1830" s="125">
        <v>1832</v>
      </c>
      <c r="C1830" s="125" t="s">
        <v>2627</v>
      </c>
      <c r="D1830" s="125" t="s">
        <v>418</v>
      </c>
      <c r="E1830" s="125" t="s">
        <v>418</v>
      </c>
      <c r="F1830" s="125" t="s">
        <v>471</v>
      </c>
      <c r="G1830" s="125" t="s">
        <v>472</v>
      </c>
      <c r="H1830" s="125" t="s">
        <v>187</v>
      </c>
      <c r="I1830" s="123">
        <v>38000</v>
      </c>
      <c r="J1830" s="123">
        <v>38000</v>
      </c>
      <c r="K1830" s="123">
        <v>10000</v>
      </c>
      <c r="L1830" s="126">
        <v>8.2720000000000002</v>
      </c>
      <c r="M1830" s="137">
        <v>9</v>
      </c>
      <c r="N1830" s="126">
        <v>2.206</v>
      </c>
      <c r="O1830" s="123">
        <v>3</v>
      </c>
      <c r="P1830" s="136">
        <v>1.6545000000000001</v>
      </c>
      <c r="Q1830" s="138">
        <v>8.4</v>
      </c>
      <c r="R1830" s="137">
        <v>8.4</v>
      </c>
      <c r="S1830" s="139">
        <v>1379800</v>
      </c>
      <c r="T1830" s="124">
        <v>2</v>
      </c>
      <c r="U1830" s="140">
        <v>164261.90476190476</v>
      </c>
      <c r="V1830" s="141">
        <v>6.087838817219887</v>
      </c>
    </row>
    <row r="1831" spans="1:22">
      <c r="A1831" s="142">
        <v>1833</v>
      </c>
      <c r="B1831" s="142">
        <v>1833</v>
      </c>
      <c r="C1831" s="142" t="s">
        <v>2628</v>
      </c>
      <c r="D1831" s="125" t="s">
        <v>418</v>
      </c>
      <c r="E1831" s="125" t="s">
        <v>418</v>
      </c>
      <c r="F1831" s="142" t="s">
        <v>471</v>
      </c>
      <c r="G1831" s="142" t="s">
        <v>472</v>
      </c>
      <c r="H1831" s="142" t="s">
        <v>187</v>
      </c>
      <c r="I1831" s="143">
        <v>38000</v>
      </c>
      <c r="J1831" s="143">
        <v>38000</v>
      </c>
      <c r="K1831" s="143">
        <v>10000</v>
      </c>
      <c r="L1831" s="144">
        <v>11.786</v>
      </c>
      <c r="M1831" s="145">
        <v>12</v>
      </c>
      <c r="N1831" s="144">
        <v>19.966000000000001</v>
      </c>
      <c r="O1831" s="143">
        <v>3</v>
      </c>
      <c r="P1831" s="145">
        <v>14.974500000000001</v>
      </c>
      <c r="Q1831" s="146">
        <v>105</v>
      </c>
      <c r="R1831" s="145">
        <v>105</v>
      </c>
      <c r="S1831" s="139">
        <v>3448180</v>
      </c>
      <c r="T1831" s="147">
        <v>11</v>
      </c>
      <c r="U1831" s="148">
        <v>32839.809523809527</v>
      </c>
      <c r="V1831" s="149">
        <v>30.450846533533632</v>
      </c>
    </row>
    <row r="1832" spans="1:22">
      <c r="A1832" s="125">
        <v>1834</v>
      </c>
      <c r="B1832" s="125">
        <v>1834</v>
      </c>
      <c r="C1832" s="125" t="s">
        <v>2629</v>
      </c>
      <c r="D1832" s="125" t="s">
        <v>418</v>
      </c>
      <c r="E1832" s="125" t="s">
        <v>783</v>
      </c>
      <c r="F1832" s="125" t="s">
        <v>468</v>
      </c>
      <c r="G1832" s="125" t="s">
        <v>469</v>
      </c>
      <c r="H1832" s="125" t="s">
        <v>187</v>
      </c>
      <c r="I1832" s="123">
        <v>38000</v>
      </c>
      <c r="J1832" s="123">
        <v>38000</v>
      </c>
      <c r="K1832" s="125" t="s">
        <v>193</v>
      </c>
      <c r="L1832" s="126">
        <v>10.061999999999999</v>
      </c>
      <c r="M1832" s="137">
        <v>11</v>
      </c>
      <c r="N1832" s="126">
        <v>3.94</v>
      </c>
      <c r="O1832" s="123">
        <v>3</v>
      </c>
      <c r="P1832" s="136">
        <v>2.9550000000000001</v>
      </c>
      <c r="Q1832" s="138">
        <v>21</v>
      </c>
      <c r="R1832" s="137">
        <v>21</v>
      </c>
      <c r="S1832" s="139">
        <v>1120760</v>
      </c>
      <c r="T1832" s="124">
        <v>4</v>
      </c>
      <c r="U1832" s="140">
        <v>53369.523809523809</v>
      </c>
      <c r="V1832" s="141">
        <v>18.737285413469433</v>
      </c>
    </row>
    <row r="1833" spans="1:22">
      <c r="A1833" s="125">
        <v>1835</v>
      </c>
      <c r="B1833" s="125">
        <v>1835</v>
      </c>
      <c r="C1833" s="125" t="s">
        <v>2630</v>
      </c>
      <c r="D1833" s="125" t="s">
        <v>783</v>
      </c>
      <c r="E1833" s="125" t="s">
        <v>783</v>
      </c>
      <c r="F1833" s="125" t="s">
        <v>468</v>
      </c>
      <c r="G1833" s="125" t="s">
        <v>469</v>
      </c>
      <c r="H1833" s="125" t="s">
        <v>187</v>
      </c>
      <c r="I1833" s="123">
        <v>38000</v>
      </c>
      <c r="J1833" s="123">
        <v>38000</v>
      </c>
      <c r="K1833" s="125" t="s">
        <v>193</v>
      </c>
      <c r="L1833" s="126">
        <v>8.6460000000000008</v>
      </c>
      <c r="M1833" s="137">
        <v>9</v>
      </c>
      <c r="N1833" s="126">
        <v>1.8340000000000001</v>
      </c>
      <c r="O1833" s="123">
        <v>3</v>
      </c>
      <c r="P1833" s="136">
        <v>1.3755000000000002</v>
      </c>
      <c r="Q1833" s="138">
        <v>8.4</v>
      </c>
      <c r="R1833" s="137">
        <v>8.4</v>
      </c>
      <c r="S1833" s="139">
        <v>1379800</v>
      </c>
      <c r="T1833" s="124">
        <v>2</v>
      </c>
      <c r="U1833" s="140">
        <v>164261.90476190476</v>
      </c>
      <c r="V1833" s="141">
        <v>6.087838817219887</v>
      </c>
    </row>
    <row r="1834" spans="1:22">
      <c r="A1834" s="125">
        <v>1836</v>
      </c>
      <c r="B1834" s="125">
        <v>1836</v>
      </c>
      <c r="C1834" s="125" t="s">
        <v>2631</v>
      </c>
      <c r="D1834" s="125" t="s">
        <v>783</v>
      </c>
      <c r="E1834" s="125" t="s">
        <v>783</v>
      </c>
      <c r="F1834" s="125" t="s">
        <v>468</v>
      </c>
      <c r="G1834" s="125" t="s">
        <v>469</v>
      </c>
      <c r="H1834" s="125" t="s">
        <v>187</v>
      </c>
      <c r="I1834" s="123">
        <v>38000</v>
      </c>
      <c r="J1834" s="123">
        <v>38000</v>
      </c>
      <c r="K1834" s="125" t="s">
        <v>193</v>
      </c>
      <c r="L1834" s="126">
        <v>7.5259999999999998</v>
      </c>
      <c r="M1834" s="137">
        <v>8</v>
      </c>
      <c r="N1834" s="126">
        <v>1.726</v>
      </c>
      <c r="O1834" s="123">
        <v>3</v>
      </c>
      <c r="P1834" s="136">
        <v>1.2945</v>
      </c>
      <c r="Q1834" s="138">
        <v>8.4</v>
      </c>
      <c r="R1834" s="137">
        <v>8.4</v>
      </c>
      <c r="S1834" s="139">
        <v>909950</v>
      </c>
      <c r="T1834" s="124">
        <v>4</v>
      </c>
      <c r="U1834" s="140">
        <v>108327.38095238095</v>
      </c>
      <c r="V1834" s="141">
        <v>9.2312764437606454</v>
      </c>
    </row>
    <row r="1835" spans="1:22">
      <c r="A1835" s="125">
        <v>1837</v>
      </c>
      <c r="B1835" s="125">
        <v>1837</v>
      </c>
      <c r="C1835" s="125" t="s">
        <v>2632</v>
      </c>
      <c r="D1835" s="125" t="s">
        <v>418</v>
      </c>
      <c r="E1835" s="125" t="s">
        <v>418</v>
      </c>
      <c r="F1835" s="125" t="s">
        <v>871</v>
      </c>
      <c r="G1835" s="125" t="s">
        <v>872</v>
      </c>
      <c r="H1835" s="125" t="s">
        <v>187</v>
      </c>
      <c r="I1835" s="123">
        <v>38000</v>
      </c>
      <c r="J1835" s="123">
        <v>38000</v>
      </c>
      <c r="K1835" s="125" t="s">
        <v>193</v>
      </c>
      <c r="L1835" s="126">
        <v>2.077</v>
      </c>
      <c r="M1835" s="137">
        <v>3</v>
      </c>
      <c r="N1835" s="126">
        <v>0.40699999999999997</v>
      </c>
      <c r="O1835" s="123">
        <v>3</v>
      </c>
      <c r="P1835" s="136">
        <v>0.40699999999999997</v>
      </c>
      <c r="Q1835" s="138">
        <v>4.2</v>
      </c>
      <c r="R1835" s="137">
        <v>4.2</v>
      </c>
      <c r="S1835" s="139">
        <v>558600</v>
      </c>
      <c r="T1835" s="124">
        <v>4</v>
      </c>
      <c r="U1835" s="140">
        <v>133000</v>
      </c>
      <c r="V1835" s="141">
        <v>7.518796992481203</v>
      </c>
    </row>
    <row r="1836" spans="1:22">
      <c r="A1836" s="125">
        <v>1838</v>
      </c>
      <c r="B1836" s="125">
        <v>1838</v>
      </c>
      <c r="C1836" s="125" t="s">
        <v>2633</v>
      </c>
      <c r="D1836" s="125" t="s">
        <v>418</v>
      </c>
      <c r="E1836" s="125" t="s">
        <v>418</v>
      </c>
      <c r="F1836" s="125" t="s">
        <v>871</v>
      </c>
      <c r="G1836" s="125" t="s">
        <v>872</v>
      </c>
      <c r="H1836" s="125" t="s">
        <v>187</v>
      </c>
      <c r="I1836" s="123">
        <v>38000</v>
      </c>
      <c r="J1836" s="123">
        <v>38000</v>
      </c>
      <c r="K1836" s="125" t="s">
        <v>193</v>
      </c>
      <c r="L1836" s="126">
        <v>3.0179999999999998</v>
      </c>
      <c r="M1836" s="137">
        <v>4</v>
      </c>
      <c r="N1836" s="126">
        <v>0.7</v>
      </c>
      <c r="O1836" s="123">
        <v>3</v>
      </c>
      <c r="P1836" s="136">
        <v>0.7</v>
      </c>
      <c r="Q1836" s="138">
        <v>4.2</v>
      </c>
      <c r="R1836" s="137">
        <v>4.2</v>
      </c>
      <c r="S1836" s="139">
        <v>628870</v>
      </c>
      <c r="T1836" s="124">
        <v>4</v>
      </c>
      <c r="U1836" s="140">
        <v>149730.95238095237</v>
      </c>
      <c r="V1836" s="141">
        <v>6.6786458250512828</v>
      </c>
    </row>
    <row r="1837" spans="1:22">
      <c r="A1837" s="125">
        <v>1839</v>
      </c>
      <c r="B1837" s="125">
        <v>1839</v>
      </c>
      <c r="C1837" s="125" t="s">
        <v>2634</v>
      </c>
      <c r="D1837" s="125" t="s">
        <v>418</v>
      </c>
      <c r="E1837" s="125" t="s">
        <v>418</v>
      </c>
      <c r="F1837" s="125" t="s">
        <v>871</v>
      </c>
      <c r="G1837" s="125" t="s">
        <v>872</v>
      </c>
      <c r="H1837" s="125" t="s">
        <v>187</v>
      </c>
      <c r="I1837" s="123">
        <v>38000</v>
      </c>
      <c r="J1837" s="123">
        <v>38000</v>
      </c>
      <c r="K1837" s="125" t="s">
        <v>193</v>
      </c>
      <c r="L1837" s="126">
        <v>4.5819999999999999</v>
      </c>
      <c r="M1837" s="137">
        <v>5</v>
      </c>
      <c r="N1837" s="126">
        <v>1.8939999999999999</v>
      </c>
      <c r="O1837" s="123">
        <v>3</v>
      </c>
      <c r="P1837" s="136">
        <v>1.4204999999999999</v>
      </c>
      <c r="Q1837" s="138">
        <v>8.4</v>
      </c>
      <c r="R1837" s="137">
        <v>8.4</v>
      </c>
      <c r="S1837" s="139">
        <v>699140</v>
      </c>
      <c r="T1837" s="124">
        <v>4</v>
      </c>
      <c r="U1837" s="140">
        <v>83230.952380952382</v>
      </c>
      <c r="V1837" s="141">
        <v>12.014760992075979</v>
      </c>
    </row>
    <row r="1838" spans="1:22">
      <c r="A1838" s="125">
        <v>1840</v>
      </c>
      <c r="B1838" s="125">
        <v>1840</v>
      </c>
      <c r="C1838" s="125" t="s">
        <v>2635</v>
      </c>
      <c r="D1838" s="125" t="s">
        <v>418</v>
      </c>
      <c r="E1838" s="125" t="s">
        <v>418</v>
      </c>
      <c r="F1838" s="125" t="s">
        <v>871</v>
      </c>
      <c r="G1838" s="125" t="s">
        <v>872</v>
      </c>
      <c r="H1838" s="125" t="s">
        <v>187</v>
      </c>
      <c r="I1838" s="123">
        <v>38000</v>
      </c>
      <c r="J1838" s="123">
        <v>38000</v>
      </c>
      <c r="K1838" s="125" t="s">
        <v>193</v>
      </c>
      <c r="L1838" s="126">
        <v>5.9589999999999996</v>
      </c>
      <c r="M1838" s="137">
        <v>6</v>
      </c>
      <c r="N1838" s="126">
        <v>0.86199999999999999</v>
      </c>
      <c r="O1838" s="123">
        <v>3</v>
      </c>
      <c r="P1838" s="136">
        <v>0.86199999999999999</v>
      </c>
      <c r="Q1838" s="138">
        <v>4.2</v>
      </c>
      <c r="R1838" s="137">
        <v>4.2</v>
      </c>
      <c r="S1838" s="139">
        <v>769410</v>
      </c>
      <c r="T1838" s="124">
        <v>4</v>
      </c>
      <c r="U1838" s="140">
        <v>183192.85714285713</v>
      </c>
      <c r="V1838" s="141">
        <v>5.4587281163488903</v>
      </c>
    </row>
    <row r="1839" spans="1:22">
      <c r="A1839" s="125">
        <v>1841</v>
      </c>
      <c r="B1839" s="125">
        <v>1841</v>
      </c>
      <c r="C1839" s="125" t="s">
        <v>2636</v>
      </c>
      <c r="D1839" s="125" t="s">
        <v>418</v>
      </c>
      <c r="E1839" s="125" t="s">
        <v>418</v>
      </c>
      <c r="F1839" s="125" t="s">
        <v>1858</v>
      </c>
      <c r="G1839" s="125" t="s">
        <v>1859</v>
      </c>
      <c r="H1839" s="125" t="s">
        <v>207</v>
      </c>
      <c r="I1839" s="123">
        <v>110000</v>
      </c>
      <c r="J1839" s="123">
        <v>110000</v>
      </c>
      <c r="K1839" s="123">
        <v>38000</v>
      </c>
      <c r="L1839" s="126">
        <v>8.6890000000000001</v>
      </c>
      <c r="M1839" s="137">
        <v>9</v>
      </c>
      <c r="N1839" s="126">
        <v>0.499</v>
      </c>
      <c r="O1839" s="123">
        <v>3</v>
      </c>
      <c r="P1839" s="136">
        <v>0.499</v>
      </c>
      <c r="Q1839" s="138">
        <v>4.2</v>
      </c>
      <c r="R1839" s="137">
        <v>4.2</v>
      </c>
      <c r="S1839" s="139">
        <v>1890770</v>
      </c>
      <c r="T1839" s="124">
        <v>7</v>
      </c>
      <c r="U1839" s="140">
        <v>450183.33333333331</v>
      </c>
      <c r="V1839" s="141">
        <v>2.2213172411239865</v>
      </c>
    </row>
    <row r="1840" spans="1:22">
      <c r="A1840" s="125">
        <v>1842</v>
      </c>
      <c r="B1840" s="125">
        <v>1842</v>
      </c>
      <c r="C1840" s="125" t="s">
        <v>2637</v>
      </c>
      <c r="D1840" s="125" t="s">
        <v>418</v>
      </c>
      <c r="E1840" s="125" t="s">
        <v>418</v>
      </c>
      <c r="F1840" s="125" t="s">
        <v>1858</v>
      </c>
      <c r="G1840" s="125" t="s">
        <v>1859</v>
      </c>
      <c r="H1840" s="125" t="s">
        <v>207</v>
      </c>
      <c r="I1840" s="123">
        <v>110000</v>
      </c>
      <c r="J1840" s="123">
        <v>110000</v>
      </c>
      <c r="K1840" s="123">
        <v>38000</v>
      </c>
      <c r="L1840" s="126">
        <v>8.173</v>
      </c>
      <c r="M1840" s="137">
        <v>9</v>
      </c>
      <c r="N1840" s="126">
        <v>0.496</v>
      </c>
      <c r="O1840" s="123">
        <v>3</v>
      </c>
      <c r="P1840" s="136">
        <v>0.496</v>
      </c>
      <c r="Q1840" s="138">
        <v>4.2</v>
      </c>
      <c r="R1840" s="137">
        <v>4.2</v>
      </c>
      <c r="S1840" s="139">
        <v>1890770</v>
      </c>
      <c r="T1840" s="124">
        <v>7</v>
      </c>
      <c r="U1840" s="140">
        <v>450183.33333333331</v>
      </c>
      <c r="V1840" s="141">
        <v>2.2213172411239865</v>
      </c>
    </row>
    <row r="1841" spans="1:22">
      <c r="A1841" s="125">
        <v>1843</v>
      </c>
      <c r="B1841" s="125">
        <v>1843</v>
      </c>
      <c r="C1841" s="125" t="s">
        <v>2638</v>
      </c>
      <c r="D1841" s="125" t="s">
        <v>1177</v>
      </c>
      <c r="E1841" s="125" t="s">
        <v>1177</v>
      </c>
      <c r="F1841" s="125" t="s">
        <v>1943</v>
      </c>
      <c r="G1841" s="125" t="s">
        <v>1944</v>
      </c>
      <c r="H1841" s="125" t="s">
        <v>187</v>
      </c>
      <c r="I1841" s="123">
        <v>38000</v>
      </c>
      <c r="J1841" s="123">
        <v>38000</v>
      </c>
      <c r="K1841" s="125" t="s">
        <v>193</v>
      </c>
      <c r="L1841" s="126">
        <v>8.8249999999999993</v>
      </c>
      <c r="M1841" s="137">
        <v>9</v>
      </c>
      <c r="N1841" s="126">
        <v>0.41899999999999998</v>
      </c>
      <c r="O1841" s="123">
        <v>3</v>
      </c>
      <c r="P1841" s="136">
        <v>0.41899999999999998</v>
      </c>
      <c r="Q1841" s="138">
        <v>4.2</v>
      </c>
      <c r="R1841" s="137">
        <v>4.2</v>
      </c>
      <c r="S1841" s="139">
        <v>1334440</v>
      </c>
      <c r="T1841" s="124">
        <v>1</v>
      </c>
      <c r="U1841" s="140">
        <v>317723.80952380953</v>
      </c>
      <c r="V1841" s="141">
        <v>3.1473876682353645</v>
      </c>
    </row>
    <row r="1842" spans="1:22">
      <c r="A1842" s="125">
        <v>1844</v>
      </c>
      <c r="B1842" s="125">
        <v>1844</v>
      </c>
      <c r="C1842" s="125" t="s">
        <v>2639</v>
      </c>
      <c r="D1842" s="125" t="s">
        <v>190</v>
      </c>
      <c r="E1842" s="125" t="s">
        <v>190</v>
      </c>
      <c r="F1842" s="125" t="s">
        <v>494</v>
      </c>
      <c r="G1842" s="125" t="s">
        <v>495</v>
      </c>
      <c r="H1842" s="125" t="s">
        <v>187</v>
      </c>
      <c r="I1842" s="123">
        <v>38000</v>
      </c>
      <c r="J1842" s="123">
        <v>38000</v>
      </c>
      <c r="K1842" s="125" t="s">
        <v>193</v>
      </c>
      <c r="L1842" s="126">
        <v>8.7390000000000008</v>
      </c>
      <c r="M1842" s="137">
        <v>9</v>
      </c>
      <c r="N1842" s="126">
        <v>0.78800000000000003</v>
      </c>
      <c r="O1842" s="123">
        <v>3</v>
      </c>
      <c r="P1842" s="136">
        <v>0.78800000000000003</v>
      </c>
      <c r="Q1842" s="138">
        <v>4.2</v>
      </c>
      <c r="R1842" s="137">
        <v>4.2</v>
      </c>
      <c r="S1842" s="139">
        <v>1334440</v>
      </c>
      <c r="T1842" s="124">
        <v>1</v>
      </c>
      <c r="U1842" s="140">
        <v>317723.80952380953</v>
      </c>
      <c r="V1842" s="141">
        <v>3.1473876682353645</v>
      </c>
    </row>
    <row r="1843" spans="1:22">
      <c r="A1843" s="125">
        <v>1845</v>
      </c>
      <c r="B1843" s="125">
        <v>1845</v>
      </c>
      <c r="C1843" s="125" t="s">
        <v>2640</v>
      </c>
      <c r="D1843" s="125" t="s">
        <v>190</v>
      </c>
      <c r="E1843" s="125" t="s">
        <v>190</v>
      </c>
      <c r="F1843" s="125" t="s">
        <v>1884</v>
      </c>
      <c r="G1843" s="125" t="s">
        <v>1885</v>
      </c>
      <c r="H1843" s="125" t="s">
        <v>187</v>
      </c>
      <c r="I1843" s="123">
        <v>38000</v>
      </c>
      <c r="J1843" s="123">
        <v>38000</v>
      </c>
      <c r="K1843" s="123">
        <v>20000</v>
      </c>
      <c r="L1843" s="126">
        <v>5.4580000000000002</v>
      </c>
      <c r="M1843" s="137">
        <v>6</v>
      </c>
      <c r="N1843" s="126">
        <v>0.501</v>
      </c>
      <c r="O1843" s="123">
        <v>3</v>
      </c>
      <c r="P1843" s="136">
        <v>0.501</v>
      </c>
      <c r="Q1843" s="138">
        <v>4.2</v>
      </c>
      <c r="R1843" s="137">
        <v>4.2</v>
      </c>
      <c r="S1843" s="139">
        <v>769410</v>
      </c>
      <c r="T1843" s="124">
        <v>4</v>
      </c>
      <c r="U1843" s="140">
        <v>183192.85714285713</v>
      </c>
      <c r="V1843" s="141">
        <v>5.4587281163488903</v>
      </c>
    </row>
    <row r="1844" spans="1:22">
      <c r="A1844" s="125">
        <v>1846</v>
      </c>
      <c r="B1844" s="125">
        <v>1846</v>
      </c>
      <c r="C1844" s="125" t="s">
        <v>2641</v>
      </c>
      <c r="D1844" s="125" t="s">
        <v>223</v>
      </c>
      <c r="E1844" s="125" t="s">
        <v>223</v>
      </c>
      <c r="F1844" s="125" t="s">
        <v>1652</v>
      </c>
      <c r="G1844" s="125" t="s">
        <v>1653</v>
      </c>
      <c r="H1844" s="125" t="s">
        <v>187</v>
      </c>
      <c r="I1844" s="123">
        <v>38000</v>
      </c>
      <c r="J1844" s="123">
        <v>38000</v>
      </c>
      <c r="K1844" s="125" t="s">
        <v>193</v>
      </c>
      <c r="L1844" s="126">
        <v>7.5049999999999999</v>
      </c>
      <c r="M1844" s="137">
        <v>8</v>
      </c>
      <c r="N1844" s="126">
        <v>0.24299999999999999</v>
      </c>
      <c r="O1844" s="123">
        <v>3</v>
      </c>
      <c r="P1844" s="136">
        <v>0.24299999999999999</v>
      </c>
      <c r="Q1844" s="138">
        <v>4.2</v>
      </c>
      <c r="R1844" s="137">
        <v>4.2</v>
      </c>
      <c r="S1844" s="139">
        <v>909950</v>
      </c>
      <c r="T1844" s="124">
        <v>4</v>
      </c>
      <c r="U1844" s="140">
        <v>216654.76190476189</v>
      </c>
      <c r="V1844" s="141">
        <v>4.6156382218803227</v>
      </c>
    </row>
    <row r="1845" spans="1:22">
      <c r="A1845" s="125">
        <v>1847</v>
      </c>
      <c r="B1845" s="125">
        <v>1847</v>
      </c>
      <c r="C1845" s="125" t="s">
        <v>2642</v>
      </c>
      <c r="D1845" s="125" t="s">
        <v>458</v>
      </c>
      <c r="E1845" s="125" t="s">
        <v>458</v>
      </c>
      <c r="F1845" s="125" t="s">
        <v>1148</v>
      </c>
      <c r="G1845" s="125" t="s">
        <v>1149</v>
      </c>
      <c r="H1845" s="125" t="s">
        <v>187</v>
      </c>
      <c r="I1845" s="123">
        <v>38000</v>
      </c>
      <c r="J1845" s="123">
        <v>38000</v>
      </c>
      <c r="K1845" s="125" t="s">
        <v>193</v>
      </c>
      <c r="L1845" s="126">
        <v>3.5720000000000001</v>
      </c>
      <c r="M1845" s="137">
        <v>4</v>
      </c>
      <c r="N1845" s="126">
        <v>1.1739999999999999</v>
      </c>
      <c r="O1845" s="123">
        <v>3</v>
      </c>
      <c r="P1845" s="136">
        <v>1.1739999999999999</v>
      </c>
      <c r="Q1845" s="138">
        <v>4.2</v>
      </c>
      <c r="R1845" s="137">
        <v>4.2</v>
      </c>
      <c r="S1845" s="139">
        <v>628870</v>
      </c>
      <c r="T1845" s="124">
        <v>4</v>
      </c>
      <c r="U1845" s="140">
        <v>149730.95238095237</v>
      </c>
      <c r="V1845" s="141">
        <v>6.6786458250512828</v>
      </c>
    </row>
    <row r="1846" spans="1:22">
      <c r="A1846" s="125">
        <v>1848</v>
      </c>
      <c r="B1846" s="125">
        <v>1848</v>
      </c>
      <c r="C1846" s="125" t="s">
        <v>2643</v>
      </c>
      <c r="D1846" s="125" t="s">
        <v>388</v>
      </c>
      <c r="E1846" s="125" t="s">
        <v>388</v>
      </c>
      <c r="F1846" s="125" t="s">
        <v>477</v>
      </c>
      <c r="G1846" s="125" t="s">
        <v>478</v>
      </c>
      <c r="H1846" s="125" t="s">
        <v>187</v>
      </c>
      <c r="I1846" s="123">
        <v>38000</v>
      </c>
      <c r="J1846" s="123">
        <v>38000</v>
      </c>
      <c r="K1846" s="125" t="s">
        <v>193</v>
      </c>
      <c r="L1846" s="126">
        <v>8.5519999999999996</v>
      </c>
      <c r="M1846" s="137">
        <v>9</v>
      </c>
      <c r="N1846" s="126">
        <v>1.1559999999999999</v>
      </c>
      <c r="O1846" s="123">
        <v>3</v>
      </c>
      <c r="P1846" s="136">
        <v>1.1559999999999999</v>
      </c>
      <c r="Q1846" s="138">
        <v>4.2</v>
      </c>
      <c r="R1846" s="137">
        <v>4.2</v>
      </c>
      <c r="S1846" s="139">
        <v>1334440</v>
      </c>
      <c r="T1846" s="124">
        <v>1</v>
      </c>
      <c r="U1846" s="140">
        <v>317723.80952380953</v>
      </c>
      <c r="V1846" s="141">
        <v>3.1473876682353645</v>
      </c>
    </row>
    <row r="1847" spans="1:22">
      <c r="A1847" s="125">
        <v>1849</v>
      </c>
      <c r="B1847" s="125">
        <v>1849</v>
      </c>
      <c r="C1847" s="125" t="s">
        <v>2644</v>
      </c>
      <c r="D1847" s="125" t="s">
        <v>1819</v>
      </c>
      <c r="E1847" s="125" t="s">
        <v>1819</v>
      </c>
      <c r="F1847" s="125" t="s">
        <v>1947</v>
      </c>
      <c r="G1847" s="125" t="s">
        <v>1948</v>
      </c>
      <c r="H1847" s="125" t="s">
        <v>187</v>
      </c>
      <c r="I1847" s="123">
        <v>38000</v>
      </c>
      <c r="J1847" s="123">
        <v>38000</v>
      </c>
      <c r="K1847" s="125" t="s">
        <v>193</v>
      </c>
      <c r="L1847" s="126">
        <v>6.8780000000000001</v>
      </c>
      <c r="M1847" s="137">
        <v>7</v>
      </c>
      <c r="N1847" s="126">
        <v>0.48099999999999998</v>
      </c>
      <c r="O1847" s="123">
        <v>3</v>
      </c>
      <c r="P1847" s="136">
        <v>0.48099999999999998</v>
      </c>
      <c r="Q1847" s="138">
        <v>4.2</v>
      </c>
      <c r="R1847" s="137">
        <v>4.2</v>
      </c>
      <c r="S1847" s="139">
        <v>839680</v>
      </c>
      <c r="T1847" s="124">
        <v>4</v>
      </c>
      <c r="U1847" s="140">
        <v>199923.80952380953</v>
      </c>
      <c r="V1847" s="141">
        <v>5.0019054878048781</v>
      </c>
    </row>
    <row r="1848" spans="1:22">
      <c r="A1848" s="125">
        <v>1850</v>
      </c>
      <c r="B1848" s="125">
        <v>1850</v>
      </c>
      <c r="C1848" s="125" t="s">
        <v>2645</v>
      </c>
      <c r="D1848" s="125" t="s">
        <v>1819</v>
      </c>
      <c r="E1848" s="125" t="s">
        <v>890</v>
      </c>
      <c r="F1848" s="125" t="s">
        <v>1943</v>
      </c>
      <c r="G1848" s="125" t="s">
        <v>1944</v>
      </c>
      <c r="H1848" s="125" t="s">
        <v>187</v>
      </c>
      <c r="I1848" s="123">
        <v>38000</v>
      </c>
      <c r="J1848" s="123">
        <v>38000</v>
      </c>
      <c r="K1848" s="125" t="s">
        <v>193</v>
      </c>
      <c r="L1848" s="126">
        <v>7.9809999999999999</v>
      </c>
      <c r="M1848" s="137">
        <v>8</v>
      </c>
      <c r="N1848" s="126">
        <v>3.899</v>
      </c>
      <c r="O1848" s="123">
        <v>3</v>
      </c>
      <c r="P1848" s="136">
        <v>2.9242499999999998</v>
      </c>
      <c r="Q1848" s="138">
        <v>21</v>
      </c>
      <c r="R1848" s="137">
        <v>21</v>
      </c>
      <c r="S1848" s="139">
        <v>909950</v>
      </c>
      <c r="T1848" s="124">
        <v>4</v>
      </c>
      <c r="U1848" s="140">
        <v>43330.952380952382</v>
      </c>
      <c r="V1848" s="141">
        <v>23.078191109401615</v>
      </c>
    </row>
    <row r="1849" spans="1:22">
      <c r="A1849" s="125">
        <v>1851</v>
      </c>
      <c r="B1849" s="125">
        <v>1851</v>
      </c>
      <c r="C1849" s="125" t="s">
        <v>2646</v>
      </c>
      <c r="D1849" s="125" t="s">
        <v>190</v>
      </c>
      <c r="E1849" s="125" t="s">
        <v>190</v>
      </c>
      <c r="F1849" s="125" t="s">
        <v>2647</v>
      </c>
      <c r="G1849" s="125" t="s">
        <v>2648</v>
      </c>
      <c r="H1849" s="125" t="s">
        <v>207</v>
      </c>
      <c r="I1849" s="123">
        <v>110000</v>
      </c>
      <c r="J1849" s="123">
        <v>110000</v>
      </c>
      <c r="K1849" s="123">
        <v>38000</v>
      </c>
      <c r="L1849" s="126">
        <v>9.2810000000000006</v>
      </c>
      <c r="M1849" s="137">
        <v>10</v>
      </c>
      <c r="N1849" s="126">
        <v>0.748</v>
      </c>
      <c r="O1849" s="123">
        <v>3</v>
      </c>
      <c r="P1849" s="136">
        <v>0.748</v>
      </c>
      <c r="Q1849" s="138">
        <v>4.2</v>
      </c>
      <c r="R1849" s="137">
        <v>4.2</v>
      </c>
      <c r="S1849" s="139">
        <v>1943470</v>
      </c>
      <c r="T1849" s="124">
        <v>7</v>
      </c>
      <c r="U1849" s="140">
        <v>462730.95238095237</v>
      </c>
      <c r="V1849" s="141">
        <v>2.1610830113148132</v>
      </c>
    </row>
    <row r="1850" spans="1:22">
      <c r="A1850" s="125">
        <v>1852</v>
      </c>
      <c r="B1850" s="125">
        <v>1852</v>
      </c>
      <c r="C1850" s="125" t="s">
        <v>2649</v>
      </c>
      <c r="D1850" s="125" t="s">
        <v>418</v>
      </c>
      <c r="E1850" s="125" t="s">
        <v>418</v>
      </c>
      <c r="F1850" s="125" t="s">
        <v>1887</v>
      </c>
      <c r="G1850" s="125" t="s">
        <v>1888</v>
      </c>
      <c r="H1850" s="125" t="s">
        <v>207</v>
      </c>
      <c r="I1850" s="123">
        <v>110000</v>
      </c>
      <c r="J1850" s="123">
        <v>110000</v>
      </c>
      <c r="K1850" s="123">
        <v>38000</v>
      </c>
      <c r="L1850" s="126">
        <v>8.4760000000000009</v>
      </c>
      <c r="M1850" s="137">
        <v>9</v>
      </c>
      <c r="N1850" s="126">
        <v>0.81599999999999995</v>
      </c>
      <c r="O1850" s="123">
        <v>3</v>
      </c>
      <c r="P1850" s="136">
        <v>0.81599999999999995</v>
      </c>
      <c r="Q1850" s="138">
        <v>4.2</v>
      </c>
      <c r="R1850" s="137">
        <v>4.2</v>
      </c>
      <c r="S1850" s="139">
        <v>1890770</v>
      </c>
      <c r="T1850" s="124">
        <v>7</v>
      </c>
      <c r="U1850" s="140">
        <v>450183.33333333331</v>
      </c>
      <c r="V1850" s="141">
        <v>2.2213172411239865</v>
      </c>
    </row>
    <row r="1851" spans="1:22">
      <c r="A1851" s="125">
        <v>1853</v>
      </c>
      <c r="B1851" s="125">
        <v>1853</v>
      </c>
      <c r="C1851" s="125" t="s">
        <v>2650</v>
      </c>
      <c r="D1851" s="125" t="s">
        <v>418</v>
      </c>
      <c r="E1851" s="125" t="s">
        <v>418</v>
      </c>
      <c r="F1851" s="125" t="s">
        <v>2651</v>
      </c>
      <c r="G1851" s="125" t="s">
        <v>2652</v>
      </c>
      <c r="H1851" s="125" t="s">
        <v>207</v>
      </c>
      <c r="I1851" s="123">
        <v>110000</v>
      </c>
      <c r="J1851" s="123">
        <v>110000</v>
      </c>
      <c r="K1851" s="125" t="s">
        <v>193</v>
      </c>
      <c r="L1851" s="126">
        <v>6.585</v>
      </c>
      <c r="M1851" s="137">
        <v>7</v>
      </c>
      <c r="N1851" s="126">
        <v>2.0209999999999999</v>
      </c>
      <c r="O1851" s="123">
        <v>3</v>
      </c>
      <c r="P1851" s="136">
        <v>1.5157499999999999</v>
      </c>
      <c r="Q1851" s="138">
        <v>8.4</v>
      </c>
      <c r="R1851" s="137">
        <v>8.4</v>
      </c>
      <c r="S1851" s="139">
        <v>1785370</v>
      </c>
      <c r="T1851" s="124">
        <v>7</v>
      </c>
      <c r="U1851" s="140">
        <v>212544.0476190476</v>
      </c>
      <c r="V1851" s="141">
        <v>4.7049071060900545</v>
      </c>
    </row>
    <row r="1852" spans="1:22">
      <c r="A1852" s="125">
        <v>1854</v>
      </c>
      <c r="B1852" s="125">
        <v>1854</v>
      </c>
      <c r="C1852" s="125" t="s">
        <v>2653</v>
      </c>
      <c r="D1852" s="125" t="s">
        <v>418</v>
      </c>
      <c r="E1852" s="125" t="s">
        <v>418</v>
      </c>
      <c r="F1852" s="125" t="s">
        <v>1662</v>
      </c>
      <c r="G1852" s="125" t="s">
        <v>1663</v>
      </c>
      <c r="H1852" s="125" t="s">
        <v>207</v>
      </c>
      <c r="I1852" s="123">
        <v>110000</v>
      </c>
      <c r="J1852" s="123">
        <v>110000</v>
      </c>
      <c r="K1852" s="123">
        <v>38000</v>
      </c>
      <c r="L1852" s="126">
        <v>7.0949999999999998</v>
      </c>
      <c r="M1852" s="137">
        <v>8</v>
      </c>
      <c r="N1852" s="126">
        <v>1.0940000000000001</v>
      </c>
      <c r="O1852" s="123">
        <v>3</v>
      </c>
      <c r="P1852" s="136">
        <v>1.0940000000000001</v>
      </c>
      <c r="Q1852" s="138">
        <v>4.2</v>
      </c>
      <c r="R1852" s="137">
        <v>4.2</v>
      </c>
      <c r="S1852" s="139">
        <v>1838070</v>
      </c>
      <c r="T1852" s="124">
        <v>7</v>
      </c>
      <c r="U1852" s="140">
        <v>437635.71428571426</v>
      </c>
      <c r="V1852" s="141">
        <v>2.2850054676916547</v>
      </c>
    </row>
    <row r="1853" spans="1:22">
      <c r="A1853" s="125">
        <v>1855</v>
      </c>
      <c r="B1853" s="125">
        <v>1855</v>
      </c>
      <c r="C1853" s="125" t="s">
        <v>2654</v>
      </c>
      <c r="D1853" s="125" t="s">
        <v>392</v>
      </c>
      <c r="E1853" s="125" t="s">
        <v>392</v>
      </c>
      <c r="F1853" s="125" t="s">
        <v>2655</v>
      </c>
      <c r="G1853" s="125" t="s">
        <v>2656</v>
      </c>
      <c r="H1853" s="125" t="s">
        <v>207</v>
      </c>
      <c r="I1853" s="123">
        <v>110000</v>
      </c>
      <c r="J1853" s="123">
        <v>110000</v>
      </c>
      <c r="K1853" s="123">
        <v>38000</v>
      </c>
      <c r="L1853" s="126">
        <v>7.8840000000000003</v>
      </c>
      <c r="M1853" s="137">
        <v>8</v>
      </c>
      <c r="N1853" s="126">
        <v>0.43099999999999999</v>
      </c>
      <c r="O1853" s="123">
        <v>3</v>
      </c>
      <c r="P1853" s="136">
        <v>0.43099999999999999</v>
      </c>
      <c r="Q1853" s="138">
        <v>4.2</v>
      </c>
      <c r="R1853" s="137">
        <v>4.2</v>
      </c>
      <c r="S1853" s="139">
        <v>1838070</v>
      </c>
      <c r="T1853" s="124">
        <v>7</v>
      </c>
      <c r="U1853" s="140">
        <v>437635.71428571426</v>
      </c>
      <c r="V1853" s="141">
        <v>2.2850054676916547</v>
      </c>
    </row>
    <row r="1854" spans="1:22">
      <c r="A1854" s="125">
        <v>1856</v>
      </c>
      <c r="B1854" s="125">
        <v>1856</v>
      </c>
      <c r="C1854" s="125" t="s">
        <v>2657</v>
      </c>
      <c r="D1854" s="125" t="s">
        <v>783</v>
      </c>
      <c r="E1854" s="125" t="s">
        <v>783</v>
      </c>
      <c r="F1854" s="125" t="s">
        <v>911</v>
      </c>
      <c r="G1854" s="125" t="s">
        <v>912</v>
      </c>
      <c r="H1854" s="125" t="s">
        <v>187</v>
      </c>
      <c r="I1854" s="123">
        <v>38000</v>
      </c>
      <c r="J1854" s="123">
        <v>38000</v>
      </c>
      <c r="K1854" s="125" t="s">
        <v>193</v>
      </c>
      <c r="L1854" s="126">
        <v>3.92</v>
      </c>
      <c r="M1854" s="137">
        <v>4</v>
      </c>
      <c r="N1854" s="126">
        <v>0.38800000000000001</v>
      </c>
      <c r="O1854" s="123">
        <v>3</v>
      </c>
      <c r="P1854" s="136">
        <v>0.38800000000000001</v>
      </c>
      <c r="Q1854" s="138">
        <v>4.2</v>
      </c>
      <c r="R1854" s="137">
        <v>4.2</v>
      </c>
      <c r="S1854" s="139">
        <v>628870</v>
      </c>
      <c r="T1854" s="124">
        <v>4</v>
      </c>
      <c r="U1854" s="140">
        <v>149730.95238095237</v>
      </c>
      <c r="V1854" s="141">
        <v>6.6786458250512828</v>
      </c>
    </row>
    <row r="1855" spans="1:22">
      <c r="A1855" s="125">
        <v>1857</v>
      </c>
      <c r="B1855" s="125">
        <v>1857</v>
      </c>
      <c r="C1855" s="125" t="s">
        <v>2658</v>
      </c>
      <c r="D1855" s="125" t="s">
        <v>190</v>
      </c>
      <c r="E1855" s="125" t="s">
        <v>190</v>
      </c>
      <c r="F1855" s="125" t="s">
        <v>1874</v>
      </c>
      <c r="G1855" s="125" t="s">
        <v>1875</v>
      </c>
      <c r="H1855" s="125" t="s">
        <v>187</v>
      </c>
      <c r="I1855" s="123">
        <v>38000</v>
      </c>
      <c r="J1855" s="123">
        <v>38000</v>
      </c>
      <c r="K1855" s="125" t="s">
        <v>193</v>
      </c>
      <c r="L1855" s="126">
        <v>8.7260000000000009</v>
      </c>
      <c r="M1855" s="137">
        <v>9</v>
      </c>
      <c r="N1855" s="126">
        <v>0.54800000000000004</v>
      </c>
      <c r="O1855" s="123">
        <v>3</v>
      </c>
      <c r="P1855" s="136">
        <v>0.54800000000000004</v>
      </c>
      <c r="Q1855" s="138">
        <v>4.2</v>
      </c>
      <c r="R1855" s="137">
        <v>4.2</v>
      </c>
      <c r="S1855" s="139">
        <v>1334440</v>
      </c>
      <c r="T1855" s="124">
        <v>1</v>
      </c>
      <c r="U1855" s="140">
        <v>317723.80952380953</v>
      </c>
      <c r="V1855" s="141">
        <v>3.1473876682353645</v>
      </c>
    </row>
    <row r="1856" spans="1:22">
      <c r="A1856" s="125">
        <v>1858</v>
      </c>
      <c r="B1856" s="125">
        <v>1858</v>
      </c>
      <c r="C1856" s="125" t="s">
        <v>2659</v>
      </c>
      <c r="D1856" s="125" t="s">
        <v>418</v>
      </c>
      <c r="E1856" s="125" t="s">
        <v>890</v>
      </c>
      <c r="F1856" s="125" t="s">
        <v>419</v>
      </c>
      <c r="G1856" s="125" t="s">
        <v>420</v>
      </c>
      <c r="H1856" s="125" t="s">
        <v>187</v>
      </c>
      <c r="I1856" s="123">
        <v>38000</v>
      </c>
      <c r="J1856" s="123">
        <v>38000</v>
      </c>
      <c r="K1856" s="125" t="s">
        <v>193</v>
      </c>
      <c r="L1856" s="126">
        <v>3.8759999999999999</v>
      </c>
      <c r="M1856" s="137">
        <v>4</v>
      </c>
      <c r="N1856" s="126">
        <v>0.88300000000000001</v>
      </c>
      <c r="O1856" s="123">
        <v>3</v>
      </c>
      <c r="P1856" s="136">
        <v>0.88300000000000001</v>
      </c>
      <c r="Q1856" s="138">
        <v>4.2</v>
      </c>
      <c r="R1856" s="137">
        <v>4.2</v>
      </c>
      <c r="S1856" s="139">
        <v>628870</v>
      </c>
      <c r="T1856" s="124">
        <v>4</v>
      </c>
      <c r="U1856" s="140">
        <v>149730.95238095237</v>
      </c>
      <c r="V1856" s="141">
        <v>6.6786458250512828</v>
      </c>
    </row>
    <row r="1857" spans="1:22">
      <c r="A1857" s="125">
        <v>1859</v>
      </c>
      <c r="B1857" s="125">
        <v>1859</v>
      </c>
      <c r="C1857" s="125" t="s">
        <v>2660</v>
      </c>
      <c r="D1857" s="125" t="s">
        <v>205</v>
      </c>
      <c r="E1857" s="125" t="s">
        <v>205</v>
      </c>
      <c r="F1857" s="125" t="s">
        <v>307</v>
      </c>
      <c r="G1857" s="125" t="s">
        <v>308</v>
      </c>
      <c r="H1857" s="125" t="s">
        <v>187</v>
      </c>
      <c r="I1857" s="123">
        <v>38000</v>
      </c>
      <c r="J1857" s="123">
        <v>38000</v>
      </c>
      <c r="K1857" s="125" t="s">
        <v>193</v>
      </c>
      <c r="L1857" s="126">
        <v>17.702999999999999</v>
      </c>
      <c r="M1857" s="137">
        <v>18</v>
      </c>
      <c r="N1857" s="126">
        <v>0.65600000000000003</v>
      </c>
      <c r="O1857" s="123">
        <v>3</v>
      </c>
      <c r="P1857" s="136">
        <v>0.65600000000000003</v>
      </c>
      <c r="Q1857" s="138">
        <v>4.2</v>
      </c>
      <c r="R1857" s="137">
        <v>4.2</v>
      </c>
      <c r="S1857" s="139">
        <v>1808740</v>
      </c>
      <c r="T1857" s="124">
        <v>1</v>
      </c>
      <c r="U1857" s="140">
        <v>430652.38095238095</v>
      </c>
      <c r="V1857" s="141">
        <v>2.3220584495284009</v>
      </c>
    </row>
    <row r="1858" spans="1:22">
      <c r="A1858" s="125">
        <v>1860</v>
      </c>
      <c r="B1858" s="125">
        <v>1860</v>
      </c>
      <c r="C1858" s="125" t="s">
        <v>2661</v>
      </c>
      <c r="D1858" s="125" t="s">
        <v>1177</v>
      </c>
      <c r="E1858" s="125" t="s">
        <v>1177</v>
      </c>
      <c r="F1858" s="125" t="s">
        <v>891</v>
      </c>
      <c r="G1858" s="125" t="s">
        <v>892</v>
      </c>
      <c r="H1858" s="125" t="s">
        <v>187</v>
      </c>
      <c r="I1858" s="123">
        <v>38000</v>
      </c>
      <c r="J1858" s="123">
        <v>20000</v>
      </c>
      <c r="K1858" s="123">
        <v>38000</v>
      </c>
      <c r="L1858" s="126">
        <v>11.906000000000001</v>
      </c>
      <c r="M1858" s="137">
        <v>12</v>
      </c>
      <c r="N1858" s="126">
        <v>0.30299999999999999</v>
      </c>
      <c r="O1858" s="123">
        <v>3</v>
      </c>
      <c r="P1858" s="136">
        <v>0.30299999999999999</v>
      </c>
      <c r="Q1858" s="138">
        <v>4.2</v>
      </c>
      <c r="R1858" s="137">
        <v>4.2</v>
      </c>
      <c r="S1858" s="139">
        <v>1492540</v>
      </c>
      <c r="T1858" s="124">
        <v>1</v>
      </c>
      <c r="U1858" s="140">
        <v>355366.66666666663</v>
      </c>
      <c r="V1858" s="141">
        <v>2.8139949348091173</v>
      </c>
    </row>
    <row r="1859" spans="1:22">
      <c r="A1859" s="125">
        <v>1861</v>
      </c>
      <c r="B1859" s="125">
        <v>1861</v>
      </c>
      <c r="C1859" s="125" t="s">
        <v>2662</v>
      </c>
      <c r="D1859" s="125" t="s">
        <v>890</v>
      </c>
      <c r="E1859" s="125" t="s">
        <v>890</v>
      </c>
      <c r="F1859" s="125" t="s">
        <v>1157</v>
      </c>
      <c r="G1859" s="125" t="s">
        <v>1158</v>
      </c>
      <c r="H1859" s="125" t="s">
        <v>187</v>
      </c>
      <c r="I1859" s="123">
        <v>38000</v>
      </c>
      <c r="J1859" s="123">
        <v>38000</v>
      </c>
      <c r="K1859" s="125" t="s">
        <v>193</v>
      </c>
      <c r="L1859" s="126">
        <v>12.417999999999999</v>
      </c>
      <c r="M1859" s="137">
        <v>13</v>
      </c>
      <c r="N1859" s="126">
        <v>0.44</v>
      </c>
      <c r="O1859" s="123">
        <v>3</v>
      </c>
      <c r="P1859" s="136">
        <v>0.44</v>
      </c>
      <c r="Q1859" s="138">
        <v>4.2</v>
      </c>
      <c r="R1859" s="137">
        <v>4.2</v>
      </c>
      <c r="S1859" s="139">
        <v>1545240</v>
      </c>
      <c r="T1859" s="124">
        <v>1</v>
      </c>
      <c r="U1859" s="140">
        <v>367914.28571428568</v>
      </c>
      <c r="V1859" s="141">
        <v>2.7180243845616214</v>
      </c>
    </row>
    <row r="1860" spans="1:22">
      <c r="A1860" s="125">
        <v>1862</v>
      </c>
      <c r="B1860" s="125">
        <v>1862</v>
      </c>
      <c r="C1860" s="125" t="s">
        <v>2663</v>
      </c>
      <c r="D1860" s="125" t="s">
        <v>890</v>
      </c>
      <c r="E1860" s="125" t="s">
        <v>890</v>
      </c>
      <c r="F1860" s="125" t="s">
        <v>1897</v>
      </c>
      <c r="G1860" s="125" t="s">
        <v>1898</v>
      </c>
      <c r="H1860" s="125" t="s">
        <v>187</v>
      </c>
      <c r="I1860" s="123">
        <v>38000</v>
      </c>
      <c r="J1860" s="123">
        <v>38000</v>
      </c>
      <c r="K1860" s="125" t="s">
        <v>193</v>
      </c>
      <c r="L1860" s="126">
        <v>6.7569999999999997</v>
      </c>
      <c r="M1860" s="137">
        <v>7</v>
      </c>
      <c r="N1860" s="126">
        <v>0.871</v>
      </c>
      <c r="O1860" s="123">
        <v>3</v>
      </c>
      <c r="P1860" s="136">
        <v>0.871</v>
      </c>
      <c r="Q1860" s="138">
        <v>4.2</v>
      </c>
      <c r="R1860" s="137">
        <v>4.2</v>
      </c>
      <c r="S1860" s="139">
        <v>839680</v>
      </c>
      <c r="T1860" s="124">
        <v>4</v>
      </c>
      <c r="U1860" s="140">
        <v>199923.80952380953</v>
      </c>
      <c r="V1860" s="141">
        <v>5.0019054878048781</v>
      </c>
    </row>
    <row r="1861" spans="1:22">
      <c r="A1861" s="125">
        <v>1863</v>
      </c>
      <c r="B1861" s="125">
        <v>1863</v>
      </c>
      <c r="C1861" s="125" t="s">
        <v>2664</v>
      </c>
      <c r="D1861" s="125" t="s">
        <v>890</v>
      </c>
      <c r="E1861" s="125" t="s">
        <v>1198</v>
      </c>
      <c r="F1861" s="125" t="s">
        <v>2329</v>
      </c>
      <c r="G1861" s="125" t="s">
        <v>1934</v>
      </c>
      <c r="H1861" s="125" t="s">
        <v>187</v>
      </c>
      <c r="I1861" s="123">
        <v>38000</v>
      </c>
      <c r="J1861" s="123">
        <v>38000</v>
      </c>
      <c r="K1861" s="125" t="s">
        <v>2330</v>
      </c>
      <c r="L1861" s="126">
        <v>4.048</v>
      </c>
      <c r="M1861" s="137">
        <v>5</v>
      </c>
      <c r="N1861" s="126">
        <v>0.371</v>
      </c>
      <c r="O1861" s="123">
        <v>3</v>
      </c>
      <c r="P1861" s="136">
        <v>0.371</v>
      </c>
      <c r="Q1861" s="138">
        <v>4.2</v>
      </c>
      <c r="R1861" s="137">
        <v>4.2</v>
      </c>
      <c r="S1861" s="139">
        <v>699140</v>
      </c>
      <c r="T1861" s="124">
        <v>4</v>
      </c>
      <c r="U1861" s="140">
        <v>166461.90476190476</v>
      </c>
      <c r="V1861" s="141">
        <v>6.0073804960379897</v>
      </c>
    </row>
    <row r="1862" spans="1:22">
      <c r="A1862" s="125">
        <v>1864</v>
      </c>
      <c r="B1862" s="125">
        <v>1864</v>
      </c>
      <c r="C1862" s="125" t="s">
        <v>2665</v>
      </c>
      <c r="D1862" s="125" t="s">
        <v>190</v>
      </c>
      <c r="E1862" s="125" t="s">
        <v>190</v>
      </c>
      <c r="F1862" s="125" t="s">
        <v>1884</v>
      </c>
      <c r="G1862" s="125" t="s">
        <v>1885</v>
      </c>
      <c r="H1862" s="125" t="s">
        <v>187</v>
      </c>
      <c r="I1862" s="123">
        <v>38000</v>
      </c>
      <c r="J1862" s="123">
        <v>38000</v>
      </c>
      <c r="K1862" s="123">
        <v>20000</v>
      </c>
      <c r="L1862" s="126">
        <v>8.0180000000000007</v>
      </c>
      <c r="M1862" s="137">
        <v>9</v>
      </c>
      <c r="N1862" s="126">
        <v>1.873</v>
      </c>
      <c r="O1862" s="123">
        <v>3</v>
      </c>
      <c r="P1862" s="136">
        <v>1.4047499999999999</v>
      </c>
      <c r="Q1862" s="138">
        <v>8.4</v>
      </c>
      <c r="R1862" s="137">
        <v>8.4</v>
      </c>
      <c r="S1862" s="139">
        <v>1379800</v>
      </c>
      <c r="T1862" s="124">
        <v>2</v>
      </c>
      <c r="U1862" s="140">
        <v>164261.90476190476</v>
      </c>
      <c r="V1862" s="141">
        <v>6.087838817219887</v>
      </c>
    </row>
    <row r="1863" spans="1:22">
      <c r="A1863" s="125">
        <v>1865</v>
      </c>
      <c r="B1863" s="125">
        <v>1865</v>
      </c>
      <c r="C1863" s="125" t="s">
        <v>2666</v>
      </c>
      <c r="D1863" s="125" t="s">
        <v>860</v>
      </c>
      <c r="E1863" s="125" t="s">
        <v>860</v>
      </c>
      <c r="F1863" s="125" t="s">
        <v>1884</v>
      </c>
      <c r="G1863" s="125" t="s">
        <v>1885</v>
      </c>
      <c r="H1863" s="125" t="s">
        <v>187</v>
      </c>
      <c r="I1863" s="123">
        <v>38000</v>
      </c>
      <c r="J1863" s="123">
        <v>38000</v>
      </c>
      <c r="K1863" s="123">
        <v>20000</v>
      </c>
      <c r="L1863" s="126">
        <v>9.5679999999999996</v>
      </c>
      <c r="M1863" s="137">
        <v>10</v>
      </c>
      <c r="N1863" s="126">
        <v>0.80500000000000005</v>
      </c>
      <c r="O1863" s="123">
        <v>3</v>
      </c>
      <c r="P1863" s="136">
        <v>0.80500000000000005</v>
      </c>
      <c r="Q1863" s="138">
        <v>4.2</v>
      </c>
      <c r="R1863" s="137">
        <v>4.2</v>
      </c>
      <c r="S1863" s="139">
        <v>1387140</v>
      </c>
      <c r="T1863" s="124">
        <v>1</v>
      </c>
      <c r="U1863" s="140">
        <v>330271.42857142858</v>
      </c>
      <c r="V1863" s="141">
        <v>3.0278126216531858</v>
      </c>
    </row>
    <row r="1864" spans="1:22">
      <c r="A1864" s="125">
        <v>1866</v>
      </c>
      <c r="B1864" s="125">
        <v>1866</v>
      </c>
      <c r="C1864" s="125" t="s">
        <v>2667</v>
      </c>
      <c r="D1864" s="125" t="s">
        <v>223</v>
      </c>
      <c r="E1864" s="125" t="s">
        <v>223</v>
      </c>
      <c r="F1864" s="125" t="s">
        <v>1669</v>
      </c>
      <c r="G1864" s="125" t="s">
        <v>1670</v>
      </c>
      <c r="H1864" s="125" t="s">
        <v>187</v>
      </c>
      <c r="I1864" s="123">
        <v>38000</v>
      </c>
      <c r="J1864" s="123">
        <v>38000</v>
      </c>
      <c r="K1864" s="125" t="s">
        <v>193</v>
      </c>
      <c r="L1864" s="126">
        <v>12.57</v>
      </c>
      <c r="M1864" s="137">
        <v>13</v>
      </c>
      <c r="N1864" s="126">
        <v>1.1000000000000001</v>
      </c>
      <c r="O1864" s="123">
        <v>3</v>
      </c>
      <c r="P1864" s="136">
        <v>1.1000000000000001</v>
      </c>
      <c r="Q1864" s="138">
        <v>4.2</v>
      </c>
      <c r="R1864" s="137">
        <v>4.2</v>
      </c>
      <c r="S1864" s="139">
        <v>1545240</v>
      </c>
      <c r="T1864" s="124">
        <v>1</v>
      </c>
      <c r="U1864" s="140">
        <v>367914.28571428568</v>
      </c>
      <c r="V1864" s="141">
        <v>2.7180243845616214</v>
      </c>
    </row>
    <row r="1865" spans="1:22">
      <c r="A1865" s="125">
        <v>1867</v>
      </c>
      <c r="B1865" s="125">
        <v>1867</v>
      </c>
      <c r="C1865" s="125" t="s">
        <v>2668</v>
      </c>
      <c r="D1865" s="125" t="s">
        <v>418</v>
      </c>
      <c r="E1865" s="125" t="s">
        <v>418</v>
      </c>
      <c r="F1865" s="125" t="s">
        <v>2001</v>
      </c>
      <c r="G1865" s="125" t="s">
        <v>2002</v>
      </c>
      <c r="H1865" s="125" t="s">
        <v>187</v>
      </c>
      <c r="I1865" s="123">
        <v>38000</v>
      </c>
      <c r="J1865" s="123">
        <v>38000</v>
      </c>
      <c r="K1865" s="125" t="s">
        <v>193</v>
      </c>
      <c r="L1865" s="126">
        <v>3.7280000000000002</v>
      </c>
      <c r="M1865" s="137">
        <v>4</v>
      </c>
      <c r="N1865" s="126">
        <v>0.49199999999999999</v>
      </c>
      <c r="O1865" s="123">
        <v>3</v>
      </c>
      <c r="P1865" s="136">
        <v>0.49199999999999999</v>
      </c>
      <c r="Q1865" s="138">
        <v>4.2</v>
      </c>
      <c r="R1865" s="137">
        <v>4.2</v>
      </c>
      <c r="S1865" s="139">
        <v>628870</v>
      </c>
      <c r="T1865" s="124">
        <v>4</v>
      </c>
      <c r="U1865" s="140">
        <v>149730.95238095237</v>
      </c>
      <c r="V1865" s="141">
        <v>6.6786458250512828</v>
      </c>
    </row>
    <row r="1866" spans="1:22">
      <c r="A1866" s="125">
        <v>1868</v>
      </c>
      <c r="B1866" s="125">
        <v>1868</v>
      </c>
      <c r="C1866" s="125" t="s">
        <v>2669</v>
      </c>
      <c r="D1866" s="125" t="s">
        <v>190</v>
      </c>
      <c r="E1866" s="125" t="s">
        <v>205</v>
      </c>
      <c r="F1866" s="125" t="s">
        <v>494</v>
      </c>
      <c r="G1866" s="125" t="s">
        <v>495</v>
      </c>
      <c r="H1866" s="125" t="s">
        <v>187</v>
      </c>
      <c r="I1866" s="123">
        <v>38000</v>
      </c>
      <c r="J1866" s="123">
        <v>38000</v>
      </c>
      <c r="K1866" s="125" t="s">
        <v>193</v>
      </c>
      <c r="L1866" s="126">
        <v>6.8449999999999998</v>
      </c>
      <c r="M1866" s="137">
        <v>7</v>
      </c>
      <c r="N1866" s="126">
        <v>3.1909999999999998</v>
      </c>
      <c r="O1866" s="123">
        <v>3</v>
      </c>
      <c r="P1866" s="136">
        <v>2.3932500000000001</v>
      </c>
      <c r="Q1866" s="138">
        <v>16.8</v>
      </c>
      <c r="R1866" s="137">
        <v>16.8</v>
      </c>
      <c r="S1866" s="139">
        <v>839680</v>
      </c>
      <c r="T1866" s="124">
        <v>4</v>
      </c>
      <c r="U1866" s="140">
        <v>49980.952380952382</v>
      </c>
      <c r="V1866" s="141">
        <v>20.007621951219512</v>
      </c>
    </row>
    <row r="1867" spans="1:22">
      <c r="A1867" s="125">
        <v>1869</v>
      </c>
      <c r="B1867" s="125">
        <v>1869</v>
      </c>
      <c r="C1867" s="125" t="s">
        <v>2670</v>
      </c>
      <c r="D1867" s="125" t="s">
        <v>890</v>
      </c>
      <c r="E1867" s="125" t="s">
        <v>890</v>
      </c>
      <c r="F1867" s="125" t="s">
        <v>2558</v>
      </c>
      <c r="G1867" s="125" t="s">
        <v>2559</v>
      </c>
      <c r="H1867" s="125" t="s">
        <v>207</v>
      </c>
      <c r="I1867" s="123">
        <v>110000</v>
      </c>
      <c r="J1867" s="125" t="s">
        <v>193</v>
      </c>
      <c r="K1867" s="123">
        <v>110000</v>
      </c>
      <c r="L1867" s="126">
        <v>5.2889999999999997</v>
      </c>
      <c r="M1867" s="137">
        <v>6</v>
      </c>
      <c r="N1867" s="126">
        <v>1.1659999999999999</v>
      </c>
      <c r="O1867" s="123">
        <v>3</v>
      </c>
      <c r="P1867" s="136">
        <v>1.1659999999999999</v>
      </c>
      <c r="Q1867" s="138">
        <v>4.2</v>
      </c>
      <c r="R1867" s="137">
        <v>4.2</v>
      </c>
      <c r="S1867" s="139">
        <v>1732670</v>
      </c>
      <c r="T1867" s="124">
        <v>7</v>
      </c>
      <c r="U1867" s="140">
        <v>412540.47619047615</v>
      </c>
      <c r="V1867" s="141">
        <v>2.4240045709800482</v>
      </c>
    </row>
    <row r="1868" spans="1:22">
      <c r="A1868" s="125">
        <v>1870</v>
      </c>
      <c r="B1868" s="125">
        <v>1870</v>
      </c>
      <c r="C1868" s="125" t="s">
        <v>2671</v>
      </c>
      <c r="D1868" s="125" t="s">
        <v>190</v>
      </c>
      <c r="E1868" s="125" t="s">
        <v>190</v>
      </c>
      <c r="F1868" s="125" t="s">
        <v>1798</v>
      </c>
      <c r="G1868" s="125" t="s">
        <v>1799</v>
      </c>
      <c r="H1868" s="125" t="s">
        <v>187</v>
      </c>
      <c r="I1868" s="123">
        <v>38000</v>
      </c>
      <c r="J1868" s="123">
        <v>38000</v>
      </c>
      <c r="K1868" s="125" t="s">
        <v>193</v>
      </c>
      <c r="L1868" s="126">
        <v>15.644</v>
      </c>
      <c r="M1868" s="137">
        <v>16</v>
      </c>
      <c r="N1868" s="126">
        <v>1.5940000000000001</v>
      </c>
      <c r="O1868" s="123">
        <v>3</v>
      </c>
      <c r="P1868" s="136">
        <v>1.1955</v>
      </c>
      <c r="Q1868" s="138">
        <v>4.2</v>
      </c>
      <c r="R1868" s="137">
        <v>4.2</v>
      </c>
      <c r="S1868" s="139">
        <v>1703340</v>
      </c>
      <c r="T1868" s="124">
        <v>1</v>
      </c>
      <c r="U1868" s="140">
        <v>405557.14285714284</v>
      </c>
      <c r="V1868" s="141">
        <v>2.4657437739969708</v>
      </c>
    </row>
    <row r="1869" spans="1:22">
      <c r="A1869" s="125">
        <v>1871</v>
      </c>
      <c r="B1869" s="125">
        <v>1871</v>
      </c>
      <c r="C1869" s="125" t="s">
        <v>2672</v>
      </c>
      <c r="D1869" s="125" t="s">
        <v>1177</v>
      </c>
      <c r="E1869" s="125" t="s">
        <v>1177</v>
      </c>
      <c r="F1869" s="125" t="s">
        <v>2309</v>
      </c>
      <c r="G1869" s="125" t="s">
        <v>2310</v>
      </c>
      <c r="H1869" s="125" t="s">
        <v>187</v>
      </c>
      <c r="I1869" s="123">
        <v>38000</v>
      </c>
      <c r="J1869" s="123">
        <v>38000</v>
      </c>
      <c r="K1869" s="125" t="s">
        <v>193</v>
      </c>
      <c r="L1869" s="126">
        <v>7.4409999999999998</v>
      </c>
      <c r="M1869" s="137">
        <v>8</v>
      </c>
      <c r="N1869" s="126">
        <v>0.39400000000000002</v>
      </c>
      <c r="O1869" s="123">
        <v>3</v>
      </c>
      <c r="P1869" s="136">
        <v>0.39400000000000002</v>
      </c>
      <c r="Q1869" s="138">
        <v>4.2</v>
      </c>
      <c r="R1869" s="137">
        <v>4.2</v>
      </c>
      <c r="S1869" s="139">
        <v>909950</v>
      </c>
      <c r="T1869" s="124">
        <v>4</v>
      </c>
      <c r="U1869" s="140">
        <v>216654.76190476189</v>
      </c>
      <c r="V1869" s="141">
        <v>4.6156382218803227</v>
      </c>
    </row>
    <row r="1870" spans="1:22">
      <c r="A1870" s="125">
        <v>1872</v>
      </c>
      <c r="B1870" s="125">
        <v>1872</v>
      </c>
      <c r="C1870" s="125" t="s">
        <v>2673</v>
      </c>
      <c r="D1870" s="125" t="s">
        <v>190</v>
      </c>
      <c r="E1870" s="125" t="s">
        <v>190</v>
      </c>
      <c r="F1870" s="125" t="s">
        <v>967</v>
      </c>
      <c r="G1870" s="125" t="s">
        <v>968</v>
      </c>
      <c r="H1870" s="125" t="s">
        <v>187</v>
      </c>
      <c r="I1870" s="123">
        <v>38000</v>
      </c>
      <c r="J1870" s="123">
        <v>38000</v>
      </c>
      <c r="K1870" s="125" t="s">
        <v>193</v>
      </c>
      <c r="L1870" s="126">
        <v>8.1240000000000006</v>
      </c>
      <c r="M1870" s="137">
        <v>9</v>
      </c>
      <c r="N1870" s="126">
        <v>0.375</v>
      </c>
      <c r="O1870" s="123">
        <v>3</v>
      </c>
      <c r="P1870" s="136">
        <v>0.375</v>
      </c>
      <c r="Q1870" s="138">
        <v>4.2</v>
      </c>
      <c r="R1870" s="137">
        <v>4.2</v>
      </c>
      <c r="S1870" s="139">
        <v>1334440</v>
      </c>
      <c r="T1870" s="124">
        <v>1</v>
      </c>
      <c r="U1870" s="140">
        <v>317723.80952380953</v>
      </c>
      <c r="V1870" s="141">
        <v>3.1473876682353645</v>
      </c>
    </row>
    <row r="1871" spans="1:22">
      <c r="A1871" s="125">
        <v>1873</v>
      </c>
      <c r="B1871" s="125">
        <v>1873</v>
      </c>
      <c r="C1871" s="125" t="s">
        <v>2674</v>
      </c>
      <c r="D1871" s="125" t="s">
        <v>418</v>
      </c>
      <c r="E1871" s="125" t="s">
        <v>890</v>
      </c>
      <c r="F1871" s="125" t="s">
        <v>1157</v>
      </c>
      <c r="G1871" s="125" t="s">
        <v>1158</v>
      </c>
      <c r="H1871" s="125" t="s">
        <v>187</v>
      </c>
      <c r="I1871" s="123">
        <v>38000</v>
      </c>
      <c r="J1871" s="123">
        <v>38000</v>
      </c>
      <c r="K1871" s="125" t="s">
        <v>193</v>
      </c>
      <c r="L1871" s="126">
        <v>6.2480000000000002</v>
      </c>
      <c r="M1871" s="137">
        <v>7</v>
      </c>
      <c r="N1871" s="126">
        <v>1.5289999999999999</v>
      </c>
      <c r="O1871" s="123">
        <v>3</v>
      </c>
      <c r="P1871" s="136">
        <v>1.1467499999999999</v>
      </c>
      <c r="Q1871" s="138">
        <v>4.2</v>
      </c>
      <c r="R1871" s="137">
        <v>4.2</v>
      </c>
      <c r="S1871" s="139">
        <v>839680</v>
      </c>
      <c r="T1871" s="124">
        <v>4</v>
      </c>
      <c r="U1871" s="140">
        <v>199923.80952380953</v>
      </c>
      <c r="V1871" s="141">
        <v>5.0019054878048781</v>
      </c>
    </row>
    <row r="1872" spans="1:22">
      <c r="A1872" s="125">
        <v>1874</v>
      </c>
      <c r="B1872" s="125">
        <v>1874</v>
      </c>
      <c r="C1872" s="125" t="s">
        <v>2675</v>
      </c>
      <c r="D1872" s="125" t="s">
        <v>223</v>
      </c>
      <c r="E1872" s="125" t="s">
        <v>223</v>
      </c>
      <c r="F1872" s="125" t="s">
        <v>491</v>
      </c>
      <c r="G1872" s="125" t="s">
        <v>492</v>
      </c>
      <c r="H1872" s="125" t="s">
        <v>187</v>
      </c>
      <c r="I1872" s="123">
        <v>38000</v>
      </c>
      <c r="J1872" s="123"/>
      <c r="K1872" s="123"/>
      <c r="L1872" s="126">
        <v>6.4450000000000003</v>
      </c>
      <c r="M1872" s="137">
        <v>7</v>
      </c>
      <c r="N1872" s="126">
        <v>0.84799999999999998</v>
      </c>
      <c r="O1872" s="123">
        <v>3</v>
      </c>
      <c r="P1872" s="136">
        <v>0.84799999999999998</v>
      </c>
      <c r="Q1872" s="138">
        <v>4.2</v>
      </c>
      <c r="R1872" s="137">
        <v>4.2</v>
      </c>
      <c r="S1872" s="139">
        <v>839680</v>
      </c>
      <c r="T1872" s="124">
        <v>4</v>
      </c>
      <c r="U1872" s="140">
        <v>199923.80952380953</v>
      </c>
      <c r="V1872" s="141">
        <v>5.0019054878048781</v>
      </c>
    </row>
    <row r="1873" spans="1:22">
      <c r="A1873" s="125">
        <v>1875</v>
      </c>
      <c r="B1873" s="125">
        <v>1875</v>
      </c>
      <c r="C1873" s="125" t="s">
        <v>2676</v>
      </c>
      <c r="D1873" s="125" t="s">
        <v>190</v>
      </c>
      <c r="E1873" s="125" t="s">
        <v>190</v>
      </c>
      <c r="F1873" s="125" t="s">
        <v>494</v>
      </c>
      <c r="G1873" s="125" t="s">
        <v>495</v>
      </c>
      <c r="H1873" s="125" t="s">
        <v>187</v>
      </c>
      <c r="I1873" s="123">
        <v>38000</v>
      </c>
      <c r="J1873" s="123">
        <v>38000</v>
      </c>
      <c r="K1873" s="125" t="s">
        <v>193</v>
      </c>
      <c r="L1873" s="126">
        <v>11.737</v>
      </c>
      <c r="M1873" s="137">
        <v>12</v>
      </c>
      <c r="N1873" s="126">
        <v>0.58199999999999996</v>
      </c>
      <c r="O1873" s="123">
        <v>3</v>
      </c>
      <c r="P1873" s="136">
        <v>0.58199999999999996</v>
      </c>
      <c r="Q1873" s="138">
        <v>4.2</v>
      </c>
      <c r="R1873" s="137">
        <v>4.2</v>
      </c>
      <c r="S1873" s="139">
        <v>1492540</v>
      </c>
      <c r="T1873" s="124">
        <v>1</v>
      </c>
      <c r="U1873" s="140">
        <v>355366.66666666663</v>
      </c>
      <c r="V1873" s="141">
        <v>2.8139949348091173</v>
      </c>
    </row>
    <row r="1874" spans="1:22">
      <c r="A1874" s="125">
        <v>1876</v>
      </c>
      <c r="B1874" s="125">
        <v>1876</v>
      </c>
      <c r="C1874" s="125" t="s">
        <v>2677</v>
      </c>
      <c r="D1874" s="125" t="s">
        <v>205</v>
      </c>
      <c r="E1874" s="125" t="s">
        <v>205</v>
      </c>
      <c r="F1874" s="125" t="s">
        <v>494</v>
      </c>
      <c r="G1874" s="125" t="s">
        <v>495</v>
      </c>
      <c r="H1874" s="125" t="s">
        <v>187</v>
      </c>
      <c r="I1874" s="123">
        <v>38000</v>
      </c>
      <c r="J1874" s="123">
        <v>38000</v>
      </c>
      <c r="K1874" s="125" t="s">
        <v>193</v>
      </c>
      <c r="L1874" s="126">
        <v>12.417999999999999</v>
      </c>
      <c r="M1874" s="137">
        <v>13</v>
      </c>
      <c r="N1874" s="126">
        <v>0.60799999999999998</v>
      </c>
      <c r="O1874" s="123">
        <v>3</v>
      </c>
      <c r="P1874" s="136">
        <v>0.60799999999999998</v>
      </c>
      <c r="Q1874" s="138">
        <v>4.2</v>
      </c>
      <c r="R1874" s="137">
        <v>4.2</v>
      </c>
      <c r="S1874" s="139">
        <v>1545240</v>
      </c>
      <c r="T1874" s="124">
        <v>1</v>
      </c>
      <c r="U1874" s="140">
        <v>367914.28571428568</v>
      </c>
      <c r="V1874" s="141">
        <v>2.7180243845616214</v>
      </c>
    </row>
    <row r="1875" spans="1:22">
      <c r="A1875" s="125">
        <v>1877</v>
      </c>
      <c r="B1875" s="125">
        <v>1877</v>
      </c>
      <c r="C1875" s="125" t="s">
        <v>2678</v>
      </c>
      <c r="D1875" s="125" t="s">
        <v>783</v>
      </c>
      <c r="E1875" s="125" t="s">
        <v>783</v>
      </c>
      <c r="F1875" s="125" t="s">
        <v>2679</v>
      </c>
      <c r="G1875" s="125" t="s">
        <v>2680</v>
      </c>
      <c r="H1875" s="125" t="s">
        <v>187</v>
      </c>
      <c r="I1875" s="123">
        <v>38000</v>
      </c>
      <c r="J1875" s="123">
        <v>38000</v>
      </c>
      <c r="K1875" s="125" t="s">
        <v>193</v>
      </c>
      <c r="L1875" s="126">
        <v>5.57</v>
      </c>
      <c r="M1875" s="137">
        <v>6</v>
      </c>
      <c r="N1875" s="126">
        <v>0.47899999999999998</v>
      </c>
      <c r="O1875" s="123">
        <v>3</v>
      </c>
      <c r="P1875" s="136">
        <v>0.47899999999999998</v>
      </c>
      <c r="Q1875" s="138">
        <v>4.2</v>
      </c>
      <c r="R1875" s="137">
        <v>4.2</v>
      </c>
      <c r="S1875" s="139">
        <v>769410</v>
      </c>
      <c r="T1875" s="124">
        <v>4</v>
      </c>
      <c r="U1875" s="140">
        <v>183192.85714285713</v>
      </c>
      <c r="V1875" s="141">
        <v>5.4587281163488903</v>
      </c>
    </row>
    <row r="1876" spans="1:22">
      <c r="A1876" s="125">
        <v>1878</v>
      </c>
      <c r="B1876" s="125">
        <v>1878</v>
      </c>
      <c r="C1876" s="125" t="s">
        <v>2681</v>
      </c>
      <c r="D1876" s="125" t="s">
        <v>418</v>
      </c>
      <c r="E1876" s="125" t="s">
        <v>1177</v>
      </c>
      <c r="F1876" s="125" t="s">
        <v>1835</v>
      </c>
      <c r="G1876" s="125" t="s">
        <v>1836</v>
      </c>
      <c r="H1876" s="125" t="s">
        <v>207</v>
      </c>
      <c r="I1876" s="123">
        <v>110000</v>
      </c>
      <c r="J1876" s="123">
        <v>110000</v>
      </c>
      <c r="K1876" s="123">
        <v>38000</v>
      </c>
      <c r="L1876" s="126">
        <v>6.6710000000000003</v>
      </c>
      <c r="M1876" s="137">
        <v>7</v>
      </c>
      <c r="N1876" s="126">
        <v>2.629</v>
      </c>
      <c r="O1876" s="123">
        <v>3</v>
      </c>
      <c r="P1876" s="136">
        <v>1.9717500000000001</v>
      </c>
      <c r="Q1876" s="138">
        <v>12.600000000000001</v>
      </c>
      <c r="R1876" s="137">
        <v>12.600000000000001</v>
      </c>
      <c r="S1876" s="139">
        <v>1785370</v>
      </c>
      <c r="T1876" s="124">
        <v>7</v>
      </c>
      <c r="U1876" s="140">
        <v>141696.03174603172</v>
      </c>
      <c r="V1876" s="141">
        <v>7.0573606591350826</v>
      </c>
    </row>
    <row r="1877" spans="1:22">
      <c r="A1877" s="125">
        <v>1879</v>
      </c>
      <c r="B1877" s="125">
        <v>1879</v>
      </c>
      <c r="C1877" s="125" t="s">
        <v>2682</v>
      </c>
      <c r="D1877" s="125" t="s">
        <v>418</v>
      </c>
      <c r="E1877" s="125" t="s">
        <v>418</v>
      </c>
      <c r="F1877" s="125" t="s">
        <v>459</v>
      </c>
      <c r="G1877" s="125" t="s">
        <v>460</v>
      </c>
      <c r="H1877" s="125" t="s">
        <v>187</v>
      </c>
      <c r="I1877" s="123">
        <v>38000</v>
      </c>
      <c r="J1877" s="123">
        <v>38000</v>
      </c>
      <c r="K1877" s="125" t="s">
        <v>193</v>
      </c>
      <c r="L1877" s="126">
        <v>9.234</v>
      </c>
      <c r="M1877" s="137">
        <v>10</v>
      </c>
      <c r="N1877" s="126">
        <v>0.49</v>
      </c>
      <c r="O1877" s="123">
        <v>3</v>
      </c>
      <c r="P1877" s="136">
        <v>0.49</v>
      </c>
      <c r="Q1877" s="138">
        <v>4.2</v>
      </c>
      <c r="R1877" s="137">
        <v>4.2</v>
      </c>
      <c r="S1877" s="139">
        <v>1387140</v>
      </c>
      <c r="T1877" s="124">
        <v>1</v>
      </c>
      <c r="U1877" s="140">
        <v>330271.42857142858</v>
      </c>
      <c r="V1877" s="141">
        <v>3.0278126216531858</v>
      </c>
    </row>
    <row r="1878" spans="1:22">
      <c r="A1878" s="125">
        <v>1880</v>
      </c>
      <c r="B1878" s="125">
        <v>1880</v>
      </c>
      <c r="C1878" s="125" t="s">
        <v>2683</v>
      </c>
      <c r="D1878" s="125" t="s">
        <v>497</v>
      </c>
      <c r="E1878" s="125" t="s">
        <v>497</v>
      </c>
      <c r="F1878" s="125" t="s">
        <v>1169</v>
      </c>
      <c r="G1878" s="125" t="s">
        <v>1170</v>
      </c>
      <c r="H1878" s="125" t="s">
        <v>187</v>
      </c>
      <c r="I1878" s="123">
        <v>38000</v>
      </c>
      <c r="J1878" s="123">
        <v>38000</v>
      </c>
      <c r="K1878" s="125" t="s">
        <v>193</v>
      </c>
      <c r="L1878" s="126">
        <v>5.8609999999999998</v>
      </c>
      <c r="M1878" s="137">
        <v>6</v>
      </c>
      <c r="N1878" s="126">
        <v>1.103</v>
      </c>
      <c r="O1878" s="123">
        <v>3</v>
      </c>
      <c r="P1878" s="136">
        <v>1.103</v>
      </c>
      <c r="Q1878" s="138">
        <v>4.2</v>
      </c>
      <c r="R1878" s="137">
        <v>4.2</v>
      </c>
      <c r="S1878" s="139">
        <v>769410</v>
      </c>
      <c r="T1878" s="124">
        <v>4</v>
      </c>
      <c r="U1878" s="140">
        <v>183192.85714285713</v>
      </c>
      <c r="V1878" s="141">
        <v>5.4587281163488903</v>
      </c>
    </row>
    <row r="1879" spans="1:22">
      <c r="A1879" s="125">
        <v>1881</v>
      </c>
      <c r="B1879" s="125">
        <v>1881</v>
      </c>
      <c r="C1879" s="125" t="s">
        <v>2684</v>
      </c>
      <c r="D1879" s="125" t="s">
        <v>497</v>
      </c>
      <c r="E1879" s="125" t="s">
        <v>497</v>
      </c>
      <c r="F1879" s="125" t="s">
        <v>477</v>
      </c>
      <c r="G1879" s="125" t="s">
        <v>478</v>
      </c>
      <c r="H1879" s="125" t="s">
        <v>187</v>
      </c>
      <c r="I1879" s="123">
        <v>38000</v>
      </c>
      <c r="J1879" s="123">
        <v>38000</v>
      </c>
      <c r="K1879" s="125" t="s">
        <v>193</v>
      </c>
      <c r="L1879" s="126">
        <v>5.556</v>
      </c>
      <c r="M1879" s="137">
        <v>6</v>
      </c>
      <c r="N1879" s="126">
        <v>2.1680000000000001</v>
      </c>
      <c r="O1879" s="123">
        <v>3</v>
      </c>
      <c r="P1879" s="136">
        <v>1.6260000000000001</v>
      </c>
      <c r="Q1879" s="138">
        <v>8.4</v>
      </c>
      <c r="R1879" s="137">
        <v>8.4</v>
      </c>
      <c r="S1879" s="139">
        <v>769410</v>
      </c>
      <c r="T1879" s="124">
        <v>4</v>
      </c>
      <c r="U1879" s="140">
        <v>91596.428571428565</v>
      </c>
      <c r="V1879" s="141">
        <v>10.917456232697781</v>
      </c>
    </row>
    <row r="1880" spans="1:22">
      <c r="A1880" s="125">
        <v>1882</v>
      </c>
      <c r="B1880" s="125">
        <v>1882</v>
      </c>
      <c r="C1880" s="125" t="s">
        <v>2685</v>
      </c>
      <c r="D1880" s="125" t="s">
        <v>497</v>
      </c>
      <c r="E1880" s="125" t="s">
        <v>497</v>
      </c>
      <c r="F1880" s="125" t="s">
        <v>477</v>
      </c>
      <c r="G1880" s="125" t="s">
        <v>478</v>
      </c>
      <c r="H1880" s="125" t="s">
        <v>187</v>
      </c>
      <c r="I1880" s="123">
        <v>38000</v>
      </c>
      <c r="J1880" s="123">
        <v>38000</v>
      </c>
      <c r="K1880" s="125" t="s">
        <v>193</v>
      </c>
      <c r="L1880" s="126">
        <v>2.4249999999999998</v>
      </c>
      <c r="M1880" s="137">
        <v>3</v>
      </c>
      <c r="N1880" s="126">
        <v>0.80900000000000005</v>
      </c>
      <c r="O1880" s="123">
        <v>3</v>
      </c>
      <c r="P1880" s="136">
        <v>0.80900000000000005</v>
      </c>
      <c r="Q1880" s="138">
        <v>4.2</v>
      </c>
      <c r="R1880" s="137">
        <v>4.2</v>
      </c>
      <c r="S1880" s="139">
        <v>558600</v>
      </c>
      <c r="T1880" s="124">
        <v>4</v>
      </c>
      <c r="U1880" s="140">
        <v>133000</v>
      </c>
      <c r="V1880" s="141">
        <v>7.518796992481203</v>
      </c>
    </row>
    <row r="1881" spans="1:22">
      <c r="A1881" s="125">
        <v>1883</v>
      </c>
      <c r="B1881" s="125">
        <v>1883</v>
      </c>
      <c r="C1881" s="125" t="s">
        <v>2686</v>
      </c>
      <c r="D1881" s="125" t="s">
        <v>497</v>
      </c>
      <c r="E1881" s="125" t="s">
        <v>497</v>
      </c>
      <c r="F1881" s="125" t="s">
        <v>477</v>
      </c>
      <c r="G1881" s="125" t="s">
        <v>478</v>
      </c>
      <c r="H1881" s="125" t="s">
        <v>187</v>
      </c>
      <c r="I1881" s="123">
        <v>38000</v>
      </c>
      <c r="J1881" s="123">
        <v>38000</v>
      </c>
      <c r="K1881" s="125" t="s">
        <v>193</v>
      </c>
      <c r="L1881" s="126">
        <v>5.3550000000000004</v>
      </c>
      <c r="M1881" s="137">
        <v>6</v>
      </c>
      <c r="N1881" s="126">
        <v>1.9179999999999999</v>
      </c>
      <c r="O1881" s="123">
        <v>3</v>
      </c>
      <c r="P1881" s="136">
        <v>1.4384999999999999</v>
      </c>
      <c r="Q1881" s="138">
        <v>8.4</v>
      </c>
      <c r="R1881" s="137">
        <v>8.4</v>
      </c>
      <c r="S1881" s="139">
        <v>769410</v>
      </c>
      <c r="T1881" s="124">
        <v>4</v>
      </c>
      <c r="U1881" s="140">
        <v>91596.428571428565</v>
      </c>
      <c r="V1881" s="141">
        <v>10.917456232697781</v>
      </c>
    </row>
    <row r="1882" spans="1:22">
      <c r="A1882" s="125">
        <v>1884</v>
      </c>
      <c r="B1882" s="125">
        <v>1884</v>
      </c>
      <c r="C1882" s="125" t="s">
        <v>2687</v>
      </c>
      <c r="D1882" s="125" t="s">
        <v>890</v>
      </c>
      <c r="E1882" s="125" t="s">
        <v>890</v>
      </c>
      <c r="F1882" s="125" t="s">
        <v>1827</v>
      </c>
      <c r="G1882" s="125" t="s">
        <v>1828</v>
      </c>
      <c r="H1882" s="125" t="s">
        <v>207</v>
      </c>
      <c r="I1882" s="123">
        <v>110000</v>
      </c>
      <c r="J1882" s="123">
        <v>20000</v>
      </c>
      <c r="K1882" s="123">
        <v>110000</v>
      </c>
      <c r="L1882" s="126">
        <v>5.8929999999999998</v>
      </c>
      <c r="M1882" s="137">
        <v>6</v>
      </c>
      <c r="N1882" s="126">
        <v>0.53400000000000003</v>
      </c>
      <c r="O1882" s="123">
        <v>3</v>
      </c>
      <c r="P1882" s="136">
        <v>0.53400000000000003</v>
      </c>
      <c r="Q1882" s="138">
        <v>4.2</v>
      </c>
      <c r="R1882" s="137">
        <v>4.2</v>
      </c>
      <c r="S1882" s="139">
        <v>1732670</v>
      </c>
      <c r="T1882" s="124">
        <v>7</v>
      </c>
      <c r="U1882" s="140">
        <v>412540.47619047615</v>
      </c>
      <c r="V1882" s="141">
        <v>2.4240045709800482</v>
      </c>
    </row>
    <row r="1883" spans="1:22">
      <c r="A1883" s="125">
        <v>1885</v>
      </c>
      <c r="B1883" s="125">
        <v>1885</v>
      </c>
      <c r="C1883" s="125" t="s">
        <v>2688</v>
      </c>
      <c r="D1883" s="125" t="s">
        <v>783</v>
      </c>
      <c r="E1883" s="125" t="s">
        <v>783</v>
      </c>
      <c r="F1883" s="125" t="s">
        <v>2689</v>
      </c>
      <c r="G1883" s="125" t="s">
        <v>2690</v>
      </c>
      <c r="H1883" s="125" t="s">
        <v>187</v>
      </c>
      <c r="I1883" s="123">
        <v>38000</v>
      </c>
      <c r="J1883" s="123">
        <v>38000</v>
      </c>
      <c r="K1883" s="125" t="s">
        <v>193</v>
      </c>
      <c r="L1883" s="126">
        <v>4.726</v>
      </c>
      <c r="M1883" s="137">
        <v>5</v>
      </c>
      <c r="N1883" s="126">
        <v>1.034</v>
      </c>
      <c r="O1883" s="123">
        <v>3</v>
      </c>
      <c r="P1883" s="136">
        <v>1.034</v>
      </c>
      <c r="Q1883" s="138">
        <v>4.2</v>
      </c>
      <c r="R1883" s="137">
        <v>4.2</v>
      </c>
      <c r="S1883" s="139">
        <v>699140</v>
      </c>
      <c r="T1883" s="124">
        <v>4</v>
      </c>
      <c r="U1883" s="140">
        <v>166461.90476190476</v>
      </c>
      <c r="V1883" s="141">
        <v>6.0073804960379897</v>
      </c>
    </row>
    <row r="1884" spans="1:22">
      <c r="A1884" s="125">
        <v>1886</v>
      </c>
      <c r="B1884" s="125">
        <v>1886</v>
      </c>
      <c r="C1884" s="125" t="s">
        <v>2691</v>
      </c>
      <c r="D1884" s="125" t="s">
        <v>418</v>
      </c>
      <c r="E1884" s="125" t="s">
        <v>418</v>
      </c>
      <c r="F1884" s="125" t="s">
        <v>2692</v>
      </c>
      <c r="G1884" s="125" t="s">
        <v>2693</v>
      </c>
      <c r="H1884" s="125" t="s">
        <v>207</v>
      </c>
      <c r="I1884" s="123">
        <v>110000</v>
      </c>
      <c r="J1884" s="123"/>
      <c r="K1884" s="123"/>
      <c r="L1884" s="126">
        <v>5.4550000000000001</v>
      </c>
      <c r="M1884" s="137">
        <v>6</v>
      </c>
      <c r="N1884" s="126">
        <v>0.72699999999999998</v>
      </c>
      <c r="O1884" s="123">
        <v>3</v>
      </c>
      <c r="P1884" s="136">
        <v>0.72699999999999998</v>
      </c>
      <c r="Q1884" s="138">
        <v>4.2</v>
      </c>
      <c r="R1884" s="137">
        <v>4.2</v>
      </c>
      <c r="S1884" s="139">
        <v>1732670</v>
      </c>
      <c r="T1884" s="124">
        <v>7</v>
      </c>
      <c r="U1884" s="140">
        <v>412540.47619047615</v>
      </c>
      <c r="V1884" s="141">
        <v>2.4240045709800482</v>
      </c>
    </row>
    <row r="1885" spans="1:22">
      <c r="A1885" s="125">
        <v>1887</v>
      </c>
      <c r="B1885" s="125">
        <v>1887</v>
      </c>
      <c r="C1885" s="125" t="s">
        <v>2694</v>
      </c>
      <c r="D1885" s="125" t="s">
        <v>190</v>
      </c>
      <c r="E1885" s="125" t="s">
        <v>190</v>
      </c>
      <c r="F1885" s="125" t="s">
        <v>1884</v>
      </c>
      <c r="G1885" s="125" t="s">
        <v>1885</v>
      </c>
      <c r="H1885" s="125" t="s">
        <v>187</v>
      </c>
      <c r="I1885" s="123">
        <v>38000</v>
      </c>
      <c r="J1885" s="123">
        <v>38000</v>
      </c>
      <c r="K1885" s="123">
        <v>20000</v>
      </c>
      <c r="L1885" s="126">
        <v>10.654</v>
      </c>
      <c r="M1885" s="137">
        <v>11</v>
      </c>
      <c r="N1885" s="126">
        <v>4.7480000000000002</v>
      </c>
      <c r="O1885" s="123">
        <v>3</v>
      </c>
      <c r="P1885" s="136">
        <v>3.5609999999999999</v>
      </c>
      <c r="Q1885" s="138">
        <v>25.200000000000003</v>
      </c>
      <c r="R1885" s="137">
        <v>25.200000000000003</v>
      </c>
      <c r="S1885" s="139">
        <v>1324920</v>
      </c>
      <c r="T1885" s="124">
        <v>5</v>
      </c>
      <c r="U1885" s="140">
        <v>52576.190476190473</v>
      </c>
      <c r="V1885" s="141">
        <v>19.02001630287112</v>
      </c>
    </row>
    <row r="1886" spans="1:22">
      <c r="A1886" s="125">
        <v>1888</v>
      </c>
      <c r="B1886" s="125">
        <v>1888</v>
      </c>
      <c r="C1886" s="125" t="s">
        <v>2695</v>
      </c>
      <c r="D1886" s="125" t="s">
        <v>223</v>
      </c>
      <c r="E1886" s="125" t="s">
        <v>223</v>
      </c>
      <c r="F1886" s="125" t="s">
        <v>2696</v>
      </c>
      <c r="G1886" s="125" t="s">
        <v>2697</v>
      </c>
      <c r="H1886" s="125" t="s">
        <v>187</v>
      </c>
      <c r="I1886" s="123">
        <v>38000</v>
      </c>
      <c r="J1886" s="123">
        <v>38000</v>
      </c>
      <c r="K1886" s="125" t="s">
        <v>193</v>
      </c>
      <c r="L1886" s="126">
        <v>9.5570000000000004</v>
      </c>
      <c r="M1886" s="137">
        <v>10</v>
      </c>
      <c r="N1886" s="126">
        <v>3.9470000000000001</v>
      </c>
      <c r="O1886" s="123">
        <v>3</v>
      </c>
      <c r="P1886" s="136">
        <v>2.9602500000000003</v>
      </c>
      <c r="Q1886" s="138">
        <v>21</v>
      </c>
      <c r="R1886" s="137">
        <v>21</v>
      </c>
      <c r="S1886" s="139">
        <v>1050490</v>
      </c>
      <c r="T1886" s="124">
        <v>4</v>
      </c>
      <c r="U1886" s="140">
        <v>50023.333333333336</v>
      </c>
      <c r="V1886" s="141">
        <v>19.990671020190579</v>
      </c>
    </row>
    <row r="1887" spans="1:22">
      <c r="A1887" s="125">
        <v>1889</v>
      </c>
      <c r="B1887" s="125">
        <v>1889</v>
      </c>
      <c r="C1887" s="125" t="s">
        <v>2698</v>
      </c>
      <c r="D1887" s="125" t="s">
        <v>205</v>
      </c>
      <c r="E1887" s="125" t="s">
        <v>205</v>
      </c>
      <c r="F1887" s="125" t="s">
        <v>1709</v>
      </c>
      <c r="G1887" s="125" t="s">
        <v>1710</v>
      </c>
      <c r="H1887" s="125" t="s">
        <v>187</v>
      </c>
      <c r="I1887" s="123">
        <v>38000</v>
      </c>
      <c r="J1887" s="123">
        <v>38000</v>
      </c>
      <c r="K1887" s="125" t="s">
        <v>193</v>
      </c>
      <c r="L1887" s="126">
        <v>10.057</v>
      </c>
      <c r="M1887" s="137">
        <v>11</v>
      </c>
      <c r="N1887" s="126">
        <v>0.748</v>
      </c>
      <c r="O1887" s="123">
        <v>3</v>
      </c>
      <c r="P1887" s="136">
        <v>0.748</v>
      </c>
      <c r="Q1887" s="138">
        <v>4.2</v>
      </c>
      <c r="R1887" s="137">
        <v>4.2</v>
      </c>
      <c r="S1887" s="139">
        <v>1439840</v>
      </c>
      <c r="T1887" s="124">
        <v>1</v>
      </c>
      <c r="U1887" s="140">
        <v>342819.04761904763</v>
      </c>
      <c r="V1887" s="141">
        <v>2.9169907767529724</v>
      </c>
    </row>
    <row r="1888" spans="1:22">
      <c r="A1888" s="125">
        <v>1890</v>
      </c>
      <c r="B1888" s="125">
        <v>1890</v>
      </c>
      <c r="C1888" s="125" t="s">
        <v>2699</v>
      </c>
      <c r="D1888" s="125" t="s">
        <v>205</v>
      </c>
      <c r="E1888" s="125" t="s">
        <v>205</v>
      </c>
      <c r="F1888" s="125" t="s">
        <v>502</v>
      </c>
      <c r="G1888" s="125" t="s">
        <v>503</v>
      </c>
      <c r="H1888" s="125" t="s">
        <v>187</v>
      </c>
      <c r="I1888" s="123">
        <v>38000</v>
      </c>
      <c r="J1888" s="123">
        <v>38000</v>
      </c>
      <c r="K1888" s="123">
        <v>10000</v>
      </c>
      <c r="L1888" s="126">
        <v>7.9320000000000004</v>
      </c>
      <c r="M1888" s="137">
        <v>8</v>
      </c>
      <c r="N1888" s="126">
        <v>4.7869999999999999</v>
      </c>
      <c r="O1888" s="123">
        <v>3</v>
      </c>
      <c r="P1888" s="136">
        <v>3.5902500000000002</v>
      </c>
      <c r="Q1888" s="138">
        <v>25.200000000000003</v>
      </c>
      <c r="R1888" s="137">
        <v>25.200000000000003</v>
      </c>
      <c r="S1888" s="139">
        <v>1058430</v>
      </c>
      <c r="T1888" s="124">
        <v>5</v>
      </c>
      <c r="U1888" s="140">
        <v>42001.190476190473</v>
      </c>
      <c r="V1888" s="141">
        <v>23.808848955528475</v>
      </c>
    </row>
    <row r="1889" spans="1:22">
      <c r="A1889" s="125">
        <v>1891</v>
      </c>
      <c r="B1889" s="125">
        <v>1891</v>
      </c>
      <c r="C1889" s="125" t="s">
        <v>2700</v>
      </c>
      <c r="D1889" s="125" t="s">
        <v>205</v>
      </c>
      <c r="E1889" s="125" t="s">
        <v>205</v>
      </c>
      <c r="F1889" s="125" t="s">
        <v>1709</v>
      </c>
      <c r="G1889" s="125" t="s">
        <v>1710</v>
      </c>
      <c r="H1889" s="125" t="s">
        <v>187</v>
      </c>
      <c r="I1889" s="123">
        <v>38000</v>
      </c>
      <c r="J1889" s="123">
        <v>38000</v>
      </c>
      <c r="K1889" s="125" t="s">
        <v>193</v>
      </c>
      <c r="L1889" s="126">
        <v>8.593</v>
      </c>
      <c r="M1889" s="137">
        <v>9</v>
      </c>
      <c r="N1889" s="126">
        <v>0.88700000000000001</v>
      </c>
      <c r="O1889" s="123">
        <v>3</v>
      </c>
      <c r="P1889" s="136">
        <v>0.88700000000000001</v>
      </c>
      <c r="Q1889" s="138">
        <v>4.2</v>
      </c>
      <c r="R1889" s="137">
        <v>4.2</v>
      </c>
      <c r="S1889" s="139">
        <v>1334440</v>
      </c>
      <c r="T1889" s="124">
        <v>1</v>
      </c>
      <c r="U1889" s="140">
        <v>317723.80952380953</v>
      </c>
      <c r="V1889" s="141">
        <v>3.1473876682353645</v>
      </c>
    </row>
    <row r="1890" spans="1:22">
      <c r="A1890" s="125">
        <v>1892</v>
      </c>
      <c r="B1890" s="125">
        <v>1892</v>
      </c>
      <c r="C1890" s="125" t="s">
        <v>2701</v>
      </c>
      <c r="D1890" s="125" t="s">
        <v>1177</v>
      </c>
      <c r="E1890" s="125" t="s">
        <v>1177</v>
      </c>
      <c r="F1890" s="125" t="s">
        <v>1984</v>
      </c>
      <c r="G1890" s="125" t="s">
        <v>1985</v>
      </c>
      <c r="H1890" s="125" t="s">
        <v>187</v>
      </c>
      <c r="I1890" s="123">
        <v>38000</v>
      </c>
      <c r="J1890" s="123">
        <v>38000</v>
      </c>
      <c r="K1890" s="125" t="s">
        <v>193</v>
      </c>
      <c r="L1890" s="126">
        <v>5.9809999999999999</v>
      </c>
      <c r="M1890" s="137">
        <v>6</v>
      </c>
      <c r="N1890" s="126">
        <v>0.379</v>
      </c>
      <c r="O1890" s="123">
        <v>3</v>
      </c>
      <c r="P1890" s="136">
        <v>0.379</v>
      </c>
      <c r="Q1890" s="138">
        <v>4.2</v>
      </c>
      <c r="R1890" s="137">
        <v>4.2</v>
      </c>
      <c r="S1890" s="139">
        <v>769410</v>
      </c>
      <c r="T1890" s="124">
        <v>4</v>
      </c>
      <c r="U1890" s="140">
        <v>183192.85714285713</v>
      </c>
      <c r="V1890" s="141">
        <v>5.4587281163488903</v>
      </c>
    </row>
    <row r="1891" spans="1:22">
      <c r="A1891" s="125">
        <v>1893</v>
      </c>
      <c r="B1891" s="125">
        <v>1893</v>
      </c>
      <c r="C1891" s="125" t="s">
        <v>2702</v>
      </c>
      <c r="D1891" s="125" t="s">
        <v>190</v>
      </c>
      <c r="E1891" s="125" t="s">
        <v>190</v>
      </c>
      <c r="F1891" s="125" t="s">
        <v>1911</v>
      </c>
      <c r="G1891" s="125" t="s">
        <v>1912</v>
      </c>
      <c r="H1891" s="125" t="s">
        <v>187</v>
      </c>
      <c r="I1891" s="123">
        <v>38000</v>
      </c>
      <c r="J1891" s="123">
        <v>38000</v>
      </c>
      <c r="K1891" s="125" t="s">
        <v>193</v>
      </c>
      <c r="L1891" s="126">
        <v>10.388</v>
      </c>
      <c r="M1891" s="137">
        <v>11</v>
      </c>
      <c r="N1891" s="126">
        <v>1.6539999999999999</v>
      </c>
      <c r="O1891" s="123">
        <v>3</v>
      </c>
      <c r="P1891" s="136">
        <v>1.2404999999999999</v>
      </c>
      <c r="Q1891" s="138">
        <v>8.4</v>
      </c>
      <c r="R1891" s="137">
        <v>8.4</v>
      </c>
      <c r="S1891" s="139">
        <v>1485200</v>
      </c>
      <c r="T1891" s="124">
        <v>2</v>
      </c>
      <c r="U1891" s="140">
        <v>176809.52380952382</v>
      </c>
      <c r="V1891" s="141">
        <v>5.655803932130353</v>
      </c>
    </row>
    <row r="1892" spans="1:22">
      <c r="A1892" s="125">
        <v>1894</v>
      </c>
      <c r="B1892" s="125">
        <v>1894</v>
      </c>
      <c r="C1892" s="125" t="s">
        <v>2703</v>
      </c>
      <c r="D1892" s="125" t="s">
        <v>890</v>
      </c>
      <c r="E1892" s="125" t="s">
        <v>1198</v>
      </c>
      <c r="F1892" s="125" t="s">
        <v>1830</v>
      </c>
      <c r="G1892" s="125" t="s">
        <v>1831</v>
      </c>
      <c r="H1892" s="125" t="s">
        <v>207</v>
      </c>
      <c r="I1892" s="123">
        <v>110000</v>
      </c>
      <c r="J1892" s="123"/>
      <c r="K1892" s="123"/>
      <c r="L1892" s="126">
        <v>8.6389999999999993</v>
      </c>
      <c r="M1892" s="137">
        <v>9</v>
      </c>
      <c r="N1892" s="126">
        <v>1.0589999999999999</v>
      </c>
      <c r="O1892" s="123">
        <v>3</v>
      </c>
      <c r="P1892" s="136">
        <v>1.0589999999999999</v>
      </c>
      <c r="Q1892" s="138">
        <v>4.2</v>
      </c>
      <c r="R1892" s="137">
        <v>4.2</v>
      </c>
      <c r="S1892" s="139">
        <v>1890770</v>
      </c>
      <c r="T1892" s="124">
        <v>7</v>
      </c>
      <c r="U1892" s="140">
        <v>450183.33333333331</v>
      </c>
      <c r="V1892" s="141">
        <v>2.2213172411239865</v>
      </c>
    </row>
    <row r="1893" spans="1:22">
      <c r="A1893" s="125">
        <v>1895</v>
      </c>
      <c r="B1893" s="125">
        <v>1895</v>
      </c>
      <c r="C1893" s="125" t="s">
        <v>2704</v>
      </c>
      <c r="D1893" s="125" t="s">
        <v>458</v>
      </c>
      <c r="E1893" s="125" t="s">
        <v>458</v>
      </c>
      <c r="F1893" s="125" t="s">
        <v>2705</v>
      </c>
      <c r="G1893" s="125" t="s">
        <v>2706</v>
      </c>
      <c r="H1893" s="125" t="s">
        <v>187</v>
      </c>
      <c r="I1893" s="123">
        <v>38000</v>
      </c>
      <c r="J1893" s="123">
        <v>38000</v>
      </c>
      <c r="K1893" s="125" t="s">
        <v>193</v>
      </c>
      <c r="L1893" s="126">
        <v>3.8140000000000001</v>
      </c>
      <c r="M1893" s="137">
        <v>4</v>
      </c>
      <c r="N1893" s="126">
        <v>0.49</v>
      </c>
      <c r="O1893" s="123">
        <v>3</v>
      </c>
      <c r="P1893" s="136">
        <v>0.49</v>
      </c>
      <c r="Q1893" s="138">
        <v>4.2</v>
      </c>
      <c r="R1893" s="137">
        <v>4.2</v>
      </c>
      <c r="S1893" s="139">
        <v>628870</v>
      </c>
      <c r="T1893" s="124">
        <v>4</v>
      </c>
      <c r="U1893" s="140">
        <v>149730.95238095237</v>
      </c>
      <c r="V1893" s="141">
        <v>6.6786458250512828</v>
      </c>
    </row>
    <row r="1894" spans="1:22">
      <c r="A1894" s="125">
        <v>1896</v>
      </c>
      <c r="B1894" s="125">
        <v>1896</v>
      </c>
      <c r="C1894" s="125" t="s">
        <v>2707</v>
      </c>
      <c r="D1894" s="125" t="s">
        <v>418</v>
      </c>
      <c r="E1894" s="125" t="s">
        <v>418</v>
      </c>
      <c r="F1894" s="125" t="s">
        <v>871</v>
      </c>
      <c r="G1894" s="125" t="s">
        <v>872</v>
      </c>
      <c r="H1894" s="125" t="s">
        <v>187</v>
      </c>
      <c r="I1894" s="123">
        <v>38000</v>
      </c>
      <c r="J1894" s="123">
        <v>38000</v>
      </c>
      <c r="K1894" s="125" t="s">
        <v>193</v>
      </c>
      <c r="L1894" s="126">
        <v>2.0459999999999998</v>
      </c>
      <c r="M1894" s="137">
        <v>3</v>
      </c>
      <c r="N1894" s="126">
        <v>0.78800000000000003</v>
      </c>
      <c r="O1894" s="123">
        <v>3</v>
      </c>
      <c r="P1894" s="136">
        <v>0.78800000000000003</v>
      </c>
      <c r="Q1894" s="138">
        <v>4.2</v>
      </c>
      <c r="R1894" s="137">
        <v>4.2</v>
      </c>
      <c r="S1894" s="139">
        <v>558600</v>
      </c>
      <c r="T1894" s="124">
        <v>4</v>
      </c>
      <c r="U1894" s="140">
        <v>133000</v>
      </c>
      <c r="V1894" s="141">
        <v>7.518796992481203</v>
      </c>
    </row>
    <row r="1895" spans="1:22">
      <c r="A1895" s="125">
        <v>1897</v>
      </c>
      <c r="B1895" s="125">
        <v>1897</v>
      </c>
      <c r="C1895" s="125" t="s">
        <v>2708</v>
      </c>
      <c r="D1895" s="125" t="s">
        <v>205</v>
      </c>
      <c r="E1895" s="125" t="s">
        <v>205</v>
      </c>
      <c r="F1895" s="125" t="s">
        <v>1920</v>
      </c>
      <c r="G1895" s="125" t="s">
        <v>1921</v>
      </c>
      <c r="H1895" s="125" t="s">
        <v>187</v>
      </c>
      <c r="I1895" s="123">
        <v>38000</v>
      </c>
      <c r="J1895" s="123"/>
      <c r="K1895" s="123"/>
      <c r="L1895" s="126">
        <v>5.327</v>
      </c>
      <c r="M1895" s="137">
        <v>6</v>
      </c>
      <c r="N1895" s="126">
        <v>0.51600000000000001</v>
      </c>
      <c r="O1895" s="123">
        <v>3</v>
      </c>
      <c r="P1895" s="136">
        <v>0.51600000000000001</v>
      </c>
      <c r="Q1895" s="138">
        <v>4.2</v>
      </c>
      <c r="R1895" s="137">
        <v>4.2</v>
      </c>
      <c r="S1895" s="139">
        <v>769410</v>
      </c>
      <c r="T1895" s="124">
        <v>4</v>
      </c>
      <c r="U1895" s="140">
        <v>183192.85714285713</v>
      </c>
      <c r="V1895" s="141">
        <v>5.4587281163488903</v>
      </c>
    </row>
    <row r="1896" spans="1:22">
      <c r="A1896" s="125">
        <v>1898</v>
      </c>
      <c r="B1896" s="125">
        <v>1898</v>
      </c>
      <c r="C1896" s="125" t="s">
        <v>2709</v>
      </c>
      <c r="D1896" s="125" t="s">
        <v>184</v>
      </c>
      <c r="E1896" s="125" t="s">
        <v>184</v>
      </c>
      <c r="F1896" s="125" t="s">
        <v>2011</v>
      </c>
      <c r="G1896" s="125" t="s">
        <v>2012</v>
      </c>
      <c r="H1896" s="125" t="s">
        <v>187</v>
      </c>
      <c r="I1896" s="123">
        <v>38000</v>
      </c>
      <c r="J1896" s="125" t="s">
        <v>193</v>
      </c>
      <c r="K1896" s="123">
        <v>38000</v>
      </c>
      <c r="L1896" s="126">
        <v>5.8470000000000004</v>
      </c>
      <c r="M1896" s="137">
        <v>6</v>
      </c>
      <c r="N1896" s="126">
        <v>0.61899999999999999</v>
      </c>
      <c r="O1896" s="123">
        <v>3</v>
      </c>
      <c r="P1896" s="136">
        <v>0.61899999999999999</v>
      </c>
      <c r="Q1896" s="138">
        <v>4.2</v>
      </c>
      <c r="R1896" s="137">
        <v>4.2</v>
      </c>
      <c r="S1896" s="139">
        <v>769410</v>
      </c>
      <c r="T1896" s="124">
        <v>4</v>
      </c>
      <c r="U1896" s="140">
        <v>183192.85714285713</v>
      </c>
      <c r="V1896" s="141">
        <v>5.4587281163488903</v>
      </c>
    </row>
    <row r="1897" spans="1:22">
      <c r="A1897" s="125">
        <v>1899</v>
      </c>
      <c r="B1897" s="125">
        <v>1899</v>
      </c>
      <c r="C1897" s="125" t="s">
        <v>2710</v>
      </c>
      <c r="D1897" s="125" t="s">
        <v>418</v>
      </c>
      <c r="E1897" s="125" t="s">
        <v>418</v>
      </c>
      <c r="F1897" s="125" t="s">
        <v>419</v>
      </c>
      <c r="G1897" s="125" t="s">
        <v>420</v>
      </c>
      <c r="H1897" s="125" t="s">
        <v>187</v>
      </c>
      <c r="I1897" s="123">
        <v>38000</v>
      </c>
      <c r="J1897" s="123">
        <v>38000</v>
      </c>
      <c r="K1897" s="125" t="s">
        <v>193</v>
      </c>
      <c r="L1897" s="126">
        <v>12.372999999999999</v>
      </c>
      <c r="M1897" s="137">
        <v>13</v>
      </c>
      <c r="N1897" s="126">
        <v>2.4809999999999999</v>
      </c>
      <c r="O1897" s="123">
        <v>3</v>
      </c>
      <c r="P1897" s="136">
        <v>1.8607499999999999</v>
      </c>
      <c r="Q1897" s="138">
        <v>12.600000000000001</v>
      </c>
      <c r="R1897" s="137">
        <v>12.600000000000001</v>
      </c>
      <c r="S1897" s="139">
        <v>1627650</v>
      </c>
      <c r="T1897" s="124">
        <v>3</v>
      </c>
      <c r="U1897" s="140">
        <v>129178.57142857142</v>
      </c>
      <c r="V1897" s="141">
        <v>7.7412220071882789</v>
      </c>
    </row>
    <row r="1898" spans="1:22">
      <c r="A1898" s="125">
        <v>1900</v>
      </c>
      <c r="B1898" s="125">
        <v>1900</v>
      </c>
      <c r="C1898" s="125" t="s">
        <v>2711</v>
      </c>
      <c r="D1898" s="125" t="s">
        <v>890</v>
      </c>
      <c r="E1898" s="125" t="s">
        <v>890</v>
      </c>
      <c r="F1898" s="125" t="s">
        <v>1975</v>
      </c>
      <c r="G1898" s="125" t="s">
        <v>1976</v>
      </c>
      <c r="H1898" s="125" t="s">
        <v>207</v>
      </c>
      <c r="I1898" s="123">
        <v>110000</v>
      </c>
      <c r="J1898" s="123">
        <v>110000</v>
      </c>
      <c r="K1898" s="123">
        <v>38000</v>
      </c>
      <c r="L1898" s="126">
        <v>7.1150000000000002</v>
      </c>
      <c r="M1898" s="137">
        <v>8</v>
      </c>
      <c r="N1898" s="126">
        <v>0.21</v>
      </c>
      <c r="O1898" s="123">
        <v>3</v>
      </c>
      <c r="P1898" s="136">
        <v>0.21</v>
      </c>
      <c r="Q1898" s="138">
        <v>4.2</v>
      </c>
      <c r="R1898" s="137">
        <v>4.2</v>
      </c>
      <c r="S1898" s="139">
        <v>1838070</v>
      </c>
      <c r="T1898" s="124">
        <v>7</v>
      </c>
      <c r="U1898" s="140">
        <v>437635.71428571426</v>
      </c>
      <c r="V1898" s="141">
        <v>2.2850054676916547</v>
      </c>
    </row>
    <row r="1899" spans="1:22">
      <c r="A1899" s="125">
        <v>1901</v>
      </c>
      <c r="B1899" s="125">
        <v>1901</v>
      </c>
      <c r="C1899" s="125" t="s">
        <v>2712</v>
      </c>
      <c r="D1899" s="125" t="s">
        <v>205</v>
      </c>
      <c r="E1899" s="125" t="s">
        <v>205</v>
      </c>
      <c r="F1899" s="125" t="s">
        <v>502</v>
      </c>
      <c r="G1899" s="125" t="s">
        <v>503</v>
      </c>
      <c r="H1899" s="125" t="s">
        <v>187</v>
      </c>
      <c r="I1899" s="123">
        <v>38000</v>
      </c>
      <c r="J1899" s="123">
        <v>38000</v>
      </c>
      <c r="K1899" s="123">
        <v>10000</v>
      </c>
      <c r="L1899" s="126">
        <v>6.1849999999999996</v>
      </c>
      <c r="M1899" s="137">
        <v>7</v>
      </c>
      <c r="N1899" s="126">
        <v>0.81399999999999995</v>
      </c>
      <c r="O1899" s="123">
        <v>3</v>
      </c>
      <c r="P1899" s="136">
        <v>0.81399999999999995</v>
      </c>
      <c r="Q1899" s="138">
        <v>4.2</v>
      </c>
      <c r="R1899" s="137">
        <v>4.2</v>
      </c>
      <c r="S1899" s="139">
        <v>839680</v>
      </c>
      <c r="T1899" s="124">
        <v>4</v>
      </c>
      <c r="U1899" s="140">
        <v>199923.80952380953</v>
      </c>
      <c r="V1899" s="141">
        <v>5.0019054878048781</v>
      </c>
    </row>
    <row r="1900" spans="1:22">
      <c r="A1900" s="125">
        <v>1902</v>
      </c>
      <c r="B1900" s="125">
        <v>1902</v>
      </c>
      <c r="C1900" s="125" t="s">
        <v>2713</v>
      </c>
      <c r="D1900" s="125" t="s">
        <v>890</v>
      </c>
      <c r="E1900" s="125" t="s">
        <v>890</v>
      </c>
      <c r="F1900" s="125" t="s">
        <v>1952</v>
      </c>
      <c r="G1900" s="125" t="s">
        <v>1953</v>
      </c>
      <c r="H1900" s="125" t="s">
        <v>187</v>
      </c>
      <c r="I1900" s="123">
        <v>38000</v>
      </c>
      <c r="J1900" s="123">
        <v>38000</v>
      </c>
      <c r="K1900" s="123">
        <v>20000</v>
      </c>
      <c r="L1900" s="126">
        <v>7.476</v>
      </c>
      <c r="M1900" s="137">
        <v>8</v>
      </c>
      <c r="N1900" s="126">
        <v>0.42199999999999999</v>
      </c>
      <c r="O1900" s="123">
        <v>3</v>
      </c>
      <c r="P1900" s="136">
        <v>0.42199999999999999</v>
      </c>
      <c r="Q1900" s="138">
        <v>4.2</v>
      </c>
      <c r="R1900" s="137">
        <v>4.2</v>
      </c>
      <c r="S1900" s="139">
        <v>909950</v>
      </c>
      <c r="T1900" s="124">
        <v>4</v>
      </c>
      <c r="U1900" s="140">
        <v>216654.76190476189</v>
      </c>
      <c r="V1900" s="141">
        <v>4.6156382218803227</v>
      </c>
    </row>
    <row r="1901" spans="1:22">
      <c r="A1901" s="125">
        <v>1903</v>
      </c>
      <c r="B1901" s="125">
        <v>1903</v>
      </c>
      <c r="C1901" s="125" t="s">
        <v>2714</v>
      </c>
      <c r="D1901" s="125" t="s">
        <v>1177</v>
      </c>
      <c r="E1901" s="125" t="s">
        <v>1177</v>
      </c>
      <c r="F1901" s="125" t="s">
        <v>1952</v>
      </c>
      <c r="G1901" s="125" t="s">
        <v>1953</v>
      </c>
      <c r="H1901" s="125" t="s">
        <v>187</v>
      </c>
      <c r="I1901" s="123">
        <v>38000</v>
      </c>
      <c r="J1901" s="123">
        <v>38000</v>
      </c>
      <c r="K1901" s="123">
        <v>20000</v>
      </c>
      <c r="L1901" s="126">
        <v>8.9659999999999993</v>
      </c>
      <c r="M1901" s="137">
        <v>9</v>
      </c>
      <c r="N1901" s="126">
        <v>0.57599999999999996</v>
      </c>
      <c r="O1901" s="123">
        <v>3</v>
      </c>
      <c r="P1901" s="136">
        <v>0.57599999999999996</v>
      </c>
      <c r="Q1901" s="138">
        <v>4.2</v>
      </c>
      <c r="R1901" s="137">
        <v>4.2</v>
      </c>
      <c r="S1901" s="139">
        <v>1334440</v>
      </c>
      <c r="T1901" s="124">
        <v>1</v>
      </c>
      <c r="U1901" s="140">
        <v>317723.80952380953</v>
      </c>
      <c r="V1901" s="141">
        <v>3.1473876682353645</v>
      </c>
    </row>
    <row r="1902" spans="1:22">
      <c r="A1902" s="125">
        <v>1904</v>
      </c>
      <c r="B1902" s="125">
        <v>1904</v>
      </c>
      <c r="C1902" s="125" t="s">
        <v>2715</v>
      </c>
      <c r="D1902" s="125" t="s">
        <v>1177</v>
      </c>
      <c r="E1902" s="125" t="s">
        <v>1177</v>
      </c>
      <c r="F1902" s="125" t="s">
        <v>1984</v>
      </c>
      <c r="G1902" s="125" t="s">
        <v>1985</v>
      </c>
      <c r="H1902" s="125" t="s">
        <v>187</v>
      </c>
      <c r="I1902" s="123">
        <v>38000</v>
      </c>
      <c r="J1902" s="123">
        <v>38000</v>
      </c>
      <c r="K1902" s="125" t="s">
        <v>193</v>
      </c>
      <c r="L1902" s="126">
        <v>6.7729999999999997</v>
      </c>
      <c r="M1902" s="137">
        <v>7</v>
      </c>
      <c r="N1902" s="126">
        <v>0.54400000000000004</v>
      </c>
      <c r="O1902" s="123">
        <v>3</v>
      </c>
      <c r="P1902" s="136">
        <v>0.54400000000000004</v>
      </c>
      <c r="Q1902" s="138">
        <v>4.2</v>
      </c>
      <c r="R1902" s="137">
        <v>4.2</v>
      </c>
      <c r="S1902" s="139">
        <v>839680</v>
      </c>
      <c r="T1902" s="124">
        <v>4</v>
      </c>
      <c r="U1902" s="140">
        <v>199923.80952380953</v>
      </c>
      <c r="V1902" s="141">
        <v>5.0019054878048781</v>
      </c>
    </row>
    <row r="1903" spans="1:22">
      <c r="A1903" s="125">
        <v>1905</v>
      </c>
      <c r="B1903" s="125">
        <v>1905</v>
      </c>
      <c r="C1903" s="125" t="s">
        <v>2716</v>
      </c>
      <c r="D1903" s="125" t="s">
        <v>184</v>
      </c>
      <c r="E1903" s="125" t="s">
        <v>184</v>
      </c>
      <c r="F1903" s="125" t="s">
        <v>270</v>
      </c>
      <c r="G1903" s="125" t="s">
        <v>271</v>
      </c>
      <c r="H1903" s="125" t="s">
        <v>187</v>
      </c>
      <c r="I1903" s="123">
        <v>38000</v>
      </c>
      <c r="J1903" s="125" t="s">
        <v>193</v>
      </c>
      <c r="K1903" s="123">
        <v>38000</v>
      </c>
      <c r="L1903" s="126">
        <v>17.489000000000001</v>
      </c>
      <c r="M1903" s="137">
        <v>18</v>
      </c>
      <c r="N1903" s="126">
        <v>0.41</v>
      </c>
      <c r="O1903" s="123">
        <v>3</v>
      </c>
      <c r="P1903" s="136">
        <v>0.41</v>
      </c>
      <c r="Q1903" s="138">
        <v>4.2</v>
      </c>
      <c r="R1903" s="137">
        <v>4.2</v>
      </c>
      <c r="S1903" s="139">
        <v>1808740</v>
      </c>
      <c r="T1903" s="124">
        <v>1</v>
      </c>
      <c r="U1903" s="140">
        <v>430652.38095238095</v>
      </c>
      <c r="V1903" s="141">
        <v>2.3220584495284009</v>
      </c>
    </row>
    <row r="1904" spans="1:22">
      <c r="A1904" s="125">
        <v>1906</v>
      </c>
      <c r="B1904" s="125">
        <v>1906</v>
      </c>
      <c r="C1904" s="125" t="s">
        <v>2717</v>
      </c>
      <c r="D1904" s="125" t="s">
        <v>890</v>
      </c>
      <c r="E1904" s="125" t="s">
        <v>890</v>
      </c>
      <c r="F1904" s="125" t="s">
        <v>1830</v>
      </c>
      <c r="G1904" s="125" t="s">
        <v>1831</v>
      </c>
      <c r="H1904" s="125" t="s">
        <v>207</v>
      </c>
      <c r="I1904" s="123">
        <v>110000</v>
      </c>
      <c r="J1904" s="123"/>
      <c r="K1904" s="123"/>
      <c r="L1904" s="126">
        <v>2.766</v>
      </c>
      <c r="M1904" s="137">
        <v>3</v>
      </c>
      <c r="N1904" s="126">
        <v>0.32300000000000001</v>
      </c>
      <c r="O1904" s="123">
        <v>3</v>
      </c>
      <c r="P1904" s="136">
        <v>0.32300000000000001</v>
      </c>
      <c r="Q1904" s="138">
        <v>4.2</v>
      </c>
      <c r="R1904" s="137">
        <v>4.2</v>
      </c>
      <c r="S1904" s="139">
        <v>1574570</v>
      </c>
      <c r="T1904" s="124">
        <v>7</v>
      </c>
      <c r="U1904" s="140">
        <v>374897.61904761905</v>
      </c>
      <c r="V1904" s="141">
        <v>2.6673949078161021</v>
      </c>
    </row>
    <row r="1905" spans="1:22">
      <c r="A1905" s="125">
        <v>1907</v>
      </c>
      <c r="B1905" s="125">
        <v>1907</v>
      </c>
      <c r="C1905" s="125" t="s">
        <v>2718</v>
      </c>
      <c r="D1905" s="125" t="s">
        <v>359</v>
      </c>
      <c r="E1905" s="125" t="s">
        <v>359</v>
      </c>
      <c r="F1905" s="125" t="s">
        <v>430</v>
      </c>
      <c r="G1905" s="125" t="s">
        <v>431</v>
      </c>
      <c r="H1905" s="125" t="s">
        <v>207</v>
      </c>
      <c r="I1905" s="123">
        <v>110000</v>
      </c>
      <c r="J1905" s="123">
        <v>110000</v>
      </c>
      <c r="K1905" s="123">
        <v>20000</v>
      </c>
      <c r="L1905" s="126">
        <v>7.7530000000000001</v>
      </c>
      <c r="M1905" s="137">
        <v>8</v>
      </c>
      <c r="N1905" s="126">
        <v>0.24399999999999999</v>
      </c>
      <c r="O1905" s="123">
        <v>3</v>
      </c>
      <c r="P1905" s="136">
        <v>0.24399999999999999</v>
      </c>
      <c r="Q1905" s="138">
        <v>4.2</v>
      </c>
      <c r="R1905" s="137">
        <v>4.2</v>
      </c>
      <c r="S1905" s="139">
        <v>1838070</v>
      </c>
      <c r="T1905" s="124">
        <v>7</v>
      </c>
      <c r="U1905" s="140">
        <v>437635.71428571426</v>
      </c>
      <c r="V1905" s="141">
        <v>2.2850054676916547</v>
      </c>
    </row>
    <row r="1906" spans="1:22">
      <c r="A1906" s="125">
        <v>1908</v>
      </c>
      <c r="B1906" s="125">
        <v>1908</v>
      </c>
      <c r="C1906" s="125" t="s">
        <v>2719</v>
      </c>
      <c r="D1906" s="125" t="s">
        <v>257</v>
      </c>
      <c r="E1906" s="125" t="s">
        <v>359</v>
      </c>
      <c r="F1906" s="125" t="s">
        <v>2720</v>
      </c>
      <c r="G1906" s="125" t="s">
        <v>2721</v>
      </c>
      <c r="H1906" s="125" t="s">
        <v>187</v>
      </c>
      <c r="I1906" s="123">
        <v>38000</v>
      </c>
      <c r="J1906" s="123">
        <v>38000</v>
      </c>
      <c r="K1906" s="125" t="s">
        <v>193</v>
      </c>
      <c r="L1906" s="126">
        <v>7.7450000000000001</v>
      </c>
      <c r="M1906" s="137">
        <v>8</v>
      </c>
      <c r="N1906" s="126">
        <v>0.54400000000000004</v>
      </c>
      <c r="O1906" s="123">
        <v>3</v>
      </c>
      <c r="P1906" s="136">
        <v>0.54400000000000004</v>
      </c>
      <c r="Q1906" s="138">
        <v>4.2</v>
      </c>
      <c r="R1906" s="137">
        <v>4.2</v>
      </c>
      <c r="S1906" s="139">
        <v>909950</v>
      </c>
      <c r="T1906" s="124">
        <v>4</v>
      </c>
      <c r="U1906" s="140">
        <v>216654.76190476189</v>
      </c>
      <c r="V1906" s="141">
        <v>4.6156382218803227</v>
      </c>
    </row>
    <row r="1907" spans="1:22">
      <c r="A1907" s="125">
        <v>1909</v>
      </c>
      <c r="B1907" s="125">
        <v>1909</v>
      </c>
      <c r="C1907" s="125" t="s">
        <v>2722</v>
      </c>
      <c r="D1907" s="125" t="s">
        <v>860</v>
      </c>
      <c r="E1907" s="125" t="s">
        <v>354</v>
      </c>
      <c r="F1907" s="125" t="s">
        <v>525</v>
      </c>
      <c r="G1907" s="125" t="s">
        <v>526</v>
      </c>
      <c r="H1907" s="125" t="s">
        <v>187</v>
      </c>
      <c r="I1907" s="123">
        <v>38000</v>
      </c>
      <c r="J1907" s="123">
        <v>38000</v>
      </c>
      <c r="K1907" s="123">
        <v>10000</v>
      </c>
      <c r="L1907" s="126">
        <v>6.0389999999999997</v>
      </c>
      <c r="M1907" s="137">
        <v>7</v>
      </c>
      <c r="N1907" s="126">
        <v>0.59399999999999997</v>
      </c>
      <c r="O1907" s="123">
        <v>3</v>
      </c>
      <c r="P1907" s="136">
        <v>0.59399999999999997</v>
      </c>
      <c r="Q1907" s="138">
        <v>4.2</v>
      </c>
      <c r="R1907" s="137">
        <v>4.2</v>
      </c>
      <c r="S1907" s="139">
        <v>839680</v>
      </c>
      <c r="T1907" s="124">
        <v>4</v>
      </c>
      <c r="U1907" s="140">
        <v>199923.80952380953</v>
      </c>
      <c r="V1907" s="141">
        <v>5.0019054878048781</v>
      </c>
    </row>
    <row r="1908" spans="1:22">
      <c r="A1908" s="125">
        <v>1910</v>
      </c>
      <c r="B1908" s="125">
        <v>1910</v>
      </c>
      <c r="C1908" s="125" t="s">
        <v>2723</v>
      </c>
      <c r="D1908" s="125" t="s">
        <v>860</v>
      </c>
      <c r="E1908" s="125" t="s">
        <v>354</v>
      </c>
      <c r="F1908" s="125" t="s">
        <v>525</v>
      </c>
      <c r="G1908" s="125" t="s">
        <v>526</v>
      </c>
      <c r="H1908" s="125" t="s">
        <v>187</v>
      </c>
      <c r="I1908" s="123">
        <v>38000</v>
      </c>
      <c r="J1908" s="123">
        <v>38000</v>
      </c>
      <c r="K1908" s="123">
        <v>10000</v>
      </c>
      <c r="L1908" s="126">
        <v>5.9630000000000001</v>
      </c>
      <c r="M1908" s="137">
        <v>6</v>
      </c>
      <c r="N1908" s="126">
        <v>0.27100000000000002</v>
      </c>
      <c r="O1908" s="123">
        <v>3</v>
      </c>
      <c r="P1908" s="136">
        <v>0.27100000000000002</v>
      </c>
      <c r="Q1908" s="138">
        <v>4.2</v>
      </c>
      <c r="R1908" s="137">
        <v>4.2</v>
      </c>
      <c r="S1908" s="139">
        <v>769410</v>
      </c>
      <c r="T1908" s="124">
        <v>4</v>
      </c>
      <c r="U1908" s="140">
        <v>183192.85714285713</v>
      </c>
      <c r="V1908" s="141">
        <v>5.4587281163488903</v>
      </c>
    </row>
    <row r="1909" spans="1:22">
      <c r="A1909" s="125">
        <v>1911</v>
      </c>
      <c r="B1909" s="125">
        <v>1911</v>
      </c>
      <c r="C1909" s="125" t="s">
        <v>2724</v>
      </c>
      <c r="D1909" s="125" t="s">
        <v>860</v>
      </c>
      <c r="E1909" s="125" t="s">
        <v>860</v>
      </c>
      <c r="F1909" s="125" t="s">
        <v>525</v>
      </c>
      <c r="G1909" s="125" t="s">
        <v>526</v>
      </c>
      <c r="H1909" s="125" t="s">
        <v>187</v>
      </c>
      <c r="I1909" s="123">
        <v>38000</v>
      </c>
      <c r="J1909" s="123">
        <v>38000</v>
      </c>
      <c r="K1909" s="123">
        <v>10000</v>
      </c>
      <c r="L1909" s="126">
        <v>12.101000000000001</v>
      </c>
      <c r="M1909" s="137">
        <v>13</v>
      </c>
      <c r="N1909" s="126">
        <v>1.905</v>
      </c>
      <c r="O1909" s="123">
        <v>3</v>
      </c>
      <c r="P1909" s="136">
        <v>1.42875</v>
      </c>
      <c r="Q1909" s="138">
        <v>8.4</v>
      </c>
      <c r="R1909" s="137">
        <v>8.4</v>
      </c>
      <c r="S1909" s="139">
        <v>1590600</v>
      </c>
      <c r="T1909" s="124">
        <v>2</v>
      </c>
      <c r="U1909" s="140">
        <v>189357.14285714284</v>
      </c>
      <c r="V1909" s="141">
        <v>5.2810260279139944</v>
      </c>
    </row>
    <row r="1910" spans="1:22">
      <c r="A1910" s="125">
        <v>1912</v>
      </c>
      <c r="B1910" s="125">
        <v>1912</v>
      </c>
      <c r="C1910" s="125" t="s">
        <v>2725</v>
      </c>
      <c r="D1910" s="125" t="s">
        <v>860</v>
      </c>
      <c r="E1910" s="125" t="s">
        <v>860</v>
      </c>
      <c r="F1910" s="125" t="s">
        <v>2024</v>
      </c>
      <c r="G1910" s="125" t="s">
        <v>2025</v>
      </c>
      <c r="H1910" s="125" t="s">
        <v>187</v>
      </c>
      <c r="I1910" s="123">
        <v>38000</v>
      </c>
      <c r="J1910" s="123">
        <v>38000</v>
      </c>
      <c r="K1910" s="125" t="s">
        <v>193</v>
      </c>
      <c r="L1910" s="126">
        <v>4.4790000000000001</v>
      </c>
      <c r="M1910" s="137">
        <v>5</v>
      </c>
      <c r="N1910" s="126">
        <v>0.26700000000000002</v>
      </c>
      <c r="O1910" s="123">
        <v>3</v>
      </c>
      <c r="P1910" s="136">
        <v>0.26700000000000002</v>
      </c>
      <c r="Q1910" s="138">
        <v>4.2</v>
      </c>
      <c r="R1910" s="137">
        <v>4.2</v>
      </c>
      <c r="S1910" s="139">
        <v>699140</v>
      </c>
      <c r="T1910" s="124">
        <v>4</v>
      </c>
      <c r="U1910" s="140">
        <v>166461.90476190476</v>
      </c>
      <c r="V1910" s="141">
        <v>6.0073804960379897</v>
      </c>
    </row>
    <row r="1911" spans="1:22">
      <c r="A1911" s="125">
        <v>1913</v>
      </c>
      <c r="B1911" s="125">
        <v>1913</v>
      </c>
      <c r="C1911" s="125" t="s">
        <v>2726</v>
      </c>
      <c r="D1911" s="125" t="s">
        <v>860</v>
      </c>
      <c r="E1911" s="125" t="s">
        <v>860</v>
      </c>
      <c r="F1911" s="125" t="s">
        <v>2024</v>
      </c>
      <c r="G1911" s="125" t="s">
        <v>2025</v>
      </c>
      <c r="H1911" s="125" t="s">
        <v>187</v>
      </c>
      <c r="I1911" s="123">
        <v>38000</v>
      </c>
      <c r="J1911" s="123">
        <v>38000</v>
      </c>
      <c r="K1911" s="125" t="s">
        <v>193</v>
      </c>
      <c r="L1911" s="126">
        <v>6.96</v>
      </c>
      <c r="M1911" s="137">
        <v>7</v>
      </c>
      <c r="N1911" s="126">
        <v>0.44800000000000001</v>
      </c>
      <c r="O1911" s="123">
        <v>3</v>
      </c>
      <c r="P1911" s="136">
        <v>0.44800000000000001</v>
      </c>
      <c r="Q1911" s="138">
        <v>4.2</v>
      </c>
      <c r="R1911" s="137">
        <v>4.2</v>
      </c>
      <c r="S1911" s="139">
        <v>839680</v>
      </c>
      <c r="T1911" s="124">
        <v>4</v>
      </c>
      <c r="U1911" s="140">
        <v>199923.80952380953</v>
      </c>
      <c r="V1911" s="141">
        <v>5.0019054878048781</v>
      </c>
    </row>
    <row r="1912" spans="1:22">
      <c r="A1912" s="125">
        <v>1914</v>
      </c>
      <c r="B1912" s="125">
        <v>1914</v>
      </c>
      <c r="C1912" s="125" t="s">
        <v>2727</v>
      </c>
      <c r="D1912" s="125" t="s">
        <v>354</v>
      </c>
      <c r="E1912" s="125" t="s">
        <v>354</v>
      </c>
      <c r="F1912" s="125" t="s">
        <v>360</v>
      </c>
      <c r="G1912" s="125" t="s">
        <v>361</v>
      </c>
      <c r="H1912" s="125" t="s">
        <v>187</v>
      </c>
      <c r="I1912" s="123">
        <v>38000</v>
      </c>
      <c r="J1912" s="123">
        <v>38000</v>
      </c>
      <c r="K1912" s="123">
        <v>10000</v>
      </c>
      <c r="L1912" s="126">
        <v>6.6520000000000001</v>
      </c>
      <c r="M1912" s="137">
        <v>7</v>
      </c>
      <c r="N1912" s="126">
        <v>0.91300000000000003</v>
      </c>
      <c r="O1912" s="123">
        <v>3</v>
      </c>
      <c r="P1912" s="136">
        <v>0.91300000000000003</v>
      </c>
      <c r="Q1912" s="138">
        <v>4.2</v>
      </c>
      <c r="R1912" s="137">
        <v>4.2</v>
      </c>
      <c r="S1912" s="139">
        <v>839680</v>
      </c>
      <c r="T1912" s="124">
        <v>4</v>
      </c>
      <c r="U1912" s="140">
        <v>199923.80952380953</v>
      </c>
      <c r="V1912" s="141">
        <v>5.0019054878048781</v>
      </c>
    </row>
    <row r="1913" spans="1:22">
      <c r="A1913" s="125">
        <v>1915</v>
      </c>
      <c r="B1913" s="125">
        <v>1915</v>
      </c>
      <c r="C1913" s="125" t="s">
        <v>2728</v>
      </c>
      <c r="D1913" s="125" t="s">
        <v>359</v>
      </c>
      <c r="E1913" s="125" t="s">
        <v>359</v>
      </c>
      <c r="F1913" s="125" t="s">
        <v>522</v>
      </c>
      <c r="G1913" s="125" t="s">
        <v>523</v>
      </c>
      <c r="H1913" s="125" t="s">
        <v>187</v>
      </c>
      <c r="I1913" s="123">
        <v>38000</v>
      </c>
      <c r="J1913" s="123">
        <v>38000</v>
      </c>
      <c r="K1913" s="123">
        <v>20000</v>
      </c>
      <c r="L1913" s="126">
        <v>9.1959999999999997</v>
      </c>
      <c r="M1913" s="137">
        <v>10</v>
      </c>
      <c r="N1913" s="126">
        <v>0.48399999999999999</v>
      </c>
      <c r="O1913" s="123">
        <v>3</v>
      </c>
      <c r="P1913" s="136">
        <v>0.48399999999999999</v>
      </c>
      <c r="Q1913" s="138">
        <v>4.2</v>
      </c>
      <c r="R1913" s="137">
        <v>4.2</v>
      </c>
      <c r="S1913" s="139">
        <v>1387140</v>
      </c>
      <c r="T1913" s="124">
        <v>1</v>
      </c>
      <c r="U1913" s="140">
        <v>330271.42857142858</v>
      </c>
      <c r="V1913" s="141">
        <v>3.0278126216531858</v>
      </c>
    </row>
    <row r="1914" spans="1:22">
      <c r="A1914" s="125">
        <v>1916</v>
      </c>
      <c r="B1914" s="125">
        <v>1916</v>
      </c>
      <c r="C1914" s="125" t="s">
        <v>2729</v>
      </c>
      <c r="D1914" s="125" t="s">
        <v>860</v>
      </c>
      <c r="E1914" s="125" t="s">
        <v>860</v>
      </c>
      <c r="F1914" s="125" t="s">
        <v>525</v>
      </c>
      <c r="G1914" s="125" t="s">
        <v>526</v>
      </c>
      <c r="H1914" s="125" t="s">
        <v>187</v>
      </c>
      <c r="I1914" s="123">
        <v>38000</v>
      </c>
      <c r="J1914" s="123">
        <v>38000</v>
      </c>
      <c r="K1914" s="123">
        <v>10000</v>
      </c>
      <c r="L1914" s="126">
        <v>6.2160000000000002</v>
      </c>
      <c r="M1914" s="137">
        <v>7</v>
      </c>
      <c r="N1914" s="126">
        <v>0.66500000000000004</v>
      </c>
      <c r="O1914" s="123">
        <v>3</v>
      </c>
      <c r="P1914" s="136">
        <v>0.66500000000000004</v>
      </c>
      <c r="Q1914" s="138">
        <v>4.2</v>
      </c>
      <c r="R1914" s="137">
        <v>4.2</v>
      </c>
      <c r="S1914" s="139">
        <v>839680</v>
      </c>
      <c r="T1914" s="124">
        <v>4</v>
      </c>
      <c r="U1914" s="140">
        <v>199923.80952380953</v>
      </c>
      <c r="V1914" s="141">
        <v>5.0019054878048781</v>
      </c>
    </row>
    <row r="1915" spans="1:22">
      <c r="A1915" s="125">
        <v>1917</v>
      </c>
      <c r="B1915" s="125">
        <v>1917</v>
      </c>
      <c r="C1915" s="125" t="s">
        <v>2730</v>
      </c>
      <c r="D1915" s="125" t="s">
        <v>354</v>
      </c>
      <c r="E1915" s="125" t="s">
        <v>354</v>
      </c>
      <c r="F1915" s="125" t="s">
        <v>1435</v>
      </c>
      <c r="G1915" s="125" t="s">
        <v>1436</v>
      </c>
      <c r="H1915" s="125" t="s">
        <v>207</v>
      </c>
      <c r="I1915" s="123">
        <v>110000</v>
      </c>
      <c r="J1915" s="123">
        <v>110000</v>
      </c>
      <c r="K1915" s="123">
        <v>38000</v>
      </c>
      <c r="L1915" s="126">
        <v>5.8259999999999996</v>
      </c>
      <c r="M1915" s="137">
        <v>6</v>
      </c>
      <c r="N1915" s="126">
        <v>0.73099999999999998</v>
      </c>
      <c r="O1915" s="123">
        <v>3</v>
      </c>
      <c r="P1915" s="136">
        <v>0.73099999999999998</v>
      </c>
      <c r="Q1915" s="138">
        <v>4.2</v>
      </c>
      <c r="R1915" s="137">
        <v>4.2</v>
      </c>
      <c r="S1915" s="139">
        <v>1732670</v>
      </c>
      <c r="T1915" s="124">
        <v>7</v>
      </c>
      <c r="U1915" s="140">
        <v>412540.47619047615</v>
      </c>
      <c r="V1915" s="141">
        <v>2.4240045709800482</v>
      </c>
    </row>
    <row r="1916" spans="1:22">
      <c r="A1916" s="125">
        <v>1918</v>
      </c>
      <c r="B1916" s="125">
        <v>1918</v>
      </c>
      <c r="C1916" s="125" t="s">
        <v>2731</v>
      </c>
      <c r="D1916" s="125" t="s">
        <v>190</v>
      </c>
      <c r="E1916" s="125" t="s">
        <v>190</v>
      </c>
      <c r="F1916" s="125" t="s">
        <v>1847</v>
      </c>
      <c r="G1916" s="125" t="s">
        <v>1848</v>
      </c>
      <c r="H1916" s="125" t="s">
        <v>187</v>
      </c>
      <c r="I1916" s="123">
        <v>38000</v>
      </c>
      <c r="J1916" s="123">
        <v>38000</v>
      </c>
      <c r="K1916" s="125" t="s">
        <v>193</v>
      </c>
      <c r="L1916" s="126">
        <v>2.87</v>
      </c>
      <c r="M1916" s="137">
        <v>3</v>
      </c>
      <c r="N1916" s="126">
        <v>1.51</v>
      </c>
      <c r="O1916" s="123">
        <v>3</v>
      </c>
      <c r="P1916" s="136">
        <v>1.1325000000000001</v>
      </c>
      <c r="Q1916" s="138">
        <v>4.2</v>
      </c>
      <c r="R1916" s="137">
        <v>4.2</v>
      </c>
      <c r="S1916" s="139">
        <v>558600</v>
      </c>
      <c r="T1916" s="124">
        <v>4</v>
      </c>
      <c r="U1916" s="140">
        <v>133000</v>
      </c>
      <c r="V1916" s="141">
        <v>7.518796992481203</v>
      </c>
    </row>
    <row r="1917" spans="1:22">
      <c r="A1917" s="125">
        <v>1919</v>
      </c>
      <c r="B1917" s="125">
        <v>1919</v>
      </c>
      <c r="C1917" s="125" t="s">
        <v>2732</v>
      </c>
      <c r="D1917" s="125" t="s">
        <v>190</v>
      </c>
      <c r="E1917" s="125" t="s">
        <v>190</v>
      </c>
      <c r="F1917" s="125" t="s">
        <v>1847</v>
      </c>
      <c r="G1917" s="125" t="s">
        <v>1848</v>
      </c>
      <c r="H1917" s="125" t="s">
        <v>187</v>
      </c>
      <c r="I1917" s="123">
        <v>38000</v>
      </c>
      <c r="J1917" s="123">
        <v>38000</v>
      </c>
      <c r="K1917" s="125" t="s">
        <v>193</v>
      </c>
      <c r="L1917" s="126">
        <v>6.5659999999999998</v>
      </c>
      <c r="M1917" s="137">
        <v>7</v>
      </c>
      <c r="N1917" s="126">
        <v>0.55700000000000005</v>
      </c>
      <c r="O1917" s="123">
        <v>3</v>
      </c>
      <c r="P1917" s="136">
        <v>0.55700000000000005</v>
      </c>
      <c r="Q1917" s="138">
        <v>4.2</v>
      </c>
      <c r="R1917" s="137">
        <v>4.2</v>
      </c>
      <c r="S1917" s="139">
        <v>839680</v>
      </c>
      <c r="T1917" s="124">
        <v>4</v>
      </c>
      <c r="U1917" s="140">
        <v>199923.80952380953</v>
      </c>
      <c r="V1917" s="141">
        <v>5.0019054878048781</v>
      </c>
    </row>
    <row r="1918" spans="1:22">
      <c r="A1918" s="125">
        <v>1920</v>
      </c>
      <c r="B1918" s="125">
        <v>1920</v>
      </c>
      <c r="C1918" s="125" t="s">
        <v>2733</v>
      </c>
      <c r="D1918" s="125" t="s">
        <v>860</v>
      </c>
      <c r="E1918" s="125" t="s">
        <v>860</v>
      </c>
      <c r="F1918" s="125" t="s">
        <v>2734</v>
      </c>
      <c r="G1918" s="125" t="s">
        <v>2735</v>
      </c>
      <c r="H1918" s="125" t="s">
        <v>207</v>
      </c>
      <c r="I1918" s="123">
        <v>110000</v>
      </c>
      <c r="J1918" s="125" t="s">
        <v>193</v>
      </c>
      <c r="K1918" s="123">
        <v>110000</v>
      </c>
      <c r="L1918" s="126">
        <v>5.0940000000000003</v>
      </c>
      <c r="M1918" s="137">
        <v>6</v>
      </c>
      <c r="N1918" s="126">
        <v>7.0860000000000003</v>
      </c>
      <c r="O1918" s="123">
        <v>3</v>
      </c>
      <c r="P1918" s="136">
        <v>5.3145000000000007</v>
      </c>
      <c r="Q1918" s="138">
        <v>37.800000000000004</v>
      </c>
      <c r="R1918" s="137">
        <v>37.800000000000004</v>
      </c>
      <c r="S1918" s="139">
        <v>2621410</v>
      </c>
      <c r="T1918" s="124">
        <v>10</v>
      </c>
      <c r="U1918" s="140">
        <v>69349.470899470893</v>
      </c>
      <c r="V1918" s="141">
        <v>14.419720684669704</v>
      </c>
    </row>
    <row r="1919" spans="1:22">
      <c r="A1919" s="125">
        <v>1921</v>
      </c>
      <c r="B1919" s="125">
        <v>1921</v>
      </c>
      <c r="C1919" s="125" t="s">
        <v>2736</v>
      </c>
      <c r="D1919" s="125" t="s">
        <v>860</v>
      </c>
      <c r="E1919" s="125" t="s">
        <v>860</v>
      </c>
      <c r="F1919" s="125" t="s">
        <v>1815</v>
      </c>
      <c r="G1919" s="125" t="s">
        <v>1816</v>
      </c>
      <c r="H1919" s="125" t="s">
        <v>187</v>
      </c>
      <c r="I1919" s="123">
        <v>38000</v>
      </c>
      <c r="J1919" s="123">
        <v>38000</v>
      </c>
      <c r="K1919" s="125" t="s">
        <v>193</v>
      </c>
      <c r="L1919" s="126">
        <v>12.766</v>
      </c>
      <c r="M1919" s="137">
        <v>13</v>
      </c>
      <c r="N1919" s="126">
        <v>0.42799999999999999</v>
      </c>
      <c r="O1919" s="123">
        <v>3</v>
      </c>
      <c r="P1919" s="136">
        <v>0.42799999999999999</v>
      </c>
      <c r="Q1919" s="138">
        <v>4.2</v>
      </c>
      <c r="R1919" s="137">
        <v>4.2</v>
      </c>
      <c r="S1919" s="139">
        <v>1545240</v>
      </c>
      <c r="T1919" s="124">
        <v>1</v>
      </c>
      <c r="U1919" s="140">
        <v>367914.28571428568</v>
      </c>
      <c r="V1919" s="141">
        <v>2.7180243845616214</v>
      </c>
    </row>
    <row r="1920" spans="1:22">
      <c r="A1920" s="125">
        <v>1922</v>
      </c>
      <c r="B1920" s="125">
        <v>1922</v>
      </c>
      <c r="C1920" s="125" t="s">
        <v>2737</v>
      </c>
      <c r="D1920" s="125" t="s">
        <v>392</v>
      </c>
      <c r="E1920" s="125" t="s">
        <v>1814</v>
      </c>
      <c r="F1920" s="125" t="s">
        <v>2056</v>
      </c>
      <c r="G1920" s="125" t="s">
        <v>2057</v>
      </c>
      <c r="H1920" s="125" t="s">
        <v>187</v>
      </c>
      <c r="I1920" s="123">
        <v>38000</v>
      </c>
      <c r="J1920" s="123">
        <v>38000</v>
      </c>
      <c r="K1920" s="125" t="s">
        <v>193</v>
      </c>
      <c r="L1920" s="126">
        <v>7.1150000000000002</v>
      </c>
      <c r="M1920" s="137">
        <v>8</v>
      </c>
      <c r="N1920" s="126">
        <v>0.753</v>
      </c>
      <c r="O1920" s="123">
        <v>3</v>
      </c>
      <c r="P1920" s="136">
        <v>0.753</v>
      </c>
      <c r="Q1920" s="138">
        <v>4.2</v>
      </c>
      <c r="R1920" s="137">
        <v>4.2</v>
      </c>
      <c r="S1920" s="139">
        <v>909950</v>
      </c>
      <c r="T1920" s="124">
        <v>4</v>
      </c>
      <c r="U1920" s="140">
        <v>216654.76190476189</v>
      </c>
      <c r="V1920" s="141">
        <v>4.6156382218803227</v>
      </c>
    </row>
    <row r="1921" spans="1:22">
      <c r="A1921" s="125">
        <v>1923</v>
      </c>
      <c r="B1921" s="125">
        <v>1923</v>
      </c>
      <c r="C1921" s="125" t="s">
        <v>2738</v>
      </c>
      <c r="D1921" s="125" t="s">
        <v>392</v>
      </c>
      <c r="E1921" s="125" t="s">
        <v>1814</v>
      </c>
      <c r="F1921" s="125" t="s">
        <v>2056</v>
      </c>
      <c r="G1921" s="125" t="s">
        <v>2057</v>
      </c>
      <c r="H1921" s="125" t="s">
        <v>187</v>
      </c>
      <c r="I1921" s="123">
        <v>38000</v>
      </c>
      <c r="J1921" s="123">
        <v>38000</v>
      </c>
      <c r="K1921" s="125" t="s">
        <v>193</v>
      </c>
      <c r="L1921" s="126">
        <v>10.773999999999999</v>
      </c>
      <c r="M1921" s="137">
        <v>11</v>
      </c>
      <c r="N1921" s="126">
        <v>1.2969999999999999</v>
      </c>
      <c r="O1921" s="123">
        <v>3</v>
      </c>
      <c r="P1921" s="136">
        <v>0.97275</v>
      </c>
      <c r="Q1921" s="138">
        <v>4.2</v>
      </c>
      <c r="R1921" s="137">
        <v>4.2</v>
      </c>
      <c r="S1921" s="139">
        <v>1439840</v>
      </c>
      <c r="T1921" s="124">
        <v>1</v>
      </c>
      <c r="U1921" s="140">
        <v>342819.04761904763</v>
      </c>
      <c r="V1921" s="141">
        <v>2.9169907767529724</v>
      </c>
    </row>
    <row r="1922" spans="1:22">
      <c r="A1922" s="125">
        <v>1924</v>
      </c>
      <c r="B1922" s="125">
        <v>1924</v>
      </c>
      <c r="C1922" s="125" t="s">
        <v>2739</v>
      </c>
      <c r="D1922" s="125" t="s">
        <v>1198</v>
      </c>
      <c r="E1922" s="125" t="s">
        <v>1198</v>
      </c>
      <c r="F1922" s="125" t="s">
        <v>2056</v>
      </c>
      <c r="G1922" s="125" t="s">
        <v>2057</v>
      </c>
      <c r="H1922" s="125" t="s">
        <v>187</v>
      </c>
      <c r="I1922" s="123">
        <v>38000</v>
      </c>
      <c r="J1922" s="123">
        <v>38000</v>
      </c>
      <c r="K1922" s="125" t="s">
        <v>193</v>
      </c>
      <c r="L1922" s="126">
        <v>10.872999999999999</v>
      </c>
      <c r="M1922" s="137">
        <v>11</v>
      </c>
      <c r="N1922" s="126">
        <v>0.52500000000000002</v>
      </c>
      <c r="O1922" s="123">
        <v>3</v>
      </c>
      <c r="P1922" s="136">
        <v>0.52500000000000002</v>
      </c>
      <c r="Q1922" s="138">
        <v>4.2</v>
      </c>
      <c r="R1922" s="137">
        <v>4.2</v>
      </c>
      <c r="S1922" s="139">
        <v>1439840</v>
      </c>
      <c r="T1922" s="124">
        <v>1</v>
      </c>
      <c r="U1922" s="140">
        <v>342819.04761904763</v>
      </c>
      <c r="V1922" s="141">
        <v>2.9169907767529724</v>
      </c>
    </row>
    <row r="1923" spans="1:22">
      <c r="A1923" s="125">
        <v>1925</v>
      </c>
      <c r="B1923" s="125">
        <v>1925</v>
      </c>
      <c r="C1923" s="125" t="s">
        <v>2740</v>
      </c>
      <c r="D1923" s="125" t="s">
        <v>1198</v>
      </c>
      <c r="E1923" s="125" t="s">
        <v>1198</v>
      </c>
      <c r="F1923" s="125" t="s">
        <v>1199</v>
      </c>
      <c r="G1923" s="125" t="s">
        <v>1200</v>
      </c>
      <c r="H1923" s="125" t="s">
        <v>187</v>
      </c>
      <c r="I1923" s="123">
        <v>38000</v>
      </c>
      <c r="J1923" s="123">
        <v>38000</v>
      </c>
      <c r="K1923" s="123">
        <v>10000</v>
      </c>
      <c r="L1923" s="126">
        <v>9.6189999999999998</v>
      </c>
      <c r="M1923" s="137">
        <v>10</v>
      </c>
      <c r="N1923" s="126">
        <v>0.35299999999999998</v>
      </c>
      <c r="O1923" s="123">
        <v>3</v>
      </c>
      <c r="P1923" s="136">
        <v>0.35299999999999998</v>
      </c>
      <c r="Q1923" s="138">
        <v>4.2</v>
      </c>
      <c r="R1923" s="137">
        <v>4.2</v>
      </c>
      <c r="S1923" s="139">
        <v>1387140</v>
      </c>
      <c r="T1923" s="124">
        <v>1</v>
      </c>
      <c r="U1923" s="140">
        <v>330271.42857142858</v>
      </c>
      <c r="V1923" s="141">
        <v>3.0278126216531858</v>
      </c>
    </row>
    <row r="1924" spans="1:22">
      <c r="A1924" s="125">
        <v>1926</v>
      </c>
      <c r="B1924" s="125">
        <v>1926</v>
      </c>
      <c r="C1924" s="125" t="s">
        <v>2741</v>
      </c>
      <c r="D1924" s="125" t="s">
        <v>1198</v>
      </c>
      <c r="E1924" s="125" t="s">
        <v>1198</v>
      </c>
      <c r="F1924" s="125" t="s">
        <v>1199</v>
      </c>
      <c r="G1924" s="125" t="s">
        <v>1200</v>
      </c>
      <c r="H1924" s="125" t="s">
        <v>187</v>
      </c>
      <c r="I1924" s="123">
        <v>38000</v>
      </c>
      <c r="J1924" s="123">
        <v>38000</v>
      </c>
      <c r="K1924" s="123">
        <v>10000</v>
      </c>
      <c r="L1924" s="126">
        <v>7.6849999999999996</v>
      </c>
      <c r="M1924" s="137">
        <v>8</v>
      </c>
      <c r="N1924" s="126">
        <v>1.27</v>
      </c>
      <c r="O1924" s="123">
        <v>3</v>
      </c>
      <c r="P1924" s="136">
        <v>0.95250000000000001</v>
      </c>
      <c r="Q1924" s="138">
        <v>4.2</v>
      </c>
      <c r="R1924" s="137">
        <v>4.2</v>
      </c>
      <c r="S1924" s="139">
        <v>909950</v>
      </c>
      <c r="T1924" s="124">
        <v>4</v>
      </c>
      <c r="U1924" s="140">
        <v>216654.76190476189</v>
      </c>
      <c r="V1924" s="141">
        <v>4.6156382218803227</v>
      </c>
    </row>
    <row r="1925" spans="1:22">
      <c r="A1925" s="125">
        <v>1927</v>
      </c>
      <c r="B1925" s="125">
        <v>1927</v>
      </c>
      <c r="C1925" s="125" t="s">
        <v>2742</v>
      </c>
      <c r="D1925" s="125" t="s">
        <v>1198</v>
      </c>
      <c r="E1925" s="125" t="s">
        <v>1198</v>
      </c>
      <c r="F1925" s="125" t="s">
        <v>1199</v>
      </c>
      <c r="G1925" s="125" t="s">
        <v>1200</v>
      </c>
      <c r="H1925" s="125" t="s">
        <v>187</v>
      </c>
      <c r="I1925" s="123">
        <v>38000</v>
      </c>
      <c r="J1925" s="123">
        <v>38000</v>
      </c>
      <c r="K1925" s="123">
        <v>10000</v>
      </c>
      <c r="L1925" s="126">
        <v>7.7549999999999999</v>
      </c>
      <c r="M1925" s="137">
        <v>8</v>
      </c>
      <c r="N1925" s="126">
        <v>0.42399999999999999</v>
      </c>
      <c r="O1925" s="123">
        <v>3</v>
      </c>
      <c r="P1925" s="136">
        <v>0.42399999999999999</v>
      </c>
      <c r="Q1925" s="138">
        <v>4.2</v>
      </c>
      <c r="R1925" s="137">
        <v>4.2</v>
      </c>
      <c r="S1925" s="139">
        <v>909950</v>
      </c>
      <c r="T1925" s="124">
        <v>4</v>
      </c>
      <c r="U1925" s="140">
        <v>216654.76190476189</v>
      </c>
      <c r="V1925" s="141">
        <v>4.6156382218803227</v>
      </c>
    </row>
    <row r="1926" spans="1:22">
      <c r="A1926" s="125">
        <v>1928</v>
      </c>
      <c r="B1926" s="125">
        <v>1928</v>
      </c>
      <c r="C1926" s="125" t="s">
        <v>2743</v>
      </c>
      <c r="D1926" s="125" t="s">
        <v>392</v>
      </c>
      <c r="E1926" s="125" t="s">
        <v>1814</v>
      </c>
      <c r="F1926" s="125" t="s">
        <v>2062</v>
      </c>
      <c r="G1926" s="125" t="s">
        <v>2063</v>
      </c>
      <c r="H1926" s="125" t="s">
        <v>187</v>
      </c>
      <c r="I1926" s="123">
        <v>38000</v>
      </c>
      <c r="J1926" s="123">
        <v>38000</v>
      </c>
      <c r="K1926" s="125" t="s">
        <v>193</v>
      </c>
      <c r="L1926" s="126">
        <v>5.6459999999999999</v>
      </c>
      <c r="M1926" s="137">
        <v>6</v>
      </c>
      <c r="N1926" s="126">
        <v>3.9119999999999999</v>
      </c>
      <c r="O1926" s="123">
        <v>3</v>
      </c>
      <c r="P1926" s="136">
        <v>2.9340000000000002</v>
      </c>
      <c r="Q1926" s="138">
        <v>21</v>
      </c>
      <c r="R1926" s="137">
        <v>21</v>
      </c>
      <c r="S1926" s="139">
        <v>769410</v>
      </c>
      <c r="T1926" s="124">
        <v>4</v>
      </c>
      <c r="U1926" s="140">
        <v>36638.571428571428</v>
      </c>
      <c r="V1926" s="141">
        <v>27.293640581744455</v>
      </c>
    </row>
    <row r="1927" spans="1:22">
      <c r="A1927" s="125">
        <v>1929</v>
      </c>
      <c r="B1927" s="125">
        <v>1929</v>
      </c>
      <c r="C1927" s="125" t="s">
        <v>2744</v>
      </c>
      <c r="D1927" s="125" t="s">
        <v>1198</v>
      </c>
      <c r="E1927" s="125" t="s">
        <v>1198</v>
      </c>
      <c r="F1927" s="125" t="s">
        <v>2062</v>
      </c>
      <c r="G1927" s="125" t="s">
        <v>2063</v>
      </c>
      <c r="H1927" s="125" t="s">
        <v>187</v>
      </c>
      <c r="I1927" s="123">
        <v>38000</v>
      </c>
      <c r="J1927" s="123">
        <v>38000</v>
      </c>
      <c r="K1927" s="125" t="s">
        <v>193</v>
      </c>
      <c r="L1927" s="126">
        <v>5.0880000000000001</v>
      </c>
      <c r="M1927" s="137">
        <v>6</v>
      </c>
      <c r="N1927" s="126">
        <v>0.58499999999999996</v>
      </c>
      <c r="O1927" s="123">
        <v>3</v>
      </c>
      <c r="P1927" s="136">
        <v>0.58499999999999996</v>
      </c>
      <c r="Q1927" s="138">
        <v>4.2</v>
      </c>
      <c r="R1927" s="137">
        <v>4.2</v>
      </c>
      <c r="S1927" s="139">
        <v>769410</v>
      </c>
      <c r="T1927" s="124">
        <v>4</v>
      </c>
      <c r="U1927" s="140">
        <v>183192.85714285713</v>
      </c>
      <c r="V1927" s="141">
        <v>5.4587281163488903</v>
      </c>
    </row>
    <row r="1928" spans="1:22">
      <c r="A1928" s="125">
        <v>1930</v>
      </c>
      <c r="B1928" s="125">
        <v>1930</v>
      </c>
      <c r="C1928" s="125" t="s">
        <v>2745</v>
      </c>
      <c r="D1928" s="125" t="s">
        <v>392</v>
      </c>
      <c r="E1928" s="125" t="s">
        <v>1814</v>
      </c>
      <c r="F1928" s="125" t="s">
        <v>2062</v>
      </c>
      <c r="G1928" s="125" t="s">
        <v>2063</v>
      </c>
      <c r="H1928" s="125" t="s">
        <v>187</v>
      </c>
      <c r="I1928" s="123">
        <v>38000</v>
      </c>
      <c r="J1928" s="123">
        <v>38000</v>
      </c>
      <c r="K1928" s="125" t="s">
        <v>193</v>
      </c>
      <c r="L1928" s="126">
        <v>2.8940000000000001</v>
      </c>
      <c r="M1928" s="137">
        <v>3</v>
      </c>
      <c r="N1928" s="126">
        <v>0.63200000000000001</v>
      </c>
      <c r="O1928" s="123">
        <v>3</v>
      </c>
      <c r="P1928" s="136">
        <v>0.63200000000000001</v>
      </c>
      <c r="Q1928" s="138">
        <v>4.2</v>
      </c>
      <c r="R1928" s="137">
        <v>4.2</v>
      </c>
      <c r="S1928" s="139">
        <v>558600</v>
      </c>
      <c r="T1928" s="124">
        <v>4</v>
      </c>
      <c r="U1928" s="140">
        <v>133000</v>
      </c>
      <c r="V1928" s="141">
        <v>7.518796992481203</v>
      </c>
    </row>
    <row r="1929" spans="1:22">
      <c r="A1929" s="125">
        <v>1931</v>
      </c>
      <c r="B1929" s="125">
        <v>1931</v>
      </c>
      <c r="C1929" s="125" t="s">
        <v>2746</v>
      </c>
      <c r="D1929" s="125" t="s">
        <v>544</v>
      </c>
      <c r="E1929" s="125" t="s">
        <v>544</v>
      </c>
      <c r="F1929" s="125" t="s">
        <v>2062</v>
      </c>
      <c r="G1929" s="125" t="s">
        <v>2063</v>
      </c>
      <c r="H1929" s="125" t="s">
        <v>187</v>
      </c>
      <c r="I1929" s="123">
        <v>38000</v>
      </c>
      <c r="J1929" s="123">
        <v>38000</v>
      </c>
      <c r="K1929" s="125" t="s">
        <v>193</v>
      </c>
      <c r="L1929" s="126">
        <v>5.1189999999999998</v>
      </c>
      <c r="M1929" s="137">
        <v>6</v>
      </c>
      <c r="N1929" s="126">
        <v>0.45800000000000002</v>
      </c>
      <c r="O1929" s="123">
        <v>3</v>
      </c>
      <c r="P1929" s="136">
        <v>0.45800000000000002</v>
      </c>
      <c r="Q1929" s="138">
        <v>4.2</v>
      </c>
      <c r="R1929" s="137">
        <v>4.2</v>
      </c>
      <c r="S1929" s="139">
        <v>769410</v>
      </c>
      <c r="T1929" s="124">
        <v>4</v>
      </c>
      <c r="U1929" s="140">
        <v>183192.85714285713</v>
      </c>
      <c r="V1929" s="141">
        <v>5.4587281163488903</v>
      </c>
    </row>
    <row r="1930" spans="1:22">
      <c r="A1930" s="125">
        <v>1932</v>
      </c>
      <c r="B1930" s="125">
        <v>1932</v>
      </c>
      <c r="C1930" s="125" t="s">
        <v>2747</v>
      </c>
      <c r="D1930" s="125" t="s">
        <v>1814</v>
      </c>
      <c r="E1930" s="125" t="s">
        <v>1814</v>
      </c>
      <c r="F1930" s="125" t="s">
        <v>2056</v>
      </c>
      <c r="G1930" s="125" t="s">
        <v>2057</v>
      </c>
      <c r="H1930" s="125" t="s">
        <v>187</v>
      </c>
      <c r="I1930" s="123">
        <v>38000</v>
      </c>
      <c r="J1930" s="123">
        <v>38000</v>
      </c>
      <c r="K1930" s="125" t="s">
        <v>193</v>
      </c>
      <c r="L1930" s="126">
        <v>5.5350000000000001</v>
      </c>
      <c r="M1930" s="137">
        <v>6</v>
      </c>
      <c r="N1930" s="126">
        <v>1.2729999999999999</v>
      </c>
      <c r="O1930" s="123">
        <v>3</v>
      </c>
      <c r="P1930" s="136">
        <v>0.95474999999999999</v>
      </c>
      <c r="Q1930" s="138">
        <v>4.2</v>
      </c>
      <c r="R1930" s="137">
        <v>4.2</v>
      </c>
      <c r="S1930" s="139">
        <v>769410</v>
      </c>
      <c r="T1930" s="124">
        <v>4</v>
      </c>
      <c r="U1930" s="140">
        <v>183192.85714285713</v>
      </c>
      <c r="V1930" s="141">
        <v>5.4587281163488903</v>
      </c>
    </row>
    <row r="1931" spans="1:22">
      <c r="A1931" s="125">
        <v>1933</v>
      </c>
      <c r="B1931" s="125">
        <v>1933</v>
      </c>
      <c r="C1931" s="125" t="s">
        <v>2748</v>
      </c>
      <c r="D1931" s="125" t="s">
        <v>1814</v>
      </c>
      <c r="E1931" s="125" t="s">
        <v>1814</v>
      </c>
      <c r="F1931" s="125" t="s">
        <v>2062</v>
      </c>
      <c r="G1931" s="125" t="s">
        <v>2063</v>
      </c>
      <c r="H1931" s="125" t="s">
        <v>187</v>
      </c>
      <c r="I1931" s="123">
        <v>38000</v>
      </c>
      <c r="J1931" s="123">
        <v>38000</v>
      </c>
      <c r="K1931" s="125" t="s">
        <v>193</v>
      </c>
      <c r="L1931" s="126">
        <v>11.015000000000001</v>
      </c>
      <c r="M1931" s="137">
        <v>12</v>
      </c>
      <c r="N1931" s="126">
        <v>0.71699999999999997</v>
      </c>
      <c r="O1931" s="123">
        <v>3</v>
      </c>
      <c r="P1931" s="136">
        <v>0.71699999999999997</v>
      </c>
      <c r="Q1931" s="138">
        <v>4.2</v>
      </c>
      <c r="R1931" s="137">
        <v>4.2</v>
      </c>
      <c r="S1931" s="139">
        <v>1492540</v>
      </c>
      <c r="T1931" s="124">
        <v>1</v>
      </c>
      <c r="U1931" s="140">
        <v>355366.66666666663</v>
      </c>
      <c r="V1931" s="141">
        <v>2.8139949348091173</v>
      </c>
    </row>
    <row r="1932" spans="1:22">
      <c r="A1932" s="125">
        <v>1934</v>
      </c>
      <c r="B1932" s="125">
        <v>1934</v>
      </c>
      <c r="C1932" s="125" t="s">
        <v>2749</v>
      </c>
      <c r="D1932" s="125" t="s">
        <v>1198</v>
      </c>
      <c r="E1932" s="125" t="s">
        <v>1198</v>
      </c>
      <c r="F1932" s="125" t="s">
        <v>1202</v>
      </c>
      <c r="G1932" s="125" t="s">
        <v>1203</v>
      </c>
      <c r="H1932" s="125" t="s">
        <v>187</v>
      </c>
      <c r="I1932" s="123">
        <v>38000</v>
      </c>
      <c r="J1932" s="123">
        <v>38000</v>
      </c>
      <c r="K1932" s="125" t="s">
        <v>193</v>
      </c>
      <c r="L1932" s="126">
        <v>3.1160000000000001</v>
      </c>
      <c r="M1932" s="137">
        <v>4</v>
      </c>
      <c r="N1932" s="126">
        <v>0.72899999999999998</v>
      </c>
      <c r="O1932" s="123">
        <v>3</v>
      </c>
      <c r="P1932" s="136">
        <v>0.72899999999999998</v>
      </c>
      <c r="Q1932" s="138">
        <v>4.2</v>
      </c>
      <c r="R1932" s="137">
        <v>4.2</v>
      </c>
      <c r="S1932" s="139">
        <v>628870</v>
      </c>
      <c r="T1932" s="124">
        <v>4</v>
      </c>
      <c r="U1932" s="140">
        <v>149730.95238095237</v>
      </c>
      <c r="V1932" s="141">
        <v>6.6786458250512828</v>
      </c>
    </row>
    <row r="1933" spans="1:22">
      <c r="A1933" s="125">
        <v>1935</v>
      </c>
      <c r="B1933" s="125">
        <v>1935</v>
      </c>
      <c r="C1933" s="125" t="s">
        <v>2750</v>
      </c>
      <c r="D1933" s="125" t="s">
        <v>1198</v>
      </c>
      <c r="E1933" s="125" t="s">
        <v>544</v>
      </c>
      <c r="F1933" s="125" t="s">
        <v>1202</v>
      </c>
      <c r="G1933" s="125" t="s">
        <v>1203</v>
      </c>
      <c r="H1933" s="125" t="s">
        <v>187</v>
      </c>
      <c r="I1933" s="123">
        <v>38000</v>
      </c>
      <c r="J1933" s="123">
        <v>38000</v>
      </c>
      <c r="K1933" s="125" t="s">
        <v>193</v>
      </c>
      <c r="L1933" s="126">
        <v>8.9700000000000006</v>
      </c>
      <c r="M1933" s="137">
        <v>9</v>
      </c>
      <c r="N1933" s="126">
        <v>0.53700000000000003</v>
      </c>
      <c r="O1933" s="123">
        <v>3</v>
      </c>
      <c r="P1933" s="136">
        <v>0.53700000000000003</v>
      </c>
      <c r="Q1933" s="138">
        <v>4.2</v>
      </c>
      <c r="R1933" s="137">
        <v>4.2</v>
      </c>
      <c r="S1933" s="139">
        <v>1334440</v>
      </c>
      <c r="T1933" s="124">
        <v>1</v>
      </c>
      <c r="U1933" s="140">
        <v>317723.80952380953</v>
      </c>
      <c r="V1933" s="141">
        <v>3.1473876682353645</v>
      </c>
    </row>
    <row r="1934" spans="1:22">
      <c r="A1934" s="125">
        <v>1936</v>
      </c>
      <c r="B1934" s="125">
        <v>1936</v>
      </c>
      <c r="C1934" s="125" t="s">
        <v>2751</v>
      </c>
      <c r="D1934" s="125" t="s">
        <v>1198</v>
      </c>
      <c r="E1934" s="125" t="s">
        <v>1198</v>
      </c>
      <c r="F1934" s="125" t="s">
        <v>2340</v>
      </c>
      <c r="G1934" s="125" t="s">
        <v>2341</v>
      </c>
      <c r="H1934" s="125" t="s">
        <v>207</v>
      </c>
      <c r="I1934" s="123">
        <v>110000</v>
      </c>
      <c r="J1934" s="123"/>
      <c r="K1934" s="123"/>
      <c r="L1934" s="126">
        <v>6.2919999999999998</v>
      </c>
      <c r="M1934" s="137">
        <v>7</v>
      </c>
      <c r="N1934" s="126">
        <v>0.76400000000000001</v>
      </c>
      <c r="O1934" s="123">
        <v>3</v>
      </c>
      <c r="P1934" s="136">
        <v>0.76400000000000001</v>
      </c>
      <c r="Q1934" s="138">
        <v>4.2</v>
      </c>
      <c r="R1934" s="137">
        <v>4.2</v>
      </c>
      <c r="S1934" s="139">
        <v>1785370</v>
      </c>
      <c r="T1934" s="124">
        <v>7</v>
      </c>
      <c r="U1934" s="140">
        <v>425088.09523809521</v>
      </c>
      <c r="V1934" s="141">
        <v>2.3524535530450272</v>
      </c>
    </row>
    <row r="1935" spans="1:22">
      <c r="A1935" s="125">
        <v>1937</v>
      </c>
      <c r="B1935" s="125">
        <v>1937</v>
      </c>
      <c r="C1935" s="125" t="s">
        <v>2752</v>
      </c>
      <c r="D1935" s="125" t="s">
        <v>1198</v>
      </c>
      <c r="E1935" s="125" t="s">
        <v>1198</v>
      </c>
      <c r="F1935" s="125" t="s">
        <v>2080</v>
      </c>
      <c r="G1935" s="125" t="s">
        <v>2081</v>
      </c>
      <c r="H1935" s="125" t="s">
        <v>187</v>
      </c>
      <c r="I1935" s="123">
        <v>38000</v>
      </c>
      <c r="J1935" s="123">
        <v>38000</v>
      </c>
      <c r="K1935" s="123">
        <v>10000</v>
      </c>
      <c r="L1935" s="126">
        <v>5.9660000000000002</v>
      </c>
      <c r="M1935" s="137">
        <v>6</v>
      </c>
      <c r="N1935" s="126">
        <v>0.42699999999999999</v>
      </c>
      <c r="O1935" s="123">
        <v>3</v>
      </c>
      <c r="P1935" s="136">
        <v>0.42699999999999999</v>
      </c>
      <c r="Q1935" s="138">
        <v>4.2</v>
      </c>
      <c r="R1935" s="137">
        <v>4.2</v>
      </c>
      <c r="S1935" s="139">
        <v>769410</v>
      </c>
      <c r="T1935" s="124">
        <v>4</v>
      </c>
      <c r="U1935" s="140">
        <v>183192.85714285713</v>
      </c>
      <c r="V1935" s="141">
        <v>5.4587281163488903</v>
      </c>
    </row>
    <row r="1936" spans="1:22">
      <c r="A1936" s="125">
        <v>1938</v>
      </c>
      <c r="B1936" s="125">
        <v>1938</v>
      </c>
      <c r="C1936" s="125" t="s">
        <v>2753</v>
      </c>
      <c r="D1936" s="125" t="s">
        <v>2076</v>
      </c>
      <c r="E1936" s="125" t="s">
        <v>257</v>
      </c>
      <c r="F1936" s="125" t="s">
        <v>2754</v>
      </c>
      <c r="G1936" s="125" t="s">
        <v>2755</v>
      </c>
      <c r="H1936" s="125" t="s">
        <v>187</v>
      </c>
      <c r="I1936" s="123">
        <v>38000</v>
      </c>
      <c r="J1936" s="123">
        <v>38000</v>
      </c>
      <c r="K1936" s="123">
        <v>10000</v>
      </c>
      <c r="L1936" s="126">
        <v>3.181</v>
      </c>
      <c r="M1936" s="137">
        <v>4</v>
      </c>
      <c r="N1936" s="126">
        <v>1.6459999999999999</v>
      </c>
      <c r="O1936" s="123">
        <v>3</v>
      </c>
      <c r="P1936" s="136">
        <v>1.2344999999999999</v>
      </c>
      <c r="Q1936" s="138">
        <v>8.4</v>
      </c>
      <c r="R1936" s="137">
        <v>8.4</v>
      </c>
      <c r="S1936" s="139">
        <v>628870</v>
      </c>
      <c r="T1936" s="124">
        <v>4</v>
      </c>
      <c r="U1936" s="140">
        <v>74865.476190476184</v>
      </c>
      <c r="V1936" s="141">
        <v>13.357291650102566</v>
      </c>
    </row>
    <row r="1937" spans="1:22">
      <c r="A1937" s="125">
        <v>1939</v>
      </c>
      <c r="B1937" s="125">
        <v>1939</v>
      </c>
      <c r="C1937" s="125" t="s">
        <v>2756</v>
      </c>
      <c r="D1937" s="125" t="s">
        <v>242</v>
      </c>
      <c r="E1937" s="125" t="s">
        <v>242</v>
      </c>
      <c r="F1937" s="125" t="s">
        <v>331</v>
      </c>
      <c r="G1937" s="125" t="s">
        <v>332</v>
      </c>
      <c r="H1937" s="125" t="s">
        <v>187</v>
      </c>
      <c r="I1937" s="123">
        <v>38000</v>
      </c>
      <c r="J1937" s="123">
        <v>38000</v>
      </c>
      <c r="K1937" s="123">
        <v>20000</v>
      </c>
      <c r="L1937" s="126">
        <v>12.066000000000001</v>
      </c>
      <c r="M1937" s="137">
        <v>13</v>
      </c>
      <c r="N1937" s="126">
        <v>2.6320000000000001</v>
      </c>
      <c r="O1937" s="123">
        <v>3</v>
      </c>
      <c r="P1937" s="136">
        <v>1.9740000000000002</v>
      </c>
      <c r="Q1937" s="138">
        <v>12.600000000000001</v>
      </c>
      <c r="R1937" s="137">
        <v>12.600000000000001</v>
      </c>
      <c r="S1937" s="139">
        <v>1627650</v>
      </c>
      <c r="T1937" s="124">
        <v>3</v>
      </c>
      <c r="U1937" s="140">
        <v>129178.57142857142</v>
      </c>
      <c r="V1937" s="141">
        <v>7.7412220071882789</v>
      </c>
    </row>
  </sheetData>
  <phoneticPr fontId="15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935B8855D2CD4A84AB51A7B8A3B83B" ma:contentTypeVersion="6" ma:contentTypeDescription="Create a new document." ma:contentTypeScope="" ma:versionID="6046aa80c6137ea7cd300941e6de6139">
  <xsd:schema xmlns:xsd="http://www.w3.org/2001/XMLSchema" xmlns:xs="http://www.w3.org/2001/XMLSchema" xmlns:p="http://schemas.microsoft.com/office/2006/metadata/properties" xmlns:ns2="795b6ce3-4d29-4fa5-96ed-ea1b36830f13" xmlns:ns3="424ab569-3a9e-4e02-994b-fd1ed8ea43ac" targetNamespace="http://schemas.microsoft.com/office/2006/metadata/properties" ma:root="true" ma:fieldsID="8866ff8f472ea66287faba2f38092fc5" ns2:_="" ns3:_="">
    <xsd:import namespace="795b6ce3-4d29-4fa5-96ed-ea1b36830f13"/>
    <xsd:import namespace="424ab569-3a9e-4e02-994b-fd1ed8ea43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b6ce3-4d29-4fa5-96ed-ea1b36830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ab569-3a9e-4e02-994b-fd1ed8ea43a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51BA114-00C8-4AA6-82E9-E7B647F448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F686AAB-D1BF-4DFE-9F49-6F6D04D4E1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b6ce3-4d29-4fa5-96ed-ea1b36830f13"/>
    <ds:schemaRef ds:uri="424ab569-3a9e-4e02-994b-fd1ed8ea43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081B585-D9F5-409F-9C58-1AAF8BF7165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ELC_EGP</vt:lpstr>
      <vt:lpstr>ELC_WIN</vt:lpstr>
      <vt:lpstr>WIN_ON_COST</vt:lpstr>
      <vt:lpstr>ELC_CCS</vt:lpstr>
      <vt:lpstr>Win_ON_Cost_Data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Carlsson</dc:creator>
  <cp:lastModifiedBy>Xiufeng Yue</cp:lastModifiedBy>
  <dcterms:created xsi:type="dcterms:W3CDTF">2015-08-25T14:05:54Z</dcterms:created>
  <dcterms:modified xsi:type="dcterms:W3CDTF">2020-11-22T11:46:57Z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0x010100F4935B8855D2CD4A84AB51A7B8A3B83B</vt:lpwstr>
  </property>
  <property fmtid="{D5CDD505-2E9C-101B-9397-08002B2CF9AE}" pid="3" name="SaveCode">
    <vt:r8>473472058773040</vt:r8>
  </property>
</Properties>
</file>