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Irish-TIMES-model\VA_Transport\SubRES_TMPL\"/>
    </mc:Choice>
  </mc:AlternateContent>
  <xr:revisionPtr revIDLastSave="0" documentId="13_ncr:1_{B34037FD-CF4A-4F32-9510-98E3D71F06E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ties" sheetId="6" r:id="rId1"/>
    <sheet name="TRA" sheetId="5" r:id="rId2"/>
    <sheet name="Purchase price" sheetId="7" r:id="rId3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4" i="5" l="1"/>
  <c r="B194" i="5"/>
  <c r="C152" i="5"/>
  <c r="C151" i="5"/>
  <c r="C150" i="5"/>
  <c r="C149" i="5"/>
  <c r="C141" i="5"/>
  <c r="C136" i="5"/>
  <c r="C117" i="5"/>
  <c r="C137" i="5" s="1"/>
  <c r="C138" i="5" s="1"/>
  <c r="C114" i="5"/>
  <c r="C109" i="5"/>
  <c r="C108" i="5"/>
  <c r="C127" i="5" s="1"/>
  <c r="C128" i="5" s="1"/>
  <c r="C133" i="5" s="1"/>
  <c r="C142" i="5" s="1"/>
  <c r="C146" i="5" s="1"/>
  <c r="C153" i="5" s="1"/>
  <c r="C106" i="5"/>
  <c r="C125" i="5" s="1"/>
  <c r="C105" i="5"/>
  <c r="C124" i="5" s="1"/>
  <c r="C132" i="5" s="1"/>
  <c r="C134" i="5" s="1"/>
  <c r="C102" i="5"/>
  <c r="C121" i="5" s="1"/>
  <c r="C122" i="5" s="1"/>
  <c r="C123" i="5" s="1"/>
  <c r="C139" i="5" s="1"/>
  <c r="C99" i="5"/>
  <c r="C118" i="5" s="1"/>
  <c r="C119" i="5" s="1"/>
  <c r="C120" i="5" s="1"/>
  <c r="C98" i="5"/>
  <c r="C111" i="5" s="1"/>
  <c r="C96" i="5"/>
  <c r="C95" i="5"/>
  <c r="C94" i="5"/>
  <c r="C113" i="5" s="1"/>
  <c r="C131" i="5" s="1"/>
  <c r="C93" i="5"/>
  <c r="C112" i="5" s="1"/>
  <c r="C92" i="5"/>
  <c r="C91" i="5"/>
  <c r="C97" i="5" s="1"/>
  <c r="C90" i="5"/>
  <c r="C89" i="5"/>
  <c r="C196" i="5"/>
  <c r="C195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F162" i="5"/>
  <c r="E162" i="5"/>
  <c r="C129" i="5" l="1"/>
  <c r="C115" i="5"/>
  <c r="C143" i="5"/>
  <c r="C135" i="5"/>
  <c r="C140" i="5"/>
  <c r="C147" i="5"/>
  <c r="C148" i="5" s="1"/>
  <c r="C107" i="5"/>
  <c r="C126" i="5" s="1"/>
  <c r="C100" i="5"/>
  <c r="C101" i="5" s="1"/>
  <c r="C116" i="5"/>
  <c r="C110" i="5"/>
  <c r="C103" i="5"/>
  <c r="C104" i="5" s="1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C144" i="5" l="1"/>
  <c r="C145" i="5" s="1"/>
  <c r="C130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72" i="5"/>
  <c r="B148" i="5" s="1"/>
  <c r="E72" i="5"/>
  <c r="D73" i="5"/>
  <c r="B149" i="5" s="1"/>
  <c r="E73" i="5"/>
  <c r="D74" i="5"/>
  <c r="B150" i="5" s="1"/>
  <c r="E74" i="5"/>
  <c r="D64" i="5"/>
  <c r="B141" i="5" s="1"/>
  <c r="E64" i="5"/>
  <c r="B91" i="7" l="1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90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68" i="5"/>
  <c r="E69" i="5"/>
  <c r="E70" i="5"/>
  <c r="E71" i="5"/>
  <c r="E76" i="5"/>
  <c r="E77" i="5"/>
  <c r="E78" i="5"/>
  <c r="D78" i="5"/>
  <c r="B153" i="5" s="1"/>
  <c r="D18" i="5"/>
  <c r="B99" i="5" s="1"/>
  <c r="B170" i="5" s="1"/>
  <c r="D19" i="5"/>
  <c r="B100" i="5" s="1"/>
  <c r="B171" i="5" s="1"/>
  <c r="D20" i="5"/>
  <c r="B101" i="5" s="1"/>
  <c r="B172" i="5" s="1"/>
  <c r="D21" i="5"/>
  <c r="B102" i="5" s="1"/>
  <c r="B173" i="5" s="1"/>
  <c r="D22" i="5"/>
  <c r="B103" i="5" s="1"/>
  <c r="B174" i="5" s="1"/>
  <c r="D23" i="5"/>
  <c r="B104" i="5" s="1"/>
  <c r="B175" i="5" s="1"/>
  <c r="D24" i="5"/>
  <c r="B105" i="5" s="1"/>
  <c r="D25" i="5"/>
  <c r="B106" i="5" s="1"/>
  <c r="D26" i="5"/>
  <c r="B107" i="5" s="1"/>
  <c r="D27" i="5"/>
  <c r="B108" i="5" s="1"/>
  <c r="D28" i="5"/>
  <c r="B109" i="5" s="1"/>
  <c r="D30" i="5"/>
  <c r="B110" i="5" s="1"/>
  <c r="B176" i="5" s="1"/>
  <c r="D31" i="5"/>
  <c r="B111" i="5" s="1"/>
  <c r="B177" i="5" s="1"/>
  <c r="D32" i="5"/>
  <c r="B112" i="5" s="1"/>
  <c r="B178" i="5" s="1"/>
  <c r="D33" i="5"/>
  <c r="B113" i="5" s="1"/>
  <c r="D34" i="5"/>
  <c r="B114" i="5" s="1"/>
  <c r="B179" i="5" s="1"/>
  <c r="D35" i="5"/>
  <c r="B115" i="5" s="1"/>
  <c r="B180" i="5" s="1"/>
  <c r="D36" i="5"/>
  <c r="B116" i="5" s="1"/>
  <c r="B181" i="5" s="1"/>
  <c r="D37" i="5"/>
  <c r="B117" i="5" s="1"/>
  <c r="B182" i="5" s="1"/>
  <c r="D38" i="5"/>
  <c r="B118" i="5" s="1"/>
  <c r="B183" i="5" s="1"/>
  <c r="D39" i="5"/>
  <c r="B119" i="5" s="1"/>
  <c r="B184" i="5" s="1"/>
  <c r="D40" i="5"/>
  <c r="B120" i="5" s="1"/>
  <c r="B185" i="5" s="1"/>
  <c r="D41" i="5"/>
  <c r="B121" i="5" s="1"/>
  <c r="B186" i="5" s="1"/>
  <c r="D42" i="5"/>
  <c r="B122" i="5" s="1"/>
  <c r="B187" i="5" s="1"/>
  <c r="D43" i="5"/>
  <c r="B123" i="5" s="1"/>
  <c r="B188" i="5" s="1"/>
  <c r="D44" i="5"/>
  <c r="B124" i="5" s="1"/>
  <c r="D45" i="5"/>
  <c r="B125" i="5" s="1"/>
  <c r="D46" i="5"/>
  <c r="B126" i="5" s="1"/>
  <c r="D47" i="5"/>
  <c r="B127" i="5" s="1"/>
  <c r="D48" i="5"/>
  <c r="B128" i="5" s="1"/>
  <c r="D50" i="5"/>
  <c r="B129" i="5" s="1"/>
  <c r="B189" i="5" s="1"/>
  <c r="D51" i="5"/>
  <c r="B130" i="5" s="1"/>
  <c r="B190" i="5" s="1"/>
  <c r="D52" i="5"/>
  <c r="B131" i="5" s="1"/>
  <c r="D53" i="5"/>
  <c r="B132" i="5" s="1"/>
  <c r="D54" i="5"/>
  <c r="B133" i="5" s="1"/>
  <c r="D56" i="5"/>
  <c r="B134" i="5" s="1"/>
  <c r="D57" i="5"/>
  <c r="B135" i="5" s="1"/>
  <c r="D58" i="5"/>
  <c r="B136" i="5" s="1"/>
  <c r="D60" i="5"/>
  <c r="B137" i="5" s="1"/>
  <c r="B191" i="5" s="1"/>
  <c r="D61" i="5"/>
  <c r="B138" i="5" s="1"/>
  <c r="B192" i="5" s="1"/>
  <c r="D62" i="5"/>
  <c r="B139" i="5" s="1"/>
  <c r="B193" i="5" s="1"/>
  <c r="D63" i="5"/>
  <c r="B140" i="5" s="1"/>
  <c r="D65" i="5"/>
  <c r="B142" i="5" s="1"/>
  <c r="D66" i="5"/>
  <c r="B143" i="5" s="1"/>
  <c r="D68" i="5"/>
  <c r="B144" i="5" s="1"/>
  <c r="B195" i="5" s="1"/>
  <c r="D69" i="5"/>
  <c r="B145" i="5" s="1"/>
  <c r="B196" i="5" s="1"/>
  <c r="D70" i="5"/>
  <c r="B146" i="5" s="1"/>
  <c r="D71" i="5"/>
  <c r="B147" i="5" s="1"/>
  <c r="D76" i="5"/>
  <c r="B151" i="5" s="1"/>
  <c r="D77" i="5"/>
  <c r="B152" i="5" s="1"/>
  <c r="D10" i="5"/>
  <c r="B91" i="5" s="1"/>
  <c r="B163" i="5" s="1"/>
  <c r="D11" i="5"/>
  <c r="B92" i="5" s="1"/>
  <c r="B164" i="5" s="1"/>
  <c r="D12" i="5"/>
  <c r="B93" i="5" s="1"/>
  <c r="B165" i="5" s="1"/>
  <c r="D13" i="5"/>
  <c r="B94" i="5" s="1"/>
  <c r="D14" i="5"/>
  <c r="B95" i="5" s="1"/>
  <c r="B166" i="5" s="1"/>
  <c r="D15" i="5"/>
  <c r="B96" i="5" s="1"/>
  <c r="B167" i="5" s="1"/>
  <c r="D16" i="5"/>
  <c r="B97" i="5" s="1"/>
  <c r="B168" i="5" s="1"/>
  <c r="D17" i="5"/>
  <c r="B98" i="5" s="1"/>
  <c r="B169" i="5" s="1"/>
  <c r="D7" i="5"/>
  <c r="B89" i="5" s="1"/>
  <c r="L143" i="6"/>
  <c r="L142" i="6"/>
  <c r="L141" i="6"/>
  <c r="L1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C140" authorId="0" shapeId="0" xr:uid="{4F723FB0-E453-4761-BD7D-B5D1A31B344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Can also consume CNG?</t>
        </r>
      </text>
    </comment>
    <comment ref="B141" authorId="0" shapeId="0" xr:uid="{6DADA406-E609-46CF-9751-4C77A5A8B146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Added this technology option</t>
        </r>
      </text>
    </comment>
    <comment ref="C141" authorId="0" shapeId="0" xr:uid="{8E6900AD-EF06-44A0-BB3B-55CADFA5E2C4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As above</t>
        </r>
      </text>
    </comment>
    <comment ref="L141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47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C147" authorId="0" shapeId="0" xr:uid="{CCC2B0D1-408C-45F9-966C-06857DE91CC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Also CNG?</t>
        </r>
      </text>
    </comment>
    <comment ref="B148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49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L149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50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<sst xmlns="http://schemas.openxmlformats.org/spreadsheetml/2006/main" count="768" uniqueCount="375">
  <si>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</si>
  <si>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</si>
  <si>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</si>
  <si>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</si>
  <si>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</si>
  <si>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</si>
  <si>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</si>
  <si>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</si>
  <si>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</si>
  <si>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</si>
  <si>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</si>
  <si>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</si>
  <si>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</si>
  <si>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</si>
  <si>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</si>
  <si>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</si>
  <si>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</si>
  <si>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</si>
  <si>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</si>
  <si>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</si>
  <si>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</si>
  <si>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</si>
  <si>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</si>
  <si>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</si>
  <si>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</si>
  <si>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</si>
  <si>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</si>
  <si>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</si>
  <si>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</si>
  <si>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</si>
  <si>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DEMO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</si>
  <si>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</si>
  <si>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</si>
  <si>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</si>
  <si>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</si>
  <si>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</si>
  <si>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</si>
  <si>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</si>
  <si>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</si>
  <si>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</si>
  <si>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</si>
  <si>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</si>
  <si>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</si>
  <si>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</si>
  <si>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</si>
  <si>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</si>
  <si>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</si>
  <si>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</si>
  <si>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</si>
  <si>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</si>
  <si>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</si>
  <si>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</si>
  <si>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</si>
  <si>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</si>
  <si>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</si>
  <si>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</si>
  <si>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</si>
  <si>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</si>
  <si>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</si>
  <si>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</si>
  <si>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</si>
  <si>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</si>
  <si>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Walking</t>
  </si>
  <si>
    <t>PJ</t>
  </si>
  <si>
    <t>Passengers</t>
  </si>
  <si>
    <t>TRACYC</t>
  </si>
  <si>
    <t>Cycling</t>
  </si>
  <si>
    <t>TRAGSL</t>
  </si>
  <si>
    <t>Gasoline</t>
  </si>
  <si>
    <t>TRADST</t>
  </si>
  <si>
    <t>Diesel</t>
  </si>
  <si>
    <t>TRAETH</t>
  </si>
  <si>
    <t>BioEthanol</t>
  </si>
  <si>
    <t>TRABDL</t>
  </si>
  <si>
    <t>BioDiesel</t>
  </si>
  <si>
    <t>TRACNG</t>
  </si>
  <si>
    <t>CNG</t>
  </si>
  <si>
    <t>SEASON</t>
  </si>
  <si>
    <t>Private cars</t>
  </si>
  <si>
    <t>TRABNG</t>
  </si>
  <si>
    <t>BioCNG</t>
  </si>
  <si>
    <t>DAYNITE</t>
  </si>
  <si>
    <t>ELC</t>
  </si>
  <si>
    <t>TRAKER</t>
  </si>
  <si>
    <t>Kerosene</t>
  </si>
  <si>
    <t>DEM</t>
  </si>
  <si>
    <t>Small public services (Taxi)</t>
  </si>
  <si>
    <t>Large public services (Bus)</t>
  </si>
  <si>
    <t>Rail</t>
  </si>
  <si>
    <t>TFGV</t>
  </si>
  <si>
    <t>Transport Demand: Goods vehicle for freight</t>
  </si>
  <si>
    <t>Freights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</si>
  <si>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</si>
  <si>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</si>
  <si>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</si>
  <si>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</si>
  <si>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</si>
  <si>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</si>
  <si>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</si>
  <si>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</si>
  <si>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</si>
  <si>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</si>
  <si>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</si>
  <si>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</si>
  <si>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</si>
  <si>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</si>
  <si>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</si>
  <si>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</si>
  <si>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</si>
  <si>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</si>
  <si>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</si>
  <si>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</si>
  <si>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</si>
  <si>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</si>
  <si>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</si>
  <si>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</si>
  <si>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</si>
  <si>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</si>
  <si>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</si>
  <si>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TRAH2</t>
  </si>
  <si>
    <t>Hydrogen</t>
  </si>
  <si>
    <t>New Motorcycle - Gasoline Engine</t>
  </si>
  <si>
    <t>TMOT_GSL_11</t>
  </si>
  <si>
    <t>Motorcycle</t>
  </si>
  <si>
    <t>New Private Car - Gasoline ICEs</t>
  </si>
  <si>
    <t>New Private Car - Diesel ICEs</t>
  </si>
  <si>
    <t>New Private Car - Flex fuel ICEs</t>
  </si>
  <si>
    <t>TCAR_ICE_GSL_21</t>
  </si>
  <si>
    <t>New Private Car - Dual fuel ICEs (CNG/BCNG &amp; Gasoline)</t>
  </si>
  <si>
    <t>New Private Car - Biodiesel ICEs</t>
  </si>
  <si>
    <t>New Private Car - Gasoline PHEV, 10 mile all-electric range</t>
  </si>
  <si>
    <t>New Private Car - Gasoline PHEV, 20 mile all-electric range</t>
  </si>
  <si>
    <t>New Private Car - Gasoline PHEV, 40 mile all-electric range</t>
  </si>
  <si>
    <t>New Private Car - Diesel  PHEV, 10 mile all-electric range</t>
  </si>
  <si>
    <t>New Private Car - Diesel  PHEV, 20 mile all-electric range</t>
  </si>
  <si>
    <t>New Private Car - Diesel  PHEV, 40 mile all-electric range</t>
  </si>
  <si>
    <t>New Private Car - BEV 100 mile (160 km) all-electric range</t>
  </si>
  <si>
    <t>New Private Car - BEV 150 mile (240 km) all-electric range</t>
  </si>
  <si>
    <t>New Private Car - BEV 250 mile (400 km) all-electric range</t>
  </si>
  <si>
    <t>New Private Car - Hydrogen ICEs</t>
  </si>
  <si>
    <t>New Private Car - Fuel cell vehicles</t>
  </si>
  <si>
    <t>New Small PSV (Taxis) - Gasoline ICEs</t>
  </si>
  <si>
    <t>New Small PSV (Taxis) - Diesel ICEs</t>
  </si>
  <si>
    <t>TCAR_ICE_DST_21</t>
  </si>
  <si>
    <t>TCAR_ICE_DF_21</t>
  </si>
  <si>
    <t>TCAR_ICE_BCNG_21</t>
  </si>
  <si>
    <t>TCAR_ICE_E85_21</t>
  </si>
  <si>
    <t>TCAR_ICE_B100_21</t>
  </si>
  <si>
    <t>TCAR_HEV_GSL_21</t>
  </si>
  <si>
    <t>TCAR_HEV_DST_21</t>
  </si>
  <si>
    <t>TCAR_PHEV10_GSL_21</t>
  </si>
  <si>
    <t>TCAR_PHEV20_GSL_21</t>
  </si>
  <si>
    <t>TCAR_PHEV40_GSL_21</t>
  </si>
  <si>
    <t>TCAR_PHEV10_DST_21</t>
  </si>
  <si>
    <t>TCAR_PHEV20_DST_21</t>
  </si>
  <si>
    <t>TCAR_PHEV40_DST_21</t>
  </si>
  <si>
    <t>TCAR_EV100_21</t>
  </si>
  <si>
    <t>TCAR_EV150_21</t>
  </si>
  <si>
    <t>TCAR_EV250_21</t>
  </si>
  <si>
    <t>TCAR_ICE_H2_21</t>
  </si>
  <si>
    <t>TCAR_FCV_H2_21</t>
  </si>
  <si>
    <t>TTAXI_ICE_GSL_31</t>
  </si>
  <si>
    <t>TTAXI_ICE_DST_31</t>
  </si>
  <si>
    <t>TTAXI_HEV_GSL_31</t>
  </si>
  <si>
    <t>New Small PSV (Taxis) - Dual fuel ICEs (CNG/BCNG &amp; Gasoline)</t>
  </si>
  <si>
    <t>New Small PSV (Taxis) - Flex fuel ICEs</t>
  </si>
  <si>
    <t>New Small PSV (Taxis) - Biodiesel ICEs</t>
  </si>
  <si>
    <t>New Small PSV (Taxis) - Diesel HEV</t>
  </si>
  <si>
    <t>New Small PSV (Taxis) - Gasoline PHEV, 10 mile all-electric range</t>
  </si>
  <si>
    <t>New Small PSV (Taxis) - Gasoline PHEV, 20 mile all-electric range</t>
  </si>
  <si>
    <t>New Small PSV (Taxis) - Gasoline PHEV, 40 mile all-electric range</t>
  </si>
  <si>
    <t>New Small PSV (Taxis) - Diesel  PHEV, 10 mile all-electric range</t>
  </si>
  <si>
    <t>New Small PSV (Taxis) - Diesel  PHEV, 20 mile all-electric range</t>
  </si>
  <si>
    <t>New Small PSV (Taxis) - BEV 100 mile (160 km) all-electric range</t>
  </si>
  <si>
    <t>New Small PSV (Taxis) - BEV 150 mile (240 km) all-electric range</t>
  </si>
  <si>
    <t>New Small PSV (Taxis) - BEV 250 mile (400 km) all-electric range</t>
  </si>
  <si>
    <t>New Small PSV (Taxis) - Hydrogen ICEs</t>
  </si>
  <si>
    <t>New Small PSV (Taxis) - Fuel cell vehicles</t>
  </si>
  <si>
    <t>New Small PSV (Taxis) - Diesel  PHEV, 40 mile all-electric range</t>
  </si>
  <si>
    <t>TTAXI_ICE_DF_31</t>
  </si>
  <si>
    <t>TTAXI_ICE_BCNG_31</t>
  </si>
  <si>
    <t>TTAXI_ICE_E85_31</t>
  </si>
  <si>
    <t>TTAXI_ICE_B100_31</t>
  </si>
  <si>
    <t>TTAXI_HEV_DST_31</t>
  </si>
  <si>
    <t>TTAXI_PHEV10_GSL_31</t>
  </si>
  <si>
    <t>TTAXI_PHEV20_GSL_31</t>
  </si>
  <si>
    <t>TTAXI_PHEV40_GSL_31</t>
  </si>
  <si>
    <t>TTAXI_PHEV10_DST_31</t>
  </si>
  <si>
    <t>TTAXI_PHEV20_DST_31</t>
  </si>
  <si>
    <t>TTAXI_PHEV40_DST_31</t>
  </si>
  <si>
    <t>TTAXI_EV100_31</t>
  </si>
  <si>
    <t>TTAXI_EV150_31</t>
  </si>
  <si>
    <t>TTAXI_EV250_31</t>
  </si>
  <si>
    <t>TTAXI_ICE_H2_31</t>
  </si>
  <si>
    <t>TTAXI_FCV_H2_31</t>
  </si>
  <si>
    <t>New Private Car - BioCNG/CNG ICEs</t>
  </si>
  <si>
    <t>New Small PSV (Taxis) - BioCNG/CNG ICEs</t>
  </si>
  <si>
    <t>TBUS_ICE_DST_41</t>
  </si>
  <si>
    <t>TBUS_ICE_B100_41</t>
  </si>
  <si>
    <t>New Large PSV - Diesel ICEs</t>
  </si>
  <si>
    <t>New Small PSV (Taxis) - Gasoline HEVs</t>
  </si>
  <si>
    <t>New Private Car - Gasoline HEVs</t>
  </si>
  <si>
    <t>New Private Car - Diesel HEVs</t>
  </si>
  <si>
    <t>New Large PSV - Biodiesel ICEs</t>
  </si>
  <si>
    <t>TBUS_ICE_BCNG_41</t>
  </si>
  <si>
    <t>New Large PSV - BioCNG/CNG ICEs</t>
  </si>
  <si>
    <t>TBUS_FCV_H2_41</t>
  </si>
  <si>
    <t>New Large PSV - Fuel Cell Vehicles</t>
  </si>
  <si>
    <t>TLRAIL_ELC_51</t>
  </si>
  <si>
    <t>THRAIL_ELC_51</t>
  </si>
  <si>
    <t>THRAIL_DST_51</t>
  </si>
  <si>
    <t>New Light Rail_Electric</t>
  </si>
  <si>
    <t>New Heavy Rail_Electric</t>
  </si>
  <si>
    <t>New Heavy Rail_Diesel</t>
  </si>
  <si>
    <t>*HGV</t>
  </si>
  <si>
    <t>TFreDST_HGV_01</t>
  </si>
  <si>
    <t>Freight Transport New - HGV Diesel</t>
  </si>
  <si>
    <t>TFreDST_HGV_02</t>
  </si>
  <si>
    <t>Freight Transport New - HGV Diesel Hybrid</t>
  </si>
  <si>
    <t>TFreH2_HGV_01</t>
  </si>
  <si>
    <t>Freight Transport New - HGV Hybrid Fuel Cell Vehicle</t>
  </si>
  <si>
    <t>TFreGAS_HGV_01</t>
  </si>
  <si>
    <t>Freight Transport New - HGV Compressed Natural Gas Vehicle</t>
  </si>
  <si>
    <t>TFreBDL_HGV_01</t>
  </si>
  <si>
    <t>Freight Transport New - HGV 100% Blend Biodiesel</t>
  </si>
  <si>
    <t>*Rail</t>
  </si>
  <si>
    <t>TFreDST_RAIL_01</t>
  </si>
  <si>
    <t>TFreELC_RAIL_01</t>
  </si>
  <si>
    <t>TFreH2_RAIL_01</t>
  </si>
  <si>
    <t>TFreELC_RAIL_02</t>
  </si>
  <si>
    <t>Freight Transport New - Rail Diesel</t>
  </si>
  <si>
    <t>Freight Transport New - Rail Electric</t>
  </si>
  <si>
    <t>Freight Transport New - Rail Hydrogen Fuel Cell</t>
  </si>
  <si>
    <t>Freight Transport New - Rail Electric + Track Electrification</t>
  </si>
  <si>
    <t>Heavy Goods Vehicle</t>
  </si>
  <si>
    <t>Light Goods Vehicle</t>
  </si>
  <si>
    <t>TFLGV_ICE_DST_61</t>
  </si>
  <si>
    <t>TFLGV_HEV_DST_61</t>
  </si>
  <si>
    <t>TFLGV_PHEV_DST_61</t>
  </si>
  <si>
    <t>TFLGV_ICE_BCNG_61</t>
  </si>
  <si>
    <t>TFLGV_FCV_H2_61</t>
  </si>
  <si>
    <t>TFLGV_BEV_ELE_61</t>
  </si>
  <si>
    <t>TFHGV_ICE_DST_71</t>
  </si>
  <si>
    <t>TFHGV_HEV_DST_71</t>
  </si>
  <si>
    <t>New Light Freight Transport - Diesel ICE</t>
  </si>
  <si>
    <t>New Light Freight Transport - Diesel HEV</t>
  </si>
  <si>
    <t>New Light Freight Transport - Diesel Plug in Hybrid</t>
  </si>
  <si>
    <t>New Light Freight Transport - BCNG/CNG ICE</t>
  </si>
  <si>
    <t>New Light Freight Transport - Fuel Cell Vehicle</t>
  </si>
  <si>
    <t>New Light Freight Transport - Battery Electric Vehicle</t>
  </si>
  <si>
    <t>New Heavy Freight Transport - Diesel ICE</t>
  </si>
  <si>
    <t>New Heavy Freight Transport - Diesel HEV</t>
  </si>
  <si>
    <t>TFHGV_FCV_H2_71</t>
  </si>
  <si>
    <t>TFHGV_ICE_BCNG_71</t>
  </si>
  <si>
    <t>New Heavy Freight Transport - Hydrogen FCV</t>
  </si>
  <si>
    <t>New Heavy Freight Transport - BCNG/CNG ICE</t>
  </si>
  <si>
    <t>Rail for freight</t>
  </si>
  <si>
    <t>New Freight Transport - Rail Diesel</t>
  </si>
  <si>
    <t>New Freight Transport - Rail Electric</t>
  </si>
  <si>
    <t>New Freight Transport - Rail Hydrogen Fuel Cell</t>
  </si>
  <si>
    <t>TFGV_RAIL_DST_81</t>
  </si>
  <si>
    <t>TFGV_RAIL_ELE_81</t>
  </si>
  <si>
    <t>TFGV_RAIL_H2_81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</si>
  <si>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</si>
  <si>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</si>
  <si>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</si>
  <si>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</si>
  <si>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</si>
  <si>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</si>
  <si>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</si>
  <si>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</si>
  <si>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</si>
  <si>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</si>
  <si>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</si>
  <si>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</si>
  <si>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</si>
  <si>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</si>
  <si>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</si>
  <si>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</si>
  <si>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</si>
  <si>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</si>
  <si>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</si>
  <si>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TMOT_ELC_11</t>
  </si>
  <si>
    <t>New Motorcycle - Electric Engine</t>
  </si>
  <si>
    <t>TRALNG</t>
  </si>
  <si>
    <t>LNG</t>
  </si>
  <si>
    <t>TBUS_BEV_ELE_41</t>
  </si>
  <si>
    <t>New Large PSV - BEV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</si>
  <si>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</si>
  <si>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</si>
  <si>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</si>
  <si>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</si>
  <si>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</si>
  <si>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</si>
  <si>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</si>
  <si>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</si>
  <si>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</si>
  <si>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</si>
  <si>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</si>
  <si>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</si>
  <si>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</si>
  <si>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</si>
  <si>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</si>
  <si>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</si>
  <si>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</si>
  <si>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</si>
  <si>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</si>
  <si>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</si>
  <si>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</si>
  <si>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</si>
  <si>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</si>
  <si>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</si>
  <si>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</si>
  <si>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</si>
  <si>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</si>
  <si>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</si>
  <si>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</si>
  <si>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</si>
  <si>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</si>
  <si>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</si>
  <si>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</si>
  <si>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</si>
  <si>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</si>
  <si>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</si>
  <si>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</si>
  <si>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</si>
  <si>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</si>
  <si>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</si>
  <si>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</si>
  <si>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</si>
  <si>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</si>
  <si>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</si>
  <si>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</si>
  <si>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</si>
  <si>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</si>
  <si>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</si>
  <si>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</si>
  <si>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</si>
  <si>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</si>
  <si>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</si>
  <si>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</si>
  <si>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</si>
  <si>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</si>
  <si>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</si>
  <si>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</si>
  <si>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</si>
  <si>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</si>
  <si>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</si>
  <si>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</si>
  <si>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</si>
  <si>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</si>
  <si>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</si>
  <si>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</si>
  <si>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</si>
  <si>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~FI_Comm</t>
  </si>
  <si>
    <t>Electricity for BEVs and PHEVs and Rail</t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</si>
  <si>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</si>
  <si>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</si>
  <si>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</si>
  <si>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</si>
  <si>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</si>
  <si>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</si>
  <si>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</si>
  <si>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TFLGV_PHEV_BCNG_61</t>
  </si>
  <si>
    <t>New Light Freight Transport - BCNG/CNG PHEV</t>
  </si>
  <si>
    <t>TFHGV_HEV_BCNG_71</t>
  </si>
  <si>
    <t>New Heavy Freight Transport - BCNG/CNG HEV</t>
  </si>
  <si>
    <t>TFHGV_ICE_LNG_71</t>
  </si>
  <si>
    <t>New Heavy Freight Transport - LNG ICE</t>
  </si>
  <si>
    <t>TFHGV_BEV_ELE_71</t>
  </si>
  <si>
    <t>New Heavy Freight Transport - Battery Electric Vehicle</t>
  </si>
  <si>
    <t>~FI_T: Share-I</t>
  </si>
  <si>
    <t>LO</t>
  </si>
  <si>
    <t>UP</t>
  </si>
  <si>
    <t>BV*km/PJ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</si>
</sst>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0.000"/>
    <numFmt numFmtId="166" formatCode="\Te\x\t"/>
    <numFmt numFmtId="167" formatCode="_-* #,##0_-;\-* #,##0_-;_-* &quot;-&quot;??_-;_-@_-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5" fillId="4" borderId="0" applyNumberFormat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73">
    <xf numFmtId="0" fontId="0" fillId="0" borderId="0" xfId="0"/>
    <xf numFmtId="0" fontId="0" fillId="0" borderId="0" xfId="0"/>
    <xf numFmtId="166" fontId="4" fillId="0" borderId="0" xfId="0" applyNumberFormat="1" applyFont="1"/>
    <xf numFmtId="166" fontId="5" fillId="0" borderId="0" xfId="0" applyNumberFormat="1" applyFont="1"/>
    <xf numFmtId="166" fontId="6" fillId="2" borderId="1" xfId="0" applyNumberFormat="1" applyFont="1" applyFill="1" applyBorder="1" applyAlignment="1">
      <alignment horizontal="left"/>
    </xf>
    <xf numFmtId="166" fontId="6" fillId="2" borderId="2" xfId="0" applyNumberFormat="1" applyFont="1" applyFill="1" applyBorder="1" applyAlignment="1">
      <alignment horizontal="left"/>
    </xf>
    <xf numFmtId="166" fontId="17" fillId="4" borderId="3" xfId="1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/>
    <xf numFmtId="166" fontId="0" fillId="0" borderId="0" xfId="0" applyNumberForma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7" fillId="4" borderId="1" xfId="1" applyFont="1" applyBorder="1" applyAlignment="1">
      <alignment horizontal="left" wrapText="1"/>
    </xf>
    <xf numFmtId="0" fontId="17" fillId="4" borderId="1" xfId="1" applyFont="1" applyBorder="1" applyAlignment="1">
      <alignment horizontal="right" wrapText="1"/>
    </xf>
    <xf numFmtId="0" fontId="17" fillId="4" borderId="2" xfId="1" applyFont="1" applyBorder="1" applyAlignment="1">
      <alignment horizontal="right" wrapText="1"/>
    </xf>
    <xf numFmtId="0" fontId="17" fillId="0" borderId="0" xfId="1" applyFont="1" applyFill="1" applyBorder="1" applyAlignment="1">
      <alignment horizontal="right" wrapText="1"/>
    </xf>
    <xf numFmtId="0" fontId="19" fillId="5" borderId="0" xfId="0" applyFont="1" applyFill="1"/>
    <xf numFmtId="0" fontId="0" fillId="5" borderId="0" xfId="0" applyFill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20" fillId="6" borderId="2" xfId="0" applyFont="1" applyFill="1" applyBorder="1" applyAlignment="1">
      <alignment vertical="center"/>
    </xf>
    <xf numFmtId="0" fontId="16" fillId="7" borderId="0" xfId="0" applyFont="1" applyFill="1" applyAlignment="1">
      <alignment wrapText="1"/>
    </xf>
    <xf numFmtId="0" fontId="20" fillId="6" borderId="3" xfId="0" applyFont="1" applyFill="1" applyBorder="1" applyAlignment="1">
      <alignment vertical="center"/>
    </xf>
    <xf numFmtId="0" fontId="16" fillId="7" borderId="0" xfId="0" applyFont="1" applyFill="1"/>
    <xf numFmtId="166" fontId="0" fillId="0" borderId="0" xfId="0" applyNumberFormat="1"/>
    <xf numFmtId="0" fontId="0" fillId="0" borderId="4" xfId="0" applyBorder="1" applyAlignment="1">
      <alignment vertical="center"/>
    </xf>
    <xf numFmtId="166" fontId="0" fillId="0" borderId="4" xfId="0" applyNumberFormat="1" applyBorder="1"/>
    <xf numFmtId="0" fontId="0" fillId="0" borderId="4" xfId="0" applyBorder="1"/>
    <xf numFmtId="0" fontId="15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21" fillId="3" borderId="0" xfId="0" applyFont="1" applyFill="1" applyAlignment="1">
      <alignment horizontal="left" vertical="center" wrapText="1"/>
    </xf>
    <xf numFmtId="0" fontId="22" fillId="3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166" fontId="23" fillId="8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166" fontId="23" fillId="8" borderId="3" xfId="0" applyNumberFormat="1" applyFont="1" applyFill="1" applyBorder="1" applyAlignment="1">
      <alignment horizontal="left" vertical="top"/>
    </xf>
    <xf numFmtId="0" fontId="17" fillId="4" borderId="1" xfId="1" applyFont="1" applyBorder="1" applyAlignment="1">
      <alignment horizontal="left" vertical="top" wrapText="1"/>
    </xf>
    <xf numFmtId="166" fontId="23" fillId="8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3" fillId="9" borderId="0" xfId="2" applyFont="1" applyFill="1"/>
    <xf numFmtId="164" fontId="12" fillId="0" borderId="0" xfId="0" applyNumberFormat="1" applyFont="1"/>
    <xf numFmtId="0" fontId="16" fillId="0" borderId="0" xfId="0" applyFont="1"/>
    <xf numFmtId="9" fontId="16" fillId="0" borderId="0" xfId="0" applyNumberFormat="1" applyFont="1"/>
    <xf numFmtId="9" fontId="16" fillId="0" borderId="0" xfId="2" applyFont="1"/>
    <xf numFmtId="164" fontId="24" fillId="9" borderId="0" xfId="0" applyNumberFormat="1" applyFont="1" applyFill="1"/>
    <xf numFmtId="0" fontId="25" fillId="0" borderId="0" xfId="0" applyFont="1"/>
    <xf numFmtId="166" fontId="23" fillId="8" borderId="3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9" fontId="0" fillId="0" borderId="0" xfId="0" applyNumberFormat="1"/>
    <xf numFmtId="0" fontId="2" fillId="0" borderId="0" xfId="3"/>
    <xf numFmtId="0" fontId="2" fillId="0" borderId="0" xfId="3" applyFill="1"/>
    <xf numFmtId="0" fontId="0" fillId="0" borderId="0" xfId="0" applyFill="1"/>
    <xf numFmtId="165" fontId="0" fillId="0" borderId="0" xfId="0" applyNumberFormat="1" applyFill="1"/>
    <xf numFmtId="167" fontId="0" fillId="0" borderId="0" xfId="0" applyNumberFormat="1"/>
    <xf numFmtId="0" fontId="1" fillId="0" borderId="0" xfId="0" applyFont="1"/>
    <xf numFmtId="0" fontId="3" fillId="0" borderId="0" xfId="0" applyFont="1"/>
    <xf numFmtId="9" fontId="1" fillId="0" borderId="0" xfId="2" applyFont="1"/>
    <xf numFmtId="0" fontId="2" fillId="0" borderId="4" xfId="3" applyBorder="1"/>
    <xf numFmtId="165" fontId="0" fillId="0" borderId="4" xfId="0" applyNumberFormat="1" applyBorder="1"/>
    <xf numFmtId="0" fontId="1" fillId="0" borderId="0" xfId="0" applyFont="1" applyBorder="1"/>
    <xf numFmtId="0" fontId="0" fillId="0" borderId="0" xfId="0" applyBorder="1"/>
    <xf numFmtId="0" fontId="3" fillId="0" borderId="0" xfId="0" applyFont="1" applyBorder="1"/>
    <xf numFmtId="9" fontId="0" fillId="0" borderId="0" xfId="0" applyNumberFormat="1" applyBorder="1"/>
    <xf numFmtId="9" fontId="0" fillId="0" borderId="0" xfId="2" applyFont="1" applyBorder="1"/>
    <xf numFmtId="0" fontId="3" fillId="0" borderId="4" xfId="0" applyFont="1" applyBorder="1"/>
    <xf numFmtId="9" fontId="0" fillId="0" borderId="4" xfId="2" applyFont="1" applyBorder="1"/>
    <xf numFmtId="0" fontId="26" fillId="5" borderId="4" xfId="0" applyFont="1" applyFill="1" applyBorder="1" applyAlignment="1">
      <alignment horizontal="center"/>
    </xf>
  </cellXfs>
  <cellStyles count="4">
    <cellStyle name="20% - Accent5" xfId="1" builtinId="46"/>
    <cellStyle name="Normal" xfId="0" builtinId="0"/>
    <cellStyle name="Normal 2" xfId="3" xr:uid="{4F4ED162-C45F-4637-99B9-0DC288E0E26C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vahid_aryanpur_ucc_ie/Documents/Energy%20Planning_Ireland/TIMES/Irish_TIMES%20versions/Irish-TIMES_2p0_v03/SubRES_TMPL/SubRes_TRA-DT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cf850925e8c42cd/Desktop/Draft/SubRES_TRA_NewVehicles_Sha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gingNotes"/>
      <sheetName val="TRA_TCar"/>
      <sheetName val="CAR Capital Costs"/>
      <sheetName val="CAR O and M Costs"/>
      <sheetName val="CAR Efficiency"/>
      <sheetName val="TRA_MOTO"/>
      <sheetName val=" MOTO Capital Costs"/>
      <sheetName val="MOTO O and M Costs"/>
      <sheetName val="MOTO Efficiency"/>
      <sheetName val="TRA_TFREH"/>
      <sheetName val="FREH Capital Costs"/>
      <sheetName val="FREH O and M Costs"/>
      <sheetName val="FREH Efficiency"/>
      <sheetName val="TRA_TPUB"/>
      <sheetName val="PUB Capital Costs"/>
      <sheetName val="PUB O and M Costs"/>
      <sheetName val="PUB Efficiency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ties"/>
      <sheetName val="TRA"/>
      <sheetName val="Purchase price"/>
    </sheetNames>
    <sheetDataSet>
      <sheetData sheetId="0" refreshError="1">
        <row r="8">
          <cell r="B8" t="str">
            <v>TRAGSL</v>
          </cell>
        </row>
        <row r="34">
          <cell r="B34" t="str">
            <v>TFGV</v>
          </cell>
        </row>
        <row r="35">
          <cell r="B35" t="str">
            <v>TFRAIL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Notes"/>
      <sheetName val="EB2018"/>
      <sheetName val="Regions"/>
      <sheetName val="Primary"/>
      <sheetName val="Secondary"/>
      <sheetName val="Commodities"/>
      <sheetName val="Stock"/>
      <sheetName val="Demands"/>
      <sheetName val="On-Road Fac."/>
      <sheetName val="ACT2FLO"/>
      <sheetName val="Efficiency"/>
      <sheetName val="AF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IE</v>
          </cell>
          <cell r="E3" t="str">
            <v>IE-CW</v>
          </cell>
          <cell r="F3" t="str">
            <v>IE-D</v>
          </cell>
          <cell r="G3" t="str">
            <v>IE-KE</v>
          </cell>
          <cell r="H3" t="str">
            <v>IE-KK</v>
          </cell>
          <cell r="I3" t="str">
            <v>IE-LS</v>
          </cell>
          <cell r="J3" t="str">
            <v>IE-LD</v>
          </cell>
          <cell r="K3" t="str">
            <v>IE-LH</v>
          </cell>
          <cell r="L3" t="str">
            <v>IE-MH</v>
          </cell>
          <cell r="M3" t="str">
            <v>IE-OY</v>
          </cell>
          <cell r="N3" t="str">
            <v>IE-WH</v>
          </cell>
          <cell r="O3" t="str">
            <v>IE-WX</v>
          </cell>
          <cell r="P3" t="str">
            <v>IE-WW</v>
          </cell>
          <cell r="Q3" t="str">
            <v>IE-CE</v>
          </cell>
          <cell r="R3" t="str">
            <v>IE-CO</v>
          </cell>
          <cell r="S3" t="str">
            <v>IE-KY</v>
          </cell>
          <cell r="T3" t="str">
            <v>IE-LK</v>
          </cell>
          <cell r="U3" t="str">
            <v>IE-TA</v>
          </cell>
          <cell r="V3" t="str">
            <v>IE-WD</v>
          </cell>
          <cell r="W3" t="str">
            <v>IE-G</v>
          </cell>
          <cell r="X3" t="str">
            <v>IE-LM</v>
          </cell>
          <cell r="Y3" t="str">
            <v>IE-MO</v>
          </cell>
          <cell r="Z3" t="str">
            <v>IE-RN</v>
          </cell>
          <cell r="AA3" t="str">
            <v>IE-SO</v>
          </cell>
          <cell r="AB3" t="str">
            <v>IE-CN</v>
          </cell>
          <cell r="AC3" t="str">
            <v>IE-DL</v>
          </cell>
          <cell r="AD3" t="str">
            <v>IE-MN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8"/>
  <sheetViews>
    <sheetView topLeftCell="A4" zoomScaleNormal="100" workbookViewId="0">
      <selection activeCell="A100" sqref="A100:XFD101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42</v>
      </c>
      <c r="B1" s="20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1" t="s">
        <v>354</v>
      </c>
      <c r="B4" s="22"/>
      <c r="C4" s="22"/>
      <c r="D4" s="23"/>
      <c r="E4" s="22"/>
      <c r="F4" s="22"/>
      <c r="G4" s="22"/>
      <c r="H4" s="22"/>
    </row>
    <row r="5" spans="1:8" ht="14.4" x14ac:dyDescent="0.25">
      <c r="A5" s="24" t="s">
        <v>43</v>
      </c>
      <c r="B5" s="24" t="s">
        <v>44</v>
      </c>
      <c r="C5" s="24" t="s">
        <v>45</v>
      </c>
      <c r="D5" s="24" t="s">
        <v>46</v>
      </c>
      <c r="E5" s="24" t="s">
        <v>47</v>
      </c>
      <c r="F5" s="24" t="s">
        <v>48</v>
      </c>
      <c r="G5" s="24" t="s">
        <v>49</v>
      </c>
      <c r="H5" s="24" t="s">
        <v>50</v>
      </c>
    </row>
    <row r="6" spans="1:8" ht="28.8" x14ac:dyDescent="0.3">
      <c r="A6" s="25" t="s">
        <v>51</v>
      </c>
      <c r="B6" s="25" t="s">
        <v>52</v>
      </c>
      <c r="C6" s="25" t="s">
        <v>53</v>
      </c>
      <c r="D6" s="25" t="s">
        <v>46</v>
      </c>
      <c r="E6" s="25" t="s">
        <v>54</v>
      </c>
      <c r="F6" s="25" t="s">
        <v>55</v>
      </c>
      <c r="G6" s="25" t="s">
        <v>56</v>
      </c>
      <c r="H6" s="25" t="s">
        <v>57</v>
      </c>
    </row>
    <row r="7" spans="1:8" x14ac:dyDescent="0.25">
      <c r="A7" s="22" t="s">
        <v>60</v>
      </c>
      <c r="B7" s="22" t="s">
        <v>61</v>
      </c>
      <c r="C7" s="22" t="s">
        <v>62</v>
      </c>
      <c r="D7" s="22" t="s">
        <v>63</v>
      </c>
      <c r="E7" s="22"/>
      <c r="F7" s="22"/>
      <c r="G7" s="22"/>
      <c r="H7" s="22"/>
    </row>
    <row r="8" spans="1:8" x14ac:dyDescent="0.25">
      <c r="A8" s="22"/>
      <c r="B8" s="22" t="s">
        <v>65</v>
      </c>
      <c r="C8" s="22" t="s">
        <v>66</v>
      </c>
      <c r="D8" s="22" t="s">
        <v>63</v>
      </c>
      <c r="E8" s="22"/>
      <c r="F8" s="22"/>
      <c r="G8" s="22"/>
      <c r="H8" s="22"/>
    </row>
    <row r="9" spans="1:8" x14ac:dyDescent="0.25">
      <c r="B9" s="22" t="s">
        <v>67</v>
      </c>
      <c r="C9" s="28" t="s">
        <v>68</v>
      </c>
      <c r="D9" s="22" t="s">
        <v>63</v>
      </c>
      <c r="E9" s="22"/>
      <c r="F9" s="22"/>
      <c r="G9" s="22"/>
      <c r="H9" s="22"/>
    </row>
    <row r="10" spans="1:8" x14ac:dyDescent="0.25">
      <c r="A10" s="22"/>
      <c r="B10" s="22" t="s">
        <v>69</v>
      </c>
      <c r="C10" s="28" t="s">
        <v>70</v>
      </c>
      <c r="D10" s="22" t="s">
        <v>63</v>
      </c>
      <c r="E10" s="22"/>
      <c r="F10" s="22"/>
      <c r="G10" s="22"/>
      <c r="H10" s="22"/>
    </row>
    <row r="11" spans="1:8" x14ac:dyDescent="0.25">
      <c r="A11" s="22"/>
      <c r="B11" s="22" t="s">
        <v>71</v>
      </c>
      <c r="C11" s="28" t="s">
        <v>72</v>
      </c>
      <c r="D11" s="22" t="s">
        <v>63</v>
      </c>
      <c r="E11" s="22"/>
      <c r="F11" s="22"/>
      <c r="G11" s="22"/>
      <c r="H11" s="22"/>
    </row>
    <row r="12" spans="1:8" x14ac:dyDescent="0.25">
      <c r="A12" s="22"/>
      <c r="B12" s="22" t="s">
        <v>73</v>
      </c>
      <c r="C12" s="28" t="s">
        <v>74</v>
      </c>
      <c r="D12" s="22" t="s">
        <v>63</v>
      </c>
      <c r="E12" s="22"/>
      <c r="F12" s="22"/>
      <c r="G12" s="22"/>
      <c r="H12" s="22"/>
    </row>
    <row r="13" spans="1:8" x14ac:dyDescent="0.25">
      <c r="A13" s="22"/>
      <c r="B13" s="22" t="s">
        <v>75</v>
      </c>
      <c r="C13" s="28" t="s">
        <v>76</v>
      </c>
      <c r="D13" s="22" t="s">
        <v>63</v>
      </c>
      <c r="E13" s="22"/>
      <c r="F13" s="22" t="s">
        <v>77</v>
      </c>
      <c r="G13" s="22"/>
      <c r="H13" s="22"/>
    </row>
    <row r="14" spans="1:8" x14ac:dyDescent="0.25">
      <c r="A14" s="22"/>
      <c r="B14" s="22" t="s">
        <v>79</v>
      </c>
      <c r="C14" s="28" t="s">
        <v>80</v>
      </c>
      <c r="D14" s="22" t="s">
        <v>63</v>
      </c>
      <c r="E14" s="22"/>
      <c r="F14" s="22" t="s">
        <v>77</v>
      </c>
      <c r="G14" s="22"/>
      <c r="H14" s="22"/>
    </row>
    <row r="15" spans="1:8" x14ac:dyDescent="0.25">
      <c r="A15" s="22"/>
      <c r="B15" s="22" t="s">
        <v>41</v>
      </c>
      <c r="C15" s="28" t="s">
        <v>355</v>
      </c>
      <c r="D15" s="22" t="s">
        <v>63</v>
      </c>
      <c r="E15" s="22"/>
      <c r="F15" s="22" t="s">
        <v>81</v>
      </c>
      <c r="G15" s="22"/>
      <c r="H15" s="22" t="s">
        <v>82</v>
      </c>
    </row>
    <row r="16" spans="1:8" x14ac:dyDescent="0.25">
      <c r="B16" s="22" t="s">
        <v>284</v>
      </c>
      <c r="C16" s="28" t="s">
        <v>285</v>
      </c>
      <c r="D16" s="22" t="s">
        <v>63</v>
      </c>
      <c r="E16" s="22"/>
      <c r="F16" s="22"/>
    </row>
    <row r="17" spans="1:9" x14ac:dyDescent="0.25">
      <c r="B17" s="22" t="s">
        <v>119</v>
      </c>
      <c r="C17" s="28" t="s">
        <v>120</v>
      </c>
      <c r="D17" s="22" t="s">
        <v>63</v>
      </c>
      <c r="E17" s="22"/>
      <c r="F17" s="22"/>
    </row>
    <row r="18" spans="1:9" x14ac:dyDescent="0.25">
      <c r="A18" s="29"/>
      <c r="B18" s="29" t="s">
        <v>83</v>
      </c>
      <c r="C18" s="30" t="s">
        <v>84</v>
      </c>
      <c r="D18" s="29" t="s">
        <v>63</v>
      </c>
      <c r="E18" s="29"/>
      <c r="F18" s="29"/>
      <c r="G18" s="29"/>
      <c r="H18" s="29"/>
    </row>
    <row r="19" spans="1:9" x14ac:dyDescent="0.25">
      <c r="A19" s="22" t="s">
        <v>85</v>
      </c>
      <c r="B19" s="22" t="s">
        <v>356</v>
      </c>
      <c r="C19" s="28" t="s">
        <v>357</v>
      </c>
      <c r="D19" t="s">
        <v>350</v>
      </c>
      <c r="E19" s="22"/>
      <c r="F19" s="22"/>
      <c r="G19" s="22"/>
      <c r="H19" s="22"/>
    </row>
    <row r="20" spans="1:9" x14ac:dyDescent="0.25">
      <c r="A20" s="22"/>
      <c r="B20" s="22" t="s">
        <v>358</v>
      </c>
      <c r="C20" s="28" t="s">
        <v>359</v>
      </c>
      <c r="D20" t="s">
        <v>350</v>
      </c>
      <c r="E20" s="22"/>
      <c r="F20" s="22"/>
      <c r="G20" s="22"/>
      <c r="H20" s="22"/>
      <c r="I20" s="22"/>
    </row>
    <row r="21" spans="1:9" x14ac:dyDescent="0.25">
      <c r="A21" s="22"/>
      <c r="B21" s="22" t="s">
        <v>360</v>
      </c>
      <c r="C21" s="28" t="s">
        <v>361</v>
      </c>
      <c r="D21" t="s">
        <v>350</v>
      </c>
      <c r="E21" s="22"/>
      <c r="F21" s="22"/>
      <c r="G21" s="22"/>
      <c r="H21" s="22"/>
      <c r="I21" s="22"/>
    </row>
    <row r="22" spans="1:9" x14ac:dyDescent="0.25">
      <c r="B22" s="22" t="s">
        <v>89</v>
      </c>
      <c r="C22" s="22" t="s">
        <v>90</v>
      </c>
      <c r="D22" t="s">
        <v>362</v>
      </c>
      <c r="E22" s="22"/>
      <c r="F22" s="22"/>
      <c r="G22" s="22"/>
      <c r="H22" s="22"/>
      <c r="I22" s="22"/>
    </row>
    <row r="23" spans="1:9" x14ac:dyDescent="0.25">
      <c r="B23" s="22" t="s">
        <v>92</v>
      </c>
      <c r="C23" s="22" t="s">
        <v>93</v>
      </c>
      <c r="D23" s="1" t="s">
        <v>362</v>
      </c>
      <c r="E23" s="22"/>
      <c r="F23" s="22"/>
      <c r="G23" s="22"/>
      <c r="H23" s="22"/>
      <c r="I23" s="22"/>
    </row>
    <row r="24" spans="1:9" x14ac:dyDescent="0.25">
      <c r="B24" s="22" t="s">
        <v>94</v>
      </c>
      <c r="C24" s="22" t="s">
        <v>95</v>
      </c>
      <c r="D24" t="s">
        <v>63</v>
      </c>
      <c r="E24" s="22"/>
      <c r="F24" s="22"/>
      <c r="G24" s="22"/>
      <c r="H24" s="22"/>
    </row>
    <row r="25" spans="1:9" x14ac:dyDescent="0.25">
      <c r="B25" t="s">
        <v>96</v>
      </c>
      <c r="C25" t="s">
        <v>97</v>
      </c>
      <c r="D25" t="s">
        <v>63</v>
      </c>
      <c r="E25" s="22"/>
      <c r="F25" s="22"/>
      <c r="G25" s="22"/>
      <c r="H25" s="22"/>
    </row>
    <row r="26" spans="1:9" x14ac:dyDescent="0.25">
      <c r="B26" t="s">
        <v>98</v>
      </c>
      <c r="C26" t="s">
        <v>99</v>
      </c>
      <c r="D26" t="s">
        <v>63</v>
      </c>
      <c r="E26" s="22"/>
      <c r="F26" s="22"/>
      <c r="G26" s="22"/>
      <c r="H26" s="22"/>
    </row>
    <row r="27" spans="1:9" x14ac:dyDescent="0.25">
      <c r="B27" t="s">
        <v>100</v>
      </c>
      <c r="C27" t="s">
        <v>101</v>
      </c>
      <c r="D27" t="s">
        <v>63</v>
      </c>
      <c r="E27" s="22"/>
      <c r="F27" s="22"/>
      <c r="G27" s="22"/>
      <c r="H27" s="22"/>
    </row>
    <row r="28" spans="1:9" x14ac:dyDescent="0.25">
      <c r="A28" s="31"/>
      <c r="B28" s="31" t="s">
        <v>102</v>
      </c>
      <c r="C28" s="31" t="s">
        <v>103</v>
      </c>
      <c r="D28" s="31" t="s">
        <v>63</v>
      </c>
      <c r="E28" s="29"/>
      <c r="F28" s="29"/>
      <c r="G28" s="29"/>
      <c r="H28" s="29"/>
    </row>
    <row r="29" spans="1:9" ht="14.4" x14ac:dyDescent="0.25">
      <c r="A29" t="s">
        <v>104</v>
      </c>
      <c r="B29" s="32" t="s">
        <v>105</v>
      </c>
      <c r="C29" s="22" t="s">
        <v>106</v>
      </c>
      <c r="D29" t="s">
        <v>107</v>
      </c>
      <c r="E29" s="22"/>
      <c r="F29" s="22"/>
      <c r="G29" s="22"/>
      <c r="H29" s="22"/>
    </row>
    <row r="30" spans="1:9" ht="14.4" x14ac:dyDescent="0.25">
      <c r="B30" s="32" t="s">
        <v>108</v>
      </c>
      <c r="C30" s="22" t="s">
        <v>109</v>
      </c>
      <c r="D30" t="s">
        <v>107</v>
      </c>
      <c r="E30" s="22"/>
      <c r="F30" s="22"/>
      <c r="G30" s="22"/>
      <c r="H30" s="22"/>
    </row>
    <row r="31" spans="1:9" ht="14.4" x14ac:dyDescent="0.25">
      <c r="B31" s="32" t="s">
        <v>110</v>
      </c>
      <c r="C31" s="22" t="s">
        <v>111</v>
      </c>
      <c r="D31" t="s">
        <v>107</v>
      </c>
      <c r="E31" s="22"/>
      <c r="F31" s="22"/>
      <c r="G31" s="22"/>
      <c r="H31" s="22"/>
    </row>
    <row r="32" spans="1:9" ht="14.4" x14ac:dyDescent="0.25">
      <c r="B32" s="32" t="s">
        <v>112</v>
      </c>
      <c r="C32" s="22" t="s">
        <v>113</v>
      </c>
      <c r="D32" t="s">
        <v>107</v>
      </c>
      <c r="E32" s="22"/>
      <c r="F32" s="22"/>
      <c r="G32" s="22"/>
      <c r="H32" s="22"/>
    </row>
    <row r="33" spans="1:9" x14ac:dyDescent="0.25">
      <c r="B33" s="22" t="s">
        <v>114</v>
      </c>
      <c r="C33" s="22" t="s">
        <v>115</v>
      </c>
      <c r="D33" t="s">
        <v>107</v>
      </c>
      <c r="E33" s="22"/>
      <c r="F33" s="22"/>
      <c r="G33" s="22"/>
      <c r="H33" s="22"/>
    </row>
    <row r="34" spans="1:9" ht="13.8" thickBot="1" x14ac:dyDescent="0.3">
      <c r="A34" s="33"/>
      <c r="B34" s="34" t="s">
        <v>116</v>
      </c>
      <c r="C34" s="34" t="s">
        <v>117</v>
      </c>
      <c r="D34" s="33" t="s">
        <v>107</v>
      </c>
      <c r="E34" s="34"/>
      <c r="F34" s="34"/>
      <c r="G34" s="34"/>
      <c r="H34" s="34"/>
    </row>
    <row r="35" spans="1:9" x14ac:dyDescent="0.25">
      <c r="B35" s="22"/>
      <c r="C35" s="22"/>
      <c r="D35" s="22"/>
      <c r="E35" s="22"/>
      <c r="F35" s="22"/>
      <c r="G35" s="22"/>
      <c r="H35" s="22"/>
    </row>
    <row r="36" spans="1:9" x14ac:dyDescent="0.25">
      <c r="B36" s="22"/>
      <c r="C36" s="22"/>
      <c r="E36" s="22"/>
      <c r="F36" s="22"/>
      <c r="G36" s="22"/>
      <c r="H36" s="22"/>
    </row>
    <row r="39" spans="1:9" ht="21" x14ac:dyDescent="0.4">
      <c r="B39" s="72" t="s">
        <v>118</v>
      </c>
      <c r="C39" s="72"/>
    </row>
    <row r="40" spans="1:9" ht="15" thickBot="1" x14ac:dyDescent="0.3">
      <c r="B40" s="26" t="s">
        <v>58</v>
      </c>
      <c r="C40" s="26" t="s">
        <v>59</v>
      </c>
    </row>
    <row r="41" spans="1:9" ht="14.4" x14ac:dyDescent="0.25">
      <c r="B41" s="24" t="s">
        <v>64</v>
      </c>
      <c r="C41" s="24"/>
    </row>
    <row r="42" spans="1:9" ht="14.4" x14ac:dyDescent="0.3">
      <c r="B42" s="27" t="s">
        <v>123</v>
      </c>
      <c r="C42" s="27"/>
    </row>
    <row r="43" spans="1:9" x14ac:dyDescent="0.25">
      <c r="B43" t="s">
        <v>122</v>
      </c>
      <c r="C43" t="s">
        <v>121</v>
      </c>
    </row>
    <row r="44" spans="1:9" x14ac:dyDescent="0.25">
      <c r="B44" t="s">
        <v>282</v>
      </c>
      <c r="C44" t="s">
        <v>283</v>
      </c>
    </row>
    <row r="45" spans="1:9" ht="14.4" x14ac:dyDescent="0.3">
      <c r="B45" s="27" t="s">
        <v>78</v>
      </c>
      <c r="C45" s="27"/>
    </row>
    <row r="46" spans="1:9" x14ac:dyDescent="0.25">
      <c r="B46" t="s">
        <v>127</v>
      </c>
      <c r="C46" t="s">
        <v>124</v>
      </c>
      <c r="I46" s="22"/>
    </row>
    <row r="47" spans="1:9" x14ac:dyDescent="0.25">
      <c r="B47" t="s">
        <v>143</v>
      </c>
      <c r="C47" t="s">
        <v>125</v>
      </c>
      <c r="I47" s="22"/>
    </row>
    <row r="48" spans="1:9" x14ac:dyDescent="0.25">
      <c r="B48" t="s">
        <v>144</v>
      </c>
      <c r="C48" t="s">
        <v>128</v>
      </c>
    </row>
    <row r="49" spans="2:3" x14ac:dyDescent="0.25">
      <c r="B49" t="s">
        <v>145</v>
      </c>
      <c r="C49" t="s">
        <v>195</v>
      </c>
    </row>
    <row r="50" spans="2:3" x14ac:dyDescent="0.25">
      <c r="B50" t="s">
        <v>146</v>
      </c>
      <c r="C50" t="s">
        <v>126</v>
      </c>
    </row>
    <row r="51" spans="2:3" x14ac:dyDescent="0.25">
      <c r="B51" t="s">
        <v>147</v>
      </c>
      <c r="C51" t="s">
        <v>129</v>
      </c>
    </row>
    <row r="52" spans="2:3" x14ac:dyDescent="0.25">
      <c r="B52" t="s">
        <v>148</v>
      </c>
      <c r="C52" t="s">
        <v>201</v>
      </c>
    </row>
    <row r="53" spans="2:3" x14ac:dyDescent="0.25">
      <c r="B53" t="s">
        <v>149</v>
      </c>
      <c r="C53" t="s">
        <v>202</v>
      </c>
    </row>
    <row r="54" spans="2:3" x14ac:dyDescent="0.25">
      <c r="B54" t="s">
        <v>150</v>
      </c>
      <c r="C54" t="s">
        <v>130</v>
      </c>
    </row>
    <row r="55" spans="2:3" x14ac:dyDescent="0.25">
      <c r="B55" t="s">
        <v>151</v>
      </c>
      <c r="C55" t="s">
        <v>131</v>
      </c>
    </row>
    <row r="56" spans="2:3" x14ac:dyDescent="0.25">
      <c r="B56" t="s">
        <v>152</v>
      </c>
      <c r="C56" t="s">
        <v>132</v>
      </c>
    </row>
    <row r="57" spans="2:3" x14ac:dyDescent="0.25">
      <c r="B57" t="s">
        <v>153</v>
      </c>
      <c r="C57" t="s">
        <v>133</v>
      </c>
    </row>
    <row r="58" spans="2:3" x14ac:dyDescent="0.25">
      <c r="B58" t="s">
        <v>154</v>
      </c>
      <c r="C58" t="s">
        <v>134</v>
      </c>
    </row>
    <row r="59" spans="2:3" x14ac:dyDescent="0.25">
      <c r="B59" t="s">
        <v>155</v>
      </c>
      <c r="C59" t="s">
        <v>135</v>
      </c>
    </row>
    <row r="60" spans="2:3" x14ac:dyDescent="0.25">
      <c r="B60" t="s">
        <v>156</v>
      </c>
      <c r="C60" t="s">
        <v>136</v>
      </c>
    </row>
    <row r="61" spans="2:3" x14ac:dyDescent="0.25">
      <c r="B61" t="s">
        <v>157</v>
      </c>
      <c r="C61" t="s">
        <v>137</v>
      </c>
    </row>
    <row r="62" spans="2:3" x14ac:dyDescent="0.25">
      <c r="B62" t="s">
        <v>158</v>
      </c>
      <c r="C62" t="s">
        <v>138</v>
      </c>
    </row>
    <row r="63" spans="2:3" x14ac:dyDescent="0.25">
      <c r="B63" t="s">
        <v>159</v>
      </c>
      <c r="C63" t="s">
        <v>139</v>
      </c>
    </row>
    <row r="64" spans="2:3" x14ac:dyDescent="0.25">
      <c r="B64" t="s">
        <v>160</v>
      </c>
      <c r="C64" t="s">
        <v>140</v>
      </c>
    </row>
    <row r="65" spans="2:3" ht="14.4" x14ac:dyDescent="0.3">
      <c r="B65" s="27" t="s">
        <v>86</v>
      </c>
      <c r="C65" s="27"/>
    </row>
    <row r="66" spans="2:3" x14ac:dyDescent="0.25">
      <c r="B66" t="s">
        <v>161</v>
      </c>
      <c r="C66" t="s">
        <v>141</v>
      </c>
    </row>
    <row r="67" spans="2:3" x14ac:dyDescent="0.25">
      <c r="B67" t="s">
        <v>162</v>
      </c>
      <c r="C67" t="s">
        <v>142</v>
      </c>
    </row>
    <row r="68" spans="2:3" x14ac:dyDescent="0.25">
      <c r="B68" t="s">
        <v>179</v>
      </c>
      <c r="C68" t="s">
        <v>164</v>
      </c>
    </row>
    <row r="69" spans="2:3" x14ac:dyDescent="0.25">
      <c r="B69" t="s">
        <v>180</v>
      </c>
      <c r="C69" t="s">
        <v>196</v>
      </c>
    </row>
    <row r="70" spans="2:3" x14ac:dyDescent="0.25">
      <c r="B70" t="s">
        <v>181</v>
      </c>
      <c r="C70" t="s">
        <v>165</v>
      </c>
    </row>
    <row r="71" spans="2:3" x14ac:dyDescent="0.25">
      <c r="B71" t="s">
        <v>182</v>
      </c>
      <c r="C71" t="s">
        <v>166</v>
      </c>
    </row>
    <row r="72" spans="2:3" x14ac:dyDescent="0.25">
      <c r="B72" t="s">
        <v>163</v>
      </c>
      <c r="C72" t="s">
        <v>200</v>
      </c>
    </row>
    <row r="73" spans="2:3" x14ac:dyDescent="0.25">
      <c r="B73" t="s">
        <v>183</v>
      </c>
      <c r="C73" t="s">
        <v>167</v>
      </c>
    </row>
    <row r="74" spans="2:3" x14ac:dyDescent="0.25">
      <c r="B74" t="s">
        <v>184</v>
      </c>
      <c r="C74" t="s">
        <v>168</v>
      </c>
    </row>
    <row r="75" spans="2:3" x14ac:dyDescent="0.25">
      <c r="B75" t="s">
        <v>185</v>
      </c>
      <c r="C75" t="s">
        <v>169</v>
      </c>
    </row>
    <row r="76" spans="2:3" x14ac:dyDescent="0.25">
      <c r="B76" t="s">
        <v>186</v>
      </c>
      <c r="C76" t="s">
        <v>170</v>
      </c>
    </row>
    <row r="77" spans="2:3" x14ac:dyDescent="0.25">
      <c r="B77" t="s">
        <v>187</v>
      </c>
      <c r="C77" t="s">
        <v>171</v>
      </c>
    </row>
    <row r="78" spans="2:3" x14ac:dyDescent="0.25">
      <c r="B78" t="s">
        <v>188</v>
      </c>
      <c r="C78" t="s">
        <v>172</v>
      </c>
    </row>
    <row r="79" spans="2:3" x14ac:dyDescent="0.25">
      <c r="B79" t="s">
        <v>189</v>
      </c>
      <c r="C79" t="s">
        <v>178</v>
      </c>
    </row>
    <row r="80" spans="2:3" x14ac:dyDescent="0.25">
      <c r="B80" s="38" t="s">
        <v>190</v>
      </c>
      <c r="C80" t="s">
        <v>173</v>
      </c>
    </row>
    <row r="81" spans="2:3" x14ac:dyDescent="0.25">
      <c r="B81" t="s">
        <v>191</v>
      </c>
      <c r="C81" t="s">
        <v>174</v>
      </c>
    </row>
    <row r="82" spans="2:3" x14ac:dyDescent="0.25">
      <c r="B82" t="s">
        <v>192</v>
      </c>
      <c r="C82" t="s">
        <v>175</v>
      </c>
    </row>
    <row r="83" spans="2:3" x14ac:dyDescent="0.25">
      <c r="B83" t="s">
        <v>193</v>
      </c>
      <c r="C83" t="s">
        <v>176</v>
      </c>
    </row>
    <row r="84" spans="2:3" x14ac:dyDescent="0.25">
      <c r="B84" t="s">
        <v>194</v>
      </c>
      <c r="C84" t="s">
        <v>177</v>
      </c>
    </row>
    <row r="85" spans="2:3" ht="14.4" x14ac:dyDescent="0.3">
      <c r="B85" s="27" t="s">
        <v>87</v>
      </c>
      <c r="C85" s="27"/>
    </row>
    <row r="86" spans="2:3" x14ac:dyDescent="0.25">
      <c r="B86" t="s">
        <v>197</v>
      </c>
      <c r="C86" t="s">
        <v>199</v>
      </c>
    </row>
    <row r="87" spans="2:3" x14ac:dyDescent="0.25">
      <c r="B87" t="s">
        <v>198</v>
      </c>
      <c r="C87" t="s">
        <v>203</v>
      </c>
    </row>
    <row r="88" spans="2:3" x14ac:dyDescent="0.25">
      <c r="B88" t="s">
        <v>204</v>
      </c>
      <c r="C88" t="s">
        <v>205</v>
      </c>
    </row>
    <row r="89" spans="2:3" x14ac:dyDescent="0.25">
      <c r="B89" s="38" t="s">
        <v>286</v>
      </c>
      <c r="C89" s="38" t="s">
        <v>287</v>
      </c>
    </row>
    <row r="90" spans="2:3" x14ac:dyDescent="0.25">
      <c r="B90" t="s">
        <v>206</v>
      </c>
      <c r="C90" t="s">
        <v>207</v>
      </c>
    </row>
    <row r="91" spans="2:3" ht="14.4" x14ac:dyDescent="0.3">
      <c r="B91" s="27" t="s">
        <v>88</v>
      </c>
      <c r="C91" s="27"/>
    </row>
    <row r="92" spans="2:3" x14ac:dyDescent="0.25">
      <c r="B92" t="s">
        <v>208</v>
      </c>
      <c r="C92" t="s">
        <v>211</v>
      </c>
    </row>
    <row r="93" spans="2:3" x14ac:dyDescent="0.25">
      <c r="B93" t="s">
        <v>209</v>
      </c>
      <c r="C93" t="s">
        <v>212</v>
      </c>
    </row>
    <row r="94" spans="2:3" x14ac:dyDescent="0.25">
      <c r="B94" t="s">
        <v>210</v>
      </c>
      <c r="C94" t="s">
        <v>213</v>
      </c>
    </row>
    <row r="95" spans="2:3" ht="14.4" x14ac:dyDescent="0.25">
      <c r="B95" s="24" t="s">
        <v>91</v>
      </c>
      <c r="C95" s="24"/>
    </row>
    <row r="96" spans="2:3" ht="14.4" x14ac:dyDescent="0.3">
      <c r="B96" s="27" t="s">
        <v>235</v>
      </c>
      <c r="C96" s="27"/>
    </row>
    <row r="97" spans="2:10" x14ac:dyDescent="0.25">
      <c r="B97" s="37" t="s">
        <v>236</v>
      </c>
      <c r="C97" s="37" t="s">
        <v>244</v>
      </c>
    </row>
    <row r="98" spans="2:10" x14ac:dyDescent="0.25">
      <c r="B98" s="37" t="s">
        <v>237</v>
      </c>
      <c r="C98" s="37" t="s">
        <v>245</v>
      </c>
    </row>
    <row r="99" spans="2:10" x14ac:dyDescent="0.25">
      <c r="B99" s="37" t="s">
        <v>238</v>
      </c>
      <c r="C99" s="37" t="s">
        <v>246</v>
      </c>
    </row>
    <row r="100" spans="2:10" x14ac:dyDescent="0.25">
      <c r="B100" s="37" t="s">
        <v>239</v>
      </c>
      <c r="C100" s="37" t="s">
        <v>247</v>
      </c>
    </row>
    <row r="101" spans="2:10" s="1" customFormat="1" x14ac:dyDescent="0.25">
      <c r="B101" s="37" t="s">
        <v>363</v>
      </c>
      <c r="C101" s="37" t="s">
        <v>364</v>
      </c>
    </row>
    <row r="102" spans="2:10" x14ac:dyDescent="0.25">
      <c r="B102" s="37" t="s">
        <v>240</v>
      </c>
      <c r="C102" s="37" t="s">
        <v>248</v>
      </c>
    </row>
    <row r="103" spans="2:10" x14ac:dyDescent="0.25">
      <c r="B103" s="37" t="s">
        <v>241</v>
      </c>
      <c r="C103" s="37" t="s">
        <v>249</v>
      </c>
    </row>
    <row r="104" spans="2:10" ht="14.4" x14ac:dyDescent="0.3">
      <c r="B104" s="27" t="s">
        <v>234</v>
      </c>
      <c r="C104" s="27"/>
    </row>
    <row r="105" spans="2:10" x14ac:dyDescent="0.25">
      <c r="B105" s="38" t="s">
        <v>242</v>
      </c>
      <c r="C105" s="37" t="s">
        <v>250</v>
      </c>
    </row>
    <row r="106" spans="2:10" x14ac:dyDescent="0.25">
      <c r="B106" s="38" t="s">
        <v>243</v>
      </c>
      <c r="C106" s="37" t="s">
        <v>251</v>
      </c>
      <c r="J106" s="22"/>
    </row>
    <row r="107" spans="2:10" x14ac:dyDescent="0.25">
      <c r="B107" s="38" t="s">
        <v>252</v>
      </c>
      <c r="C107" s="37" t="s">
        <v>254</v>
      </c>
      <c r="J107" s="22"/>
    </row>
    <row r="108" spans="2:10" x14ac:dyDescent="0.25">
      <c r="B108" s="38" t="s">
        <v>253</v>
      </c>
      <c r="C108" s="37" t="s">
        <v>255</v>
      </c>
      <c r="J108" s="22"/>
    </row>
    <row r="109" spans="2:10" s="1" customFormat="1" x14ac:dyDescent="0.25">
      <c r="B109" s="38" t="s">
        <v>365</v>
      </c>
      <c r="C109" s="38" t="s">
        <v>366</v>
      </c>
      <c r="J109" s="22"/>
    </row>
    <row r="110" spans="2:10" s="1" customFormat="1" x14ac:dyDescent="0.25">
      <c r="B110" s="38" t="s">
        <v>367</v>
      </c>
      <c r="C110" s="38" t="s">
        <v>368</v>
      </c>
      <c r="J110" s="22"/>
    </row>
    <row r="111" spans="2:10" s="1" customFormat="1" x14ac:dyDescent="0.25">
      <c r="B111" s="38" t="s">
        <v>369</v>
      </c>
      <c r="C111" s="38" t="s">
        <v>370</v>
      </c>
      <c r="J111" s="22"/>
    </row>
    <row r="112" spans="2:10" ht="14.4" x14ac:dyDescent="0.3">
      <c r="B112" s="27" t="s">
        <v>256</v>
      </c>
      <c r="C112" s="27"/>
      <c r="J112" s="22"/>
    </row>
    <row r="113" spans="2:10" x14ac:dyDescent="0.25">
      <c r="B113" s="38" t="s">
        <v>260</v>
      </c>
      <c r="C113" s="38" t="s">
        <v>257</v>
      </c>
      <c r="J113" s="22"/>
    </row>
    <row r="114" spans="2:10" x14ac:dyDescent="0.25">
      <c r="B114" s="38" t="s">
        <v>261</v>
      </c>
      <c r="C114" s="38" t="s">
        <v>258</v>
      </c>
      <c r="J114" s="22"/>
    </row>
    <row r="115" spans="2:10" x14ac:dyDescent="0.25">
      <c r="B115" s="38" t="s">
        <v>262</v>
      </c>
      <c r="C115" s="38" t="s">
        <v>259</v>
      </c>
      <c r="J115" s="22"/>
    </row>
    <row r="116" spans="2:10" x14ac:dyDescent="0.25">
      <c r="J116" s="22"/>
    </row>
    <row r="117" spans="2:10" x14ac:dyDescent="0.25">
      <c r="J117" s="22"/>
    </row>
    <row r="118" spans="2:10" x14ac:dyDescent="0.25">
      <c r="J118" s="22"/>
    </row>
    <row r="119" spans="2:10" x14ac:dyDescent="0.25">
      <c r="J119" s="22"/>
    </row>
    <row r="120" spans="2:10" x14ac:dyDescent="0.25">
      <c r="J120" s="22"/>
    </row>
    <row r="139" spans="11:12" ht="13.8" x14ac:dyDescent="0.25">
      <c r="K139" s="35" t="s">
        <v>225</v>
      </c>
      <c r="L139" s="36"/>
    </row>
    <row r="140" spans="11:12" x14ac:dyDescent="0.25">
      <c r="K140" s="22" t="s">
        <v>226</v>
      </c>
      <c r="L140" s="22" t="e">
        <f>'[1]FREH Capital Costs'!#REF!</f>
        <v>#REF!</v>
      </c>
    </row>
    <row r="141" spans="11:12" x14ac:dyDescent="0.25">
      <c r="K141" s="22" t="s">
        <v>227</v>
      </c>
      <c r="L141" s="22" t="e">
        <f>'[1]FREH Capital Costs'!#REF!</f>
        <v>#REF!</v>
      </c>
    </row>
    <row r="142" spans="11:12" x14ac:dyDescent="0.25">
      <c r="K142" s="22" t="s">
        <v>228</v>
      </c>
      <c r="L142" s="22" t="e">
        <f>'[1]FREH Capital Costs'!#REF!</f>
        <v>#REF!</v>
      </c>
    </row>
    <row r="143" spans="11:12" x14ac:dyDescent="0.25">
      <c r="K143" s="22" t="s">
        <v>229</v>
      </c>
      <c r="L143" s="22" t="e">
        <f>'[1]FREH Capital Costs'!#REF!</f>
        <v>#REF!</v>
      </c>
    </row>
    <row r="148" spans="11:12" x14ac:dyDescent="0.25">
      <c r="K148" t="s">
        <v>214</v>
      </c>
    </row>
    <row r="149" spans="11:12" x14ac:dyDescent="0.25">
      <c r="K149" t="s">
        <v>215</v>
      </c>
      <c r="L149" t="s">
        <v>216</v>
      </c>
    </row>
    <row r="150" spans="11:12" x14ac:dyDescent="0.25">
      <c r="K150" t="s">
        <v>217</v>
      </c>
      <c r="L150" t="s">
        <v>218</v>
      </c>
    </row>
    <row r="151" spans="11:12" x14ac:dyDescent="0.25">
      <c r="K151" t="s">
        <v>219</v>
      </c>
      <c r="L151" t="s">
        <v>220</v>
      </c>
    </row>
    <row r="152" spans="11:12" x14ac:dyDescent="0.25">
      <c r="K152" t="s">
        <v>221</v>
      </c>
      <c r="L152" t="s">
        <v>222</v>
      </c>
    </row>
    <row r="153" spans="11:12" x14ac:dyDescent="0.25">
      <c r="K153" t="s">
        <v>223</v>
      </c>
      <c r="L153" t="s">
        <v>224</v>
      </c>
    </row>
    <row r="154" spans="11:12" x14ac:dyDescent="0.25">
      <c r="K154" t="s">
        <v>225</v>
      </c>
    </row>
    <row r="155" spans="11:12" x14ac:dyDescent="0.25">
      <c r="K155" t="s">
        <v>226</v>
      </c>
      <c r="L155" t="s">
        <v>230</v>
      </c>
    </row>
    <row r="156" spans="11:12" x14ac:dyDescent="0.25">
      <c r="K156" t="s">
        <v>227</v>
      </c>
      <c r="L156" t="s">
        <v>231</v>
      </c>
    </row>
    <row r="157" spans="11:12" x14ac:dyDescent="0.25">
      <c r="K157" t="s">
        <v>228</v>
      </c>
      <c r="L157" t="s">
        <v>232</v>
      </c>
    </row>
    <row r="158" spans="11:12" x14ac:dyDescent="0.25">
      <c r="K158" t="s">
        <v>229</v>
      </c>
      <c r="L158" t="s">
        <v>233</v>
      </c>
    </row>
  </sheetData>
  <mergeCells count="1">
    <mergeCell ref="B39:C39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E232"/>
  <sheetViews>
    <sheetView tabSelected="1" topLeftCell="A76" zoomScale="85" zoomScaleNormal="85" workbookViewId="0">
      <selection activeCell="E195" sqref="E195"/>
    </sheetView>
  </sheetViews>
  <sheetFormatPr defaultRowHeight="13.2" x14ac:dyDescent="0.25"/>
  <cols>
    <col min="1" max="1" width="6.21875" customWidth="1"/>
    <col min="2" max="2" width="25.5546875" bestFit="1" customWidth="1"/>
    <col min="3" max="3" width="18.109375" customWidth="1"/>
    <col min="4" max="4" width="26.109375" customWidth="1"/>
    <col min="5" max="5" width="49.1093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8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274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Commoditties!B43</f>
        <v>TMOT_GSL_11</v>
      </c>
      <c r="E7" s="1" t="str">
        <f>Commoditties!C43</f>
        <v>New Motorcycle - Gasoline Engine</v>
      </c>
      <c r="F7" s="10" t="s">
        <v>350</v>
      </c>
      <c r="G7" s="10" t="s">
        <v>351</v>
      </c>
      <c r="H7" s="10"/>
      <c r="I7" s="10" t="s">
        <v>30</v>
      </c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Commoditties!B44</f>
        <v>TMOT_ELC_11</v>
      </c>
      <c r="E8" s="1" t="str">
        <f>Commoditties!C44</f>
        <v>New Motorcycle - Electric Engine</v>
      </c>
      <c r="F8" s="10" t="s">
        <v>350</v>
      </c>
      <c r="G8" s="10" t="s">
        <v>351</v>
      </c>
      <c r="H8" s="10"/>
      <c r="I8" s="10" t="s">
        <v>30</v>
      </c>
      <c r="J8" s="10"/>
      <c r="K8" s="1"/>
      <c r="L8" s="1"/>
      <c r="M8" s="1"/>
    </row>
    <row r="9" spans="2:13" ht="14.4" x14ac:dyDescent="0.3">
      <c r="B9" s="27" t="s">
        <v>275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Commoditties!B46</f>
        <v>TCAR_ICE_GSL_21</v>
      </c>
      <c r="E10" s="1" t="str">
        <f>Commoditties!C46</f>
        <v>New Private Car - Gasoline ICEs</v>
      </c>
      <c r="F10" s="10" t="s">
        <v>350</v>
      </c>
      <c r="G10" s="10" t="s">
        <v>351</v>
      </c>
      <c r="I10" s="10" t="s">
        <v>30</v>
      </c>
    </row>
    <row r="11" spans="2:13" x14ac:dyDescent="0.25">
      <c r="B11" s="3" t="s">
        <v>29</v>
      </c>
      <c r="D11" s="1" t="str">
        <f>Commoditties!B47</f>
        <v>TCAR_ICE_DST_21</v>
      </c>
      <c r="E11" s="1" t="str">
        <f>Commoditties!C47</f>
        <v>New Private Car - Diesel ICEs</v>
      </c>
      <c r="F11" s="10" t="s">
        <v>350</v>
      </c>
      <c r="G11" s="10" t="s">
        <v>351</v>
      </c>
      <c r="I11" s="10" t="s">
        <v>30</v>
      </c>
      <c r="M11" s="1"/>
    </row>
    <row r="12" spans="2:13" x14ac:dyDescent="0.25">
      <c r="B12" s="3" t="s">
        <v>29</v>
      </c>
      <c r="D12" s="1" t="str">
        <f>Commoditties!B48</f>
        <v>TCAR_ICE_DF_21</v>
      </c>
      <c r="E12" s="1" t="str">
        <f>Commoditties!C48</f>
        <v>New Private Car - Dual fuel ICEs (CNG/BCNG &amp; Gasoline)</v>
      </c>
      <c r="F12" s="10" t="s">
        <v>350</v>
      </c>
      <c r="G12" s="10" t="s">
        <v>351</v>
      </c>
      <c r="I12" s="10" t="s">
        <v>30</v>
      </c>
      <c r="M12" s="14"/>
    </row>
    <row r="13" spans="2:13" x14ac:dyDescent="0.25">
      <c r="B13" s="3" t="s">
        <v>29</v>
      </c>
      <c r="D13" s="1" t="str">
        <f>Commoditties!B49</f>
        <v>TCAR_ICE_BCNG_21</v>
      </c>
      <c r="E13" s="1" t="str">
        <f>Commoditties!C49</f>
        <v>New Private Car - BioCNG/CNG ICEs</v>
      </c>
      <c r="F13" s="10" t="s">
        <v>350</v>
      </c>
      <c r="G13" s="10" t="s">
        <v>351</v>
      </c>
      <c r="I13" s="10" t="s">
        <v>30</v>
      </c>
      <c r="M13" s="18"/>
    </row>
    <row r="14" spans="2:13" x14ac:dyDescent="0.25">
      <c r="B14" s="3" t="s">
        <v>29</v>
      </c>
      <c r="D14" s="1" t="str">
        <f>Commoditties!B50</f>
        <v>TCAR_ICE_E85_21</v>
      </c>
      <c r="E14" s="1" t="str">
        <f>Commoditties!C50</f>
        <v>New Private Car - Flex fuel ICEs</v>
      </c>
      <c r="F14" s="10" t="s">
        <v>350</v>
      </c>
      <c r="G14" s="10" t="s">
        <v>351</v>
      </c>
      <c r="I14" s="10" t="s">
        <v>30</v>
      </c>
      <c r="M14" s="18"/>
    </row>
    <row r="15" spans="2:13" x14ac:dyDescent="0.25">
      <c r="B15" s="3" t="s">
        <v>29</v>
      </c>
      <c r="D15" s="1" t="str">
        <f>Commoditties!B51</f>
        <v>TCAR_ICE_B100_21</v>
      </c>
      <c r="E15" s="1" t="str">
        <f>Commoditties!C51</f>
        <v>New Private Car - Biodiesel ICEs</v>
      </c>
      <c r="F15" s="10" t="s">
        <v>350</v>
      </c>
      <c r="G15" s="10" t="s">
        <v>351</v>
      </c>
      <c r="I15" s="10" t="s">
        <v>30</v>
      </c>
      <c r="M15" s="1"/>
    </row>
    <row r="16" spans="2:13" x14ac:dyDescent="0.25">
      <c r="B16" s="3" t="s">
        <v>29</v>
      </c>
      <c r="D16" s="1" t="str">
        <f>Commoditties!B52</f>
        <v>TCAR_HEV_GSL_21</v>
      </c>
      <c r="E16" s="1" t="str">
        <f>Commoditties!C52</f>
        <v>New Private Car - Gasoline HEVs</v>
      </c>
      <c r="F16" s="10" t="s">
        <v>350</v>
      </c>
      <c r="G16" s="10" t="s">
        <v>351</v>
      </c>
      <c r="I16" s="10" t="s">
        <v>30</v>
      </c>
    </row>
    <row r="17" spans="2:13" x14ac:dyDescent="0.25">
      <c r="B17" s="3" t="s">
        <v>29</v>
      </c>
      <c r="C17" s="1"/>
      <c r="D17" s="1" t="str">
        <f>Commoditties!B53</f>
        <v>TCAR_HEV_DST_21</v>
      </c>
      <c r="E17" s="1" t="str">
        <f>Commoditties!C53</f>
        <v>New Private Car - Diesel HEVs</v>
      </c>
      <c r="F17" s="10" t="s">
        <v>350</v>
      </c>
      <c r="G17" s="10" t="s">
        <v>351</v>
      </c>
      <c r="H17" s="1"/>
      <c r="I17" s="10" t="s">
        <v>30</v>
      </c>
      <c r="J17" s="1"/>
      <c r="K17" s="1"/>
      <c r="L17" s="1"/>
      <c r="M17" s="1"/>
    </row>
    <row r="18" spans="2:13" x14ac:dyDescent="0.25">
      <c r="B18" s="3" t="s">
        <v>29</v>
      </c>
      <c r="D18" s="1" t="str">
        <f>Commoditties!B54</f>
        <v>TCAR_PHEV10_GSL_21</v>
      </c>
      <c r="E18" s="1" t="str">
        <f>Commoditties!C54</f>
        <v>New Private Car - Gasoline PHEV, 10 mile all-electric range</v>
      </c>
      <c r="F18" s="10" t="s">
        <v>350</v>
      </c>
      <c r="G18" s="10" t="s">
        <v>351</v>
      </c>
      <c r="I18" s="10" t="s">
        <v>30</v>
      </c>
    </row>
    <row r="19" spans="2:13" x14ac:dyDescent="0.25">
      <c r="B19" s="3" t="s">
        <v>29</v>
      </c>
      <c r="D19" s="1" t="str">
        <f>Commoditties!B55</f>
        <v>TCAR_PHEV20_GSL_21</v>
      </c>
      <c r="E19" s="1" t="str">
        <f>Commoditties!C55</f>
        <v>New Private Car - Gasoline PHEV, 20 mile all-electric range</v>
      </c>
      <c r="F19" s="10" t="s">
        <v>350</v>
      </c>
      <c r="G19" s="10" t="s">
        <v>351</v>
      </c>
      <c r="I19" s="10" t="s">
        <v>30</v>
      </c>
    </row>
    <row r="20" spans="2:13" x14ac:dyDescent="0.25">
      <c r="B20" s="3" t="s">
        <v>29</v>
      </c>
      <c r="D20" s="1" t="str">
        <f>Commoditties!B56</f>
        <v>TCAR_PHEV40_GSL_21</v>
      </c>
      <c r="E20" s="1" t="str">
        <f>Commoditties!C56</f>
        <v>New Private Car - Gasoline PHEV, 40 mile all-electric range</v>
      </c>
      <c r="F20" s="10" t="s">
        <v>350</v>
      </c>
      <c r="G20" s="10" t="s">
        <v>351</v>
      </c>
      <c r="I20" s="10" t="s">
        <v>30</v>
      </c>
    </row>
    <row r="21" spans="2:13" x14ac:dyDescent="0.25">
      <c r="B21" s="3" t="s">
        <v>29</v>
      </c>
      <c r="D21" s="1" t="str">
        <f>Commoditties!B57</f>
        <v>TCAR_PHEV10_DST_21</v>
      </c>
      <c r="E21" s="1" t="str">
        <f>Commoditties!C57</f>
        <v>New Private Car - Diesel  PHEV, 10 mile all-electric range</v>
      </c>
      <c r="F21" s="10" t="s">
        <v>350</v>
      </c>
      <c r="G21" s="10" t="s">
        <v>351</v>
      </c>
      <c r="I21" s="10" t="s">
        <v>30</v>
      </c>
    </row>
    <row r="22" spans="2:13" x14ac:dyDescent="0.25">
      <c r="B22" s="3" t="s">
        <v>29</v>
      </c>
      <c r="D22" s="1" t="str">
        <f>Commoditties!B58</f>
        <v>TCAR_PHEV20_DST_21</v>
      </c>
      <c r="E22" s="1" t="str">
        <f>Commoditties!C58</f>
        <v>New Private Car - Diesel  PHEV, 20 mile all-electric range</v>
      </c>
      <c r="F22" s="10" t="s">
        <v>350</v>
      </c>
      <c r="G22" s="10" t="s">
        <v>351</v>
      </c>
      <c r="I22" s="10" t="s">
        <v>30</v>
      </c>
    </row>
    <row r="23" spans="2:13" x14ac:dyDescent="0.25">
      <c r="B23" s="3" t="s">
        <v>29</v>
      </c>
      <c r="D23" s="1" t="str">
        <f>Commoditties!B59</f>
        <v>TCAR_PHEV40_DST_21</v>
      </c>
      <c r="E23" s="1" t="str">
        <f>Commoditties!C59</f>
        <v>New Private Car - Diesel  PHEV, 40 mile all-electric range</v>
      </c>
      <c r="F23" s="10" t="s">
        <v>350</v>
      </c>
      <c r="G23" s="10" t="s">
        <v>351</v>
      </c>
      <c r="I23" s="10" t="s">
        <v>30</v>
      </c>
    </row>
    <row r="24" spans="2:13" x14ac:dyDescent="0.25">
      <c r="B24" s="3" t="s">
        <v>29</v>
      </c>
      <c r="D24" s="1" t="str">
        <f>Commoditties!B60</f>
        <v>TCAR_EV100_21</v>
      </c>
      <c r="E24" s="1" t="str">
        <f>Commoditties!C60</f>
        <v>New Private Car - BEV 100 mile (160 km) all-electric range</v>
      </c>
      <c r="F24" s="10" t="s">
        <v>350</v>
      </c>
      <c r="G24" s="10" t="s">
        <v>351</v>
      </c>
      <c r="I24" s="10" t="s">
        <v>30</v>
      </c>
    </row>
    <row r="25" spans="2:13" x14ac:dyDescent="0.25">
      <c r="B25" s="3" t="s">
        <v>29</v>
      </c>
      <c r="D25" s="1" t="str">
        <f>Commoditties!B61</f>
        <v>TCAR_EV150_21</v>
      </c>
      <c r="E25" s="1" t="str">
        <f>Commoditties!C61</f>
        <v>New Private Car - BEV 150 mile (240 km) all-electric range</v>
      </c>
      <c r="F25" s="10" t="s">
        <v>350</v>
      </c>
      <c r="G25" s="10" t="s">
        <v>351</v>
      </c>
      <c r="I25" s="10" t="s">
        <v>30</v>
      </c>
    </row>
    <row r="26" spans="2:13" x14ac:dyDescent="0.25">
      <c r="B26" s="3" t="s">
        <v>29</v>
      </c>
      <c r="D26" s="1" t="str">
        <f>Commoditties!B62</f>
        <v>TCAR_EV250_21</v>
      </c>
      <c r="E26" s="1" t="str">
        <f>Commoditties!C62</f>
        <v>New Private Car - BEV 250 mile (400 km) all-electric range</v>
      </c>
      <c r="F26" s="10" t="s">
        <v>350</v>
      </c>
      <c r="G26" s="10" t="s">
        <v>351</v>
      </c>
      <c r="I26" s="10" t="s">
        <v>30</v>
      </c>
    </row>
    <row r="27" spans="2:13" x14ac:dyDescent="0.25">
      <c r="B27" s="3" t="s">
        <v>29</v>
      </c>
      <c r="D27" s="1" t="str">
        <f>Commoditties!B63</f>
        <v>TCAR_ICE_H2_21</v>
      </c>
      <c r="E27" s="1" t="str">
        <f>Commoditties!C63</f>
        <v>New Private Car - Hydrogen ICEs</v>
      </c>
      <c r="F27" s="10" t="s">
        <v>350</v>
      </c>
      <c r="G27" s="10" t="s">
        <v>351</v>
      </c>
      <c r="I27" s="10" t="s">
        <v>30</v>
      </c>
    </row>
    <row r="28" spans="2:13" x14ac:dyDescent="0.25">
      <c r="B28" s="3" t="s">
        <v>29</v>
      </c>
      <c r="D28" s="1" t="str">
        <f>Commoditties!B64</f>
        <v>TCAR_FCV_H2_21</v>
      </c>
      <c r="E28" s="1" t="str">
        <f>Commoditties!C64</f>
        <v>New Private Car - Fuel cell vehicles</v>
      </c>
      <c r="F28" s="10" t="s">
        <v>350</v>
      </c>
      <c r="G28" s="10" t="s">
        <v>351</v>
      </c>
      <c r="I28" s="10" t="s">
        <v>30</v>
      </c>
    </row>
    <row r="29" spans="2:13" ht="14.4" x14ac:dyDescent="0.3">
      <c r="B29" s="27" t="s">
        <v>276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Commoditties!B66</f>
        <v>TTAXI_ICE_GSL_31</v>
      </c>
      <c r="E30" s="1" t="str">
        <f>Commoditties!C66</f>
        <v>New Small PSV (Taxis) - Gasoline ICEs</v>
      </c>
      <c r="F30" s="10" t="s">
        <v>350</v>
      </c>
      <c r="G30" s="10" t="s">
        <v>351</v>
      </c>
      <c r="I30" s="10" t="s">
        <v>30</v>
      </c>
    </row>
    <row r="31" spans="2:13" x14ac:dyDescent="0.25">
      <c r="B31" s="3" t="s">
        <v>29</v>
      </c>
      <c r="D31" s="1" t="str">
        <f>Commoditties!B67</f>
        <v>TTAXI_ICE_DST_31</v>
      </c>
      <c r="E31" s="1" t="str">
        <f>Commoditties!C67</f>
        <v>New Small PSV (Taxis) - Diesel ICEs</v>
      </c>
      <c r="F31" s="10" t="s">
        <v>350</v>
      </c>
      <c r="G31" s="10" t="s">
        <v>351</v>
      </c>
      <c r="I31" s="10" t="s">
        <v>30</v>
      </c>
    </row>
    <row r="32" spans="2:13" x14ac:dyDescent="0.25">
      <c r="B32" s="3" t="s">
        <v>29</v>
      </c>
      <c r="D32" s="1" t="str">
        <f>Commoditties!B68</f>
        <v>TTAXI_ICE_DF_31</v>
      </c>
      <c r="E32" s="1" t="str">
        <f>Commoditties!C68</f>
        <v>New Small PSV (Taxis) - Dual fuel ICEs (CNG/BCNG &amp; Gasoline)</v>
      </c>
      <c r="F32" s="10" t="s">
        <v>350</v>
      </c>
      <c r="G32" s="10" t="s">
        <v>351</v>
      </c>
      <c r="I32" s="10" t="s">
        <v>30</v>
      </c>
    </row>
    <row r="33" spans="2:9" x14ac:dyDescent="0.25">
      <c r="B33" s="3" t="s">
        <v>29</v>
      </c>
      <c r="D33" s="1" t="str">
        <f>Commoditties!B69</f>
        <v>TTAXI_ICE_BCNG_31</v>
      </c>
      <c r="E33" s="1" t="str">
        <f>Commoditties!C69</f>
        <v>New Small PSV (Taxis) - BioCNG/CNG ICEs</v>
      </c>
      <c r="F33" s="10" t="s">
        <v>350</v>
      </c>
      <c r="G33" s="10" t="s">
        <v>351</v>
      </c>
      <c r="I33" s="10" t="s">
        <v>30</v>
      </c>
    </row>
    <row r="34" spans="2:9" x14ac:dyDescent="0.25">
      <c r="B34" s="3" t="s">
        <v>29</v>
      </c>
      <c r="D34" s="1" t="str">
        <f>Commoditties!B70</f>
        <v>TTAXI_ICE_E85_31</v>
      </c>
      <c r="E34" s="1" t="str">
        <f>Commoditties!C70</f>
        <v>New Small PSV (Taxis) - Flex fuel ICEs</v>
      </c>
      <c r="F34" s="10" t="s">
        <v>350</v>
      </c>
      <c r="G34" s="10" t="s">
        <v>351</v>
      </c>
      <c r="I34" s="10" t="s">
        <v>30</v>
      </c>
    </row>
    <row r="35" spans="2:9" x14ac:dyDescent="0.25">
      <c r="B35" s="3" t="s">
        <v>29</v>
      </c>
      <c r="D35" s="1" t="str">
        <f>Commoditties!B71</f>
        <v>TTAXI_ICE_B100_31</v>
      </c>
      <c r="E35" s="1" t="str">
        <f>Commoditties!C71</f>
        <v>New Small PSV (Taxis) - Biodiesel ICEs</v>
      </c>
      <c r="F35" s="10" t="s">
        <v>350</v>
      </c>
      <c r="G35" s="10" t="s">
        <v>351</v>
      </c>
      <c r="I35" s="10" t="s">
        <v>30</v>
      </c>
    </row>
    <row r="36" spans="2:9" x14ac:dyDescent="0.25">
      <c r="B36" s="3" t="s">
        <v>29</v>
      </c>
      <c r="D36" s="1" t="str">
        <f>Commoditties!B72</f>
        <v>TTAXI_HEV_GSL_31</v>
      </c>
      <c r="E36" s="1" t="str">
        <f>Commoditties!C72</f>
        <v>New Small PSV (Taxis) - Gasoline HEVs</v>
      </c>
      <c r="F36" s="10" t="s">
        <v>350</v>
      </c>
      <c r="G36" s="10" t="s">
        <v>351</v>
      </c>
      <c r="I36" s="10" t="s">
        <v>30</v>
      </c>
    </row>
    <row r="37" spans="2:9" x14ac:dyDescent="0.25">
      <c r="B37" s="3" t="s">
        <v>29</v>
      </c>
      <c r="D37" s="1" t="str">
        <f>Commoditties!B73</f>
        <v>TTAXI_HEV_DST_31</v>
      </c>
      <c r="E37" s="1" t="str">
        <f>Commoditties!C73</f>
        <v>New Small PSV (Taxis) - Diesel HEV</v>
      </c>
      <c r="F37" s="10" t="s">
        <v>350</v>
      </c>
      <c r="G37" s="10" t="s">
        <v>351</v>
      </c>
      <c r="I37" s="10" t="s">
        <v>30</v>
      </c>
    </row>
    <row r="38" spans="2:9" x14ac:dyDescent="0.25">
      <c r="B38" s="3" t="s">
        <v>29</v>
      </c>
      <c r="D38" s="1" t="str">
        <f>Commoditties!B74</f>
        <v>TTAXI_PHEV10_GSL_31</v>
      </c>
      <c r="E38" s="1" t="str">
        <f>Commoditties!C74</f>
        <v>New Small PSV (Taxis) - Gasoline PHEV, 10 mile all-electric range</v>
      </c>
      <c r="F38" s="10" t="s">
        <v>350</v>
      </c>
      <c r="G38" s="10" t="s">
        <v>351</v>
      </c>
      <c r="I38" s="10" t="s">
        <v>30</v>
      </c>
    </row>
    <row r="39" spans="2:9" x14ac:dyDescent="0.25">
      <c r="B39" s="3" t="s">
        <v>29</v>
      </c>
      <c r="D39" s="1" t="str">
        <f>Commoditties!B75</f>
        <v>TTAXI_PHEV20_GSL_31</v>
      </c>
      <c r="E39" s="1" t="str">
        <f>Commoditties!C75</f>
        <v>New Small PSV (Taxis) - Gasoline PHEV, 20 mile all-electric range</v>
      </c>
      <c r="F39" s="10" t="s">
        <v>350</v>
      </c>
      <c r="G39" s="10" t="s">
        <v>351</v>
      </c>
      <c r="I39" s="10" t="s">
        <v>30</v>
      </c>
    </row>
    <row r="40" spans="2:9" x14ac:dyDescent="0.25">
      <c r="B40" s="3" t="s">
        <v>29</v>
      </c>
      <c r="D40" s="1" t="str">
        <f>Commoditties!B76</f>
        <v>TTAXI_PHEV40_GSL_31</v>
      </c>
      <c r="E40" s="1" t="str">
        <f>Commoditties!C76</f>
        <v>New Small PSV (Taxis) - Gasoline PHEV, 40 mile all-electric range</v>
      </c>
      <c r="F40" s="10" t="s">
        <v>350</v>
      </c>
      <c r="G40" s="10" t="s">
        <v>351</v>
      </c>
      <c r="I40" s="10" t="s">
        <v>30</v>
      </c>
    </row>
    <row r="41" spans="2:9" x14ac:dyDescent="0.25">
      <c r="B41" s="3" t="s">
        <v>29</v>
      </c>
      <c r="D41" s="1" t="str">
        <f>Commoditties!B77</f>
        <v>TTAXI_PHEV10_DST_31</v>
      </c>
      <c r="E41" s="1" t="str">
        <f>Commoditties!C77</f>
        <v>New Small PSV (Taxis) - Diesel  PHEV, 10 mile all-electric range</v>
      </c>
      <c r="F41" s="10" t="s">
        <v>350</v>
      </c>
      <c r="G41" s="10" t="s">
        <v>351</v>
      </c>
      <c r="I41" s="10" t="s">
        <v>30</v>
      </c>
    </row>
    <row r="42" spans="2:9" x14ac:dyDescent="0.25">
      <c r="B42" s="3" t="s">
        <v>29</v>
      </c>
      <c r="D42" s="1" t="str">
        <f>Commoditties!B78</f>
        <v>TTAXI_PHEV20_DST_31</v>
      </c>
      <c r="E42" s="1" t="str">
        <f>Commoditties!C78</f>
        <v>New Small PSV (Taxis) - Diesel  PHEV, 20 mile all-electric range</v>
      </c>
      <c r="F42" s="10" t="s">
        <v>350</v>
      </c>
      <c r="G42" s="10" t="s">
        <v>351</v>
      </c>
      <c r="I42" s="10" t="s">
        <v>30</v>
      </c>
    </row>
    <row r="43" spans="2:9" x14ac:dyDescent="0.25">
      <c r="B43" s="3" t="s">
        <v>29</v>
      </c>
      <c r="D43" s="1" t="str">
        <f>Commoditties!B79</f>
        <v>TTAXI_PHEV40_DST_31</v>
      </c>
      <c r="E43" s="1" t="str">
        <f>Commoditties!C79</f>
        <v>New Small PSV (Taxis) - Diesel  PHEV, 40 mile all-electric range</v>
      </c>
      <c r="F43" s="10" t="s">
        <v>350</v>
      </c>
      <c r="G43" s="10" t="s">
        <v>351</v>
      </c>
      <c r="I43" s="10" t="s">
        <v>30</v>
      </c>
    </row>
    <row r="44" spans="2:9" x14ac:dyDescent="0.25">
      <c r="B44" s="3" t="s">
        <v>29</v>
      </c>
      <c r="D44" s="1" t="str">
        <f>Commoditties!B80</f>
        <v>TTAXI_EV100_31</v>
      </c>
      <c r="E44" s="1" t="str">
        <f>Commoditties!C80</f>
        <v>New Small PSV (Taxis) - BEV 100 mile (160 km) all-electric range</v>
      </c>
      <c r="F44" s="10" t="s">
        <v>350</v>
      </c>
      <c r="G44" s="10" t="s">
        <v>351</v>
      </c>
      <c r="I44" s="10" t="s">
        <v>30</v>
      </c>
    </row>
    <row r="45" spans="2:9" x14ac:dyDescent="0.25">
      <c r="B45" s="3" t="s">
        <v>29</v>
      </c>
      <c r="D45" s="1" t="str">
        <f>Commoditties!B81</f>
        <v>TTAXI_EV150_31</v>
      </c>
      <c r="E45" s="1" t="str">
        <f>Commoditties!C81</f>
        <v>New Small PSV (Taxis) - BEV 150 mile (240 km) all-electric range</v>
      </c>
      <c r="F45" s="10" t="s">
        <v>350</v>
      </c>
      <c r="G45" s="10" t="s">
        <v>351</v>
      </c>
      <c r="I45" s="10" t="s">
        <v>30</v>
      </c>
    </row>
    <row r="46" spans="2:9" x14ac:dyDescent="0.25">
      <c r="B46" s="3" t="s">
        <v>29</v>
      </c>
      <c r="D46" s="1" t="str">
        <f>Commoditties!B82</f>
        <v>TTAXI_EV250_31</v>
      </c>
      <c r="E46" s="1" t="str">
        <f>Commoditties!C82</f>
        <v>New Small PSV (Taxis) - BEV 250 mile (400 km) all-electric range</v>
      </c>
      <c r="F46" s="10" t="s">
        <v>350</v>
      </c>
      <c r="G46" s="10" t="s">
        <v>351</v>
      </c>
      <c r="I46" s="10" t="s">
        <v>30</v>
      </c>
    </row>
    <row r="47" spans="2:9" x14ac:dyDescent="0.25">
      <c r="B47" s="3" t="s">
        <v>29</v>
      </c>
      <c r="D47" s="1" t="str">
        <f>Commoditties!B83</f>
        <v>TTAXI_ICE_H2_31</v>
      </c>
      <c r="E47" s="1" t="str">
        <f>Commoditties!C83</f>
        <v>New Small PSV (Taxis) - Hydrogen ICEs</v>
      </c>
      <c r="F47" s="10" t="s">
        <v>350</v>
      </c>
      <c r="G47" s="10" t="s">
        <v>351</v>
      </c>
      <c r="I47" s="10" t="s">
        <v>30</v>
      </c>
    </row>
    <row r="48" spans="2:9" x14ac:dyDescent="0.25">
      <c r="B48" s="3" t="s">
        <v>29</v>
      </c>
      <c r="D48" s="1" t="str">
        <f>Commoditties!B84</f>
        <v>TTAXI_FCV_H2_31</v>
      </c>
      <c r="E48" s="1" t="str">
        <f>Commoditties!C84</f>
        <v>New Small PSV (Taxis) - Fuel cell vehicles</v>
      </c>
      <c r="F48" s="10" t="s">
        <v>350</v>
      </c>
      <c r="G48" s="10" t="s">
        <v>351</v>
      </c>
      <c r="I48" s="10" t="s">
        <v>30</v>
      </c>
    </row>
    <row r="49" spans="2:10" ht="14.4" x14ac:dyDescent="0.3">
      <c r="B49" s="27" t="s">
        <v>277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Commoditties!B86</f>
        <v>TBUS_ICE_DST_41</v>
      </c>
      <c r="E50" s="1" t="str">
        <f>Commoditties!C86</f>
        <v>New Large PSV - Diesel ICEs</v>
      </c>
      <c r="F50" s="10" t="s">
        <v>350</v>
      </c>
      <c r="G50" s="10" t="s">
        <v>351</v>
      </c>
      <c r="I50" s="10" t="s">
        <v>30</v>
      </c>
    </row>
    <row r="51" spans="2:10" x14ac:dyDescent="0.25">
      <c r="B51" s="3" t="s">
        <v>29</v>
      </c>
      <c r="D51" s="1" t="str">
        <f>Commoditties!B87</f>
        <v>TBUS_ICE_B100_41</v>
      </c>
      <c r="E51" s="1" t="str">
        <f>Commoditties!C87</f>
        <v>New Large PSV - Biodiesel ICEs</v>
      </c>
      <c r="F51" s="10" t="s">
        <v>350</v>
      </c>
      <c r="G51" s="10" t="s">
        <v>351</v>
      </c>
      <c r="I51" s="10" t="s">
        <v>30</v>
      </c>
    </row>
    <row r="52" spans="2:10" x14ac:dyDescent="0.25">
      <c r="B52" s="3" t="s">
        <v>29</v>
      </c>
      <c r="D52" s="1" t="str">
        <f>Commoditties!B88</f>
        <v>TBUS_ICE_BCNG_41</v>
      </c>
      <c r="E52" s="1" t="str">
        <f>Commoditties!C88</f>
        <v>New Large PSV - BioCNG/CNG ICEs</v>
      </c>
      <c r="F52" s="10" t="s">
        <v>350</v>
      </c>
      <c r="G52" s="10" t="s">
        <v>351</v>
      </c>
      <c r="I52" s="10" t="s">
        <v>30</v>
      </c>
    </row>
    <row r="53" spans="2:10" x14ac:dyDescent="0.25">
      <c r="B53" s="3" t="s">
        <v>29</v>
      </c>
      <c r="D53" s="1" t="str">
        <f>Commoditties!B89</f>
        <v>TBUS_BEV_ELE_41</v>
      </c>
      <c r="E53" s="1" t="str">
        <f>Commoditties!C89</f>
        <v>New Large PSV - BEV</v>
      </c>
      <c r="F53" s="10" t="s">
        <v>350</v>
      </c>
      <c r="G53" s="10" t="s">
        <v>351</v>
      </c>
      <c r="I53" s="10" t="s">
        <v>30</v>
      </c>
    </row>
    <row r="54" spans="2:10" x14ac:dyDescent="0.25">
      <c r="B54" s="3" t="s">
        <v>29</v>
      </c>
      <c r="D54" s="1" t="str">
        <f>Commoditties!B90</f>
        <v>TBUS_FCV_H2_41</v>
      </c>
      <c r="E54" s="1" t="str">
        <f>Commoditties!C90</f>
        <v>New Large PSV - Fuel Cell Vehicles</v>
      </c>
      <c r="F54" s="10" t="s">
        <v>350</v>
      </c>
      <c r="G54" s="10" t="s">
        <v>351</v>
      </c>
      <c r="I54" s="10" t="s">
        <v>30</v>
      </c>
    </row>
    <row r="55" spans="2:10" ht="14.4" x14ac:dyDescent="0.3">
      <c r="B55" s="27" t="s">
        <v>278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Commoditties!B92</f>
        <v>TLRAIL_ELC_51</v>
      </c>
      <c r="E56" s="1" t="str">
        <f>Commoditties!C92</f>
        <v>New Light Rail_Electric</v>
      </c>
      <c r="F56" s="10" t="s">
        <v>350</v>
      </c>
      <c r="G56" s="10" t="s">
        <v>351</v>
      </c>
      <c r="I56" s="10" t="s">
        <v>30</v>
      </c>
    </row>
    <row r="57" spans="2:10" x14ac:dyDescent="0.25">
      <c r="B57" s="3" t="s">
        <v>29</v>
      </c>
      <c r="D57" s="1" t="str">
        <f>Commoditties!B93</f>
        <v>THRAIL_ELC_51</v>
      </c>
      <c r="E57" s="1" t="str">
        <f>Commoditties!C93</f>
        <v>New Heavy Rail_Electric</v>
      </c>
      <c r="F57" s="10" t="s">
        <v>350</v>
      </c>
      <c r="G57" s="10" t="s">
        <v>351</v>
      </c>
      <c r="I57" s="10" t="s">
        <v>30</v>
      </c>
    </row>
    <row r="58" spans="2:10" x14ac:dyDescent="0.25">
      <c r="B58" s="3" t="s">
        <v>29</v>
      </c>
      <c r="D58" s="1" t="str">
        <f>Commoditties!B94</f>
        <v>THRAIL_DST_51</v>
      </c>
      <c r="E58" s="1" t="str">
        <f>Commoditties!C94</f>
        <v>New Heavy Rail_Diesel</v>
      </c>
      <c r="F58" s="10" t="s">
        <v>350</v>
      </c>
      <c r="G58" s="10" t="s">
        <v>351</v>
      </c>
      <c r="I58" s="10" t="s">
        <v>30</v>
      </c>
    </row>
    <row r="59" spans="2:10" ht="14.4" x14ac:dyDescent="0.3">
      <c r="B59" s="27" t="s">
        <v>279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Commoditties!B97</f>
        <v>TFLGV_ICE_DST_61</v>
      </c>
      <c r="E60" s="1" t="str">
        <f>Commoditties!C97</f>
        <v>New Light Freight Transport - Diesel ICE</v>
      </c>
      <c r="F60" s="28" t="s">
        <v>362</v>
      </c>
      <c r="G60" s="28" t="s">
        <v>351</v>
      </c>
      <c r="I60" s="10" t="s">
        <v>30</v>
      </c>
    </row>
    <row r="61" spans="2:10" x14ac:dyDescent="0.25">
      <c r="B61" s="3" t="s">
        <v>29</v>
      </c>
      <c r="D61" s="1" t="str">
        <f>Commoditties!B98</f>
        <v>TFLGV_HEV_DST_61</v>
      </c>
      <c r="E61" s="1" t="str">
        <f>Commoditties!C98</f>
        <v>New Light Freight Transport - Diesel HEV</v>
      </c>
      <c r="F61" s="28" t="s">
        <v>362</v>
      </c>
      <c r="G61" s="28" t="s">
        <v>351</v>
      </c>
      <c r="I61" s="10" t="s">
        <v>30</v>
      </c>
    </row>
    <row r="62" spans="2:10" x14ac:dyDescent="0.25">
      <c r="B62" s="3" t="s">
        <v>29</v>
      </c>
      <c r="D62" s="1" t="str">
        <f>Commoditties!B99</f>
        <v>TFLGV_PHEV_DST_61</v>
      </c>
      <c r="E62" s="1" t="str">
        <f>Commoditties!C99</f>
        <v>New Light Freight Transport - Diesel Plug in Hybrid</v>
      </c>
      <c r="F62" s="28" t="s">
        <v>362</v>
      </c>
      <c r="G62" s="28" t="s">
        <v>351</v>
      </c>
      <c r="I62" s="10" t="s">
        <v>30</v>
      </c>
    </row>
    <row r="63" spans="2:10" x14ac:dyDescent="0.25">
      <c r="B63" s="3" t="s">
        <v>29</v>
      </c>
      <c r="D63" s="1" t="str">
        <f>Commoditties!B100</f>
        <v>TFLGV_ICE_BCNG_61</v>
      </c>
      <c r="E63" s="1" t="str">
        <f>Commoditties!C100</f>
        <v>New Light Freight Transport - BCNG/CNG ICE</v>
      </c>
      <c r="F63" s="28" t="s">
        <v>362</v>
      </c>
      <c r="G63" s="28" t="s">
        <v>351</v>
      </c>
      <c r="I63" s="10" t="s">
        <v>30</v>
      </c>
    </row>
    <row r="64" spans="2:10" s="1" customFormat="1" x14ac:dyDescent="0.25">
      <c r="B64" s="3" t="s">
        <v>29</v>
      </c>
      <c r="D64" s="1" t="str">
        <f>Commoditties!B101</f>
        <v>TFLGV_PHEV_BCNG_61</v>
      </c>
      <c r="E64" s="1" t="str">
        <f>Commoditties!C101</f>
        <v>New Light Freight Transport - BCNG/CNG PHEV</v>
      </c>
      <c r="F64" s="28" t="s">
        <v>362</v>
      </c>
      <c r="G64" s="28" t="s">
        <v>351</v>
      </c>
      <c r="I64" s="28" t="s">
        <v>30</v>
      </c>
    </row>
    <row r="65" spans="2:16" x14ac:dyDescent="0.25">
      <c r="B65" s="3" t="s">
        <v>29</v>
      </c>
      <c r="D65" s="1" t="str">
        <f>Commoditties!B102</f>
        <v>TFLGV_FCV_H2_61</v>
      </c>
      <c r="E65" s="1" t="str">
        <f>Commoditties!C102</f>
        <v>New Light Freight Transport - Fuel Cell Vehicle</v>
      </c>
      <c r="F65" s="28" t="s">
        <v>362</v>
      </c>
      <c r="G65" s="28" t="s">
        <v>351</v>
      </c>
      <c r="I65" s="10" t="s">
        <v>30</v>
      </c>
    </row>
    <row r="66" spans="2:16" x14ac:dyDescent="0.25">
      <c r="B66" s="3" t="s">
        <v>29</v>
      </c>
      <c r="D66" s="1" t="str">
        <f>Commoditties!B103</f>
        <v>TFLGV_BEV_ELE_61</v>
      </c>
      <c r="E66" s="1" t="str">
        <f>Commoditties!C103</f>
        <v>New Light Freight Transport - Battery Electric Vehicle</v>
      </c>
      <c r="F66" s="28" t="s">
        <v>362</v>
      </c>
      <c r="G66" s="28" t="s">
        <v>351</v>
      </c>
      <c r="I66" s="10" t="s">
        <v>30</v>
      </c>
    </row>
    <row r="67" spans="2:16" ht="14.4" x14ac:dyDescent="0.3">
      <c r="B67" s="27" t="s">
        <v>280</v>
      </c>
      <c r="C67" s="27"/>
      <c r="D67" s="27"/>
      <c r="E67" s="27"/>
      <c r="F67" s="27"/>
      <c r="G67" s="27"/>
      <c r="H67" s="27"/>
      <c r="I67" s="27"/>
      <c r="J67" s="27"/>
    </row>
    <row r="68" spans="2:16" x14ac:dyDescent="0.25">
      <c r="B68" s="3" t="s">
        <v>29</v>
      </c>
      <c r="D68" s="1" t="str">
        <f>Commoditties!B105</f>
        <v>TFHGV_ICE_DST_71</v>
      </c>
      <c r="E68" s="1" t="str">
        <f>Commoditties!C105</f>
        <v>New Heavy Freight Transport - Diesel ICE</v>
      </c>
      <c r="F68" s="28" t="s">
        <v>362</v>
      </c>
      <c r="G68" s="28" t="s">
        <v>351</v>
      </c>
      <c r="I68" s="10" t="s">
        <v>30</v>
      </c>
    </row>
    <row r="69" spans="2:16" x14ac:dyDescent="0.25">
      <c r="B69" s="3" t="s">
        <v>29</v>
      </c>
      <c r="D69" s="1" t="str">
        <f>Commoditties!B106</f>
        <v>TFHGV_HEV_DST_71</v>
      </c>
      <c r="E69" s="1" t="str">
        <f>Commoditties!C106</f>
        <v>New Heavy Freight Transport - Diesel HEV</v>
      </c>
      <c r="F69" s="28" t="s">
        <v>362</v>
      </c>
      <c r="G69" s="28" t="s">
        <v>351</v>
      </c>
      <c r="I69" s="10" t="s">
        <v>30</v>
      </c>
    </row>
    <row r="70" spans="2:16" x14ac:dyDescent="0.25">
      <c r="B70" s="3" t="s">
        <v>29</v>
      </c>
      <c r="D70" s="1" t="str">
        <f>Commoditties!B107</f>
        <v>TFHGV_FCV_H2_71</v>
      </c>
      <c r="E70" s="1" t="str">
        <f>Commoditties!C107</f>
        <v>New Heavy Freight Transport - Hydrogen FCV</v>
      </c>
      <c r="F70" s="28" t="s">
        <v>362</v>
      </c>
      <c r="G70" s="28" t="s">
        <v>351</v>
      </c>
      <c r="I70" s="10" t="s">
        <v>30</v>
      </c>
    </row>
    <row r="71" spans="2:16" x14ac:dyDescent="0.25">
      <c r="B71" s="3" t="s">
        <v>29</v>
      </c>
      <c r="D71" s="1" t="str">
        <f>Commoditties!B108</f>
        <v>TFHGV_ICE_BCNG_71</v>
      </c>
      <c r="E71" s="1" t="str">
        <f>Commoditties!C108</f>
        <v>New Heavy Freight Transport - BCNG/CNG ICE</v>
      </c>
      <c r="F71" s="28" t="s">
        <v>362</v>
      </c>
      <c r="G71" s="28" t="s">
        <v>351</v>
      </c>
      <c r="I71" s="10" t="s">
        <v>30</v>
      </c>
    </row>
    <row r="72" spans="2:16" s="1" customFormat="1" x14ac:dyDescent="0.25">
      <c r="B72" s="3" t="s">
        <v>29</v>
      </c>
      <c r="D72" s="1" t="str">
        <f>Commoditties!B109</f>
        <v>TFHGV_HEV_BCNG_71</v>
      </c>
      <c r="E72" s="1" t="str">
        <f>Commoditties!C109</f>
        <v>New Heavy Freight Transport - BCNG/CNG HEV</v>
      </c>
      <c r="F72" s="28" t="s">
        <v>362</v>
      </c>
      <c r="G72" s="28" t="s">
        <v>351</v>
      </c>
      <c r="I72" s="28" t="s">
        <v>30</v>
      </c>
    </row>
    <row r="73" spans="2:16" s="1" customFormat="1" x14ac:dyDescent="0.25">
      <c r="B73" s="3" t="s">
        <v>29</v>
      </c>
      <c r="D73" s="1" t="str">
        <f>Commoditties!B110</f>
        <v>TFHGV_ICE_LNG_71</v>
      </c>
      <c r="E73" s="1" t="str">
        <f>Commoditties!C110</f>
        <v>New Heavy Freight Transport - LNG ICE</v>
      </c>
      <c r="F73" s="28" t="s">
        <v>362</v>
      </c>
      <c r="G73" s="28" t="s">
        <v>351</v>
      </c>
      <c r="I73" s="28" t="s">
        <v>30</v>
      </c>
    </row>
    <row r="74" spans="2:16" s="1" customFormat="1" x14ac:dyDescent="0.25">
      <c r="B74" s="3" t="s">
        <v>29</v>
      </c>
      <c r="D74" s="1" t="str">
        <f>Commoditties!B111</f>
        <v>TFHGV_BEV_ELE_71</v>
      </c>
      <c r="E74" s="1" t="str">
        <f>Commoditties!C111</f>
        <v>New Heavy Freight Transport - Battery Electric Vehicle</v>
      </c>
      <c r="F74" s="28" t="s">
        <v>362</v>
      </c>
      <c r="G74" s="28" t="s">
        <v>351</v>
      </c>
      <c r="I74" s="28" t="s">
        <v>30</v>
      </c>
    </row>
    <row r="75" spans="2:16" ht="14.4" x14ac:dyDescent="0.3">
      <c r="B75" s="27" t="s">
        <v>281</v>
      </c>
      <c r="C75" s="27"/>
      <c r="D75" s="27"/>
      <c r="E75" s="27"/>
      <c r="F75" s="27"/>
      <c r="G75" s="27"/>
      <c r="H75" s="27"/>
      <c r="I75" s="27"/>
      <c r="J75" s="27"/>
    </row>
    <row r="76" spans="2:16" x14ac:dyDescent="0.25">
      <c r="B76" s="3" t="s">
        <v>29</v>
      </c>
      <c r="D76" s="1" t="str">
        <f>Commoditties!B113</f>
        <v>TFGV_RAIL_DST_81</v>
      </c>
      <c r="E76" s="1" t="str">
        <f>Commoditties!C113</f>
        <v>New Freight Transport - Rail Diesel</v>
      </c>
      <c r="F76" s="28" t="s">
        <v>362</v>
      </c>
      <c r="G76" s="28" t="s">
        <v>351</v>
      </c>
      <c r="I76" s="10" t="s">
        <v>30</v>
      </c>
    </row>
    <row r="77" spans="2:16" x14ac:dyDescent="0.25">
      <c r="B77" s="3" t="s">
        <v>29</v>
      </c>
      <c r="D77" s="1" t="str">
        <f>Commoditties!B114</f>
        <v>TFGV_RAIL_ELE_81</v>
      </c>
      <c r="E77" s="1" t="str">
        <f>Commoditties!C114</f>
        <v>New Freight Transport - Rail Electric</v>
      </c>
      <c r="F77" s="28" t="s">
        <v>362</v>
      </c>
      <c r="G77" s="28" t="s">
        <v>351</v>
      </c>
      <c r="I77" s="10" t="s">
        <v>30</v>
      </c>
    </row>
    <row r="78" spans="2:16" x14ac:dyDescent="0.25">
      <c r="B78" s="3" t="s">
        <v>29</v>
      </c>
      <c r="D78" s="1" t="str">
        <f>Commoditties!B115</f>
        <v>TFGV_RAIL_H2_81</v>
      </c>
      <c r="E78" s="1" t="str">
        <f>Commoditties!C115</f>
        <v>New Freight Transport - Rail Hydrogen Fuel Cell</v>
      </c>
      <c r="F78" s="28" t="s">
        <v>362</v>
      </c>
      <c r="G78" s="28" t="s">
        <v>351</v>
      </c>
      <c r="I78" s="10" t="s">
        <v>30</v>
      </c>
    </row>
    <row r="79" spans="2:16" x14ac:dyDescent="0.25">
      <c r="D79" s="1"/>
      <c r="P79" s="22"/>
    </row>
    <row r="80" spans="2:16" x14ac:dyDescent="0.25">
      <c r="P80" s="22"/>
    </row>
    <row r="81" spans="2:18" x14ac:dyDescent="0.25">
      <c r="P81" s="22"/>
    </row>
    <row r="82" spans="2:18" x14ac:dyDescent="0.25">
      <c r="P82" s="22"/>
    </row>
    <row r="83" spans="2:18" x14ac:dyDescent="0.25">
      <c r="P83" s="22"/>
    </row>
    <row r="84" spans="2:18" x14ac:dyDescent="0.25">
      <c r="P84" s="22"/>
    </row>
    <row r="85" spans="2:18" x14ac:dyDescent="0.25">
      <c r="B85" s="1"/>
      <c r="C85" s="1"/>
      <c r="D85" s="7" t="s">
        <v>0</v>
      </c>
      <c r="E85" s="7"/>
      <c r="F85" s="1"/>
      <c r="G85" s="7"/>
      <c r="H85" s="1"/>
      <c r="I85" s="1"/>
      <c r="J85" s="8"/>
      <c r="K85" s="9"/>
      <c r="L85" s="1"/>
    </row>
    <row r="86" spans="2:18" x14ac:dyDescent="0.25">
      <c r="B86" s="11" t="s">
        <v>1</v>
      </c>
      <c r="C86" s="11" t="s">
        <v>3</v>
      </c>
      <c r="D86" s="11" t="s">
        <v>4</v>
      </c>
      <c r="E86" s="11" t="s">
        <v>5</v>
      </c>
      <c r="F86" s="12" t="s">
        <v>269</v>
      </c>
      <c r="G86" s="12" t="s">
        <v>263</v>
      </c>
      <c r="H86" s="12" t="s">
        <v>264</v>
      </c>
      <c r="I86" s="12" t="s">
        <v>270</v>
      </c>
      <c r="J86" s="12" t="s">
        <v>265</v>
      </c>
      <c r="K86" s="12" t="s">
        <v>266</v>
      </c>
      <c r="L86" s="40" t="s">
        <v>272</v>
      </c>
      <c r="M86" s="40" t="s">
        <v>267</v>
      </c>
      <c r="N86" s="40" t="s">
        <v>268</v>
      </c>
      <c r="O86" s="12" t="s">
        <v>20</v>
      </c>
      <c r="P86" s="12" t="s">
        <v>31</v>
      </c>
      <c r="Q86" s="13" t="s">
        <v>32</v>
      </c>
      <c r="R86" s="13" t="s">
        <v>21</v>
      </c>
    </row>
    <row r="87" spans="2:18" ht="21" x14ac:dyDescent="0.25">
      <c r="B87" s="42" t="s">
        <v>33</v>
      </c>
      <c r="C87" s="15" t="s">
        <v>18</v>
      </c>
      <c r="D87" s="15" t="s">
        <v>19</v>
      </c>
      <c r="E87" s="15"/>
      <c r="F87" s="16" t="s">
        <v>22</v>
      </c>
      <c r="G87" s="16" t="s">
        <v>22</v>
      </c>
      <c r="H87" s="16" t="s">
        <v>22</v>
      </c>
      <c r="I87" s="16" t="s">
        <v>271</v>
      </c>
      <c r="J87" s="16" t="s">
        <v>271</v>
      </c>
      <c r="K87" s="16" t="s">
        <v>271</v>
      </c>
      <c r="L87" s="16" t="s">
        <v>273</v>
      </c>
      <c r="M87" s="16" t="s">
        <v>273</v>
      </c>
      <c r="N87" s="16" t="s">
        <v>273</v>
      </c>
      <c r="O87" s="17" t="s">
        <v>34</v>
      </c>
      <c r="P87" s="17" t="s">
        <v>35</v>
      </c>
      <c r="Q87" s="16" t="s">
        <v>36</v>
      </c>
      <c r="R87" s="16" t="s">
        <v>23</v>
      </c>
    </row>
    <row r="88" spans="2:18" ht="28.2" thickBot="1" x14ac:dyDescent="0.3">
      <c r="B88" s="41" t="s">
        <v>37</v>
      </c>
      <c r="C88" s="39"/>
      <c r="D88" s="39"/>
      <c r="E88" s="39"/>
      <c r="F88" s="43" t="s">
        <v>374</v>
      </c>
      <c r="G88" s="43" t="s">
        <v>374</v>
      </c>
      <c r="H88" s="43" t="s">
        <v>374</v>
      </c>
      <c r="I88" s="43" t="s">
        <v>352</v>
      </c>
      <c r="J88" s="43" t="s">
        <v>352</v>
      </c>
      <c r="K88" s="43" t="s">
        <v>352</v>
      </c>
      <c r="L88" s="43" t="s">
        <v>353</v>
      </c>
      <c r="M88" s="43" t="s">
        <v>353</v>
      </c>
      <c r="N88" s="43" t="s">
        <v>353</v>
      </c>
      <c r="O88" s="43" t="s">
        <v>38</v>
      </c>
      <c r="P88" s="52" t="s">
        <v>348</v>
      </c>
      <c r="Q88" s="43" t="s">
        <v>39</v>
      </c>
      <c r="R88" s="43" t="s">
        <v>40</v>
      </c>
    </row>
    <row r="89" spans="2:18" ht="14.4" x14ac:dyDescent="0.3">
      <c r="B89" s="55" t="str">
        <f>D7</f>
        <v>TMOT_GSL_11</v>
      </c>
      <c r="C89" s="55" t="str">
        <f>Commoditties!B9</f>
        <v>TRAGSL</v>
      </c>
      <c r="D89" s="1" t="str">
        <f>Commoditties!B19&amp;","&amp;Commoditties!B20</f>
        <v>TRAPS,TRAPM</v>
      </c>
      <c r="E89" s="55">
        <v>2019</v>
      </c>
      <c r="F89" s="53">
        <v>0.92589999999999995</v>
      </c>
      <c r="G89" s="53">
        <v>0.95669999999999999</v>
      </c>
      <c r="H89" s="53">
        <v>0.95669999999999999</v>
      </c>
      <c r="I89" s="53">
        <v>3.4222950817033455</v>
      </c>
      <c r="J89" s="53">
        <v>3.4222950817033455</v>
      </c>
      <c r="K89" s="53">
        <v>3.4222950817033455</v>
      </c>
      <c r="L89" s="53">
        <v>0.3422293899248452</v>
      </c>
      <c r="M89" s="53">
        <v>0.3422293899248452</v>
      </c>
      <c r="N89" s="53">
        <v>0.3422293899248452</v>
      </c>
      <c r="O89" s="53">
        <v>2.7309999999999999</v>
      </c>
      <c r="P89" s="53">
        <v>1</v>
      </c>
      <c r="Q89" s="1">
        <v>15</v>
      </c>
      <c r="R89" s="1">
        <v>1E-3</v>
      </c>
    </row>
    <row r="90" spans="2:18" ht="14.4" x14ac:dyDescent="0.3">
      <c r="B90" s="55" t="str">
        <f>D8</f>
        <v>TMOT_ELC_11</v>
      </c>
      <c r="C90" s="1" t="str">
        <f>Commoditties!B15</f>
        <v>TRAELC</v>
      </c>
      <c r="D90" s="1" t="str">
        <f>Commoditties!B19&amp;","&amp;Commoditties!B20</f>
        <v>TRAPS,TRAPM</v>
      </c>
      <c r="E90" s="1">
        <v>2019</v>
      </c>
      <c r="F90" s="53">
        <v>8.1395999999999997</v>
      </c>
      <c r="G90" s="53">
        <v>8.4863</v>
      </c>
      <c r="H90" s="53">
        <v>9.2248000000000001</v>
      </c>
      <c r="I90" s="53">
        <v>4.6090790626979734</v>
      </c>
      <c r="J90" s="53">
        <v>4.3665433408192547</v>
      </c>
      <c r="K90" s="53">
        <v>4.3768742323637451</v>
      </c>
      <c r="L90" s="53">
        <v>0.44354152667015678</v>
      </c>
      <c r="M90" s="53">
        <v>0.44354152667015678</v>
      </c>
      <c r="N90" s="53">
        <v>0.44354152667015678</v>
      </c>
      <c r="O90" s="53">
        <v>2.7309999999999999</v>
      </c>
      <c r="P90" s="53">
        <v>1</v>
      </c>
      <c r="Q90" s="1">
        <v>15</v>
      </c>
      <c r="R90" s="1">
        <v>1E-3</v>
      </c>
    </row>
    <row r="91" spans="2:18" ht="14.4" x14ac:dyDescent="0.3">
      <c r="B91" s="55" t="str">
        <f t="shared" ref="B91:B109" si="0">D10</f>
        <v>TCAR_ICE_GSL_21</v>
      </c>
      <c r="C91" s="1" t="str">
        <f>Commoditties!B9&amp;","&amp;Commoditties!B11</f>
        <v>TRAGSL,TRAETH</v>
      </c>
      <c r="D91" s="1" t="str">
        <f>Commoditties!B19&amp;","&amp;Commoditties!B20&amp;","&amp;Commoditties!B21</f>
        <v>TRAPS,TRAPM,TRAPL</v>
      </c>
      <c r="E91" s="1">
        <v>2019</v>
      </c>
      <c r="F91" s="53">
        <v>0.41317922700087906</v>
      </c>
      <c r="G91" s="53">
        <v>0.41317922700087906</v>
      </c>
      <c r="H91" s="53">
        <v>0.44341185336679706</v>
      </c>
      <c r="I91" s="53">
        <v>20.290144783549959</v>
      </c>
      <c r="J91" s="53">
        <v>20.290144783549959</v>
      </c>
      <c r="K91" s="53">
        <v>20.290144783549959</v>
      </c>
      <c r="L91" s="53">
        <v>1.0145072391774981</v>
      </c>
      <c r="M91" s="53">
        <v>1.0145072391774981</v>
      </c>
      <c r="N91" s="53">
        <v>1.0145072391774981</v>
      </c>
      <c r="O91" s="53">
        <v>12.817</v>
      </c>
      <c r="P91" s="53">
        <v>1.49</v>
      </c>
      <c r="Q91" s="1">
        <v>15</v>
      </c>
      <c r="R91" s="1">
        <v>1E-3</v>
      </c>
    </row>
    <row r="92" spans="2:18" ht="14.4" x14ac:dyDescent="0.3">
      <c r="B92" s="55" t="str">
        <f t="shared" si="0"/>
        <v>TCAR_ICE_DST_21</v>
      </c>
      <c r="C92" s="1" t="str">
        <f>Commoditties!B10&amp;","&amp;Commoditties!B12</f>
        <v>TRADST,TRABDL</v>
      </c>
      <c r="D92" s="1" t="str">
        <f>Commoditties!B19&amp;","&amp;Commoditties!B20&amp;","&amp;Commoditties!B21</f>
        <v>TRAPS,TRAPM,TRAPL</v>
      </c>
      <c r="E92" s="1">
        <v>2019</v>
      </c>
      <c r="F92" s="53">
        <v>0.57280851694001578</v>
      </c>
      <c r="G92" s="53">
        <v>0.57280851694001578</v>
      </c>
      <c r="H92" s="53">
        <v>0.61472133525270012</v>
      </c>
      <c r="I92" s="53">
        <v>21.831587082756254</v>
      </c>
      <c r="J92" s="53">
        <v>21.831587082756254</v>
      </c>
      <c r="K92" s="53">
        <v>21.831587082756254</v>
      </c>
      <c r="L92" s="53">
        <v>1.0915793541378127</v>
      </c>
      <c r="M92" s="53">
        <v>1.0915793541378127</v>
      </c>
      <c r="N92" s="53">
        <v>1.0915793541378127</v>
      </c>
      <c r="O92" s="53">
        <v>20.617000000000001</v>
      </c>
      <c r="P92" s="53">
        <v>1.49</v>
      </c>
      <c r="Q92" s="1">
        <v>15</v>
      </c>
      <c r="R92" s="1">
        <v>1E-3</v>
      </c>
    </row>
    <row r="93" spans="2:18" ht="14.4" x14ac:dyDescent="0.3">
      <c r="B93" s="55" t="str">
        <f t="shared" si="0"/>
        <v>TCAR_ICE_DF_21</v>
      </c>
      <c r="C93" s="1" t="str">
        <f>Commoditties!B9&amp;","&amp;Commoditties!B13</f>
        <v>TRAGSL,TRACNG</v>
      </c>
      <c r="D93" s="1" t="str">
        <f>Commoditties!B19&amp;","&amp;Commoditties!B20&amp;","&amp;Commoditties!B21</f>
        <v>TRAPS,TRAPM,TRAPL</v>
      </c>
      <c r="E93" s="1">
        <v>2019</v>
      </c>
      <c r="F93" s="53">
        <v>0.41317922700087906</v>
      </c>
      <c r="G93" s="53">
        <v>0.41317922700087906</v>
      </c>
      <c r="H93" s="53">
        <v>0.44341185336679706</v>
      </c>
      <c r="I93" s="53">
        <v>21.831587082756254</v>
      </c>
      <c r="J93" s="53">
        <v>21.831587082756254</v>
      </c>
      <c r="K93" s="53">
        <v>21.831587082756254</v>
      </c>
      <c r="L93" s="53">
        <v>1.0915793541378127</v>
      </c>
      <c r="M93" s="53">
        <v>1.0915793541378127</v>
      </c>
      <c r="N93" s="53">
        <v>1.0915793541378127</v>
      </c>
      <c r="O93" s="53">
        <v>13.44</v>
      </c>
      <c r="P93" s="53">
        <v>1.49</v>
      </c>
      <c r="Q93" s="1">
        <v>15</v>
      </c>
      <c r="R93" s="1">
        <v>1E-3</v>
      </c>
    </row>
    <row r="94" spans="2:18" ht="14.4" x14ac:dyDescent="0.3">
      <c r="B94" s="55" t="str">
        <f t="shared" si="0"/>
        <v>TCAR_ICE_BCNG_21</v>
      </c>
      <c r="C94" s="1" t="str">
        <f>Commoditties!B14</f>
        <v>TRABNG</v>
      </c>
      <c r="D94" s="1" t="str">
        <f>Commoditties!B19&amp;","&amp;Commoditties!B20&amp;","&amp;Commoditties!B21</f>
        <v>TRAPS,TRAPM,TRAPL</v>
      </c>
      <c r="E94" s="1">
        <v>2019</v>
      </c>
      <c r="F94" s="53">
        <v>0.41317922700087906</v>
      </c>
      <c r="G94" s="53">
        <v>0.41317922700087906</v>
      </c>
      <c r="H94" s="53">
        <v>0.44341185336679706</v>
      </c>
      <c r="I94" s="53">
        <v>24.631</v>
      </c>
      <c r="J94" s="53">
        <v>24.631</v>
      </c>
      <c r="K94" s="53">
        <v>24.631</v>
      </c>
      <c r="L94" s="53">
        <v>1.2315500000000001</v>
      </c>
      <c r="M94" s="53">
        <v>1.2315500000000001</v>
      </c>
      <c r="N94" s="53">
        <v>1.2315500000000001</v>
      </c>
      <c r="O94" s="53">
        <v>13.44</v>
      </c>
      <c r="P94" s="53">
        <v>1.49</v>
      </c>
      <c r="Q94" s="1">
        <v>15</v>
      </c>
      <c r="R94" s="1">
        <v>1E-3</v>
      </c>
    </row>
    <row r="95" spans="2:18" ht="14.4" x14ac:dyDescent="0.3">
      <c r="B95" s="55" t="str">
        <f t="shared" si="0"/>
        <v>TCAR_ICE_E85_21</v>
      </c>
      <c r="C95" s="1" t="str">
        <f>Commoditties!B9&amp;","&amp;Commoditties!B11</f>
        <v>TRAGSL,TRAETH</v>
      </c>
      <c r="D95" s="1" t="str">
        <f>Commoditties!B19&amp;","&amp;Commoditties!B20&amp;","&amp;Commoditties!B21</f>
        <v>TRAPS,TRAPM,TRAPL</v>
      </c>
      <c r="E95" s="1">
        <v>2019</v>
      </c>
      <c r="F95" s="53">
        <v>0.38903594158617399</v>
      </c>
      <c r="G95" s="53">
        <v>0.38903594158617399</v>
      </c>
      <c r="H95" s="53">
        <v>0.41750198609247946</v>
      </c>
      <c r="I95" s="53">
        <v>20.290144783549959</v>
      </c>
      <c r="J95" s="53">
        <v>20.290144783549959</v>
      </c>
      <c r="K95" s="53">
        <v>20.290144783549959</v>
      </c>
      <c r="L95" s="53">
        <v>1.0145072391774981</v>
      </c>
      <c r="M95" s="53">
        <v>1.0145072391774981</v>
      </c>
      <c r="N95" s="53">
        <v>1.0145072391774981</v>
      </c>
      <c r="O95" s="53">
        <v>13.44</v>
      </c>
      <c r="P95" s="53">
        <v>1.49</v>
      </c>
      <c r="Q95" s="1">
        <v>15</v>
      </c>
      <c r="R95" s="1">
        <v>1E-3</v>
      </c>
    </row>
    <row r="96" spans="2:18" ht="14.4" x14ac:dyDescent="0.3">
      <c r="B96" s="55" t="str">
        <f t="shared" si="0"/>
        <v>TCAR_ICE_B100_21</v>
      </c>
      <c r="C96" s="1" t="str">
        <f>Commoditties!B10&amp;","&amp;Commoditties!B12</f>
        <v>TRADST,TRABDL</v>
      </c>
      <c r="D96" s="1" t="str">
        <f>Commoditties!B19&amp;","&amp;Commoditties!B20&amp;","&amp;Commoditties!B21</f>
        <v>TRAPS,TRAPM,TRAPL</v>
      </c>
      <c r="E96" s="1">
        <v>2019</v>
      </c>
      <c r="F96" s="53">
        <v>0.55562426143181531</v>
      </c>
      <c r="G96" s="53">
        <v>0.55562426143181531</v>
      </c>
      <c r="H96" s="53">
        <v>0.59627969519511903</v>
      </c>
      <c r="I96" s="53">
        <v>21.831587082756254</v>
      </c>
      <c r="J96" s="53">
        <v>21.831587082756254</v>
      </c>
      <c r="K96" s="53">
        <v>21.831587082756254</v>
      </c>
      <c r="L96" s="53">
        <v>1.0915793541378127</v>
      </c>
      <c r="M96" s="53">
        <v>1.0915793541378127</v>
      </c>
      <c r="N96" s="53">
        <v>1.0915793541378127</v>
      </c>
      <c r="O96" s="53">
        <v>20.617000000000001</v>
      </c>
      <c r="P96" s="53">
        <v>1.49</v>
      </c>
      <c r="Q96" s="1">
        <v>15</v>
      </c>
      <c r="R96" s="1">
        <v>1E-3</v>
      </c>
    </row>
    <row r="97" spans="2:18" ht="14.4" x14ac:dyDescent="0.3">
      <c r="B97" s="55" t="str">
        <f t="shared" si="0"/>
        <v>TCAR_HEV_GSL_21</v>
      </c>
      <c r="C97" s="1" t="str">
        <f>C91</f>
        <v>TRAGSL,TRAETH</v>
      </c>
      <c r="D97" s="1" t="str">
        <f>Commoditties!B19&amp;","&amp;Commoditties!B20&amp;","&amp;Commoditties!B21</f>
        <v>TRAPS,TRAPM,TRAPL</v>
      </c>
      <c r="E97" s="1">
        <v>2019</v>
      </c>
      <c r="F97" s="53">
        <v>0.55576563083739139</v>
      </c>
      <c r="G97" s="53">
        <v>0.55576563083739139</v>
      </c>
      <c r="H97" s="53">
        <v>0.59643140870354205</v>
      </c>
      <c r="I97" s="53">
        <v>23.751999999999999</v>
      </c>
      <c r="J97" s="53">
        <v>23.475999999999999</v>
      </c>
      <c r="K97" s="53">
        <v>22.768999999999998</v>
      </c>
      <c r="L97" s="53">
        <v>1.1876000000000002</v>
      </c>
      <c r="M97" s="53">
        <v>1.1738</v>
      </c>
      <c r="N97" s="53">
        <v>1.13845</v>
      </c>
      <c r="O97" s="53">
        <v>12.82</v>
      </c>
      <c r="P97" s="53">
        <v>1.49</v>
      </c>
      <c r="Q97" s="1">
        <v>15</v>
      </c>
      <c r="R97" s="1">
        <v>1E-3</v>
      </c>
    </row>
    <row r="98" spans="2:18" ht="14.4" x14ac:dyDescent="0.3">
      <c r="B98" s="55" t="str">
        <f t="shared" si="0"/>
        <v>TCAR_HEV_DST_21</v>
      </c>
      <c r="C98" s="1" t="str">
        <f>C92</f>
        <v>TRADST,TRABDL</v>
      </c>
      <c r="D98" s="1" t="str">
        <f>Commoditties!B19&amp;","&amp;Commoditties!B20&amp;","&amp;Commoditties!B21</f>
        <v>TRAPS,TRAPM,TRAPL</v>
      </c>
      <c r="E98" s="1">
        <v>2019</v>
      </c>
      <c r="F98" s="53">
        <v>0.7191140687029639</v>
      </c>
      <c r="G98" s="53">
        <v>0.7191140687029639</v>
      </c>
      <c r="H98" s="53">
        <v>0.7717321712909857</v>
      </c>
      <c r="I98" s="53">
        <v>25.646000000000001</v>
      </c>
      <c r="J98" s="53">
        <v>25.332000000000001</v>
      </c>
      <c r="K98" s="53">
        <v>24.568999999999999</v>
      </c>
      <c r="L98" s="53">
        <v>1.2823000000000002</v>
      </c>
      <c r="M98" s="53">
        <v>1.2666000000000002</v>
      </c>
      <c r="N98" s="53">
        <v>1.22845</v>
      </c>
      <c r="O98" s="53">
        <v>20.62</v>
      </c>
      <c r="P98" s="53">
        <v>1.49</v>
      </c>
      <c r="Q98" s="1">
        <v>15</v>
      </c>
      <c r="R98" s="1">
        <v>1E-3</v>
      </c>
    </row>
    <row r="99" spans="2:18" ht="14.4" x14ac:dyDescent="0.3">
      <c r="B99" s="55" t="str">
        <f t="shared" si="0"/>
        <v>TCAR_PHEV10_GSL_21</v>
      </c>
      <c r="C99" s="1" t="str">
        <f>Commoditties!B9&amp;","&amp;Commoditties!B15</f>
        <v>TRAGSL,TRAELC</v>
      </c>
      <c r="D99" s="1" t="str">
        <f>Commoditties!B19&amp;","&amp;Commoditties!B20&amp;","&amp;Commoditties!B21</f>
        <v>TRAPS,TRAPM,TRAPL</v>
      </c>
      <c r="E99" s="1">
        <v>2019</v>
      </c>
      <c r="F99" s="53">
        <v>0.66746450139399738</v>
      </c>
      <c r="G99" s="53">
        <v>0.71490114421226547</v>
      </c>
      <c r="H99" s="53">
        <v>0.76730227520164618</v>
      </c>
      <c r="I99" s="53">
        <v>30.9495</v>
      </c>
      <c r="J99" s="53">
        <v>26.829000000000001</v>
      </c>
      <c r="K99" s="53">
        <v>25.370999999999999</v>
      </c>
      <c r="L99" s="53">
        <v>1.5474750000000002</v>
      </c>
      <c r="M99" s="53">
        <v>1.34145</v>
      </c>
      <c r="N99" s="53">
        <v>1.2685500000000003</v>
      </c>
      <c r="O99" s="53">
        <v>12.817</v>
      </c>
      <c r="P99" s="53">
        <v>1.49</v>
      </c>
      <c r="Q99" s="1">
        <v>15</v>
      </c>
      <c r="R99" s="1">
        <v>1E-3</v>
      </c>
    </row>
    <row r="100" spans="2:18" ht="14.4" x14ac:dyDescent="0.3">
      <c r="B100" s="55" t="str">
        <f t="shared" si="0"/>
        <v>TCAR_PHEV20_GSL_21</v>
      </c>
      <c r="C100" s="1" t="str">
        <f>C99</f>
        <v>TRAGSL,TRAELC</v>
      </c>
      <c r="D100" s="1" t="str">
        <f>Commoditties!B19&amp;","&amp;Commoditties!B20&amp;","&amp;Commoditties!B21</f>
        <v>TRAPS,TRAPM,TRAPL</v>
      </c>
      <c r="E100" s="1">
        <v>2019</v>
      </c>
      <c r="F100" s="53">
        <v>0.94004558122126858</v>
      </c>
      <c r="G100" s="53">
        <v>1.0068545371674693</v>
      </c>
      <c r="H100" s="53">
        <v>1.0806553932949277</v>
      </c>
      <c r="I100" s="53">
        <v>30.9495</v>
      </c>
      <c r="J100" s="53">
        <v>26.829000000000001</v>
      </c>
      <c r="K100" s="53">
        <v>25.370999999999999</v>
      </c>
      <c r="L100" s="53">
        <v>1.5474750000000002</v>
      </c>
      <c r="M100" s="53">
        <v>1.34145</v>
      </c>
      <c r="N100" s="53">
        <v>1.2685500000000003</v>
      </c>
      <c r="O100" s="53">
        <v>12.817</v>
      </c>
      <c r="P100" s="53">
        <v>1.49</v>
      </c>
      <c r="Q100" s="1">
        <v>15</v>
      </c>
      <c r="R100" s="1">
        <v>1E-3</v>
      </c>
    </row>
    <row r="101" spans="2:18" ht="14.4" x14ac:dyDescent="0.3">
      <c r="B101" s="55" t="str">
        <f t="shared" si="0"/>
        <v>TCAR_PHEV40_GSL_21</v>
      </c>
      <c r="C101" s="1" t="str">
        <f>C100</f>
        <v>TRAGSL,TRAELC</v>
      </c>
      <c r="D101" s="1" t="str">
        <f>Commoditties!B19&amp;","&amp;Commoditties!B20&amp;","&amp;Commoditties!B21</f>
        <v>TRAPS,TRAPM,TRAPL</v>
      </c>
      <c r="E101" s="1">
        <v>2019</v>
      </c>
      <c r="F101" s="53">
        <v>1.1256490393255483</v>
      </c>
      <c r="G101" s="53">
        <v>1.205648816550694</v>
      </c>
      <c r="H101" s="53">
        <v>1.2940209811146188</v>
      </c>
      <c r="I101" s="53">
        <v>30.9495</v>
      </c>
      <c r="J101" s="53">
        <v>26.829000000000001</v>
      </c>
      <c r="K101" s="53">
        <v>25.370999999999999</v>
      </c>
      <c r="L101" s="53">
        <v>1.5474750000000002</v>
      </c>
      <c r="M101" s="53">
        <v>1.34145</v>
      </c>
      <c r="N101" s="53">
        <v>1.2685500000000003</v>
      </c>
      <c r="O101" s="53">
        <v>12.817</v>
      </c>
      <c r="P101" s="53">
        <v>1.49</v>
      </c>
      <c r="Q101" s="1">
        <v>15</v>
      </c>
      <c r="R101" s="1">
        <v>1E-3</v>
      </c>
    </row>
    <row r="102" spans="2:18" ht="14.4" x14ac:dyDescent="0.3">
      <c r="B102" s="55" t="str">
        <f t="shared" si="0"/>
        <v>TCAR_PHEV10_DST_21</v>
      </c>
      <c r="C102" s="1" t="str">
        <f>Commoditties!B10&amp;","&amp;Commoditties!B15</f>
        <v>TRADST,TRAELC</v>
      </c>
      <c r="D102" s="1" t="str">
        <f>Commoditties!B19&amp;","&amp;Commoditties!B20&amp;","&amp;Commoditties!B21</f>
        <v>TRAPS,TRAPM,TRAPL</v>
      </c>
      <c r="E102" s="1">
        <v>2019</v>
      </c>
      <c r="F102" s="53">
        <v>1.0317522356667617</v>
      </c>
      <c r="G102" s="53">
        <v>1.1050787753974236</v>
      </c>
      <c r="H102" s="53">
        <v>1.1860793139082293</v>
      </c>
      <c r="I102" s="53">
        <v>33.423499999999997</v>
      </c>
      <c r="J102" s="53">
        <v>28.95</v>
      </c>
      <c r="K102" s="53">
        <v>27.376999999999999</v>
      </c>
      <c r="L102" s="53">
        <v>1.6711750000000001</v>
      </c>
      <c r="M102" s="53">
        <v>1.4475</v>
      </c>
      <c r="N102" s="53">
        <v>1.3688500000000001</v>
      </c>
      <c r="O102" s="53">
        <v>20.617000000000001</v>
      </c>
      <c r="P102" s="53">
        <v>1.49</v>
      </c>
      <c r="Q102" s="1">
        <v>15</v>
      </c>
      <c r="R102" s="1">
        <v>1E-3</v>
      </c>
    </row>
    <row r="103" spans="2:18" ht="14.4" x14ac:dyDescent="0.3">
      <c r="B103" s="55" t="str">
        <f t="shared" si="0"/>
        <v>TCAR_PHEV20_DST_21</v>
      </c>
      <c r="C103" s="1" t="str">
        <f>C102</f>
        <v>TRADST,TRAELC</v>
      </c>
      <c r="D103" s="1" t="str">
        <f>Commoditties!B19&amp;","&amp;Commoditties!B20&amp;","&amp;Commoditties!B21</f>
        <v>TRAPS,TRAPM,TRAPL</v>
      </c>
      <c r="E103" s="1">
        <v>2019</v>
      </c>
      <c r="F103" s="53">
        <v>1.2163400634539354</v>
      </c>
      <c r="G103" s="53">
        <v>1.3027852437071312</v>
      </c>
      <c r="H103" s="53">
        <v>1.3982773558113184</v>
      </c>
      <c r="I103" s="53">
        <v>33.423499999999997</v>
      </c>
      <c r="J103" s="53">
        <v>28.95</v>
      </c>
      <c r="K103" s="53">
        <v>27.376999999999999</v>
      </c>
      <c r="L103" s="53">
        <v>1.6711750000000001</v>
      </c>
      <c r="M103" s="53">
        <v>1.4475</v>
      </c>
      <c r="N103" s="53">
        <v>1.3688500000000001</v>
      </c>
      <c r="O103" s="53">
        <v>20.617000000000001</v>
      </c>
      <c r="P103" s="53">
        <v>1.49</v>
      </c>
      <c r="Q103" s="1">
        <v>15</v>
      </c>
      <c r="R103" s="1">
        <v>1E-3</v>
      </c>
    </row>
    <row r="104" spans="2:18" ht="14.4" x14ac:dyDescent="0.3">
      <c r="B104" s="55" t="str">
        <f t="shared" si="0"/>
        <v>TCAR_PHEV40_DST_21</v>
      </c>
      <c r="C104" s="1" t="str">
        <f>C103</f>
        <v>TRADST,TRAELC</v>
      </c>
      <c r="D104" s="1" t="str">
        <f>Commoditties!B19&amp;","&amp;Commoditties!B20&amp;","&amp;Commoditties!B21</f>
        <v>TRAPS,TRAPM,TRAPL</v>
      </c>
      <c r="E104" s="1">
        <v>2019</v>
      </c>
      <c r="F104" s="53">
        <v>1.2298935814529692</v>
      </c>
      <c r="G104" s="53">
        <v>1.3173020090262975</v>
      </c>
      <c r="H104" s="53">
        <v>1.4138581772271772</v>
      </c>
      <c r="I104" s="53">
        <v>33.423499999999997</v>
      </c>
      <c r="J104" s="53">
        <v>28.95</v>
      </c>
      <c r="K104" s="53">
        <v>27.376999999999999</v>
      </c>
      <c r="L104" s="53">
        <v>1.6711750000000001</v>
      </c>
      <c r="M104" s="53">
        <v>1.4475</v>
      </c>
      <c r="N104" s="53">
        <v>1.3688500000000001</v>
      </c>
      <c r="O104" s="53">
        <v>20.617000000000001</v>
      </c>
      <c r="P104" s="53">
        <v>1.49</v>
      </c>
      <c r="Q104" s="1">
        <v>15</v>
      </c>
      <c r="R104" s="1">
        <v>1E-3</v>
      </c>
    </row>
    <row r="105" spans="2:18" ht="14.4" x14ac:dyDescent="0.3">
      <c r="B105" s="55" t="str">
        <f t="shared" si="0"/>
        <v>TCAR_EV100_21</v>
      </c>
      <c r="C105" s="1" t="str">
        <f>Commoditties!B15</f>
        <v>TRAELC</v>
      </c>
      <c r="D105" s="1" t="str">
        <f>Commoditties!B19&amp;","&amp;Commoditties!B20&amp;","&amp;Commoditties!B21</f>
        <v>TRAPS,TRAPM,TRAPL</v>
      </c>
      <c r="E105" s="1">
        <v>2019</v>
      </c>
      <c r="F105" s="53">
        <v>1.6228513192037117</v>
      </c>
      <c r="G105" s="53">
        <v>1.7464971340001851</v>
      </c>
      <c r="H105" s="53">
        <v>1.8856843622815582</v>
      </c>
      <c r="I105" s="53">
        <v>32.970999999999997</v>
      </c>
      <c r="J105" s="53">
        <v>27.581</v>
      </c>
      <c r="K105" s="53">
        <v>24.646000000000001</v>
      </c>
      <c r="L105" s="53">
        <v>1.6485500000000002</v>
      </c>
      <c r="M105" s="53">
        <v>1.3790500000000001</v>
      </c>
      <c r="N105" s="53">
        <v>1.2323000000000002</v>
      </c>
      <c r="O105" s="53">
        <v>13.44</v>
      </c>
      <c r="P105" s="53">
        <v>1.49</v>
      </c>
      <c r="Q105" s="1">
        <v>15</v>
      </c>
      <c r="R105" s="1">
        <v>1E-3</v>
      </c>
    </row>
    <row r="106" spans="2:18" ht="14.4" x14ac:dyDescent="0.3">
      <c r="B106" s="55" t="str">
        <f t="shared" si="0"/>
        <v>TCAR_EV150_21</v>
      </c>
      <c r="C106" s="1" t="str">
        <f>C105</f>
        <v>TRAELC</v>
      </c>
      <c r="D106" s="1" t="str">
        <f>Commoditties!B19&amp;","&amp;Commoditties!B20&amp;","&amp;Commoditties!B21</f>
        <v>TRAPS,TRAPM,TRAPL</v>
      </c>
      <c r="E106" s="1">
        <v>2019</v>
      </c>
      <c r="F106" s="53">
        <v>1.6228513192037117</v>
      </c>
      <c r="G106" s="53">
        <v>1.7464971340001851</v>
      </c>
      <c r="H106" s="53">
        <v>1.8856843622815582</v>
      </c>
      <c r="I106" s="53">
        <v>32.970999999999997</v>
      </c>
      <c r="J106" s="53">
        <v>27.581</v>
      </c>
      <c r="K106" s="53">
        <v>24.646000000000001</v>
      </c>
      <c r="L106" s="53">
        <v>1.6485500000000002</v>
      </c>
      <c r="M106" s="53">
        <v>1.3790500000000001</v>
      </c>
      <c r="N106" s="53">
        <v>1.2323000000000002</v>
      </c>
      <c r="O106" s="53">
        <v>13.44</v>
      </c>
      <c r="P106" s="53">
        <v>1.49</v>
      </c>
      <c r="Q106" s="1">
        <v>15</v>
      </c>
      <c r="R106" s="1">
        <v>1E-3</v>
      </c>
    </row>
    <row r="107" spans="2:18" ht="14.4" x14ac:dyDescent="0.3">
      <c r="B107" s="55" t="str">
        <f t="shared" si="0"/>
        <v>TCAR_EV250_21</v>
      </c>
      <c r="C107" s="1" t="str">
        <f>C106</f>
        <v>TRAELC</v>
      </c>
      <c r="D107" s="1" t="str">
        <f>Commoditties!B19&amp;","&amp;Commoditties!B20&amp;","&amp;Commoditties!B21</f>
        <v>TRAPS,TRAPM,TRAPL</v>
      </c>
      <c r="E107" s="1">
        <v>2019</v>
      </c>
      <c r="F107" s="53">
        <v>1.6228513192037117</v>
      </c>
      <c r="G107" s="53">
        <v>1.7464971340001851</v>
      </c>
      <c r="H107" s="53">
        <v>1.8856843622815582</v>
      </c>
      <c r="I107" s="53">
        <v>32.970999999999997</v>
      </c>
      <c r="J107" s="53">
        <v>27.581</v>
      </c>
      <c r="K107" s="53">
        <v>24.646000000000001</v>
      </c>
      <c r="L107" s="53">
        <v>1.6485500000000002</v>
      </c>
      <c r="M107" s="53">
        <v>1.3790500000000001</v>
      </c>
      <c r="N107" s="53">
        <v>1.2323000000000002</v>
      </c>
      <c r="O107" s="53">
        <v>13.44</v>
      </c>
      <c r="P107" s="53">
        <v>1.49</v>
      </c>
      <c r="Q107" s="1">
        <v>15</v>
      </c>
      <c r="R107" s="1">
        <v>1E-3</v>
      </c>
    </row>
    <row r="108" spans="2:18" ht="14.4" x14ac:dyDescent="0.3">
      <c r="B108" s="55" t="str">
        <f t="shared" si="0"/>
        <v>TCAR_ICE_H2_21</v>
      </c>
      <c r="C108" s="1" t="str">
        <f>Commoditties!B17</f>
        <v>TRAH2</v>
      </c>
      <c r="D108" s="1" t="str">
        <f>Commoditties!B19&amp;","&amp;Commoditties!B20&amp;","&amp;Commoditties!B21</f>
        <v>TRAPS,TRAPM,TRAPL</v>
      </c>
      <c r="E108" s="1">
        <v>2019</v>
      </c>
      <c r="F108" s="53">
        <v>0.66724203897835621</v>
      </c>
      <c r="G108" s="53">
        <v>0.66724203897835621</v>
      </c>
      <c r="H108" s="53">
        <v>0.7160646271962845</v>
      </c>
      <c r="I108" s="53">
        <v>60.819000000000003</v>
      </c>
      <c r="J108" s="53">
        <v>31.184000000000001</v>
      </c>
      <c r="K108" s="53">
        <v>24.795999999999999</v>
      </c>
      <c r="L108" s="53">
        <v>3.0409500000000005</v>
      </c>
      <c r="M108" s="53">
        <v>1.5592000000000001</v>
      </c>
      <c r="N108" s="53">
        <v>1.2398000000000002</v>
      </c>
      <c r="O108" s="53">
        <v>13.44</v>
      </c>
      <c r="P108" s="53">
        <v>1.49</v>
      </c>
      <c r="Q108" s="1">
        <v>15</v>
      </c>
      <c r="R108" s="1">
        <v>1E-3</v>
      </c>
    </row>
    <row r="109" spans="2:18" ht="14.4" x14ac:dyDescent="0.3">
      <c r="B109" s="55" t="str">
        <f t="shared" si="0"/>
        <v>TCAR_FCV_H2_21</v>
      </c>
      <c r="C109" s="1" t="str">
        <f>C108</f>
        <v>TRAH2</v>
      </c>
      <c r="D109" s="1" t="str">
        <f>Commoditties!B19&amp;","&amp;Commoditties!B20&amp;","&amp;Commoditties!B21</f>
        <v>TRAPS,TRAPM,TRAPL</v>
      </c>
      <c r="E109" s="1">
        <v>2019</v>
      </c>
      <c r="F109" s="53">
        <v>0.82180053029786837</v>
      </c>
      <c r="G109" s="53">
        <v>0.89793463937178508</v>
      </c>
      <c r="H109" s="53">
        <v>1.0117875960385425</v>
      </c>
      <c r="I109" s="53">
        <v>60.819000000000003</v>
      </c>
      <c r="J109" s="53">
        <v>31.184000000000001</v>
      </c>
      <c r="K109" s="53">
        <v>24.795999999999999</v>
      </c>
      <c r="L109" s="53">
        <v>3.0409500000000005</v>
      </c>
      <c r="M109" s="53">
        <v>1.5592000000000001</v>
      </c>
      <c r="N109" s="53">
        <v>1.2398000000000002</v>
      </c>
      <c r="O109" s="53">
        <v>13.44</v>
      </c>
      <c r="P109" s="53">
        <v>1.49</v>
      </c>
      <c r="Q109" s="1">
        <v>15</v>
      </c>
      <c r="R109" s="1">
        <v>1E-3</v>
      </c>
    </row>
    <row r="110" spans="2:18" ht="14.4" x14ac:dyDescent="0.3">
      <c r="B110" s="55" t="str">
        <f t="shared" ref="B110:B128" si="1">D30</f>
        <v>TTAXI_ICE_GSL_31</v>
      </c>
      <c r="C110" s="1" t="str">
        <f>C91</f>
        <v>TRAGSL,TRAETH</v>
      </c>
      <c r="D110" s="1" t="str">
        <f>Commoditties!B19&amp;","&amp;Commoditties!B20&amp;","&amp;Commoditties!B21</f>
        <v>TRAPS,TRAPM,TRAPL</v>
      </c>
      <c r="E110" s="1">
        <v>2019</v>
      </c>
      <c r="F110" s="53">
        <v>0.41317922700087906</v>
      </c>
      <c r="G110" s="53">
        <v>0.41317922700087906</v>
      </c>
      <c r="H110" s="53">
        <v>0.44341185336679706</v>
      </c>
      <c r="I110" s="53">
        <v>20.290144783549959</v>
      </c>
      <c r="J110" s="53">
        <v>20.290144783549959</v>
      </c>
      <c r="K110" s="53">
        <v>20.290144783549959</v>
      </c>
      <c r="L110" s="53">
        <v>1.0145072391774981</v>
      </c>
      <c r="M110" s="53">
        <v>1.0145072391774981</v>
      </c>
      <c r="N110" s="53">
        <v>1.0145072391774981</v>
      </c>
      <c r="O110" s="53">
        <v>35.61</v>
      </c>
      <c r="P110" s="53">
        <v>1.49</v>
      </c>
      <c r="Q110" s="1">
        <v>15</v>
      </c>
      <c r="R110" s="1">
        <v>1E-3</v>
      </c>
    </row>
    <row r="111" spans="2:18" ht="14.4" x14ac:dyDescent="0.3">
      <c r="B111" s="55" t="str">
        <f t="shared" si="1"/>
        <v>TTAXI_ICE_DST_31</v>
      </c>
      <c r="C111" s="1" t="str">
        <f>C98</f>
        <v>TRADST,TRABDL</v>
      </c>
      <c r="D111" s="1" t="str">
        <f>Commoditties!B19&amp;","&amp;Commoditties!B20&amp;","&amp;Commoditties!B21</f>
        <v>TRAPS,TRAPM,TRAPL</v>
      </c>
      <c r="E111" s="1">
        <v>2019</v>
      </c>
      <c r="F111" s="53">
        <v>0.57280851694001578</v>
      </c>
      <c r="G111" s="53">
        <v>0.57280851694001578</v>
      </c>
      <c r="H111" s="53">
        <v>0.61472133525270012</v>
      </c>
      <c r="I111" s="53">
        <v>21.831587082756254</v>
      </c>
      <c r="J111" s="53">
        <v>21.831587082756254</v>
      </c>
      <c r="K111" s="53">
        <v>21.831587082756254</v>
      </c>
      <c r="L111" s="53">
        <v>1.0915793541378127</v>
      </c>
      <c r="M111" s="53">
        <v>1.0915793541378127</v>
      </c>
      <c r="N111" s="53">
        <v>1.0915793541378127</v>
      </c>
      <c r="O111" s="53">
        <v>39.93</v>
      </c>
      <c r="P111" s="53">
        <v>1.49</v>
      </c>
      <c r="Q111" s="1">
        <v>15</v>
      </c>
      <c r="R111" s="1">
        <v>1E-3</v>
      </c>
    </row>
    <row r="112" spans="2:18" ht="14.4" x14ac:dyDescent="0.3">
      <c r="B112" s="55" t="str">
        <f t="shared" si="1"/>
        <v>TTAXI_ICE_DF_31</v>
      </c>
      <c r="C112" s="1" t="str">
        <f>C93</f>
        <v>TRAGSL,TRACNG</v>
      </c>
      <c r="D112" s="1" t="str">
        <f>Commoditties!B19&amp;","&amp;Commoditties!B20&amp;","&amp;Commoditties!B21</f>
        <v>TRAPS,TRAPM,TRAPL</v>
      </c>
      <c r="E112" s="1">
        <v>2019</v>
      </c>
      <c r="F112" s="53">
        <v>0.41317922700087906</v>
      </c>
      <c r="G112" s="53">
        <v>0.41317922700087906</v>
      </c>
      <c r="H112" s="53">
        <v>0.44341185336679706</v>
      </c>
      <c r="I112" s="53">
        <v>21.831587082756254</v>
      </c>
      <c r="J112" s="53">
        <v>21.831587082756254</v>
      </c>
      <c r="K112" s="53">
        <v>21.831587082756254</v>
      </c>
      <c r="L112" s="53">
        <v>1.0915793541378127</v>
      </c>
      <c r="M112" s="53">
        <v>1.0915793541378127</v>
      </c>
      <c r="N112" s="53">
        <v>1.0915793541378127</v>
      </c>
      <c r="O112" s="53">
        <v>35.61</v>
      </c>
      <c r="P112" s="53">
        <v>1.49</v>
      </c>
      <c r="Q112" s="1">
        <v>15</v>
      </c>
      <c r="R112" s="1">
        <v>1E-3</v>
      </c>
    </row>
    <row r="113" spans="2:18" ht="14.4" x14ac:dyDescent="0.3">
      <c r="B113" s="55" t="str">
        <f t="shared" si="1"/>
        <v>TTAXI_ICE_BCNG_31</v>
      </c>
      <c r="C113" s="1" t="str">
        <f>C94</f>
        <v>TRABNG</v>
      </c>
      <c r="D113" s="1" t="str">
        <f>Commoditties!B19&amp;","&amp;Commoditties!B20&amp;","&amp;Commoditties!B21</f>
        <v>TRAPS,TRAPM,TRAPL</v>
      </c>
      <c r="E113" s="1">
        <v>2019</v>
      </c>
      <c r="F113" s="53">
        <v>0.41317922700087906</v>
      </c>
      <c r="G113" s="53">
        <v>0.41317922700087906</v>
      </c>
      <c r="H113" s="53">
        <v>0.44341185336679706</v>
      </c>
      <c r="I113" s="53">
        <v>24.631</v>
      </c>
      <c r="J113" s="53">
        <v>24.631</v>
      </c>
      <c r="K113" s="53">
        <v>24.631</v>
      </c>
      <c r="L113" s="53">
        <v>1.2315500000000001</v>
      </c>
      <c r="M113" s="53">
        <v>1.2315500000000001</v>
      </c>
      <c r="N113" s="53">
        <v>1.2315500000000001</v>
      </c>
      <c r="O113" s="53">
        <v>35.61</v>
      </c>
      <c r="P113" s="53">
        <v>1.49</v>
      </c>
      <c r="Q113" s="1">
        <v>15</v>
      </c>
      <c r="R113" s="1">
        <v>1E-3</v>
      </c>
    </row>
    <row r="114" spans="2:18" ht="14.4" x14ac:dyDescent="0.3">
      <c r="B114" s="55" t="str">
        <f t="shared" si="1"/>
        <v>TTAXI_ICE_E85_31</v>
      </c>
      <c r="C114" s="1" t="str">
        <f>C95</f>
        <v>TRAGSL,TRAETH</v>
      </c>
      <c r="D114" s="1" t="str">
        <f>Commoditties!B19&amp;","&amp;Commoditties!B20&amp;","&amp;Commoditties!B21</f>
        <v>TRAPS,TRAPM,TRAPL</v>
      </c>
      <c r="E114" s="1">
        <v>2019</v>
      </c>
      <c r="F114" s="53">
        <v>0.38903594158617399</v>
      </c>
      <c r="G114" s="53">
        <v>0.38903594158617399</v>
      </c>
      <c r="H114" s="53">
        <v>0.41750198609247946</v>
      </c>
      <c r="I114" s="53">
        <v>20.290144783549959</v>
      </c>
      <c r="J114" s="53">
        <v>20.290144783549959</v>
      </c>
      <c r="K114" s="53">
        <v>20.290144783549959</v>
      </c>
      <c r="L114" s="53">
        <v>1.0145072391774981</v>
      </c>
      <c r="M114" s="53">
        <v>1.0145072391774981</v>
      </c>
      <c r="N114" s="53">
        <v>1.0145072391774981</v>
      </c>
      <c r="O114" s="53">
        <v>35.61</v>
      </c>
      <c r="P114" s="53">
        <v>1.49</v>
      </c>
      <c r="Q114" s="1">
        <v>15</v>
      </c>
      <c r="R114" s="1">
        <v>1E-3</v>
      </c>
    </row>
    <row r="115" spans="2:18" ht="14.4" x14ac:dyDescent="0.3">
      <c r="B115" s="55" t="str">
        <f t="shared" si="1"/>
        <v>TTAXI_ICE_B100_31</v>
      </c>
      <c r="C115" s="1" t="str">
        <f>C111</f>
        <v>TRADST,TRABDL</v>
      </c>
      <c r="D115" s="1" t="str">
        <f>Commoditties!B19&amp;","&amp;Commoditties!B20&amp;","&amp;Commoditties!B21</f>
        <v>TRAPS,TRAPM,TRAPL</v>
      </c>
      <c r="E115" s="1">
        <v>2019</v>
      </c>
      <c r="F115" s="53">
        <v>0.55562426143181531</v>
      </c>
      <c r="G115" s="53">
        <v>0.55562426143181531</v>
      </c>
      <c r="H115" s="53">
        <v>0.59627969519511903</v>
      </c>
      <c r="I115" s="53">
        <v>21.831587082756254</v>
      </c>
      <c r="J115" s="53">
        <v>21.831587082756254</v>
      </c>
      <c r="K115" s="53">
        <v>21.831587082756254</v>
      </c>
      <c r="L115" s="53">
        <v>1.0915793541378127</v>
      </c>
      <c r="M115" s="53">
        <v>1.0915793541378127</v>
      </c>
      <c r="N115" s="53">
        <v>1.0915793541378127</v>
      </c>
      <c r="O115" s="53">
        <v>39.93</v>
      </c>
      <c r="P115" s="53">
        <v>1.49</v>
      </c>
      <c r="Q115" s="1">
        <v>15</v>
      </c>
      <c r="R115" s="1">
        <v>1E-3</v>
      </c>
    </row>
    <row r="116" spans="2:18" ht="14.4" x14ac:dyDescent="0.3">
      <c r="B116" s="55" t="str">
        <f t="shared" si="1"/>
        <v>TTAXI_HEV_GSL_31</v>
      </c>
      <c r="C116" s="1" t="str">
        <f>C91</f>
        <v>TRAGSL,TRAETH</v>
      </c>
      <c r="D116" s="1" t="str">
        <f>Commoditties!B19&amp;","&amp;Commoditties!B20&amp;","&amp;Commoditties!B21</f>
        <v>TRAPS,TRAPM,TRAPL</v>
      </c>
      <c r="E116" s="1">
        <v>2019</v>
      </c>
      <c r="F116" s="53">
        <v>0.55576563083739139</v>
      </c>
      <c r="G116" s="53">
        <v>0.55576563083739139</v>
      </c>
      <c r="H116" s="53">
        <v>0.59643140870354205</v>
      </c>
      <c r="I116" s="53">
        <v>23.751999999999999</v>
      </c>
      <c r="J116" s="53">
        <v>23.475999999999999</v>
      </c>
      <c r="K116" s="53">
        <v>22.768999999999998</v>
      </c>
      <c r="L116" s="53">
        <v>1.1876000000000002</v>
      </c>
      <c r="M116" s="53">
        <v>1.1738</v>
      </c>
      <c r="N116" s="53">
        <v>1.13845</v>
      </c>
      <c r="O116" s="53">
        <v>41.21</v>
      </c>
      <c r="P116" s="53">
        <v>1.49</v>
      </c>
      <c r="Q116" s="1">
        <v>15</v>
      </c>
      <c r="R116" s="1">
        <v>1E-3</v>
      </c>
    </row>
    <row r="117" spans="2:18" ht="14.4" x14ac:dyDescent="0.3">
      <c r="B117" s="55" t="str">
        <f t="shared" si="1"/>
        <v>TTAXI_HEV_DST_31</v>
      </c>
      <c r="C117" s="1" t="str">
        <f>C92</f>
        <v>TRADST,TRABDL</v>
      </c>
      <c r="D117" s="1" t="str">
        <f>Commoditties!B19&amp;","&amp;Commoditties!B20&amp;","&amp;Commoditties!B21</f>
        <v>TRAPS,TRAPM,TRAPL</v>
      </c>
      <c r="E117" s="1">
        <v>2019</v>
      </c>
      <c r="F117" s="53">
        <v>0.7191140687029639</v>
      </c>
      <c r="G117" s="53">
        <v>0.7191140687029639</v>
      </c>
      <c r="H117" s="53">
        <v>0.7717321712909857</v>
      </c>
      <c r="I117" s="53">
        <v>25.646000000000001</v>
      </c>
      <c r="J117" s="53">
        <v>25.332000000000001</v>
      </c>
      <c r="K117" s="53">
        <v>24.568999999999999</v>
      </c>
      <c r="L117" s="53">
        <v>1.2823000000000002</v>
      </c>
      <c r="M117" s="53">
        <v>1.2666000000000002</v>
      </c>
      <c r="N117" s="53">
        <v>1.22845</v>
      </c>
      <c r="O117" s="53">
        <v>41.21</v>
      </c>
      <c r="P117" s="53">
        <v>1.49</v>
      </c>
      <c r="Q117" s="1">
        <v>15</v>
      </c>
      <c r="R117" s="1">
        <v>1E-3</v>
      </c>
    </row>
    <row r="118" spans="2:18" ht="14.4" x14ac:dyDescent="0.3">
      <c r="B118" s="55" t="str">
        <f t="shared" si="1"/>
        <v>TTAXI_PHEV10_GSL_31</v>
      </c>
      <c r="C118" s="1" t="str">
        <f>C99</f>
        <v>TRAGSL,TRAELC</v>
      </c>
      <c r="D118" s="1" t="str">
        <f>Commoditties!B19&amp;","&amp;Commoditties!B20&amp;","&amp;Commoditties!B21</f>
        <v>TRAPS,TRAPM,TRAPL</v>
      </c>
      <c r="E118" s="1">
        <v>2019</v>
      </c>
      <c r="F118" s="53">
        <v>0.66746450139399738</v>
      </c>
      <c r="G118" s="53">
        <v>0.71490114421226547</v>
      </c>
      <c r="H118" s="53">
        <v>0.76730227520164618</v>
      </c>
      <c r="I118" s="53">
        <v>30.9495</v>
      </c>
      <c r="J118" s="53">
        <v>26.829000000000001</v>
      </c>
      <c r="K118" s="53">
        <v>25.370999999999999</v>
      </c>
      <c r="L118" s="53">
        <v>1.5474750000000002</v>
      </c>
      <c r="M118" s="53">
        <v>1.34145</v>
      </c>
      <c r="N118" s="53">
        <v>1.2685500000000003</v>
      </c>
      <c r="O118" s="53">
        <v>41.21</v>
      </c>
      <c r="P118" s="53">
        <v>1.49</v>
      </c>
      <c r="Q118" s="1">
        <v>15</v>
      </c>
      <c r="R118" s="1">
        <v>1E-3</v>
      </c>
    </row>
    <row r="119" spans="2:18" ht="14.4" x14ac:dyDescent="0.3">
      <c r="B119" s="55" t="str">
        <f t="shared" si="1"/>
        <v>TTAXI_PHEV20_GSL_31</v>
      </c>
      <c r="C119" s="1" t="str">
        <f>C118</f>
        <v>TRAGSL,TRAELC</v>
      </c>
      <c r="D119" s="1" t="str">
        <f>Commoditties!B19&amp;","&amp;Commoditties!B20&amp;","&amp;Commoditties!B21</f>
        <v>TRAPS,TRAPM,TRAPL</v>
      </c>
      <c r="E119" s="1">
        <v>2019</v>
      </c>
      <c r="F119" s="53">
        <v>0.94004558122126858</v>
      </c>
      <c r="G119" s="53">
        <v>1.0068545371674693</v>
      </c>
      <c r="H119" s="53">
        <v>1.0806553932949277</v>
      </c>
      <c r="I119" s="53">
        <v>30.9495</v>
      </c>
      <c r="J119" s="53">
        <v>26.829000000000001</v>
      </c>
      <c r="K119" s="53">
        <v>25.370999999999999</v>
      </c>
      <c r="L119" s="53">
        <v>1.5474750000000002</v>
      </c>
      <c r="M119" s="53">
        <v>1.34145</v>
      </c>
      <c r="N119" s="53">
        <v>1.2685500000000003</v>
      </c>
      <c r="O119" s="53">
        <v>41.21</v>
      </c>
      <c r="P119" s="53">
        <v>1.49</v>
      </c>
      <c r="Q119" s="1">
        <v>15</v>
      </c>
      <c r="R119" s="1">
        <v>1E-3</v>
      </c>
    </row>
    <row r="120" spans="2:18" ht="14.4" x14ac:dyDescent="0.3">
      <c r="B120" s="55" t="str">
        <f t="shared" si="1"/>
        <v>TTAXI_PHEV40_GSL_31</v>
      </c>
      <c r="C120" s="1" t="str">
        <f>C119</f>
        <v>TRAGSL,TRAELC</v>
      </c>
      <c r="D120" s="1" t="str">
        <f>Commoditties!B19&amp;","&amp;Commoditties!B20&amp;","&amp;Commoditties!B21</f>
        <v>TRAPS,TRAPM,TRAPL</v>
      </c>
      <c r="E120" s="1">
        <v>2019</v>
      </c>
      <c r="F120" s="53">
        <v>1.1256490393255483</v>
      </c>
      <c r="G120" s="53">
        <v>1.205648816550694</v>
      </c>
      <c r="H120" s="53">
        <v>1.2940209811146188</v>
      </c>
      <c r="I120" s="53">
        <v>30.9495</v>
      </c>
      <c r="J120" s="53">
        <v>26.829000000000001</v>
      </c>
      <c r="K120" s="53">
        <v>25.370999999999999</v>
      </c>
      <c r="L120" s="53">
        <v>1.5474750000000002</v>
      </c>
      <c r="M120" s="53">
        <v>1.34145</v>
      </c>
      <c r="N120" s="53">
        <v>1.2685500000000003</v>
      </c>
      <c r="O120" s="53">
        <v>41.21</v>
      </c>
      <c r="P120" s="53">
        <v>1.49</v>
      </c>
      <c r="Q120" s="1">
        <v>15</v>
      </c>
      <c r="R120" s="1">
        <v>1E-3</v>
      </c>
    </row>
    <row r="121" spans="2:18" ht="14.4" x14ac:dyDescent="0.3">
      <c r="B121" s="55" t="str">
        <f t="shared" si="1"/>
        <v>TTAXI_PHEV10_DST_31</v>
      </c>
      <c r="C121" s="1" t="str">
        <f>C102</f>
        <v>TRADST,TRAELC</v>
      </c>
      <c r="D121" s="1" t="str">
        <f>Commoditties!B19&amp;","&amp;Commoditties!B20&amp;","&amp;Commoditties!B21</f>
        <v>TRAPS,TRAPM,TRAPL</v>
      </c>
      <c r="E121" s="1">
        <v>2019</v>
      </c>
      <c r="F121" s="53">
        <v>1.0317522356667617</v>
      </c>
      <c r="G121" s="53">
        <v>1.1050787753974236</v>
      </c>
      <c r="H121" s="53">
        <v>1.1860793139082293</v>
      </c>
      <c r="I121" s="53">
        <v>33.423499999999997</v>
      </c>
      <c r="J121" s="53">
        <v>28.95</v>
      </c>
      <c r="K121" s="53">
        <v>27.376999999999999</v>
      </c>
      <c r="L121" s="53">
        <v>1.6711750000000001</v>
      </c>
      <c r="M121" s="53">
        <v>1.4475</v>
      </c>
      <c r="N121" s="53">
        <v>1.3688500000000001</v>
      </c>
      <c r="O121" s="53">
        <v>41.21</v>
      </c>
      <c r="P121" s="53">
        <v>1.49</v>
      </c>
      <c r="Q121" s="1">
        <v>15</v>
      </c>
      <c r="R121" s="1">
        <v>1E-3</v>
      </c>
    </row>
    <row r="122" spans="2:18" ht="14.4" x14ac:dyDescent="0.3">
      <c r="B122" s="55" t="str">
        <f t="shared" si="1"/>
        <v>TTAXI_PHEV20_DST_31</v>
      </c>
      <c r="C122" s="1" t="str">
        <f>C121</f>
        <v>TRADST,TRAELC</v>
      </c>
      <c r="D122" s="1" t="str">
        <f>Commoditties!B19&amp;","&amp;Commoditties!B20&amp;","&amp;Commoditties!B21</f>
        <v>TRAPS,TRAPM,TRAPL</v>
      </c>
      <c r="E122" s="1">
        <v>2019</v>
      </c>
      <c r="F122" s="53">
        <v>1.2163400634539354</v>
      </c>
      <c r="G122" s="53">
        <v>1.3027852437071312</v>
      </c>
      <c r="H122" s="53">
        <v>1.3982773558113184</v>
      </c>
      <c r="I122" s="53">
        <v>33.423499999999997</v>
      </c>
      <c r="J122" s="53">
        <v>28.95</v>
      </c>
      <c r="K122" s="53">
        <v>27.376999999999999</v>
      </c>
      <c r="L122" s="53">
        <v>1.6711750000000001</v>
      </c>
      <c r="M122" s="53">
        <v>1.4475</v>
      </c>
      <c r="N122" s="53">
        <v>1.3688500000000001</v>
      </c>
      <c r="O122" s="53">
        <v>41.21</v>
      </c>
      <c r="P122" s="53">
        <v>1.49</v>
      </c>
      <c r="Q122" s="1">
        <v>15</v>
      </c>
      <c r="R122" s="1">
        <v>1E-3</v>
      </c>
    </row>
    <row r="123" spans="2:18" ht="14.4" x14ac:dyDescent="0.3">
      <c r="B123" s="55" t="str">
        <f t="shared" si="1"/>
        <v>TTAXI_PHEV40_DST_31</v>
      </c>
      <c r="C123" s="1" t="str">
        <f>C122</f>
        <v>TRADST,TRAELC</v>
      </c>
      <c r="D123" s="1" t="str">
        <f>Commoditties!B19&amp;","&amp;Commoditties!B20&amp;","&amp;Commoditties!B21</f>
        <v>TRAPS,TRAPM,TRAPL</v>
      </c>
      <c r="E123" s="1">
        <v>2019</v>
      </c>
      <c r="F123" s="53">
        <v>1.2298935814529692</v>
      </c>
      <c r="G123" s="53">
        <v>1.3173020090262975</v>
      </c>
      <c r="H123" s="53">
        <v>1.4138581772271772</v>
      </c>
      <c r="I123" s="53">
        <v>33.423499999999997</v>
      </c>
      <c r="J123" s="53">
        <v>28.95</v>
      </c>
      <c r="K123" s="53">
        <v>27.376999999999999</v>
      </c>
      <c r="L123" s="53">
        <v>1.6711750000000001</v>
      </c>
      <c r="M123" s="53">
        <v>1.4475</v>
      </c>
      <c r="N123" s="53">
        <v>1.3688500000000001</v>
      </c>
      <c r="O123" s="53">
        <v>41.21</v>
      </c>
      <c r="P123" s="53">
        <v>1.49</v>
      </c>
      <c r="Q123" s="1">
        <v>15</v>
      </c>
      <c r="R123" s="1">
        <v>1E-3</v>
      </c>
    </row>
    <row r="124" spans="2:18" ht="14.4" x14ac:dyDescent="0.3">
      <c r="B124" s="55" t="str">
        <f t="shared" si="1"/>
        <v>TTAXI_EV100_31</v>
      </c>
      <c r="C124" s="1" t="str">
        <f>C105</f>
        <v>TRAELC</v>
      </c>
      <c r="D124" s="1" t="str">
        <f>Commoditties!B19&amp;","&amp;Commoditties!B20&amp;","&amp;Commoditties!B21</f>
        <v>TRAPS,TRAPM,TRAPL</v>
      </c>
      <c r="E124" s="1">
        <v>2019</v>
      </c>
      <c r="F124" s="53">
        <v>1.6228513192037117</v>
      </c>
      <c r="G124" s="53">
        <v>1.7464971340001851</v>
      </c>
      <c r="H124" s="53">
        <v>1.8856843622815582</v>
      </c>
      <c r="I124" s="53">
        <v>32.970999999999997</v>
      </c>
      <c r="J124" s="53">
        <v>27.581</v>
      </c>
      <c r="K124" s="53">
        <v>24.646000000000001</v>
      </c>
      <c r="L124" s="53">
        <v>1.6485500000000002</v>
      </c>
      <c r="M124" s="53">
        <v>1.3790500000000001</v>
      </c>
      <c r="N124" s="53">
        <v>1.2323000000000002</v>
      </c>
      <c r="O124" s="53">
        <v>13.44</v>
      </c>
      <c r="P124" s="53">
        <v>1.49</v>
      </c>
      <c r="Q124" s="1">
        <v>15</v>
      </c>
      <c r="R124" s="1">
        <v>1E-3</v>
      </c>
    </row>
    <row r="125" spans="2:18" ht="14.4" x14ac:dyDescent="0.3">
      <c r="B125" s="55" t="str">
        <f t="shared" si="1"/>
        <v>TTAXI_EV150_31</v>
      </c>
      <c r="C125" s="1" t="str">
        <f t="shared" ref="C125:C126" si="2">C106</f>
        <v>TRAELC</v>
      </c>
      <c r="D125" s="1" t="str">
        <f>Commoditties!B19&amp;","&amp;Commoditties!B20&amp;","&amp;Commoditties!B21</f>
        <v>TRAPS,TRAPM,TRAPL</v>
      </c>
      <c r="E125" s="1">
        <v>2019</v>
      </c>
      <c r="F125" s="53">
        <v>1.6228513192037117</v>
      </c>
      <c r="G125" s="53">
        <v>1.7464971340001851</v>
      </c>
      <c r="H125" s="53">
        <v>1.8856843622815582</v>
      </c>
      <c r="I125" s="53">
        <v>32.970999999999997</v>
      </c>
      <c r="J125" s="53">
        <v>27.581</v>
      </c>
      <c r="K125" s="53">
        <v>24.646000000000001</v>
      </c>
      <c r="L125" s="53">
        <v>1.6485500000000002</v>
      </c>
      <c r="M125" s="53">
        <v>1.3790500000000001</v>
      </c>
      <c r="N125" s="53">
        <v>1.2323000000000002</v>
      </c>
      <c r="O125" s="53">
        <v>13.44</v>
      </c>
      <c r="P125" s="53">
        <v>1.49</v>
      </c>
      <c r="Q125" s="1">
        <v>15</v>
      </c>
      <c r="R125" s="1">
        <v>1E-3</v>
      </c>
    </row>
    <row r="126" spans="2:18" ht="14.4" x14ac:dyDescent="0.3">
      <c r="B126" s="55" t="str">
        <f t="shared" si="1"/>
        <v>TTAXI_EV250_31</v>
      </c>
      <c r="C126" s="1" t="str">
        <f t="shared" si="2"/>
        <v>TRAELC</v>
      </c>
      <c r="D126" s="1" t="str">
        <f>Commoditties!B19&amp;","&amp;Commoditties!B20&amp;","&amp;Commoditties!B21</f>
        <v>TRAPS,TRAPM,TRAPL</v>
      </c>
      <c r="E126" s="1">
        <v>2019</v>
      </c>
      <c r="F126" s="53">
        <v>1.6228513192037117</v>
      </c>
      <c r="G126" s="53">
        <v>1.7464971340001851</v>
      </c>
      <c r="H126" s="53">
        <v>1.8856843622815582</v>
      </c>
      <c r="I126" s="53">
        <v>32.970999999999997</v>
      </c>
      <c r="J126" s="53">
        <v>27.581</v>
      </c>
      <c r="K126" s="53">
        <v>24.646000000000001</v>
      </c>
      <c r="L126" s="53">
        <v>1.6485500000000002</v>
      </c>
      <c r="M126" s="53">
        <v>1.3790500000000001</v>
      </c>
      <c r="N126" s="53">
        <v>1.2323000000000002</v>
      </c>
      <c r="O126" s="53">
        <v>41.21</v>
      </c>
      <c r="P126" s="53">
        <v>1.49</v>
      </c>
      <c r="Q126" s="1">
        <v>15</v>
      </c>
      <c r="R126" s="1">
        <v>1E-3</v>
      </c>
    </row>
    <row r="127" spans="2:18" ht="14.4" x14ac:dyDescent="0.3">
      <c r="B127" s="55" t="str">
        <f t="shared" si="1"/>
        <v>TTAXI_ICE_H2_31</v>
      </c>
      <c r="C127" s="1" t="str">
        <f>C108</f>
        <v>TRAH2</v>
      </c>
      <c r="D127" s="1" t="str">
        <f>Commoditties!B19&amp;","&amp;Commoditties!B20&amp;","&amp;Commoditties!B21</f>
        <v>TRAPS,TRAPM,TRAPL</v>
      </c>
      <c r="E127" s="1">
        <v>2019</v>
      </c>
      <c r="F127" s="53">
        <v>0.66724203897835621</v>
      </c>
      <c r="G127" s="53">
        <v>0.66724203897835621</v>
      </c>
      <c r="H127" s="53">
        <v>0.7160646271962845</v>
      </c>
      <c r="I127" s="53">
        <v>60.819000000000003</v>
      </c>
      <c r="J127" s="53">
        <v>31.184000000000001</v>
      </c>
      <c r="K127" s="53">
        <v>24.795999999999999</v>
      </c>
      <c r="L127" s="53">
        <v>3.0409500000000005</v>
      </c>
      <c r="M127" s="53">
        <v>1.5592000000000001</v>
      </c>
      <c r="N127" s="53">
        <v>1.2398000000000002</v>
      </c>
      <c r="O127" s="53">
        <v>35.61</v>
      </c>
      <c r="P127" s="53">
        <v>1.49</v>
      </c>
      <c r="Q127" s="1">
        <v>15</v>
      </c>
      <c r="R127" s="1">
        <v>1E-3</v>
      </c>
    </row>
    <row r="128" spans="2:18" ht="14.4" x14ac:dyDescent="0.3">
      <c r="B128" s="55" t="str">
        <f t="shared" si="1"/>
        <v>TTAXI_FCV_H2_31</v>
      </c>
      <c r="C128" s="1" t="str">
        <f>C127</f>
        <v>TRAH2</v>
      </c>
      <c r="D128" s="1" t="str">
        <f>Commoditties!B19&amp;","&amp;Commoditties!B20&amp;","&amp;Commoditties!B21</f>
        <v>TRAPS,TRAPM,TRAPL</v>
      </c>
      <c r="E128" s="1">
        <v>2019</v>
      </c>
      <c r="F128" s="53">
        <v>0.82180053029786837</v>
      </c>
      <c r="G128" s="53">
        <v>0.89793463937178508</v>
      </c>
      <c r="H128" s="53">
        <v>1.0117875960385425</v>
      </c>
      <c r="I128" s="53">
        <v>60.819000000000003</v>
      </c>
      <c r="J128" s="53">
        <v>31.184000000000001</v>
      </c>
      <c r="K128" s="53">
        <v>24.795999999999999</v>
      </c>
      <c r="L128" s="53">
        <v>3.0409500000000005</v>
      </c>
      <c r="M128" s="53">
        <v>1.5592000000000001</v>
      </c>
      <c r="N128" s="53">
        <v>1.2398000000000002</v>
      </c>
      <c r="O128" s="53">
        <v>35.61</v>
      </c>
      <c r="P128" s="53">
        <v>1.49</v>
      </c>
      <c r="Q128" s="1">
        <v>15</v>
      </c>
      <c r="R128" s="1">
        <v>1E-3</v>
      </c>
    </row>
    <row r="129" spans="2:18" ht="14.4" x14ac:dyDescent="0.3">
      <c r="B129" s="55" t="str">
        <f>D50</f>
        <v>TBUS_ICE_DST_41</v>
      </c>
      <c r="C129" s="1" t="str">
        <f>C111</f>
        <v>TRADST,TRABDL</v>
      </c>
      <c r="D129" s="1" t="str">
        <f>Commoditties!B19&amp;","&amp;Commoditties!B20&amp;","&amp;Commoditties!B21</f>
        <v>TRAPS,TRAPM,TRAPL</v>
      </c>
      <c r="E129" s="1">
        <v>2019</v>
      </c>
      <c r="F129" s="53">
        <v>0.10615946270319708</v>
      </c>
      <c r="G129" s="53">
        <v>0.10615946270319708</v>
      </c>
      <c r="H129" s="53">
        <v>0.11392722826684568</v>
      </c>
      <c r="I129" s="53">
        <v>109.959</v>
      </c>
      <c r="J129" s="53">
        <v>113.565</v>
      </c>
      <c r="K129" s="53">
        <v>113.565</v>
      </c>
      <c r="L129" s="53">
        <v>5.4979500000000003</v>
      </c>
      <c r="M129" s="53">
        <v>5.6782500000000002</v>
      </c>
      <c r="N129" s="53">
        <v>5.6782500000000002</v>
      </c>
      <c r="O129" s="53">
        <v>36.094999999999999</v>
      </c>
      <c r="P129" s="53">
        <v>27.25</v>
      </c>
      <c r="Q129" s="1">
        <v>15</v>
      </c>
      <c r="R129" s="1">
        <v>1E-3</v>
      </c>
    </row>
    <row r="130" spans="2:18" ht="14.4" x14ac:dyDescent="0.3">
      <c r="B130" s="55" t="str">
        <f>D51</f>
        <v>TBUS_ICE_B100_41</v>
      </c>
      <c r="C130" s="1" t="str">
        <f>C129</f>
        <v>TRADST,TRABDL</v>
      </c>
      <c r="D130" s="1" t="str">
        <f>Commoditties!B19&amp;","&amp;Commoditties!B20&amp;","&amp;Commoditties!B21</f>
        <v>TRAPS,TRAPM,TRAPL</v>
      </c>
      <c r="E130" s="1">
        <v>2019</v>
      </c>
      <c r="F130" s="53">
        <v>0.10615946270319708</v>
      </c>
      <c r="G130" s="53">
        <v>0.10615946270319708</v>
      </c>
      <c r="H130" s="53">
        <v>0.11392722826684568</v>
      </c>
      <c r="I130" s="53">
        <v>109.959</v>
      </c>
      <c r="J130" s="53">
        <v>113.565</v>
      </c>
      <c r="K130" s="53">
        <v>113.565</v>
      </c>
      <c r="L130" s="53">
        <v>5.4979500000000003</v>
      </c>
      <c r="M130" s="53">
        <v>5.6782500000000002</v>
      </c>
      <c r="N130" s="53">
        <v>5.6782500000000002</v>
      </c>
      <c r="O130" s="53">
        <v>36.094999999999999</v>
      </c>
      <c r="P130" s="53">
        <v>27.25</v>
      </c>
      <c r="Q130" s="1">
        <v>15</v>
      </c>
      <c r="R130" s="1">
        <v>1E-3</v>
      </c>
    </row>
    <row r="131" spans="2:18" ht="14.4" x14ac:dyDescent="0.3">
      <c r="B131" s="55" t="str">
        <f>D52</f>
        <v>TBUS_ICE_BCNG_41</v>
      </c>
      <c r="C131" s="1" t="str">
        <f>C113</f>
        <v>TRABNG</v>
      </c>
      <c r="D131" s="1" t="str">
        <f>Commoditties!B19&amp;","&amp;Commoditties!B20&amp;","&amp;Commoditties!B21</f>
        <v>TRAPS,TRAPM,TRAPL</v>
      </c>
      <c r="E131" s="1">
        <v>2019</v>
      </c>
      <c r="F131" s="53">
        <v>0.10085148956803722</v>
      </c>
      <c r="G131" s="53">
        <v>0.10085148956803722</v>
      </c>
      <c r="H131" s="53">
        <v>0.10823086685350339</v>
      </c>
      <c r="I131" s="53">
        <v>109.959</v>
      </c>
      <c r="J131" s="53">
        <v>113.565</v>
      </c>
      <c r="K131" s="53">
        <v>113.565</v>
      </c>
      <c r="L131" s="53">
        <v>5.4979500000000003</v>
      </c>
      <c r="M131" s="53">
        <v>5.6782500000000002</v>
      </c>
      <c r="N131" s="53">
        <v>5.6782500000000002</v>
      </c>
      <c r="O131" s="53">
        <v>36.094999999999999</v>
      </c>
      <c r="P131" s="53">
        <v>27.25</v>
      </c>
      <c r="Q131" s="1">
        <v>15</v>
      </c>
      <c r="R131" s="1">
        <v>1E-3</v>
      </c>
    </row>
    <row r="132" spans="2:18" ht="14.4" x14ac:dyDescent="0.3">
      <c r="B132" s="55" t="str">
        <f>D53</f>
        <v>TBUS_BEV_ELE_41</v>
      </c>
      <c r="C132" s="1" t="str">
        <f>C124</f>
        <v>TRAELC</v>
      </c>
      <c r="D132" s="1" t="str">
        <f>Commoditties!B19&amp;","&amp;Commoditties!B20&amp;","&amp;Commoditties!B21</f>
        <v>TRAPS,TRAPM,TRAPL</v>
      </c>
      <c r="E132" s="1">
        <v>2019</v>
      </c>
      <c r="F132" s="53">
        <v>0.33656203588640399</v>
      </c>
      <c r="G132" s="53">
        <v>0.36220485766822502</v>
      </c>
      <c r="H132" s="53">
        <v>0.391070802666039</v>
      </c>
      <c r="I132" s="53">
        <v>397.21899999999999</v>
      </c>
      <c r="J132" s="53">
        <v>180</v>
      </c>
      <c r="K132" s="53">
        <v>130</v>
      </c>
      <c r="L132" s="53">
        <v>19.860949999999999</v>
      </c>
      <c r="M132" s="53">
        <v>9</v>
      </c>
      <c r="N132" s="53">
        <v>6.5</v>
      </c>
      <c r="O132" s="53">
        <v>36.094999999999999</v>
      </c>
      <c r="P132" s="53">
        <v>27.25</v>
      </c>
      <c r="Q132" s="1">
        <v>15</v>
      </c>
      <c r="R132" s="1">
        <v>1E-3</v>
      </c>
    </row>
    <row r="133" spans="2:18" ht="14.4" x14ac:dyDescent="0.3">
      <c r="B133" s="55" t="str">
        <f>D54</f>
        <v>TBUS_FCV_H2_41</v>
      </c>
      <c r="C133" s="1" t="str">
        <f>C128</f>
        <v>TRAH2</v>
      </c>
      <c r="D133" s="1" t="str">
        <f>Commoditties!B19&amp;","&amp;Commoditties!B20&amp;","&amp;Commoditties!B21</f>
        <v>TRAPS,TRAPM,TRAPL</v>
      </c>
      <c r="E133" s="1">
        <v>2019</v>
      </c>
      <c r="F133" s="53">
        <v>0.19205070620555917</v>
      </c>
      <c r="G133" s="53">
        <v>0.20984286972324045</v>
      </c>
      <c r="H133" s="53">
        <v>0.23644974076470388</v>
      </c>
      <c r="I133" s="53">
        <v>397.21899999999999</v>
      </c>
      <c r="J133" s="53">
        <v>308.37599999999998</v>
      </c>
      <c r="K133" s="53">
        <v>130.68899999999999</v>
      </c>
      <c r="L133" s="53">
        <v>19.860949999999999</v>
      </c>
      <c r="M133" s="53">
        <v>15.418800000000001</v>
      </c>
      <c r="N133" s="53">
        <v>6.5344500000000005</v>
      </c>
      <c r="O133" s="53">
        <v>36.094999999999999</v>
      </c>
      <c r="P133" s="53">
        <v>27.25</v>
      </c>
      <c r="Q133" s="1">
        <v>15</v>
      </c>
      <c r="R133" s="1">
        <v>1E-3</v>
      </c>
    </row>
    <row r="134" spans="2:18" ht="14.4" x14ac:dyDescent="0.3">
      <c r="B134" s="55" t="str">
        <f>D56</f>
        <v>TLRAIL_ELC_51</v>
      </c>
      <c r="C134" s="1" t="str">
        <f>C132</f>
        <v>TRAELC</v>
      </c>
      <c r="D134" s="1" t="str">
        <f>Commoditties!B19&amp;","&amp;Commoditties!B20</f>
        <v>TRAPS,TRAPM</v>
      </c>
      <c r="E134" s="1">
        <v>2019</v>
      </c>
      <c r="F134" s="53">
        <v>2.06E-2</v>
      </c>
      <c r="G134" s="53">
        <v>2.06E-2</v>
      </c>
      <c r="H134" s="53">
        <v>2.06E-2</v>
      </c>
      <c r="I134" s="53">
        <v>231.58335558726841</v>
      </c>
      <c r="J134" s="53">
        <v>231.58335558726841</v>
      </c>
      <c r="K134" s="53">
        <v>231.58335558726841</v>
      </c>
      <c r="L134" s="53">
        <v>11.579167779363422</v>
      </c>
      <c r="M134" s="53">
        <v>11.579167779363422</v>
      </c>
      <c r="N134" s="53">
        <v>11.579167779363422</v>
      </c>
      <c r="O134" s="53">
        <v>55.691000000000003</v>
      </c>
      <c r="P134" s="53">
        <v>78.019401157895544</v>
      </c>
      <c r="Q134" s="1">
        <v>15</v>
      </c>
      <c r="R134" s="1">
        <v>1E-3</v>
      </c>
    </row>
    <row r="135" spans="2:18" ht="14.4" x14ac:dyDescent="0.3">
      <c r="B135" s="55" t="str">
        <f>D57</f>
        <v>THRAIL_ELC_51</v>
      </c>
      <c r="C135" s="1" t="str">
        <f>C134</f>
        <v>TRAELC</v>
      </c>
      <c r="D135" s="1" t="str">
        <f>Commoditties!B21</f>
        <v>TRAPL</v>
      </c>
      <c r="E135" s="1">
        <v>2019</v>
      </c>
      <c r="F135" s="53">
        <v>2.06E-2</v>
      </c>
      <c r="G135" s="53">
        <v>2.06E-2</v>
      </c>
      <c r="H135" s="53">
        <v>2.06E-2</v>
      </c>
      <c r="I135" s="53">
        <v>935.5223742338045</v>
      </c>
      <c r="J135" s="53">
        <v>935.5223742338045</v>
      </c>
      <c r="K135" s="53">
        <v>935.5223742338045</v>
      </c>
      <c r="L135" s="53">
        <v>46.776118711690231</v>
      </c>
      <c r="M135" s="53">
        <v>46.776118711690231</v>
      </c>
      <c r="N135" s="53">
        <v>46.776118711690231</v>
      </c>
      <c r="O135" s="53">
        <v>158.476</v>
      </c>
      <c r="P135" s="53">
        <v>78.019401157895544</v>
      </c>
      <c r="Q135" s="1">
        <v>15</v>
      </c>
      <c r="R135" s="1">
        <v>1E-3</v>
      </c>
    </row>
    <row r="136" spans="2:18" ht="14.4" x14ac:dyDescent="0.3">
      <c r="B136" s="55" t="str">
        <f>D58</f>
        <v>THRAIL_DST_51</v>
      </c>
      <c r="C136" s="1" t="str">
        <f>Commoditties!B10</f>
        <v>TRADST</v>
      </c>
      <c r="D136" s="1" t="str">
        <f>Commoditties!B21</f>
        <v>TRAPL</v>
      </c>
      <c r="E136" s="1">
        <v>2019</v>
      </c>
      <c r="F136" s="53">
        <v>7.7000000000000002E-3</v>
      </c>
      <c r="G136" s="53">
        <v>7.7000000000000002E-3</v>
      </c>
      <c r="H136" s="53">
        <v>7.7000000000000002E-3</v>
      </c>
      <c r="I136" s="53">
        <v>989.2715097553122</v>
      </c>
      <c r="J136" s="53">
        <v>989.2715097553122</v>
      </c>
      <c r="K136" s="53">
        <v>989.2715097553122</v>
      </c>
      <c r="L136" s="53">
        <v>49.463575487765617</v>
      </c>
      <c r="M136" s="53">
        <v>49.463575487765617</v>
      </c>
      <c r="N136" s="53">
        <v>49.463575487765617</v>
      </c>
      <c r="O136" s="53">
        <v>73.884</v>
      </c>
      <c r="P136" s="53">
        <v>120</v>
      </c>
      <c r="Q136" s="1">
        <v>15</v>
      </c>
      <c r="R136" s="1">
        <v>1E-3</v>
      </c>
    </row>
    <row r="137" spans="2:18" ht="14.4" x14ac:dyDescent="0.3">
      <c r="B137" s="56" t="str">
        <f t="shared" ref="B137:B143" si="3">D60</f>
        <v>TFLGV_ICE_DST_61</v>
      </c>
      <c r="C137" s="57" t="str">
        <f>C117</f>
        <v>TRADST,TRABDL</v>
      </c>
      <c r="D137" s="57" t="str">
        <f>[2]Commoditties!B34</f>
        <v>TFGV</v>
      </c>
      <c r="E137" s="57">
        <v>2019</v>
      </c>
      <c r="F137" s="58">
        <v>0.32300000000000001</v>
      </c>
      <c r="G137" s="58">
        <v>0.36099999999999999</v>
      </c>
      <c r="H137" s="58">
        <v>0.39100000000000001</v>
      </c>
      <c r="I137" s="58">
        <v>23.135000000000002</v>
      </c>
      <c r="J137" s="58">
        <v>24.664999999999999</v>
      </c>
      <c r="K137" s="58">
        <v>24.664999999999999</v>
      </c>
      <c r="L137" s="58">
        <v>0.50484614131470373</v>
      </c>
      <c r="M137" s="58">
        <v>0.51755174200814014</v>
      </c>
      <c r="N137" s="58">
        <v>0.51755174200814014</v>
      </c>
      <c r="O137" s="58">
        <v>22.277000000000001</v>
      </c>
      <c r="P137" s="58">
        <v>1.4620453681409198</v>
      </c>
      <c r="Q137" s="57">
        <v>15</v>
      </c>
      <c r="R137" s="57">
        <v>1E-3</v>
      </c>
    </row>
    <row r="138" spans="2:18" ht="14.4" x14ac:dyDescent="0.3">
      <c r="B138" s="56" t="str">
        <f t="shared" si="3"/>
        <v>TFLGV_HEV_DST_61</v>
      </c>
      <c r="C138" s="57" t="str">
        <f>C137</f>
        <v>TRADST,TRABDL</v>
      </c>
      <c r="D138" s="57" t="str">
        <f>[2]Commoditties!B34</f>
        <v>TFGV</v>
      </c>
      <c r="E138" s="57">
        <v>2019</v>
      </c>
      <c r="F138" s="58">
        <v>0.40300000000000002</v>
      </c>
      <c r="G138" s="58">
        <v>0.45500000000000002</v>
      </c>
      <c r="H138" s="58">
        <v>0.48699999999999999</v>
      </c>
      <c r="I138" s="58">
        <v>26.946999999999999</v>
      </c>
      <c r="J138" s="58">
        <v>27.109000000000002</v>
      </c>
      <c r="K138" s="58">
        <v>24.664999999999999</v>
      </c>
      <c r="L138" s="58">
        <v>0.52029163519242105</v>
      </c>
      <c r="M138" s="58">
        <v>0.52356187325580883</v>
      </c>
      <c r="N138" s="58">
        <v>0.51121564564909838</v>
      </c>
      <c r="O138" s="58">
        <v>22.277000000000001</v>
      </c>
      <c r="P138" s="58">
        <v>1.4620453681409198</v>
      </c>
      <c r="Q138" s="57">
        <v>15</v>
      </c>
      <c r="R138" s="57">
        <v>1E-3</v>
      </c>
    </row>
    <row r="139" spans="2:18" ht="14.4" x14ac:dyDescent="0.3">
      <c r="B139" s="56" t="str">
        <f t="shared" si="3"/>
        <v>TFLGV_PHEV_DST_61</v>
      </c>
      <c r="C139" s="57" t="str">
        <f>C123</f>
        <v>TRADST,TRAELC</v>
      </c>
      <c r="D139" s="57" t="str">
        <f>[2]Commoditties!B34</f>
        <v>TFGV</v>
      </c>
      <c r="E139" s="57">
        <v>2019</v>
      </c>
      <c r="F139" s="58">
        <v>0.56699999999999995</v>
      </c>
      <c r="G139" s="58">
        <v>0.66100000000000003</v>
      </c>
      <c r="H139" s="58">
        <v>0.73099999999999998</v>
      </c>
      <c r="I139" s="58">
        <v>33.524000000000001</v>
      </c>
      <c r="J139" s="58">
        <v>29.062999999999999</v>
      </c>
      <c r="K139" s="58">
        <v>27.484000000000002</v>
      </c>
      <c r="L139" s="58">
        <v>0.6161122895888177</v>
      </c>
      <c r="M139" s="58">
        <v>0.60299617144343154</v>
      </c>
      <c r="N139" s="58">
        <v>0.5684028228063388</v>
      </c>
      <c r="O139" s="58">
        <v>22.277000000000001</v>
      </c>
      <c r="P139" s="58">
        <v>1.4620453681409198</v>
      </c>
      <c r="Q139" s="57">
        <v>15</v>
      </c>
      <c r="R139" s="57">
        <v>1E-3</v>
      </c>
    </row>
    <row r="140" spans="2:18" ht="14.4" x14ac:dyDescent="0.3">
      <c r="B140" s="56" t="str">
        <f t="shared" si="3"/>
        <v>TFLGV_ICE_BCNG_61</v>
      </c>
      <c r="C140" s="57" t="str">
        <f>C131</f>
        <v>TRABNG</v>
      </c>
      <c r="D140" s="57" t="str">
        <f>[2]Commoditties!B34</f>
        <v>TFGV</v>
      </c>
      <c r="E140" s="57">
        <v>2019</v>
      </c>
      <c r="F140" s="58">
        <v>0.22800000000000001</v>
      </c>
      <c r="G140" s="58">
        <v>0.23699999999999999</v>
      </c>
      <c r="H140" s="58">
        <v>0.27</v>
      </c>
      <c r="I140" s="58">
        <v>28.097999999999999</v>
      </c>
      <c r="J140" s="58">
        <v>25.433</v>
      </c>
      <c r="K140" s="58">
        <v>25.28</v>
      </c>
      <c r="L140" s="58">
        <v>0.52670753132871073</v>
      </c>
      <c r="M140" s="58">
        <v>0.53670515183033241</v>
      </c>
      <c r="N140" s="58">
        <v>0.53670515183033241</v>
      </c>
      <c r="O140" s="58">
        <v>22.277000000000001</v>
      </c>
      <c r="P140" s="58">
        <v>1.4620453681409198</v>
      </c>
      <c r="Q140" s="57">
        <v>15</v>
      </c>
      <c r="R140" s="57">
        <v>1E-3</v>
      </c>
    </row>
    <row r="141" spans="2:18" s="1" customFormat="1" ht="14.4" x14ac:dyDescent="0.3">
      <c r="B141" s="56" t="str">
        <f t="shared" si="3"/>
        <v>TFLGV_PHEV_BCNG_61</v>
      </c>
      <c r="C141" s="57" t="str">
        <f>Commoditties!B14&amp;","&amp;Commoditties!B15</f>
        <v>TRABNG,TRAELC</v>
      </c>
      <c r="D141" s="57" t="str">
        <f>[2]Commoditties!B34</f>
        <v>TFGV</v>
      </c>
      <c r="E141" s="57">
        <v>2019</v>
      </c>
      <c r="F141" s="58">
        <v>0.46300000000000002</v>
      </c>
      <c r="G141" s="58">
        <v>0.496</v>
      </c>
      <c r="H141" s="58">
        <v>0.56699999999999995</v>
      </c>
      <c r="I141" s="58">
        <v>36.548000000000002</v>
      </c>
      <c r="J141" s="58">
        <v>29.968</v>
      </c>
      <c r="K141" s="58">
        <v>28.253</v>
      </c>
      <c r="L141" s="58">
        <v>0.6161122895888177</v>
      </c>
      <c r="M141" s="58">
        <v>0.60299617144343154</v>
      </c>
      <c r="N141" s="58">
        <v>0.5684028228063388</v>
      </c>
      <c r="O141" s="58">
        <v>22.277000000000001</v>
      </c>
      <c r="P141" s="58">
        <v>1.4620453681409198</v>
      </c>
      <c r="Q141" s="57">
        <v>15</v>
      </c>
      <c r="R141" s="57">
        <v>1E-3</v>
      </c>
    </row>
    <row r="142" spans="2:18" ht="14.4" x14ac:dyDescent="0.3">
      <c r="B142" s="56" t="str">
        <f t="shared" si="3"/>
        <v>TFLGV_FCV_H2_61</v>
      </c>
      <c r="C142" s="57" t="str">
        <f>C133</f>
        <v>TRAH2</v>
      </c>
      <c r="D142" s="57" t="str">
        <f>[2]Commoditties!B34</f>
        <v>TFGV</v>
      </c>
      <c r="E142" s="57">
        <v>2019</v>
      </c>
      <c r="F142" s="58">
        <v>0.53400000000000003</v>
      </c>
      <c r="G142" s="58">
        <v>0.60399999999999998</v>
      </c>
      <c r="H142" s="58">
        <v>0.64600000000000002</v>
      </c>
      <c r="I142" s="58">
        <v>56.146000000000001</v>
      </c>
      <c r="J142" s="58">
        <v>32.58</v>
      </c>
      <c r="K142" s="58">
        <v>25.907</v>
      </c>
      <c r="L142" s="58">
        <v>0.71457314373327263</v>
      </c>
      <c r="M142" s="58">
        <v>0.66403369812656132</v>
      </c>
      <c r="N142" s="58">
        <v>0.56295480691313882</v>
      </c>
      <c r="O142" s="58">
        <v>22.277000000000001</v>
      </c>
      <c r="P142" s="58">
        <v>1.4620453681409198</v>
      </c>
      <c r="Q142" s="57">
        <v>15</v>
      </c>
      <c r="R142" s="57">
        <v>1E-3</v>
      </c>
    </row>
    <row r="143" spans="2:18" ht="14.4" x14ac:dyDescent="0.3">
      <c r="B143" s="56" t="str">
        <f t="shared" si="3"/>
        <v>TFLGV_BEV_ELE_61</v>
      </c>
      <c r="C143" s="57" t="str">
        <f>C134</f>
        <v>TRAELC</v>
      </c>
      <c r="D143" s="57" t="str">
        <f>[2]Commoditties!B34</f>
        <v>TFGV</v>
      </c>
      <c r="E143" s="57">
        <v>2019</v>
      </c>
      <c r="F143" s="58">
        <v>0.92600000000000005</v>
      </c>
      <c r="G143" s="58">
        <v>1.111</v>
      </c>
      <c r="H143" s="58">
        <v>1.2629999999999999</v>
      </c>
      <c r="I143" s="58">
        <v>32.17</v>
      </c>
      <c r="J143" s="58">
        <v>28.533000000000001</v>
      </c>
      <c r="K143" s="58">
        <v>25.497</v>
      </c>
      <c r="L143" s="58">
        <v>0.70836727547576028</v>
      </c>
      <c r="M143" s="58">
        <v>0.66410793134846258</v>
      </c>
      <c r="N143" s="58">
        <v>0.57558924309386739</v>
      </c>
      <c r="O143" s="58">
        <v>22.277000000000001</v>
      </c>
      <c r="P143" s="58">
        <v>1.4620453681409198</v>
      </c>
      <c r="Q143" s="57">
        <v>15</v>
      </c>
      <c r="R143" s="57">
        <v>1E-3</v>
      </c>
    </row>
    <row r="144" spans="2:18" ht="14.4" x14ac:dyDescent="0.3">
      <c r="B144" s="56" t="str">
        <f t="shared" ref="B144:B150" si="4">D68</f>
        <v>TFHGV_ICE_DST_71</v>
      </c>
      <c r="C144" s="57" t="str">
        <f>C129</f>
        <v>TRADST,TRABDL</v>
      </c>
      <c r="D144" s="57" t="str">
        <f>[2]Commoditties!B34</f>
        <v>TFGV</v>
      </c>
      <c r="E144" s="57">
        <v>2019</v>
      </c>
      <c r="F144" s="58">
        <v>0.121</v>
      </c>
      <c r="G144" s="58">
        <v>0.13200000000000001</v>
      </c>
      <c r="H144" s="58">
        <v>0.157</v>
      </c>
      <c r="I144" s="58">
        <v>95.69</v>
      </c>
      <c r="J144" s="58">
        <v>100.95</v>
      </c>
      <c r="K144" s="58">
        <v>100.95</v>
      </c>
      <c r="L144" s="58">
        <v>2.1157042474212369</v>
      </c>
      <c r="M144" s="58">
        <v>2.1689507539373367</v>
      </c>
      <c r="N144" s="58">
        <v>2.1689507539373367</v>
      </c>
      <c r="O144" s="58">
        <v>57.43</v>
      </c>
      <c r="P144" s="58">
        <v>4.9794387824114352</v>
      </c>
      <c r="Q144" s="57">
        <v>15</v>
      </c>
      <c r="R144" s="57">
        <v>1E-3</v>
      </c>
    </row>
    <row r="145" spans="2:26" ht="14.4" x14ac:dyDescent="0.3">
      <c r="B145" s="56" t="str">
        <f t="shared" si="4"/>
        <v>TFHGV_HEV_DST_71</v>
      </c>
      <c r="C145" s="57" t="str">
        <f>C144</f>
        <v>TRADST,TRABDL</v>
      </c>
      <c r="D145" s="57" t="str">
        <f>[2]Commoditties!B34</f>
        <v>TFGV</v>
      </c>
      <c r="E145" s="57">
        <v>2019</v>
      </c>
      <c r="F145" s="58">
        <v>0.17299999999999999</v>
      </c>
      <c r="G145" s="58">
        <v>0.189</v>
      </c>
      <c r="H145" s="58">
        <v>0.224</v>
      </c>
      <c r="I145" s="58">
        <v>124.73</v>
      </c>
      <c r="J145" s="58">
        <v>125.12</v>
      </c>
      <c r="K145" s="58">
        <v>120.17</v>
      </c>
      <c r="L145" s="58">
        <v>3.5721072259038325</v>
      </c>
      <c r="M145" s="58">
        <v>3.0618061936318557</v>
      </c>
      <c r="N145" s="58">
        <v>2.3858458293310703</v>
      </c>
      <c r="O145" s="58">
        <v>57.43</v>
      </c>
      <c r="P145" s="58">
        <v>4.9794387824114352</v>
      </c>
      <c r="Q145" s="57">
        <v>15</v>
      </c>
      <c r="R145" s="57">
        <v>1E-3</v>
      </c>
    </row>
    <row r="146" spans="2:26" ht="14.4" x14ac:dyDescent="0.3">
      <c r="B146" s="56" t="str">
        <f t="shared" si="4"/>
        <v>TFHGV_FCV_H2_71</v>
      </c>
      <c r="C146" s="57" t="str">
        <f>C142</f>
        <v>TRAH2</v>
      </c>
      <c r="D146" s="57" t="str">
        <f>[2]Commoditties!B34</f>
        <v>TFGV</v>
      </c>
      <c r="E146" s="57">
        <v>2019</v>
      </c>
      <c r="F146" s="58">
        <v>0.20100000000000001</v>
      </c>
      <c r="G146" s="58">
        <v>0.22</v>
      </c>
      <c r="H146" s="58">
        <v>0.26200000000000001</v>
      </c>
      <c r="I146" s="58">
        <v>345.67</v>
      </c>
      <c r="J146" s="58">
        <v>222.22</v>
      </c>
      <c r="K146" s="58">
        <v>116.17</v>
      </c>
      <c r="L146" s="58">
        <v>3.5721072259038325</v>
      </c>
      <c r="M146" s="58">
        <v>3.0618061936318557</v>
      </c>
      <c r="N146" s="58">
        <v>2.3858458293310703</v>
      </c>
      <c r="O146" s="58">
        <v>57.43</v>
      </c>
      <c r="P146" s="58">
        <v>4.9794387824114352</v>
      </c>
      <c r="Q146" s="57">
        <v>15</v>
      </c>
      <c r="R146" s="57">
        <v>1E-3</v>
      </c>
    </row>
    <row r="147" spans="2:26" ht="14.4" x14ac:dyDescent="0.3">
      <c r="B147" s="56" t="str">
        <f t="shared" si="4"/>
        <v>TFHGV_ICE_BCNG_71</v>
      </c>
      <c r="C147" s="57" t="str">
        <f>C131</f>
        <v>TRABNG</v>
      </c>
      <c r="D147" s="57" t="str">
        <f>[2]Commoditties!B34</f>
        <v>TFGV</v>
      </c>
      <c r="E147" s="57">
        <v>2019</v>
      </c>
      <c r="F147" s="58">
        <v>0.11799999999999999</v>
      </c>
      <c r="G147" s="58">
        <v>0.14099999999999999</v>
      </c>
      <c r="H147" s="58">
        <v>0.155</v>
      </c>
      <c r="I147" s="58">
        <v>115.69</v>
      </c>
      <c r="J147" s="58">
        <v>120.95</v>
      </c>
      <c r="K147" s="58">
        <v>120.95</v>
      </c>
      <c r="L147" s="58">
        <v>5.0989820625747049</v>
      </c>
      <c r="M147" s="58">
        <v>3.5538821890369761</v>
      </c>
      <c r="N147" s="58">
        <v>2.3292245236828353</v>
      </c>
      <c r="O147" s="58">
        <v>57.43</v>
      </c>
      <c r="P147" s="58">
        <v>4.9794387824114352</v>
      </c>
      <c r="Q147" s="57">
        <v>15</v>
      </c>
      <c r="R147" s="57">
        <v>1E-3</v>
      </c>
    </row>
    <row r="148" spans="2:26" s="1" customFormat="1" ht="14.4" x14ac:dyDescent="0.3">
      <c r="B148" s="56" t="str">
        <f t="shared" si="4"/>
        <v>TFHGV_HEV_BCNG_71</v>
      </c>
      <c r="C148" s="57" t="str">
        <f>C147</f>
        <v>TRABNG</v>
      </c>
      <c r="D148" s="57" t="str">
        <f>[2]Commoditties!B34</f>
        <v>TFGV</v>
      </c>
      <c r="E148" s="57">
        <v>2019</v>
      </c>
      <c r="F148" s="58">
        <v>0.16800000000000001</v>
      </c>
      <c r="G148" s="58">
        <v>0.20100000000000001</v>
      </c>
      <c r="H148" s="58">
        <v>0.222</v>
      </c>
      <c r="I148" s="58">
        <v>144.72999999999999</v>
      </c>
      <c r="J148" s="58">
        <v>145.12</v>
      </c>
      <c r="K148" s="58">
        <v>140.16999999999999</v>
      </c>
      <c r="L148" s="58">
        <v>5.0989820625747049</v>
      </c>
      <c r="M148" s="58">
        <v>3.5538821890369761</v>
      </c>
      <c r="N148" s="58">
        <v>2.3292245236828353</v>
      </c>
      <c r="O148" s="58">
        <v>57.43</v>
      </c>
      <c r="P148" s="58">
        <v>4.9794387824114352</v>
      </c>
      <c r="Q148" s="57">
        <v>15</v>
      </c>
      <c r="R148" s="57">
        <v>1E-3</v>
      </c>
    </row>
    <row r="149" spans="2:26" s="1" customFormat="1" ht="14.4" x14ac:dyDescent="0.3">
      <c r="B149" s="56" t="str">
        <f t="shared" si="4"/>
        <v>TFHGV_ICE_LNG_71</v>
      </c>
      <c r="C149" s="57" t="str">
        <f>Commoditties!B16</f>
        <v>TRALNG</v>
      </c>
      <c r="D149" s="57" t="str">
        <f>[2]Commoditties!B34</f>
        <v>TFGV</v>
      </c>
      <c r="E149" s="57">
        <v>2019</v>
      </c>
      <c r="F149" s="58">
        <v>0.11799999999999999</v>
      </c>
      <c r="G149" s="58">
        <v>0.14099999999999999</v>
      </c>
      <c r="H149" s="58">
        <v>0.155</v>
      </c>
      <c r="I149" s="58">
        <v>113.17</v>
      </c>
      <c r="J149" s="58">
        <v>114.45</v>
      </c>
      <c r="K149" s="58">
        <v>112.16</v>
      </c>
      <c r="L149" s="58">
        <v>5.0989820625747049</v>
      </c>
      <c r="M149" s="58">
        <v>3.5538821890369761</v>
      </c>
      <c r="N149" s="58">
        <v>2.3292245236828353</v>
      </c>
      <c r="O149" s="58">
        <v>57.43</v>
      </c>
      <c r="P149" s="58">
        <v>4.9794387824114352</v>
      </c>
      <c r="Q149" s="57">
        <v>15</v>
      </c>
      <c r="R149" s="57">
        <v>1E-3</v>
      </c>
    </row>
    <row r="150" spans="2:26" s="1" customFormat="1" ht="14.4" x14ac:dyDescent="0.3">
      <c r="B150" s="56" t="str">
        <f t="shared" si="4"/>
        <v>TFHGV_BEV_ELE_71</v>
      </c>
      <c r="C150" s="57" t="str">
        <f>Commoditties!B15</f>
        <v>TRAELC</v>
      </c>
      <c r="D150" s="57" t="str">
        <f>[2]Commoditties!B34</f>
        <v>TFGV</v>
      </c>
      <c r="E150" s="57">
        <v>2019</v>
      </c>
      <c r="F150" s="58">
        <v>0.34699999999999998</v>
      </c>
      <c r="G150" s="58">
        <v>0.34699999999999998</v>
      </c>
      <c r="H150" s="58">
        <v>0.34699999999999998</v>
      </c>
      <c r="I150" s="58">
        <v>345.67</v>
      </c>
      <c r="J150" s="58">
        <v>274.11</v>
      </c>
      <c r="K150" s="58">
        <v>116.17</v>
      </c>
      <c r="L150" s="58">
        <v>3.5721072259038325</v>
      </c>
      <c r="M150" s="58">
        <v>3.0618061936318557</v>
      </c>
      <c r="N150" s="58">
        <v>2.3858458293310703</v>
      </c>
      <c r="O150" s="58">
        <v>57.43</v>
      </c>
      <c r="P150" s="58">
        <v>4.9794387824114352</v>
      </c>
      <c r="Q150" s="57">
        <v>15</v>
      </c>
      <c r="R150" s="57">
        <v>1E-3</v>
      </c>
    </row>
    <row r="151" spans="2:26" ht="14.4" x14ac:dyDescent="0.3">
      <c r="B151" s="55" t="str">
        <f>D76</f>
        <v>TFGV_RAIL_DST_81</v>
      </c>
      <c r="C151" s="1" t="str">
        <f>Commoditties!B10</f>
        <v>TRADST</v>
      </c>
      <c r="D151" s="1" t="str">
        <f>[2]Commoditties!B35</f>
        <v>TFRAIL</v>
      </c>
      <c r="E151" s="1">
        <v>2019</v>
      </c>
      <c r="F151" s="53">
        <v>7.4999999999999997E-3</v>
      </c>
      <c r="G151" s="53">
        <v>7.7000000000000002E-3</v>
      </c>
      <c r="H151" s="53">
        <v>7.7999999999999996E-3</v>
      </c>
      <c r="I151" s="53">
        <v>469.60386878903267</v>
      </c>
      <c r="J151" s="53">
        <v>469.60386878903267</v>
      </c>
      <c r="K151" s="53">
        <v>469.60386878903267</v>
      </c>
      <c r="L151" s="53">
        <v>23.480193439451636</v>
      </c>
      <c r="M151" s="53">
        <v>23.480193439451636</v>
      </c>
      <c r="N151" s="53">
        <v>23.480193439451636</v>
      </c>
      <c r="O151" s="53">
        <v>39.363999999999997</v>
      </c>
      <c r="P151" s="53">
        <v>164.83335026928157</v>
      </c>
      <c r="Q151" s="1">
        <v>15</v>
      </c>
      <c r="R151" s="1">
        <v>1E-3</v>
      </c>
    </row>
    <row r="152" spans="2:26" ht="14.4" x14ac:dyDescent="0.3">
      <c r="B152" s="55" t="str">
        <f>D77</f>
        <v>TFGV_RAIL_ELE_81</v>
      </c>
      <c r="C152" s="1" t="str">
        <f>Commoditties!B15</f>
        <v>TRAELC</v>
      </c>
      <c r="D152" s="1" t="str">
        <f>[2]Commoditties!B35</f>
        <v>TFRAIL</v>
      </c>
      <c r="E152" s="1">
        <v>2019</v>
      </c>
      <c r="F152" s="53">
        <v>1.9800000000000002E-2</v>
      </c>
      <c r="G152" s="53">
        <v>2.0299999999999999E-2</v>
      </c>
      <c r="H152" s="53">
        <v>2.0500000000000001E-2</v>
      </c>
      <c r="I152" s="53">
        <v>438.88212036358203</v>
      </c>
      <c r="J152" s="53">
        <v>438.88212036358203</v>
      </c>
      <c r="K152" s="53">
        <v>438.88212036358203</v>
      </c>
      <c r="L152" s="53">
        <v>21.944106018179102</v>
      </c>
      <c r="M152" s="53">
        <v>21.944106018179102</v>
      </c>
      <c r="N152" s="53">
        <v>21.944106018179102</v>
      </c>
      <c r="O152" s="53">
        <v>39.363999999999997</v>
      </c>
      <c r="P152" s="53">
        <v>164.83335026928157</v>
      </c>
      <c r="Q152" s="1">
        <v>15</v>
      </c>
      <c r="R152" s="1">
        <v>1E-3</v>
      </c>
    </row>
    <row r="153" spans="2:26" ht="14.4" x14ac:dyDescent="0.3">
      <c r="B153" s="63" t="str">
        <f>D78</f>
        <v>TFGV_RAIL_H2_81</v>
      </c>
      <c r="C153" s="31" t="str">
        <f>C146</f>
        <v>TRAH2</v>
      </c>
      <c r="D153" s="31" t="str">
        <f>[2]Commoditties!B35</f>
        <v>TFRAIL</v>
      </c>
      <c r="E153" s="31">
        <v>2019</v>
      </c>
      <c r="F153" s="64">
        <v>1.1393475951168699E-2</v>
      </c>
      <c r="G153" s="64">
        <v>1.17796954749371E-2</v>
      </c>
      <c r="H153" s="64">
        <v>1.26364006003871E-2</v>
      </c>
      <c r="I153" s="64">
        <v>582.10068176688731</v>
      </c>
      <c r="J153" s="64">
        <v>525.06724769825223</v>
      </c>
      <c r="K153" s="64">
        <v>494.7324684497766</v>
      </c>
      <c r="L153" s="64">
        <v>29.105034088344368</v>
      </c>
      <c r="M153" s="64">
        <v>26.253362384912613</v>
      </c>
      <c r="N153" s="64">
        <v>24.736623422488833</v>
      </c>
      <c r="O153" s="64">
        <v>39.363999999999997</v>
      </c>
      <c r="P153" s="64">
        <v>164.83335026928157</v>
      </c>
      <c r="Q153" s="31">
        <v>15</v>
      </c>
      <c r="R153" s="31">
        <v>1E-3</v>
      </c>
    </row>
    <row r="154" spans="2:26" x14ac:dyDescent="0.25">
      <c r="B154" s="1"/>
    </row>
    <row r="155" spans="2:26" x14ac:dyDescent="0.25">
      <c r="B155" s="1"/>
    </row>
    <row r="159" spans="2:26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31" ht="21" x14ac:dyDescent="0.4">
      <c r="B161" s="1"/>
      <c r="C161" s="1"/>
      <c r="D161" s="19" t="s">
        <v>371</v>
      </c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 spans="2:31" ht="14.4" x14ac:dyDescent="0.25">
      <c r="B162" s="24" t="s">
        <v>1</v>
      </c>
      <c r="C162" s="24" t="s">
        <v>3</v>
      </c>
      <c r="D162" s="24" t="s">
        <v>47</v>
      </c>
      <c r="E162" s="24" t="str">
        <f>[3]Regions!C3</f>
        <v>IE</v>
      </c>
      <c r="F162" s="24" t="str">
        <f>[3]Regions!E3</f>
        <v>IE-CW</v>
      </c>
      <c r="G162" s="24" t="str">
        <f>[3]Regions!F3</f>
        <v>IE-D</v>
      </c>
      <c r="H162" s="24" t="str">
        <f>[3]Regions!G3</f>
        <v>IE-KE</v>
      </c>
      <c r="I162" s="24" t="str">
        <f>[3]Regions!H3</f>
        <v>IE-KK</v>
      </c>
      <c r="J162" s="24" t="str">
        <f>[3]Regions!I3</f>
        <v>IE-LS</v>
      </c>
      <c r="K162" s="24" t="str">
        <f>[3]Regions!J3</f>
        <v>IE-LD</v>
      </c>
      <c r="L162" s="24" t="str">
        <f>[3]Regions!K3</f>
        <v>IE-LH</v>
      </c>
      <c r="M162" s="24" t="str">
        <f>[3]Regions!L3</f>
        <v>IE-MH</v>
      </c>
      <c r="N162" s="24" t="str">
        <f>[3]Regions!M3</f>
        <v>IE-OY</v>
      </c>
      <c r="O162" s="24" t="str">
        <f>[3]Regions!N3</f>
        <v>IE-WH</v>
      </c>
      <c r="P162" s="24" t="str">
        <f>[3]Regions!O3</f>
        <v>IE-WX</v>
      </c>
      <c r="Q162" s="24" t="str">
        <f>[3]Regions!P3</f>
        <v>IE-WW</v>
      </c>
      <c r="R162" s="24" t="str">
        <f>[3]Regions!Q3</f>
        <v>IE-CE</v>
      </c>
      <c r="S162" s="24" t="str">
        <f>[3]Regions!R3</f>
        <v>IE-CO</v>
      </c>
      <c r="T162" s="24" t="str">
        <f>[3]Regions!S3</f>
        <v>IE-KY</v>
      </c>
      <c r="U162" s="24" t="str">
        <f>[3]Regions!T3</f>
        <v>IE-LK</v>
      </c>
      <c r="V162" s="24" t="str">
        <f>[3]Regions!U3</f>
        <v>IE-TA</v>
      </c>
      <c r="W162" s="24" t="str">
        <f>[3]Regions!V3</f>
        <v>IE-WD</v>
      </c>
      <c r="X162" s="24" t="str">
        <f>[3]Regions!W3</f>
        <v>IE-G</v>
      </c>
      <c r="Y162" s="24" t="str">
        <f>[3]Regions!X3</f>
        <v>IE-LM</v>
      </c>
      <c r="Z162" s="24" t="str">
        <f>[3]Regions!Y3</f>
        <v>IE-MO</v>
      </c>
      <c r="AA162" s="24" t="str">
        <f>[3]Regions!Z3</f>
        <v>IE-RN</v>
      </c>
      <c r="AB162" s="24" t="str">
        <f>[3]Regions!AA3</f>
        <v>IE-SO</v>
      </c>
      <c r="AC162" s="24" t="str">
        <f>[3]Regions!AB3</f>
        <v>IE-CN</v>
      </c>
      <c r="AD162" s="24" t="str">
        <f>[3]Regions!AC3</f>
        <v>IE-DL</v>
      </c>
      <c r="AE162" s="24" t="str">
        <f>[3]Regions!AD3</f>
        <v>IE-MN</v>
      </c>
    </row>
    <row r="163" spans="2:31" ht="14.4" x14ac:dyDescent="0.3">
      <c r="B163" s="60" t="str">
        <f>B91</f>
        <v>TCAR_ICE_GSL_21</v>
      </c>
      <c r="C163" s="60" t="str">
        <f>Commoditties!B11</f>
        <v>TRAETH</v>
      </c>
      <c r="D163" s="61" t="s">
        <v>372</v>
      </c>
      <c r="E163" s="62">
        <v>0.05</v>
      </c>
      <c r="F163" s="62">
        <v>0.05</v>
      </c>
      <c r="G163" s="62">
        <v>0.05</v>
      </c>
      <c r="H163" s="62">
        <v>0.05</v>
      </c>
      <c r="I163" s="62">
        <v>0.05</v>
      </c>
      <c r="J163" s="62">
        <v>0.05</v>
      </c>
      <c r="K163" s="62">
        <v>0.05</v>
      </c>
      <c r="L163" s="62">
        <v>0.05</v>
      </c>
      <c r="M163" s="62">
        <v>0.05</v>
      </c>
      <c r="N163" s="62">
        <v>0.05</v>
      </c>
      <c r="O163" s="62">
        <v>0.05</v>
      </c>
      <c r="P163" s="62">
        <v>0.05</v>
      </c>
      <c r="Q163" s="62">
        <v>0.05</v>
      </c>
      <c r="R163" s="62">
        <v>0.05</v>
      </c>
      <c r="S163" s="62">
        <v>0.05</v>
      </c>
      <c r="T163" s="62">
        <v>0.05</v>
      </c>
      <c r="U163" s="62">
        <v>0.05</v>
      </c>
      <c r="V163" s="62">
        <v>0.05</v>
      </c>
      <c r="W163" s="62">
        <v>0.05</v>
      </c>
      <c r="X163" s="62">
        <v>0.05</v>
      </c>
      <c r="Y163" s="62">
        <v>0.05</v>
      </c>
      <c r="Z163" s="62">
        <v>0.05</v>
      </c>
      <c r="AA163" s="62">
        <v>0.05</v>
      </c>
      <c r="AB163" s="62">
        <v>0.05</v>
      </c>
      <c r="AC163" s="62">
        <v>0.05</v>
      </c>
      <c r="AD163" s="62">
        <v>0.05</v>
      </c>
      <c r="AE163" s="62">
        <v>0.05</v>
      </c>
    </row>
    <row r="164" spans="2:31" ht="14.4" x14ac:dyDescent="0.3">
      <c r="B164" s="60" t="str">
        <f>B92</f>
        <v>TCAR_ICE_DST_21</v>
      </c>
      <c r="C164" s="60" t="str">
        <f>Commoditties!B12</f>
        <v>TRABDL</v>
      </c>
      <c r="D164" s="61" t="s">
        <v>372</v>
      </c>
      <c r="E164" s="62">
        <v>0.05</v>
      </c>
      <c r="F164" s="62">
        <v>0.05</v>
      </c>
      <c r="G164" s="62">
        <v>0.05</v>
      </c>
      <c r="H164" s="62">
        <v>0.05</v>
      </c>
      <c r="I164" s="62">
        <v>0.05</v>
      </c>
      <c r="J164" s="62">
        <v>0.05</v>
      </c>
      <c r="K164" s="62">
        <v>0.05</v>
      </c>
      <c r="L164" s="62">
        <v>0.05</v>
      </c>
      <c r="M164" s="62">
        <v>0.05</v>
      </c>
      <c r="N164" s="62">
        <v>0.05</v>
      </c>
      <c r="O164" s="62">
        <v>0.05</v>
      </c>
      <c r="P164" s="62">
        <v>0.05</v>
      </c>
      <c r="Q164" s="62">
        <v>0.05</v>
      </c>
      <c r="R164" s="62">
        <v>0.05</v>
      </c>
      <c r="S164" s="62">
        <v>0.05</v>
      </c>
      <c r="T164" s="62">
        <v>0.05</v>
      </c>
      <c r="U164" s="62">
        <v>0.05</v>
      </c>
      <c r="V164" s="62">
        <v>0.05</v>
      </c>
      <c r="W164" s="62">
        <v>0.05</v>
      </c>
      <c r="X164" s="62">
        <v>0.05</v>
      </c>
      <c r="Y164" s="62">
        <v>0.05</v>
      </c>
      <c r="Z164" s="62">
        <v>0.05</v>
      </c>
      <c r="AA164" s="62">
        <v>0.05</v>
      </c>
      <c r="AB164" s="62">
        <v>0.05</v>
      </c>
      <c r="AC164" s="62">
        <v>0.05</v>
      </c>
      <c r="AD164" s="62">
        <v>0.05</v>
      </c>
      <c r="AE164" s="62">
        <v>0.05</v>
      </c>
    </row>
    <row r="165" spans="2:31" ht="14.4" x14ac:dyDescent="0.3">
      <c r="B165" s="60" t="str">
        <f t="shared" ref="B165" si="5">B93</f>
        <v>TCAR_ICE_DF_21</v>
      </c>
      <c r="C165" s="60" t="str">
        <f>Commoditties!B13</f>
        <v>TRACNG</v>
      </c>
      <c r="D165" s="61" t="s">
        <v>372</v>
      </c>
      <c r="E165" s="62">
        <v>0.5</v>
      </c>
      <c r="F165" s="62">
        <v>0.5</v>
      </c>
      <c r="G165" s="62">
        <v>0.5</v>
      </c>
      <c r="H165" s="62">
        <v>0.5</v>
      </c>
      <c r="I165" s="62">
        <v>0.5</v>
      </c>
      <c r="J165" s="62">
        <v>0.5</v>
      </c>
      <c r="K165" s="62">
        <v>0.5</v>
      </c>
      <c r="L165" s="62">
        <v>0.5</v>
      </c>
      <c r="M165" s="62">
        <v>0.5</v>
      </c>
      <c r="N165" s="62">
        <v>0.5</v>
      </c>
      <c r="O165" s="62">
        <v>0.5</v>
      </c>
      <c r="P165" s="62">
        <v>0.5</v>
      </c>
      <c r="Q165" s="62">
        <v>0.5</v>
      </c>
      <c r="R165" s="62">
        <v>0.5</v>
      </c>
      <c r="S165" s="62">
        <v>0.5</v>
      </c>
      <c r="T165" s="62">
        <v>0.5</v>
      </c>
      <c r="U165" s="62">
        <v>0.5</v>
      </c>
      <c r="V165" s="62">
        <v>0.5</v>
      </c>
      <c r="W165" s="62">
        <v>0.5</v>
      </c>
      <c r="X165" s="62">
        <v>0.5</v>
      </c>
      <c r="Y165" s="62">
        <v>0.5</v>
      </c>
      <c r="Z165" s="62">
        <v>0.5</v>
      </c>
      <c r="AA165" s="62">
        <v>0.5</v>
      </c>
      <c r="AB165" s="62">
        <v>0.5</v>
      </c>
      <c r="AC165" s="62">
        <v>0.5</v>
      </c>
      <c r="AD165" s="62">
        <v>0.5</v>
      </c>
      <c r="AE165" s="62">
        <v>0.5</v>
      </c>
    </row>
    <row r="166" spans="2:31" ht="14.4" x14ac:dyDescent="0.3">
      <c r="B166" s="60" t="str">
        <f>B95</f>
        <v>TCAR_ICE_E85_21</v>
      </c>
      <c r="C166" s="1" t="str">
        <f>Commoditties!B11</f>
        <v>TRAETH</v>
      </c>
      <c r="D166" s="61" t="s">
        <v>373</v>
      </c>
      <c r="E166" s="62">
        <v>0.85</v>
      </c>
      <c r="F166" s="62">
        <v>0.85</v>
      </c>
      <c r="G166" s="62">
        <v>0.85</v>
      </c>
      <c r="H166" s="62">
        <v>0.85</v>
      </c>
      <c r="I166" s="62">
        <v>0.85</v>
      </c>
      <c r="J166" s="62">
        <v>0.85</v>
      </c>
      <c r="K166" s="62">
        <v>0.85</v>
      </c>
      <c r="L166" s="62">
        <v>0.85</v>
      </c>
      <c r="M166" s="62">
        <v>0.85</v>
      </c>
      <c r="N166" s="62">
        <v>0.85</v>
      </c>
      <c r="O166" s="62">
        <v>0.85</v>
      </c>
      <c r="P166" s="62">
        <v>0.85</v>
      </c>
      <c r="Q166" s="62">
        <v>0.85</v>
      </c>
      <c r="R166" s="62">
        <v>0.85</v>
      </c>
      <c r="S166" s="62">
        <v>0.85</v>
      </c>
      <c r="T166" s="62">
        <v>0.85</v>
      </c>
      <c r="U166" s="62">
        <v>0.85</v>
      </c>
      <c r="V166" s="62">
        <v>0.85</v>
      </c>
      <c r="W166" s="62">
        <v>0.85</v>
      </c>
      <c r="X166" s="62">
        <v>0.85</v>
      </c>
      <c r="Y166" s="62">
        <v>0.85</v>
      </c>
      <c r="Z166" s="62">
        <v>0.85</v>
      </c>
      <c r="AA166" s="62">
        <v>0.85</v>
      </c>
      <c r="AB166" s="62">
        <v>0.85</v>
      </c>
      <c r="AC166" s="62">
        <v>0.85</v>
      </c>
      <c r="AD166" s="62">
        <v>0.85</v>
      </c>
      <c r="AE166" s="62">
        <v>0.85</v>
      </c>
    </row>
    <row r="167" spans="2:31" ht="14.4" x14ac:dyDescent="0.3">
      <c r="B167" s="60" t="str">
        <f>B96</f>
        <v>TCAR_ICE_B100_21</v>
      </c>
      <c r="C167" s="1" t="str">
        <f>Commoditties!B12</f>
        <v>TRABDL</v>
      </c>
      <c r="D167" s="61" t="s">
        <v>373</v>
      </c>
      <c r="E167" s="62">
        <v>1</v>
      </c>
      <c r="F167" s="62">
        <v>1</v>
      </c>
      <c r="G167" s="62">
        <v>1</v>
      </c>
      <c r="H167" s="62">
        <v>1</v>
      </c>
      <c r="I167" s="62">
        <v>1</v>
      </c>
      <c r="J167" s="62">
        <v>1</v>
      </c>
      <c r="K167" s="62">
        <v>1</v>
      </c>
      <c r="L167" s="62">
        <v>1</v>
      </c>
      <c r="M167" s="62">
        <v>1</v>
      </c>
      <c r="N167" s="62">
        <v>1</v>
      </c>
      <c r="O167" s="62">
        <v>1</v>
      </c>
      <c r="P167" s="62">
        <v>1</v>
      </c>
      <c r="Q167" s="62">
        <v>1</v>
      </c>
      <c r="R167" s="62">
        <v>1</v>
      </c>
      <c r="S167" s="62">
        <v>1</v>
      </c>
      <c r="T167" s="62">
        <v>1</v>
      </c>
      <c r="U167" s="62">
        <v>1</v>
      </c>
      <c r="V167" s="62">
        <v>1</v>
      </c>
      <c r="W167" s="62">
        <v>1</v>
      </c>
      <c r="X167" s="62">
        <v>1</v>
      </c>
      <c r="Y167" s="62">
        <v>1</v>
      </c>
      <c r="Z167" s="62">
        <v>1</v>
      </c>
      <c r="AA167" s="62">
        <v>1</v>
      </c>
      <c r="AB167" s="62">
        <v>1</v>
      </c>
      <c r="AC167" s="62">
        <v>1</v>
      </c>
      <c r="AD167" s="62">
        <v>1</v>
      </c>
      <c r="AE167" s="62">
        <v>1</v>
      </c>
    </row>
    <row r="168" spans="2:31" ht="14.4" x14ac:dyDescent="0.3">
      <c r="B168" s="60" t="str">
        <f t="shared" ref="B168:B175" si="6">B97</f>
        <v>TCAR_HEV_GSL_21</v>
      </c>
      <c r="C168" s="1" t="str">
        <f>Commoditties!B11</f>
        <v>TRAETH</v>
      </c>
      <c r="D168" s="61" t="s">
        <v>372</v>
      </c>
      <c r="E168" s="62">
        <v>0.05</v>
      </c>
      <c r="F168" s="62">
        <v>0.05</v>
      </c>
      <c r="G168" s="62">
        <v>0.05</v>
      </c>
      <c r="H168" s="62">
        <v>0.05</v>
      </c>
      <c r="I168" s="62">
        <v>0.05</v>
      </c>
      <c r="J168" s="62">
        <v>0.05</v>
      </c>
      <c r="K168" s="62">
        <v>0.05</v>
      </c>
      <c r="L168" s="62">
        <v>0.05</v>
      </c>
      <c r="M168" s="62">
        <v>0.05</v>
      </c>
      <c r="N168" s="62">
        <v>0.05</v>
      </c>
      <c r="O168" s="62">
        <v>0.05</v>
      </c>
      <c r="P168" s="62">
        <v>0.05</v>
      </c>
      <c r="Q168" s="62">
        <v>0.05</v>
      </c>
      <c r="R168" s="62">
        <v>0.05</v>
      </c>
      <c r="S168" s="62">
        <v>0.05</v>
      </c>
      <c r="T168" s="62">
        <v>0.05</v>
      </c>
      <c r="U168" s="62">
        <v>0.05</v>
      </c>
      <c r="V168" s="62">
        <v>0.05</v>
      </c>
      <c r="W168" s="62">
        <v>0.05</v>
      </c>
      <c r="X168" s="62">
        <v>0.05</v>
      </c>
      <c r="Y168" s="62">
        <v>0.05</v>
      </c>
      <c r="Z168" s="62">
        <v>0.05</v>
      </c>
      <c r="AA168" s="62">
        <v>0.05</v>
      </c>
      <c r="AB168" s="62">
        <v>0.05</v>
      </c>
      <c r="AC168" s="62">
        <v>0.05</v>
      </c>
      <c r="AD168" s="62">
        <v>0.05</v>
      </c>
      <c r="AE168" s="62">
        <v>0.05</v>
      </c>
    </row>
    <row r="169" spans="2:31" ht="14.4" x14ac:dyDescent="0.3">
      <c r="B169" s="60" t="str">
        <f t="shared" si="6"/>
        <v>TCAR_HEV_DST_21</v>
      </c>
      <c r="C169" s="1" t="str">
        <f>Commoditties!B12</f>
        <v>TRABDL</v>
      </c>
      <c r="D169" s="61" t="s">
        <v>372</v>
      </c>
      <c r="E169" s="62">
        <v>0.05</v>
      </c>
      <c r="F169" s="62">
        <v>0.05</v>
      </c>
      <c r="G169" s="62">
        <v>0.05</v>
      </c>
      <c r="H169" s="62">
        <v>0.05</v>
      </c>
      <c r="I169" s="62">
        <v>0.05</v>
      </c>
      <c r="J169" s="62">
        <v>0.05</v>
      </c>
      <c r="K169" s="62">
        <v>0.05</v>
      </c>
      <c r="L169" s="62">
        <v>0.05</v>
      </c>
      <c r="M169" s="62">
        <v>0.05</v>
      </c>
      <c r="N169" s="62">
        <v>0.05</v>
      </c>
      <c r="O169" s="62">
        <v>0.05</v>
      </c>
      <c r="P169" s="62">
        <v>0.05</v>
      </c>
      <c r="Q169" s="62">
        <v>0.05</v>
      </c>
      <c r="R169" s="62">
        <v>0.05</v>
      </c>
      <c r="S169" s="62">
        <v>0.05</v>
      </c>
      <c r="T169" s="62">
        <v>0.05</v>
      </c>
      <c r="U169" s="62">
        <v>0.05</v>
      </c>
      <c r="V169" s="62">
        <v>0.05</v>
      </c>
      <c r="W169" s="62">
        <v>0.05</v>
      </c>
      <c r="X169" s="62">
        <v>0.05</v>
      </c>
      <c r="Y169" s="62">
        <v>0.05</v>
      </c>
      <c r="Z169" s="62">
        <v>0.05</v>
      </c>
      <c r="AA169" s="62">
        <v>0.05</v>
      </c>
      <c r="AB169" s="62">
        <v>0.05</v>
      </c>
      <c r="AC169" s="62">
        <v>0.05</v>
      </c>
      <c r="AD169" s="62">
        <v>0.05</v>
      </c>
      <c r="AE169" s="62">
        <v>0.05</v>
      </c>
    </row>
    <row r="170" spans="2:31" ht="14.4" x14ac:dyDescent="0.3">
      <c r="B170" s="60" t="str">
        <f t="shared" si="6"/>
        <v>TCAR_PHEV10_GSL_21</v>
      </c>
      <c r="C170" s="1" t="str">
        <f>Commoditties!B15</f>
        <v>TRAELC</v>
      </c>
      <c r="D170" s="61" t="s">
        <v>372</v>
      </c>
      <c r="E170" s="54">
        <v>0.1</v>
      </c>
      <c r="F170" s="54">
        <v>0.1</v>
      </c>
      <c r="G170" s="54">
        <v>0.1</v>
      </c>
      <c r="H170" s="54">
        <v>0.1</v>
      </c>
      <c r="I170" s="54">
        <v>0.1</v>
      </c>
      <c r="J170" s="54">
        <v>0.1</v>
      </c>
      <c r="K170" s="54">
        <v>0.1</v>
      </c>
      <c r="L170" s="54">
        <v>0.1</v>
      </c>
      <c r="M170" s="54">
        <v>0.1</v>
      </c>
      <c r="N170" s="54">
        <v>0.1</v>
      </c>
      <c r="O170" s="54">
        <v>0.1</v>
      </c>
      <c r="P170" s="54">
        <v>0.1</v>
      </c>
      <c r="Q170" s="54">
        <v>0.1</v>
      </c>
      <c r="R170" s="54">
        <v>0.1</v>
      </c>
      <c r="S170" s="54">
        <v>0.1</v>
      </c>
      <c r="T170" s="54">
        <v>0.1</v>
      </c>
      <c r="U170" s="54">
        <v>0.1</v>
      </c>
      <c r="V170" s="54">
        <v>0.1</v>
      </c>
      <c r="W170" s="54">
        <v>0.1</v>
      </c>
      <c r="X170" s="54">
        <v>0.1</v>
      </c>
      <c r="Y170" s="54">
        <v>0.1</v>
      </c>
      <c r="Z170" s="54">
        <v>0.1</v>
      </c>
      <c r="AA170" s="54">
        <v>0.1</v>
      </c>
      <c r="AB170" s="54">
        <v>0.1</v>
      </c>
      <c r="AC170" s="54">
        <v>0.1</v>
      </c>
      <c r="AD170" s="54">
        <v>0.1</v>
      </c>
      <c r="AE170" s="54">
        <v>0.1</v>
      </c>
    </row>
    <row r="171" spans="2:31" ht="14.4" x14ac:dyDescent="0.3">
      <c r="B171" s="60" t="str">
        <f t="shared" si="6"/>
        <v>TCAR_PHEV20_GSL_21</v>
      </c>
      <c r="C171" s="1" t="str">
        <f>Commoditties!B15</f>
        <v>TRAELC</v>
      </c>
      <c r="D171" s="61" t="s">
        <v>372</v>
      </c>
      <c r="E171" s="54">
        <v>0.3</v>
      </c>
      <c r="F171" s="54">
        <v>0.3</v>
      </c>
      <c r="G171" s="54">
        <v>0.3</v>
      </c>
      <c r="H171" s="54">
        <v>0.3</v>
      </c>
      <c r="I171" s="54">
        <v>0.3</v>
      </c>
      <c r="J171" s="54">
        <v>0.3</v>
      </c>
      <c r="K171" s="54">
        <v>0.3</v>
      </c>
      <c r="L171" s="54">
        <v>0.3</v>
      </c>
      <c r="M171" s="54">
        <v>0.3</v>
      </c>
      <c r="N171" s="54">
        <v>0.3</v>
      </c>
      <c r="O171" s="54">
        <v>0.3</v>
      </c>
      <c r="P171" s="54">
        <v>0.3</v>
      </c>
      <c r="Q171" s="54">
        <v>0.3</v>
      </c>
      <c r="R171" s="54">
        <v>0.3</v>
      </c>
      <c r="S171" s="54">
        <v>0.3</v>
      </c>
      <c r="T171" s="54">
        <v>0.3</v>
      </c>
      <c r="U171" s="54">
        <v>0.3</v>
      </c>
      <c r="V171" s="54">
        <v>0.3</v>
      </c>
      <c r="W171" s="54">
        <v>0.3</v>
      </c>
      <c r="X171" s="54">
        <v>0.3</v>
      </c>
      <c r="Y171" s="54">
        <v>0.3</v>
      </c>
      <c r="Z171" s="54">
        <v>0.3</v>
      </c>
      <c r="AA171" s="54">
        <v>0.3</v>
      </c>
      <c r="AB171" s="54">
        <v>0.3</v>
      </c>
      <c r="AC171" s="54">
        <v>0.3</v>
      </c>
      <c r="AD171" s="54">
        <v>0.3</v>
      </c>
      <c r="AE171" s="54">
        <v>0.3</v>
      </c>
    </row>
    <row r="172" spans="2:31" ht="14.4" x14ac:dyDescent="0.3">
      <c r="B172" s="60" t="str">
        <f t="shared" si="6"/>
        <v>TCAR_PHEV40_GSL_21</v>
      </c>
      <c r="C172" s="1" t="str">
        <f>Commoditties!B15</f>
        <v>TRAELC</v>
      </c>
      <c r="D172" s="61" t="s">
        <v>372</v>
      </c>
      <c r="E172" s="54">
        <v>0.5</v>
      </c>
      <c r="F172" s="54">
        <v>0.5</v>
      </c>
      <c r="G172" s="54">
        <v>0.5</v>
      </c>
      <c r="H172" s="54">
        <v>0.5</v>
      </c>
      <c r="I172" s="54">
        <v>0.5</v>
      </c>
      <c r="J172" s="54">
        <v>0.5</v>
      </c>
      <c r="K172" s="54">
        <v>0.5</v>
      </c>
      <c r="L172" s="54">
        <v>0.5</v>
      </c>
      <c r="M172" s="54">
        <v>0.5</v>
      </c>
      <c r="N172" s="54">
        <v>0.5</v>
      </c>
      <c r="O172" s="54">
        <v>0.5</v>
      </c>
      <c r="P172" s="54">
        <v>0.5</v>
      </c>
      <c r="Q172" s="54">
        <v>0.5</v>
      </c>
      <c r="R172" s="54">
        <v>0.5</v>
      </c>
      <c r="S172" s="54">
        <v>0.5</v>
      </c>
      <c r="T172" s="54">
        <v>0.5</v>
      </c>
      <c r="U172" s="54">
        <v>0.5</v>
      </c>
      <c r="V172" s="54">
        <v>0.5</v>
      </c>
      <c r="W172" s="54">
        <v>0.5</v>
      </c>
      <c r="X172" s="54">
        <v>0.5</v>
      </c>
      <c r="Y172" s="54">
        <v>0.5</v>
      </c>
      <c r="Z172" s="54">
        <v>0.5</v>
      </c>
      <c r="AA172" s="54">
        <v>0.5</v>
      </c>
      <c r="AB172" s="54">
        <v>0.5</v>
      </c>
      <c r="AC172" s="54">
        <v>0.5</v>
      </c>
      <c r="AD172" s="54">
        <v>0.5</v>
      </c>
      <c r="AE172" s="54">
        <v>0.5</v>
      </c>
    </row>
    <row r="173" spans="2:31" ht="14.4" x14ac:dyDescent="0.3">
      <c r="B173" s="60" t="str">
        <f t="shared" si="6"/>
        <v>TCAR_PHEV10_DST_21</v>
      </c>
      <c r="C173" s="1" t="str">
        <f>Commoditties!B15</f>
        <v>TRAELC</v>
      </c>
      <c r="D173" s="61" t="s">
        <v>372</v>
      </c>
      <c r="E173" s="54">
        <v>0.1</v>
      </c>
      <c r="F173" s="54">
        <v>0.1</v>
      </c>
      <c r="G173" s="54">
        <v>0.1</v>
      </c>
      <c r="H173" s="54">
        <v>0.1</v>
      </c>
      <c r="I173" s="54">
        <v>0.1</v>
      </c>
      <c r="J173" s="54">
        <v>0.1</v>
      </c>
      <c r="K173" s="54">
        <v>0.1</v>
      </c>
      <c r="L173" s="54">
        <v>0.1</v>
      </c>
      <c r="M173" s="54">
        <v>0.1</v>
      </c>
      <c r="N173" s="54">
        <v>0.1</v>
      </c>
      <c r="O173" s="54">
        <v>0.1</v>
      </c>
      <c r="P173" s="54">
        <v>0.1</v>
      </c>
      <c r="Q173" s="54">
        <v>0.1</v>
      </c>
      <c r="R173" s="54">
        <v>0.1</v>
      </c>
      <c r="S173" s="54">
        <v>0.1</v>
      </c>
      <c r="T173" s="54">
        <v>0.1</v>
      </c>
      <c r="U173" s="54">
        <v>0.1</v>
      </c>
      <c r="V173" s="54">
        <v>0.1</v>
      </c>
      <c r="W173" s="54">
        <v>0.1</v>
      </c>
      <c r="X173" s="54">
        <v>0.1</v>
      </c>
      <c r="Y173" s="54">
        <v>0.1</v>
      </c>
      <c r="Z173" s="54">
        <v>0.1</v>
      </c>
      <c r="AA173" s="54">
        <v>0.1</v>
      </c>
      <c r="AB173" s="54">
        <v>0.1</v>
      </c>
      <c r="AC173" s="54">
        <v>0.1</v>
      </c>
      <c r="AD173" s="54">
        <v>0.1</v>
      </c>
      <c r="AE173" s="54">
        <v>0.1</v>
      </c>
    </row>
    <row r="174" spans="2:31" ht="14.4" x14ac:dyDescent="0.3">
      <c r="B174" s="60" t="str">
        <f t="shared" si="6"/>
        <v>TCAR_PHEV20_DST_21</v>
      </c>
      <c r="C174" s="1" t="str">
        <f>Commoditties!B15</f>
        <v>TRAELC</v>
      </c>
      <c r="D174" s="61" t="s">
        <v>372</v>
      </c>
      <c r="E174" s="54">
        <v>0.3</v>
      </c>
      <c r="F174" s="54">
        <v>0.3</v>
      </c>
      <c r="G174" s="54">
        <v>0.3</v>
      </c>
      <c r="H174" s="54">
        <v>0.3</v>
      </c>
      <c r="I174" s="54">
        <v>0.3</v>
      </c>
      <c r="J174" s="54">
        <v>0.3</v>
      </c>
      <c r="K174" s="54">
        <v>0.3</v>
      </c>
      <c r="L174" s="54">
        <v>0.3</v>
      </c>
      <c r="M174" s="54">
        <v>0.3</v>
      </c>
      <c r="N174" s="54">
        <v>0.3</v>
      </c>
      <c r="O174" s="54">
        <v>0.3</v>
      </c>
      <c r="P174" s="54">
        <v>0.3</v>
      </c>
      <c r="Q174" s="54">
        <v>0.3</v>
      </c>
      <c r="R174" s="54">
        <v>0.3</v>
      </c>
      <c r="S174" s="54">
        <v>0.3</v>
      </c>
      <c r="T174" s="54">
        <v>0.3</v>
      </c>
      <c r="U174" s="54">
        <v>0.3</v>
      </c>
      <c r="V174" s="54">
        <v>0.3</v>
      </c>
      <c r="W174" s="54">
        <v>0.3</v>
      </c>
      <c r="X174" s="54">
        <v>0.3</v>
      </c>
      <c r="Y174" s="54">
        <v>0.3</v>
      </c>
      <c r="Z174" s="54">
        <v>0.3</v>
      </c>
      <c r="AA174" s="54">
        <v>0.3</v>
      </c>
      <c r="AB174" s="54">
        <v>0.3</v>
      </c>
      <c r="AC174" s="54">
        <v>0.3</v>
      </c>
      <c r="AD174" s="54">
        <v>0.3</v>
      </c>
      <c r="AE174" s="54">
        <v>0.3</v>
      </c>
    </row>
    <row r="175" spans="2:31" ht="14.4" x14ac:dyDescent="0.3">
      <c r="B175" s="60" t="str">
        <f t="shared" si="6"/>
        <v>TCAR_PHEV40_DST_21</v>
      </c>
      <c r="C175" s="1" t="str">
        <f>Commoditties!B15</f>
        <v>TRAELC</v>
      </c>
      <c r="D175" s="61" t="s">
        <v>372</v>
      </c>
      <c r="E175" s="54">
        <v>0.5</v>
      </c>
      <c r="F175" s="54">
        <v>0.5</v>
      </c>
      <c r="G175" s="54">
        <v>0.5</v>
      </c>
      <c r="H175" s="54">
        <v>0.5</v>
      </c>
      <c r="I175" s="54">
        <v>0.5</v>
      </c>
      <c r="J175" s="54">
        <v>0.5</v>
      </c>
      <c r="K175" s="54">
        <v>0.5</v>
      </c>
      <c r="L175" s="54">
        <v>0.5</v>
      </c>
      <c r="M175" s="54">
        <v>0.5</v>
      </c>
      <c r="N175" s="54">
        <v>0.5</v>
      </c>
      <c r="O175" s="54">
        <v>0.5</v>
      </c>
      <c r="P175" s="54">
        <v>0.5</v>
      </c>
      <c r="Q175" s="54">
        <v>0.5</v>
      </c>
      <c r="R175" s="54">
        <v>0.5</v>
      </c>
      <c r="S175" s="54">
        <v>0.5</v>
      </c>
      <c r="T175" s="54">
        <v>0.5</v>
      </c>
      <c r="U175" s="54">
        <v>0.5</v>
      </c>
      <c r="V175" s="54">
        <v>0.5</v>
      </c>
      <c r="W175" s="54">
        <v>0.5</v>
      </c>
      <c r="X175" s="54">
        <v>0.5</v>
      </c>
      <c r="Y175" s="54">
        <v>0.5</v>
      </c>
      <c r="Z175" s="54">
        <v>0.5</v>
      </c>
      <c r="AA175" s="54">
        <v>0.5</v>
      </c>
      <c r="AB175" s="54">
        <v>0.5</v>
      </c>
      <c r="AC175" s="54">
        <v>0.5</v>
      </c>
      <c r="AD175" s="54">
        <v>0.5</v>
      </c>
      <c r="AE175" s="54">
        <v>0.5</v>
      </c>
    </row>
    <row r="176" spans="2:31" ht="14.4" x14ac:dyDescent="0.3">
      <c r="B176" s="60" t="str">
        <f>B110</f>
        <v>TTAXI_ICE_GSL_31</v>
      </c>
      <c r="C176" s="1" t="str">
        <f>Commoditties!B11</f>
        <v>TRAETH</v>
      </c>
      <c r="D176" s="61" t="s">
        <v>372</v>
      </c>
      <c r="E176" s="62">
        <v>0.05</v>
      </c>
      <c r="F176" s="62">
        <v>0.05</v>
      </c>
      <c r="G176" s="62">
        <v>0.05</v>
      </c>
      <c r="H176" s="62">
        <v>0.05</v>
      </c>
      <c r="I176" s="62">
        <v>0.05</v>
      </c>
      <c r="J176" s="62">
        <v>0.05</v>
      </c>
      <c r="K176" s="62">
        <v>0.05</v>
      </c>
      <c r="L176" s="62">
        <v>0.05</v>
      </c>
      <c r="M176" s="62">
        <v>0.05</v>
      </c>
      <c r="N176" s="62">
        <v>0.05</v>
      </c>
      <c r="O176" s="62">
        <v>0.05</v>
      </c>
      <c r="P176" s="62">
        <v>0.05</v>
      </c>
      <c r="Q176" s="62">
        <v>0.05</v>
      </c>
      <c r="R176" s="62">
        <v>0.05</v>
      </c>
      <c r="S176" s="62">
        <v>0.05</v>
      </c>
      <c r="T176" s="62">
        <v>0.05</v>
      </c>
      <c r="U176" s="62">
        <v>0.05</v>
      </c>
      <c r="V176" s="62">
        <v>0.05</v>
      </c>
      <c r="W176" s="62">
        <v>0.05</v>
      </c>
      <c r="X176" s="62">
        <v>0.05</v>
      </c>
      <c r="Y176" s="62">
        <v>0.05</v>
      </c>
      <c r="Z176" s="62">
        <v>0.05</v>
      </c>
      <c r="AA176" s="62">
        <v>0.05</v>
      </c>
      <c r="AB176" s="62">
        <v>0.05</v>
      </c>
      <c r="AC176" s="62">
        <v>0.05</v>
      </c>
      <c r="AD176" s="62">
        <v>0.05</v>
      </c>
      <c r="AE176" s="62">
        <v>0.05</v>
      </c>
    </row>
    <row r="177" spans="2:31" ht="14.4" x14ac:dyDescent="0.3">
      <c r="B177" s="60" t="str">
        <f t="shared" ref="B177:B178" si="7">B111</f>
        <v>TTAXI_ICE_DST_31</v>
      </c>
      <c r="C177" s="1" t="str">
        <f>Commoditties!B12</f>
        <v>TRABDL</v>
      </c>
      <c r="D177" s="61" t="s">
        <v>372</v>
      </c>
      <c r="E177" s="62">
        <v>0.05</v>
      </c>
      <c r="F177" s="62">
        <v>0.05</v>
      </c>
      <c r="G177" s="62">
        <v>0.05</v>
      </c>
      <c r="H177" s="62">
        <v>0.05</v>
      </c>
      <c r="I177" s="62">
        <v>0.05</v>
      </c>
      <c r="J177" s="62">
        <v>0.05</v>
      </c>
      <c r="K177" s="62">
        <v>0.05</v>
      </c>
      <c r="L177" s="62">
        <v>0.05</v>
      </c>
      <c r="M177" s="62">
        <v>0.05</v>
      </c>
      <c r="N177" s="62">
        <v>0.05</v>
      </c>
      <c r="O177" s="62">
        <v>0.05</v>
      </c>
      <c r="P177" s="62">
        <v>0.05</v>
      </c>
      <c r="Q177" s="62">
        <v>0.05</v>
      </c>
      <c r="R177" s="62">
        <v>0.05</v>
      </c>
      <c r="S177" s="62">
        <v>0.05</v>
      </c>
      <c r="T177" s="62">
        <v>0.05</v>
      </c>
      <c r="U177" s="62">
        <v>0.05</v>
      </c>
      <c r="V177" s="62">
        <v>0.05</v>
      </c>
      <c r="W177" s="62">
        <v>0.05</v>
      </c>
      <c r="X177" s="62">
        <v>0.05</v>
      </c>
      <c r="Y177" s="62">
        <v>0.05</v>
      </c>
      <c r="Z177" s="62">
        <v>0.05</v>
      </c>
      <c r="AA177" s="62">
        <v>0.05</v>
      </c>
      <c r="AB177" s="62">
        <v>0.05</v>
      </c>
      <c r="AC177" s="62">
        <v>0.05</v>
      </c>
      <c r="AD177" s="62">
        <v>0.05</v>
      </c>
      <c r="AE177" s="62">
        <v>0.05</v>
      </c>
    </row>
    <row r="178" spans="2:31" ht="14.4" x14ac:dyDescent="0.3">
      <c r="B178" s="60" t="str">
        <f t="shared" si="7"/>
        <v>TTAXI_ICE_DF_31</v>
      </c>
      <c r="C178" s="1" t="str">
        <f>Commoditties!B13</f>
        <v>TRACNG</v>
      </c>
      <c r="D178" s="61" t="s">
        <v>372</v>
      </c>
      <c r="E178" s="62">
        <v>0.5</v>
      </c>
      <c r="F178" s="62">
        <v>0.5</v>
      </c>
      <c r="G178" s="62">
        <v>0.5</v>
      </c>
      <c r="H178" s="62">
        <v>0.5</v>
      </c>
      <c r="I178" s="62">
        <v>0.5</v>
      </c>
      <c r="J178" s="62">
        <v>0.5</v>
      </c>
      <c r="K178" s="62">
        <v>0.5</v>
      </c>
      <c r="L178" s="62">
        <v>0.5</v>
      </c>
      <c r="M178" s="62">
        <v>0.5</v>
      </c>
      <c r="N178" s="62">
        <v>0.5</v>
      </c>
      <c r="O178" s="62">
        <v>0.5</v>
      </c>
      <c r="P178" s="62">
        <v>0.5</v>
      </c>
      <c r="Q178" s="62">
        <v>0.5</v>
      </c>
      <c r="R178" s="62">
        <v>0.5</v>
      </c>
      <c r="S178" s="62">
        <v>0.5</v>
      </c>
      <c r="T178" s="62">
        <v>0.5</v>
      </c>
      <c r="U178" s="62">
        <v>0.5</v>
      </c>
      <c r="V178" s="62">
        <v>0.5</v>
      </c>
      <c r="W178" s="62">
        <v>0.5</v>
      </c>
      <c r="X178" s="62">
        <v>0.5</v>
      </c>
      <c r="Y178" s="62">
        <v>0.5</v>
      </c>
      <c r="Z178" s="62">
        <v>0.5</v>
      </c>
      <c r="AA178" s="62">
        <v>0.5</v>
      </c>
      <c r="AB178" s="62">
        <v>0.5</v>
      </c>
      <c r="AC178" s="62">
        <v>0.5</v>
      </c>
      <c r="AD178" s="62">
        <v>0.5</v>
      </c>
      <c r="AE178" s="62">
        <v>0.5</v>
      </c>
    </row>
    <row r="179" spans="2:31" ht="14.4" x14ac:dyDescent="0.3">
      <c r="B179" s="60" t="str">
        <f>B114</f>
        <v>TTAXI_ICE_E85_31</v>
      </c>
      <c r="C179" s="1" t="str">
        <f>Commoditties!B11</f>
        <v>TRAETH</v>
      </c>
      <c r="D179" s="61" t="s">
        <v>373</v>
      </c>
      <c r="E179" s="62">
        <v>0.85</v>
      </c>
      <c r="F179" s="62">
        <v>0.85</v>
      </c>
      <c r="G179" s="62">
        <v>0.85</v>
      </c>
      <c r="H179" s="62">
        <v>0.85</v>
      </c>
      <c r="I179" s="62">
        <v>0.85</v>
      </c>
      <c r="J179" s="62">
        <v>0.85</v>
      </c>
      <c r="K179" s="62">
        <v>0.85</v>
      </c>
      <c r="L179" s="62">
        <v>0.85</v>
      </c>
      <c r="M179" s="62">
        <v>0.85</v>
      </c>
      <c r="N179" s="62">
        <v>0.85</v>
      </c>
      <c r="O179" s="62">
        <v>0.85</v>
      </c>
      <c r="P179" s="62">
        <v>0.85</v>
      </c>
      <c r="Q179" s="62">
        <v>0.85</v>
      </c>
      <c r="R179" s="62">
        <v>0.85</v>
      </c>
      <c r="S179" s="62">
        <v>0.85</v>
      </c>
      <c r="T179" s="62">
        <v>0.85</v>
      </c>
      <c r="U179" s="62">
        <v>0.85</v>
      </c>
      <c r="V179" s="62">
        <v>0.85</v>
      </c>
      <c r="W179" s="62">
        <v>0.85</v>
      </c>
      <c r="X179" s="62">
        <v>0.85</v>
      </c>
      <c r="Y179" s="62">
        <v>0.85</v>
      </c>
      <c r="Z179" s="62">
        <v>0.85</v>
      </c>
      <c r="AA179" s="62">
        <v>0.85</v>
      </c>
      <c r="AB179" s="62">
        <v>0.85</v>
      </c>
      <c r="AC179" s="62">
        <v>0.85</v>
      </c>
      <c r="AD179" s="62">
        <v>0.85</v>
      </c>
      <c r="AE179" s="62">
        <v>0.85</v>
      </c>
    </row>
    <row r="180" spans="2:31" ht="14.4" x14ac:dyDescent="0.3">
      <c r="B180" s="60" t="str">
        <f>B115</f>
        <v>TTAXI_ICE_B100_31</v>
      </c>
      <c r="C180" s="1" t="str">
        <f>Commoditties!B12</f>
        <v>TRABDL</v>
      </c>
      <c r="D180" s="61" t="s">
        <v>373</v>
      </c>
      <c r="E180" s="62">
        <v>1</v>
      </c>
      <c r="F180" s="62">
        <v>1</v>
      </c>
      <c r="G180" s="62">
        <v>1</v>
      </c>
      <c r="H180" s="62">
        <v>1</v>
      </c>
      <c r="I180" s="62">
        <v>1</v>
      </c>
      <c r="J180" s="62">
        <v>1</v>
      </c>
      <c r="K180" s="62">
        <v>1</v>
      </c>
      <c r="L180" s="62">
        <v>1</v>
      </c>
      <c r="M180" s="62">
        <v>1</v>
      </c>
      <c r="N180" s="62">
        <v>1</v>
      </c>
      <c r="O180" s="62">
        <v>1</v>
      </c>
      <c r="P180" s="62">
        <v>1</v>
      </c>
      <c r="Q180" s="62">
        <v>1</v>
      </c>
      <c r="R180" s="62">
        <v>1</v>
      </c>
      <c r="S180" s="62">
        <v>1</v>
      </c>
      <c r="T180" s="62">
        <v>1</v>
      </c>
      <c r="U180" s="62">
        <v>1</v>
      </c>
      <c r="V180" s="62">
        <v>1</v>
      </c>
      <c r="W180" s="62">
        <v>1</v>
      </c>
      <c r="X180" s="62">
        <v>1</v>
      </c>
      <c r="Y180" s="62">
        <v>1</v>
      </c>
      <c r="Z180" s="62">
        <v>1</v>
      </c>
      <c r="AA180" s="62">
        <v>1</v>
      </c>
      <c r="AB180" s="62">
        <v>1</v>
      </c>
      <c r="AC180" s="62">
        <v>1</v>
      </c>
      <c r="AD180" s="62">
        <v>1</v>
      </c>
      <c r="AE180" s="62">
        <v>1</v>
      </c>
    </row>
    <row r="181" spans="2:31" ht="14.4" x14ac:dyDescent="0.3">
      <c r="B181" s="60" t="str">
        <f t="shared" ref="B181:B188" si="8">B116</f>
        <v>TTAXI_HEV_GSL_31</v>
      </c>
      <c r="C181" s="1" t="str">
        <f>Commoditties!B11</f>
        <v>TRAETH</v>
      </c>
      <c r="D181" s="61" t="s">
        <v>372</v>
      </c>
      <c r="E181" s="44">
        <v>0.05</v>
      </c>
      <c r="F181" s="44">
        <v>0.05</v>
      </c>
      <c r="G181" s="44">
        <v>0.05</v>
      </c>
      <c r="H181" s="44">
        <v>0.05</v>
      </c>
      <c r="I181" s="44">
        <v>0.05</v>
      </c>
      <c r="J181" s="44">
        <v>0.05</v>
      </c>
      <c r="K181" s="44">
        <v>0.05</v>
      </c>
      <c r="L181" s="44">
        <v>0.05</v>
      </c>
      <c r="M181" s="44">
        <v>0.05</v>
      </c>
      <c r="N181" s="44">
        <v>0.05</v>
      </c>
      <c r="O181" s="44">
        <v>0.05</v>
      </c>
      <c r="P181" s="44">
        <v>0.05</v>
      </c>
      <c r="Q181" s="44">
        <v>0.05</v>
      </c>
      <c r="R181" s="44">
        <v>0.05</v>
      </c>
      <c r="S181" s="44">
        <v>0.05</v>
      </c>
      <c r="T181" s="44">
        <v>0.05</v>
      </c>
      <c r="U181" s="44">
        <v>0.05</v>
      </c>
      <c r="V181" s="44">
        <v>0.05</v>
      </c>
      <c r="W181" s="44">
        <v>0.05</v>
      </c>
      <c r="X181" s="44">
        <v>0.05</v>
      </c>
      <c r="Y181" s="44">
        <v>0.05</v>
      </c>
      <c r="Z181" s="44">
        <v>0.05</v>
      </c>
      <c r="AA181" s="44">
        <v>0.05</v>
      </c>
      <c r="AB181" s="44">
        <v>0.05</v>
      </c>
      <c r="AC181" s="44">
        <v>0.05</v>
      </c>
      <c r="AD181" s="44">
        <v>0.05</v>
      </c>
      <c r="AE181" s="44">
        <v>0.05</v>
      </c>
    </row>
    <row r="182" spans="2:31" ht="14.4" x14ac:dyDescent="0.3">
      <c r="B182" s="60" t="str">
        <f t="shared" si="8"/>
        <v>TTAXI_HEV_DST_31</v>
      </c>
      <c r="C182" s="1" t="str">
        <f>Commoditties!B12</f>
        <v>TRABDL</v>
      </c>
      <c r="D182" s="61" t="s">
        <v>372</v>
      </c>
      <c r="E182" s="44">
        <v>0.05</v>
      </c>
      <c r="F182" s="44">
        <v>0.05</v>
      </c>
      <c r="G182" s="44">
        <v>0.05</v>
      </c>
      <c r="H182" s="44">
        <v>0.05</v>
      </c>
      <c r="I182" s="44">
        <v>0.05</v>
      </c>
      <c r="J182" s="44">
        <v>0.05</v>
      </c>
      <c r="K182" s="44">
        <v>0.05</v>
      </c>
      <c r="L182" s="44">
        <v>0.05</v>
      </c>
      <c r="M182" s="44">
        <v>0.05</v>
      </c>
      <c r="N182" s="44">
        <v>0.05</v>
      </c>
      <c r="O182" s="44">
        <v>0.05</v>
      </c>
      <c r="P182" s="44">
        <v>0.05</v>
      </c>
      <c r="Q182" s="44">
        <v>0.05</v>
      </c>
      <c r="R182" s="44">
        <v>0.05</v>
      </c>
      <c r="S182" s="44">
        <v>0.05</v>
      </c>
      <c r="T182" s="44">
        <v>0.05</v>
      </c>
      <c r="U182" s="44">
        <v>0.05</v>
      </c>
      <c r="V182" s="44">
        <v>0.05</v>
      </c>
      <c r="W182" s="44">
        <v>0.05</v>
      </c>
      <c r="X182" s="44">
        <v>0.05</v>
      </c>
      <c r="Y182" s="44">
        <v>0.05</v>
      </c>
      <c r="Z182" s="44">
        <v>0.05</v>
      </c>
      <c r="AA182" s="44">
        <v>0.05</v>
      </c>
      <c r="AB182" s="44">
        <v>0.05</v>
      </c>
      <c r="AC182" s="44">
        <v>0.05</v>
      </c>
      <c r="AD182" s="44">
        <v>0.05</v>
      </c>
      <c r="AE182" s="44">
        <v>0.05</v>
      </c>
    </row>
    <row r="183" spans="2:31" ht="14.4" x14ac:dyDescent="0.3">
      <c r="B183" s="65" t="str">
        <f t="shared" si="8"/>
        <v>TTAXI_PHEV10_GSL_31</v>
      </c>
      <c r="C183" s="66" t="str">
        <f>Commoditties!B15</f>
        <v>TRAELC</v>
      </c>
      <c r="D183" s="67" t="s">
        <v>372</v>
      </c>
      <c r="E183" s="68">
        <v>0.1</v>
      </c>
      <c r="F183" s="68">
        <v>0.1</v>
      </c>
      <c r="G183" s="68">
        <v>0.1</v>
      </c>
      <c r="H183" s="68">
        <v>0.1</v>
      </c>
      <c r="I183" s="68">
        <v>0.1</v>
      </c>
      <c r="J183" s="68">
        <v>0.1</v>
      </c>
      <c r="K183" s="68">
        <v>0.1</v>
      </c>
      <c r="L183" s="68">
        <v>0.1</v>
      </c>
      <c r="M183" s="68">
        <v>0.1</v>
      </c>
      <c r="N183" s="68">
        <v>0.1</v>
      </c>
      <c r="O183" s="68">
        <v>0.1</v>
      </c>
      <c r="P183" s="68">
        <v>0.1</v>
      </c>
      <c r="Q183" s="68">
        <v>0.1</v>
      </c>
      <c r="R183" s="68">
        <v>0.1</v>
      </c>
      <c r="S183" s="68">
        <v>0.1</v>
      </c>
      <c r="T183" s="68">
        <v>0.1</v>
      </c>
      <c r="U183" s="68">
        <v>0.1</v>
      </c>
      <c r="V183" s="68">
        <v>0.1</v>
      </c>
      <c r="W183" s="68">
        <v>0.1</v>
      </c>
      <c r="X183" s="68">
        <v>0.1</v>
      </c>
      <c r="Y183" s="68">
        <v>0.1</v>
      </c>
      <c r="Z183" s="68">
        <v>0.1</v>
      </c>
      <c r="AA183" s="68">
        <v>0.1</v>
      </c>
      <c r="AB183" s="68">
        <v>0.1</v>
      </c>
      <c r="AC183" s="68">
        <v>0.1</v>
      </c>
      <c r="AD183" s="68">
        <v>0.1</v>
      </c>
      <c r="AE183" s="68">
        <v>0.1</v>
      </c>
    </row>
    <row r="184" spans="2:31" ht="14.4" x14ac:dyDescent="0.3">
      <c r="B184" s="65" t="str">
        <f t="shared" si="8"/>
        <v>TTAXI_PHEV20_GSL_31</v>
      </c>
      <c r="C184" s="66" t="str">
        <f>Commoditties!B15</f>
        <v>TRAELC</v>
      </c>
      <c r="D184" s="67" t="s">
        <v>372</v>
      </c>
      <c r="E184" s="68">
        <v>0.3</v>
      </c>
      <c r="F184" s="68">
        <v>0.3</v>
      </c>
      <c r="G184" s="68">
        <v>0.3</v>
      </c>
      <c r="H184" s="68">
        <v>0.3</v>
      </c>
      <c r="I184" s="68">
        <v>0.3</v>
      </c>
      <c r="J184" s="68">
        <v>0.3</v>
      </c>
      <c r="K184" s="68">
        <v>0.3</v>
      </c>
      <c r="L184" s="68">
        <v>0.3</v>
      </c>
      <c r="M184" s="68">
        <v>0.3</v>
      </c>
      <c r="N184" s="68">
        <v>0.3</v>
      </c>
      <c r="O184" s="68">
        <v>0.3</v>
      </c>
      <c r="P184" s="68">
        <v>0.3</v>
      </c>
      <c r="Q184" s="68">
        <v>0.3</v>
      </c>
      <c r="R184" s="68">
        <v>0.3</v>
      </c>
      <c r="S184" s="68">
        <v>0.3</v>
      </c>
      <c r="T184" s="68">
        <v>0.3</v>
      </c>
      <c r="U184" s="68">
        <v>0.3</v>
      </c>
      <c r="V184" s="68">
        <v>0.3</v>
      </c>
      <c r="W184" s="68">
        <v>0.3</v>
      </c>
      <c r="X184" s="68">
        <v>0.3</v>
      </c>
      <c r="Y184" s="68">
        <v>0.3</v>
      </c>
      <c r="Z184" s="68">
        <v>0.3</v>
      </c>
      <c r="AA184" s="68">
        <v>0.3</v>
      </c>
      <c r="AB184" s="68">
        <v>0.3</v>
      </c>
      <c r="AC184" s="68">
        <v>0.3</v>
      </c>
      <c r="AD184" s="68">
        <v>0.3</v>
      </c>
      <c r="AE184" s="68">
        <v>0.3</v>
      </c>
    </row>
    <row r="185" spans="2:31" ht="14.4" x14ac:dyDescent="0.3">
      <c r="B185" s="65" t="str">
        <f t="shared" si="8"/>
        <v>TTAXI_PHEV40_GSL_31</v>
      </c>
      <c r="C185" s="66" t="str">
        <f>Commoditties!B15</f>
        <v>TRAELC</v>
      </c>
      <c r="D185" s="67" t="s">
        <v>372</v>
      </c>
      <c r="E185" s="68">
        <v>0.5</v>
      </c>
      <c r="F185" s="68">
        <v>0.5</v>
      </c>
      <c r="G185" s="68">
        <v>0.5</v>
      </c>
      <c r="H185" s="68">
        <v>0.5</v>
      </c>
      <c r="I185" s="68">
        <v>0.5</v>
      </c>
      <c r="J185" s="68">
        <v>0.5</v>
      </c>
      <c r="K185" s="68">
        <v>0.5</v>
      </c>
      <c r="L185" s="68">
        <v>0.5</v>
      </c>
      <c r="M185" s="68">
        <v>0.5</v>
      </c>
      <c r="N185" s="68">
        <v>0.5</v>
      </c>
      <c r="O185" s="68">
        <v>0.5</v>
      </c>
      <c r="P185" s="68">
        <v>0.5</v>
      </c>
      <c r="Q185" s="68">
        <v>0.5</v>
      </c>
      <c r="R185" s="68">
        <v>0.5</v>
      </c>
      <c r="S185" s="68">
        <v>0.5</v>
      </c>
      <c r="T185" s="68">
        <v>0.5</v>
      </c>
      <c r="U185" s="68">
        <v>0.5</v>
      </c>
      <c r="V185" s="68">
        <v>0.5</v>
      </c>
      <c r="W185" s="68">
        <v>0.5</v>
      </c>
      <c r="X185" s="68">
        <v>0.5</v>
      </c>
      <c r="Y185" s="68">
        <v>0.5</v>
      </c>
      <c r="Z185" s="68">
        <v>0.5</v>
      </c>
      <c r="AA185" s="68">
        <v>0.5</v>
      </c>
      <c r="AB185" s="68">
        <v>0.5</v>
      </c>
      <c r="AC185" s="68">
        <v>0.5</v>
      </c>
      <c r="AD185" s="68">
        <v>0.5</v>
      </c>
      <c r="AE185" s="68">
        <v>0.5</v>
      </c>
    </row>
    <row r="186" spans="2:31" ht="14.4" x14ac:dyDescent="0.3">
      <c r="B186" s="65" t="str">
        <f t="shared" si="8"/>
        <v>TTAXI_PHEV10_DST_31</v>
      </c>
      <c r="C186" s="66" t="str">
        <f>Commoditties!B15</f>
        <v>TRAELC</v>
      </c>
      <c r="D186" s="67" t="s">
        <v>372</v>
      </c>
      <c r="E186" s="68">
        <v>0.1</v>
      </c>
      <c r="F186" s="68">
        <v>0.1</v>
      </c>
      <c r="G186" s="68">
        <v>0.1</v>
      </c>
      <c r="H186" s="68">
        <v>0.1</v>
      </c>
      <c r="I186" s="68">
        <v>0.1</v>
      </c>
      <c r="J186" s="68">
        <v>0.1</v>
      </c>
      <c r="K186" s="68">
        <v>0.1</v>
      </c>
      <c r="L186" s="68">
        <v>0.1</v>
      </c>
      <c r="M186" s="68">
        <v>0.1</v>
      </c>
      <c r="N186" s="68">
        <v>0.1</v>
      </c>
      <c r="O186" s="68">
        <v>0.1</v>
      </c>
      <c r="P186" s="68">
        <v>0.1</v>
      </c>
      <c r="Q186" s="68">
        <v>0.1</v>
      </c>
      <c r="R186" s="68">
        <v>0.1</v>
      </c>
      <c r="S186" s="68">
        <v>0.1</v>
      </c>
      <c r="T186" s="68">
        <v>0.1</v>
      </c>
      <c r="U186" s="68">
        <v>0.1</v>
      </c>
      <c r="V186" s="68">
        <v>0.1</v>
      </c>
      <c r="W186" s="68">
        <v>0.1</v>
      </c>
      <c r="X186" s="68">
        <v>0.1</v>
      </c>
      <c r="Y186" s="68">
        <v>0.1</v>
      </c>
      <c r="Z186" s="68">
        <v>0.1</v>
      </c>
      <c r="AA186" s="68">
        <v>0.1</v>
      </c>
      <c r="AB186" s="68">
        <v>0.1</v>
      </c>
      <c r="AC186" s="68">
        <v>0.1</v>
      </c>
      <c r="AD186" s="68">
        <v>0.1</v>
      </c>
      <c r="AE186" s="68">
        <v>0.1</v>
      </c>
    </row>
    <row r="187" spans="2:31" ht="14.4" x14ac:dyDescent="0.3">
      <c r="B187" s="65" t="str">
        <f t="shared" si="8"/>
        <v>TTAXI_PHEV20_DST_31</v>
      </c>
      <c r="C187" s="66" t="str">
        <f>Commoditties!B15</f>
        <v>TRAELC</v>
      </c>
      <c r="D187" s="67" t="s">
        <v>372</v>
      </c>
      <c r="E187" s="68">
        <v>0.3</v>
      </c>
      <c r="F187" s="68">
        <v>0.3</v>
      </c>
      <c r="G187" s="68">
        <v>0.3</v>
      </c>
      <c r="H187" s="68">
        <v>0.3</v>
      </c>
      <c r="I187" s="68">
        <v>0.3</v>
      </c>
      <c r="J187" s="68">
        <v>0.3</v>
      </c>
      <c r="K187" s="68">
        <v>0.3</v>
      </c>
      <c r="L187" s="68">
        <v>0.3</v>
      </c>
      <c r="M187" s="68">
        <v>0.3</v>
      </c>
      <c r="N187" s="68">
        <v>0.3</v>
      </c>
      <c r="O187" s="68">
        <v>0.3</v>
      </c>
      <c r="P187" s="68">
        <v>0.3</v>
      </c>
      <c r="Q187" s="68">
        <v>0.3</v>
      </c>
      <c r="R187" s="68">
        <v>0.3</v>
      </c>
      <c r="S187" s="68">
        <v>0.3</v>
      </c>
      <c r="T187" s="68">
        <v>0.3</v>
      </c>
      <c r="U187" s="68">
        <v>0.3</v>
      </c>
      <c r="V187" s="68">
        <v>0.3</v>
      </c>
      <c r="W187" s="68">
        <v>0.3</v>
      </c>
      <c r="X187" s="68">
        <v>0.3</v>
      </c>
      <c r="Y187" s="68">
        <v>0.3</v>
      </c>
      <c r="Z187" s="68">
        <v>0.3</v>
      </c>
      <c r="AA187" s="68">
        <v>0.3</v>
      </c>
      <c r="AB187" s="68">
        <v>0.3</v>
      </c>
      <c r="AC187" s="68">
        <v>0.3</v>
      </c>
      <c r="AD187" s="68">
        <v>0.3</v>
      </c>
      <c r="AE187" s="68">
        <v>0.3</v>
      </c>
    </row>
    <row r="188" spans="2:31" ht="14.4" x14ac:dyDescent="0.3">
      <c r="B188" s="65" t="str">
        <f t="shared" si="8"/>
        <v>TTAXI_PHEV40_DST_31</v>
      </c>
      <c r="C188" s="66" t="str">
        <f>Commoditties!B15</f>
        <v>TRAELC</v>
      </c>
      <c r="D188" s="67" t="s">
        <v>372</v>
      </c>
      <c r="E188" s="68">
        <v>0.5</v>
      </c>
      <c r="F188" s="68">
        <v>0.5</v>
      </c>
      <c r="G188" s="68">
        <v>0.5</v>
      </c>
      <c r="H188" s="68">
        <v>0.5</v>
      </c>
      <c r="I188" s="68">
        <v>0.5</v>
      </c>
      <c r="J188" s="68">
        <v>0.5</v>
      </c>
      <c r="K188" s="68">
        <v>0.5</v>
      </c>
      <c r="L188" s="68">
        <v>0.5</v>
      </c>
      <c r="M188" s="68">
        <v>0.5</v>
      </c>
      <c r="N188" s="68">
        <v>0.5</v>
      </c>
      <c r="O188" s="68">
        <v>0.5</v>
      </c>
      <c r="P188" s="68">
        <v>0.5</v>
      </c>
      <c r="Q188" s="68">
        <v>0.5</v>
      </c>
      <c r="R188" s="68">
        <v>0.5</v>
      </c>
      <c r="S188" s="68">
        <v>0.5</v>
      </c>
      <c r="T188" s="68">
        <v>0.5</v>
      </c>
      <c r="U188" s="68">
        <v>0.5</v>
      </c>
      <c r="V188" s="68">
        <v>0.5</v>
      </c>
      <c r="W188" s="68">
        <v>0.5</v>
      </c>
      <c r="X188" s="68">
        <v>0.5</v>
      </c>
      <c r="Y188" s="68">
        <v>0.5</v>
      </c>
      <c r="Z188" s="68">
        <v>0.5</v>
      </c>
      <c r="AA188" s="68">
        <v>0.5</v>
      </c>
      <c r="AB188" s="68">
        <v>0.5</v>
      </c>
      <c r="AC188" s="68">
        <v>0.5</v>
      </c>
      <c r="AD188" s="68">
        <v>0.5</v>
      </c>
      <c r="AE188" s="68">
        <v>0.5</v>
      </c>
    </row>
    <row r="189" spans="2:31" ht="14.4" x14ac:dyDescent="0.3">
      <c r="B189" s="65" t="str">
        <f>B129</f>
        <v>TBUS_ICE_DST_41</v>
      </c>
      <c r="C189" s="66" t="str">
        <f>Commoditties!B12</f>
        <v>TRABDL</v>
      </c>
      <c r="D189" s="67" t="s">
        <v>372</v>
      </c>
      <c r="E189" s="69">
        <v>0.05</v>
      </c>
      <c r="F189" s="69">
        <v>0.05</v>
      </c>
      <c r="G189" s="69">
        <v>0.05</v>
      </c>
      <c r="H189" s="69">
        <v>0.05</v>
      </c>
      <c r="I189" s="69">
        <v>0.05</v>
      </c>
      <c r="J189" s="69">
        <v>0.05</v>
      </c>
      <c r="K189" s="69">
        <v>0.05</v>
      </c>
      <c r="L189" s="69">
        <v>0.05</v>
      </c>
      <c r="M189" s="69">
        <v>0.05</v>
      </c>
      <c r="N189" s="69">
        <v>0.05</v>
      </c>
      <c r="O189" s="69">
        <v>0.05</v>
      </c>
      <c r="P189" s="69">
        <v>0.05</v>
      </c>
      <c r="Q189" s="69">
        <v>0.05</v>
      </c>
      <c r="R189" s="69">
        <v>0.05</v>
      </c>
      <c r="S189" s="69">
        <v>0.05</v>
      </c>
      <c r="T189" s="69">
        <v>0.05</v>
      </c>
      <c r="U189" s="69">
        <v>0.05</v>
      </c>
      <c r="V189" s="69">
        <v>0.05</v>
      </c>
      <c r="W189" s="69">
        <v>0.05</v>
      </c>
      <c r="X189" s="69">
        <v>0.05</v>
      </c>
      <c r="Y189" s="69">
        <v>0.05</v>
      </c>
      <c r="Z189" s="69">
        <v>0.05</v>
      </c>
      <c r="AA189" s="69">
        <v>0.05</v>
      </c>
      <c r="AB189" s="69">
        <v>0.05</v>
      </c>
      <c r="AC189" s="69">
        <v>0.05</v>
      </c>
      <c r="AD189" s="69">
        <v>0.05</v>
      </c>
      <c r="AE189" s="69">
        <v>0.05</v>
      </c>
    </row>
    <row r="190" spans="2:31" ht="14.4" x14ac:dyDescent="0.3">
      <c r="B190" s="65" t="str">
        <f>B130</f>
        <v>TBUS_ICE_B100_41</v>
      </c>
      <c r="C190" s="66" t="str">
        <f>Commoditties!B12</f>
        <v>TRABDL</v>
      </c>
      <c r="D190" s="67" t="s">
        <v>373</v>
      </c>
      <c r="E190" s="69">
        <v>1</v>
      </c>
      <c r="F190" s="69">
        <v>1</v>
      </c>
      <c r="G190" s="69">
        <v>1</v>
      </c>
      <c r="H190" s="69">
        <v>1</v>
      </c>
      <c r="I190" s="69">
        <v>1</v>
      </c>
      <c r="J190" s="69">
        <v>1</v>
      </c>
      <c r="K190" s="69">
        <v>1</v>
      </c>
      <c r="L190" s="69">
        <v>1</v>
      </c>
      <c r="M190" s="69">
        <v>1</v>
      </c>
      <c r="N190" s="69">
        <v>1</v>
      </c>
      <c r="O190" s="69">
        <v>1</v>
      </c>
      <c r="P190" s="69">
        <v>1</v>
      </c>
      <c r="Q190" s="69">
        <v>1</v>
      </c>
      <c r="R190" s="69">
        <v>1</v>
      </c>
      <c r="S190" s="69">
        <v>1</v>
      </c>
      <c r="T190" s="69">
        <v>1</v>
      </c>
      <c r="U190" s="69">
        <v>1</v>
      </c>
      <c r="V190" s="69">
        <v>1</v>
      </c>
      <c r="W190" s="69">
        <v>1</v>
      </c>
      <c r="X190" s="69">
        <v>1</v>
      </c>
      <c r="Y190" s="69">
        <v>1</v>
      </c>
      <c r="Z190" s="69">
        <v>1</v>
      </c>
      <c r="AA190" s="69">
        <v>1</v>
      </c>
      <c r="AB190" s="69">
        <v>1</v>
      </c>
      <c r="AC190" s="69">
        <v>1</v>
      </c>
      <c r="AD190" s="69">
        <v>1</v>
      </c>
      <c r="AE190" s="69">
        <v>1</v>
      </c>
    </row>
    <row r="191" spans="2:31" x14ac:dyDescent="0.25">
      <c r="B191" s="66" t="str">
        <f>B137</f>
        <v>TFLGV_ICE_DST_61</v>
      </c>
      <c r="C191" s="66" t="str">
        <f>Commoditties!B12</f>
        <v>TRABDL</v>
      </c>
      <c r="D191" s="67" t="s">
        <v>372</v>
      </c>
      <c r="E191" s="69">
        <v>0.05</v>
      </c>
      <c r="F191" s="69">
        <v>0.05</v>
      </c>
      <c r="G191" s="69">
        <v>0.05</v>
      </c>
      <c r="H191" s="69">
        <v>0.05</v>
      </c>
      <c r="I191" s="69">
        <v>0.05</v>
      </c>
      <c r="J191" s="69">
        <v>0.05</v>
      </c>
      <c r="K191" s="69">
        <v>0.05</v>
      </c>
      <c r="L191" s="69">
        <v>0.05</v>
      </c>
      <c r="M191" s="69">
        <v>0.05</v>
      </c>
      <c r="N191" s="69">
        <v>0.05</v>
      </c>
      <c r="O191" s="69">
        <v>0.05</v>
      </c>
      <c r="P191" s="69">
        <v>0.05</v>
      </c>
      <c r="Q191" s="69">
        <v>0.05</v>
      </c>
      <c r="R191" s="69">
        <v>0.05</v>
      </c>
      <c r="S191" s="69">
        <v>0.05</v>
      </c>
      <c r="T191" s="69">
        <v>0.05</v>
      </c>
      <c r="U191" s="69">
        <v>0.05</v>
      </c>
      <c r="V191" s="69">
        <v>0.05</v>
      </c>
      <c r="W191" s="69">
        <v>0.05</v>
      </c>
      <c r="X191" s="69">
        <v>0.05</v>
      </c>
      <c r="Y191" s="69">
        <v>0.05</v>
      </c>
      <c r="Z191" s="69">
        <v>0.05</v>
      </c>
      <c r="AA191" s="69">
        <v>0.05</v>
      </c>
      <c r="AB191" s="69">
        <v>0.05</v>
      </c>
      <c r="AC191" s="69">
        <v>0.05</v>
      </c>
      <c r="AD191" s="69">
        <v>0.05</v>
      </c>
      <c r="AE191" s="69">
        <v>0.05</v>
      </c>
    </row>
    <row r="192" spans="2:31" x14ac:dyDescent="0.25">
      <c r="B192" s="66" t="str">
        <f t="shared" ref="B192:B193" si="9">B138</f>
        <v>TFLGV_HEV_DST_61</v>
      </c>
      <c r="C192" s="66" t="str">
        <f>Commoditties!B12</f>
        <v>TRABDL</v>
      </c>
      <c r="D192" s="67" t="s">
        <v>372</v>
      </c>
      <c r="E192" s="69">
        <v>0.05</v>
      </c>
      <c r="F192" s="69">
        <v>0.05</v>
      </c>
      <c r="G192" s="69">
        <v>0.05</v>
      </c>
      <c r="H192" s="69">
        <v>0.05</v>
      </c>
      <c r="I192" s="69">
        <v>0.05</v>
      </c>
      <c r="J192" s="69">
        <v>0.05</v>
      </c>
      <c r="K192" s="69">
        <v>0.05</v>
      </c>
      <c r="L192" s="69">
        <v>0.05</v>
      </c>
      <c r="M192" s="69">
        <v>0.05</v>
      </c>
      <c r="N192" s="69">
        <v>0.05</v>
      </c>
      <c r="O192" s="69">
        <v>0.05</v>
      </c>
      <c r="P192" s="69">
        <v>0.05</v>
      </c>
      <c r="Q192" s="69">
        <v>0.05</v>
      </c>
      <c r="R192" s="69">
        <v>0.05</v>
      </c>
      <c r="S192" s="69">
        <v>0.05</v>
      </c>
      <c r="T192" s="69">
        <v>0.05</v>
      </c>
      <c r="U192" s="69">
        <v>0.05</v>
      </c>
      <c r="V192" s="69">
        <v>0.05</v>
      </c>
      <c r="W192" s="69">
        <v>0.05</v>
      </c>
      <c r="X192" s="69">
        <v>0.05</v>
      </c>
      <c r="Y192" s="69">
        <v>0.05</v>
      </c>
      <c r="Z192" s="69">
        <v>0.05</v>
      </c>
      <c r="AA192" s="69">
        <v>0.05</v>
      </c>
      <c r="AB192" s="69">
        <v>0.05</v>
      </c>
      <c r="AC192" s="69">
        <v>0.05</v>
      </c>
      <c r="AD192" s="69">
        <v>0.05</v>
      </c>
      <c r="AE192" s="69">
        <v>0.05</v>
      </c>
    </row>
    <row r="193" spans="2:31" x14ac:dyDescent="0.25">
      <c r="B193" s="66" t="str">
        <f t="shared" si="9"/>
        <v>TFLGV_PHEV_DST_61</v>
      </c>
      <c r="C193" s="66" t="str">
        <f>Commoditties!B15</f>
        <v>TRAELC</v>
      </c>
      <c r="D193" s="67" t="s">
        <v>372</v>
      </c>
      <c r="E193" s="69">
        <v>0.3</v>
      </c>
      <c r="F193" s="69">
        <v>0.3</v>
      </c>
      <c r="G193" s="69">
        <v>0.3</v>
      </c>
      <c r="H193" s="69">
        <v>0.3</v>
      </c>
      <c r="I193" s="69">
        <v>0.3</v>
      </c>
      <c r="J193" s="69">
        <v>0.3</v>
      </c>
      <c r="K193" s="69">
        <v>0.3</v>
      </c>
      <c r="L193" s="69">
        <v>0.3</v>
      </c>
      <c r="M193" s="69">
        <v>0.3</v>
      </c>
      <c r="N193" s="69">
        <v>0.3</v>
      </c>
      <c r="O193" s="69">
        <v>0.3</v>
      </c>
      <c r="P193" s="69">
        <v>0.3</v>
      </c>
      <c r="Q193" s="69">
        <v>0.3</v>
      </c>
      <c r="R193" s="69">
        <v>0.3</v>
      </c>
      <c r="S193" s="69">
        <v>0.3</v>
      </c>
      <c r="T193" s="69">
        <v>0.3</v>
      </c>
      <c r="U193" s="69">
        <v>0.3</v>
      </c>
      <c r="V193" s="69">
        <v>0.3</v>
      </c>
      <c r="W193" s="69">
        <v>0.3</v>
      </c>
      <c r="X193" s="69">
        <v>0.3</v>
      </c>
      <c r="Y193" s="69">
        <v>0.3</v>
      </c>
      <c r="Z193" s="69">
        <v>0.3</v>
      </c>
      <c r="AA193" s="69">
        <v>0.3</v>
      </c>
      <c r="AB193" s="69">
        <v>0.3</v>
      </c>
      <c r="AC193" s="69">
        <v>0.3</v>
      </c>
      <c r="AD193" s="69">
        <v>0.3</v>
      </c>
      <c r="AE193" s="69">
        <v>0.3</v>
      </c>
    </row>
    <row r="194" spans="2:31" s="1" customFormat="1" x14ac:dyDescent="0.25">
      <c r="B194" s="66" t="str">
        <f>B141</f>
        <v>TFLGV_PHEV_BCNG_61</v>
      </c>
      <c r="C194" s="66" t="str">
        <f>Commoditties!B15</f>
        <v>TRAELC</v>
      </c>
      <c r="D194" s="67" t="s">
        <v>372</v>
      </c>
      <c r="E194" s="69">
        <v>0.3</v>
      </c>
      <c r="F194" s="69">
        <v>0.3</v>
      </c>
      <c r="G194" s="69">
        <v>0.3</v>
      </c>
      <c r="H194" s="69">
        <v>0.3</v>
      </c>
      <c r="I194" s="69">
        <v>0.3</v>
      </c>
      <c r="J194" s="69">
        <v>0.3</v>
      </c>
      <c r="K194" s="69">
        <v>0.3</v>
      </c>
      <c r="L194" s="69">
        <v>0.3</v>
      </c>
      <c r="M194" s="69">
        <v>0.3</v>
      </c>
      <c r="N194" s="69">
        <v>0.3</v>
      </c>
      <c r="O194" s="69">
        <v>0.3</v>
      </c>
      <c r="P194" s="69">
        <v>0.3</v>
      </c>
      <c r="Q194" s="69">
        <v>0.3</v>
      </c>
      <c r="R194" s="69">
        <v>0.3</v>
      </c>
      <c r="S194" s="69">
        <v>0.3</v>
      </c>
      <c r="T194" s="69">
        <v>0.3</v>
      </c>
      <c r="U194" s="69">
        <v>0.3</v>
      </c>
      <c r="V194" s="69">
        <v>0.3</v>
      </c>
      <c r="W194" s="69">
        <v>0.3</v>
      </c>
      <c r="X194" s="69">
        <v>0.3</v>
      </c>
      <c r="Y194" s="69">
        <v>0.3</v>
      </c>
      <c r="Z194" s="69">
        <v>0.3</v>
      </c>
      <c r="AA194" s="69">
        <v>0.3</v>
      </c>
      <c r="AB194" s="69">
        <v>0.3</v>
      </c>
      <c r="AC194" s="69">
        <v>0.3</v>
      </c>
      <c r="AD194" s="69">
        <v>0.3</v>
      </c>
      <c r="AE194" s="69">
        <v>0.3</v>
      </c>
    </row>
    <row r="195" spans="2:31" x14ac:dyDescent="0.25">
      <c r="B195" s="66" t="str">
        <f>B144</f>
        <v>TFHGV_ICE_DST_71</v>
      </c>
      <c r="C195" s="66" t="str">
        <f>Commoditties!B12</f>
        <v>TRABDL</v>
      </c>
      <c r="D195" s="67" t="s">
        <v>372</v>
      </c>
      <c r="E195" s="69">
        <v>0.05</v>
      </c>
      <c r="F195" s="69">
        <v>0.05</v>
      </c>
      <c r="G195" s="69">
        <v>0.05</v>
      </c>
      <c r="H195" s="69">
        <v>0.05</v>
      </c>
      <c r="I195" s="69">
        <v>0.05</v>
      </c>
      <c r="J195" s="69">
        <v>0.05</v>
      </c>
      <c r="K195" s="69">
        <v>0.05</v>
      </c>
      <c r="L195" s="69">
        <v>0.05</v>
      </c>
      <c r="M195" s="69">
        <v>0.05</v>
      </c>
      <c r="N195" s="69">
        <v>0.05</v>
      </c>
      <c r="O195" s="69">
        <v>0.05</v>
      </c>
      <c r="P195" s="69">
        <v>0.05</v>
      </c>
      <c r="Q195" s="69">
        <v>0.05</v>
      </c>
      <c r="R195" s="69">
        <v>0.05</v>
      </c>
      <c r="S195" s="69">
        <v>0.05</v>
      </c>
      <c r="T195" s="69">
        <v>0.05</v>
      </c>
      <c r="U195" s="69">
        <v>0.05</v>
      </c>
      <c r="V195" s="69">
        <v>0.05</v>
      </c>
      <c r="W195" s="69">
        <v>0.05</v>
      </c>
      <c r="X195" s="69">
        <v>0.05</v>
      </c>
      <c r="Y195" s="69">
        <v>0.05</v>
      </c>
      <c r="Z195" s="69">
        <v>0.05</v>
      </c>
      <c r="AA195" s="69">
        <v>0.05</v>
      </c>
      <c r="AB195" s="69">
        <v>0.05</v>
      </c>
      <c r="AC195" s="69">
        <v>0.05</v>
      </c>
      <c r="AD195" s="69">
        <v>0.05</v>
      </c>
      <c r="AE195" s="69">
        <v>0.05</v>
      </c>
    </row>
    <row r="196" spans="2:31" x14ac:dyDescent="0.25">
      <c r="B196" s="31" t="str">
        <f>B145</f>
        <v>TFHGV_HEV_DST_71</v>
      </c>
      <c r="C196" s="31" t="str">
        <f>Commoditties!B12</f>
        <v>TRABDL</v>
      </c>
      <c r="D196" s="70" t="s">
        <v>372</v>
      </c>
      <c r="E196" s="71">
        <v>0.05</v>
      </c>
      <c r="F196" s="71">
        <v>0.05</v>
      </c>
      <c r="G196" s="71">
        <v>0.05</v>
      </c>
      <c r="H196" s="71">
        <v>0.05</v>
      </c>
      <c r="I196" s="71">
        <v>0.05</v>
      </c>
      <c r="J196" s="71">
        <v>0.05</v>
      </c>
      <c r="K196" s="71">
        <v>0.05</v>
      </c>
      <c r="L196" s="71">
        <v>0.05</v>
      </c>
      <c r="M196" s="71">
        <v>0.05</v>
      </c>
      <c r="N196" s="71">
        <v>0.05</v>
      </c>
      <c r="O196" s="71">
        <v>0.05</v>
      </c>
      <c r="P196" s="71">
        <v>0.05</v>
      </c>
      <c r="Q196" s="71">
        <v>0.05</v>
      </c>
      <c r="R196" s="71">
        <v>0.05</v>
      </c>
      <c r="S196" s="71">
        <v>0.05</v>
      </c>
      <c r="T196" s="71">
        <v>0.05</v>
      </c>
      <c r="U196" s="71">
        <v>0.05</v>
      </c>
      <c r="V196" s="71">
        <v>0.05</v>
      </c>
      <c r="W196" s="71">
        <v>0.05</v>
      </c>
      <c r="X196" s="71">
        <v>0.05</v>
      </c>
      <c r="Y196" s="71">
        <v>0.05</v>
      </c>
      <c r="Z196" s="71">
        <v>0.05</v>
      </c>
      <c r="AA196" s="71">
        <v>0.05</v>
      </c>
      <c r="AB196" s="71">
        <v>0.05</v>
      </c>
      <c r="AC196" s="71">
        <v>0.05</v>
      </c>
      <c r="AD196" s="71">
        <v>0.05</v>
      </c>
      <c r="AE196" s="71">
        <v>0.05</v>
      </c>
    </row>
    <row r="197" spans="2:3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3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3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3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3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3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3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3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s="1" customFormat="1" x14ac:dyDescent="0.25"/>
    <row r="223" spans="2:26" s="1" customFormat="1" x14ac:dyDescent="0.25"/>
    <row r="224" spans="2:26" s="1" customFormat="1" x14ac:dyDescent="0.25"/>
    <row r="225" spans="2:26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</sheetData>
  <phoneticPr fontId="1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zoomScale="70" zoomScaleNormal="70" workbookViewId="0">
      <selection activeCell="B90" sqref="B90"/>
    </sheetView>
  </sheetViews>
  <sheetFormatPr defaultRowHeight="13.2" x14ac:dyDescent="0.25"/>
  <cols>
    <col min="1" max="1" width="19.21875" customWidth="1"/>
    <col min="2" max="2" width="15.109375" customWidth="1"/>
    <col min="3" max="11" width="14.109375" customWidth="1"/>
  </cols>
  <sheetData>
    <row r="1" spans="1:12" x14ac:dyDescent="0.25">
      <c r="A1" t="s">
        <v>288</v>
      </c>
    </row>
    <row r="2" spans="1:12" x14ac:dyDescent="0.25">
      <c r="A2" t="s">
        <v>289</v>
      </c>
      <c r="B2" t="s">
        <v>290</v>
      </c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</row>
    <row r="3" spans="1:12" x14ac:dyDescent="0.25">
      <c r="A3" t="s">
        <v>300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301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44">
        <f>B4/$B$3</f>
        <v>4.044339163234481E-4</v>
      </c>
    </row>
    <row r="5" spans="1:12" x14ac:dyDescent="0.25">
      <c r="A5" t="s">
        <v>302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44">
        <f t="shared" ref="L5:L44" si="0">B5/$B$3</f>
        <v>7.0982279191462321E-4</v>
      </c>
    </row>
    <row r="6" spans="1:12" x14ac:dyDescent="0.25">
      <c r="A6" t="s">
        <v>303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44">
        <f t="shared" si="0"/>
        <v>3.9667538813275338E-2</v>
      </c>
    </row>
    <row r="7" spans="1:12" x14ac:dyDescent="0.25">
      <c r="A7" t="s">
        <v>304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44">
        <f t="shared" si="0"/>
        <v>3.4071494011901911E-2</v>
      </c>
    </row>
    <row r="8" spans="1:12" x14ac:dyDescent="0.25">
      <c r="A8" t="s">
        <v>305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4">
        <f t="shared" si="0"/>
        <v>0</v>
      </c>
    </row>
    <row r="9" spans="1:12" x14ac:dyDescent="0.25">
      <c r="A9" t="s">
        <v>306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4">
        <f t="shared" si="0"/>
        <v>0</v>
      </c>
    </row>
    <row r="10" spans="1:12" x14ac:dyDescent="0.25">
      <c r="A10" t="s">
        <v>307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44">
        <f t="shared" si="0"/>
        <v>0</v>
      </c>
    </row>
    <row r="11" spans="1:12" x14ac:dyDescent="0.25">
      <c r="A11" t="s">
        <v>308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44">
        <f t="shared" si="0"/>
        <v>9.7889515257063141E-3</v>
      </c>
    </row>
    <row r="12" spans="1:12" x14ac:dyDescent="0.25">
      <c r="A12" t="s">
        <v>309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44">
        <f t="shared" si="0"/>
        <v>2.81535528281486E-2</v>
      </c>
    </row>
    <row r="13" spans="1:12" x14ac:dyDescent="0.25">
      <c r="A13" t="s">
        <v>310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44">
        <f t="shared" si="0"/>
        <v>5.7611198692605467E-3</v>
      </c>
    </row>
    <row r="14" spans="1:12" x14ac:dyDescent="0.25">
      <c r="A14" t="s">
        <v>311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5">
        <f>B14/$B$3</f>
        <v>8.8694833975750467E-2</v>
      </c>
    </row>
    <row r="15" spans="1:12" x14ac:dyDescent="0.25">
      <c r="A15" t="s">
        <v>312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44">
        <f t="shared" si="0"/>
        <v>1.0399729276888665E-2</v>
      </c>
    </row>
    <row r="16" spans="1:12" x14ac:dyDescent="0.25">
      <c r="A16" t="s">
        <v>313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5">
        <f t="shared" si="0"/>
        <v>9.0378599668199111E-2</v>
      </c>
    </row>
    <row r="17" spans="1:12" x14ac:dyDescent="0.25">
      <c r="A17" t="s">
        <v>314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4">
        <f t="shared" si="0"/>
        <v>0</v>
      </c>
    </row>
    <row r="18" spans="1:12" x14ac:dyDescent="0.25">
      <c r="A18" t="s">
        <v>315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44">
        <f t="shared" si="0"/>
        <v>4.9027295162475133E-3</v>
      </c>
    </row>
    <row r="19" spans="1:12" x14ac:dyDescent="0.25">
      <c r="A19" t="s">
        <v>316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44">
        <f t="shared" si="0"/>
        <v>7.5934531228075966E-4</v>
      </c>
    </row>
    <row r="20" spans="1:12" x14ac:dyDescent="0.25">
      <c r="A20" t="s">
        <v>317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5">
        <f t="shared" si="0"/>
        <v>5.7817542527464363E-2</v>
      </c>
    </row>
    <row r="21" spans="1:12" x14ac:dyDescent="0.25">
      <c r="A21" t="s">
        <v>318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44">
        <f t="shared" si="0"/>
        <v>8.2620071477504387E-3</v>
      </c>
    </row>
    <row r="22" spans="1:12" x14ac:dyDescent="0.25">
      <c r="A22" t="s">
        <v>319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44">
        <f t="shared" si="0"/>
        <v>3.8875178487417154E-3</v>
      </c>
    </row>
    <row r="23" spans="1:12" x14ac:dyDescent="0.25">
      <c r="A23" t="s">
        <v>320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44">
        <f t="shared" si="0"/>
        <v>0</v>
      </c>
    </row>
    <row r="24" spans="1:12" x14ac:dyDescent="0.25">
      <c r="A24" t="s">
        <v>321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44">
        <f t="shared" si="0"/>
        <v>1.7844614838597853E-2</v>
      </c>
    </row>
    <row r="25" spans="1:12" x14ac:dyDescent="0.25">
      <c r="A25" t="s">
        <v>322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44">
        <f t="shared" si="0"/>
        <v>3.2627087167889597E-2</v>
      </c>
    </row>
    <row r="26" spans="1:12" x14ac:dyDescent="0.25">
      <c r="A26" t="s">
        <v>323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44">
        <f t="shared" si="0"/>
        <v>4.7624157085434599E-3</v>
      </c>
    </row>
    <row r="27" spans="1:12" x14ac:dyDescent="0.25">
      <c r="A27" t="s">
        <v>324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44">
        <f t="shared" si="0"/>
        <v>6.1160312652178582E-3</v>
      </c>
    </row>
    <row r="28" spans="1:12" x14ac:dyDescent="0.25">
      <c r="A28" t="s">
        <v>325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5">
        <f t="shared" si="0"/>
        <v>7.6570070239441387E-2</v>
      </c>
    </row>
    <row r="29" spans="1:12" x14ac:dyDescent="0.25">
      <c r="A29" t="s">
        <v>326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44">
        <f t="shared" si="0"/>
        <v>4.0385615358584315E-2</v>
      </c>
    </row>
    <row r="30" spans="1:12" x14ac:dyDescent="0.25">
      <c r="A30" t="s">
        <v>327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44">
        <f t="shared" si="0"/>
        <v>4.4355670741269594E-2</v>
      </c>
    </row>
    <row r="31" spans="1:12" x14ac:dyDescent="0.25">
      <c r="A31" t="s">
        <v>328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44">
        <f t="shared" si="0"/>
        <v>6.0252399778799404E-4</v>
      </c>
    </row>
    <row r="32" spans="1:12" x14ac:dyDescent="0.25">
      <c r="A32" t="s">
        <v>329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5">
        <f t="shared" si="0"/>
        <v>5.8395305265069287E-2</v>
      </c>
    </row>
    <row r="33" spans="1:12" x14ac:dyDescent="0.25">
      <c r="A33" t="s">
        <v>330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4">
        <f t="shared" si="0"/>
        <v>0</v>
      </c>
    </row>
    <row r="34" spans="1:12" x14ac:dyDescent="0.25">
      <c r="A34" t="s">
        <v>331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44">
        <f t="shared" si="0"/>
        <v>2.9713512219681899E-2</v>
      </c>
    </row>
    <row r="35" spans="1:12" x14ac:dyDescent="0.25">
      <c r="A35" t="s">
        <v>332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5">
        <f t="shared" si="0"/>
        <v>7.1543534422278537E-2</v>
      </c>
    </row>
    <row r="36" spans="1:12" x14ac:dyDescent="0.25">
      <c r="A36" t="s">
        <v>333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44">
        <f t="shared" si="0"/>
        <v>8.253753394356084E-6</v>
      </c>
    </row>
    <row r="37" spans="1:12" x14ac:dyDescent="0.25">
      <c r="A37" t="s">
        <v>334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44">
        <f t="shared" si="0"/>
        <v>6.1077775118235022E-4</v>
      </c>
    </row>
    <row r="38" spans="1:12" x14ac:dyDescent="0.25">
      <c r="A38" t="s">
        <v>335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44">
        <f t="shared" si="0"/>
        <v>1.5434518847445876E-3</v>
      </c>
    </row>
    <row r="39" spans="1:12" x14ac:dyDescent="0.25">
      <c r="A39" t="s">
        <v>336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44">
        <f t="shared" si="0"/>
        <v>1.0143862921663627E-2</v>
      </c>
    </row>
    <row r="40" spans="1:12" x14ac:dyDescent="0.25">
      <c r="A40" t="s">
        <v>337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44">
        <f t="shared" si="0"/>
        <v>9.9045040732272994E-4</v>
      </c>
    </row>
    <row r="41" spans="1:12" x14ac:dyDescent="0.25">
      <c r="A41" t="s">
        <v>338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5">
        <f t="shared" si="0"/>
        <v>9.4786103980785269E-2</v>
      </c>
    </row>
    <row r="42" spans="1:12" x14ac:dyDescent="0.25">
      <c r="A42" t="s">
        <v>339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44">
        <f t="shared" si="0"/>
        <v>0</v>
      </c>
    </row>
    <row r="43" spans="1:12" x14ac:dyDescent="0.25">
      <c r="A43" t="s">
        <v>340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5">
        <f t="shared" si="0"/>
        <v>0.1113926558102297</v>
      </c>
    </row>
    <row r="44" spans="1:12" x14ac:dyDescent="0.25">
      <c r="A44" t="s">
        <v>341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44">
        <f t="shared" si="0"/>
        <v>1.3948843236461781E-2</v>
      </c>
    </row>
    <row r="45" spans="1:12" ht="14.4" x14ac:dyDescent="0.3">
      <c r="A45" t="s">
        <v>342</v>
      </c>
    </row>
    <row r="50" spans="1:11" x14ac:dyDescent="0.25">
      <c r="A50" t="s">
        <v>343</v>
      </c>
    </row>
    <row r="51" spans="1:11" x14ac:dyDescent="0.25">
      <c r="B51" t="s">
        <v>290</v>
      </c>
      <c r="C51" t="s">
        <v>291</v>
      </c>
      <c r="D51" t="s">
        <v>292</v>
      </c>
      <c r="E51" t="s">
        <v>293</v>
      </c>
      <c r="F51" t="s">
        <v>294</v>
      </c>
      <c r="G51" t="s">
        <v>295</v>
      </c>
      <c r="H51" t="s">
        <v>296</v>
      </c>
      <c r="I51" t="s">
        <v>297</v>
      </c>
      <c r="J51" t="s">
        <v>298</v>
      </c>
      <c r="K51" t="s">
        <v>299</v>
      </c>
    </row>
    <row r="52" spans="1:11" ht="15" x14ac:dyDescent="0.25">
      <c r="A52" t="s">
        <v>311</v>
      </c>
      <c r="C52" s="46">
        <v>16650</v>
      </c>
      <c r="D52" s="46">
        <v>19600</v>
      </c>
      <c r="E52" s="46">
        <v>19600</v>
      </c>
      <c r="F52" s="46">
        <v>20835</v>
      </c>
      <c r="G52" s="46">
        <v>20835</v>
      </c>
      <c r="H52" s="46">
        <v>20835</v>
      </c>
      <c r="I52" s="46">
        <v>27990</v>
      </c>
      <c r="J52" s="46">
        <v>53175</v>
      </c>
      <c r="K52" s="46">
        <v>61500</v>
      </c>
    </row>
    <row r="53" spans="1:11" ht="15" x14ac:dyDescent="0.25">
      <c r="A53" t="s">
        <v>313</v>
      </c>
      <c r="C53" s="46">
        <v>11995</v>
      </c>
      <c r="D53" s="46">
        <v>12995</v>
      </c>
      <c r="E53" s="46">
        <v>13995</v>
      </c>
      <c r="F53" s="46">
        <v>17495</v>
      </c>
      <c r="G53" s="46">
        <v>18995</v>
      </c>
      <c r="H53" s="46">
        <v>20495</v>
      </c>
      <c r="I53" s="46">
        <v>25495</v>
      </c>
      <c r="J53" s="46">
        <v>35995</v>
      </c>
      <c r="K53" s="46">
        <v>43995</v>
      </c>
    </row>
    <row r="54" spans="1:11" ht="15" x14ac:dyDescent="0.25">
      <c r="A54" t="s">
        <v>317</v>
      </c>
      <c r="C54" s="46">
        <v>11685</v>
      </c>
      <c r="D54" s="46">
        <v>12810</v>
      </c>
      <c r="E54" s="46">
        <v>15550</v>
      </c>
      <c r="F54" s="46">
        <v>18190</v>
      </c>
      <c r="G54" s="46">
        <v>19035</v>
      </c>
      <c r="H54" s="46">
        <v>20280</v>
      </c>
      <c r="I54" s="46">
        <v>26025</v>
      </c>
      <c r="J54" s="46">
        <v>38625</v>
      </c>
      <c r="K54" s="46">
        <v>41670</v>
      </c>
    </row>
    <row r="55" spans="1:11" ht="15" x14ac:dyDescent="0.25">
      <c r="A55" t="s">
        <v>325</v>
      </c>
      <c r="C55" s="46">
        <v>15895</v>
      </c>
      <c r="D55" s="46">
        <v>15895</v>
      </c>
      <c r="E55" s="46">
        <v>16395</v>
      </c>
      <c r="F55" s="46">
        <v>18545</v>
      </c>
      <c r="G55" s="46">
        <v>19195</v>
      </c>
      <c r="H55" s="46">
        <v>19995</v>
      </c>
      <c r="I55" s="46">
        <v>27520</v>
      </c>
      <c r="J55" s="46">
        <v>30520</v>
      </c>
      <c r="K55" s="46">
        <v>37720</v>
      </c>
    </row>
    <row r="56" spans="1:11" ht="15" x14ac:dyDescent="0.25">
      <c r="A56" t="s">
        <v>329</v>
      </c>
      <c r="C56" s="46">
        <v>12990</v>
      </c>
      <c r="D56" s="46">
        <v>13590</v>
      </c>
      <c r="E56" s="46">
        <v>16390</v>
      </c>
      <c r="F56" s="46">
        <v>18090</v>
      </c>
      <c r="G56" s="46">
        <v>19990</v>
      </c>
      <c r="H56" s="46">
        <v>22390</v>
      </c>
      <c r="I56" s="46">
        <v>28490</v>
      </c>
      <c r="J56" s="46">
        <v>31990</v>
      </c>
      <c r="K56" s="46">
        <v>37990</v>
      </c>
    </row>
    <row r="57" spans="1:11" ht="15" x14ac:dyDescent="0.25">
      <c r="A57" t="s">
        <v>332</v>
      </c>
      <c r="C57" s="46">
        <v>11095</v>
      </c>
      <c r="D57" s="46">
        <v>12155</v>
      </c>
      <c r="E57" s="46">
        <v>15600</v>
      </c>
      <c r="F57" s="46">
        <v>18285</v>
      </c>
      <c r="G57" s="46">
        <v>27485</v>
      </c>
      <c r="H57" s="46">
        <v>27250</v>
      </c>
      <c r="I57" s="46">
        <v>33065</v>
      </c>
      <c r="J57" s="46">
        <v>39725</v>
      </c>
      <c r="K57" s="46">
        <v>42025</v>
      </c>
    </row>
    <row r="58" spans="1:11" ht="15" x14ac:dyDescent="0.25">
      <c r="A58" t="s">
        <v>338</v>
      </c>
      <c r="C58" s="46">
        <v>13360</v>
      </c>
      <c r="D58" s="46">
        <v>14580</v>
      </c>
      <c r="E58" s="46">
        <v>23500</v>
      </c>
      <c r="F58" s="46">
        <v>23500</v>
      </c>
      <c r="G58" s="46">
        <v>26000</v>
      </c>
      <c r="H58" s="46">
        <v>26790</v>
      </c>
      <c r="I58" s="46">
        <v>31630</v>
      </c>
      <c r="J58" s="46">
        <v>36500</v>
      </c>
      <c r="K58" s="46">
        <v>40395</v>
      </c>
    </row>
    <row r="59" spans="1:11" ht="15" x14ac:dyDescent="0.25">
      <c r="A59" t="s">
        <v>340</v>
      </c>
      <c r="C59" s="46">
        <v>13770</v>
      </c>
      <c r="D59" s="46">
        <v>13770</v>
      </c>
      <c r="E59" s="46">
        <v>17928</v>
      </c>
      <c r="F59" s="46">
        <v>21445</v>
      </c>
      <c r="G59" s="46">
        <v>28265</v>
      </c>
      <c r="H59" s="46">
        <v>24662</v>
      </c>
      <c r="I59" s="46">
        <v>31420</v>
      </c>
      <c r="J59" s="46">
        <v>38700</v>
      </c>
      <c r="K59" s="46">
        <v>73975</v>
      </c>
    </row>
    <row r="60" spans="1:11" x14ac:dyDescent="0.25">
      <c r="A60" s="38" t="s">
        <v>349</v>
      </c>
    </row>
    <row r="63" spans="1:11" x14ac:dyDescent="0.25">
      <c r="A63" t="s">
        <v>288</v>
      </c>
    </row>
    <row r="64" spans="1:11" x14ac:dyDescent="0.25">
      <c r="B64" t="s">
        <v>290</v>
      </c>
      <c r="C64" t="s">
        <v>291</v>
      </c>
      <c r="D64" t="s">
        <v>292</v>
      </c>
      <c r="E64" t="s">
        <v>293</v>
      </c>
      <c r="F64" t="s">
        <v>294</v>
      </c>
      <c r="G64" t="s">
        <v>295</v>
      </c>
      <c r="H64" t="s">
        <v>296</v>
      </c>
      <c r="I64" t="s">
        <v>297</v>
      </c>
      <c r="J64" t="s">
        <v>298</v>
      </c>
      <c r="K64" t="s">
        <v>299</v>
      </c>
    </row>
    <row r="65" spans="1:11" x14ac:dyDescent="0.25">
      <c r="A65" t="s">
        <v>311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313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317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325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329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332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338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340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7" t="s">
        <v>344</v>
      </c>
      <c r="B73" s="47">
        <f>SUM(B65:B72)</f>
        <v>78701</v>
      </c>
      <c r="C73" s="47">
        <f t="shared" ref="C73:K73" si="9">SUM(C65:C72)</f>
        <v>1946</v>
      </c>
      <c r="D73" s="47">
        <f t="shared" si="9"/>
        <v>16585</v>
      </c>
      <c r="E73" s="47">
        <f t="shared" si="9"/>
        <v>9862</v>
      </c>
      <c r="F73" s="47">
        <f t="shared" si="9"/>
        <v>4625</v>
      </c>
      <c r="G73" s="47">
        <f t="shared" si="9"/>
        <v>14426</v>
      </c>
      <c r="H73" s="47">
        <f t="shared" si="9"/>
        <v>10425</v>
      </c>
      <c r="I73" s="47">
        <f t="shared" si="9"/>
        <v>18747</v>
      </c>
      <c r="J73" s="47">
        <f t="shared" si="9"/>
        <v>1154</v>
      </c>
      <c r="K73" s="47">
        <f t="shared" si="9"/>
        <v>931</v>
      </c>
    </row>
    <row r="77" spans="1:11" x14ac:dyDescent="0.25">
      <c r="A77" t="s">
        <v>345</v>
      </c>
    </row>
    <row r="78" spans="1:11" x14ac:dyDescent="0.25">
      <c r="B78" t="s">
        <v>290</v>
      </c>
      <c r="C78" t="s">
        <v>291</v>
      </c>
      <c r="D78" t="s">
        <v>292</v>
      </c>
      <c r="E78" t="s">
        <v>293</v>
      </c>
      <c r="F78" t="s">
        <v>294</v>
      </c>
      <c r="G78" t="s">
        <v>295</v>
      </c>
      <c r="H78" t="s">
        <v>296</v>
      </c>
      <c r="I78" t="s">
        <v>297</v>
      </c>
      <c r="J78" t="s">
        <v>298</v>
      </c>
      <c r="K78" t="s">
        <v>299</v>
      </c>
    </row>
    <row r="79" spans="1:11" x14ac:dyDescent="0.25">
      <c r="A79" t="s">
        <v>311</v>
      </c>
      <c r="B79" s="44">
        <f>B65/$B$73</f>
        <v>0.13654210238751732</v>
      </c>
      <c r="C79" s="44">
        <f t="shared" ref="C79:K79" si="10">C65/$B$73</f>
        <v>0</v>
      </c>
      <c r="D79" s="44">
        <f t="shared" si="10"/>
        <v>1.6429270276108309E-2</v>
      </c>
      <c r="E79" s="44">
        <f t="shared" si="10"/>
        <v>3.3608213364506166E-2</v>
      </c>
      <c r="F79" s="44">
        <f t="shared" si="10"/>
        <v>0</v>
      </c>
      <c r="G79" s="44">
        <f t="shared" si="10"/>
        <v>7.4115957865846682E-2</v>
      </c>
      <c r="H79" s="44">
        <f t="shared" si="10"/>
        <v>1.270631885236528E-5</v>
      </c>
      <c r="I79" s="44">
        <f t="shared" si="10"/>
        <v>1.1791463894994981E-2</v>
      </c>
      <c r="J79" s="44">
        <f t="shared" si="10"/>
        <v>5.5907802950407232E-4</v>
      </c>
      <c r="K79" s="44">
        <f t="shared" si="10"/>
        <v>2.5412637704730561E-5</v>
      </c>
    </row>
    <row r="80" spans="1:11" x14ac:dyDescent="0.25">
      <c r="A80" t="s">
        <v>313</v>
      </c>
      <c r="B80" s="44">
        <f t="shared" ref="B80:K86" si="11">B66/$B$73</f>
        <v>0.13913419143339983</v>
      </c>
      <c r="C80" s="44">
        <f t="shared" si="11"/>
        <v>1.1689813344176059E-3</v>
      </c>
      <c r="D80" s="44">
        <f t="shared" si="11"/>
        <v>4.5374264621796417E-2</v>
      </c>
      <c r="E80" s="44">
        <f t="shared" si="11"/>
        <v>1.3049389461379143E-2</v>
      </c>
      <c r="F80" s="44">
        <f t="shared" si="11"/>
        <v>1.0241292995006417E-2</v>
      </c>
      <c r="G80" s="44">
        <f t="shared" si="11"/>
        <v>0</v>
      </c>
      <c r="H80" s="44">
        <f t="shared" si="11"/>
        <v>1.4879099376119745E-2</v>
      </c>
      <c r="I80" s="44">
        <f t="shared" si="11"/>
        <v>4.8957446538163425E-2</v>
      </c>
      <c r="J80" s="44">
        <f t="shared" si="11"/>
        <v>5.4510107876647061E-3</v>
      </c>
      <c r="K80" s="44">
        <f t="shared" si="11"/>
        <v>1.270631885236528E-5</v>
      </c>
    </row>
    <row r="81" spans="1:11" x14ac:dyDescent="0.25">
      <c r="A81" t="s">
        <v>317</v>
      </c>
      <c r="B81" s="44">
        <f t="shared" si="11"/>
        <v>8.9007763560818798E-2</v>
      </c>
      <c r="C81" s="44">
        <f t="shared" si="11"/>
        <v>0</v>
      </c>
      <c r="D81" s="44">
        <f t="shared" si="11"/>
        <v>7.7889734564999171E-3</v>
      </c>
      <c r="E81" s="44">
        <f t="shared" si="11"/>
        <v>6.4293973392968327E-3</v>
      </c>
      <c r="F81" s="44">
        <f t="shared" si="11"/>
        <v>1.3849887549078156E-2</v>
      </c>
      <c r="G81" s="44">
        <f t="shared" si="11"/>
        <v>0</v>
      </c>
      <c r="H81" s="44">
        <f t="shared" si="11"/>
        <v>1.2032883953189921E-2</v>
      </c>
      <c r="I81" s="44">
        <f t="shared" si="11"/>
        <v>4.1232004675925339E-2</v>
      </c>
      <c r="J81" s="44">
        <f t="shared" si="11"/>
        <v>7.6492039491238995E-3</v>
      </c>
      <c r="K81" s="44">
        <f t="shared" si="11"/>
        <v>2.5412637704730561E-5</v>
      </c>
    </row>
    <row r="82" spans="1:11" x14ac:dyDescent="0.25">
      <c r="A82" t="s">
        <v>325</v>
      </c>
      <c r="B82" s="44">
        <f t="shared" si="11"/>
        <v>0.11787651999339271</v>
      </c>
      <c r="C82" s="44">
        <f t="shared" si="11"/>
        <v>1.2515724069579803E-2</v>
      </c>
      <c r="D82" s="44">
        <f t="shared" si="11"/>
        <v>2.3951411036708555E-2</v>
      </c>
      <c r="E82" s="44">
        <f t="shared" si="11"/>
        <v>3.8665328267747552E-2</v>
      </c>
      <c r="F82" s="44">
        <f t="shared" si="11"/>
        <v>0</v>
      </c>
      <c r="G82" s="44">
        <f t="shared" si="11"/>
        <v>2.8258853127660386E-2</v>
      </c>
      <c r="H82" s="44">
        <f t="shared" si="11"/>
        <v>1.400236337530654E-2</v>
      </c>
      <c r="I82" s="44">
        <f t="shared" si="11"/>
        <v>2.1600742049020978E-4</v>
      </c>
      <c r="J82" s="44">
        <f t="shared" si="11"/>
        <v>2.6683269589967089E-4</v>
      </c>
      <c r="K82" s="44">
        <f t="shared" si="11"/>
        <v>0</v>
      </c>
    </row>
    <row r="83" spans="1:11" x14ac:dyDescent="0.25">
      <c r="A83" t="s">
        <v>329</v>
      </c>
      <c r="B83" s="44">
        <f t="shared" si="11"/>
        <v>8.989720588048436E-2</v>
      </c>
      <c r="C83" s="44">
        <f t="shared" si="11"/>
        <v>1.0088817168778033E-2</v>
      </c>
      <c r="D83" s="44">
        <f t="shared" si="11"/>
        <v>2.5412637704730561E-5</v>
      </c>
      <c r="E83" s="44">
        <f t="shared" si="11"/>
        <v>1.8309805466258371E-2</v>
      </c>
      <c r="F83" s="44">
        <f t="shared" si="11"/>
        <v>0</v>
      </c>
      <c r="G83" s="44">
        <f t="shared" si="11"/>
        <v>5.3976442484847717E-2</v>
      </c>
      <c r="H83" s="44">
        <f t="shared" si="11"/>
        <v>5.7178434835643763E-3</v>
      </c>
      <c r="I83" s="44">
        <f t="shared" si="11"/>
        <v>1.2071002909747018E-3</v>
      </c>
      <c r="J83" s="44">
        <f t="shared" si="11"/>
        <v>5.7178434835643765E-4</v>
      </c>
      <c r="K83" s="44">
        <f t="shared" si="11"/>
        <v>0</v>
      </c>
    </row>
    <row r="84" spans="1:11" x14ac:dyDescent="0.25">
      <c r="A84" t="s">
        <v>332</v>
      </c>
      <c r="B84" s="44">
        <f t="shared" si="11"/>
        <v>0.11013837181230225</v>
      </c>
      <c r="C84" s="44">
        <f t="shared" si="11"/>
        <v>0</v>
      </c>
      <c r="D84" s="44">
        <f t="shared" si="11"/>
        <v>3.8462027166109705E-2</v>
      </c>
      <c r="E84" s="44">
        <f t="shared" si="11"/>
        <v>3.024103886862937E-3</v>
      </c>
      <c r="F84" s="44">
        <f t="shared" si="11"/>
        <v>3.3798808147291648E-3</v>
      </c>
      <c r="G84" s="44">
        <f t="shared" si="11"/>
        <v>3.3798808147291648E-3</v>
      </c>
      <c r="H84" s="44">
        <f t="shared" si="11"/>
        <v>3.7636116440705962E-2</v>
      </c>
      <c r="I84" s="44">
        <f t="shared" si="11"/>
        <v>2.4256362689165322E-2</v>
      </c>
      <c r="J84" s="44">
        <f t="shared" si="11"/>
        <v>0</v>
      </c>
      <c r="K84" s="44">
        <f t="shared" si="11"/>
        <v>0</v>
      </c>
    </row>
    <row r="85" spans="1:11" x14ac:dyDescent="0.25">
      <c r="A85" t="s">
        <v>338</v>
      </c>
      <c r="B85" s="44">
        <f t="shared" si="11"/>
        <v>0.14591936570056288</v>
      </c>
      <c r="C85" s="44">
        <f t="shared" si="11"/>
        <v>0</v>
      </c>
      <c r="D85" s="44">
        <f t="shared" si="11"/>
        <v>2.07875376424696E-2</v>
      </c>
      <c r="E85" s="44">
        <f t="shared" si="11"/>
        <v>1.0088817168778033E-2</v>
      </c>
      <c r="F85" s="44">
        <f t="shared" si="11"/>
        <v>2.6772213821933649E-2</v>
      </c>
      <c r="G85" s="44">
        <f t="shared" si="11"/>
        <v>1.8398749698224928E-2</v>
      </c>
      <c r="H85" s="44">
        <f t="shared" si="11"/>
        <v>2.9097470171916494E-3</v>
      </c>
      <c r="I85" s="44">
        <f t="shared" si="11"/>
        <v>5.5793446080735949E-2</v>
      </c>
      <c r="J85" s="44">
        <f t="shared" si="11"/>
        <v>1.6518214508074865E-4</v>
      </c>
      <c r="K85" s="44">
        <f t="shared" si="11"/>
        <v>1.1003672126148334E-2</v>
      </c>
    </row>
    <row r="86" spans="1:11" x14ac:dyDescent="0.25">
      <c r="A86" t="s">
        <v>340</v>
      </c>
      <c r="B86" s="44">
        <f t="shared" si="11"/>
        <v>0.17148447923152182</v>
      </c>
      <c r="C86" s="44">
        <f t="shared" si="11"/>
        <v>9.5297391392739608E-4</v>
      </c>
      <c r="D86" s="44">
        <f t="shared" si="11"/>
        <v>5.7915401329080955E-2</v>
      </c>
      <c r="E86" s="44">
        <f t="shared" si="11"/>
        <v>2.1346615671973671E-3</v>
      </c>
      <c r="F86" s="44">
        <f t="shared" si="11"/>
        <v>4.5234495114420403E-3</v>
      </c>
      <c r="G86" s="44">
        <f t="shared" si="11"/>
        <v>5.1714717729126692E-3</v>
      </c>
      <c r="H86" s="44">
        <f t="shared" si="11"/>
        <v>4.5272614070977497E-2</v>
      </c>
      <c r="I86" s="44">
        <f t="shared" si="11"/>
        <v>5.4751527934841997E-2</v>
      </c>
      <c r="J86" s="44">
        <f t="shared" si="11"/>
        <v>0</v>
      </c>
      <c r="K86" s="44">
        <f t="shared" si="11"/>
        <v>7.6237913114191687E-4</v>
      </c>
    </row>
    <row r="87" spans="1:11" ht="14.4" x14ac:dyDescent="0.3">
      <c r="A87" s="47" t="s">
        <v>344</v>
      </c>
      <c r="B87" s="48">
        <f>SUM(B79:B86)</f>
        <v>1</v>
      </c>
      <c r="C87" s="49">
        <f t="shared" ref="C87:K87" si="12">SUM(C79:C86)</f>
        <v>2.4726496486702838E-2</v>
      </c>
      <c r="D87" s="49">
        <f t="shared" si="12"/>
        <v>0.21073429816647821</v>
      </c>
      <c r="E87" s="49">
        <f t="shared" si="12"/>
        <v>0.12530971652202638</v>
      </c>
      <c r="F87" s="49">
        <f t="shared" si="12"/>
        <v>5.8766724692189423E-2</v>
      </c>
      <c r="G87" s="49">
        <f t="shared" si="12"/>
        <v>0.18330135576422152</v>
      </c>
      <c r="H87" s="49">
        <f t="shared" si="12"/>
        <v>0.13246337403590805</v>
      </c>
      <c r="I87" s="49">
        <f t="shared" si="12"/>
        <v>0.23820535952529193</v>
      </c>
      <c r="J87" s="49">
        <f t="shared" si="12"/>
        <v>1.4663091955629537E-2</v>
      </c>
      <c r="K87" s="49">
        <f t="shared" si="12"/>
        <v>1.1829582851552077E-2</v>
      </c>
    </row>
    <row r="90" spans="1:11" ht="18" x14ac:dyDescent="0.35">
      <c r="A90" s="50" t="s">
        <v>70</v>
      </c>
      <c r="B90" s="50">
        <f>SUMPRODUCT(C79:K86,C52:K59)</f>
        <v>21831.587082756254</v>
      </c>
    </row>
    <row r="91" spans="1:11" ht="18" x14ac:dyDescent="0.35">
      <c r="A91" s="50" t="s">
        <v>346</v>
      </c>
      <c r="B91" s="50">
        <f>B90/1.07597</f>
        <v>20290.14478354996</v>
      </c>
    </row>
    <row r="94" spans="1:11" x14ac:dyDescent="0.25">
      <c r="A94" s="51" t="s">
        <v>347</v>
      </c>
    </row>
    <row r="95" spans="1:11" x14ac:dyDescent="0.25">
      <c r="D95" s="44"/>
      <c r="E95" s="44"/>
      <c r="F95" s="44"/>
      <c r="G95" s="44"/>
      <c r="H95" s="44"/>
      <c r="I95" s="44"/>
      <c r="J95" s="44"/>
      <c r="K95" s="44"/>
    </row>
    <row r="96" spans="1:11" x14ac:dyDescent="0.25">
      <c r="B96" s="44"/>
      <c r="C96" s="44"/>
      <c r="D96" s="44"/>
      <c r="E96" s="44"/>
      <c r="F96" s="44"/>
      <c r="G96" s="44"/>
      <c r="H96" s="44"/>
      <c r="I96" s="44"/>
      <c r="J96" s="44"/>
      <c r="K96" s="4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2020-10-29T19:24:45Z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996345639228820</vt:r8>
  </property>
</Properties>
</file>