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13_ncr:1_{DA75F405-A6CA-4EE4-9E59-41FA07027EF3}" xr6:coauthVersionLast="45" xr6:coauthVersionMax="45" xr10:uidLastSave="{00000000-0000-0000-0000-000000000000}"/>
  <bookViews>
    <workbookView xWindow="-120" yWindow="-120" windowWidth="29040" windowHeight="15840" tabRatio="766" activeTab="5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34" l="1"/>
  <c r="K21" i="23"/>
  <c r="L21" i="23" s="1"/>
  <c r="M21" i="23" s="1"/>
  <c r="N21" i="23" s="1"/>
  <c r="O21" i="23" s="1"/>
  <c r="P21" i="23" s="1"/>
  <c r="Q21" i="23" s="1"/>
  <c r="R21" i="23" s="1"/>
  <c r="S21" i="23" s="1"/>
  <c r="T21" i="23" s="1"/>
  <c r="K22" i="23"/>
  <c r="L22" i="23" s="1"/>
  <c r="M22" i="23" s="1"/>
  <c r="N22" i="23" s="1"/>
  <c r="O22" i="23" s="1"/>
  <c r="P22" i="23" s="1"/>
  <c r="Q22" i="23" s="1"/>
  <c r="R22" i="23" s="1"/>
  <c r="S22" i="23" s="1"/>
  <c r="T22" i="23" s="1"/>
  <c r="K23" i="23"/>
  <c r="L23" i="23" s="1"/>
  <c r="M23" i="23" s="1"/>
  <c r="N23" i="23" s="1"/>
  <c r="O23" i="23" s="1"/>
  <c r="P23" i="23" s="1"/>
  <c r="Q23" i="23" s="1"/>
  <c r="R23" i="23" s="1"/>
  <c r="S23" i="23" s="1"/>
  <c r="T23" i="23" s="1"/>
  <c r="J23" i="23"/>
  <c r="J22" i="23"/>
  <c r="J21" i="23"/>
  <c r="I23" i="23"/>
  <c r="I22" i="23"/>
  <c r="I21" i="23"/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G7" i="34"/>
  <c r="I8" i="34"/>
  <c r="H14" i="34"/>
  <c r="I12" i="34"/>
  <c r="I9" i="34"/>
  <c r="I14" i="34"/>
  <c r="H7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O7" i="34" s="1"/>
  <c r="L3" i="33"/>
  <c r="P5" i="31"/>
  <c r="T3" i="33"/>
  <c r="X5" i="31"/>
  <c r="G5" i="34" l="1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S22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W28" i="34" l="1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<sst xmlns="http://schemas.openxmlformats.org/spreadsheetml/2006/main" count="698" uniqueCount="248">
  <si>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</si>
  <si>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</si>
  <si>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</si>
  <si>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</si>
  <si>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</si>
  <si>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</si>
  <si>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</si>
  <si>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</si>
  <si>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</si>
  <si>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</si>
  <si>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</si>
  <si>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</si>
  <si>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</si>
  <si>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</si>
  <si>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</si>
  <si>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</si>
  <si>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</si>
  <si>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</si>
  <si>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</si>
  <si>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</si>
  <si>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</si>
  <si>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</si>
  <si>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</si>
  <si>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</si>
  <si>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</si>
  <si>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</si>
  <si>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</si>
  <si>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</si>
  <si>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</si>
  <si>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</si>
  <si>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</si>
  <si>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</si>
  <si>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</si>
  <si>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</si>
  <si>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</si>
  <si>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</si>
  <si>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</si>
  <si>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</si>
  <si>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</si>
  <si>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</si>
  <si>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</si>
  <si>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</si>
  <si>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</si>
  <si>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</si>
  <si>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</si>
  <si>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</si>
  <si>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</si>
  <si>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</si>
  <si>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</si>
  <si>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</si>
  <si>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</si>
  <si>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</si>
  <si>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</si>
  <si>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</si>
  <si>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</si>
  <si>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</si>
  <si>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</si>
  <si>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</si>
  <si>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</si>
  <si>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</si>
  <si>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</si>
  <si>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</si>
  <si>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</si>
  <si>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</si>
  <si>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</si>
  <si>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</si>
  <si>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</si>
  <si>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</si>
  <si>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</si>
  <si>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</si>
  <si>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</si>
  <si>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</si>
  <si>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</si>
  <si>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</si>
  <si>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</si>
  <si>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</si>
  <si>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</si>
  <si>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</si>
  <si>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</si>
  <si>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</si>
  <si>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</si>
  <si>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</si>
  <si>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</si>
  <si>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</si>
  <si>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</si>
  <si>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</si>
  <si>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</si>
  <si>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</si>
  <si>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</si>
  <si>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</si>
  <si>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</si>
  <si>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</si>
  <si>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</si>
  <si>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</si>
  <si>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</si>
  <si>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</si>
  <si>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</si>
  <si>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</si>
  <si>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</si>
  <si>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</si>
  <si>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</si>
  <si>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</si>
  <si>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</si>
  <si>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</si>
  <si>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</si>
  <si>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</si>
  <si>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</si>
  <si>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</si>
  <si>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</si>
  <si>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</si>
  <si>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</si>
  <si>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</si>
  <si>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</si>
  <si>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</si>
  <si>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</si>
  <si>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</si>
  <si>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</si>
  <si>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</si>
  <si>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</si>
  <si>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</si>
  <si>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</si>
  <si>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</si>
  <si>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</si>
  <si>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</si>
  <si>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</si>
  <si>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</si>
  <si>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</si>
  <si>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</si>
  <si>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</si>
  <si>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</si>
  <si>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</si>
  <si>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</si>
  <si>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</si>
  <si>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</si>
  <si>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</si>
  <si>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</si>
  <si>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</si>
  <si>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</si>
  <si>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</si>
  <si>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</si>
  <si>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</si>
  <si>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</si>
  <si>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</si>
  <si>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</si>
  <si>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</si>
  <si>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</si>
  <si>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</si>
  <si>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</si>
  <si>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</si>
  <si>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</si>
  <si>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</si>
  <si>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</si>
  <si>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</si>
  <si>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</si>
  <si>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</si>
  <si>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</si>
  <si>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</si>
  <si>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</si>
  <si>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</si>
  <si>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</si>
  <si>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</si>
  <si>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</si>
  <si>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</si>
  <si>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</si>
  <si>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</si>
  <si>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</si>
  <si>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</si>
  <si>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</si>
  <si>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</si>
  <si>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</si>
  <si>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</si>
  <si>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</si>
  <si>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</si>
  <si>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</si>
  <si>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</si>
  <si>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</si>
  <si>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</si>
  <si>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</si>
  <si>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</si>
  <si>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</si>
  <si>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</si>
  <si>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</si>
  <si>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</si>
  <si>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</si>
  <si>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</si>
  <si>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</si>
  <si>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</si>
  <si>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</si>
  <si>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</si>
  <si>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</si>
  <si>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</si>
  <si>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</si>
  <si>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</si>
  <si>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</si>
  <si>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</si>
  <si>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</si>
  <si>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</si>
  <si>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</si>
  <si>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</si>
  <si>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</si>
  <si>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</si>
  <si>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</si>
  <si>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</si>
  <si>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</si>
  <si>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</si>
  <si>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</si>
  <si>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</si>
  <si>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</si>
  <si>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</si>
  <si>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</si>
  <si>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</si>
  <si>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</si>
  <si>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</si>
  <si>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</si>
  <si>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</si>
  <si>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</si>
  <si>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</si>
  <si>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</si>
  <si>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</si>
  <si>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</si>
  <si>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</si>
  <si>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</si>
  <si>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</si>
  <si>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</si>
  <si>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</si>
  <si>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</si>
  <si>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</si>
  <si>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</si>
  <si>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</si>
  <si>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</si>
  <si>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</si>
  <si>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</si>
  <si>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</si>
  <si>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</si>
  <si>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</si>
  <si>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</si>
  <si>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</si>
  <si>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</si>
  <si>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</si>
  <si>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</si>
  <si>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</si>
  <si>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</si>
  <si>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</si>
  <si>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</si>
  <si>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</si>
  <si>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</si>
  <si>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</si>
  <si>
    <t>TRAF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</si>
</sst>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  <numFmt numFmtId="172" formatCode="_-* #,##0_-;\-* #,##0_-;_-* &quot;-&quot;?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4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14" fillId="0" borderId="0" xfId="0" applyFont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17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8" fillId="20" borderId="3" xfId="19" applyNumberFormat="1" applyBorder="1" applyAlignment="1">
      <alignment vertical="center"/>
    </xf>
    <xf numFmtId="0" fontId="19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9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2" fontId="11" fillId="31" borderId="3" xfId="0" applyNumberFormat="1" applyFont="1" applyFill="1" applyBorder="1"/>
    <xf numFmtId="2" fontId="0" fillId="28" borderId="0" xfId="0" applyNumberFormat="1" applyFill="1"/>
    <xf numFmtId="168" fontId="2" fillId="0" borderId="0" xfId="41" applyNumberFormat="1"/>
    <xf numFmtId="167" fontId="2" fillId="0" borderId="0" xfId="41" applyNumberFormat="1"/>
    <xf numFmtId="168" fontId="2" fillId="0" borderId="3" xfId="41" applyNumberFormat="1" applyBorder="1"/>
    <xf numFmtId="172" fontId="2" fillId="0" borderId="3" xfId="41" applyNumberFormat="1" applyBorder="1"/>
    <xf numFmtId="168" fontId="2" fillId="0" borderId="0" xfId="41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5" fontId="14" fillId="37" borderId="0" xfId="41" applyNumberFormat="1" applyFont="1" applyFill="1"/>
    <xf numFmtId="1" fontId="14" fillId="37" borderId="3" xfId="41" applyNumberFormat="1" applyFont="1" applyFill="1" applyBorder="1"/>
    <xf numFmtId="1" fontId="20" fillId="37" borderId="0" xfId="41" applyNumberFormat="1" applyFont="1" applyFill="1"/>
    <xf numFmtId="1" fontId="20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5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1" customWidth="1"/>
    <col min="2" max="2" width="11.7109375" style="41" customWidth="1"/>
    <col min="3" max="3" width="3.140625" style="41" bestFit="1" customWidth="1"/>
    <col min="4" max="4" width="8.5703125" style="41" bestFit="1" customWidth="1"/>
    <col min="5" max="5" width="6.42578125" style="41" bestFit="1" customWidth="1"/>
    <col min="6" max="6" width="4.85546875" style="41" bestFit="1" customWidth="1"/>
    <col min="7" max="7" width="5.7109375" style="41" bestFit="1" customWidth="1"/>
    <col min="8" max="8" width="5.85546875" style="41" bestFit="1" customWidth="1"/>
    <col min="9" max="9" width="5.42578125" style="41" bestFit="1" customWidth="1"/>
    <col min="10" max="11" width="5.7109375" style="41" bestFit="1" customWidth="1"/>
    <col min="12" max="12" width="6.5703125" style="41" bestFit="1" customWidth="1"/>
    <col min="13" max="13" width="6.140625" style="41" bestFit="1" customWidth="1"/>
    <col min="14" max="14" width="6.7109375" style="41" bestFit="1" customWidth="1"/>
    <col min="15" max="15" width="6.5703125" style="41" bestFit="1" customWidth="1"/>
    <col min="16" max="16" width="7.28515625" style="41" bestFit="1" customWidth="1"/>
    <col min="17" max="17" width="5.7109375" style="41" bestFit="1" customWidth="1"/>
    <col min="18" max="18" width="6.140625" style="41" bestFit="1" customWidth="1"/>
    <col min="19" max="19" width="5.7109375" style="41" bestFit="1" customWidth="1"/>
    <col min="20" max="20" width="5.5703125" style="41" bestFit="1" customWidth="1"/>
    <col min="21" max="21" width="5.85546875" style="41" bestFit="1" customWidth="1"/>
    <col min="22" max="22" width="6.7109375" style="41" bestFit="1" customWidth="1"/>
    <col min="23" max="23" width="4.85546875" style="41" bestFit="1" customWidth="1"/>
    <col min="24" max="24" width="7.5703125" style="41" customWidth="1"/>
    <col min="25" max="25" width="6.7109375" style="41" bestFit="1" customWidth="1"/>
    <col min="26" max="26" width="6.140625" style="41" bestFit="1" customWidth="1"/>
    <col min="27" max="28" width="6" style="41" bestFit="1" customWidth="1"/>
    <col min="29" max="29" width="5.7109375" style="41" bestFit="1" customWidth="1"/>
    <col min="30" max="30" width="6.7109375" style="41" bestFit="1" customWidth="1"/>
    <col min="31" max="16384" width="9.140625" style="41"/>
  </cols>
  <sheetData>
    <row r="3" spans="1:30" ht="15" x14ac:dyDescent="0.2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">
      <c r="A4" s="41">
        <v>1</v>
      </c>
    </row>
    <row r="5" spans="1:30" ht="15" x14ac:dyDescent="0.2">
      <c r="A5" s="41" t="s">
        <v>166</v>
      </c>
      <c r="C5" s="43" t="s">
        <v>162</v>
      </c>
      <c r="D5" s="43" t="s">
        <v>167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5" x14ac:dyDescent="0.2">
      <c r="A6" s="41" t="s">
        <v>168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5" x14ac:dyDescent="0.2">
      <c r="A7" s="41" t="s">
        <v>169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.75" thickBot="1" x14ac:dyDescent="0.3">
      <c r="A10" s="44" t="s">
        <v>170</v>
      </c>
      <c r="B10" s="44" t="s">
        <v>171</v>
      </c>
    </row>
    <row r="11" spans="1:30" x14ac:dyDescent="0.2">
      <c r="A11" s="45" t="s">
        <v>172</v>
      </c>
      <c r="B11" s="45" t="s">
        <v>173</v>
      </c>
    </row>
    <row r="12" spans="1:30" x14ac:dyDescent="0.2">
      <c r="A12" s="46" t="s">
        <v>174</v>
      </c>
      <c r="B12" s="46" t="s">
        <v>175</v>
      </c>
    </row>
    <row r="13" spans="1:30" x14ac:dyDescent="0.2">
      <c r="A13" s="46" t="s">
        <v>176</v>
      </c>
      <c r="B13" s="46" t="s">
        <v>177</v>
      </c>
    </row>
    <row r="14" spans="1:30" x14ac:dyDescent="0.2">
      <c r="A14" s="46" t="s">
        <v>178</v>
      </c>
      <c r="B14" s="46" t="s">
        <v>179</v>
      </c>
    </row>
    <row r="15" spans="1:30" x14ac:dyDescent="0.2">
      <c r="A15" s="46" t="s">
        <v>180</v>
      </c>
      <c r="B15" s="46" t="s">
        <v>181</v>
      </c>
    </row>
    <row r="16" spans="1:30" x14ac:dyDescent="0.2">
      <c r="A16" s="46" t="s">
        <v>182</v>
      </c>
      <c r="B16" s="46" t="s">
        <v>183</v>
      </c>
    </row>
    <row r="17" spans="1:2" x14ac:dyDescent="0.2">
      <c r="A17" s="46" t="s">
        <v>184</v>
      </c>
      <c r="B17" s="46" t="s">
        <v>185</v>
      </c>
    </row>
    <row r="18" spans="1:2" x14ac:dyDescent="0.2">
      <c r="A18" s="46" t="s">
        <v>186</v>
      </c>
      <c r="B18" s="46" t="s">
        <v>187</v>
      </c>
    </row>
    <row r="19" spans="1:2" x14ac:dyDescent="0.2">
      <c r="A19" s="46" t="s">
        <v>188</v>
      </c>
      <c r="B19" s="46" t="s">
        <v>189</v>
      </c>
    </row>
    <row r="20" spans="1:2" x14ac:dyDescent="0.2">
      <c r="A20" s="46" t="s">
        <v>190</v>
      </c>
      <c r="B20" s="46" t="s">
        <v>191</v>
      </c>
    </row>
    <row r="21" spans="1:2" x14ac:dyDescent="0.2">
      <c r="A21" s="46" t="s">
        <v>192</v>
      </c>
      <c r="B21" s="46" t="s">
        <v>193</v>
      </c>
    </row>
    <row r="22" spans="1:2" x14ac:dyDescent="0.2">
      <c r="A22" s="46" t="s">
        <v>194</v>
      </c>
      <c r="B22" s="46" t="s">
        <v>195</v>
      </c>
    </row>
    <row r="23" spans="1:2" x14ac:dyDescent="0.2">
      <c r="A23" s="46" t="s">
        <v>196</v>
      </c>
      <c r="B23" s="46" t="s">
        <v>197</v>
      </c>
    </row>
    <row r="24" spans="1:2" x14ac:dyDescent="0.2">
      <c r="A24" s="46" t="s">
        <v>198</v>
      </c>
      <c r="B24" s="46" t="s">
        <v>199</v>
      </c>
    </row>
    <row r="25" spans="1:2" x14ac:dyDescent="0.2">
      <c r="A25" s="46" t="s">
        <v>200</v>
      </c>
      <c r="B25" s="46" t="s">
        <v>201</v>
      </c>
    </row>
    <row r="26" spans="1:2" x14ac:dyDescent="0.2">
      <c r="A26" s="46" t="s">
        <v>202</v>
      </c>
      <c r="B26" s="46" t="s">
        <v>203</v>
      </c>
    </row>
    <row r="27" spans="1:2" x14ac:dyDescent="0.2">
      <c r="A27" s="46" t="s">
        <v>204</v>
      </c>
      <c r="B27" s="46" t="s">
        <v>205</v>
      </c>
    </row>
    <row r="28" spans="1:2" x14ac:dyDescent="0.2">
      <c r="A28" s="46" t="s">
        <v>206</v>
      </c>
      <c r="B28" s="46" t="s">
        <v>207</v>
      </c>
    </row>
    <row r="29" spans="1:2" x14ac:dyDescent="0.2">
      <c r="A29" s="46" t="s">
        <v>208</v>
      </c>
      <c r="B29" s="46" t="s">
        <v>209</v>
      </c>
    </row>
    <row r="30" spans="1:2" x14ac:dyDescent="0.2">
      <c r="A30" s="46" t="s">
        <v>210</v>
      </c>
      <c r="B30" s="46" t="s">
        <v>211</v>
      </c>
    </row>
    <row r="31" spans="1:2" x14ac:dyDescent="0.2">
      <c r="A31" s="46" t="s">
        <v>212</v>
      </c>
      <c r="B31" s="46" t="s">
        <v>213</v>
      </c>
    </row>
    <row r="32" spans="1:2" x14ac:dyDescent="0.2">
      <c r="A32" s="46" t="s">
        <v>214</v>
      </c>
      <c r="B32" s="46" t="s">
        <v>215</v>
      </c>
    </row>
    <row r="33" spans="1:2" x14ac:dyDescent="0.2">
      <c r="A33" s="46" t="s">
        <v>216</v>
      </c>
      <c r="B33" s="46" t="s">
        <v>217</v>
      </c>
    </row>
    <row r="34" spans="1:2" x14ac:dyDescent="0.2">
      <c r="A34" s="46" t="s">
        <v>218</v>
      </c>
      <c r="B34" s="46" t="s">
        <v>219</v>
      </c>
    </row>
    <row r="35" spans="1:2" x14ac:dyDescent="0.2">
      <c r="A35" s="46" t="s">
        <v>220</v>
      </c>
      <c r="B35" s="46" t="s">
        <v>221</v>
      </c>
    </row>
    <row r="36" spans="1:2" x14ac:dyDescent="0.2">
      <c r="A36" s="46" t="s">
        <v>222</v>
      </c>
      <c r="B36" s="46" t="s">
        <v>223</v>
      </c>
    </row>
    <row r="37" spans="1:2" ht="15" x14ac:dyDescent="0.25">
      <c r="A37" s="47" t="s">
        <v>224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P24" sqref="P24"/>
    </sheetView>
  </sheetViews>
  <sheetFormatPr defaultColWidth="9.140625" defaultRowHeight="12.75" x14ac:dyDescent="0.2"/>
  <cols>
    <col min="1" max="1" width="9.140625" style="41"/>
    <col min="2" max="2" width="14.140625" style="41" bestFit="1" customWidth="1"/>
    <col min="3" max="3" width="9.140625" style="41"/>
    <col min="4" max="4" width="13" style="41" customWidth="1"/>
    <col min="5" max="16384" width="9.140625" style="41"/>
  </cols>
  <sheetData>
    <row r="2" spans="2:33" ht="15" x14ac:dyDescent="0.2">
      <c r="B2" s="48"/>
      <c r="C2" s="48"/>
    </row>
    <row r="3" spans="2:33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160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5" x14ac:dyDescent="0.25">
      <c r="D4" s="81" t="s">
        <v>4</v>
      </c>
      <c r="E4" s="81" t="s">
        <v>151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75" x14ac:dyDescent="0.25">
      <c r="D5" s="81" t="s">
        <v>4</v>
      </c>
      <c r="E5" s="86" t="s">
        <v>151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5" x14ac:dyDescent="0.25">
      <c r="D6" s="81" t="s">
        <v>4</v>
      </c>
      <c r="E6" s="81" t="s">
        <v>153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75" x14ac:dyDescent="0.25">
      <c r="D7" s="81" t="s">
        <v>4</v>
      </c>
      <c r="E7" s="86" t="s">
        <v>153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5" x14ac:dyDescent="0.25">
      <c r="D8" s="81" t="s">
        <v>4</v>
      </c>
      <c r="E8" s="81" t="s">
        <v>155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75" x14ac:dyDescent="0.25">
      <c r="D9" s="81" t="s">
        <v>4</v>
      </c>
      <c r="E9" s="86" t="s">
        <v>155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5" x14ac:dyDescent="0.25">
      <c r="D10" s="81" t="s">
        <v>4</v>
      </c>
      <c r="E10" s="93" t="s">
        <v>247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75" x14ac:dyDescent="0.25">
      <c r="B11" s="53"/>
      <c r="C11" s="53"/>
      <c r="D11" s="89" t="s">
        <v>4</v>
      </c>
      <c r="E11" s="87" t="s">
        <v>247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">
      <c r="B15" s="41" t="s">
        <v>225</v>
      </c>
    </row>
    <row r="16" spans="2:33" ht="15.75" thickBot="1" x14ac:dyDescent="0.25">
      <c r="B16" s="49" t="s">
        <v>226</v>
      </c>
      <c r="C16" s="49">
        <v>2018</v>
      </c>
      <c r="D16" s="49">
        <v>2050</v>
      </c>
    </row>
    <row r="17" spans="2:8" x14ac:dyDescent="0.2">
      <c r="B17" s="41" t="s">
        <v>151</v>
      </c>
      <c r="C17" s="41">
        <v>1</v>
      </c>
      <c r="D17" s="41">
        <v>1.5</v>
      </c>
      <c r="H17" s="41">
        <f>G5/G4</f>
        <v>1.5</v>
      </c>
    </row>
    <row r="18" spans="2:8" x14ac:dyDescent="0.2">
      <c r="B18" s="41" t="s">
        <v>153</v>
      </c>
      <c r="C18" s="41">
        <v>1</v>
      </c>
      <c r="D18" s="41">
        <v>1.5</v>
      </c>
      <c r="H18" s="41">
        <f>H7/H6</f>
        <v>1.5</v>
      </c>
    </row>
    <row r="19" spans="2:8" x14ac:dyDescent="0.2">
      <c r="B19" s="64" t="s">
        <v>155</v>
      </c>
      <c r="C19" s="64">
        <v>1</v>
      </c>
      <c r="D19" s="64">
        <v>1.5</v>
      </c>
    </row>
    <row r="20" spans="2:8" x14ac:dyDescent="0.2">
      <c r="B20" s="53" t="s">
        <v>247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topLeftCell="D1" zoomScaleNormal="100"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">
      <c r="B9" s="9" t="s">
        <v>18</v>
      </c>
      <c r="C9" t="s">
        <v>227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">
      <c r="B10" s="9" t="s">
        <v>243</v>
      </c>
      <c r="C10" s="10" t="s">
        <v>244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7"/>
  <sheetViews>
    <sheetView topLeftCell="B1" zoomScaleNormal="100" workbookViewId="0">
      <selection activeCell="H14" sqref="H14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165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245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151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">
      <c r="B6" s="41" t="str">
        <f>Regions!$C$3</f>
        <v>IE</v>
      </c>
      <c r="E6" s="2" t="s">
        <v>4</v>
      </c>
      <c r="H6" s="34" t="s">
        <v>153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">
      <c r="B7" s="41" t="str">
        <f>Regions!$C$3</f>
        <v>IE</v>
      </c>
      <c r="E7" s="2" t="s">
        <v>4</v>
      </c>
      <c r="H7" s="34" t="s">
        <v>155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">
      <c r="B8" s="41" t="str">
        <f>Regions!$C$3</f>
        <v>IE</v>
      </c>
      <c r="E8" s="2" t="s">
        <v>4</v>
      </c>
      <c r="H8" s="34" t="s">
        <v>247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">
      <c r="B9" s="41" t="str">
        <f>Regions!$C$3</f>
        <v>IE</v>
      </c>
      <c r="E9" s="2" t="s">
        <v>4</v>
      </c>
      <c r="H9" s="34" t="s">
        <v>31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5" x14ac:dyDescent="0.25">
      <c r="B10" s="41" t="str">
        <f>Regions!$C$3</f>
        <v>IE</v>
      </c>
      <c r="E10" s="2" t="s">
        <v>4</v>
      </c>
      <c r="H10" s="61" t="s">
        <v>33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">
      <c r="B11" s="41" t="str">
        <f>Regions!$C$3</f>
        <v>IE</v>
      </c>
      <c r="E11" s="2" t="s">
        <v>4</v>
      </c>
      <c r="H11" s="34" t="s">
        <v>35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">
      <c r="B12" s="41" t="str">
        <f>Regions!$C$3</f>
        <v>IE</v>
      </c>
      <c r="E12" s="2" t="s">
        <v>4</v>
      </c>
      <c r="H12" s="34" t="s">
        <v>37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39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RSDRF</v>
      </c>
      <c r="I14" s="6">
        <f>'BY-Demands'!J15</f>
        <v>1.411707806586</v>
      </c>
      <c r="J14" s="51">
        <f t="shared" ref="J14:T14" si="5">I14*(1+$V$5)^(J$4-I$4)</f>
        <v>1.4258601773470243</v>
      </c>
      <c r="K14" s="51">
        <f t="shared" si="5"/>
        <v>1.4618649336105261</v>
      </c>
      <c r="L14" s="51">
        <f t="shared" si="5"/>
        <v>1.4987788550882539</v>
      </c>
      <c r="M14" s="51">
        <f t="shared" si="5"/>
        <v>1.5366248993411675</v>
      </c>
      <c r="N14" s="51">
        <f t="shared" si="5"/>
        <v>1.5754266036374096</v>
      </c>
      <c r="O14" s="51">
        <f t="shared" si="5"/>
        <v>1.6152080995906388</v>
      </c>
      <c r="P14" s="51">
        <f t="shared" si="5"/>
        <v>1.6559941281679984</v>
      </c>
      <c r="Q14" s="51">
        <f t="shared" si="5"/>
        <v>1.6978100550770558</v>
      </c>
      <c r="R14" s="51">
        <f t="shared" si="5"/>
        <v>1.740681886541281</v>
      </c>
      <c r="S14" s="51">
        <f t="shared" si="5"/>
        <v>1.7846362854738755</v>
      </c>
      <c r="T14" s="51">
        <f t="shared" si="5"/>
        <v>1.8297005880600117</v>
      </c>
    </row>
    <row r="15" spans="1:22" x14ac:dyDescent="0.2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RSDCK</v>
      </c>
      <c r="I15" s="6">
        <f>'BY-Demands'!J16</f>
        <v>2.0517341103298801</v>
      </c>
      <c r="J15" s="51">
        <f t="shared" ref="J15:T15" si="6">I15*(1+$V$5)^(J$4-I$4)</f>
        <v>2.0723027447859366</v>
      </c>
      <c r="K15" s="51">
        <f t="shared" si="6"/>
        <v>2.1246309859526327</v>
      </c>
      <c r="L15" s="51">
        <f t="shared" si="6"/>
        <v>2.1782805807827788</v>
      </c>
      <c r="M15" s="51">
        <f t="shared" si="6"/>
        <v>2.233284895112202</v>
      </c>
      <c r="N15" s="51">
        <f t="shared" si="6"/>
        <v>2.2896781373058963</v>
      </c>
      <c r="O15" s="51">
        <f t="shared" si="6"/>
        <v>2.3474953795329392</v>
      </c>
      <c r="P15" s="51">
        <f t="shared" si="6"/>
        <v>2.4067725795786274</v>
      </c>
      <c r="Q15" s="51">
        <f t="shared" si="6"/>
        <v>2.4675466032073956</v>
      </c>
      <c r="R15" s="51">
        <f t="shared" si="6"/>
        <v>2.5298552470904285</v>
      </c>
      <c r="S15" s="51">
        <f t="shared" si="6"/>
        <v>2.5937372623122221</v>
      </c>
      <c r="T15" s="51">
        <f t="shared" si="6"/>
        <v>2.6592323784707159</v>
      </c>
    </row>
    <row r="16" spans="1:22" x14ac:dyDescent="0.2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RSDCW</v>
      </c>
      <c r="I16" s="6">
        <f>'BY-Demands'!J17</f>
        <v>1.10232379053225</v>
      </c>
      <c r="J16" s="51">
        <f t="shared" ref="J16:T16" si="7">I16*(1+$V$5)^(J$4-I$4)</f>
        <v>1.1133745865323355</v>
      </c>
      <c r="K16" s="51">
        <f t="shared" si="7"/>
        <v>1.1414886900432841</v>
      </c>
      <c r="L16" s="51">
        <f t="shared" si="7"/>
        <v>1.170312709898458</v>
      </c>
      <c r="M16" s="51">
        <f t="shared" si="7"/>
        <v>1.1998645723751649</v>
      </c>
      <c r="N16" s="51">
        <f t="shared" si="7"/>
        <v>1.2301626564116785</v>
      </c>
      <c r="O16" s="51">
        <f t="shared" si="7"/>
        <v>1.2612258050374954</v>
      </c>
      <c r="P16" s="51">
        <f t="shared" si="7"/>
        <v>1.2930733370922194</v>
      </c>
      <c r="Q16" s="51">
        <f t="shared" si="7"/>
        <v>1.3257250592403633</v>
      </c>
      <c r="R16" s="51">
        <f t="shared" si="7"/>
        <v>1.3592012782895391</v>
      </c>
      <c r="S16" s="51">
        <f t="shared" si="7"/>
        <v>1.3935228138196982</v>
      </c>
      <c r="T16" s="51">
        <f t="shared" si="7"/>
        <v>1.4287110111312753</v>
      </c>
    </row>
    <row r="17" spans="2:22" x14ac:dyDescent="0.2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RSDCD</v>
      </c>
      <c r="I17" s="6">
        <f>'BY-Demands'!J18</f>
        <v>1.7147299705762999</v>
      </c>
      <c r="J17" s="51">
        <f t="shared" ref="J17:T17" si="8">I17*(1+$V$5)^(J$4-I$4)</f>
        <v>1.731920138531327</v>
      </c>
      <c r="K17" s="51">
        <f t="shared" si="8"/>
        <v>1.7756532923470774</v>
      </c>
      <c r="L17" s="51">
        <f t="shared" si="8"/>
        <v>1.8204907630999205</v>
      </c>
      <c r="M17" s="51">
        <f t="shared" si="8"/>
        <v>1.8664604361763686</v>
      </c>
      <c r="N17" s="51">
        <f t="shared" si="8"/>
        <v>1.9135909011038872</v>
      </c>
      <c r="O17" s="51">
        <f t="shared" si="8"/>
        <v>1.9619114693313366</v>
      </c>
      <c r="P17" s="51">
        <f t="shared" si="8"/>
        <v>2.0114521924583921</v>
      </c>
      <c r="Q17" s="51">
        <f t="shared" si="8"/>
        <v>2.0622438809252794</v>
      </c>
      <c r="R17" s="51">
        <f t="shared" si="8"/>
        <v>2.1143181231744488</v>
      </c>
      <c r="S17" s="51">
        <f t="shared" si="8"/>
        <v>2.1677073052961071</v>
      </c>
      <c r="T17" s="51">
        <f t="shared" si="8"/>
        <v>2.2224446311698229</v>
      </c>
    </row>
    <row r="18" spans="2:22" x14ac:dyDescent="0.2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RSDDW</v>
      </c>
      <c r="I18" s="6">
        <f>'BY-Demands'!J19</f>
        <v>1.1862012348846001</v>
      </c>
      <c r="J18" s="51">
        <f t="shared" ref="J18:T18" si="9">I18*(1+$V$5)^(J$4-I$4)</f>
        <v>1.1980929022643179</v>
      </c>
      <c r="K18" s="51">
        <f t="shared" si="9"/>
        <v>1.2283462494104032</v>
      </c>
      <c r="L18" s="51">
        <f t="shared" si="9"/>
        <v>1.2593635314832472</v>
      </c>
      <c r="M18" s="51">
        <f t="shared" si="9"/>
        <v>1.2911640387970591</v>
      </c>
      <c r="N18" s="51">
        <f t="shared" si="9"/>
        <v>1.3237675487706548</v>
      </c>
      <c r="O18" s="51">
        <f t="shared" si="9"/>
        <v>1.3571943382274592</v>
      </c>
      <c r="P18" s="51">
        <f t="shared" si="9"/>
        <v>1.3914651960060977</v>
      </c>
      <c r="Q18" s="51">
        <f t="shared" si="9"/>
        <v>1.4266014358894226</v>
      </c>
      <c r="R18" s="51">
        <f t="shared" si="9"/>
        <v>1.4626249098600117</v>
      </c>
      <c r="S18" s="51">
        <f t="shared" si="9"/>
        <v>1.4995580216903865</v>
      </c>
      <c r="T18" s="51">
        <f t="shared" si="9"/>
        <v>1.5374237408763995</v>
      </c>
    </row>
    <row r="19" spans="2:22" x14ac:dyDescent="0.2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RSDOE</v>
      </c>
      <c r="I19" s="6">
        <f>'BY-Demands'!J20</f>
        <v>10.352794328441099</v>
      </c>
      <c r="J19" s="51">
        <f t="shared" ref="J19:T19" si="10">I19*(1+$V$5)^(J$4-I$4)</f>
        <v>10.456581091583718</v>
      </c>
      <c r="K19" s="51">
        <f t="shared" si="10"/>
        <v>10.720622867582055</v>
      </c>
      <c r="L19" s="51">
        <f t="shared" si="10"/>
        <v>10.991332029302525</v>
      </c>
      <c r="M19" s="51">
        <f t="shared" si="10"/>
        <v>11.268876936589701</v>
      </c>
      <c r="N19" s="51">
        <f t="shared" si="10"/>
        <v>11.553430200585208</v>
      </c>
      <c r="O19" s="51">
        <f t="shared" si="10"/>
        <v>11.845168791078299</v>
      </c>
      <c r="P19" s="51">
        <f t="shared" si="10"/>
        <v>12.144274146567174</v>
      </c>
      <c r="Q19" s="51">
        <f t="shared" si="10"/>
        <v>12.450932287099475</v>
      </c>
      <c r="R19" s="51">
        <f t="shared" si="10"/>
        <v>12.765333929962157</v>
      </c>
      <c r="S19" s="51">
        <f t="shared" si="10"/>
        <v>13.087674608292664</v>
      </c>
      <c r="T19" s="51">
        <f t="shared" si="10"/>
        <v>13.418154792685185</v>
      </c>
    </row>
    <row r="20" spans="2:22" x14ac:dyDescent="0.2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2" x14ac:dyDescent="0.2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'BY-Demands'!J22</f>
        <v>206.79888500000001</v>
      </c>
      <c r="J21" s="51">
        <f>I21*(1+$V$21)^(J$4-I$4)</f>
        <v>210.95554258850001</v>
      </c>
      <c r="K21" s="51">
        <f t="shared" ref="K21:T21" si="12">J21*(1+$V$21)^(K$4-J$4)</f>
        <v>221.71639538481207</v>
      </c>
      <c r="L21" s="51">
        <f t="shared" si="12"/>
        <v>233.02615982138272</v>
      </c>
      <c r="M21" s="51">
        <f t="shared" si="12"/>
        <v>244.91283590848204</v>
      </c>
      <c r="N21" s="51">
        <f t="shared" si="12"/>
        <v>257.40585193830674</v>
      </c>
      <c r="O21" s="51">
        <f t="shared" si="12"/>
        <v>270.5361373417129</v>
      </c>
      <c r="P21" s="51">
        <f t="shared" si="12"/>
        <v>284.33619926137413</v>
      </c>
      <c r="Q21" s="51">
        <f t="shared" si="12"/>
        <v>298.84020303094042</v>
      </c>
      <c r="R21" s="51">
        <f t="shared" si="12"/>
        <v>314.08405675944283</v>
      </c>
      <c r="S21" s="51">
        <f t="shared" si="12"/>
        <v>330.10550023035324</v>
      </c>
      <c r="T21" s="51">
        <f t="shared" si="12"/>
        <v>346.9441983353891</v>
      </c>
      <c r="U21" s="41"/>
      <c r="V21" s="7">
        <v>0.01</v>
      </c>
    </row>
    <row r="22" spans="2:22" x14ac:dyDescent="0.2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'BY-Demands'!J23</f>
        <v>766.351721</v>
      </c>
      <c r="J22" s="51">
        <f>I22*(1+$V$21)^(J$4-I$4)</f>
        <v>781.75539059209996</v>
      </c>
      <c r="K22" s="51">
        <f t="shared" ref="K22:T22" si="13">J22*(1+$V$21)^(K$4-J$4)</f>
        <v>821.632772232148</v>
      </c>
      <c r="L22" s="51">
        <f t="shared" si="13"/>
        <v>863.54430110751173</v>
      </c>
      <c r="M22" s="51">
        <f t="shared" si="13"/>
        <v>907.5937391705753</v>
      </c>
      <c r="N22" s="51">
        <f t="shared" si="13"/>
        <v>953.89014127611267</v>
      </c>
      <c r="O22" s="51">
        <f t="shared" si="13"/>
        <v>1002.5481251725032</v>
      </c>
      <c r="P22" s="51">
        <f t="shared" si="13"/>
        <v>1053.6881552652135</v>
      </c>
      <c r="Q22" s="51">
        <f t="shared" si="13"/>
        <v>1107.4368408550686</v>
      </c>
      <c r="R22" s="51">
        <f t="shared" si="13"/>
        <v>1163.9272495896712</v>
      </c>
      <c r="S22" s="51">
        <f t="shared" si="13"/>
        <v>1223.2992369039955</v>
      </c>
      <c r="T22" s="51">
        <f t="shared" si="13"/>
        <v>1285.6997922657599</v>
      </c>
      <c r="U22" s="41"/>
      <c r="V22" s="41"/>
    </row>
    <row r="23" spans="2:22" x14ac:dyDescent="0.2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'BY-Demands'!J24</f>
        <v>724.42972899999995</v>
      </c>
      <c r="J23" s="51">
        <f>I23*(1+$V$21)^(J$4-I$4)</f>
        <v>738.99076655289991</v>
      </c>
      <c r="K23" s="51">
        <f t="shared" ref="K23:T23" si="14">J23*(1+$V$21)^(K$4-J$4)</f>
        <v>776.68672257820072</v>
      </c>
      <c r="L23" s="51">
        <f t="shared" si="14"/>
        <v>816.3055512089195</v>
      </c>
      <c r="M23" s="51">
        <f t="shared" si="14"/>
        <v>857.94533827299449</v>
      </c>
      <c r="N23" s="51">
        <f t="shared" si="14"/>
        <v>901.70917296136133</v>
      </c>
      <c r="O23" s="51">
        <f t="shared" si="14"/>
        <v>947.70540304974986</v>
      </c>
      <c r="P23" s="51">
        <f t="shared" si="14"/>
        <v>996.04790313935825</v>
      </c>
      <c r="Q23" s="51">
        <f t="shared" si="14"/>
        <v>1046.8563565804968</v>
      </c>
      <c r="R23" s="51">
        <f t="shared" si="14"/>
        <v>1100.2565517771714</v>
      </c>
      <c r="S23" s="51">
        <f t="shared" si="14"/>
        <v>1156.3806936061781</v>
      </c>
      <c r="T23" s="51">
        <f t="shared" si="14"/>
        <v>1215.3677307217019</v>
      </c>
      <c r="U23" s="41"/>
      <c r="V23" s="41"/>
    </row>
    <row r="24" spans="2:22" x14ac:dyDescent="0.2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127</v>
      </c>
      <c r="I24" s="6">
        <f>'BY-Demands'!J25</f>
        <v>14.9399735840377</v>
      </c>
      <c r="J24" s="51">
        <f t="shared" ref="J24:T24" si="15">I24*(1+$V$5)^(J$4-I$4)</f>
        <v>15.089746819217675</v>
      </c>
      <c r="K24" s="51">
        <f t="shared" si="15"/>
        <v>15.470781835789047</v>
      </c>
      <c r="L24" s="51">
        <f t="shared" si="15"/>
        <v>15.861438464014542</v>
      </c>
      <c r="M24" s="51">
        <f t="shared" si="15"/>
        <v>16.261959661645538</v>
      </c>
      <c r="N24" s="51">
        <f t="shared" si="15"/>
        <v>16.672594521421093</v>
      </c>
      <c r="O24" s="51">
        <f t="shared" si="15"/>
        <v>17.093598425984073</v>
      </c>
      <c r="P24" s="51">
        <f t="shared" si="15"/>
        <v>17.5252332067091</v>
      </c>
      <c r="Q24" s="51">
        <f t="shared" si="15"/>
        <v>17.967767306541116</v>
      </c>
      <c r="R24" s="51">
        <f t="shared" si="15"/>
        <v>18.421475946945819</v>
      </c>
      <c r="S24" s="51">
        <f t="shared" si="15"/>
        <v>18.886641299075798</v>
      </c>
      <c r="T24" s="51">
        <f t="shared" si="15"/>
        <v>19.363552659258843</v>
      </c>
    </row>
    <row r="25" spans="2:22" x14ac:dyDescent="0.2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129</v>
      </c>
      <c r="I25" s="6">
        <f>'BY-Demands'!J26</f>
        <v>12.334695394352201</v>
      </c>
      <c r="J25" s="51">
        <f t="shared" ref="J25:T25" si="16">I25*(1+$V$5)^(J$4-I$4)</f>
        <v>12.458350715680577</v>
      </c>
      <c r="K25" s="51">
        <f t="shared" si="16"/>
        <v>12.772939683161175</v>
      </c>
      <c r="L25" s="51">
        <f t="shared" si="16"/>
        <v>13.09547241629094</v>
      </c>
      <c r="M25" s="51">
        <f t="shared" si="16"/>
        <v>13.426149505107071</v>
      </c>
      <c r="N25" s="51">
        <f t="shared" si="16"/>
        <v>13.765176604796569</v>
      </c>
      <c r="O25" s="51">
        <f t="shared" si="16"/>
        <v>14.112764563597619</v>
      </c>
      <c r="P25" s="51">
        <f t="shared" si="16"/>
        <v>14.469129553930642</v>
      </c>
      <c r="Q25" s="51">
        <f t="shared" si="16"/>
        <v>14.834493206840568</v>
      </c>
      <c r="R25" s="51">
        <f t="shared" si="16"/>
        <v>15.209082749833938</v>
      </c>
      <c r="S25" s="51">
        <f t="shared" si="16"/>
        <v>15.593131148196582</v>
      </c>
      <c r="T25" s="51">
        <f t="shared" si="16"/>
        <v>15.986877249879731</v>
      </c>
    </row>
    <row r="26" spans="2:22" x14ac:dyDescent="0.2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131</v>
      </c>
      <c r="I26" s="6">
        <f>'BY-Demands'!J27</f>
        <v>5.9239600161508799</v>
      </c>
      <c r="J26" s="51">
        <f t="shared" ref="J26:T26" si="17">I26*(1+$V$5)^(J$4-I$4)</f>
        <v>5.9833477153127905</v>
      </c>
      <c r="K26" s="51">
        <f t="shared" si="17"/>
        <v>6.1344347430257375</v>
      </c>
      <c r="L26" s="51">
        <f t="shared" si="17"/>
        <v>6.2893369075198393</v>
      </c>
      <c r="M26" s="51">
        <f t="shared" si="17"/>
        <v>6.4481505457796766</v>
      </c>
      <c r="N26" s="51">
        <f t="shared" si="17"/>
        <v>6.6109744274194115</v>
      </c>
      <c r="O26" s="51">
        <f t="shared" si="17"/>
        <v>6.7779098161097346</v>
      </c>
      <c r="P26" s="51">
        <f t="shared" si="17"/>
        <v>6.9490605325559187</v>
      </c>
      <c r="Q26" s="51">
        <f t="shared" si="17"/>
        <v>7.1245330190661456</v>
      </c>
      <c r="R26" s="51">
        <f t="shared" si="17"/>
        <v>7.3044364057502635</v>
      </c>
      <c r="S26" s="51">
        <f t="shared" si="17"/>
        <v>7.4888825783901485</v>
      </c>
      <c r="T26" s="51">
        <f t="shared" si="17"/>
        <v>7.6779862480238767</v>
      </c>
    </row>
    <row r="27" spans="2:22" x14ac:dyDescent="0.2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133</v>
      </c>
      <c r="I27" s="6">
        <f>'BY-Demands'!J28</f>
        <v>2.3392558619616</v>
      </c>
      <c r="J27" s="51">
        <f t="shared" ref="J27:T27" si="18">I27*(1+$V$5)^(J$4-I$4)</f>
        <v>2.3627069019777642</v>
      </c>
      <c r="K27" s="51">
        <f t="shared" si="18"/>
        <v>2.4223682120271706</v>
      </c>
      <c r="L27" s="51">
        <f t="shared" si="18"/>
        <v>2.4835360449185901</v>
      </c>
      <c r="M27" s="51">
        <f t="shared" si="18"/>
        <v>2.5462484422416498</v>
      </c>
      <c r="N27" s="51">
        <f t="shared" si="18"/>
        <v>2.6105444061837857</v>
      </c>
      <c r="O27" s="51">
        <f t="shared" si="18"/>
        <v>2.6764639237865411</v>
      </c>
      <c r="P27" s="51">
        <f t="shared" si="18"/>
        <v>2.7440479918143672</v>
      </c>
      <c r="Q27" s="51">
        <f t="shared" si="18"/>
        <v>2.8133386422513924</v>
      </c>
      <c r="R27" s="51">
        <f t="shared" si="18"/>
        <v>2.8843789684420154</v>
      </c>
      <c r="S27" s="51">
        <f t="shared" si="18"/>
        <v>2.9572131518915823</v>
      </c>
      <c r="T27" s="51">
        <f t="shared" si="18"/>
        <v>3.0318864897438145</v>
      </c>
    </row>
    <row r="28" spans="2:22" x14ac:dyDescent="0.2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135</v>
      </c>
      <c r="I28" s="6">
        <f>'BY-Demands'!J29</f>
        <v>1.52795684913554</v>
      </c>
      <c r="J28" s="51">
        <f t="shared" ref="J28:T28" si="19">I28*(1+$V$5)^(J$4-I$4)</f>
        <v>1.5432746165481233</v>
      </c>
      <c r="K28" s="51">
        <f t="shared" si="19"/>
        <v>1.5822442345367886</v>
      </c>
      <c r="L28" s="51">
        <f t="shared" si="19"/>
        <v>1.6221978842135922</v>
      </c>
      <c r="M28" s="51">
        <f t="shared" si="19"/>
        <v>1.663160413611777</v>
      </c>
      <c r="N28" s="51">
        <f t="shared" si="19"/>
        <v>1.7051572982085637</v>
      </c>
      <c r="O28" s="51">
        <f t="shared" si="19"/>
        <v>1.7482146567688963</v>
      </c>
      <c r="P28" s="51">
        <f t="shared" si="19"/>
        <v>1.7923592675892643</v>
      </c>
      <c r="Q28" s="51">
        <f t="shared" si="19"/>
        <v>1.8376185851517</v>
      </c>
      <c r="R28" s="51">
        <f t="shared" si="19"/>
        <v>1.884020757198311</v>
      </c>
      <c r="S28" s="51">
        <f t="shared" si="19"/>
        <v>1.9315946422369656</v>
      </c>
      <c r="T28" s="51">
        <f t="shared" si="19"/>
        <v>1.9803698274890196</v>
      </c>
    </row>
    <row r="29" spans="2:22" x14ac:dyDescent="0.2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137</v>
      </c>
      <c r="I29" s="6">
        <f>'BY-Demands'!J30</f>
        <v>1.32924900232905</v>
      </c>
      <c r="J29" s="51">
        <f t="shared" ref="J29:T29" si="20">I29*(1+$V$5)^(J$4-I$4)</f>
        <v>1.3425747235773984</v>
      </c>
      <c r="K29" s="51">
        <f t="shared" si="20"/>
        <v>1.3764764177658726</v>
      </c>
      <c r="L29" s="51">
        <f t="shared" si="20"/>
        <v>1.4112341722157722</v>
      </c>
      <c r="M29" s="51">
        <f t="shared" si="20"/>
        <v>1.4468696035214514</v>
      </c>
      <c r="N29" s="51">
        <f t="shared" si="20"/>
        <v>1.4834048741233603</v>
      </c>
      <c r="O29" s="51">
        <f t="shared" si="20"/>
        <v>1.5208627060913424</v>
      </c>
      <c r="P29" s="51">
        <f t="shared" si="20"/>
        <v>1.5592663952559789</v>
      </c>
      <c r="Q29" s="51">
        <f t="shared" si="20"/>
        <v>1.5986398256967653</v>
      </c>
      <c r="R29" s="51">
        <f t="shared" si="20"/>
        <v>1.6390074845961347</v>
      </c>
      <c r="S29" s="51">
        <f t="shared" si="20"/>
        <v>1.6803944774685617</v>
      </c>
      <c r="T29" s="51">
        <f t="shared" si="20"/>
        <v>1.7228265437742223</v>
      </c>
    </row>
    <row r="30" spans="2:22" x14ac:dyDescent="0.2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139</v>
      </c>
      <c r="I30" s="6">
        <f>'BY-Demands'!J31</f>
        <v>22.658222246043199</v>
      </c>
      <c r="J30" s="51">
        <f t="shared" ref="J30:T30" si="21">I30*(1+$V$5)^(J$4-I$4)</f>
        <v>22.885370924059774</v>
      </c>
      <c r="K30" s="51">
        <f t="shared" si="21"/>
        <v>23.46325521819422</v>
      </c>
      <c r="L30" s="51">
        <f t="shared" si="21"/>
        <v>24.055731814918623</v>
      </c>
      <c r="M30" s="51">
        <f t="shared" si="21"/>
        <v>24.663169188159401</v>
      </c>
      <c r="N30" s="51">
        <f t="shared" si="21"/>
        <v>25.285945116271368</v>
      </c>
      <c r="O30" s="51">
        <f t="shared" si="21"/>
        <v>25.924446916986192</v>
      </c>
      <c r="P30" s="51">
        <f t="shared" si="21"/>
        <v>26.579071688293627</v>
      </c>
      <c r="Q30" s="51">
        <f t="shared" si="21"/>
        <v>27.250226555405288</v>
      </c>
      <c r="R30" s="51">
        <f t="shared" si="21"/>
        <v>27.938328923954558</v>
      </c>
      <c r="S30" s="51">
        <f t="shared" si="21"/>
        <v>28.643806739590126</v>
      </c>
      <c r="T30" s="51">
        <f t="shared" si="21"/>
        <v>29.367098754124584</v>
      </c>
    </row>
    <row r="31" spans="2:22" x14ac:dyDescent="0.2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141</v>
      </c>
      <c r="I31" s="6">
        <f>'BY-Demands'!J32</f>
        <v>1.0121675156415799</v>
      </c>
      <c r="J31" s="51">
        <f t="shared" ref="J31:T31" si="22">I31*(1+$V$5)^(J$4-I$4)</f>
        <v>1.0223144949858864</v>
      </c>
      <c r="K31" s="51">
        <f t="shared" si="22"/>
        <v>1.0481292170753256</v>
      </c>
      <c r="L31" s="51">
        <f t="shared" si="22"/>
        <v>1.0745957932466772</v>
      </c>
      <c r="M31" s="51">
        <f t="shared" si="22"/>
        <v>1.1017306836323664</v>
      </c>
      <c r="N31" s="51">
        <f t="shared" si="22"/>
        <v>1.1295507640037885</v>
      </c>
      <c r="O31" s="51">
        <f t="shared" si="22"/>
        <v>1.1580733362667142</v>
      </c>
      <c r="P31" s="51">
        <f t="shared" si="22"/>
        <v>1.1873161392217162</v>
      </c>
      <c r="Q31" s="51">
        <f t="shared" si="22"/>
        <v>1.2172973595963108</v>
      </c>
      <c r="R31" s="51">
        <f t="shared" si="22"/>
        <v>1.2480356433556745</v>
      </c>
      <c r="S31" s="51">
        <f t="shared" si="22"/>
        <v>1.2795501072989699</v>
      </c>
      <c r="T31" s="51">
        <f t="shared" si="22"/>
        <v>1.3118603509484945</v>
      </c>
    </row>
    <row r="32" spans="2:22" x14ac:dyDescent="0.2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143</v>
      </c>
      <c r="I32" s="6">
        <f>'BY-Demands'!J33</f>
        <v>1.63362258706646</v>
      </c>
      <c r="J32" s="51">
        <f t="shared" ref="J32:T32" si="23">I32*(1+$V$5)^(J$4-I$4)</f>
        <v>1.6499996535018009</v>
      </c>
      <c r="K32" s="51">
        <f t="shared" si="23"/>
        <v>1.691664212413692</v>
      </c>
      <c r="L32" s="51">
        <f t="shared" si="23"/>
        <v>1.734380853649139</v>
      </c>
      <c r="M32" s="51">
        <f t="shared" si="23"/>
        <v>1.7781761436052055</v>
      </c>
      <c r="N32" s="51">
        <f t="shared" si="23"/>
        <v>1.8230773195137722</v>
      </c>
      <c r="O32" s="51">
        <f t="shared" si="23"/>
        <v>1.8691123063809565</v>
      </c>
      <c r="P32" s="51">
        <f t="shared" si="23"/>
        <v>1.9163097343542739</v>
      </c>
      <c r="Q32" s="51">
        <f t="shared" si="23"/>
        <v>1.9646989565283419</v>
      </c>
      <c r="R32" s="51">
        <f t="shared" si="23"/>
        <v>2.0143100672002006</v>
      </c>
      <c r="S32" s="51">
        <f t="shared" si="23"/>
        <v>2.0651739205856017</v>
      </c>
      <c r="T32" s="51">
        <f t="shared" si="23"/>
        <v>2.1173221500079094</v>
      </c>
    </row>
    <row r="33" spans="2:20" x14ac:dyDescent="0.2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145</v>
      </c>
      <c r="I33" s="6">
        <f>'BY-Demands'!J34</f>
        <v>0.62101142059626402</v>
      </c>
      <c r="J33" s="51">
        <f t="shared" ref="J33:T33" si="24">I33*(1+$V$5)^(J$4-I$4)</f>
        <v>0.62723706008774138</v>
      </c>
      <c r="K33" s="51">
        <f t="shared" si="24"/>
        <v>0.64307558186335734</v>
      </c>
      <c r="L33" s="51">
        <f t="shared" si="24"/>
        <v>0.65931404616150469</v>
      </c>
      <c r="M33" s="51">
        <f t="shared" si="24"/>
        <v>0.67596255203205657</v>
      </c>
      <c r="N33" s="51">
        <f t="shared" si="24"/>
        <v>0.69303145353855078</v>
      </c>
      <c r="O33" s="51">
        <f t="shared" si="24"/>
        <v>0.71053136619760449</v>
      </c>
      <c r="P33" s="51">
        <f t="shared" si="24"/>
        <v>0.72847317358093211</v>
      </c>
      <c r="Q33" s="51">
        <f t="shared" si="24"/>
        <v>0.7468680340840721</v>
      </c>
      <c r="R33" s="51">
        <f t="shared" si="24"/>
        <v>0.76572738786603345</v>
      </c>
      <c r="S33" s="51">
        <f t="shared" si="24"/>
        <v>0.78506296396417596</v>
      </c>
      <c r="T33" s="51">
        <f t="shared" si="24"/>
        <v>0.80488678758875076</v>
      </c>
    </row>
    <row r="34" spans="2:20" x14ac:dyDescent="0.2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147</v>
      </c>
      <c r="I34" s="6">
        <f>'BY-Demands'!J35</f>
        <v>10.1146748592937</v>
      </c>
      <c r="J34" s="51">
        <f t="shared" ref="J34:T34" si="25">I34*(1+$V$5)^(J$4-I$4)</f>
        <v>10.216074474758116</v>
      </c>
      <c r="K34" s="51">
        <f t="shared" si="25"/>
        <v>10.474043157296002</v>
      </c>
      <c r="L34" s="51">
        <f t="shared" si="25"/>
        <v>10.73852587233578</v>
      </c>
      <c r="M34" s="51">
        <f t="shared" si="25"/>
        <v>11.009687107361041</v>
      </c>
      <c r="N34" s="51">
        <f t="shared" si="25"/>
        <v>11.287695503370459</v>
      </c>
      <c r="O34" s="51">
        <f t="shared" si="25"/>
        <v>11.572723959759255</v>
      </c>
      <c r="P34" s="51">
        <f t="shared" si="25"/>
        <v>11.864949741849044</v>
      </c>
      <c r="Q34" s="51">
        <f t="shared" si="25"/>
        <v>12.164554591132946</v>
      </c>
      <c r="R34" s="51">
        <f t="shared" si="25"/>
        <v>12.471724838304528</v>
      </c>
      <c r="S34" s="51">
        <f t="shared" si="25"/>
        <v>12.786651519140868</v>
      </c>
      <c r="T34" s="51">
        <f t="shared" si="25"/>
        <v>13.109530493311807</v>
      </c>
    </row>
    <row r="35" spans="2:20" x14ac:dyDescent="0.2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149</v>
      </c>
      <c r="I35" s="6">
        <f>'BY-Demands'!J36</f>
        <v>0</v>
      </c>
      <c r="J35" s="39">
        <f t="shared" ref="J35:T35" si="26">I35*(1+$V$5)^(J$4-I$4)</f>
        <v>0</v>
      </c>
      <c r="K35" s="39">
        <f t="shared" si="26"/>
        <v>0</v>
      </c>
      <c r="L35" s="39">
        <f t="shared" si="26"/>
        <v>0</v>
      </c>
      <c r="M35" s="39">
        <f t="shared" si="26"/>
        <v>0</v>
      </c>
      <c r="N35" s="39">
        <f t="shared" si="26"/>
        <v>0</v>
      </c>
      <c r="O35" s="39">
        <f t="shared" si="26"/>
        <v>0</v>
      </c>
      <c r="P35" s="39">
        <f t="shared" si="26"/>
        <v>0</v>
      </c>
      <c r="Q35" s="39">
        <f t="shared" si="26"/>
        <v>0</v>
      </c>
      <c r="R35" s="39">
        <f t="shared" si="26"/>
        <v>0</v>
      </c>
      <c r="S35" s="39">
        <f t="shared" si="26"/>
        <v>0</v>
      </c>
      <c r="T35" s="39">
        <f t="shared" si="26"/>
        <v>0</v>
      </c>
    </row>
    <row r="36" spans="2:20" x14ac:dyDescent="0.2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38" t="s">
        <v>92</v>
      </c>
      <c r="I36" s="6">
        <f>'BY-Demands'!J37</f>
        <v>0</v>
      </c>
      <c r="J36" s="39">
        <f t="shared" ref="J36:T36" si="27">I36*(1+$V$5)^(J$4-I$4)</f>
        <v>0</v>
      </c>
      <c r="K36" s="39">
        <f t="shared" si="27"/>
        <v>0</v>
      </c>
      <c r="L36" s="39">
        <f t="shared" si="27"/>
        <v>0</v>
      </c>
      <c r="M36" s="39">
        <f t="shared" si="27"/>
        <v>0</v>
      </c>
      <c r="N36" s="39">
        <f t="shared" si="27"/>
        <v>0</v>
      </c>
      <c r="O36" s="39">
        <f t="shared" si="27"/>
        <v>0</v>
      </c>
      <c r="P36" s="39">
        <f t="shared" si="27"/>
        <v>0</v>
      </c>
      <c r="Q36" s="39">
        <f t="shared" si="27"/>
        <v>0</v>
      </c>
      <c r="R36" s="39">
        <f t="shared" si="27"/>
        <v>0</v>
      </c>
      <c r="S36" s="39">
        <f t="shared" si="27"/>
        <v>0</v>
      </c>
      <c r="T36" s="39">
        <f t="shared" si="27"/>
        <v>0</v>
      </c>
    </row>
    <row r="37" spans="2:20" x14ac:dyDescent="0.2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95</v>
      </c>
      <c r="I37" s="6">
        <f>'BY-Demands'!J38</f>
        <v>0</v>
      </c>
      <c r="J37" s="39">
        <f t="shared" ref="J37:T37" si="28">I37*(1+$V$5)^(J$4-I$4)</f>
        <v>0</v>
      </c>
      <c r="K37" s="39">
        <f t="shared" si="28"/>
        <v>0</v>
      </c>
      <c r="L37" s="39">
        <f t="shared" si="28"/>
        <v>0</v>
      </c>
      <c r="M37" s="39">
        <f t="shared" si="28"/>
        <v>0</v>
      </c>
      <c r="N37" s="39">
        <f t="shared" si="28"/>
        <v>0</v>
      </c>
      <c r="O37" s="39">
        <f t="shared" si="28"/>
        <v>0</v>
      </c>
      <c r="P37" s="39">
        <f t="shared" si="28"/>
        <v>0</v>
      </c>
      <c r="Q37" s="39">
        <f t="shared" si="28"/>
        <v>0</v>
      </c>
      <c r="R37" s="39">
        <f t="shared" si="28"/>
        <v>0</v>
      </c>
      <c r="S37" s="39">
        <f t="shared" si="28"/>
        <v>0</v>
      </c>
      <c r="T37" s="39">
        <f t="shared" si="28"/>
        <v>0</v>
      </c>
    </row>
    <row r="38" spans="2:20" x14ac:dyDescent="0.2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97</v>
      </c>
      <c r="I38" s="6">
        <f>'BY-Demands'!J39</f>
        <v>0</v>
      </c>
      <c r="J38" s="39">
        <f t="shared" ref="J38:T38" si="29">I38*(1+$V$5)^(J$4-I$4)</f>
        <v>0</v>
      </c>
      <c r="K38" s="39">
        <f t="shared" si="29"/>
        <v>0</v>
      </c>
      <c r="L38" s="39">
        <f t="shared" si="29"/>
        <v>0</v>
      </c>
      <c r="M38" s="39">
        <f t="shared" si="29"/>
        <v>0</v>
      </c>
      <c r="N38" s="39">
        <f t="shared" si="29"/>
        <v>0</v>
      </c>
      <c r="O38" s="39">
        <f t="shared" si="29"/>
        <v>0</v>
      </c>
      <c r="P38" s="39">
        <f t="shared" si="29"/>
        <v>0</v>
      </c>
      <c r="Q38" s="39">
        <f t="shared" si="29"/>
        <v>0</v>
      </c>
      <c r="R38" s="39">
        <f t="shared" si="29"/>
        <v>0</v>
      </c>
      <c r="S38" s="39">
        <f t="shared" si="29"/>
        <v>0</v>
      </c>
      <c r="T38" s="39">
        <f t="shared" si="29"/>
        <v>0</v>
      </c>
    </row>
    <row r="39" spans="2:20" x14ac:dyDescent="0.2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38" t="s">
        <v>99</v>
      </c>
      <c r="I39" s="6">
        <f>'BY-Demands'!J40</f>
        <v>17.133327376888499</v>
      </c>
      <c r="J39" s="51">
        <f t="shared" ref="J39:T39" si="30">I39*(1+$V$5)^(J$4-I$4)</f>
        <v>17.305088983841802</v>
      </c>
      <c r="K39" s="51">
        <f t="shared" si="30"/>
        <v>17.742064166177503</v>
      </c>
      <c r="L39" s="51">
        <f t="shared" si="30"/>
        <v>18.190073519453072</v>
      </c>
      <c r="M39" s="51">
        <f t="shared" si="30"/>
        <v>18.649395670311971</v>
      </c>
      <c r="N39" s="51">
        <f t="shared" si="30"/>
        <v>19.120316281069563</v>
      </c>
      <c r="O39" s="51">
        <f t="shared" si="30"/>
        <v>19.603128227372643</v>
      </c>
      <c r="P39" s="51">
        <f t="shared" si="30"/>
        <v>20.098131780345106</v>
      </c>
      <c r="Q39" s="51">
        <f t="shared" si="30"/>
        <v>20.605634793332996</v>
      </c>
      <c r="R39" s="51">
        <f t="shared" si="30"/>
        <v>21.125952893365131</v>
      </c>
      <c r="S39" s="51">
        <f t="shared" si="30"/>
        <v>21.65940967744832</v>
      </c>
      <c r="T39" s="51">
        <f t="shared" si="30"/>
        <v>22.20633691381931</v>
      </c>
    </row>
    <row r="40" spans="2:20" x14ac:dyDescent="0.2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101</v>
      </c>
      <c r="I40" s="6">
        <f>'BY-Demands'!J41</f>
        <v>0</v>
      </c>
      <c r="J40" s="39">
        <f t="shared" ref="J40:T40" si="31">I40*(1+$V$5)^(J$4-I$4)</f>
        <v>0</v>
      </c>
      <c r="K40" s="39">
        <f t="shared" si="31"/>
        <v>0</v>
      </c>
      <c r="L40" s="39">
        <f t="shared" si="31"/>
        <v>0</v>
      </c>
      <c r="M40" s="39">
        <f t="shared" si="31"/>
        <v>0</v>
      </c>
      <c r="N40" s="39">
        <f t="shared" si="31"/>
        <v>0</v>
      </c>
      <c r="O40" s="39">
        <f t="shared" si="31"/>
        <v>0</v>
      </c>
      <c r="P40" s="39">
        <f t="shared" si="31"/>
        <v>0</v>
      </c>
      <c r="Q40" s="39">
        <f t="shared" si="31"/>
        <v>0</v>
      </c>
      <c r="R40" s="39">
        <f t="shared" si="31"/>
        <v>0</v>
      </c>
      <c r="S40" s="39">
        <f t="shared" si="31"/>
        <v>0</v>
      </c>
      <c r="T40" s="39">
        <f t="shared" si="31"/>
        <v>0</v>
      </c>
    </row>
    <row r="41" spans="2:20" x14ac:dyDescent="0.2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103</v>
      </c>
      <c r="I41" s="6">
        <f>'BY-Demands'!J42</f>
        <v>0</v>
      </c>
      <c r="J41" s="39">
        <f t="shared" ref="J41:T41" si="32">I41*(1+$V$5)^(J$4-I$4)</f>
        <v>0</v>
      </c>
      <c r="K41" s="39">
        <f t="shared" si="32"/>
        <v>0</v>
      </c>
      <c r="L41" s="39">
        <f t="shared" si="32"/>
        <v>0</v>
      </c>
      <c r="M41" s="39">
        <f t="shared" si="32"/>
        <v>0</v>
      </c>
      <c r="N41" s="39">
        <f t="shared" si="32"/>
        <v>0</v>
      </c>
      <c r="O41" s="39">
        <f t="shared" si="32"/>
        <v>0</v>
      </c>
      <c r="P41" s="39">
        <f t="shared" si="32"/>
        <v>0</v>
      </c>
      <c r="Q41" s="39">
        <f t="shared" si="32"/>
        <v>0</v>
      </c>
      <c r="R41" s="39">
        <f t="shared" si="32"/>
        <v>0</v>
      </c>
      <c r="S41" s="39">
        <f t="shared" si="32"/>
        <v>0</v>
      </c>
      <c r="T41" s="39">
        <f t="shared" si="32"/>
        <v>0</v>
      </c>
    </row>
    <row r="42" spans="2:20" x14ac:dyDescent="0.2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105</v>
      </c>
      <c r="I42" s="6">
        <f>'BY-Demands'!J43</f>
        <v>9.6435880892013799</v>
      </c>
      <c r="J42" s="51">
        <f t="shared" ref="J42:T42" si="33">I42*(1+$V$5)^(J$4-I$4)</f>
        <v>9.7402650597956217</v>
      </c>
      <c r="K42" s="51">
        <f t="shared" si="33"/>
        <v>9.9862189583555452</v>
      </c>
      <c r="L42" s="51">
        <f t="shared" si="33"/>
        <v>10.238383501065853</v>
      </c>
      <c r="M42" s="51">
        <f t="shared" si="33"/>
        <v>10.496915514474077</v>
      </c>
      <c r="N42" s="51">
        <f t="shared" si="33"/>
        <v>10.761975785194595</v>
      </c>
      <c r="O42" s="51">
        <f t="shared" si="33"/>
        <v>11.033729159905286</v>
      </c>
      <c r="P42" s="51">
        <f t="shared" si="33"/>
        <v>11.312344647869219</v>
      </c>
      <c r="Q42" s="51">
        <f t="shared" si="33"/>
        <v>11.597995526045144</v>
      </c>
      <c r="R42" s="51">
        <f t="shared" si="33"/>
        <v>11.890859446852161</v>
      </c>
      <c r="S42" s="51">
        <f t="shared" si="33"/>
        <v>12.191118548655572</v>
      </c>
      <c r="T42" s="51">
        <f t="shared" si="33"/>
        <v>12.498959569042643</v>
      </c>
    </row>
    <row r="43" spans="2:20" x14ac:dyDescent="0.2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107</v>
      </c>
      <c r="I43" s="6">
        <f>'BY-Demands'!J44</f>
        <v>4</v>
      </c>
      <c r="J43" s="51">
        <f t="shared" ref="J43:T43" si="34">I43*(1+$V$5)^(J$4-I$4)</f>
        <v>4.0400999999999989</v>
      </c>
      <c r="K43" s="51">
        <f t="shared" si="34"/>
        <v>4.1421175877629333</v>
      </c>
      <c r="L43" s="51">
        <f t="shared" si="34"/>
        <v>4.2467112474579904</v>
      </c>
      <c r="M43" s="51">
        <f t="shared" si="34"/>
        <v>4.3539460281296041</v>
      </c>
      <c r="N43" s="51">
        <f t="shared" si="34"/>
        <v>4.4638886213920959</v>
      </c>
      <c r="O43" s="51">
        <f t="shared" si="34"/>
        <v>4.576607402906621</v>
      </c>
      <c r="P43" s="51">
        <f t="shared" si="34"/>
        <v>4.6921724749054627</v>
      </c>
      <c r="Q43" s="51">
        <f t="shared" si="34"/>
        <v>4.810655709790117</v>
      </c>
      <c r="R43" s="51">
        <f t="shared" si="34"/>
        <v>4.9321307948302833</v>
      </c>
      <c r="S43" s="51">
        <f t="shared" si="34"/>
        <v>5.0566732779915586</v>
      </c>
      <c r="T43" s="51">
        <f t="shared" si="34"/>
        <v>5.1843606149203447</v>
      </c>
    </row>
    <row r="44" spans="2:20" x14ac:dyDescent="0.2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109</v>
      </c>
      <c r="I44" s="6">
        <f>'BY-Demands'!J45</f>
        <v>0.3</v>
      </c>
      <c r="J44" s="51">
        <f t="shared" ref="J44:T44" si="35">I44*(1+$V$5)^(J$4-I$4)</f>
        <v>0.30300749999999993</v>
      </c>
      <c r="K44" s="51">
        <f t="shared" si="35"/>
        <v>0.31065881908221998</v>
      </c>
      <c r="L44" s="51">
        <f t="shared" si="35"/>
        <v>0.31850334355934923</v>
      </c>
      <c r="M44" s="51">
        <f t="shared" si="35"/>
        <v>0.32654595210972026</v>
      </c>
      <c r="N44" s="51">
        <f t="shared" si="35"/>
        <v>0.33479164660440713</v>
      </c>
      <c r="O44" s="51">
        <f t="shared" si="35"/>
        <v>0.34324555521799649</v>
      </c>
      <c r="P44" s="51">
        <f t="shared" si="35"/>
        <v>0.35191293561790965</v>
      </c>
      <c r="Q44" s="51">
        <f t="shared" si="35"/>
        <v>0.36079917823425872</v>
      </c>
      <c r="R44" s="51">
        <f t="shared" si="35"/>
        <v>0.36990980961227116</v>
      </c>
      <c r="S44" s="51">
        <f t="shared" si="35"/>
        <v>0.37925049584936682</v>
      </c>
      <c r="T44" s="51">
        <f t="shared" si="35"/>
        <v>0.3888270461190258</v>
      </c>
    </row>
    <row r="45" spans="2:20" x14ac:dyDescent="0.2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111</v>
      </c>
      <c r="I45" s="6">
        <f>'BY-Demands'!J46</f>
        <v>0</v>
      </c>
      <c r="J45" s="39">
        <f t="shared" ref="J45:T45" si="36">I45*(1+$V$5)^(J$4-I$4)</f>
        <v>0</v>
      </c>
      <c r="K45" s="39">
        <f t="shared" si="36"/>
        <v>0</v>
      </c>
      <c r="L45" s="39">
        <f t="shared" si="36"/>
        <v>0</v>
      </c>
      <c r="M45" s="39">
        <f t="shared" si="36"/>
        <v>0</v>
      </c>
      <c r="N45" s="39">
        <f t="shared" si="36"/>
        <v>0</v>
      </c>
      <c r="O45" s="39">
        <f t="shared" si="36"/>
        <v>0</v>
      </c>
      <c r="P45" s="39">
        <f t="shared" si="36"/>
        <v>0</v>
      </c>
      <c r="Q45" s="39">
        <f t="shared" si="36"/>
        <v>0</v>
      </c>
      <c r="R45" s="39">
        <f t="shared" si="36"/>
        <v>0</v>
      </c>
      <c r="S45" s="39">
        <f t="shared" si="36"/>
        <v>0</v>
      </c>
      <c r="T45" s="39">
        <f t="shared" si="36"/>
        <v>0</v>
      </c>
    </row>
    <row r="46" spans="2:20" x14ac:dyDescent="0.2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113</v>
      </c>
      <c r="I46" s="6">
        <f>'BY-Demands'!J47</f>
        <v>0</v>
      </c>
      <c r="J46" s="39">
        <f t="shared" ref="J46:T46" si="37">I46*(1+$V$5)^(J$4-I$4)</f>
        <v>0</v>
      </c>
      <c r="K46" s="39">
        <f t="shared" si="37"/>
        <v>0</v>
      </c>
      <c r="L46" s="39">
        <f t="shared" si="37"/>
        <v>0</v>
      </c>
      <c r="M46" s="39">
        <f t="shared" si="37"/>
        <v>0</v>
      </c>
      <c r="N46" s="39">
        <f t="shared" si="37"/>
        <v>0</v>
      </c>
      <c r="O46" s="39">
        <f t="shared" si="37"/>
        <v>0</v>
      </c>
      <c r="P46" s="39">
        <f t="shared" si="37"/>
        <v>0</v>
      </c>
      <c r="Q46" s="39">
        <f t="shared" si="37"/>
        <v>0</v>
      </c>
      <c r="R46" s="39">
        <f t="shared" si="37"/>
        <v>0</v>
      </c>
      <c r="S46" s="39">
        <f t="shared" si="37"/>
        <v>0</v>
      </c>
      <c r="T46" s="39">
        <f t="shared" si="37"/>
        <v>0</v>
      </c>
    </row>
    <row r="47" spans="2:20" x14ac:dyDescent="0.2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115</v>
      </c>
      <c r="I47" s="6">
        <f>'BY-Demands'!J48</f>
        <v>3.00326037480112</v>
      </c>
      <c r="J47" s="51">
        <f t="shared" ref="J47:T47" si="38">I47*(1+$V$5)^(J$4-I$4)</f>
        <v>3.0333680600585002</v>
      </c>
      <c r="K47" s="51">
        <f t="shared" si="38"/>
        <v>3.1099644047738044</v>
      </c>
      <c r="L47" s="51">
        <f t="shared" si="38"/>
        <v>3.1884949031782037</v>
      </c>
      <c r="M47" s="51">
        <f t="shared" si="38"/>
        <v>3.2690083950760904</v>
      </c>
      <c r="N47" s="51">
        <f t="shared" si="38"/>
        <v>3.3515549535381197</v>
      </c>
      <c r="O47" s="51">
        <f t="shared" si="38"/>
        <v>3.4361859160427293</v>
      </c>
      <c r="P47" s="51">
        <f t="shared" si="38"/>
        <v>3.5229539164040196</v>
      </c>
      <c r="Q47" s="51">
        <f t="shared" si="38"/>
        <v>3.6119129175058537</v>
      </c>
      <c r="R47" s="51">
        <f t="shared" si="38"/>
        <v>3.7031182448625355</v>
      </c>
      <c r="S47" s="51">
        <f t="shared" si="38"/>
        <v>3.7966266210269342</v>
      </c>
      <c r="T47" s="51">
        <f t="shared" si="38"/>
        <v>3.89249620086746</v>
      </c>
    </row>
    <row r="48" spans="2:20" x14ac:dyDescent="0.2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117</v>
      </c>
      <c r="I48" s="6">
        <f>'BY-Demands'!J49</f>
        <v>0.2</v>
      </c>
      <c r="J48" s="51">
        <f t="shared" ref="J48:T48" si="39">I48*(1+$V$5)^(J$4-I$4)</f>
        <v>0.20200499999999996</v>
      </c>
      <c r="K48" s="51">
        <f t="shared" si="39"/>
        <v>0.20710587938814667</v>
      </c>
      <c r="L48" s="51">
        <f t="shared" si="39"/>
        <v>0.21233556237289952</v>
      </c>
      <c r="M48" s="51">
        <f t="shared" si="39"/>
        <v>0.21769730140648019</v>
      </c>
      <c r="N48" s="51">
        <f t="shared" si="39"/>
        <v>0.22319443106960477</v>
      </c>
      <c r="O48" s="51">
        <f t="shared" si="39"/>
        <v>0.228830370145331</v>
      </c>
      <c r="P48" s="51">
        <f t="shared" si="39"/>
        <v>0.23460862374527311</v>
      </c>
      <c r="Q48" s="51">
        <f t="shared" si="39"/>
        <v>0.24053278548950585</v>
      </c>
      <c r="R48" s="51">
        <f t="shared" si="39"/>
        <v>0.24660653974151414</v>
      </c>
      <c r="S48" s="51">
        <f t="shared" si="39"/>
        <v>0.2528336638995779</v>
      </c>
      <c r="T48" s="51">
        <f t="shared" si="39"/>
        <v>0.25921803074601718</v>
      </c>
    </row>
    <row r="49" spans="2:20" x14ac:dyDescent="0.2">
      <c r="B49" s="41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119</v>
      </c>
      <c r="I49" s="6">
        <f>'BY-Demands'!J50</f>
        <v>0</v>
      </c>
      <c r="J49" s="39">
        <f t="shared" ref="J49:T49" si="40">I49*(1+$V$5)^(J$4-I$4)</f>
        <v>0</v>
      </c>
      <c r="K49" s="39">
        <f t="shared" si="40"/>
        <v>0</v>
      </c>
      <c r="L49" s="39">
        <f t="shared" si="40"/>
        <v>0</v>
      </c>
      <c r="M49" s="39">
        <f t="shared" si="40"/>
        <v>0</v>
      </c>
      <c r="N49" s="39">
        <f t="shared" si="40"/>
        <v>0</v>
      </c>
      <c r="O49" s="39">
        <f t="shared" si="40"/>
        <v>0</v>
      </c>
      <c r="P49" s="39">
        <f t="shared" si="40"/>
        <v>0</v>
      </c>
      <c r="Q49" s="39">
        <f t="shared" si="40"/>
        <v>0</v>
      </c>
      <c r="R49" s="39">
        <f t="shared" si="40"/>
        <v>0</v>
      </c>
      <c r="S49" s="39">
        <f t="shared" si="40"/>
        <v>0</v>
      </c>
      <c r="T49" s="39">
        <f t="shared" si="40"/>
        <v>0</v>
      </c>
    </row>
    <row r="50" spans="2:20" x14ac:dyDescent="0.2">
      <c r="B50" s="41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121</v>
      </c>
      <c r="I50" s="6">
        <f>'BY-Demands'!J51</f>
        <v>47.590844488534202</v>
      </c>
      <c r="J50" s="51">
        <f t="shared" ref="J50:T50" si="41">I50*(1+$V$5)^(J$4-I$4)</f>
        <v>48.067942704531745</v>
      </c>
      <c r="K50" s="51">
        <f t="shared" si="41"/>
        <v>49.281718493112045</v>
      </c>
      <c r="L50" s="51">
        <f t="shared" si="41"/>
        <v>50.526143641370574</v>
      </c>
      <c r="M50" s="51">
        <f t="shared" si="41"/>
        <v>51.80199208404678</v>
      </c>
      <c r="N50" s="51">
        <f t="shared" si="41"/>
        <v>53.110057298702131</v>
      </c>
      <c r="O50" s="51">
        <f t="shared" si="41"/>
        <v>54.451152799200834</v>
      </c>
      <c r="P50" s="51">
        <f t="shared" si="41"/>
        <v>55.826112641651619</v>
      </c>
      <c r="Q50" s="51">
        <f t="shared" si="41"/>
        <v>57.235791943125136</v>
      </c>
      <c r="R50" s="51">
        <f t="shared" si="41"/>
        <v>58.681067413469641</v>
      </c>
      <c r="S50" s="51">
        <f t="shared" si="41"/>
        <v>60.162837900555679</v>
      </c>
      <c r="T50" s="51">
        <f t="shared" si="41"/>
        <v>61.682024949288909</v>
      </c>
    </row>
    <row r="51" spans="2:20" x14ac:dyDescent="0.2">
      <c r="B51" s="41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123</v>
      </c>
      <c r="I51" s="6">
        <f>'BY-Demands'!J52</f>
        <v>0</v>
      </c>
      <c r="J51" s="39">
        <f t="shared" ref="J51:T51" si="42">I51*(1+$V$5)^(J$4-I$4)</f>
        <v>0</v>
      </c>
      <c r="K51" s="39">
        <f t="shared" si="42"/>
        <v>0</v>
      </c>
      <c r="L51" s="39">
        <f t="shared" si="42"/>
        <v>0</v>
      </c>
      <c r="M51" s="39">
        <f t="shared" si="42"/>
        <v>0</v>
      </c>
      <c r="N51" s="39">
        <f t="shared" si="42"/>
        <v>0</v>
      </c>
      <c r="O51" s="39">
        <f t="shared" si="42"/>
        <v>0</v>
      </c>
      <c r="P51" s="39">
        <f t="shared" si="42"/>
        <v>0</v>
      </c>
      <c r="Q51" s="39">
        <f t="shared" si="42"/>
        <v>0</v>
      </c>
      <c r="R51" s="39">
        <f t="shared" si="42"/>
        <v>0</v>
      </c>
      <c r="S51" s="39">
        <f t="shared" si="42"/>
        <v>0</v>
      </c>
      <c r="T51" s="39">
        <f t="shared" si="42"/>
        <v>0</v>
      </c>
    </row>
    <row r="52" spans="2:20" x14ac:dyDescent="0.2">
      <c r="B52" s="41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125</v>
      </c>
      <c r="I52" s="6">
        <f>'BY-Demands'!J53</f>
        <v>9.7255883662200109</v>
      </c>
      <c r="J52" s="51">
        <f t="shared" ref="J52:T52" si="43">I52*(1+$V$5)^(J$4-I$4)</f>
        <v>9.8230873895913646</v>
      </c>
      <c r="K52" s="51">
        <f t="shared" si="43"/>
        <v>10.07113265576562</v>
      </c>
      <c r="L52" s="51">
        <f t="shared" si="43"/>
        <v>10.325441375743274</v>
      </c>
      <c r="M52" s="51">
        <f t="shared" si="43"/>
        <v>10.586171709581775</v>
      </c>
      <c r="N52" s="51">
        <f t="shared" si="43"/>
        <v>10.853485811078212</v>
      </c>
      <c r="O52" s="51">
        <f t="shared" si="43"/>
        <v>11.127549928616251</v>
      </c>
      <c r="P52" s="51">
        <f t="shared" si="43"/>
        <v>11.40853450855958</v>
      </c>
      <c r="Q52" s="51">
        <f t="shared" si="43"/>
        <v>11.696614301256156</v>
      </c>
      <c r="R52" s="51">
        <f t="shared" si="43"/>
        <v>11.991968469719213</v>
      </c>
      <c r="S52" s="51">
        <f t="shared" si="43"/>
        <v>12.294780701052577</v>
      </c>
      <c r="T52" s="51">
        <f t="shared" si="43"/>
        <v>12.605239320689632</v>
      </c>
    </row>
    <row r="57" spans="2:20" x14ac:dyDescent="0.2">
      <c r="I57" s="25"/>
      <c r="J57" s="20"/>
    </row>
  </sheetData>
  <phoneticPr fontId="18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topLeftCell="C1" workbookViewId="0">
      <selection activeCell="J32" sqref="J32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246</v>
      </c>
    </row>
    <row r="3" spans="2:32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160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">
      <c r="D37" s="63" t="s">
        <v>4</v>
      </c>
      <c r="E37" s="63" t="str">
        <f>DEMANDS!$H$8</f>
        <v>TRAF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">
      <c r="D38" s="64" t="s">
        <v>4</v>
      </c>
      <c r="E38" s="64" t="str">
        <f>DEMANDS!$H$8</f>
        <v>TRAF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">
      <c r="D39" s="64" t="s">
        <v>4</v>
      </c>
      <c r="E39" s="64" t="str">
        <f>DEMANDS!$H$8</f>
        <v>TRAF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">
      <c r="D40" s="64" t="s">
        <v>4</v>
      </c>
      <c r="E40" s="64" t="str">
        <f>DEMANDS!$H$8</f>
        <v>TRAF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">
      <c r="D41" s="64" t="s">
        <v>4</v>
      </c>
      <c r="E41" s="64" t="str">
        <f>DEMANDS!$H$8</f>
        <v>TRAF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">
      <c r="D42" s="64" t="s">
        <v>4</v>
      </c>
      <c r="E42" s="64" t="str">
        <f>DEMANDS!$H$8</f>
        <v>TRAF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">
      <c r="D43" s="64" t="s">
        <v>4</v>
      </c>
      <c r="E43" s="64" t="str">
        <f>DEMANDS!$H$8</f>
        <v>TRAF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">
      <c r="D44" s="64" t="s">
        <v>4</v>
      </c>
      <c r="E44" s="64" t="str">
        <f>DEMANDS!$H$8</f>
        <v>TRAF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">
      <c r="D45" s="64" t="s">
        <v>4</v>
      </c>
      <c r="E45" s="64" t="str">
        <f>DEMANDS!$H$8</f>
        <v>TRAF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">
      <c r="D46" s="64" t="s">
        <v>4</v>
      </c>
      <c r="E46" s="64" t="str">
        <f>DEMANDS!$H$8</f>
        <v>TRAF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">
      <c r="D47" s="64" t="s">
        <v>4</v>
      </c>
      <c r="E47" s="64" t="str">
        <f>DEMANDS!$H$8</f>
        <v>TRAF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3"/>
  <sheetViews>
    <sheetView tabSelected="1" workbookViewId="0">
      <selection activeCell="P22" sqref="P22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158</v>
      </c>
      <c r="E4" s="25"/>
      <c r="F4" s="25"/>
      <c r="G4" s="25"/>
      <c r="H4" s="25"/>
      <c r="I4" s="25"/>
    </row>
    <row r="5" spans="3:37" ht="15.75" thickBot="1" x14ac:dyDescent="0.3">
      <c r="C5" s="29" t="s">
        <v>163</v>
      </c>
      <c r="D5" s="26" t="s">
        <v>159</v>
      </c>
      <c r="E5" s="22" t="s">
        <v>0</v>
      </c>
      <c r="F5" s="22" t="s">
        <v>1</v>
      </c>
      <c r="G5" s="22" t="s">
        <v>2</v>
      </c>
      <c r="H5" s="22" t="s">
        <v>160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164</v>
      </c>
      <c r="D6" s="32" t="s">
        <v>161</v>
      </c>
      <c r="E6" s="20"/>
      <c r="F6" s="20"/>
      <c r="G6" s="28" t="s">
        <v>4</v>
      </c>
      <c r="H6" s="20">
        <v>2018</v>
      </c>
      <c r="I6" s="13" t="s">
        <v>151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5" x14ac:dyDescent="0.25">
      <c r="C7" t="s">
        <v>164</v>
      </c>
      <c r="D7" s="32" t="s">
        <v>161</v>
      </c>
      <c r="G7" s="28" t="s">
        <v>4</v>
      </c>
      <c r="H7" s="20">
        <v>2018</v>
      </c>
      <c r="I7" s="13" t="s">
        <v>153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5" x14ac:dyDescent="0.25">
      <c r="C8" t="s">
        <v>164</v>
      </c>
      <c r="D8" s="32" t="s">
        <v>161</v>
      </c>
      <c r="G8" s="28" t="s">
        <v>4</v>
      </c>
      <c r="H8" s="20">
        <v>2018</v>
      </c>
      <c r="I8" s="13" t="s">
        <v>155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5" x14ac:dyDescent="0.25">
      <c r="C9" t="s">
        <v>164</v>
      </c>
      <c r="D9" s="9" t="s">
        <v>161</v>
      </c>
      <c r="G9" s="28" t="s">
        <v>4</v>
      </c>
      <c r="H9" s="20">
        <v>2018</v>
      </c>
      <c r="I9" s="13" t="s">
        <v>247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5" x14ac:dyDescent="0.25">
      <c r="C10" t="s">
        <v>164</v>
      </c>
      <c r="D10" s="9" t="s">
        <v>161</v>
      </c>
      <c r="G10" s="28" t="s">
        <v>4</v>
      </c>
      <c r="H10" s="20">
        <v>2018</v>
      </c>
      <c r="I10" s="13" t="s">
        <v>31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5" x14ac:dyDescent="0.25">
      <c r="C11" t="s">
        <v>164</v>
      </c>
      <c r="D11" s="9" t="s">
        <v>161</v>
      </c>
      <c r="G11" s="28" t="s">
        <v>4</v>
      </c>
      <c r="H11" s="20">
        <v>2018</v>
      </c>
      <c r="I11" s="13" t="s">
        <v>33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5" x14ac:dyDescent="0.25">
      <c r="C12" t="s">
        <v>164</v>
      </c>
      <c r="D12" s="9" t="s">
        <v>161</v>
      </c>
      <c r="G12" s="28" t="s">
        <v>4</v>
      </c>
      <c r="H12" s="20">
        <v>2018</v>
      </c>
      <c r="I12" s="13" t="s">
        <v>35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5" x14ac:dyDescent="0.25">
      <c r="C13" t="s">
        <v>164</v>
      </c>
      <c r="D13" s="9" t="s">
        <v>161</v>
      </c>
      <c r="G13" s="28" t="s">
        <v>4</v>
      </c>
      <c r="H13" s="20">
        <v>2018</v>
      </c>
      <c r="I13" s="13" t="s">
        <v>37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5" x14ac:dyDescent="0.25">
      <c r="C14" t="s">
        <v>164</v>
      </c>
      <c r="D14" s="9" t="s">
        <v>161</v>
      </c>
      <c r="G14" s="28" t="s">
        <v>4</v>
      </c>
      <c r="H14" s="20">
        <v>2018</v>
      </c>
      <c r="I14" s="53" t="s">
        <v>39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5" x14ac:dyDescent="0.25">
      <c r="C15" t="s">
        <v>164</v>
      </c>
      <c r="D15" s="9" t="s">
        <v>161</v>
      </c>
      <c r="G15" s="28" t="s">
        <v>4</v>
      </c>
      <c r="H15" s="20">
        <v>2018</v>
      </c>
      <c r="I15" t="s">
        <v>43</v>
      </c>
      <c r="J15" s="30">
        <v>1.411707806586</v>
      </c>
      <c r="K15">
        <v>1.411707806586</v>
      </c>
    </row>
    <row r="16" spans="3:37" ht="15" x14ac:dyDescent="0.25">
      <c r="C16" t="s">
        <v>164</v>
      </c>
      <c r="D16" s="9" t="s">
        <v>161</v>
      </c>
      <c r="G16" s="28" t="s">
        <v>4</v>
      </c>
      <c r="H16" s="20">
        <v>2018</v>
      </c>
      <c r="I16" t="s">
        <v>45</v>
      </c>
      <c r="J16" s="30">
        <v>2.0517341103298801</v>
      </c>
      <c r="K16">
        <v>2.0517341103298801</v>
      </c>
    </row>
    <row r="17" spans="3:11" ht="15" x14ac:dyDescent="0.25">
      <c r="C17" t="s">
        <v>164</v>
      </c>
      <c r="D17" s="9" t="s">
        <v>161</v>
      </c>
      <c r="G17" s="28" t="s">
        <v>4</v>
      </c>
      <c r="H17" s="20">
        <v>2018</v>
      </c>
      <c r="I17" t="s">
        <v>47</v>
      </c>
      <c r="J17" s="30">
        <v>1.10232379053225</v>
      </c>
      <c r="K17">
        <v>1.10232379053225</v>
      </c>
    </row>
    <row r="18" spans="3:11" ht="15" x14ac:dyDescent="0.25">
      <c r="C18" t="s">
        <v>164</v>
      </c>
      <c r="D18" s="9" t="s">
        <v>161</v>
      </c>
      <c r="G18" s="28" t="s">
        <v>4</v>
      </c>
      <c r="H18" s="20">
        <v>2018</v>
      </c>
      <c r="I18" t="s">
        <v>49</v>
      </c>
      <c r="J18" s="30">
        <v>1.7147299705762999</v>
      </c>
      <c r="K18">
        <v>1.7147299705762999</v>
      </c>
    </row>
    <row r="19" spans="3:11" ht="15" x14ac:dyDescent="0.25">
      <c r="C19" t="s">
        <v>164</v>
      </c>
      <c r="D19" s="9" t="s">
        <v>161</v>
      </c>
      <c r="G19" s="28" t="s">
        <v>4</v>
      </c>
      <c r="H19" s="20">
        <v>2018</v>
      </c>
      <c r="I19" t="s">
        <v>51</v>
      </c>
      <c r="J19" s="30">
        <v>1.1862012348846001</v>
      </c>
      <c r="K19">
        <v>1.1862012348846001</v>
      </c>
    </row>
    <row r="20" spans="3:11" ht="15" x14ac:dyDescent="0.25">
      <c r="C20" t="s">
        <v>164</v>
      </c>
      <c r="D20" s="9" t="s">
        <v>161</v>
      </c>
      <c r="G20" s="28" t="s">
        <v>4</v>
      </c>
      <c r="H20" s="20">
        <v>2018</v>
      </c>
      <c r="I20" t="s">
        <v>53</v>
      </c>
      <c r="J20" s="30">
        <v>10.352794328441099</v>
      </c>
      <c r="K20">
        <v>10.352794328441099</v>
      </c>
    </row>
    <row r="21" spans="3:11" ht="15" x14ac:dyDescent="0.25">
      <c r="C21" t="s">
        <v>164</v>
      </c>
      <c r="D21" s="9" t="s">
        <v>161</v>
      </c>
      <c r="G21" s="28" t="s">
        <v>4</v>
      </c>
      <c r="H21" s="20">
        <v>2018</v>
      </c>
      <c r="I21" t="s">
        <v>55</v>
      </c>
      <c r="J21" s="30">
        <v>0</v>
      </c>
      <c r="K21">
        <v>0</v>
      </c>
    </row>
    <row r="22" spans="3:11" ht="15" x14ac:dyDescent="0.25">
      <c r="C22" t="s">
        <v>164</v>
      </c>
      <c r="D22" s="33" t="s">
        <v>161</v>
      </c>
      <c r="G22" s="28" t="s">
        <v>4</v>
      </c>
      <c r="H22" s="20">
        <v>2018</v>
      </c>
      <c r="I22" t="s">
        <v>57</v>
      </c>
      <c r="J22" s="31">
        <v>206.79888500000001</v>
      </c>
      <c r="K22">
        <v>206.79888500000001</v>
      </c>
    </row>
    <row r="23" spans="3:11" ht="15" x14ac:dyDescent="0.25">
      <c r="C23" t="s">
        <v>164</v>
      </c>
      <c r="D23" s="33" t="s">
        <v>161</v>
      </c>
      <c r="G23" s="28" t="s">
        <v>4</v>
      </c>
      <c r="H23" s="20">
        <v>2018</v>
      </c>
      <c r="I23" t="s">
        <v>59</v>
      </c>
      <c r="J23" s="31">
        <v>766.351721</v>
      </c>
      <c r="K23">
        <v>766.351721</v>
      </c>
    </row>
    <row r="24" spans="3:11" ht="15" x14ac:dyDescent="0.25">
      <c r="C24" t="s">
        <v>164</v>
      </c>
      <c r="D24" s="33" t="s">
        <v>161</v>
      </c>
      <c r="G24" s="28" t="s">
        <v>4</v>
      </c>
      <c r="H24" s="20">
        <v>2018</v>
      </c>
      <c r="I24" t="s">
        <v>61</v>
      </c>
      <c r="J24" s="31">
        <v>724.42972899999995</v>
      </c>
      <c r="K24">
        <v>724.42972899999995</v>
      </c>
    </row>
    <row r="25" spans="3:11" ht="15" x14ac:dyDescent="0.25">
      <c r="C25" t="s">
        <v>164</v>
      </c>
      <c r="D25" s="9" t="s">
        <v>161</v>
      </c>
      <c r="G25" s="28" t="s">
        <v>4</v>
      </c>
      <c r="H25" s="20">
        <v>2018</v>
      </c>
      <c r="I25" t="s">
        <v>127</v>
      </c>
      <c r="J25" s="30">
        <v>14.9399735840377</v>
      </c>
      <c r="K25">
        <v>14.9399735840377</v>
      </c>
    </row>
    <row r="26" spans="3:11" ht="15" x14ac:dyDescent="0.25">
      <c r="C26" t="s">
        <v>164</v>
      </c>
      <c r="D26" s="9" t="s">
        <v>161</v>
      </c>
      <c r="G26" s="28" t="s">
        <v>4</v>
      </c>
      <c r="H26" s="20">
        <v>2018</v>
      </c>
      <c r="I26" t="s">
        <v>129</v>
      </c>
      <c r="J26" s="30">
        <v>12.334695394352201</v>
      </c>
      <c r="K26">
        <v>12.334695394352201</v>
      </c>
    </row>
    <row r="27" spans="3:11" ht="15" x14ac:dyDescent="0.25">
      <c r="C27" t="s">
        <v>164</v>
      </c>
      <c r="D27" s="9" t="s">
        <v>161</v>
      </c>
      <c r="G27" s="28" t="s">
        <v>4</v>
      </c>
      <c r="H27" s="20">
        <v>2018</v>
      </c>
      <c r="I27" t="s">
        <v>131</v>
      </c>
      <c r="J27" s="30">
        <v>5.9239600161508799</v>
      </c>
      <c r="K27">
        <v>5.9239600161508799</v>
      </c>
    </row>
    <row r="28" spans="3:11" ht="15" x14ac:dyDescent="0.25">
      <c r="D28" s="27" t="s">
        <v>161</v>
      </c>
      <c r="G28" s="28" t="s">
        <v>4</v>
      </c>
      <c r="H28" s="20">
        <v>2018</v>
      </c>
      <c r="I28" t="s">
        <v>133</v>
      </c>
      <c r="J28" s="30">
        <v>2.3392558619616</v>
      </c>
      <c r="K28">
        <v>2.3392558619616</v>
      </c>
    </row>
    <row r="29" spans="3:11" ht="15" x14ac:dyDescent="0.25">
      <c r="D29" s="27" t="s">
        <v>161</v>
      </c>
      <c r="G29" s="28" t="s">
        <v>4</v>
      </c>
      <c r="H29" s="20">
        <v>2018</v>
      </c>
      <c r="I29" t="s">
        <v>135</v>
      </c>
      <c r="J29" s="30">
        <v>1.52795684913554</v>
      </c>
      <c r="K29">
        <v>1.52795684913554</v>
      </c>
    </row>
    <row r="30" spans="3:11" ht="15" x14ac:dyDescent="0.25">
      <c r="D30" s="27" t="s">
        <v>161</v>
      </c>
      <c r="G30" s="28" t="s">
        <v>4</v>
      </c>
      <c r="H30" s="20">
        <v>2018</v>
      </c>
      <c r="I30" t="s">
        <v>137</v>
      </c>
      <c r="J30" s="30">
        <v>1.32924900232905</v>
      </c>
      <c r="K30">
        <v>1.32924900232905</v>
      </c>
    </row>
    <row r="31" spans="3:11" ht="15" x14ac:dyDescent="0.25">
      <c r="D31" s="27" t="s">
        <v>161</v>
      </c>
      <c r="G31" s="28" t="s">
        <v>4</v>
      </c>
      <c r="H31" s="20">
        <v>2018</v>
      </c>
      <c r="I31" t="s">
        <v>139</v>
      </c>
      <c r="J31" s="30">
        <v>22.658222246043199</v>
      </c>
      <c r="K31">
        <v>22.658222246043199</v>
      </c>
    </row>
    <row r="32" spans="3:11" ht="15" x14ac:dyDescent="0.25">
      <c r="D32" s="27" t="s">
        <v>161</v>
      </c>
      <c r="G32" s="28" t="s">
        <v>4</v>
      </c>
      <c r="H32" s="20">
        <v>2018</v>
      </c>
      <c r="I32" t="s">
        <v>141</v>
      </c>
      <c r="J32" s="30">
        <v>1.0121675156415799</v>
      </c>
      <c r="K32">
        <v>1.0121675156415799</v>
      </c>
    </row>
    <row r="33" spans="4:11" ht="15" x14ac:dyDescent="0.25">
      <c r="D33" s="27" t="s">
        <v>161</v>
      </c>
      <c r="G33" s="28" t="s">
        <v>4</v>
      </c>
      <c r="H33" s="20">
        <v>2018</v>
      </c>
      <c r="I33" t="s">
        <v>143</v>
      </c>
      <c r="J33" s="30">
        <v>1.63362258706646</v>
      </c>
      <c r="K33">
        <v>1.63362258706646</v>
      </c>
    </row>
    <row r="34" spans="4:11" ht="15" x14ac:dyDescent="0.25">
      <c r="D34" s="27" t="s">
        <v>161</v>
      </c>
      <c r="G34" s="28" t="s">
        <v>4</v>
      </c>
      <c r="H34" s="20">
        <v>2018</v>
      </c>
      <c r="I34" t="s">
        <v>145</v>
      </c>
      <c r="J34" s="30">
        <v>0.62101142059626402</v>
      </c>
      <c r="K34">
        <v>0.62101142059626402</v>
      </c>
    </row>
    <row r="35" spans="4:11" ht="15" x14ac:dyDescent="0.25">
      <c r="D35" s="27" t="s">
        <v>161</v>
      </c>
      <c r="G35" s="28" t="s">
        <v>4</v>
      </c>
      <c r="H35" s="20">
        <v>2018</v>
      </c>
      <c r="I35" t="s">
        <v>147</v>
      </c>
      <c r="J35" s="30">
        <v>10.1146748592937</v>
      </c>
      <c r="K35">
        <v>10.1146748592937</v>
      </c>
    </row>
    <row r="36" spans="4:11" ht="15" x14ac:dyDescent="0.25">
      <c r="D36" s="27" t="s">
        <v>161</v>
      </c>
      <c r="G36" s="28" t="s">
        <v>4</v>
      </c>
      <c r="H36" s="20">
        <v>2018</v>
      </c>
      <c r="I36" t="s">
        <v>149</v>
      </c>
      <c r="J36" s="31"/>
    </row>
    <row r="37" spans="4:11" ht="15" x14ac:dyDescent="0.25">
      <c r="D37" s="27" t="s">
        <v>161</v>
      </c>
      <c r="G37" s="28" t="s">
        <v>4</v>
      </c>
      <c r="H37" s="20">
        <v>2018</v>
      </c>
      <c r="I37" t="s">
        <v>92</v>
      </c>
      <c r="J37" s="31"/>
    </row>
    <row r="38" spans="4:11" ht="15" x14ac:dyDescent="0.25">
      <c r="D38" s="27" t="s">
        <v>161</v>
      </c>
      <c r="G38" s="28" t="s">
        <v>4</v>
      </c>
      <c r="H38" s="20">
        <v>2018</v>
      </c>
      <c r="I38" t="s">
        <v>95</v>
      </c>
      <c r="J38" s="31"/>
    </row>
    <row r="39" spans="4:11" ht="15" x14ac:dyDescent="0.25">
      <c r="D39" s="27" t="s">
        <v>161</v>
      </c>
      <c r="G39" s="28" t="s">
        <v>4</v>
      </c>
      <c r="H39" s="20">
        <v>2018</v>
      </c>
      <c r="I39" t="s">
        <v>97</v>
      </c>
      <c r="J39" s="31"/>
    </row>
    <row r="40" spans="4:11" ht="15" x14ac:dyDescent="0.25">
      <c r="D40" s="27" t="s">
        <v>161</v>
      </c>
      <c r="G40" s="28" t="s">
        <v>4</v>
      </c>
      <c r="H40" s="20">
        <v>2018</v>
      </c>
      <c r="I40" t="s">
        <v>99</v>
      </c>
      <c r="J40" s="30">
        <v>17.133327376888499</v>
      </c>
      <c r="K40">
        <v>17.133327376888499</v>
      </c>
    </row>
    <row r="41" spans="4:11" ht="15" x14ac:dyDescent="0.25">
      <c r="D41" s="27" t="s">
        <v>161</v>
      </c>
      <c r="G41" s="28" t="s">
        <v>4</v>
      </c>
      <c r="H41" s="20">
        <v>2018</v>
      </c>
      <c r="I41" t="s">
        <v>101</v>
      </c>
      <c r="J41" s="31"/>
    </row>
    <row r="42" spans="4:11" ht="15" x14ac:dyDescent="0.25">
      <c r="D42" s="27" t="s">
        <v>161</v>
      </c>
      <c r="G42" s="28" t="s">
        <v>4</v>
      </c>
      <c r="H42" s="20">
        <v>2018</v>
      </c>
      <c r="I42" t="s">
        <v>103</v>
      </c>
      <c r="J42" s="31"/>
    </row>
    <row r="43" spans="4:11" ht="15" x14ac:dyDescent="0.25">
      <c r="D43" s="27" t="s">
        <v>161</v>
      </c>
      <c r="G43" s="28" t="s">
        <v>4</v>
      </c>
      <c r="H43" s="20">
        <v>2018</v>
      </c>
      <c r="I43" t="s">
        <v>105</v>
      </c>
      <c r="J43" s="30">
        <v>9.6435880892013799</v>
      </c>
      <c r="K43">
        <v>9.6435880892013799</v>
      </c>
    </row>
    <row r="44" spans="4:11" ht="15" x14ac:dyDescent="0.25">
      <c r="D44" s="27" t="s">
        <v>161</v>
      </c>
      <c r="G44" s="28" t="s">
        <v>4</v>
      </c>
      <c r="H44" s="20">
        <v>2018</v>
      </c>
      <c r="I44" t="s">
        <v>107</v>
      </c>
      <c r="J44" s="30">
        <v>4</v>
      </c>
      <c r="K44">
        <v>4</v>
      </c>
    </row>
    <row r="45" spans="4:11" ht="15" x14ac:dyDescent="0.25">
      <c r="D45" s="27" t="s">
        <v>161</v>
      </c>
      <c r="G45" s="28" t="s">
        <v>4</v>
      </c>
      <c r="H45" s="20">
        <v>2018</v>
      </c>
      <c r="I45" t="s">
        <v>109</v>
      </c>
      <c r="J45" s="30">
        <v>0.3</v>
      </c>
      <c r="K45">
        <v>0.3</v>
      </c>
    </row>
    <row r="46" spans="4:11" ht="15" x14ac:dyDescent="0.25">
      <c r="D46" s="27" t="s">
        <v>161</v>
      </c>
      <c r="G46" s="28" t="s">
        <v>4</v>
      </c>
      <c r="H46" s="20">
        <v>2018</v>
      </c>
      <c r="I46" t="s">
        <v>111</v>
      </c>
      <c r="J46" s="30">
        <v>0</v>
      </c>
      <c r="K46">
        <v>0</v>
      </c>
    </row>
    <row r="47" spans="4:11" ht="15" x14ac:dyDescent="0.25">
      <c r="D47" s="27" t="s">
        <v>161</v>
      </c>
      <c r="G47" s="28" t="s">
        <v>4</v>
      </c>
      <c r="H47" s="20">
        <v>2018</v>
      </c>
      <c r="I47" t="s">
        <v>113</v>
      </c>
      <c r="J47" s="30">
        <v>0</v>
      </c>
      <c r="K47">
        <v>0</v>
      </c>
    </row>
    <row r="48" spans="4:11" ht="15" x14ac:dyDescent="0.25">
      <c r="D48" s="27" t="s">
        <v>161</v>
      </c>
      <c r="G48" s="28" t="s">
        <v>4</v>
      </c>
      <c r="H48" s="20">
        <v>2018</v>
      </c>
      <c r="I48" t="s">
        <v>115</v>
      </c>
      <c r="J48" s="30">
        <v>3.00326037480112</v>
      </c>
      <c r="K48">
        <v>3.00326037480112</v>
      </c>
    </row>
    <row r="49" spans="4:11" ht="15" x14ac:dyDescent="0.25">
      <c r="D49" s="27" t="s">
        <v>161</v>
      </c>
      <c r="G49" s="28" t="s">
        <v>4</v>
      </c>
      <c r="H49" s="20">
        <v>2018</v>
      </c>
      <c r="I49" t="s">
        <v>117</v>
      </c>
      <c r="J49" s="30">
        <v>0.2</v>
      </c>
      <c r="K49">
        <v>0.2</v>
      </c>
    </row>
    <row r="50" spans="4:11" ht="15" x14ac:dyDescent="0.25">
      <c r="D50" s="27" t="s">
        <v>161</v>
      </c>
      <c r="G50" s="28" t="s">
        <v>4</v>
      </c>
      <c r="H50" s="20">
        <v>2018</v>
      </c>
      <c r="I50" t="s">
        <v>119</v>
      </c>
      <c r="J50" s="31"/>
    </row>
    <row r="51" spans="4:11" ht="15" x14ac:dyDescent="0.25">
      <c r="D51" s="27" t="s">
        <v>161</v>
      </c>
      <c r="G51" s="28" t="s">
        <v>4</v>
      </c>
      <c r="H51" s="20">
        <v>2018</v>
      </c>
      <c r="I51" t="s">
        <v>121</v>
      </c>
      <c r="J51" s="30">
        <v>47.590844488534202</v>
      </c>
      <c r="K51">
        <v>47.590844488534202</v>
      </c>
    </row>
    <row r="52" spans="4:11" ht="15" x14ac:dyDescent="0.25">
      <c r="D52" s="27" t="s">
        <v>161</v>
      </c>
      <c r="G52" s="28" t="s">
        <v>4</v>
      </c>
      <c r="H52" s="20">
        <v>2018</v>
      </c>
      <c r="I52" t="s">
        <v>123</v>
      </c>
      <c r="J52" s="31"/>
    </row>
    <row r="53" spans="4:11" ht="15" x14ac:dyDescent="0.25">
      <c r="D53" s="27" t="s">
        <v>161</v>
      </c>
      <c r="G53" s="28" t="s">
        <v>4</v>
      </c>
      <c r="H53" s="20">
        <v>2018</v>
      </c>
      <c r="I53" t="s">
        <v>125</v>
      </c>
      <c r="J53" s="30">
        <v>9.7255883662200109</v>
      </c>
      <c r="K53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0">
        <f>F7/(SUM($F$7:$F$9))</f>
        <v>0.19950262849047029</v>
      </c>
      <c r="C7" s="13" t="s">
        <v>151</v>
      </c>
      <c r="D7" s="14" t="s">
        <v>152</v>
      </c>
      <c r="E7" s="13" t="s">
        <v>41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0">
        <f t="shared" ref="B8:B9" si="2">F8/(SUM($F$7:$F$9))</f>
        <v>0.42864985886154994</v>
      </c>
      <c r="C8" s="13" t="s">
        <v>153</v>
      </c>
      <c r="D8" s="14" t="s">
        <v>154</v>
      </c>
      <c r="E8" s="13" t="s">
        <v>41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0">
        <f t="shared" si="2"/>
        <v>0.37184751264797972</v>
      </c>
      <c r="C9" s="13" t="s">
        <v>155</v>
      </c>
      <c r="D9" s="14" t="s">
        <v>156</v>
      </c>
      <c r="E9" s="13" t="s">
        <v>41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247</v>
      </c>
      <c r="D10" s="13" t="s">
        <v>30</v>
      </c>
      <c r="E10" s="13" t="s">
        <v>157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">
      <c r="C11" s="13" t="s">
        <v>31</v>
      </c>
      <c r="D11" s="13" t="s">
        <v>32</v>
      </c>
      <c r="E11" s="13" t="s">
        <v>42</v>
      </c>
      <c r="F11" s="16">
        <v>7.7245727925227738</v>
      </c>
    </row>
    <row r="12" spans="2:20" x14ac:dyDescent="0.2">
      <c r="C12" s="13" t="s">
        <v>33</v>
      </c>
      <c r="D12" s="13" t="s">
        <v>34</v>
      </c>
      <c r="E12" s="13" t="s">
        <v>42</v>
      </c>
      <c r="F12" s="16">
        <v>3.513299808727715</v>
      </c>
    </row>
    <row r="13" spans="2:20" x14ac:dyDescent="0.2">
      <c r="C13" s="13" t="s">
        <v>35</v>
      </c>
      <c r="D13" s="13" t="s">
        <v>36</v>
      </c>
      <c r="E13" s="13" t="s">
        <v>42</v>
      </c>
      <c r="F13" s="16">
        <v>22.296388375177408</v>
      </c>
    </row>
    <row r="14" spans="2:20" x14ac:dyDescent="0.2">
      <c r="C14" s="13" t="s">
        <v>37</v>
      </c>
      <c r="D14" s="13" t="s">
        <v>38</v>
      </c>
      <c r="E14" s="13" t="s">
        <v>42</v>
      </c>
      <c r="F14" s="17">
        <v>0.2334932002865788</v>
      </c>
    </row>
    <row r="15" spans="2:20" x14ac:dyDescent="0.2">
      <c r="C15" s="18" t="s">
        <v>39</v>
      </c>
      <c r="D15" s="18" t="s">
        <v>40</v>
      </c>
      <c r="E15" s="18" t="s">
        <v>42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">
      <c r="C16" s="11"/>
    </row>
    <row r="17" spans="3:18" x14ac:dyDescent="0.2">
      <c r="C17" s="11"/>
    </row>
    <row r="18" spans="3:18" x14ac:dyDescent="0.2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">
      <c r="C19" s="8" t="s">
        <v>231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">
      <c r="C20" s="39" t="s">
        <v>232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">
      <c r="C21" s="39" t="s">
        <v>233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">
      <c r="C22" s="39" t="s">
        <v>234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">
      <c r="C23" s="39" t="s">
        <v>235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">
      <c r="C24" s="39" t="s">
        <v>236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">
      <c r="C25" s="39" t="s">
        <v>237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">
      <c r="C26" s="39" t="s">
        <v>238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">
      <c r="C27" t="s">
        <v>239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">
      <c r="C28" s="10" t="s">
        <v>240</v>
      </c>
      <c r="D28" s="39"/>
      <c r="F28" s="7">
        <v>0.2</v>
      </c>
    </row>
    <row r="29" spans="3:18" x14ac:dyDescent="0.2">
      <c r="C29" s="10" t="s">
        <v>241</v>
      </c>
      <c r="D29" s="39"/>
      <c r="E29" s="39"/>
      <c r="F29" s="7">
        <v>0.43</v>
      </c>
    </row>
    <row r="30" spans="3:18" x14ac:dyDescent="0.2">
      <c r="C30" s="10" t="s">
        <v>242</v>
      </c>
      <c r="D30" s="39"/>
      <c r="E30" s="39"/>
      <c r="F30" s="7">
        <v>0.37</v>
      </c>
    </row>
    <row r="31" spans="3:18" x14ac:dyDescent="0.2">
      <c r="D31" s="39"/>
      <c r="E31" s="39"/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E18" sqref="E18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43</v>
      </c>
      <c r="D5" t="s">
        <v>44</v>
      </c>
      <c r="E5" t="s">
        <v>42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45</v>
      </c>
      <c r="D6" t="s">
        <v>46</v>
      </c>
      <c r="E6" t="s">
        <v>42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47</v>
      </c>
      <c r="D7" t="s">
        <v>48</v>
      </c>
      <c r="E7" t="s">
        <v>42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49</v>
      </c>
      <c r="D8" t="s">
        <v>50</v>
      </c>
      <c r="E8" t="s">
        <v>42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51</v>
      </c>
      <c r="D9" t="s">
        <v>52</v>
      </c>
      <c r="E9" t="s">
        <v>42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53</v>
      </c>
      <c r="D10" t="s">
        <v>54</v>
      </c>
      <c r="E10" t="s">
        <v>42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55</v>
      </c>
      <c r="D11" t="s">
        <v>56</v>
      </c>
      <c r="E11" t="s">
        <v>42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57</v>
      </c>
      <c r="D12" t="s">
        <v>58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59</v>
      </c>
      <c r="D13" t="s">
        <v>60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61</v>
      </c>
      <c r="D14" t="s">
        <v>62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160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228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">
      <c r="C19" s="38" t="s">
        <v>229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">
      <c r="C20" s="38" t="s">
        <v>230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127</v>
      </c>
      <c r="D5" t="s">
        <v>128</v>
      </c>
      <c r="E5" t="s">
        <v>42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129</v>
      </c>
      <c r="D6" t="s">
        <v>130</v>
      </c>
      <c r="E6" t="s">
        <v>42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131</v>
      </c>
      <c r="D7" t="s">
        <v>132</v>
      </c>
      <c r="E7" t="s">
        <v>42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133</v>
      </c>
      <c r="D8" t="s">
        <v>134</v>
      </c>
      <c r="E8" t="s">
        <v>42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135</v>
      </c>
      <c r="D9" t="s">
        <v>136</v>
      </c>
      <c r="E9" t="s">
        <v>42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137</v>
      </c>
      <c r="D10" t="s">
        <v>138</v>
      </c>
      <c r="E10" t="s">
        <v>42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139</v>
      </c>
      <c r="D11" t="s">
        <v>140</v>
      </c>
      <c r="E11" t="s">
        <v>42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141</v>
      </c>
      <c r="D12" t="s">
        <v>142</v>
      </c>
      <c r="E12" t="s">
        <v>42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143</v>
      </c>
      <c r="D13" t="s">
        <v>144</v>
      </c>
      <c r="E13" t="s">
        <v>42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145</v>
      </c>
      <c r="D14" t="s">
        <v>146</v>
      </c>
      <c r="E14" t="s">
        <v>42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147</v>
      </c>
      <c r="D15" t="s">
        <v>148</v>
      </c>
      <c r="E15" t="s">
        <v>42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149</v>
      </c>
      <c r="D16" t="s">
        <v>150</v>
      </c>
      <c r="E16" t="s">
        <v>42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92</v>
      </c>
      <c r="D5" t="s">
        <v>93</v>
      </c>
      <c r="E5" t="s">
        <v>94</v>
      </c>
    </row>
    <row r="6" spans="3:18" x14ac:dyDescent="0.2">
      <c r="C6" t="s">
        <v>95</v>
      </c>
      <c r="D6" t="s">
        <v>96</v>
      </c>
      <c r="E6" t="s">
        <v>94</v>
      </c>
    </row>
    <row r="7" spans="3:18" x14ac:dyDescent="0.2">
      <c r="C7" t="s">
        <v>97</v>
      </c>
      <c r="D7" t="s">
        <v>98</v>
      </c>
      <c r="E7" t="s">
        <v>94</v>
      </c>
    </row>
    <row r="8" spans="3:18" x14ac:dyDescent="0.2">
      <c r="C8" t="s">
        <v>99</v>
      </c>
      <c r="D8" t="s">
        <v>100</v>
      </c>
      <c r="E8" t="s">
        <v>42</v>
      </c>
    </row>
    <row r="9" spans="3:18" x14ac:dyDescent="0.2">
      <c r="C9" t="s">
        <v>101</v>
      </c>
      <c r="D9" t="s">
        <v>102</v>
      </c>
      <c r="E9" t="s">
        <v>94</v>
      </c>
    </row>
    <row r="10" spans="3:18" x14ac:dyDescent="0.2">
      <c r="C10" t="s">
        <v>103</v>
      </c>
      <c r="D10" t="s">
        <v>104</v>
      </c>
      <c r="E10" t="s">
        <v>94</v>
      </c>
    </row>
    <row r="11" spans="3:18" x14ac:dyDescent="0.2">
      <c r="C11" t="s">
        <v>105</v>
      </c>
      <c r="D11" t="s">
        <v>106</v>
      </c>
      <c r="E11" t="s">
        <v>42</v>
      </c>
      <c r="F11" s="12"/>
    </row>
    <row r="12" spans="3:18" x14ac:dyDescent="0.2">
      <c r="C12" t="s">
        <v>107</v>
      </c>
      <c r="D12" t="s">
        <v>108</v>
      </c>
      <c r="E12" t="s">
        <v>94</v>
      </c>
    </row>
    <row r="13" spans="3:18" x14ac:dyDescent="0.2">
      <c r="C13" t="s">
        <v>109</v>
      </c>
      <c r="D13" t="s">
        <v>110</v>
      </c>
      <c r="E13" t="s">
        <v>94</v>
      </c>
    </row>
    <row r="14" spans="3:18" x14ac:dyDescent="0.2">
      <c r="C14" t="s">
        <v>111</v>
      </c>
      <c r="D14" t="s">
        <v>112</v>
      </c>
      <c r="E14" t="s">
        <v>94</v>
      </c>
    </row>
    <row r="15" spans="3:18" x14ac:dyDescent="0.2">
      <c r="C15" t="s">
        <v>113</v>
      </c>
      <c r="D15" t="s">
        <v>114</v>
      </c>
      <c r="E15" t="s">
        <v>94</v>
      </c>
    </row>
    <row r="16" spans="3:18" x14ac:dyDescent="0.2">
      <c r="C16" t="s">
        <v>115</v>
      </c>
      <c r="D16" t="s">
        <v>116</v>
      </c>
      <c r="E16" t="s">
        <v>42</v>
      </c>
    </row>
    <row r="17" spans="3:5" x14ac:dyDescent="0.2">
      <c r="C17" t="s">
        <v>117</v>
      </c>
      <c r="D17" t="s">
        <v>118</v>
      </c>
      <c r="E17" t="s">
        <v>94</v>
      </c>
    </row>
    <row r="18" spans="3:5" x14ac:dyDescent="0.2">
      <c r="C18" t="s">
        <v>119</v>
      </c>
      <c r="D18" t="s">
        <v>120</v>
      </c>
      <c r="E18" t="s">
        <v>94</v>
      </c>
    </row>
    <row r="19" spans="3:5" x14ac:dyDescent="0.2">
      <c r="C19" t="s">
        <v>121</v>
      </c>
      <c r="D19" t="s">
        <v>122</v>
      </c>
      <c r="E19" t="s">
        <v>42</v>
      </c>
    </row>
    <row r="20" spans="3:5" x14ac:dyDescent="0.2">
      <c r="C20" t="s">
        <v>123</v>
      </c>
      <c r="D20" t="s">
        <v>124</v>
      </c>
      <c r="E20" t="s">
        <v>42</v>
      </c>
    </row>
    <row r="21" spans="3:5" x14ac:dyDescent="0.2">
      <c r="C21" t="s">
        <v>125</v>
      </c>
      <c r="D21" t="s">
        <v>126</v>
      </c>
      <c r="E21" t="s">
        <v>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63</v>
      </c>
      <c r="D5" t="s">
        <v>64</v>
      </c>
      <c r="E5" t="s">
        <v>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65</v>
      </c>
      <c r="D5" t="s">
        <v>66</v>
      </c>
      <c r="E5" t="s">
        <v>67</v>
      </c>
    </row>
    <row r="6" spans="3:18" x14ac:dyDescent="0.2">
      <c r="C6" t="s">
        <v>68</v>
      </c>
      <c r="D6" t="s">
        <v>69</v>
      </c>
      <c r="E6" t="s">
        <v>70</v>
      </c>
    </row>
    <row r="7" spans="3:18" x14ac:dyDescent="0.2">
      <c r="C7" t="s">
        <v>71</v>
      </c>
      <c r="D7" t="s">
        <v>72</v>
      </c>
      <c r="E7" t="s">
        <v>70</v>
      </c>
    </row>
    <row r="8" spans="3:18" x14ac:dyDescent="0.2">
      <c r="C8" t="s">
        <v>73</v>
      </c>
      <c r="D8" t="s">
        <v>74</v>
      </c>
      <c r="E8" t="s">
        <v>70</v>
      </c>
    </row>
    <row r="9" spans="3:18" x14ac:dyDescent="0.2">
      <c r="C9" t="s">
        <v>75</v>
      </c>
      <c r="D9" t="s">
        <v>76</v>
      </c>
      <c r="E9" t="s">
        <v>70</v>
      </c>
    </row>
    <row r="10" spans="3:18" x14ac:dyDescent="0.2">
      <c r="C10" t="s">
        <v>77</v>
      </c>
      <c r="D10" t="s">
        <v>78</v>
      </c>
      <c r="E10" t="s">
        <v>70</v>
      </c>
    </row>
    <row r="11" spans="3:18" x14ac:dyDescent="0.2">
      <c r="C11" t="s">
        <v>79</v>
      </c>
      <c r="D11" t="s">
        <v>80</v>
      </c>
      <c r="E11" t="s">
        <v>81</v>
      </c>
    </row>
    <row r="12" spans="3:18" x14ac:dyDescent="0.2">
      <c r="C12" t="s">
        <v>82</v>
      </c>
      <c r="D12" t="s">
        <v>83</v>
      </c>
      <c r="E12" t="s">
        <v>81</v>
      </c>
    </row>
    <row r="13" spans="3:18" x14ac:dyDescent="0.2">
      <c r="C13" t="s">
        <v>84</v>
      </c>
      <c r="D13" t="s">
        <v>85</v>
      </c>
      <c r="E13" t="s">
        <v>81</v>
      </c>
    </row>
    <row r="14" spans="3:18" x14ac:dyDescent="0.2">
      <c r="C14" t="s">
        <v>86</v>
      </c>
      <c r="D14" t="s">
        <v>87</v>
      </c>
      <c r="E14" t="s">
        <v>81</v>
      </c>
    </row>
    <row r="15" spans="3:18" x14ac:dyDescent="0.2">
      <c r="C15" t="s">
        <v>88</v>
      </c>
      <c r="D15" t="s">
        <v>89</v>
      </c>
      <c r="E15" t="s">
        <v>81</v>
      </c>
    </row>
    <row r="16" spans="3:18" x14ac:dyDescent="0.2">
      <c r="C16" t="s">
        <v>90</v>
      </c>
      <c r="D16" t="s">
        <v>91</v>
      </c>
      <c r="E16" t="s">
        <v>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2020-12-21T00:46:29Z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605465114116668</vt:r8>
  </property>
</Properties>
</file>