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FBA0474-B70B-4D7B-8148-C498FB791D69}" xr6:coauthVersionLast="45" xr6:coauthVersionMax="46" xr10:uidLastSave="{00000000-0000-0000-0000-000000000000}"/>
  <bookViews>
    <workbookView xWindow="-120" yWindow="-120" windowWidth="29040" windowHeight="15840" activeTab="6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7" i="32" l="1"/>
  <c r="G98" i="32"/>
  <c r="G99" i="32"/>
  <c r="G100" i="32"/>
  <c r="G101" i="32"/>
  <c r="G102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79" i="32"/>
  <c r="E85" i="32"/>
  <c r="E84" i="32"/>
  <c r="E83" i="32"/>
  <c r="E82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0" i="31"/>
  <c r="E86" i="31"/>
  <c r="E85" i="31"/>
  <c r="E84" i="31"/>
  <c r="E83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79" i="32"/>
  <c r="D85" i="32"/>
  <c r="D84" i="32"/>
  <c r="D83" i="32"/>
  <c r="D82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0" i="31"/>
  <c r="D86" i="31"/>
  <c r="D85" i="31"/>
  <c r="D84" i="31"/>
  <c r="D83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2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82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79" i="32"/>
  <c r="F79" i="32" s="1"/>
  <c r="H85" i="32"/>
  <c r="F85" i="32" s="1"/>
  <c r="H84" i="32"/>
  <c r="F84" i="32" s="1"/>
  <c r="H83" i="32"/>
  <c r="F83" i="32" s="1"/>
  <c r="H82" i="32"/>
  <c r="F82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0" i="31"/>
  <c r="F80" i="31" s="1"/>
  <c r="H86" i="31"/>
  <c r="F86" i="31" s="1"/>
  <c r="H85" i="31"/>
  <c r="F85" i="31" s="1"/>
  <c r="H84" i="31"/>
  <c r="F84" i="31" s="1"/>
  <c r="H83" i="31"/>
  <c r="F83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2" i="28"/>
  <c r="F82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6" i="31" s="1"/>
  <c r="Q9" i="31"/>
  <c r="O86" i="31" s="1"/>
  <c r="N9" i="31"/>
  <c r="L86" i="31" s="1"/>
  <c r="O9" i="31"/>
  <c r="M86" i="31" s="1"/>
  <c r="L9" i="31"/>
  <c r="J86" i="31" s="1"/>
  <c r="M9" i="31"/>
  <c r="K86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5" i="31" s="1"/>
  <c r="O8" i="31"/>
  <c r="M85" i="31" s="1"/>
  <c r="P8" i="31"/>
  <c r="N85" i="31" s="1"/>
  <c r="Q8" i="31"/>
  <c r="O85" i="31" s="1"/>
  <c r="L8" i="31"/>
  <c r="J85" i="31" s="1"/>
  <c r="M8" i="31"/>
  <c r="K85" i="31" s="1"/>
  <c r="L7" i="31"/>
  <c r="J84" i="31" s="1"/>
  <c r="M7" i="31"/>
  <c r="K84" i="31" s="1"/>
  <c r="Q7" i="31"/>
  <c r="O84" i="31" s="1"/>
  <c r="N7" i="31"/>
  <c r="L84" i="31" s="1"/>
  <c r="P7" i="31"/>
  <c r="N84" i="31" s="1"/>
  <c r="O7" i="31"/>
  <c r="M84" i="31" s="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2" i="28" s="1"/>
  <c r="L6" i="28"/>
  <c r="J82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2" i="28" s="1"/>
  <c r="F6" i="28"/>
  <c r="K46" i="28" s="1"/>
  <c r="O6" i="28"/>
  <c r="M82" i="28" s="1"/>
  <c r="G6" i="28"/>
  <c r="L46" i="28" s="1"/>
  <c r="P6" i="28"/>
  <c r="N82" i="28" s="1"/>
  <c r="H6" i="28"/>
  <c r="M46" i="28" s="1"/>
  <c r="I6" i="28"/>
  <c r="N46" i="28" s="1"/>
  <c r="J6" i="28"/>
  <c r="O46" i="28" s="1"/>
  <c r="M6" i="28"/>
  <c r="K82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5" i="32" s="1"/>
  <c r="Q9" i="32"/>
  <c r="O85" i="32" s="1"/>
  <c r="P8" i="32"/>
  <c r="N84" i="32" s="1"/>
  <c r="Q8" i="32"/>
  <c r="O84" i="32" s="1"/>
  <c r="P7" i="32"/>
  <c r="N83" i="32" s="1"/>
  <c r="Q7" i="32"/>
  <c r="O83" i="32" s="1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5" i="32" s="1"/>
  <c r="O9" i="32"/>
  <c r="M85" i="32" s="1"/>
  <c r="N7" i="32"/>
  <c r="L83" i="32" s="1"/>
  <c r="O7" i="32"/>
  <c r="M83" i="32" s="1"/>
  <c r="N8" i="32"/>
  <c r="L84" i="32" s="1"/>
  <c r="O8" i="32"/>
  <c r="M84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L7" i="32"/>
  <c r="J83" i="32" s="1"/>
  <c r="M7" i="32"/>
  <c r="K83" i="32" s="1"/>
  <c r="L18" i="32"/>
  <c r="J92" i="32" s="1"/>
  <c r="M18" i="32"/>
  <c r="K92" i="32" s="1"/>
  <c r="L11" i="32"/>
  <c r="J86" i="32" s="1"/>
  <c r="M11" i="32"/>
  <c r="K86" i="32" s="1"/>
  <c r="L10" i="32"/>
  <c r="M10" i="32"/>
  <c r="L9" i="32"/>
  <c r="J85" i="32" s="1"/>
  <c r="M9" i="32"/>
  <c r="K85" i="32" s="1"/>
  <c r="L8" i="32"/>
  <c r="J84" i="32" s="1"/>
  <c r="M8" i="32"/>
  <c r="K84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9" i="32"/>
  <c r="C1" i="20"/>
  <c r="K92" i="28" l="1"/>
  <c r="O92" i="28"/>
  <c r="L92" i="28"/>
  <c r="J92" i="28"/>
  <c r="N92" i="28"/>
  <c r="M92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3" i="31" s="1"/>
  <c r="P6" i="31"/>
  <c r="N83" i="31" s="1"/>
  <c r="M6" i="31"/>
  <c r="K83" i="31" s="1"/>
  <c r="N6" i="31"/>
  <c r="L83" i="31" s="1"/>
  <c r="L6" i="31"/>
  <c r="J83" i="31" s="1"/>
  <c r="Q6" i="31"/>
  <c r="O83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2" i="32" s="1"/>
  <c r="Q6" i="32"/>
  <c r="O82" i="32" s="1"/>
  <c r="N16" i="32"/>
  <c r="L90" i="32" s="1"/>
  <c r="O16" i="32"/>
  <c r="M90" i="32" s="1"/>
  <c r="N14" i="32"/>
  <c r="L88" i="32" s="1"/>
  <c r="O14" i="32"/>
  <c r="M88" i="32" s="1"/>
  <c r="N6" i="32"/>
  <c r="L82" i="32" s="1"/>
  <c r="O6" i="32"/>
  <c r="M82" i="32" s="1"/>
  <c r="L16" i="32"/>
  <c r="J90" i="32" s="1"/>
  <c r="M16" i="32"/>
  <c r="K90" i="32" s="1"/>
  <c r="L14" i="32"/>
  <c r="J88" i="32" s="1"/>
  <c r="M14" i="32"/>
  <c r="K88" i="32" s="1"/>
  <c r="L6" i="32"/>
  <c r="J82" i="32" s="1"/>
  <c r="M6" i="32"/>
  <c r="K82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0" i="32"/>
  <c r="O100" i="32"/>
  <c r="J99" i="28"/>
  <c r="J100" i="32"/>
  <c r="J79" i="28"/>
  <c r="L64" i="32"/>
  <c r="J64" i="32"/>
  <c r="K64" i="32"/>
  <c r="O64" i="32"/>
  <c r="N64" i="32"/>
  <c r="J64" i="28"/>
  <c r="K80" i="31"/>
  <c r="K101" i="31"/>
  <c r="K50" i="31"/>
  <c r="J50" i="28"/>
  <c r="O101" i="31"/>
  <c r="M50" i="31"/>
  <c r="M101" i="31"/>
  <c r="J101" i="31"/>
  <c r="L101" i="31"/>
  <c r="N101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<sst xmlns="http://schemas.openxmlformats.org/spreadsheetml/2006/main" count="4836" uniqueCount="422">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</sst>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5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115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5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295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4" t="s">
        <v>284</v>
      </c>
      <c r="Z7" s="114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tabSelected="1" topLeftCell="A35" zoomScale="60" zoomScaleNormal="60" workbookViewId="0">
      <selection activeCell="G79" sqref="G7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</v>
      </c>
      <c r="O10" s="47">
        <f t="shared" si="9"/>
        <v>0.4</v>
      </c>
      <c r="P10" s="47">
        <f t="shared" si="10"/>
        <v>0.4</v>
      </c>
      <c r="Q10" s="47">
        <f t="shared" si="11"/>
        <v>0.4</v>
      </c>
      <c r="S10" s="81">
        <v>0</v>
      </c>
      <c r="T10" s="81">
        <v>0.4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0.4</v>
      </c>
      <c r="P25" s="47">
        <f t="shared" si="22"/>
        <v>0.4</v>
      </c>
      <c r="Q25" s="47">
        <f t="shared" si="23"/>
        <v>0.4</v>
      </c>
      <c r="S25" s="81">
        <v>0</v>
      </c>
      <c r="T25" s="81">
        <v>0.4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0.25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</v>
      </c>
      <c r="K50" s="86">
        <f t="shared" ref="K50:O50" si="29">MAX(IF(F10+F11="","",-F10-F11),-$T$10)</f>
        <v>-0.4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-0.4</v>
      </c>
      <c r="K64" s="87">
        <f t="shared" ref="K64:O64" si="36">MAX(IF(F25+F26="","",-F25-F26),-$T$25)</f>
        <v>-0.4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-0.4</v>
      </c>
      <c r="K79" s="89">
        <f t="shared" si="42"/>
        <v>-0.4</v>
      </c>
      <c r="L79" s="89">
        <f t="shared" si="42"/>
        <v>-0.4</v>
      </c>
      <c r="M79" s="89">
        <f t="shared" si="42"/>
        <v>-0.4</v>
      </c>
      <c r="N79" s="89">
        <f t="shared" si="42"/>
        <v>-0.4</v>
      </c>
      <c r="O79" s="89">
        <f t="shared" si="42"/>
        <v>-0.4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C80" s="26"/>
      <c r="G80" s="38"/>
      <c r="I80" s="24"/>
      <c r="J80" s="34"/>
      <c r="K80" s="34"/>
      <c r="L80" s="34"/>
      <c r="M80" s="34"/>
      <c r="N80" s="34"/>
      <c r="O80" s="34"/>
      <c r="P80" s="24"/>
      <c r="Q80" s="24"/>
      <c r="Y80" s="84"/>
    </row>
    <row r="81" spans="1:25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Y81" s="85"/>
    </row>
    <row r="82" spans="1:25" s="23" customFormat="1" ht="15.75" thickBot="1">
      <c r="A82" s="23" t="s">
        <v>140</v>
      </c>
      <c r="B82" s="23" t="s">
        <v>137</v>
      </c>
      <c r="C82" s="26"/>
      <c r="D82" s="23" t="str">
        <f>IF(Y82="","UC-UP_"&amp;A6,"\I: DISABLED")</f>
        <v>\I: DISABLED</v>
      </c>
      <c r="E82" s="23" t="str">
        <f>A82</f>
        <v>RSDCOA</v>
      </c>
      <c r="F82" s="23" t="str">
        <f t="shared" ref="F82:F104" si="43">H82</f>
        <v>RSDSH_Apt</v>
      </c>
      <c r="H82" s="23" t="str">
        <f t="shared" ref="H82:H105" si="44">B82</f>
        <v>RSDSH_Apt</v>
      </c>
      <c r="I82" s="24">
        <v>1</v>
      </c>
      <c r="J82" s="34">
        <f t="shared" ref="J82:O85" si="45">IF(L6="","",-L6)</f>
        <v>-3.4668831504356956E-2</v>
      </c>
      <c r="K82" s="34">
        <f t="shared" si="45"/>
        <v>-3.8135714654792652E-2</v>
      </c>
      <c r="L82" s="34">
        <f t="shared" si="45"/>
        <v>-6.1417949808690149E-2</v>
      </c>
      <c r="M82" s="34">
        <f t="shared" si="45"/>
        <v>-9.891422234639359E-2</v>
      </c>
      <c r="N82" s="34">
        <f t="shared" si="45"/>
        <v>-0.66544542582294486</v>
      </c>
      <c r="O82" s="34">
        <f t="shared" si="45"/>
        <v>-0.9</v>
      </c>
      <c r="P82" s="24">
        <v>0</v>
      </c>
      <c r="Q82" s="24">
        <v>5</v>
      </c>
      <c r="R82" s="23" t="s">
        <v>173</v>
      </c>
      <c r="Y82" s="84" t="s">
        <v>289</v>
      </c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6">A83</f>
        <v>RSDBDL</v>
      </c>
      <c r="F83" s="94" t="str">
        <f t="shared" si="43"/>
        <v>RSDSH_Apt</v>
      </c>
      <c r="G83" s="94"/>
      <c r="H83" s="94" t="str">
        <f t="shared" si="44"/>
        <v>RSDSH_Apt</v>
      </c>
      <c r="I83" s="95">
        <v>1</v>
      </c>
      <c r="J83" s="32">
        <f t="shared" si="45"/>
        <v>-7.3202059641156673E-6</v>
      </c>
      <c r="K83" s="32">
        <f t="shared" si="45"/>
        <v>-8.0522265605272343E-6</v>
      </c>
      <c r="L83" s="32">
        <f t="shared" si="45"/>
        <v>-1.2968191397994723E-5</v>
      </c>
      <c r="M83" s="32">
        <f t="shared" si="45"/>
        <v>-2.0885401928384486E-5</v>
      </c>
      <c r="N83" s="32">
        <f t="shared" si="45"/>
        <v>-1.4050654041485161E-4</v>
      </c>
      <c r="O83" s="32">
        <f t="shared" si="45"/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6"/>
        <v>RSDETH</v>
      </c>
      <c r="F84" s="94" t="str">
        <f t="shared" si="43"/>
        <v>RSDSH_Apt</v>
      </c>
      <c r="G84" s="94"/>
      <c r="H84" s="94" t="str">
        <f t="shared" si="44"/>
        <v>RSDSH_Apt</v>
      </c>
      <c r="I84" s="95">
        <v>1</v>
      </c>
      <c r="J84" s="32">
        <f t="shared" si="45"/>
        <v>-5.2512237906138389E-9</v>
      </c>
      <c r="K84" s="32">
        <f t="shared" si="45"/>
        <v>-5.7763461696752232E-9</v>
      </c>
      <c r="L84" s="32">
        <f t="shared" si="45"/>
        <v>-9.3028632697236478E-9</v>
      </c>
      <c r="M84" s="32">
        <f t="shared" si="45"/>
        <v>-1.4982354324522636E-8</v>
      </c>
      <c r="N84" s="32">
        <f t="shared" si="45"/>
        <v>-1.0079378795900435E-7</v>
      </c>
      <c r="O84" s="32">
        <f t="shared" si="45"/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6"/>
        <v>RSDLPG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si="45"/>
        <v>-2.3992723986589713E-2</v>
      </c>
      <c r="K85" s="34">
        <f t="shared" si="45"/>
        <v>-2.6391996385248685E-2</v>
      </c>
      <c r="L85" s="34">
        <f t="shared" si="45"/>
        <v>-4.2504574098406876E-2</v>
      </c>
      <c r="M85" s="34">
        <f t="shared" si="45"/>
        <v>-6.8454041631225274E-2</v>
      </c>
      <c r="N85" s="34">
        <f t="shared" si="45"/>
        <v>-0.46052456160520122</v>
      </c>
      <c r="O85" s="34">
        <f t="shared" si="45"/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6"/>
        <v>RSDELC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ref="J86:O87" si="47">IF(L11="","",-L11)</f>
        <v>-0.30577053666016718</v>
      </c>
      <c r="K86" s="34">
        <f t="shared" si="47"/>
        <v>-0.33634759032618394</v>
      </c>
      <c r="L86" s="34">
        <f t="shared" si="47"/>
        <v>-0.54169115769622278</v>
      </c>
      <c r="M86" s="34">
        <f t="shared" si="47"/>
        <v>-0.87239902638134392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6"/>
        <v>RSDKER</v>
      </c>
      <c r="F87" s="23" t="str">
        <f t="shared" si="43"/>
        <v>RSDSH_Apt</v>
      </c>
      <c r="H87" s="23" t="str">
        <f t="shared" si="44"/>
        <v>RSDSH_Apt</v>
      </c>
      <c r="I87" s="24">
        <v>1</v>
      </c>
      <c r="J87" s="34">
        <f t="shared" si="47"/>
        <v>-7.9941167281313966E-2</v>
      </c>
      <c r="K87" s="34">
        <f t="shared" si="47"/>
        <v>-8.7935284009445364E-2</v>
      </c>
      <c r="L87" s="34">
        <f t="shared" si="47"/>
        <v>-0.14162065425005194</v>
      </c>
      <c r="M87" s="34">
        <f t="shared" si="47"/>
        <v>-0.22808147987625119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6"/>
        <v>RSDPEA</v>
      </c>
      <c r="F88" s="23" t="str">
        <f t="shared" si="43"/>
        <v>RSDSH_Apt</v>
      </c>
      <c r="G88" s="23"/>
      <c r="H88" s="23" t="str">
        <f t="shared" si="44"/>
        <v>RSDSH_Apt</v>
      </c>
      <c r="I88" s="24">
        <v>1</v>
      </c>
      <c r="J88" s="34">
        <f t="shared" ref="J88:O88" si="48">IF(L14="","",-L14)</f>
        <v>-1.2930059282406916E-2</v>
      </c>
      <c r="K88" s="34">
        <f t="shared" si="48"/>
        <v>-1.4223065210647609E-2</v>
      </c>
      <c r="L88" s="34">
        <f t="shared" si="48"/>
        <v>-2.290638875240009E-2</v>
      </c>
      <c r="M88" s="34">
        <f t="shared" si="48"/>
        <v>-3.6890968149627876E-2</v>
      </c>
      <c r="N88" s="34">
        <f t="shared" si="48"/>
        <v>-0.24818398635719421</v>
      </c>
      <c r="O88" s="34">
        <f t="shared" si="48"/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6"/>
        <v>RSDWOO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ref="J90:O92" si="49">IF(L16="","",-L16)</f>
        <v>-2.8298994328905657E-3</v>
      </c>
      <c r="K90" s="34">
        <f t="shared" si="49"/>
        <v>-0.35</v>
      </c>
      <c r="L90" s="34">
        <f t="shared" si="49"/>
        <v>-5.0133394692310467E-3</v>
      </c>
      <c r="M90" s="34">
        <f t="shared" si="49"/>
        <v>-8.0740333485912943E-3</v>
      </c>
      <c r="N90" s="34">
        <f t="shared" si="49"/>
        <v>-5.431805894350121E-2</v>
      </c>
      <c r="O90" s="34">
        <f t="shared" si="49"/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6"/>
        <v>RSDHET</v>
      </c>
      <c r="F91" s="23" t="str">
        <f t="shared" si="43"/>
        <v>RSDSH_Apt</v>
      </c>
      <c r="G91" s="23"/>
      <c r="H91" s="23" t="str">
        <f t="shared" si="44"/>
        <v>RSDSH_Apt</v>
      </c>
      <c r="I91" s="24">
        <v>1</v>
      </c>
      <c r="J91" s="34">
        <f t="shared" si="49"/>
        <v>-5.3132352403748879E-3</v>
      </c>
      <c r="K91" s="34">
        <f t="shared" si="49"/>
        <v>-5.8445587644123777E-3</v>
      </c>
      <c r="L91" s="34">
        <f t="shared" si="49"/>
        <v>-9.4127203356737816E-3</v>
      </c>
      <c r="M91" s="34">
        <f t="shared" si="49"/>
        <v>-1.5159280227805987E-2</v>
      </c>
      <c r="N91" s="34">
        <f t="shared" si="49"/>
        <v>-0.10198405696437748</v>
      </c>
      <c r="O91" s="34">
        <f t="shared" si="49"/>
        <v>-0.25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6"/>
        <v>RSDGEO</v>
      </c>
      <c r="F92" s="53" t="str">
        <f t="shared" si="43"/>
        <v>RSDSH_Apt</v>
      </c>
      <c r="G92" s="53"/>
      <c r="H92" s="53" t="str">
        <f t="shared" si="44"/>
        <v>RSDSH_Apt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 t="shared" ref="D95:D101" si="50">IF(Y95="","UC-UP_"&amp;A21,"\I: DISABLED")</f>
        <v>\I: DISABLED</v>
      </c>
      <c r="E95" s="23" t="str">
        <f t="shared" si="46"/>
        <v>RSDCOA</v>
      </c>
      <c r="F95" s="23" t="str">
        <f t="shared" si="43"/>
        <v>RSDWH_Apt</v>
      </c>
      <c r="G95" s="38" t="str">
        <f t="shared" ref="G95:G101" si="51">LEFT(A21,12)&amp;"*"</f>
        <v>R-WH_Apt_COA*</v>
      </c>
      <c r="H95" s="23" t="str">
        <f t="shared" si="44"/>
        <v>RSDWH_Apt</v>
      </c>
      <c r="I95" s="24">
        <v>1</v>
      </c>
      <c r="J95" s="34">
        <f t="shared" ref="J95:O98" si="52">IF(L21="","",-L21)</f>
        <v>-1.6693016962260596E-3</v>
      </c>
      <c r="K95" s="34">
        <f t="shared" si="52"/>
        <v>-1.8362318658486658E-3</v>
      </c>
      <c r="L95" s="34">
        <f t="shared" si="52"/>
        <v>-2.957269782267936E-3</v>
      </c>
      <c r="M95" s="34">
        <f t="shared" si="52"/>
        <v>-4.7627125570403345E-3</v>
      </c>
      <c r="N95" s="34">
        <f t="shared" si="52"/>
        <v>-3.2041148486141292E-2</v>
      </c>
      <c r="O95" s="34">
        <f t="shared" si="52"/>
        <v>-0.21555682481684987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 t="shared" si="50"/>
        <v>\I: DISABLED</v>
      </c>
      <c r="E96" s="77" t="str">
        <f t="shared" si="46"/>
        <v>RSDBDL</v>
      </c>
      <c r="F96" s="77" t="str">
        <f t="shared" si="43"/>
        <v>RSDWH_Apt</v>
      </c>
      <c r="G96" s="38" t="str">
        <f t="shared" si="51"/>
        <v>R-WH_Apt_BDL*</v>
      </c>
      <c r="H96" s="77" t="str">
        <f t="shared" si="44"/>
        <v>RSDWH_Apt</v>
      </c>
      <c r="I96" s="79">
        <v>1</v>
      </c>
      <c r="J96" s="80">
        <f t="shared" si="52"/>
        <v>-1.7738653445611984E-5</v>
      </c>
      <c r="K96" s="80">
        <f t="shared" si="52"/>
        <v>-1.9512518790173183E-5</v>
      </c>
      <c r="L96" s="80">
        <f t="shared" si="52"/>
        <v>-3.1425106636761831E-5</v>
      </c>
      <c r="M96" s="80">
        <f t="shared" si="52"/>
        <v>-5.0610448489571305E-5</v>
      </c>
      <c r="N96" s="80">
        <f t="shared" si="52"/>
        <v>-3.4048178964893728E-4</v>
      </c>
      <c r="O96" s="80">
        <f t="shared" si="52"/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 t="shared" si="50"/>
        <v>\I: DISABLED</v>
      </c>
      <c r="E97" s="77" t="str">
        <f t="shared" si="46"/>
        <v>RSDETH</v>
      </c>
      <c r="F97" s="77" t="str">
        <f t="shared" si="43"/>
        <v>RSDWH_Apt</v>
      </c>
      <c r="G97" s="38" t="str">
        <f t="shared" si="51"/>
        <v>R-WH_Apt_ETH*</v>
      </c>
      <c r="H97" s="77" t="str">
        <f t="shared" si="44"/>
        <v>RSDWH_Apt</v>
      </c>
      <c r="I97" s="79">
        <v>1</v>
      </c>
      <c r="J97" s="80">
        <f t="shared" si="52"/>
        <v>-1.6028733053010708E-5</v>
      </c>
      <c r="K97" s="80">
        <f t="shared" si="52"/>
        <v>-1.7631606358311781E-5</v>
      </c>
      <c r="L97" s="80">
        <f t="shared" si="52"/>
        <v>-2.839587835612472E-5</v>
      </c>
      <c r="M97" s="80">
        <f t="shared" si="52"/>
        <v>-4.5731846051322432E-5</v>
      </c>
      <c r="N97" s="80">
        <f t="shared" si="52"/>
        <v>-3.0766099199283821E-4</v>
      </c>
      <c r="O97" s="80">
        <f t="shared" si="52"/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 t="shared" si="50"/>
        <v>UC-UP_R-WH_Apt_LPG_X0</v>
      </c>
      <c r="E98" s="23" t="str">
        <f t="shared" si="46"/>
        <v>RSDLPG</v>
      </c>
      <c r="F98" s="23" t="str">
        <f t="shared" si="43"/>
        <v>RSDWH_Apt</v>
      </c>
      <c r="G98" s="38" t="str">
        <f t="shared" si="51"/>
        <v>R-WH_Apt_LPG*</v>
      </c>
      <c r="H98" s="23" t="str">
        <f t="shared" si="44"/>
        <v>RSDWH_Apt</v>
      </c>
      <c r="I98" s="24">
        <v>1</v>
      </c>
      <c r="J98" s="34">
        <f t="shared" si="52"/>
        <v>-1.3572533858759946E-2</v>
      </c>
      <c r="K98" s="34">
        <f t="shared" si="52"/>
        <v>-1.4929787244635942E-2</v>
      </c>
      <c r="L98" s="34">
        <f t="shared" si="52"/>
        <v>-2.4044571655358643E-2</v>
      </c>
      <c r="M98" s="34">
        <f t="shared" si="52"/>
        <v>-3.8724023096671653E-2</v>
      </c>
      <c r="N98" s="34">
        <f t="shared" si="52"/>
        <v>-0.26051586342054228</v>
      </c>
      <c r="O98" s="34">
        <f t="shared" si="52"/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 t="shared" si="50"/>
        <v>UC-UP_R-WH_Apt_ELC_X0</v>
      </c>
      <c r="E99" s="23" t="str">
        <f t="shared" si="46"/>
        <v>RSDELC</v>
      </c>
      <c r="F99" s="23" t="str">
        <f t="shared" si="43"/>
        <v>RSDWH_Apt</v>
      </c>
      <c r="G99" s="38" t="str">
        <f t="shared" si="51"/>
        <v>R-WH_Apt_ELC*</v>
      </c>
      <c r="H99" s="23" t="str">
        <f t="shared" si="44"/>
        <v>RSDWH_Apt</v>
      </c>
      <c r="I99" s="24">
        <v>1</v>
      </c>
      <c r="J99" s="89">
        <f t="shared" ref="J99:O99" si="53">MAX(IF(L25+L26="","",-L25-L26),-$T$25)</f>
        <v>-0.4</v>
      </c>
      <c r="K99" s="89">
        <f t="shared" si="53"/>
        <v>-0.4</v>
      </c>
      <c r="L99" s="89">
        <f t="shared" si="53"/>
        <v>-0.4</v>
      </c>
      <c r="M99" s="89">
        <f t="shared" si="53"/>
        <v>-0.4</v>
      </c>
      <c r="N99" s="89">
        <f t="shared" si="53"/>
        <v>-0.4</v>
      </c>
      <c r="O99" s="89">
        <f t="shared" si="53"/>
        <v>-0.4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 t="shared" si="50"/>
        <v>\I: DISABLED</v>
      </c>
      <c r="E100" s="23" t="str">
        <f t="shared" si="46"/>
        <v>RSDELC</v>
      </c>
      <c r="F100" s="23" t="str">
        <f t="shared" si="43"/>
        <v>RSDWH_Apt</v>
      </c>
      <c r="G100" s="38" t="str">
        <f t="shared" si="51"/>
        <v>R-WH_Apt_ELC*</v>
      </c>
      <c r="H100" s="23" t="str">
        <f t="shared" si="44"/>
        <v>RSDWH_Apt</v>
      </c>
      <c r="I100" s="24">
        <v>1</v>
      </c>
      <c r="J100" s="34">
        <f t="shared" ref="J100:O101" si="54">IF(L26="","",-L26)</f>
        <v>-0.60937172079550694</v>
      </c>
      <c r="K100" s="34">
        <f t="shared" si="54"/>
        <v>-0.67030889287505768</v>
      </c>
      <c r="L100" s="34">
        <f t="shared" si="54"/>
        <v>-0.9</v>
      </c>
      <c r="M100" s="34">
        <f t="shared" si="54"/>
        <v>-0.9</v>
      </c>
      <c r="N100" s="34">
        <f t="shared" si="54"/>
        <v>-0.9</v>
      </c>
      <c r="O100" s="34">
        <f t="shared" si="54"/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 t="shared" si="50"/>
        <v>UC-UP_R-WH_Apt_KER_X0</v>
      </c>
      <c r="E101" s="23" t="str">
        <f t="shared" si="46"/>
        <v>RSDKER</v>
      </c>
      <c r="F101" s="23" t="str">
        <f t="shared" si="43"/>
        <v>RSDWH_Apt</v>
      </c>
      <c r="G101" s="38" t="str">
        <f t="shared" si="51"/>
        <v>R-WH_Apt_KER*</v>
      </c>
      <c r="H101" s="23" t="str">
        <f t="shared" si="44"/>
        <v>RSDWH_Apt</v>
      </c>
      <c r="I101" s="24">
        <v>1</v>
      </c>
      <c r="J101" s="34">
        <f t="shared" si="54"/>
        <v>-2.3955683942141207E-2</v>
      </c>
      <c r="K101" s="34">
        <f t="shared" si="54"/>
        <v>-2.6351252336355331E-2</v>
      </c>
      <c r="L101" s="34">
        <f t="shared" si="54"/>
        <v>-4.2438955400223639E-2</v>
      </c>
      <c r="M101" s="34">
        <f t="shared" si="54"/>
        <v>-6.8348362061614196E-2</v>
      </c>
      <c r="N101" s="34">
        <f t="shared" si="54"/>
        <v>-0.45981360230599788</v>
      </c>
      <c r="O101" s="34">
        <f t="shared" si="54"/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6"/>
        <v>RSDPEA</v>
      </c>
      <c r="F102" s="23" t="str">
        <f t="shared" si="43"/>
        <v>RSDWH_Apt</v>
      </c>
      <c r="G102" s="38" t="str">
        <f>LEFT(A29,12)&amp;"*"</f>
        <v>R-WH_Apt_PEA*</v>
      </c>
      <c r="H102" s="23" t="str">
        <f t="shared" si="44"/>
        <v>RSDWH_Apt</v>
      </c>
      <c r="I102" s="24">
        <v>1</v>
      </c>
      <c r="J102" s="34">
        <f t="shared" ref="J102:O102" si="55">IF(L29="","",-L29)</f>
        <v>-1.6160383975679653E-3</v>
      </c>
      <c r="K102" s="34">
        <f t="shared" si="55"/>
        <v>-1.7776422373247619E-3</v>
      </c>
      <c r="L102" s="34">
        <f t="shared" si="55"/>
        <v>-2.8629105996339035E-3</v>
      </c>
      <c r="M102" s="34">
        <f t="shared" si="55"/>
        <v>-4.6107461498163995E-3</v>
      </c>
      <c r="N102" s="34">
        <f t="shared" si="55"/>
        <v>-3.1018794489243072E-2</v>
      </c>
      <c r="O102" s="34">
        <f t="shared" si="55"/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6"/>
        <v>RSDWOO</v>
      </c>
      <c r="F104" s="23" t="str">
        <f t="shared" si="43"/>
        <v>RSDWH_Apt</v>
      </c>
      <c r="G104" s="38" t="str">
        <f>LEFT(A31,12)&amp;"*"</f>
        <v>R-WH_Apt_WOO*</v>
      </c>
      <c r="H104" s="23" t="str">
        <f t="shared" si="44"/>
        <v>RSDWH_Apt</v>
      </c>
      <c r="I104" s="24">
        <v>1</v>
      </c>
      <c r="J104" s="34">
        <f t="shared" ref="J104:O105" si="56">IF(L31="","",-L31)</f>
        <v>-1.2077947398618999E-3</v>
      </c>
      <c r="K104" s="34">
        <f t="shared" si="56"/>
        <v>-1.32857421384809E-3</v>
      </c>
      <c r="L104" s="34">
        <f t="shared" si="56"/>
        <v>-2.1396820571444883E-3</v>
      </c>
      <c r="M104" s="34">
        <f t="shared" si="56"/>
        <v>-3.4459793498517709E-3</v>
      </c>
      <c r="N104" s="34">
        <f t="shared" si="56"/>
        <v>-2.3182825901504882E-2</v>
      </c>
      <c r="O104" s="34">
        <f t="shared" si="56"/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6"/>
        <v>RSDHET</v>
      </c>
      <c r="F105" s="23" t="str">
        <f t="shared" ref="F105" si="57">H105</f>
        <v>RSDWH_Apt</v>
      </c>
      <c r="G105" s="38" t="str">
        <f>LEFT(A32,12)&amp;"*"</f>
        <v>R-WH_Apt_HET*</v>
      </c>
      <c r="H105" s="23" t="str">
        <f t="shared" si="44"/>
        <v>RSDWH_Apt</v>
      </c>
      <c r="I105" s="24">
        <v>1</v>
      </c>
      <c r="J105" s="34">
        <f t="shared" si="56"/>
        <v>-1.6403602814960032E-3</v>
      </c>
      <c r="K105" s="34">
        <f t="shared" si="56"/>
        <v>-1.8043963096456036E-3</v>
      </c>
      <c r="L105" s="34">
        <f t="shared" si="56"/>
        <v>-2.9059983006473424E-3</v>
      </c>
      <c r="M105" s="34">
        <f t="shared" si="56"/>
        <v>-4.680139323175553E-3</v>
      </c>
      <c r="N105" s="34">
        <f t="shared" si="56"/>
        <v>-3.1485637059500318E-2</v>
      </c>
      <c r="O105" s="34">
        <f t="shared" si="56"/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58">IF(L34="","",-L34)</f>
        <v/>
      </c>
      <c r="J107" s="34" t="str">
        <f t="shared" ref="J107" si="59">IF(M34="","",-M34)</f>
        <v/>
      </c>
      <c r="K107" s="34" t="str">
        <f t="shared" ref="K107" si="60">IF(N34="","",-N34)</f>
        <v/>
      </c>
      <c r="L107" s="34" t="str">
        <f t="shared" ref="L107" si="61">IF(O34="","",-O34)</f>
        <v/>
      </c>
      <c r="M107" s="34" t="str">
        <f t="shared" ref="M107" si="62">IF(P34="","",-P34)</f>
        <v/>
      </c>
      <c r="N107" s="34" t="str">
        <f t="shared" ref="N107" si="63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82 E63:E72 D56:E60 D55 D46:E54 E94:E95 D94 E98:E101 D96:D101 D102:E105 E85 D83:D85 D86:E92 D76:E80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83:E84">
    <cfRule type="containsText" dxfId="24" priority="7" operator="containsText" text="\I: DISABLED">
      <formula>NOT(ISERROR(SEARCH("\I: DISABLED",E83)))</formula>
    </cfRule>
  </conditionalFormatting>
  <conditionalFormatting sqref="E96:E97">
    <cfRule type="containsText" dxfId="23" priority="6" operator="containsText" text="\I: DISABLED">
      <formula>NOT(ISERROR(SEARCH("\I: DISABLED",E96)))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82">
    <cfRule type="containsText" dxfId="21" priority="4" operator="containsText" text="\I: DISABLED">
      <formula>NOT(ISERROR(SEARCH("\I: DISABLED",D82)))</formula>
    </cfRule>
  </conditionalFormatting>
  <conditionalFormatting sqref="D95">
    <cfRule type="containsText" dxfId="20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opLeftCell="A45" zoomScale="60" zoomScaleNormal="60" workbookViewId="0">
      <selection activeCell="G85" sqref="G8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0.15</v>
      </c>
      <c r="Q10" s="47">
        <f t="shared" si="11"/>
        <v>0.15</v>
      </c>
      <c r="S10" s="81">
        <v>0</v>
      </c>
      <c r="T10" s="81">
        <v>0.15</v>
      </c>
      <c r="Y10" s="76" t="s">
        <v>286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0.25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0.15</v>
      </c>
      <c r="Q25" s="47">
        <f t="shared" si="23"/>
        <v>0.15</v>
      </c>
      <c r="S25" s="81">
        <v>0</v>
      </c>
      <c r="T25" s="81">
        <v>0.15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0.25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-0.15</v>
      </c>
      <c r="N80" s="89">
        <f t="shared" si="43"/>
        <v>-0.15</v>
      </c>
      <c r="O80" s="89">
        <f t="shared" si="43"/>
        <v>-0.15</v>
      </c>
      <c r="P80" s="24">
        <v>0</v>
      </c>
      <c r="Q80" s="24">
        <v>5</v>
      </c>
      <c r="R80" s="23" t="s">
        <v>255</v>
      </c>
      <c r="Z80" s="84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15.75" thickBot="1">
      <c r="A83" s="23" t="s">
        <v>140</v>
      </c>
      <c r="B83" s="23" t="s">
        <v>223</v>
      </c>
      <c r="C83" s="26"/>
      <c r="D83" s="23" t="str">
        <f>IF(Z83="","UC-UP_"&amp;A6,"\I: DISABLED")</f>
        <v>\I: DISABLED</v>
      </c>
      <c r="E83" s="23" t="str">
        <f>A83</f>
        <v>RSDCOA</v>
      </c>
      <c r="F83" s="23" t="str">
        <f t="shared" ref="F83:F107" si="44">H83</f>
        <v>RSDSH_Att</v>
      </c>
      <c r="H83" s="23" t="str">
        <f t="shared" ref="H83:H107" si="45">B83</f>
        <v>RSDSH_Att</v>
      </c>
      <c r="I83" s="24">
        <v>1</v>
      </c>
      <c r="J83" s="34">
        <f t="shared" ref="J83:O86" si="46">IF(L6="","",-L6)</f>
        <v>-0.14416236732152607</v>
      </c>
      <c r="K83" s="34">
        <f t="shared" si="46"/>
        <v>-0.15857860405367868</v>
      </c>
      <c r="L83" s="34">
        <f t="shared" si="46"/>
        <v>-0.25539242761449021</v>
      </c>
      <c r="M83" s="34">
        <f t="shared" si="46"/>
        <v>-0.41131205859741271</v>
      </c>
      <c r="N83" s="34">
        <f t="shared" si="46"/>
        <v>-0.9</v>
      </c>
      <c r="O83" s="34">
        <f t="shared" si="46"/>
        <v>-0.9</v>
      </c>
      <c r="P83" s="24">
        <v>0</v>
      </c>
      <c r="Q83" s="24">
        <v>5</v>
      </c>
      <c r="R83" s="23" t="s">
        <v>251</v>
      </c>
      <c r="Z83" s="84" t="s">
        <v>289</v>
      </c>
    </row>
    <row r="84" spans="1:26" s="23" customFormat="1" ht="15">
      <c r="A84" s="23" t="s">
        <v>198</v>
      </c>
      <c r="B84" s="23" t="s">
        <v>223</v>
      </c>
      <c r="C84" s="26"/>
      <c r="D84" s="23" t="str">
        <f>IF(Z84="","UC-UP_"&amp;A7,"\I: DISABLED")</f>
        <v>\I: DISABLED</v>
      </c>
      <c r="E84" s="77" t="str">
        <f t="shared" ref="E84:E107" si="47">A84</f>
        <v>RSDBDL</v>
      </c>
      <c r="F84" s="77" t="str">
        <f t="shared" si="44"/>
        <v>RSDSH_Att</v>
      </c>
      <c r="G84" s="77"/>
      <c r="H84" s="78" t="str">
        <f t="shared" si="45"/>
        <v>RSDSH_Att</v>
      </c>
      <c r="I84" s="77">
        <v>1</v>
      </c>
      <c r="J84" s="79">
        <f t="shared" si="46"/>
        <v>-1.4652299828546426E-6</v>
      </c>
      <c r="K84" s="80">
        <f t="shared" si="46"/>
        <v>-1.6117529811401068E-6</v>
      </c>
      <c r="L84" s="80">
        <f t="shared" si="46"/>
        <v>-2.5957442936559546E-6</v>
      </c>
      <c r="M84" s="80">
        <f t="shared" si="46"/>
        <v>-4.1804721423758522E-6</v>
      </c>
      <c r="N84" s="80">
        <f t="shared" si="46"/>
        <v>-2.8124126125990667E-5</v>
      </c>
      <c r="O84" s="80">
        <f t="shared" si="46"/>
        <v>-1.8920505708742928E-4</v>
      </c>
      <c r="P84" s="79">
        <v>0</v>
      </c>
      <c r="Q84" s="79">
        <v>5</v>
      </c>
      <c r="R84" s="79" t="s">
        <v>252</v>
      </c>
      <c r="Z84" s="84" t="s">
        <v>289</v>
      </c>
    </row>
    <row r="85" spans="1:26" s="23" customFormat="1" ht="15">
      <c r="A85" s="23" t="s">
        <v>199</v>
      </c>
      <c r="B85" s="23" t="s">
        <v>223</v>
      </c>
      <c r="C85" s="26"/>
      <c r="D85" s="23" t="str">
        <f>IF(Z85="","UC-UP_"&amp;A8,"\I: DISABLED")</f>
        <v>\I: DISABLED</v>
      </c>
      <c r="E85" s="77" t="str">
        <f t="shared" si="47"/>
        <v>RSDETH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 t="str">
        <f t="shared" si="46"/>
        <v/>
      </c>
      <c r="K85" s="34" t="str">
        <f t="shared" si="46"/>
        <v/>
      </c>
      <c r="L85" s="34" t="str">
        <f t="shared" si="46"/>
        <v/>
      </c>
      <c r="M85" s="34" t="str">
        <f t="shared" si="46"/>
        <v/>
      </c>
      <c r="N85" s="34" t="str">
        <f t="shared" si="46"/>
        <v/>
      </c>
      <c r="O85" s="34" t="str">
        <f t="shared" si="46"/>
        <v/>
      </c>
      <c r="P85" s="24">
        <v>0</v>
      </c>
      <c r="Q85" s="24">
        <v>5</v>
      </c>
      <c r="R85" s="23" t="s">
        <v>253</v>
      </c>
      <c r="Z85" s="84" t="s">
        <v>289</v>
      </c>
    </row>
    <row r="86" spans="1:26" s="23" customFormat="1" ht="15">
      <c r="A86" s="23" t="s">
        <v>200</v>
      </c>
      <c r="B86" s="23" t="s">
        <v>223</v>
      </c>
      <c r="C86" s="26"/>
      <c r="D86" s="23" t="str">
        <f>IF(Z86="","UC-UP_"&amp;A9,"\I: DISABLED")</f>
        <v>UC-UP_R-SH_Att_LPG_X0</v>
      </c>
      <c r="E86" s="23" t="str">
        <f t="shared" si="47"/>
        <v>RSDLPG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34">
        <f t="shared" si="46"/>
        <v>-1.3503106488587916E-2</v>
      </c>
      <c r="K86" s="34">
        <f t="shared" si="46"/>
        <v>-1.4853417137446707E-2</v>
      </c>
      <c r="L86" s="34">
        <f t="shared" si="46"/>
        <v>-2.3921576834029307E-2</v>
      </c>
      <c r="M86" s="34">
        <f t="shared" si="46"/>
        <v>-3.8525938706972553E-2</v>
      </c>
      <c r="N86" s="34">
        <f t="shared" si="46"/>
        <v>-0.25918325069887937</v>
      </c>
      <c r="O86" s="34">
        <f t="shared" si="46"/>
        <v>-0.9</v>
      </c>
      <c r="P86" s="24">
        <v>0</v>
      </c>
      <c r="Q86" s="24">
        <v>5</v>
      </c>
      <c r="R86" s="23" t="s">
        <v>254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>IF(Z87="","UC-UP_"&amp;A11,"\I: DISABLED")</f>
        <v>\I: DISABLED</v>
      </c>
      <c r="E87" s="23" t="str">
        <f t="shared" si="47"/>
        <v>RSDELC</v>
      </c>
      <c r="F87" s="23" t="str">
        <f t="shared" si="44"/>
        <v>RSDSH_Att</v>
      </c>
      <c r="H87" s="23" t="str">
        <f t="shared" si="45"/>
        <v>RSDSH_Att</v>
      </c>
      <c r="I87" s="24">
        <v>1</v>
      </c>
      <c r="J87" s="34">
        <f t="shared" ref="J87:O88" si="48">IF(L11="","",-L11)</f>
        <v>-3.5616269890299562E-2</v>
      </c>
      <c r="K87" s="34">
        <f t="shared" si="48"/>
        <v>-3.9177896879329523E-2</v>
      </c>
      <c r="L87" s="34">
        <f t="shared" si="48"/>
        <v>-6.3096394703129027E-2</v>
      </c>
      <c r="M87" s="34">
        <f t="shared" si="48"/>
        <v>-0.10161737463333634</v>
      </c>
      <c r="N87" s="34">
        <f t="shared" si="48"/>
        <v>-0.68363088269637173</v>
      </c>
      <c r="O87" s="34">
        <f t="shared" si="48"/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>IF(Z88="","UC-UP_"&amp;A12,"\I: DISABLED")</f>
        <v>UC-UP_R-SH_Att_KER_X0</v>
      </c>
      <c r="E88" s="23" t="str">
        <f t="shared" si="47"/>
        <v>RSDKER</v>
      </c>
      <c r="F88" s="23" t="str">
        <f t="shared" si="44"/>
        <v>RSDSH_Att</v>
      </c>
      <c r="H88" s="23" t="str">
        <f t="shared" si="45"/>
        <v>RSDSH_Att</v>
      </c>
      <c r="I88" s="24">
        <v>1</v>
      </c>
      <c r="J88" s="34">
        <f t="shared" si="48"/>
        <v>-0.33225067789476914</v>
      </c>
      <c r="K88" s="34">
        <f t="shared" si="48"/>
        <v>-0.36547574568424612</v>
      </c>
      <c r="L88" s="34">
        <f t="shared" si="48"/>
        <v>-0.58860234318193549</v>
      </c>
      <c r="M88" s="34">
        <f t="shared" si="48"/>
        <v>-0.9</v>
      </c>
      <c r="N88" s="34">
        <f t="shared" si="48"/>
        <v>-0.9</v>
      </c>
      <c r="O88" s="34">
        <f t="shared" si="48"/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7"/>
        <v>RSDPEA</v>
      </c>
      <c r="F89" s="23" t="str">
        <f t="shared" si="44"/>
        <v>RSDSH_Att</v>
      </c>
      <c r="H89" s="23" t="str">
        <f t="shared" si="45"/>
        <v>RSDSH_Att</v>
      </c>
      <c r="I89" s="24">
        <v>1</v>
      </c>
      <c r="J89" s="34">
        <f t="shared" ref="J89:O93" si="49">IF(L14="","",-L14)</f>
        <v>-5.7589855495535719E-2</v>
      </c>
      <c r="K89" s="34">
        <f t="shared" si="49"/>
        <v>-6.3348841045089296E-2</v>
      </c>
      <c r="L89" s="34">
        <f t="shared" si="49"/>
        <v>-0.1020239419915268</v>
      </c>
      <c r="M89" s="34">
        <f t="shared" si="49"/>
        <v>-0.16431057881677386</v>
      </c>
      <c r="N89" s="34">
        <f t="shared" si="49"/>
        <v>-0.9</v>
      </c>
      <c r="O89" s="34">
        <f t="shared" si="49"/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4"/>
        <v>RSDSH_Att</v>
      </c>
      <c r="H90" s="23" t="str">
        <f t="shared" si="45"/>
        <v>RSDSH_Att</v>
      </c>
      <c r="I90" s="24">
        <v>1</v>
      </c>
      <c r="J90" s="34">
        <f t="shared" si="49"/>
        <v>-7.3900977783410718E-2</v>
      </c>
      <c r="K90" s="34">
        <f t="shared" si="49"/>
        <v>-8.1291075561751802E-2</v>
      </c>
      <c r="L90" s="34">
        <f t="shared" si="49"/>
        <v>-0.13092009010295694</v>
      </c>
      <c r="M90" s="34">
        <f t="shared" si="49"/>
        <v>-0.21084811431171324</v>
      </c>
      <c r="N90" s="34">
        <f t="shared" si="49"/>
        <v>-0.9</v>
      </c>
      <c r="O90" s="34">
        <f t="shared" si="49"/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7"/>
        <v>RSDWOO</v>
      </c>
      <c r="F91" s="23" t="str">
        <f t="shared" si="44"/>
        <v>RSDSH_Att</v>
      </c>
      <c r="H91" s="23" t="str">
        <f t="shared" si="45"/>
        <v>RSDSH_Att</v>
      </c>
      <c r="I91" s="24">
        <v>1</v>
      </c>
      <c r="J91" s="34">
        <f t="shared" si="49"/>
        <v>-7.9976446031616594E-3</v>
      </c>
      <c r="K91" s="34">
        <f t="shared" si="49"/>
        <v>-8.7974090634778245E-3</v>
      </c>
      <c r="L91" s="34">
        <f t="shared" si="49"/>
        <v>-1.4168315270821678E-2</v>
      </c>
      <c r="M91" s="34">
        <f t="shared" si="49"/>
        <v>-2.2818213426811028E-2</v>
      </c>
      <c r="N91" s="34">
        <f t="shared" si="49"/>
        <v>-0.15350952967257211</v>
      </c>
      <c r="O91" s="34">
        <f t="shared" si="49"/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7"/>
        <v>RSDHET</v>
      </c>
      <c r="F92" s="23" t="str">
        <f t="shared" si="44"/>
        <v>RSDSH_Att</v>
      </c>
      <c r="H92" s="23" t="str">
        <f t="shared" si="45"/>
        <v>RSDSH_Att</v>
      </c>
      <c r="I92" s="24">
        <v>1</v>
      </c>
      <c r="J92" s="34">
        <f t="shared" si="49"/>
        <v>-1.3822087480297653E-3</v>
      </c>
      <c r="K92" s="34">
        <f t="shared" si="49"/>
        <v>-1.5204296228327418E-3</v>
      </c>
      <c r="L92" s="34">
        <f t="shared" si="49"/>
        <v>-2.4486671118683604E-3</v>
      </c>
      <c r="M92" s="34">
        <f t="shared" si="49"/>
        <v>-3.9436028703351139E-3</v>
      </c>
      <c r="N92" s="34">
        <f t="shared" si="49"/>
        <v>-2.6530588110339804E-2</v>
      </c>
      <c r="O92" s="34">
        <f t="shared" si="49"/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7"/>
        <v>RSDGEO</v>
      </c>
      <c r="F93" s="53" t="str">
        <f t="shared" si="44"/>
        <v>RSDSH_Att</v>
      </c>
      <c r="G93" s="58"/>
      <c r="H93" s="53" t="str">
        <f t="shared" si="45"/>
        <v>RSDSH_Att</v>
      </c>
      <c r="I93" s="54">
        <v>1</v>
      </c>
      <c r="J93" s="59" t="str">
        <f t="shared" si="49"/>
        <v/>
      </c>
      <c r="K93" s="59" t="str">
        <f t="shared" si="49"/>
        <v/>
      </c>
      <c r="L93" s="59" t="str">
        <f t="shared" si="49"/>
        <v/>
      </c>
      <c r="M93" s="59" t="str">
        <f t="shared" si="49"/>
        <v/>
      </c>
      <c r="N93" s="59" t="str">
        <f t="shared" si="49"/>
        <v/>
      </c>
      <c r="O93" s="59" t="str">
        <f t="shared" si="49"/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 t="shared" ref="D97:D103" si="50">IF(Z97="","UC-UP_"&amp;A21,"\I: DISABLED")</f>
        <v>\I: DISABLED</v>
      </c>
      <c r="E97" s="23" t="str">
        <f t="shared" si="47"/>
        <v>RSDCOA</v>
      </c>
      <c r="F97" s="23" t="str">
        <f t="shared" si="44"/>
        <v>RSDWH_Att</v>
      </c>
      <c r="G97" s="38" t="str">
        <f>LEFT(A21,12)&amp;"*"</f>
        <v>R-WH_Att_COA*</v>
      </c>
      <c r="H97" s="23" t="str">
        <f t="shared" si="45"/>
        <v>RSDWH_Att</v>
      </c>
      <c r="I97" s="24">
        <v>1</v>
      </c>
      <c r="J97" s="34">
        <f t="shared" ref="J97:J103" si="51">IF(L21="","",-L21)</f>
        <v>-3.0108087084099549E-2</v>
      </c>
      <c r="K97" s="34">
        <f t="shared" ref="K97:K103" si="52">IF(M21="","",-M21)</f>
        <v>-3.3118895792509505E-2</v>
      </c>
      <c r="L97" s="34">
        <f t="shared" ref="L97:L103" si="53">IF(N21="","",-N21)</f>
        <v>-5.3338312862794508E-2</v>
      </c>
      <c r="M97" s="34">
        <f t="shared" ref="M97:M103" si="54">IF(O21="","",-O21)</f>
        <v>-8.5901886248659201E-2</v>
      </c>
      <c r="N97" s="34">
        <f t="shared" ref="N97:N103" si="55">IF(P21="","",-P21)</f>
        <v>-0.57790493538482901</v>
      </c>
      <c r="O97" s="34">
        <f t="shared" ref="O97:O103" si="56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 t="shared" si="50"/>
        <v>\I: DISABLED</v>
      </c>
      <c r="E98" s="77" t="str">
        <f t="shared" si="47"/>
        <v>RSDBDL</v>
      </c>
      <c r="F98" s="77" t="str">
        <f t="shared" si="44"/>
        <v>RSDWH_Att</v>
      </c>
      <c r="G98" s="38" t="str">
        <f t="shared" ref="G98:G103" si="57">LEFT(A22,12)&amp;"*"</f>
        <v>R-WH_Att_BDL*</v>
      </c>
      <c r="H98" s="78" t="str">
        <f t="shared" si="45"/>
        <v>RSDWH_Att</v>
      </c>
      <c r="I98" s="77">
        <v>1</v>
      </c>
      <c r="J98" s="79">
        <f t="shared" si="51"/>
        <v>-1.020315181775452E-5</v>
      </c>
      <c r="K98" s="80">
        <f t="shared" si="52"/>
        <v>-1.1223466999529973E-5</v>
      </c>
      <c r="L98" s="80">
        <f t="shared" si="53"/>
        <v>-1.8075505837413025E-5</v>
      </c>
      <c r="M98" s="80">
        <f t="shared" si="54"/>
        <v>-2.9110782906212056E-5</v>
      </c>
      <c r="N98" s="80">
        <f t="shared" si="55"/>
        <v>-1.9584279052637041E-4</v>
      </c>
      <c r="O98" s="80">
        <f t="shared" si="56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 t="shared" si="50"/>
        <v>\I: DISABLED</v>
      </c>
      <c r="E99" s="77" t="str">
        <f t="shared" si="47"/>
        <v>RSDETH</v>
      </c>
      <c r="F99" s="77" t="str">
        <f t="shared" si="44"/>
        <v>RSDWH_Att</v>
      </c>
      <c r="G99" s="38" t="str">
        <f t="shared" si="57"/>
        <v>R-WH_Att_ETH*</v>
      </c>
      <c r="H99" s="78" t="str">
        <f t="shared" si="45"/>
        <v>RSDWH_Att</v>
      </c>
      <c r="I99" s="77">
        <v>1</v>
      </c>
      <c r="J99" s="79">
        <f t="shared" si="51"/>
        <v>-2.5707855731160229E-6</v>
      </c>
      <c r="K99" s="80">
        <f t="shared" si="52"/>
        <v>-2.8278641304276256E-6</v>
      </c>
      <c r="L99" s="80">
        <f t="shared" si="53"/>
        <v>-4.5543034606949973E-6</v>
      </c>
      <c r="M99" s="80">
        <f t="shared" si="54"/>
        <v>-7.334751266483902E-6</v>
      </c>
      <c r="N99" s="80">
        <f t="shared" si="55"/>
        <v>-4.9344538773586394E-5</v>
      </c>
      <c r="O99" s="80">
        <f t="shared" si="56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 t="shared" si="50"/>
        <v>UC-UP_R-WH_Att_LPG_X0</v>
      </c>
      <c r="E100" s="23" t="str">
        <f t="shared" si="47"/>
        <v>RSDLPG</v>
      </c>
      <c r="F100" s="23" t="str">
        <f t="shared" si="44"/>
        <v>RSDWH_Att</v>
      </c>
      <c r="G100" s="38" t="str">
        <f t="shared" si="57"/>
        <v>R-WH_Att_LPG*</v>
      </c>
      <c r="H100" s="23" t="str">
        <f t="shared" si="45"/>
        <v>RSDWH_Att</v>
      </c>
      <c r="I100" s="24">
        <v>1</v>
      </c>
      <c r="J100" s="34">
        <f t="shared" si="51"/>
        <v>-1.5773958166261832E-2</v>
      </c>
      <c r="K100" s="34">
        <f t="shared" si="52"/>
        <v>-1.7351353982888017E-2</v>
      </c>
      <c r="L100" s="34">
        <f t="shared" si="53"/>
        <v>-2.7944529102980994E-2</v>
      </c>
      <c r="M100" s="34">
        <f t="shared" si="54"/>
        <v>-4.5004943565641935E-2</v>
      </c>
      <c r="N100" s="34">
        <f t="shared" si="55"/>
        <v>-0.30277075555725802</v>
      </c>
      <c r="O100" s="34">
        <f t="shared" si="56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 t="shared" si="50"/>
        <v>UC-UP_R-WH_Att_ELC_X0</v>
      </c>
      <c r="E101" s="23" t="str">
        <f t="shared" si="47"/>
        <v>RSDELC</v>
      </c>
      <c r="F101" s="23" t="str">
        <f t="shared" si="44"/>
        <v>RSDWH_Att</v>
      </c>
      <c r="G101" s="38" t="str">
        <f t="shared" si="57"/>
        <v>R-WH_Att_ELC*</v>
      </c>
      <c r="H101" s="23" t="str">
        <f t="shared" si="45"/>
        <v>RSDWH_Att</v>
      </c>
      <c r="I101" s="24">
        <v>1</v>
      </c>
      <c r="J101" s="89">
        <f>MAX(IF(L25+L26="","",-L25-L26),-$T$25)</f>
        <v>-0.15</v>
      </c>
      <c r="K101" s="89">
        <f t="shared" ref="K101:O101" si="58">MAX(IF(M25+M26="","",-M25-M26),-$T$25)</f>
        <v>-0.15</v>
      </c>
      <c r="L101" s="89">
        <f t="shared" si="58"/>
        <v>-0.15</v>
      </c>
      <c r="M101" s="89">
        <f t="shared" si="58"/>
        <v>-0.15</v>
      </c>
      <c r="N101" s="89">
        <f t="shared" si="58"/>
        <v>-0.15</v>
      </c>
      <c r="O101" s="89">
        <f t="shared" si="58"/>
        <v>-0.15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 t="shared" si="50"/>
        <v>\I: DISABLED</v>
      </c>
      <c r="E102" s="23" t="str">
        <f t="shared" si="47"/>
        <v>RSDELC</v>
      </c>
      <c r="F102" s="23" t="str">
        <f t="shared" si="44"/>
        <v>RSDWH_Att</v>
      </c>
      <c r="G102" s="38" t="str">
        <f t="shared" si="57"/>
        <v>R-WH_Att_ELC*</v>
      </c>
      <c r="H102" s="23" t="str">
        <f t="shared" si="45"/>
        <v>RSDWH_Att</v>
      </c>
      <c r="I102" s="24">
        <v>1</v>
      </c>
      <c r="J102" s="34">
        <f t="shared" si="51"/>
        <v>-0.12103685469470249</v>
      </c>
      <c r="K102" s="34">
        <f t="shared" si="52"/>
        <v>-0.13314054016417276</v>
      </c>
      <c r="L102" s="34">
        <f t="shared" si="53"/>
        <v>-0.21442417133980196</v>
      </c>
      <c r="M102" s="34">
        <f t="shared" si="54"/>
        <v>-0.34533227218446455</v>
      </c>
      <c r="N102" s="34">
        <f t="shared" si="55"/>
        <v>-0.9</v>
      </c>
      <c r="O102" s="34">
        <f t="shared" si="56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 t="shared" si="50"/>
        <v>UC-UP_R-WH_Att_KER_X0</v>
      </c>
      <c r="E103" s="23" t="str">
        <f t="shared" si="47"/>
        <v>RSDKER</v>
      </c>
      <c r="F103" s="23" t="str">
        <f t="shared" si="44"/>
        <v>RSDWH_Att</v>
      </c>
      <c r="G103" s="38" t="str">
        <f t="shared" si="57"/>
        <v>R-WH_Att_KER*</v>
      </c>
      <c r="H103" s="23" t="str">
        <f t="shared" si="45"/>
        <v>RSDWH_Att</v>
      </c>
      <c r="I103" s="24">
        <v>1</v>
      </c>
      <c r="J103" s="34">
        <f t="shared" si="51"/>
        <v>-0.32789968907552713</v>
      </c>
      <c r="K103" s="34">
        <f t="shared" si="52"/>
        <v>-0.36068965798307989</v>
      </c>
      <c r="L103" s="34">
        <f t="shared" si="53"/>
        <v>-0.58089430107833029</v>
      </c>
      <c r="M103" s="34">
        <f t="shared" si="54"/>
        <v>-0.9</v>
      </c>
      <c r="N103" s="34">
        <f t="shared" si="55"/>
        <v>-0.9</v>
      </c>
      <c r="O103" s="34">
        <f t="shared" si="56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7"/>
        <v>RSDPEA</v>
      </c>
      <c r="F104" s="23" t="str">
        <f t="shared" si="44"/>
        <v>RSDWH_Att</v>
      </c>
      <c r="G104" s="38" t="str">
        <f>LEFT(A29,12)&amp;"*"</f>
        <v>R-WH_Att_PEA*</v>
      </c>
      <c r="H104" s="23" t="str">
        <f t="shared" si="45"/>
        <v>RSDWH_Att</v>
      </c>
      <c r="I104" s="24">
        <v>1</v>
      </c>
      <c r="J104" s="34">
        <f t="shared" ref="J104:O107" si="59">IF(L29="","",-L29)</f>
        <v>-2.8722178385897461E-2</v>
      </c>
      <c r="K104" s="34">
        <f t="shared" si="59"/>
        <v>-3.159439622448721E-2</v>
      </c>
      <c r="L104" s="34">
        <f t="shared" si="59"/>
        <v>-5.088309106349892E-2</v>
      </c>
      <c r="M104" s="34">
        <f t="shared" si="59"/>
        <v>-8.1947726988675654E-2</v>
      </c>
      <c r="N104" s="34">
        <f t="shared" si="59"/>
        <v>-0.55130332916366431</v>
      </c>
      <c r="O104" s="34">
        <f t="shared" si="59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4"/>
        <v>RSDWH_Att</v>
      </c>
      <c r="G105" s="38" t="str">
        <f>LEFT(A30,12)&amp;"*"</f>
        <v>R-WH_Att_SMF*</v>
      </c>
      <c r="H105" s="23" t="str">
        <f t="shared" si="45"/>
        <v>RSDWH_Att</v>
      </c>
      <c r="I105" s="24">
        <v>1</v>
      </c>
      <c r="J105" s="34">
        <f t="shared" si="59"/>
        <v>-3.6336664197831485E-2</v>
      </c>
      <c r="K105" s="34">
        <f t="shared" si="59"/>
        <v>-3.9970330617614638E-2</v>
      </c>
      <c r="L105" s="34">
        <f t="shared" si="59"/>
        <v>-6.4372617162974571E-2</v>
      </c>
      <c r="M105" s="34">
        <f t="shared" si="59"/>
        <v>-0.10367274366714221</v>
      </c>
      <c r="N105" s="34">
        <f t="shared" si="59"/>
        <v>-0.69745837776714603</v>
      </c>
      <c r="O105" s="34">
        <f t="shared" si="59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7"/>
        <v>RSDWOO</v>
      </c>
      <c r="F106" s="23" t="str">
        <f t="shared" si="44"/>
        <v>RSDWH_Att</v>
      </c>
      <c r="G106" s="38" t="str">
        <f>LEFT(A31,12)&amp;"*"</f>
        <v>R-WH_Att_WOO*</v>
      </c>
      <c r="H106" s="23" t="str">
        <f t="shared" si="45"/>
        <v>RSDWH_Att</v>
      </c>
      <c r="I106" s="24">
        <v>1</v>
      </c>
      <c r="J106" s="34">
        <f t="shared" si="59"/>
        <v>-3.5287509602304765E-3</v>
      </c>
      <c r="K106" s="34">
        <f t="shared" si="59"/>
        <v>-3.8816260562535244E-3</v>
      </c>
      <c r="L106" s="34">
        <f t="shared" si="59"/>
        <v>-6.2513975798568671E-3</v>
      </c>
      <c r="M106" s="34">
        <f t="shared" si="59"/>
        <v>-1.0067938316335285E-2</v>
      </c>
      <c r="N106" s="34">
        <f t="shared" si="59"/>
        <v>-6.7732054512958981E-2</v>
      </c>
      <c r="O106" s="34">
        <f t="shared" si="59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7"/>
        <v>RSDHET</v>
      </c>
      <c r="F107" s="23" t="str">
        <f t="shared" si="44"/>
        <v>RSDWH_Att</v>
      </c>
      <c r="G107" s="38" t="str">
        <f>LEFT(A32,12)&amp;"*"</f>
        <v>R-WH_Att_HET*</v>
      </c>
      <c r="H107" s="23" t="str">
        <f t="shared" si="45"/>
        <v>RSDWH_Att</v>
      </c>
      <c r="I107" s="24">
        <v>1</v>
      </c>
      <c r="J107" s="34">
        <f t="shared" si="59"/>
        <v>-1.8980580294181864E-4</v>
      </c>
      <c r="K107" s="34">
        <f t="shared" si="59"/>
        <v>-2.0878638323600053E-4</v>
      </c>
      <c r="L107" s="34">
        <f t="shared" si="59"/>
        <v>-3.3625255806541137E-4</v>
      </c>
      <c r="M107" s="34">
        <f t="shared" si="59"/>
        <v>-5.415381072899258E-4</v>
      </c>
      <c r="N107" s="34">
        <f t="shared" si="59"/>
        <v>-3.6431975893508619E-3</v>
      </c>
      <c r="O107" s="34">
        <f t="shared" si="59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60">IF(L34="","",-L34)</f>
        <v/>
      </c>
      <c r="L108" s="34" t="str">
        <f t="shared" ref="L108:P108" si="61">IF(M34="","",-M34)</f>
        <v/>
      </c>
      <c r="M108" s="34" t="str">
        <f t="shared" si="61"/>
        <v/>
      </c>
      <c r="N108" s="34" t="str">
        <f t="shared" si="61"/>
        <v/>
      </c>
      <c r="O108" s="34" t="str">
        <f t="shared" si="61"/>
        <v/>
      </c>
      <c r="P108" s="34" t="str">
        <f t="shared" si="61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8:D103 E100:E103 D104:E107 D84:D96 D77:E80 E86:E97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4">
    <cfRule type="containsText" dxfId="17" priority="12" operator="containsText" text="\I: DISABLED">
      <formula>NOT(ISERROR(SEARCH("\I: DISABLED",F84)))</formula>
    </cfRule>
  </conditionalFormatting>
  <conditionalFormatting sqref="F98:F99">
    <cfRule type="containsText" dxfId="16" priority="11" operator="containsText" text="\I: DISABLED">
      <formula>NOT(ISERROR(SEARCH("\I: DISABLED",F98)))</formula>
    </cfRule>
  </conditionalFormatting>
  <conditionalFormatting sqref="D83">
    <cfRule type="containsText" dxfId="15" priority="8" operator="containsText" text="\I: DISABLED">
      <formula>NOT(ISERROR(SEARCH("\I: DISABLED",D83)))</formula>
    </cfRule>
  </conditionalFormatting>
  <conditionalFormatting sqref="D97">
    <cfRule type="containsText" dxfId="14" priority="6" operator="containsText" text="\I: DISABLED">
      <formula>NOT(ISERROR(SEARCH("\I: DISABLED",D97)))</formula>
    </cfRule>
  </conditionalFormatting>
  <conditionalFormatting sqref="E83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4:E85">
    <cfRule type="containsText" dxfId="11" priority="2" operator="containsText" text="\I: DISABLED">
      <formula>NOT(ISERROR(SEARCH("\I: DISABLED",E84)))</formula>
    </cfRule>
  </conditionalFormatting>
  <conditionalFormatting sqref="E98:E99">
    <cfRule type="containsText" dxfId="1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opLeftCell="A47" zoomScale="60" zoomScaleNormal="60" workbookViewId="0">
      <selection activeCell="G85" sqref="G8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0.15</v>
      </c>
      <c r="Q10" s="47">
        <f t="shared" si="11"/>
        <v>0.15</v>
      </c>
      <c r="S10" s="81">
        <v>0</v>
      </c>
      <c r="T10" s="81">
        <v>0.15</v>
      </c>
      <c r="Y10" s="76" t="s">
        <v>286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1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3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0.15</v>
      </c>
      <c r="Q25" s="47">
        <f t="shared" si="23"/>
        <v>0.15</v>
      </c>
      <c r="S25" s="81">
        <v>0</v>
      </c>
      <c r="T25" s="81">
        <v>0.15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0.14710032804388914</v>
      </c>
      <c r="M28" s="47">
        <f t="shared" si="19"/>
        <v>0.15537976680035717</v>
      </c>
      <c r="N28" s="47">
        <f t="shared" si="20"/>
        <v>0.15537976680035717</v>
      </c>
      <c r="O28" s="47">
        <f t="shared" si="21"/>
        <v>0.15537976680035717</v>
      </c>
      <c r="P28" s="47">
        <f t="shared" si="22"/>
        <v>0.15537976680035717</v>
      </c>
      <c r="Q28" s="47">
        <f t="shared" si="23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0.25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1">IF(L28="","",-L28)</f>
        <v>-0.14710032804388914</v>
      </c>
      <c r="K77" s="34">
        <f t="shared" si="41"/>
        <v>-0.15537976680035717</v>
      </c>
      <c r="L77" s="34">
        <f t="shared" si="41"/>
        <v>-0.15537976680035717</v>
      </c>
      <c r="M77" s="34">
        <f t="shared" si="41"/>
        <v>-0.15537976680035717</v>
      </c>
      <c r="N77" s="34">
        <f t="shared" si="41"/>
        <v>-0.15537976680035717</v>
      </c>
      <c r="O77" s="34">
        <f t="shared" si="41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2">IF(L13="","",-L13)</f>
        <v>-0.12402359141942471</v>
      </c>
      <c r="K78" s="34">
        <f t="shared" si="42"/>
        <v>-0.13642595056136719</v>
      </c>
      <c r="L78" s="34">
        <f t="shared" si="42"/>
        <v>-0.15537976680035717</v>
      </c>
      <c r="M78" s="34">
        <f t="shared" si="42"/>
        <v>-0.15537976680035717</v>
      </c>
      <c r="N78" s="34">
        <f t="shared" si="42"/>
        <v>-0.15537976680035717</v>
      </c>
      <c r="O78" s="34">
        <f t="shared" si="42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3">MAX(IF(IF(L10="",0,L10)+IF(L11="",0,L11)=0,"",IF(L10="",0,-L10)+IF(L11="",0,-L11)),-$T$10)</f>
        <v>-5.5465820465900706E-2</v>
      </c>
      <c r="K79" s="89">
        <f t="shared" si="43"/>
        <v>-6.1012402512490779E-2</v>
      </c>
      <c r="L79" s="89">
        <f t="shared" si="43"/>
        <v>-9.8261084370391577E-2</v>
      </c>
      <c r="M79" s="89">
        <f t="shared" si="43"/>
        <v>-0.15</v>
      </c>
      <c r="N79" s="89">
        <f t="shared" si="43"/>
        <v>-0.15</v>
      </c>
      <c r="O79" s="89">
        <f t="shared" si="43"/>
        <v>-0.15</v>
      </c>
      <c r="P79" s="24">
        <v>0</v>
      </c>
      <c r="Q79" s="24">
        <v>5</v>
      </c>
      <c r="R79" s="23" t="s">
        <v>386</v>
      </c>
      <c r="Z79" s="84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15">
      <c r="A82" s="23" t="s">
        <v>140</v>
      </c>
      <c r="B82" s="23" t="s">
        <v>277</v>
      </c>
      <c r="C82" s="26"/>
      <c r="D82" s="23" t="str">
        <f>IF(Z82="","UC-UP_"&amp;A6,"\I: DISABLED")</f>
        <v>\I: DISABLED</v>
      </c>
      <c r="E82" s="23" t="str">
        <f>A82</f>
        <v>RSDCOA</v>
      </c>
      <c r="F82" s="23" t="str">
        <f t="shared" ref="F82:F106" si="44">H82</f>
        <v>RSDSH_Det</v>
      </c>
      <c r="H82" s="23" t="str">
        <f t="shared" ref="H82:H106" si="45">B82</f>
        <v>RSDSH_Det</v>
      </c>
      <c r="I82" s="24">
        <v>1</v>
      </c>
      <c r="J82" s="34">
        <f t="shared" ref="J82:O85" si="46">IF(L6="","",-L6)</f>
        <v>-8.0907182751437143E-2</v>
      </c>
      <c r="K82" s="34">
        <f t="shared" si="46"/>
        <v>-8.8997901026580867E-2</v>
      </c>
      <c r="L82" s="34">
        <f t="shared" si="46"/>
        <v>-0.14333200958231881</v>
      </c>
      <c r="M82" s="34">
        <f t="shared" si="46"/>
        <v>-0.23083763475242033</v>
      </c>
      <c r="N82" s="34">
        <f t="shared" si="46"/>
        <v>-0.9</v>
      </c>
      <c r="O82" s="34">
        <f t="shared" si="46"/>
        <v>-0.9</v>
      </c>
      <c r="P82" s="24">
        <v>0</v>
      </c>
      <c r="Q82" s="24">
        <v>5</v>
      </c>
      <c r="R82" s="23" t="s">
        <v>382</v>
      </c>
      <c r="Z82" s="84" t="s">
        <v>289</v>
      </c>
    </row>
    <row r="83" spans="1:26" s="23" customFormat="1" ht="15">
      <c r="A83" s="23" t="s">
        <v>198</v>
      </c>
      <c r="B83" s="23" t="s">
        <v>277</v>
      </c>
      <c r="C83" s="26"/>
      <c r="D83" s="23" t="str">
        <f>IF(Z83="","UC-UP_"&amp;A7,"\I: DISABLED")</f>
        <v>\I: DISABLED</v>
      </c>
      <c r="E83" s="77" t="str">
        <f t="shared" ref="E83:E106" si="47">A83</f>
        <v>RSDBDL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 t="str">
        <f t="shared" si="46"/>
        <v/>
      </c>
      <c r="K83" s="34" t="str">
        <f t="shared" si="46"/>
        <v/>
      </c>
      <c r="L83" s="34" t="str">
        <f t="shared" si="46"/>
        <v/>
      </c>
      <c r="M83" s="34" t="str">
        <f t="shared" si="46"/>
        <v/>
      </c>
      <c r="N83" s="34" t="str">
        <f t="shared" si="46"/>
        <v/>
      </c>
      <c r="O83" s="34" t="str">
        <f t="shared" si="46"/>
        <v/>
      </c>
      <c r="P83" s="24">
        <v>0</v>
      </c>
      <c r="Q83" s="24">
        <v>5</v>
      </c>
      <c r="R83" s="23" t="s">
        <v>383</v>
      </c>
      <c r="Z83" s="84" t="s">
        <v>289</v>
      </c>
    </row>
    <row r="84" spans="1:26" s="23" customFormat="1" ht="15">
      <c r="A84" s="23" t="s">
        <v>199</v>
      </c>
      <c r="B84" s="23" t="s">
        <v>277</v>
      </c>
      <c r="C84" s="26"/>
      <c r="D84" s="23" t="str">
        <f>IF(Z84="","UC-UP_"&amp;A8,"\I: DISABLED")</f>
        <v>\I: DISABLED</v>
      </c>
      <c r="E84" s="77" t="str">
        <f t="shared" si="47"/>
        <v>RSDETH</v>
      </c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 t="str">
        <f t="shared" si="46"/>
        <v/>
      </c>
      <c r="K84" s="34" t="str">
        <f t="shared" si="46"/>
        <v/>
      </c>
      <c r="L84" s="34" t="str">
        <f t="shared" si="46"/>
        <v/>
      </c>
      <c r="M84" s="34" t="str">
        <f t="shared" si="46"/>
        <v/>
      </c>
      <c r="N84" s="34" t="str">
        <f t="shared" si="46"/>
        <v/>
      </c>
      <c r="O84" s="34" t="str">
        <f t="shared" si="46"/>
        <v/>
      </c>
      <c r="P84" s="24">
        <v>0</v>
      </c>
      <c r="Q84" s="24">
        <v>5</v>
      </c>
      <c r="R84" s="23" t="s">
        <v>384</v>
      </c>
      <c r="Z84" s="84" t="s">
        <v>289</v>
      </c>
    </row>
    <row r="85" spans="1:26" s="23" customFormat="1" ht="15">
      <c r="A85" s="23" t="s">
        <v>200</v>
      </c>
      <c r="B85" s="23" t="s">
        <v>277</v>
      </c>
      <c r="C85" s="26"/>
      <c r="D85" s="23" t="str">
        <f>IF(Z85="","UC-UP_"&amp;A9,"\I: DISABLED")</f>
        <v>UC-UP_R-SH_Det_LPG_X0</v>
      </c>
      <c r="E85" s="23" t="str">
        <f t="shared" si="47"/>
        <v>RSDLPG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34">
        <f t="shared" si="46"/>
        <v>-3.1556919013745063E-2</v>
      </c>
      <c r="K85" s="34">
        <f t="shared" si="46"/>
        <v>-3.4712610915119568E-2</v>
      </c>
      <c r="L85" s="34">
        <f t="shared" si="46"/>
        <v>-5.5905007004909246E-2</v>
      </c>
      <c r="M85" s="34">
        <f t="shared" si="46"/>
        <v>-9.003557283147641E-2</v>
      </c>
      <c r="N85" s="34">
        <f t="shared" si="46"/>
        <v>-0.60571431166125977</v>
      </c>
      <c r="O85" s="34">
        <f t="shared" si="46"/>
        <v>-0.9</v>
      </c>
      <c r="P85" s="24">
        <v>0</v>
      </c>
      <c r="Q85" s="24">
        <v>5</v>
      </c>
      <c r="R85" s="23" t="s">
        <v>385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>IF(Z86="","UC-UP_"&amp;A11,"\I: DISABLED")</f>
        <v>\I: DISABLED</v>
      </c>
      <c r="E86" s="23" t="str">
        <f>A86</f>
        <v>RSDELC</v>
      </c>
      <c r="F86" s="23" t="str">
        <f>H86</f>
        <v>RSDSH_Det</v>
      </c>
      <c r="H86" s="23" t="str">
        <f>B86</f>
        <v>RSDSH_Det</v>
      </c>
      <c r="I86" s="24">
        <v>1</v>
      </c>
      <c r="J86" s="34">
        <f t="shared" ref="J86:O87" si="48">IF(L11="","",-L11)</f>
        <v>-2.9416985810230136E-2</v>
      </c>
      <c r="K86" s="34">
        <f t="shared" si="48"/>
        <v>-3.2358684391253154E-2</v>
      </c>
      <c r="L86" s="34">
        <f t="shared" si="48"/>
        <v>-5.2113984798957139E-2</v>
      </c>
      <c r="M86" s="34">
        <f t="shared" si="48"/>
        <v>-8.3930093658568475E-2</v>
      </c>
      <c r="N86" s="34">
        <f t="shared" si="48"/>
        <v>-0.56463970083491311</v>
      </c>
      <c r="O86" s="34">
        <f t="shared" si="48"/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>IF(Z87="","UC-UP_"&amp;A12,"\I: DISABLED")</f>
        <v>UC-UP_R-SH_Det_KER_X0</v>
      </c>
      <c r="E87" s="23" t="str">
        <f t="shared" si="47"/>
        <v>RSDKER</v>
      </c>
      <c r="F87" s="23" t="str">
        <f t="shared" si="44"/>
        <v>RSDSH_Det</v>
      </c>
      <c r="H87" s="23" t="str">
        <f t="shared" si="45"/>
        <v>RSDSH_Det</v>
      </c>
      <c r="I87" s="24">
        <v>1</v>
      </c>
      <c r="J87" s="34">
        <f t="shared" si="48"/>
        <v>-0.69174378259232294</v>
      </c>
      <c r="K87" s="34">
        <f t="shared" si="48"/>
        <v>-0.76091816085155528</v>
      </c>
      <c r="L87" s="34">
        <f t="shared" si="48"/>
        <v>-0.9</v>
      </c>
      <c r="M87" s="34">
        <f t="shared" si="48"/>
        <v>-0.9</v>
      </c>
      <c r="N87" s="34">
        <f t="shared" si="48"/>
        <v>-0.9</v>
      </c>
      <c r="O87" s="34">
        <f t="shared" si="48"/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7"/>
        <v>RSDPEA</v>
      </c>
      <c r="F88" s="23" t="str">
        <f t="shared" si="44"/>
        <v>RSDSH_Det</v>
      </c>
      <c r="H88" s="23" t="str">
        <f t="shared" si="45"/>
        <v>RSDSH_Det</v>
      </c>
      <c r="I88" s="24">
        <v>1</v>
      </c>
      <c r="J88" s="34">
        <f t="shared" ref="J88:O92" si="49">IF(L14="","",-L14)</f>
        <v>-9.6222130645040482E-2</v>
      </c>
      <c r="K88" s="34">
        <f t="shared" si="49"/>
        <v>-0.10584434370954453</v>
      </c>
      <c r="L88" s="34">
        <f t="shared" si="49"/>
        <v>-0.17046337398765865</v>
      </c>
      <c r="M88" s="34">
        <f t="shared" si="49"/>
        <v>-0.27453296844086417</v>
      </c>
      <c r="N88" s="34">
        <f t="shared" si="49"/>
        <v>-0.9</v>
      </c>
      <c r="O88" s="34">
        <f t="shared" si="49"/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4"/>
        <v>RSDSH_Det</v>
      </c>
      <c r="H89" s="23" t="str">
        <f t="shared" si="45"/>
        <v>RSDSH_Det</v>
      </c>
      <c r="I89" s="24">
        <v>1</v>
      </c>
      <c r="J89" s="34">
        <f t="shared" si="49"/>
        <v>-0.12141618517354989</v>
      </c>
      <c r="K89" s="34">
        <f t="shared" si="49"/>
        <v>-0.13355780369090489</v>
      </c>
      <c r="L89" s="34">
        <f t="shared" si="49"/>
        <v>-0.21509617842223933</v>
      </c>
      <c r="M89" s="34">
        <f t="shared" si="49"/>
        <v>-0.34641454631080071</v>
      </c>
      <c r="N89" s="34">
        <f t="shared" si="49"/>
        <v>-0.9</v>
      </c>
      <c r="O89" s="34">
        <f t="shared" si="49"/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7"/>
        <v>RSDWOO</v>
      </c>
      <c r="F90" s="23" t="str">
        <f t="shared" si="44"/>
        <v>RSDSH_Det</v>
      </c>
      <c r="H90" s="23" t="str">
        <f t="shared" si="45"/>
        <v>RSDSH_Det</v>
      </c>
      <c r="I90" s="24">
        <v>1</v>
      </c>
      <c r="J90" s="34">
        <f t="shared" si="49"/>
        <v>-1.7178556268808584E-2</v>
      </c>
      <c r="K90" s="34">
        <f t="shared" si="49"/>
        <v>-1.8896411895689445E-2</v>
      </c>
      <c r="L90" s="34">
        <f t="shared" si="49"/>
        <v>-3.0432860322126821E-2</v>
      </c>
      <c r="M90" s="34">
        <f t="shared" si="49"/>
        <v>-4.9012425877388473E-2</v>
      </c>
      <c r="N90" s="34">
        <f t="shared" si="49"/>
        <v>-0.32973109260645611</v>
      </c>
      <c r="O90" s="34">
        <f t="shared" si="49"/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7"/>
        <v>RSDHET</v>
      </c>
      <c r="F91" s="23" t="str">
        <f t="shared" si="44"/>
        <v>RSDSH_Det</v>
      </c>
      <c r="H91" s="23" t="str">
        <f t="shared" si="45"/>
        <v>RSDSH_Det</v>
      </c>
      <c r="I91" s="24">
        <v>1</v>
      </c>
      <c r="J91" s="34">
        <f t="shared" si="49"/>
        <v>-2.9020168433202724E-3</v>
      </c>
      <c r="K91" s="34">
        <f t="shared" si="49"/>
        <v>-3.1922185276522996E-3</v>
      </c>
      <c r="L91" s="34">
        <f t="shared" si="49"/>
        <v>-5.1410998609693077E-3</v>
      </c>
      <c r="M91" s="34">
        <f t="shared" si="49"/>
        <v>-8.2797927370896821E-3</v>
      </c>
      <c r="N91" s="34">
        <f t="shared" si="49"/>
        <v>-5.5702305219197376E-2</v>
      </c>
      <c r="O91" s="34">
        <f t="shared" si="49"/>
        <v>-0.25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7"/>
        <v>RSDGEO</v>
      </c>
      <c r="F92" s="53" t="str">
        <f t="shared" si="44"/>
        <v>RSDSH_Det</v>
      </c>
      <c r="G92" s="58"/>
      <c r="H92" s="53" t="str">
        <f t="shared" si="45"/>
        <v>RSDSH_Det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 t="shared" ref="D96:D102" si="50">IF(Z96="","UC-UP_"&amp;A21,"\I: DISABLED")</f>
        <v>\I: DISABLED</v>
      </c>
      <c r="E96" s="23" t="str">
        <f t="shared" si="47"/>
        <v>RSDCOA</v>
      </c>
      <c r="F96" s="23" t="str">
        <f t="shared" si="44"/>
        <v>RSDWH_Det</v>
      </c>
      <c r="G96" s="38" t="str">
        <f>LEFT(A21,12)&amp;"*"</f>
        <v>R-WH_Det_COA*</v>
      </c>
      <c r="H96" s="23" t="str">
        <f t="shared" si="45"/>
        <v>RSDWH_Det</v>
      </c>
      <c r="I96" s="24">
        <v>1</v>
      </c>
      <c r="J96" s="34">
        <f t="shared" ref="J96:J102" si="51">IF(L21="","",-L21)</f>
        <v>-1.3008653259494928E-2</v>
      </c>
      <c r="K96" s="34">
        <f t="shared" ref="K96:K102" si="52">IF(M21="","",-M21)</f>
        <v>-1.4309518585444422E-2</v>
      </c>
      <c r="L96" s="34">
        <f t="shared" ref="L96:L102" si="53">IF(N21="","",-N21)</f>
        <v>-2.3045622777044108E-2</v>
      </c>
      <c r="M96" s="34">
        <f t="shared" ref="M96:M102" si="54">IF(O21="","",-O21)</f>
        <v>-3.711520593865731E-2</v>
      </c>
      <c r="N96" s="34">
        <f t="shared" ref="N96:N102" si="55">IF(P21="","",-P21)</f>
        <v>-0.24969254607152661</v>
      </c>
      <c r="O96" s="34">
        <f t="shared" ref="O96:O102" si="56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 t="shared" si="50"/>
        <v>\I: DISABLED</v>
      </c>
      <c r="E97" s="77" t="str">
        <f t="shared" si="47"/>
        <v>RSDBDL</v>
      </c>
      <c r="F97" s="77" t="str">
        <f t="shared" si="44"/>
        <v>RSDWH_Det</v>
      </c>
      <c r="G97" s="38" t="str">
        <f t="shared" ref="G97:G102" si="57">LEFT(A22,12)&amp;"*"</f>
        <v>R-WH_Det_BDL*</v>
      </c>
      <c r="H97" s="78" t="str">
        <f t="shared" si="45"/>
        <v>RSDWH_Det</v>
      </c>
      <c r="I97" s="77">
        <v>1</v>
      </c>
      <c r="J97" s="79">
        <f t="shared" si="51"/>
        <v>-6.4386458760561537E-6</v>
      </c>
      <c r="K97" s="80">
        <f t="shared" si="52"/>
        <v>-7.0825104636617698E-6</v>
      </c>
      <c r="L97" s="80">
        <f t="shared" si="53"/>
        <v>-1.1406453926831921E-5</v>
      </c>
      <c r="M97" s="80">
        <f t="shared" si="54"/>
        <v>-1.8370208113702082E-5</v>
      </c>
      <c r="N97" s="80">
        <f t="shared" si="55"/>
        <v>-1.2358557415403164E-4</v>
      </c>
      <c r="O97" s="80">
        <f t="shared" si="56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 t="shared" si="50"/>
        <v>\I: DISABLED</v>
      </c>
      <c r="E98" s="77" t="str">
        <f t="shared" si="47"/>
        <v>RSDETH</v>
      </c>
      <c r="F98" s="77" t="str">
        <f t="shared" si="44"/>
        <v>RSDWH_Det</v>
      </c>
      <c r="G98" s="38" t="str">
        <f t="shared" si="57"/>
        <v>R-WH_Det_ETH*</v>
      </c>
      <c r="H98" s="78" t="str">
        <f t="shared" si="45"/>
        <v>RSDWH_Det</v>
      </c>
      <c r="I98" s="77">
        <v>1</v>
      </c>
      <c r="J98" s="79">
        <f t="shared" si="51"/>
        <v>-7.2932901633056909E-6</v>
      </c>
      <c r="K98" s="80">
        <f t="shared" si="52"/>
        <v>-8.0226191796362609E-6</v>
      </c>
      <c r="L98" s="80">
        <f t="shared" si="53"/>
        <v>-1.2920508414995999E-5</v>
      </c>
      <c r="M98" s="80">
        <f t="shared" si="54"/>
        <v>-2.0808608007435212E-5</v>
      </c>
      <c r="N98" s="80">
        <f t="shared" si="55"/>
        <v>-1.3998990931555686E-4</v>
      </c>
      <c r="O98" s="80">
        <f t="shared" si="56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 t="shared" si="50"/>
        <v>UC-UP_R-WH_Det_LPG_X0</v>
      </c>
      <c r="E99" s="23" t="str">
        <f t="shared" si="47"/>
        <v>RSDLPG</v>
      </c>
      <c r="F99" s="23" t="str">
        <f t="shared" si="44"/>
        <v>RSDWH_Det</v>
      </c>
      <c r="G99" s="38" t="str">
        <f t="shared" si="57"/>
        <v>R-WH_Det_LPG*</v>
      </c>
      <c r="H99" s="23" t="str">
        <f t="shared" si="45"/>
        <v>RSDWH_Det</v>
      </c>
      <c r="I99" s="24">
        <v>1</v>
      </c>
      <c r="J99" s="34">
        <f t="shared" si="51"/>
        <v>-2.8562443588730432E-2</v>
      </c>
      <c r="K99" s="34">
        <f t="shared" si="52"/>
        <v>-3.1418687947603476E-2</v>
      </c>
      <c r="L99" s="34">
        <f t="shared" si="53"/>
        <v>-5.0600111126494901E-2</v>
      </c>
      <c r="M99" s="34">
        <f t="shared" si="54"/>
        <v>-8.1491984970331319E-2</v>
      </c>
      <c r="N99" s="34">
        <f t="shared" si="55"/>
        <v>-0.5482373247583473</v>
      </c>
      <c r="O99" s="34">
        <f t="shared" si="56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 t="shared" si="50"/>
        <v>UC-UP_R-WH_Det_ELC_X0</v>
      </c>
      <c r="E100" s="23" t="str">
        <f t="shared" si="47"/>
        <v>RSDELC</v>
      </c>
      <c r="F100" s="23" t="str">
        <f t="shared" si="44"/>
        <v>RSDWH_Det</v>
      </c>
      <c r="G100" s="38" t="str">
        <f t="shared" si="57"/>
        <v>R-WH_Det_ELC*</v>
      </c>
      <c r="H100" s="23" t="str">
        <f t="shared" si="45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58">MAX(IF(M25+M26="","",-M25-M26),-$T$25)</f>
        <v>-0.10936687285714544</v>
      </c>
      <c r="L100" s="89">
        <f t="shared" si="58"/>
        <v>-0.15</v>
      </c>
      <c r="M100" s="89">
        <f t="shared" si="58"/>
        <v>-0.15</v>
      </c>
      <c r="N100" s="89">
        <f t="shared" si="58"/>
        <v>-0.15</v>
      </c>
      <c r="O100" s="89">
        <f t="shared" si="58"/>
        <v>-0.15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 t="shared" si="50"/>
        <v>\I: DISABLED</v>
      </c>
      <c r="E101" s="23" t="str">
        <f t="shared" si="47"/>
        <v>RSDELC</v>
      </c>
      <c r="F101" s="23" t="str">
        <f t="shared" si="44"/>
        <v>RSDWH_Det</v>
      </c>
      <c r="G101" s="38" t="str">
        <f t="shared" si="57"/>
        <v>R-WH_Det_ELC*</v>
      </c>
      <c r="H101" s="23" t="str">
        <f t="shared" si="45"/>
        <v>RSDWH_Det</v>
      </c>
      <c r="I101" s="24">
        <v>1</v>
      </c>
      <c r="J101" s="34">
        <f t="shared" si="51"/>
        <v>-7.5623428222387878E-2</v>
      </c>
      <c r="K101" s="34">
        <f t="shared" si="52"/>
        <v>-8.3185771044626669E-2</v>
      </c>
      <c r="L101" s="34">
        <f t="shared" si="53"/>
        <v>-0.13397151612508176</v>
      </c>
      <c r="M101" s="34">
        <f t="shared" si="54"/>
        <v>-0.21576246643460548</v>
      </c>
      <c r="N101" s="34">
        <f t="shared" si="55"/>
        <v>-0.9</v>
      </c>
      <c r="O101" s="34">
        <f t="shared" si="56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 t="shared" si="50"/>
        <v>UC-UP_R-WH_Det_KER_X0</v>
      </c>
      <c r="E102" s="23" t="str">
        <f t="shared" si="47"/>
        <v>RSDKER</v>
      </c>
      <c r="F102" s="23" t="str">
        <f t="shared" si="44"/>
        <v>RSDWH_Det</v>
      </c>
      <c r="G102" s="38" t="str">
        <f t="shared" si="57"/>
        <v>R-WH_Det_KER*</v>
      </c>
      <c r="H102" s="23" t="str">
        <f t="shared" si="45"/>
        <v>RSDWH_Det</v>
      </c>
      <c r="I102" s="24">
        <v>1</v>
      </c>
      <c r="J102" s="34">
        <f t="shared" si="51"/>
        <v>-0.74593989253131354</v>
      </c>
      <c r="K102" s="34">
        <f t="shared" si="52"/>
        <v>-0.82053388178444486</v>
      </c>
      <c r="L102" s="34">
        <f t="shared" si="53"/>
        <v>-0.9</v>
      </c>
      <c r="M102" s="34">
        <f t="shared" si="54"/>
        <v>-0.9</v>
      </c>
      <c r="N102" s="34">
        <f t="shared" si="55"/>
        <v>-0.9</v>
      </c>
      <c r="O102" s="34">
        <f t="shared" si="56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7"/>
        <v>RSDPEA</v>
      </c>
      <c r="F103" s="23" t="str">
        <f t="shared" si="44"/>
        <v>RSDWH_Det</v>
      </c>
      <c r="G103" s="38" t="str">
        <f>LEFT(A29,12)&amp;"*"</f>
        <v>R-WH_Det_PEA*</v>
      </c>
      <c r="H103" s="23" t="str">
        <f t="shared" si="45"/>
        <v>RSDWH_Det</v>
      </c>
      <c r="I103" s="24">
        <v>1</v>
      </c>
      <c r="J103" s="34">
        <f t="shared" ref="J103:O106" si="59">IF(L29="","",-L29)</f>
        <v>-2.9106185134608758E-2</v>
      </c>
      <c r="K103" s="34">
        <f t="shared" si="59"/>
        <v>-3.2016803648069636E-2</v>
      </c>
      <c r="L103" s="34">
        <f t="shared" si="59"/>
        <v>-5.1563382443252655E-2</v>
      </c>
      <c r="M103" s="34">
        <f t="shared" si="59"/>
        <v>-8.3043343058682842E-2</v>
      </c>
      <c r="N103" s="34">
        <f t="shared" si="59"/>
        <v>-0.55867408621911807</v>
      </c>
      <c r="O103" s="34">
        <f t="shared" si="59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4"/>
        <v>RSDWH_Det</v>
      </c>
      <c r="H104" s="23" t="str">
        <f t="shared" si="45"/>
        <v>RSDWH_Det</v>
      </c>
      <c r="I104" s="24">
        <v>1</v>
      </c>
      <c r="J104" s="34">
        <f t="shared" si="59"/>
        <v>-3.5112531341914451E-2</v>
      </c>
      <c r="K104" s="34">
        <f t="shared" si="59"/>
        <v>-3.8623784476105892E-2</v>
      </c>
      <c r="L104" s="34">
        <f t="shared" si="59"/>
        <v>-6.2203991136613332E-2</v>
      </c>
      <c r="M104" s="34">
        <f t="shared" si="59"/>
        <v>-0.10018014976542716</v>
      </c>
      <c r="N104" s="34">
        <f t="shared" si="59"/>
        <v>-0.67396195247034318</v>
      </c>
      <c r="O104" s="34">
        <f t="shared" si="59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7"/>
        <v>RSDWOO</v>
      </c>
      <c r="F105" s="23" t="str">
        <f t="shared" si="44"/>
        <v>RSDWH_Det</v>
      </c>
      <c r="G105" s="38" t="str">
        <f>LEFT(A31,12)&amp;"*"</f>
        <v>R-WH_Det_WOO*</v>
      </c>
      <c r="H105" s="23" t="str">
        <f t="shared" si="45"/>
        <v>RSDWH_Det</v>
      </c>
      <c r="I105" s="24">
        <v>1</v>
      </c>
      <c r="J105" s="34">
        <f t="shared" si="59"/>
        <v>-7.7817563522250303E-3</v>
      </c>
      <c r="K105" s="34">
        <f t="shared" si="59"/>
        <v>-8.5599319874475333E-3</v>
      </c>
      <c r="L105" s="34">
        <f t="shared" si="59"/>
        <v>-1.3785856065104135E-2</v>
      </c>
      <c r="M105" s="34">
        <f t="shared" si="59"/>
        <v>-2.2202259051410864E-2</v>
      </c>
      <c r="N105" s="34">
        <f t="shared" si="59"/>
        <v>-0.14936569664328064</v>
      </c>
      <c r="O105" s="34">
        <f t="shared" si="59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7"/>
        <v>RSDHET</v>
      </c>
      <c r="F106" s="23" t="str">
        <f t="shared" si="44"/>
        <v>RSDWH_Det</v>
      </c>
      <c r="G106" s="38" t="str">
        <f>LEFT(A32,12)&amp;"*"</f>
        <v>R-WH_Det_HET*</v>
      </c>
      <c r="H106" s="23" t="str">
        <f t="shared" si="45"/>
        <v>RSDWH_Det</v>
      </c>
      <c r="I106" s="24">
        <v>1</v>
      </c>
      <c r="J106" s="34">
        <f t="shared" si="59"/>
        <v>-7.374420834158673E-5</v>
      </c>
      <c r="K106" s="34">
        <f t="shared" si="59"/>
        <v>-8.1118629175745417E-5</v>
      </c>
      <c r="L106" s="34">
        <f t="shared" si="59"/>
        <v>-1.306423634738298E-4</v>
      </c>
      <c r="M106" s="34">
        <f t="shared" si="59"/>
        <v>-2.104008327982377E-4</v>
      </c>
      <c r="N106" s="34">
        <f t="shared" si="59"/>
        <v>-1.4154715919882101E-3</v>
      </c>
      <c r="O106" s="34">
        <f t="shared" si="59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60">IF(L34="","",-L34)</f>
        <v/>
      </c>
      <c r="K107" s="34" t="str">
        <f t="shared" ref="K107:O107" si="61">IF(M34="","",-M34)</f>
        <v/>
      </c>
      <c r="L107" s="34" t="str">
        <f t="shared" si="61"/>
        <v/>
      </c>
      <c r="M107" s="34" t="str">
        <f t="shared" si="61"/>
        <v/>
      </c>
      <c r="N107" s="34" t="str">
        <f t="shared" si="61"/>
        <v/>
      </c>
      <c r="O107" s="34" t="str">
        <f t="shared" si="61"/>
        <v/>
      </c>
    </row>
  </sheetData>
  <mergeCells count="5">
    <mergeCell ref="S3:V3"/>
    <mergeCell ref="E4:J4"/>
    <mergeCell ref="E19:I19"/>
    <mergeCell ref="L19:P19"/>
    <mergeCell ref="Y7:Z7"/>
  </mergeCells>
  <conditionalFormatting sqref="F97:F98 D97:D102 E99:E102 D103:E106 D83:D95 D76:E79 E85:E96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82">
    <cfRule type="containsText" dxfId="5" priority="8" operator="containsText" text="\I: DISABLED">
      <formula>NOT(ISERROR(SEARCH("\I: DISABLED",D82)))</formula>
    </cfRule>
  </conditionalFormatting>
  <conditionalFormatting sqref="D96">
    <cfRule type="containsText" dxfId="4" priority="6" operator="containsText" text="\I: DISABLED">
      <formula>NOT(ISERROR(SEARCH("\I: DISABLED",D96)))</formula>
    </cfRule>
  </conditionalFormatting>
  <conditionalFormatting sqref="E82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3:E84">
    <cfRule type="containsText" dxfId="1" priority="2" operator="containsText" text="\I: DISABLED">
      <formula>NOT(ISERROR(SEARCH("\I: DISABLED",E83)))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2021-04-09T08:11:11Z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492260158061981</vt:r8>
  </property>
</Properties>
</file>