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B18FC90-5EA4-48AE-ACA2-1FD6B02D3826}" xr6:coauthVersionLast="45" xr6:coauthVersionMax="45" xr10:uidLastSave="{00000000-0000-0000-0000-000000000000}"/>
  <bookViews>
    <workbookView xWindow="-120" yWindow="-1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55" l="1"/>
  <c r="F134" i="55"/>
  <c r="F133" i="55"/>
  <c r="F132" i="55"/>
  <c r="F131" i="55"/>
  <c r="F129" i="55"/>
  <c r="F128" i="55"/>
  <c r="F126" i="55"/>
  <c r="F124" i="55"/>
  <c r="F123" i="55"/>
  <c r="F119" i="55"/>
  <c r="F118" i="55"/>
  <c r="F111" i="55"/>
  <c r="F109" i="55"/>
  <c r="F107" i="55"/>
  <c r="F106" i="55"/>
  <c r="F105" i="55"/>
  <c r="F103" i="55"/>
  <c r="F102" i="55"/>
  <c r="F101" i="55"/>
  <c r="F137" i="55"/>
  <c r="F121" i="55"/>
  <c r="F116" i="55"/>
  <c r="F120" i="55"/>
  <c r="F117" i="55"/>
  <c r="F115" i="55"/>
  <c r="F113" i="55"/>
  <c r="F110" i="55"/>
  <c r="F108" i="55"/>
  <c r="F104" i="55"/>
  <c r="F100" i="55"/>
  <c r="F88" i="55"/>
  <c r="F87" i="55"/>
  <c r="F86" i="55"/>
  <c r="F85" i="55"/>
  <c r="F84" i="55"/>
  <c r="F82" i="55"/>
  <c r="F81" i="55"/>
  <c r="F79" i="55"/>
  <c r="F77" i="55"/>
  <c r="F76" i="55"/>
  <c r="F72" i="55"/>
  <c r="F71" i="55"/>
  <c r="F64" i="55"/>
  <c r="F62" i="55"/>
  <c r="F60" i="55"/>
  <c r="F59" i="55"/>
  <c r="F58" i="55"/>
  <c r="F56" i="55"/>
  <c r="F55" i="55"/>
  <c r="F54" i="55"/>
  <c r="F90" i="55"/>
  <c r="F74" i="55"/>
  <c r="F69" i="55"/>
  <c r="F73" i="55"/>
  <c r="F70" i="55"/>
  <c r="F68" i="55"/>
  <c r="F66" i="55"/>
  <c r="F63" i="55"/>
  <c r="F61" i="55"/>
  <c r="F57" i="55"/>
  <c r="F53" i="55"/>
  <c r="F44" i="55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E137" i="55"/>
  <c r="C137" i="55"/>
  <c r="E135" i="55"/>
  <c r="C135" i="55"/>
  <c r="S134" i="55"/>
  <c r="E134" i="55"/>
  <c r="C134" i="55"/>
  <c r="E133" i="55"/>
  <c r="C133" i="55"/>
  <c r="R132" i="55"/>
  <c r="Q132" i="55"/>
  <c r="P132" i="55"/>
  <c r="O132" i="55"/>
  <c r="E132" i="55"/>
  <c r="C132" i="55"/>
  <c r="R131" i="55"/>
  <c r="Q131" i="55"/>
  <c r="P131" i="55"/>
  <c r="O131" i="55"/>
  <c r="E131" i="55"/>
  <c r="C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E129" i="55"/>
  <c r="C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E128" i="55"/>
  <c r="C128" i="55"/>
  <c r="R126" i="55"/>
  <c r="Q126" i="55"/>
  <c r="P126" i="55"/>
  <c r="O126" i="55"/>
  <c r="E126" i="55"/>
  <c r="Y124" i="55"/>
  <c r="R124" i="55"/>
  <c r="J124" i="55"/>
  <c r="I124" i="55"/>
  <c r="Q124" i="55" s="1"/>
  <c r="H124" i="55"/>
  <c r="P124" i="55" s="1"/>
  <c r="G124" i="55"/>
  <c r="O124" i="55" s="1"/>
  <c r="E124" i="55"/>
  <c r="Y123" i="55"/>
  <c r="R123" i="55"/>
  <c r="Q123" i="55"/>
  <c r="J123" i="55"/>
  <c r="I123" i="55"/>
  <c r="H123" i="55"/>
  <c r="P123" i="55" s="1"/>
  <c r="G123" i="55"/>
  <c r="O123" i="55" s="1"/>
  <c r="E123" i="55"/>
  <c r="Y121" i="55"/>
  <c r="E121" i="55"/>
  <c r="C121" i="55"/>
  <c r="Y120" i="55"/>
  <c r="E120" i="55"/>
  <c r="C120" i="55"/>
  <c r="E119" i="55"/>
  <c r="C119" i="55"/>
  <c r="E118" i="55"/>
  <c r="C118" i="55"/>
  <c r="E117" i="55"/>
  <c r="C117" i="55"/>
  <c r="N116" i="55"/>
  <c r="M116" i="55"/>
  <c r="L116" i="55"/>
  <c r="K116" i="55"/>
  <c r="J116" i="55"/>
  <c r="I116" i="55"/>
  <c r="H116" i="55"/>
  <c r="G116" i="55"/>
  <c r="E116" i="55"/>
  <c r="C116" i="55"/>
  <c r="J115" i="55"/>
  <c r="I115" i="55"/>
  <c r="H115" i="55"/>
  <c r="G115" i="55"/>
  <c r="E115" i="55"/>
  <c r="C115" i="55"/>
  <c r="J113" i="55"/>
  <c r="I113" i="55"/>
  <c r="H113" i="55"/>
  <c r="G113" i="55"/>
  <c r="E113" i="55"/>
  <c r="C113" i="55"/>
  <c r="E111" i="55"/>
  <c r="C111" i="55"/>
  <c r="E110" i="55"/>
  <c r="C110" i="55"/>
  <c r="E109" i="55"/>
  <c r="C109" i="55"/>
  <c r="E108" i="55"/>
  <c r="C108" i="55"/>
  <c r="E107" i="55"/>
  <c r="C107" i="55"/>
  <c r="E106" i="55"/>
  <c r="C106" i="55"/>
  <c r="E105" i="55"/>
  <c r="C105" i="55"/>
  <c r="E104" i="55"/>
  <c r="C104" i="55"/>
  <c r="E103" i="55"/>
  <c r="C103" i="55"/>
  <c r="E102" i="55"/>
  <c r="C102" i="55"/>
  <c r="J101" i="55"/>
  <c r="R101" i="55" s="1"/>
  <c r="I101" i="55"/>
  <c r="Q101" i="55" s="1"/>
  <c r="H101" i="55"/>
  <c r="P101" i="55" s="1"/>
  <c r="G101" i="55"/>
  <c r="O101" i="55" s="1"/>
  <c r="E101" i="55"/>
  <c r="C101" i="55"/>
  <c r="J100" i="55"/>
  <c r="I100" i="55"/>
  <c r="H100" i="55"/>
  <c r="G100" i="55"/>
  <c r="E100" i="55"/>
  <c r="C100" i="55"/>
  <c r="N90" i="55"/>
  <c r="M90" i="55"/>
  <c r="L90" i="55"/>
  <c r="K90" i="55"/>
  <c r="E90" i="55"/>
  <c r="C90" i="55"/>
  <c r="E88" i="55"/>
  <c r="C88" i="55"/>
  <c r="S87" i="55"/>
  <c r="E87" i="55"/>
  <c r="C87" i="55"/>
  <c r="E86" i="55"/>
  <c r="C86" i="55"/>
  <c r="R85" i="55"/>
  <c r="Q85" i="55"/>
  <c r="P85" i="55"/>
  <c r="O85" i="55"/>
  <c r="E85" i="55"/>
  <c r="C85" i="55"/>
  <c r="R84" i="55"/>
  <c r="Q84" i="55"/>
  <c r="P84" i="55"/>
  <c r="O84" i="55"/>
  <c r="E84" i="55"/>
  <c r="C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E82" i="55"/>
  <c r="C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E81" i="55"/>
  <c r="C81" i="55"/>
  <c r="R79" i="55"/>
  <c r="Q79" i="55"/>
  <c r="P79" i="55"/>
  <c r="O79" i="55"/>
  <c r="E79" i="55"/>
  <c r="Y77" i="55"/>
  <c r="J77" i="55"/>
  <c r="R77" i="55" s="1"/>
  <c r="I77" i="55"/>
  <c r="Q77" i="55" s="1"/>
  <c r="H77" i="55"/>
  <c r="P77" i="55" s="1"/>
  <c r="G77" i="55"/>
  <c r="O77" i="55" s="1"/>
  <c r="E77" i="55"/>
  <c r="Y76" i="55"/>
  <c r="J76" i="55"/>
  <c r="R76" i="55" s="1"/>
  <c r="I76" i="55"/>
  <c r="Q76" i="55" s="1"/>
  <c r="H76" i="55"/>
  <c r="P76" i="55" s="1"/>
  <c r="G76" i="55"/>
  <c r="O76" i="55" s="1"/>
  <c r="E76" i="55"/>
  <c r="Y74" i="55"/>
  <c r="E74" i="55"/>
  <c r="C74" i="55"/>
  <c r="Y73" i="55"/>
  <c r="E73" i="55"/>
  <c r="C73" i="55"/>
  <c r="E72" i="55"/>
  <c r="C72" i="55"/>
  <c r="E71" i="55"/>
  <c r="C71" i="55"/>
  <c r="E70" i="55"/>
  <c r="C70" i="55"/>
  <c r="N69" i="55"/>
  <c r="M69" i="55"/>
  <c r="L69" i="55"/>
  <c r="K69" i="55"/>
  <c r="J69" i="55"/>
  <c r="I69" i="55"/>
  <c r="H69" i="55"/>
  <c r="G69" i="55"/>
  <c r="E69" i="55"/>
  <c r="C69" i="55"/>
  <c r="J68" i="55"/>
  <c r="I68" i="55"/>
  <c r="H68" i="55"/>
  <c r="G68" i="55"/>
  <c r="E68" i="55"/>
  <c r="C68" i="55"/>
  <c r="J66" i="55"/>
  <c r="I66" i="55"/>
  <c r="H66" i="55"/>
  <c r="G66" i="55"/>
  <c r="E66" i="55"/>
  <c r="C66" i="55"/>
  <c r="E64" i="55"/>
  <c r="C64" i="55"/>
  <c r="E63" i="55"/>
  <c r="C63" i="55"/>
  <c r="E62" i="55"/>
  <c r="C62" i="55"/>
  <c r="E61" i="55"/>
  <c r="C61" i="55"/>
  <c r="E60" i="55"/>
  <c r="C60" i="55"/>
  <c r="E59" i="55"/>
  <c r="C59" i="55"/>
  <c r="E58" i="55"/>
  <c r="C58" i="55"/>
  <c r="E57" i="55"/>
  <c r="C57" i="55"/>
  <c r="E56" i="55"/>
  <c r="C56" i="55"/>
  <c r="E55" i="55"/>
  <c r="C55" i="55"/>
  <c r="J54" i="55"/>
  <c r="R54" i="55" s="1"/>
  <c r="I54" i="55"/>
  <c r="Q54" i="55" s="1"/>
  <c r="H54" i="55"/>
  <c r="P54" i="55" s="1"/>
  <c r="G54" i="55"/>
  <c r="O54" i="55" s="1"/>
  <c r="E54" i="55"/>
  <c r="C54" i="55"/>
  <c r="J53" i="55"/>
  <c r="I53" i="55"/>
  <c r="H53" i="55"/>
  <c r="G53" i="55"/>
  <c r="E53" i="55"/>
  <c r="C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C7" i="55" l="1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87" i="55" l="1"/>
  <c r="B186" i="55"/>
  <c r="B185" i="55"/>
  <c r="B184" i="55"/>
  <c r="B183" i="55"/>
  <c r="B182" i="55"/>
  <c r="O33" i="55" l="1"/>
  <c r="P33" i="55"/>
  <c r="Q33" i="55"/>
  <c r="R33" i="55"/>
  <c r="E33" i="55" l="1"/>
  <c r="E26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C167" i="55"/>
  <c r="C166" i="55"/>
  <c r="C165" i="55"/>
  <c r="D145" i="55"/>
  <c r="N44" i="55"/>
  <c r="M44" i="55"/>
  <c r="L44" i="55"/>
  <c r="K44" i="55"/>
  <c r="E44" i="55"/>
  <c r="C44" i="55"/>
  <c r="C175" i="55" s="1"/>
  <c r="C38" i="55"/>
  <c r="C170" i="55" s="1"/>
  <c r="S41" i="55"/>
  <c r="R39" i="55"/>
  <c r="Q39" i="55"/>
  <c r="P39" i="55"/>
  <c r="O39" i="55"/>
  <c r="E42" i="55"/>
  <c r="E41" i="55"/>
  <c r="E40" i="55"/>
  <c r="E39" i="55"/>
  <c r="C42" i="55"/>
  <c r="C174" i="55" s="1"/>
  <c r="C41" i="55"/>
  <c r="C173" i="55" s="1"/>
  <c r="C40" i="55"/>
  <c r="C172" i="55" s="1"/>
  <c r="C39" i="55"/>
  <c r="C171" i="55" s="1"/>
  <c r="R38" i="55"/>
  <c r="Q38" i="55"/>
  <c r="P38" i="55"/>
  <c r="O38" i="55"/>
  <c r="E38" i="55"/>
  <c r="C22" i="55"/>
  <c r="C158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E35" i="55"/>
  <c r="E31" i="55"/>
  <c r="C36" i="55"/>
  <c r="C169" i="55" s="1"/>
  <c r="C35" i="55"/>
  <c r="C16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C28" i="55"/>
  <c r="C164" i="55" s="1"/>
  <c r="C27" i="55"/>
  <c r="C163" i="55" s="1"/>
  <c r="C26" i="55"/>
  <c r="C162" i="55" s="1"/>
  <c r="C25" i="55"/>
  <c r="C161" i="55" s="1"/>
  <c r="C24" i="55"/>
  <c r="C160" i="55" s="1"/>
  <c r="C23" i="55"/>
  <c r="C159" i="55" s="1"/>
  <c r="E30" i="55"/>
  <c r="J30" i="55"/>
  <c r="R30" i="55" s="1"/>
  <c r="I30" i="55"/>
  <c r="Q30" i="55" s="1"/>
  <c r="H30" i="55"/>
  <c r="P30" i="55" s="1"/>
  <c r="G30" i="55"/>
  <c r="O30" i="55" s="1"/>
  <c r="E28" i="55"/>
  <c r="E27" i="55"/>
  <c r="E13" i="55"/>
  <c r="E24" i="55"/>
  <c r="E25" i="55"/>
  <c r="N23" i="55" l="1"/>
  <c r="M23" i="55"/>
  <c r="L23" i="55"/>
  <c r="K23" i="55"/>
  <c r="G23" i="55"/>
  <c r="H23" i="55"/>
  <c r="I23" i="55"/>
  <c r="J23" i="55"/>
  <c r="E23" i="55"/>
  <c r="J22" i="55"/>
  <c r="I22" i="55"/>
  <c r="H22" i="55"/>
  <c r="G22" i="55"/>
  <c r="E22" i="55"/>
  <c r="C20" i="55"/>
  <c r="C157" i="55" s="1"/>
  <c r="J20" i="55"/>
  <c r="I20" i="55"/>
  <c r="H20" i="55"/>
  <c r="G20" i="55"/>
  <c r="E20" i="55"/>
  <c r="E15" i="55"/>
  <c r="C145" i="55"/>
  <c r="E18" i="55"/>
  <c r="E17" i="55"/>
  <c r="C18" i="55"/>
  <c r="C156" i="55" s="1"/>
  <c r="C17" i="55"/>
  <c r="C155" i="55" s="1"/>
  <c r="E16" i="55"/>
  <c r="C16" i="55"/>
  <c r="C154" i="55" s="1"/>
  <c r="E11" i="55"/>
  <c r="C15" i="55"/>
  <c r="C153" i="55" s="1"/>
  <c r="C11" i="55"/>
  <c r="C149" i="55" s="1"/>
  <c r="C10" i="55"/>
  <c r="C148" i="55" s="1"/>
  <c r="C9" i="55"/>
  <c r="C147" i="55" s="1"/>
  <c r="C14" i="55"/>
  <c r="C152" i="55" s="1"/>
  <c r="E10" i="55"/>
  <c r="E14" i="55"/>
  <c r="E9" i="55"/>
  <c r="C13" i="55"/>
  <c r="C151" i="55" s="1"/>
  <c r="E12" i="55"/>
  <c r="C12" i="55"/>
  <c r="C150" i="55" s="1"/>
  <c r="E8" i="55"/>
  <c r="C8" i="55"/>
  <c r="C146" i="55" s="1"/>
  <c r="E7" i="55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74" i="55"/>
  <c r="N121" i="55"/>
  <c r="N28" i="55"/>
  <c r="G8" i="55"/>
  <c r="O8" i="55" s="1"/>
  <c r="G7" i="55"/>
  <c r="H104" i="55"/>
  <c r="H58" i="55"/>
  <c r="H57" i="55"/>
  <c r="H105" i="55"/>
  <c r="H11" i="55"/>
  <c r="H12" i="55"/>
  <c r="I104" i="55"/>
  <c r="I58" i="55"/>
  <c r="G104" i="55"/>
  <c r="G58" i="55"/>
  <c r="J57" i="55"/>
  <c r="I57" i="55"/>
  <c r="J105" i="55"/>
  <c r="I105" i="55"/>
  <c r="G57" i="55"/>
  <c r="G105" i="55"/>
  <c r="J104" i="55"/>
  <c r="J58" i="55"/>
  <c r="I11" i="55"/>
  <c r="I12" i="55"/>
  <c r="J11" i="55"/>
  <c r="J12" i="55"/>
  <c r="G11" i="55"/>
  <c r="G12" i="55"/>
  <c r="J8" i="55"/>
  <c r="R8" i="55" s="1"/>
  <c r="J7" i="55"/>
  <c r="M121" i="55"/>
  <c r="M74" i="55"/>
  <c r="M28" i="55"/>
  <c r="K121" i="55"/>
  <c r="K74" i="55"/>
  <c r="K28" i="55"/>
  <c r="H8" i="55"/>
  <c r="P8" i="55" s="1"/>
  <c r="H7" i="55"/>
  <c r="V132" i="55" l="1"/>
  <c r="V73" i="55"/>
  <c r="J118" i="55"/>
  <c r="O133" i="55"/>
  <c r="U74" i="55"/>
  <c r="U121" i="55"/>
  <c r="U28" i="55"/>
  <c r="U100" i="55"/>
  <c r="U53" i="55"/>
  <c r="U7" i="55"/>
  <c r="H108" i="55"/>
  <c r="H61" i="55"/>
  <c r="H15" i="55"/>
  <c r="X100" i="55"/>
  <c r="X53" i="55"/>
  <c r="X7" i="55"/>
  <c r="Q102" i="55"/>
  <c r="Q55" i="55"/>
  <c r="R106" i="55"/>
  <c r="P102" i="55"/>
  <c r="P55" i="55"/>
  <c r="Q106" i="55"/>
  <c r="O102" i="55"/>
  <c r="O55" i="55"/>
  <c r="P106" i="55"/>
  <c r="O106" i="55"/>
  <c r="R59" i="55"/>
  <c r="Q59" i="55"/>
  <c r="R102" i="55"/>
  <c r="O59" i="55"/>
  <c r="R55" i="55"/>
  <c r="P59" i="55"/>
  <c r="P9" i="55"/>
  <c r="O9" i="55"/>
  <c r="P13" i="55"/>
  <c r="Q13" i="55"/>
  <c r="R13" i="55"/>
  <c r="O13" i="55"/>
  <c r="R9" i="55"/>
  <c r="Q9" i="55"/>
  <c r="W76" i="55"/>
  <c r="W123" i="55"/>
  <c r="W30" i="55"/>
  <c r="J103" i="55"/>
  <c r="R103" i="55" s="1"/>
  <c r="J60" i="55"/>
  <c r="R60" i="55" s="1"/>
  <c r="J56" i="55"/>
  <c r="R56" i="55" s="1"/>
  <c r="J107" i="55"/>
  <c r="R107" i="55" s="1"/>
  <c r="J10" i="55"/>
  <c r="R10" i="55" s="1"/>
  <c r="J14" i="55"/>
  <c r="R14" i="55" s="1"/>
  <c r="I103" i="55"/>
  <c r="Q103" i="55" s="1"/>
  <c r="I60" i="55"/>
  <c r="Q60" i="55" s="1"/>
  <c r="I56" i="55"/>
  <c r="Q56" i="55" s="1"/>
  <c r="I107" i="55"/>
  <c r="Q107" i="55" s="1"/>
  <c r="I10" i="55"/>
  <c r="Q10" i="55" s="1"/>
  <c r="I14" i="55"/>
  <c r="Q14" i="55" s="1"/>
  <c r="I73" i="55"/>
  <c r="I120" i="55"/>
  <c r="I27" i="55"/>
  <c r="Q119" i="55"/>
  <c r="Q72" i="55"/>
  <c r="Q26" i="55"/>
  <c r="W59" i="55"/>
  <c r="W106" i="55"/>
  <c r="W13" i="55"/>
  <c r="Y66" i="55"/>
  <c r="Y113" i="55"/>
  <c r="Y20" i="55"/>
  <c r="G107" i="55"/>
  <c r="O107" i="55" s="1"/>
  <c r="G103" i="55"/>
  <c r="O103" i="55" s="1"/>
  <c r="G60" i="55"/>
  <c r="O60" i="55" s="1"/>
  <c r="G56" i="55"/>
  <c r="O56" i="55" s="1"/>
  <c r="G10" i="55"/>
  <c r="O10" i="55" s="1"/>
  <c r="G14" i="55"/>
  <c r="O14" i="55" s="1"/>
  <c r="J73" i="55"/>
  <c r="J120" i="55"/>
  <c r="J27" i="55"/>
  <c r="V59" i="55"/>
  <c r="V106" i="55"/>
  <c r="V13" i="55"/>
  <c r="V68" i="55"/>
  <c r="V115" i="55"/>
  <c r="V22" i="55"/>
  <c r="W73" i="55"/>
  <c r="W120" i="55"/>
  <c r="W27" i="55"/>
  <c r="H74" i="55"/>
  <c r="H121" i="55"/>
  <c r="H28" i="55"/>
  <c r="W70" i="55"/>
  <c r="W117" i="55"/>
  <c r="W24" i="55"/>
  <c r="U72" i="55"/>
  <c r="U119" i="55"/>
  <c r="U26" i="55"/>
  <c r="X57" i="55"/>
  <c r="X104" i="55"/>
  <c r="X11" i="55"/>
  <c r="X60" i="55"/>
  <c r="X107" i="55"/>
  <c r="X14" i="55"/>
  <c r="U123" i="55"/>
  <c r="U76" i="55"/>
  <c r="U30" i="55"/>
  <c r="W104" i="55"/>
  <c r="W57" i="55"/>
  <c r="W11" i="55"/>
  <c r="X113" i="55"/>
  <c r="X66" i="55"/>
  <c r="X20" i="55"/>
  <c r="H107" i="55"/>
  <c r="P107" i="55" s="1"/>
  <c r="H103" i="55"/>
  <c r="P103" i="55" s="1"/>
  <c r="H60" i="55"/>
  <c r="P60" i="55" s="1"/>
  <c r="H56" i="55"/>
  <c r="P56" i="55" s="1"/>
  <c r="H14" i="55"/>
  <c r="P14" i="55" s="1"/>
  <c r="H10" i="55"/>
  <c r="P10" i="55" s="1"/>
  <c r="V74" i="55"/>
  <c r="V121" i="55"/>
  <c r="V28" i="55"/>
  <c r="V58" i="55"/>
  <c r="V105" i="55"/>
  <c r="V12" i="55"/>
  <c r="J108" i="55"/>
  <c r="J61" i="55"/>
  <c r="J15" i="55"/>
  <c r="Y72" i="55"/>
  <c r="Y119" i="55"/>
  <c r="Y26" i="55"/>
  <c r="V85" i="55"/>
  <c r="V120" i="55"/>
  <c r="W72" i="55"/>
  <c r="W119" i="55"/>
  <c r="W26" i="55"/>
  <c r="I117" i="55"/>
  <c r="I70" i="55"/>
  <c r="I24" i="55"/>
  <c r="U66" i="55"/>
  <c r="U113" i="55"/>
  <c r="U20" i="55"/>
  <c r="X120" i="55"/>
  <c r="X73" i="55"/>
  <c r="X27" i="55"/>
  <c r="V113" i="55"/>
  <c r="V66" i="55"/>
  <c r="V20" i="55"/>
  <c r="X68" i="55"/>
  <c r="X115" i="55"/>
  <c r="X22" i="55"/>
  <c r="W53" i="55"/>
  <c r="W100" i="55"/>
  <c r="W7" i="55"/>
  <c r="I71" i="55"/>
  <c r="I118" i="55"/>
  <c r="I25" i="55"/>
  <c r="I74" i="55"/>
  <c r="I121" i="55"/>
  <c r="I28" i="55"/>
  <c r="G74" i="55"/>
  <c r="G121" i="55"/>
  <c r="G28" i="55"/>
  <c r="J74" i="55"/>
  <c r="J121" i="55"/>
  <c r="J28" i="55"/>
  <c r="U106" i="55"/>
  <c r="U59" i="55"/>
  <c r="U13" i="55"/>
  <c r="I59" i="55"/>
  <c r="I102" i="55"/>
  <c r="I55" i="55"/>
  <c r="I106" i="55"/>
  <c r="I9" i="55"/>
  <c r="I13" i="55"/>
  <c r="U71" i="55"/>
  <c r="U118" i="55"/>
  <c r="U25" i="55"/>
  <c r="H63" i="55"/>
  <c r="H110" i="55"/>
  <c r="H17" i="55"/>
  <c r="V77" i="55"/>
  <c r="V124" i="55"/>
  <c r="V31" i="55"/>
  <c r="W74" i="55"/>
  <c r="W121" i="55"/>
  <c r="W28" i="55"/>
  <c r="I63" i="55"/>
  <c r="I110" i="55"/>
  <c r="I17" i="55"/>
  <c r="J70" i="55"/>
  <c r="J117" i="55"/>
  <c r="J24" i="55"/>
  <c r="V100" i="55"/>
  <c r="V53" i="55"/>
  <c r="V7" i="55"/>
  <c r="O40" i="55"/>
  <c r="Y101" i="55"/>
  <c r="Y54" i="55"/>
  <c r="Y8" i="55"/>
  <c r="T132" i="55"/>
  <c r="T85" i="55"/>
  <c r="T39" i="55"/>
  <c r="X70" i="55"/>
  <c r="X117" i="55"/>
  <c r="X24" i="55"/>
  <c r="R86" i="55"/>
  <c r="R133" i="55"/>
  <c r="R40" i="55"/>
  <c r="X74" i="55"/>
  <c r="X121" i="55"/>
  <c r="X28" i="55"/>
  <c r="I72" i="55"/>
  <c r="I119" i="55"/>
  <c r="I26" i="55"/>
  <c r="W107" i="55"/>
  <c r="W60" i="55"/>
  <c r="W14" i="55"/>
  <c r="G106" i="55"/>
  <c r="G102" i="55"/>
  <c r="G59" i="55"/>
  <c r="G55" i="55"/>
  <c r="G9" i="55"/>
  <c r="G13" i="55"/>
  <c r="Y68" i="55"/>
  <c r="Y115" i="55"/>
  <c r="Y22" i="55"/>
  <c r="U107" i="55"/>
  <c r="U60" i="55"/>
  <c r="U14" i="55"/>
  <c r="O72" i="55"/>
  <c r="O119" i="55"/>
  <c r="O26" i="55"/>
  <c r="H70" i="55"/>
  <c r="H117" i="55"/>
  <c r="H24" i="55"/>
  <c r="X72" i="55"/>
  <c r="X119" i="55"/>
  <c r="X26" i="55"/>
  <c r="Y110" i="55"/>
  <c r="Y63" i="55"/>
  <c r="Y17" i="55"/>
  <c r="Y104" i="55"/>
  <c r="Y57" i="55"/>
  <c r="Y11" i="55"/>
  <c r="U57" i="55"/>
  <c r="U104" i="55"/>
  <c r="U11" i="55"/>
  <c r="W85" i="55"/>
  <c r="W132" i="55"/>
  <c r="W39" i="55"/>
  <c r="V101" i="55"/>
  <c r="V54" i="55"/>
  <c r="V8" i="55"/>
  <c r="V70" i="55"/>
  <c r="V117" i="55"/>
  <c r="V24" i="55"/>
  <c r="W58" i="55"/>
  <c r="W105" i="55"/>
  <c r="W12" i="55"/>
  <c r="Y85" i="55"/>
  <c r="Y132" i="55"/>
  <c r="Y39" i="55"/>
  <c r="V57" i="55"/>
  <c r="V104" i="55"/>
  <c r="V11" i="55"/>
  <c r="G119" i="55"/>
  <c r="G72" i="55"/>
  <c r="G26" i="55"/>
  <c r="Y100" i="55"/>
  <c r="Y53" i="55"/>
  <c r="Y7" i="55"/>
  <c r="W66" i="55"/>
  <c r="W113" i="55"/>
  <c r="W20" i="55"/>
  <c r="U124" i="55"/>
  <c r="U77" i="55"/>
  <c r="U31" i="55"/>
  <c r="G120" i="55"/>
  <c r="G73" i="55"/>
  <c r="G27" i="55"/>
  <c r="J110" i="55"/>
  <c r="J63" i="55"/>
  <c r="J17" i="55"/>
  <c r="R72" i="55"/>
  <c r="R119" i="55"/>
  <c r="R26" i="55"/>
  <c r="V72" i="55"/>
  <c r="V119" i="55"/>
  <c r="V26" i="55"/>
  <c r="H59" i="55"/>
  <c r="H102" i="55"/>
  <c r="H55" i="55"/>
  <c r="H106" i="55"/>
  <c r="H9" i="55"/>
  <c r="H13" i="55"/>
  <c r="G64" i="55"/>
  <c r="O64" i="55" s="1"/>
  <c r="G111" i="55"/>
  <c r="O111" i="55" s="1"/>
  <c r="G18" i="55"/>
  <c r="O18" i="55" s="1"/>
  <c r="U115" i="55"/>
  <c r="U68" i="55"/>
  <c r="U22" i="55"/>
  <c r="X105" i="55"/>
  <c r="X58" i="55"/>
  <c r="X12" i="55"/>
  <c r="J25" i="55"/>
  <c r="J59" i="55"/>
  <c r="J102" i="55"/>
  <c r="J55" i="55"/>
  <c r="J106" i="55"/>
  <c r="J13" i="55"/>
  <c r="J9" i="55"/>
  <c r="S132" i="55"/>
  <c r="S85" i="55"/>
  <c r="S39" i="55"/>
  <c r="X124" i="55"/>
  <c r="X77" i="55"/>
  <c r="X31" i="55"/>
  <c r="X76" i="55"/>
  <c r="X123" i="55"/>
  <c r="X30" i="55"/>
  <c r="X59" i="55"/>
  <c r="X106" i="55"/>
  <c r="X13" i="55"/>
  <c r="G117" i="55"/>
  <c r="G70" i="55"/>
  <c r="G24" i="55"/>
  <c r="X71" i="55"/>
  <c r="X118" i="55"/>
  <c r="X25" i="55"/>
  <c r="V71" i="55"/>
  <c r="V118" i="55"/>
  <c r="V25" i="55"/>
  <c r="H72" i="55"/>
  <c r="H119" i="55"/>
  <c r="H26" i="55"/>
  <c r="I64" i="55"/>
  <c r="Q64" i="55" s="1"/>
  <c r="I111" i="55"/>
  <c r="Q111" i="55" s="1"/>
  <c r="I18" i="55"/>
  <c r="Q18" i="55" s="1"/>
  <c r="U73" i="55"/>
  <c r="U120" i="55"/>
  <c r="U27" i="55"/>
  <c r="U61" i="55"/>
  <c r="U108" i="55"/>
  <c r="U15" i="55"/>
  <c r="J64" i="55"/>
  <c r="R64" i="55" s="1"/>
  <c r="J111" i="55"/>
  <c r="R111" i="55" s="1"/>
  <c r="J18" i="55"/>
  <c r="R18" i="55" s="1"/>
  <c r="W61" i="55"/>
  <c r="W108" i="55"/>
  <c r="W15" i="55"/>
  <c r="Y117" i="55"/>
  <c r="Y126" i="55" s="1"/>
  <c r="Y70" i="55"/>
  <c r="Y79" i="55" s="1"/>
  <c r="Y24" i="55"/>
  <c r="Y33" i="55" s="1"/>
  <c r="J62" i="55"/>
  <c r="R62" i="55" s="1"/>
  <c r="J109" i="55"/>
  <c r="R109" i="55" s="1"/>
  <c r="J16" i="55"/>
  <c r="R16" i="55" s="1"/>
  <c r="G61" i="55"/>
  <c r="G108" i="55"/>
  <c r="G15" i="55"/>
  <c r="I62" i="55"/>
  <c r="Q62" i="55" s="1"/>
  <c r="I109" i="55"/>
  <c r="Q109" i="55" s="1"/>
  <c r="I16" i="55"/>
  <c r="Q16" i="55" s="1"/>
  <c r="V84" i="55"/>
  <c r="V131" i="55"/>
  <c r="V38" i="55"/>
  <c r="W68" i="55"/>
  <c r="W115" i="55"/>
  <c r="W22" i="55"/>
  <c r="V107" i="55"/>
  <c r="V60" i="55"/>
  <c r="V14" i="55"/>
  <c r="J72" i="55"/>
  <c r="J119" i="55"/>
  <c r="J26" i="55"/>
  <c r="W124" i="55"/>
  <c r="W77" i="55"/>
  <c r="W31" i="55"/>
  <c r="V76" i="55"/>
  <c r="V123" i="55"/>
  <c r="V30" i="55"/>
  <c r="I108" i="55"/>
  <c r="I61" i="55"/>
  <c r="I15" i="55"/>
  <c r="H120" i="55"/>
  <c r="H73" i="55"/>
  <c r="H27" i="55"/>
  <c r="G63" i="55"/>
  <c r="G110" i="55"/>
  <c r="G17" i="55"/>
  <c r="P72" i="55"/>
  <c r="P119" i="55"/>
  <c r="P26" i="55"/>
  <c r="J71" i="55" l="1"/>
  <c r="V27" i="55"/>
  <c r="V39" i="55"/>
  <c r="O86" i="55"/>
  <c r="H16" i="55"/>
  <c r="P16" i="55" s="1"/>
  <c r="Q71" i="55"/>
  <c r="Q118" i="55"/>
  <c r="Q25" i="55"/>
  <c r="Y56" i="55"/>
  <c r="Y60" i="55"/>
  <c r="Y107" i="55"/>
  <c r="Y103" i="55"/>
  <c r="Y10" i="55"/>
  <c r="Y14" i="55"/>
  <c r="Y111" i="55"/>
  <c r="Y64" i="55"/>
  <c r="Y18" i="55"/>
  <c r="X61" i="55"/>
  <c r="X108" i="55"/>
  <c r="X15" i="55"/>
  <c r="U101" i="55"/>
  <c r="U54" i="55"/>
  <c r="U8" i="55"/>
  <c r="U62" i="55"/>
  <c r="U109" i="55"/>
  <c r="U16" i="55"/>
  <c r="V137" i="55"/>
  <c r="V90" i="55"/>
  <c r="V44" i="55"/>
  <c r="V133" i="55"/>
  <c r="V86" i="55"/>
  <c r="V40" i="55"/>
  <c r="P133" i="55"/>
  <c r="P86" i="55"/>
  <c r="P40" i="55"/>
  <c r="X131" i="55"/>
  <c r="X84" i="55"/>
  <c r="X38" i="55"/>
  <c r="Y106" i="55"/>
  <c r="Y59" i="55"/>
  <c r="Y13" i="55"/>
  <c r="Y61" i="55"/>
  <c r="Y108" i="55"/>
  <c r="Y15" i="55"/>
  <c r="U70" i="55"/>
  <c r="U117" i="55"/>
  <c r="U24" i="55"/>
  <c r="W133" i="55"/>
  <c r="W86" i="55"/>
  <c r="W40" i="55"/>
  <c r="H64" i="55"/>
  <c r="P64" i="55" s="1"/>
  <c r="H111" i="55"/>
  <c r="P111" i="55" s="1"/>
  <c r="H18" i="55"/>
  <c r="P18" i="55" s="1"/>
  <c r="G109" i="55"/>
  <c r="O109" i="55" s="1"/>
  <c r="G62" i="55"/>
  <c r="O62" i="55" s="1"/>
  <c r="G16" i="55"/>
  <c r="O16" i="55" s="1"/>
  <c r="Q86" i="55"/>
  <c r="Q133" i="55"/>
  <c r="Q40" i="55"/>
  <c r="W109" i="55"/>
  <c r="W62" i="55"/>
  <c r="W16" i="55"/>
  <c r="Y137" i="55"/>
  <c r="Y90" i="55"/>
  <c r="Y44" i="55"/>
  <c r="X101" i="55"/>
  <c r="X54" i="55"/>
  <c r="X8" i="55"/>
  <c r="V69" i="55"/>
  <c r="V116" i="55"/>
  <c r="V23" i="55"/>
  <c r="X133" i="55"/>
  <c r="X86" i="55"/>
  <c r="X40" i="55"/>
  <c r="W131" i="55"/>
  <c r="W84" i="55"/>
  <c r="W38" i="55"/>
  <c r="X109" i="55"/>
  <c r="X62" i="55"/>
  <c r="X16" i="55"/>
  <c r="Y105" i="55"/>
  <c r="Y58" i="55"/>
  <c r="Y12" i="55"/>
  <c r="W69" i="55"/>
  <c r="W116" i="55"/>
  <c r="W23" i="55"/>
  <c r="G71" i="55"/>
  <c r="G118" i="55"/>
  <c r="G25" i="55"/>
  <c r="U69" i="55"/>
  <c r="U116" i="55"/>
  <c r="U23" i="55"/>
  <c r="W135" i="55"/>
  <c r="W88" i="55"/>
  <c r="W42" i="55"/>
  <c r="X90" i="55"/>
  <c r="X137" i="55"/>
  <c r="X44" i="55"/>
  <c r="S133" i="55"/>
  <c r="S86" i="55"/>
  <c r="S40" i="55"/>
  <c r="W101" i="55"/>
  <c r="W54" i="55"/>
  <c r="W8" i="55"/>
  <c r="V62" i="55"/>
  <c r="V109" i="55"/>
  <c r="V16" i="55"/>
  <c r="U131" i="55"/>
  <c r="U84" i="55"/>
  <c r="U38" i="55"/>
  <c r="R118" i="55"/>
  <c r="R71" i="55"/>
  <c r="R25" i="55"/>
  <c r="X132" i="55"/>
  <c r="X85" i="55"/>
  <c r="X39" i="55"/>
  <c r="W71" i="55"/>
  <c r="W118" i="55"/>
  <c r="W25" i="55"/>
  <c r="U58" i="55"/>
  <c r="U105" i="55"/>
  <c r="U12" i="55"/>
  <c r="Y131" i="55"/>
  <c r="Y84" i="55"/>
  <c r="Y38" i="55"/>
  <c r="U133" i="55"/>
  <c r="U86" i="55"/>
  <c r="U40" i="55"/>
  <c r="U137" i="55"/>
  <c r="U90" i="55"/>
  <c r="U44" i="55"/>
  <c r="R105" i="55"/>
  <c r="O58" i="55"/>
  <c r="Q105" i="55"/>
  <c r="P105" i="55"/>
  <c r="O105" i="55"/>
  <c r="R58" i="55"/>
  <c r="Q58" i="55"/>
  <c r="P58" i="55"/>
  <c r="P12" i="55"/>
  <c r="Q12" i="55"/>
  <c r="R12" i="55"/>
  <c r="O12" i="55"/>
  <c r="Y69" i="55"/>
  <c r="Y116" i="55"/>
  <c r="Y23" i="55"/>
  <c r="V61" i="55"/>
  <c r="V108" i="55"/>
  <c r="V15" i="55"/>
  <c r="U132" i="55"/>
  <c r="U85" i="55"/>
  <c r="U39" i="55"/>
  <c r="X69" i="55"/>
  <c r="X116" i="55"/>
  <c r="X23" i="55"/>
  <c r="Y71" i="55"/>
  <c r="Y118" i="55"/>
  <c r="Y25" i="55"/>
  <c r="O71" i="55"/>
  <c r="O118" i="55"/>
  <c r="O25" i="55"/>
  <c r="Y134" i="55"/>
  <c r="Y87" i="55"/>
  <c r="Y41" i="55"/>
  <c r="H71" i="55"/>
  <c r="H118" i="55"/>
  <c r="H25" i="55"/>
  <c r="H109" i="55" l="1"/>
  <c r="P109" i="55" s="1"/>
  <c r="H62" i="55"/>
  <c r="P62" i="55" s="1"/>
  <c r="V87" i="55"/>
  <c r="V134" i="55"/>
  <c r="V41" i="55"/>
  <c r="W87" i="55"/>
  <c r="W134" i="55"/>
  <c r="W41" i="55"/>
  <c r="Y62" i="55"/>
  <c r="Y109" i="55"/>
  <c r="Y16" i="55"/>
  <c r="P118" i="55"/>
  <c r="P71" i="55"/>
  <c r="P25" i="55"/>
  <c r="X135" i="55"/>
  <c r="X88" i="55"/>
  <c r="X42" i="55"/>
  <c r="U134" i="55"/>
  <c r="U87" i="55"/>
  <c r="U41" i="55"/>
  <c r="X134" i="55"/>
  <c r="X87" i="55"/>
  <c r="X41" i="55"/>
  <c r="Y135" i="55"/>
  <c r="Y88" i="55"/>
  <c r="Y42" i="55"/>
  <c r="U88" i="55"/>
  <c r="U135" i="55"/>
  <c r="U42" i="55"/>
  <c r="R88" i="55"/>
  <c r="R135" i="55"/>
  <c r="R42" i="55"/>
  <c r="W90" i="55"/>
  <c r="W137" i="55"/>
  <c r="W44" i="55"/>
  <c r="Y133" i="55"/>
  <c r="Y86" i="55"/>
  <c r="Y40" i="55"/>
  <c r="V135" i="55"/>
  <c r="V88" i="55"/>
  <c r="V42" i="55"/>
  <c r="P135" i="55" l="1"/>
  <c r="P88" i="55"/>
  <c r="P42" i="55"/>
  <c r="Q134" i="55"/>
  <c r="Q87" i="55"/>
  <c r="Q41" i="55"/>
  <c r="O135" i="55"/>
  <c r="O88" i="55"/>
  <c r="O42" i="55"/>
  <c r="S135" i="55"/>
  <c r="S88" i="55"/>
  <c r="S42" i="55"/>
  <c r="O134" i="55"/>
  <c r="O87" i="55"/>
  <c r="O41" i="55"/>
  <c r="P87" i="55"/>
  <c r="P134" i="55"/>
  <c r="P41" i="55"/>
  <c r="Q88" i="55"/>
  <c r="Q135" i="55"/>
  <c r="Q42" i="55"/>
  <c r="R134" i="55"/>
  <c r="R87" i="55"/>
  <c r="R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<sst xmlns="http://schemas.openxmlformats.org/spreadsheetml/2006/main" count="2298" uniqueCount="743">
  <si>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</si>
  <si>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</si>
  <si>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</si>
  <si>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</si>
  <si>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</si>
  <si>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</si>
  <si>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</si>
  <si>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</si>
  <si>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</si>
  <si>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</si>
  <si>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</si>
  <si>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</si>
  <si>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</si>
  <si>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</si>
  <si>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</si>
  <si>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</si>
  <si>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</si>
  <si>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</si>
  <si>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</si>
  <si>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</si>
  <si>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</si>
  <si>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</si>
  <si>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</si>
  <si>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</si>
  <si>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</si>
  <si>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</si>
  <si>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</si>
  <si>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</si>
  <si>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</si>
  <si>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</si>
  <si>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</si>
  <si>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</si>
  <si>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</si>
  <si>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</si>
  <si>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</si>
  <si>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</si>
  <si>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</si>
  <si>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</si>
  <si>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</si>
  <si>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</si>
  <si>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</si>
  <si>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</si>
  <si>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</si>
  <si>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</si>
  <si>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</si>
  <si>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</si>
  <si>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</si>
  <si>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</si>
  <si>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</si>
  <si>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</si>
  <si>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</si>
  <si>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</si>
  <si>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</si>
  <si>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</si>
  <si>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</si>
  <si>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</si>
  <si>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</si>
  <si>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</si>
  <si>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</si>
  <si>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</si>
  <si>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</si>
  <si>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</si>
  <si>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</si>
  <si>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</si>
  <si>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</si>
  <si>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</si>
  <si>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</si>
  <si>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</si>
  <si>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</si>
  <si>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</si>
  <si>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</si>
  <si>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</si>
  <si>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</si>
  <si>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</si>
  <si>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</si>
  <si>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</si>
  <si>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</si>
  <si>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</si>
  <si>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</si>
  <si>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</si>
  <si>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</si>
  <si>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</si>
  <si>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</si>
  <si>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</si>
  <si>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</si>
  <si>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</si>
  <si>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</si>
  <si>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</si>
  <si>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</si>
  <si>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</si>
  <si>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</si>
  <si>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</si>
  <si>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</si>
  <si>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</si>
  <si>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</si>
  <si>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</si>
  <si>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</si>
  <si>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</si>
  <si>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</si>
  <si>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</si>
  <si>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</si>
  <si>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</si>
  <si>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</si>
  <si>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</si>
  <si>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</si>
  <si>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</si>
  <si>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</si>
  <si>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</si>
  <si>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</si>
  <si>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</si>
  <si>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</si>
  <si>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</si>
  <si>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</si>
  <si>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</si>
  <si>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</si>
  <si>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</si>
  <si>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</si>
  <si>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</si>
  <si>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</si>
  <si>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</si>
  <si>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</si>
  <si>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</si>
  <si>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</si>
  <si>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</si>
  <si>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</si>
  <si>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</si>
  <si>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</si>
  <si>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</si>
  <si>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</si>
  <si>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</si>
  <si>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</si>
  <si>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</si>
  <si>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</si>
  <si>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</si>
  <si>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</si>
  <si>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</si>
  <si>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</si>
  <si>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</si>
  <si>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</si>
  <si>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</si>
  <si>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</si>
  <si>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</si>
  <si>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</si>
  <si>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</si>
  <si>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</si>
  <si>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</si>
  <si>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</si>
  <si>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</si>
  <si>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</si>
  <si>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</si>
  <si>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</si>
  <si>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</si>
  <si>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</si>
  <si>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</si>
  <si>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</si>
  <si>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</si>
  <si>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</si>
  <si>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</si>
  <si>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</si>
  <si>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</si>
  <si>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</si>
  <si>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</si>
  <si>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</si>
  <si>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</si>
  <si>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</si>
  <si>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</si>
  <si>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</si>
  <si>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</si>
  <si>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</si>
  <si>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</si>
  <si>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</si>
  <si>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</si>
  <si>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</si>
  <si>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</si>
  <si>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</si>
  <si>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</si>
  <si>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</si>
  <si>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</si>
  <si>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</si>
  <si>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</si>
  <si>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</si>
  <si>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</si>
  <si>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</si>
  <si>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</si>
  <si>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</si>
  <si>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</si>
  <si>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</si>
  <si>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</si>
  <si>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</si>
  <si>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</si>
  <si>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</si>
  <si>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</si>
  <si>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</si>
  <si>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</si>
  <si>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</si>
  <si>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</si>
  <si>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</si>
  <si>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</si>
  <si>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</si>
  <si>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</si>
  <si>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</si>
  <si>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</si>
  <si>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</si>
  <si>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</si>
  <si>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</si>
  <si>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</si>
  <si>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</si>
  <si>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</si>
  <si>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</si>
  <si>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</si>
  <si>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</si>
  <si>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</si>
  <si>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</si>
  <si>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</si>
  <si>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</si>
  <si>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</si>
  <si>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</si>
  <si>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</si>
  <si>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</si>
  <si>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</si>
  <si>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</si>
  <si>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</si>
  <si>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</si>
  <si>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</si>
  <si>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</si>
  <si>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</si>
  <si>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</si>
  <si>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</si>
  <si>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</si>
  <si>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</si>
  <si>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</si>
  <si>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</si>
  <si>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</si>
  <si>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</si>
  <si>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</si>
  <si>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</si>
  <si>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</si>
  <si>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</si>
  <si>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</si>
  <si>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</si>
  <si>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</si>
  <si>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</si>
  <si>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</si>
  <si>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</si>
  <si>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</si>
  <si>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</si>
  <si>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</si>
  <si>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</si>
  <si>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</si>
  <si>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</si>
  <si>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</si>
  <si>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</si>
  <si>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</si>
  <si>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</si>
  <si>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</si>
  <si>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</si>
  <si>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</si>
  <si>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</si>
  <si>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</si>
  <si>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</si>
  <si>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</si>
  <si>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</si>
  <si>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</si>
  <si>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</si>
  <si>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</si>
  <si>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</si>
  <si>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</si>
  <si>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</si>
  <si>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</si>
  <si>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</si>
  <si>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</si>
  <si>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</si>
  <si>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</si>
  <si>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</si>
  <si>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</si>
  <si>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</si>
  <si>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</si>
  <si>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</si>
  <si>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</si>
  <si>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</si>
  <si>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</si>
  <si>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</si>
  <si>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</si>
  <si>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</si>
  <si>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</si>
  <si>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</si>
  <si>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</si>
  <si>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</si>
  <si>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</si>
  <si>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</si>
  <si>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</si>
  <si>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</si>
  <si>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</si>
  <si>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</si>
  <si>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</si>
  <si>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</si>
  <si>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</si>
  <si>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</si>
  <si>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</si>
  <si>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</si>
  <si>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</si>
  <si>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</si>
  <si>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</si>
  <si>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</si>
  <si>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</si>
  <si>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</si>
  <si>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</si>
  <si>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</si>
  <si>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</si>
  <si>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</si>
  <si>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</si>
  <si>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</si>
  <si>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</si>
  <si>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</si>
  <si>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</si>
  <si>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</si>
  <si>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</si>
  <si>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</si>
  <si>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</si>
  <si>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</si>
  <si>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</si>
  <si>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</si>
  <si>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</si>
  <si>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</si>
  <si>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</si>
  <si>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</si>
  <si>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</si>
  <si>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</si>
  <si>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</si>
  <si>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</si>
  <si>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</si>
  <si>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</si>
  <si>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</si>
  <si>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</si>
  <si>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</si>
  <si>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</si>
  <si>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</si>
  <si>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</si>
  <si>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</si>
  <si>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</si>
  <si>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</si>
  <si>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</si>
  <si>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</si>
  <si>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</si>
  <si>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</si>
  <si>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</si>
  <si>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</si>
  <si>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</si>
  <si>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</si>
  <si>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</si>
  <si>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</si>
  <si>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</si>
  <si>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</si>
  <si>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</si>
  <si>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</si>
  <si>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</si>
  <si>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</si>
  <si>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</si>
  <si>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</si>
  <si>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</si>
  <si>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</si>
  <si>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</si>
  <si>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</si>
  <si>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</si>
  <si>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</si>
  <si>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</si>
  <si>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</si>
  <si>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</si>
  <si>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</si>
  <si>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</si>
  <si>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</si>
  <si>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</si>
  <si>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</si>
  <si>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</si>
  <si>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</si>
  <si>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</si>
  <si>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</si>
  <si>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</si>
  <si>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</si>
  <si>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</si>
  <si>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</si>
  <si>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</si>
  <si>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</si>
  <si>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</si>
  <si>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</si>
  <si>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</si>
  <si>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</si>
  <si>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</si>
  <si>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</si>
  <si>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</si>
  <si>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</si>
  <si>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</si>
  <si>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</si>
  <si>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</si>
  <si>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</si>
  <si>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</si>
  <si>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</si>
  <si>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</si>
  <si>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</si>
  <si>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</si>
  <si>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</si>
  <si>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</si>
  <si>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</si>
  <si>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</si>
  <si>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</si>
  <si>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</si>
  <si>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</si>
  <si>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DMD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</si>
  <si>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</si>
  <si>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</si>
  <si>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</si>
  <si>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</si>
  <si>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</si>
  <si>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</si>
  <si>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</si>
  <si>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</si>
  <si>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</si>
  <si>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</si>
  <si>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</si>
  <si>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</si>
  <si>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</si>
  <si>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</si>
  <si>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</si>
  <si>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</si>
  <si>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</si>
  <si>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</si>
  <si>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</si>
  <si>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</si>
  <si>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</si>
  <si>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</si>
  <si>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</si>
  <si>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</si>
  <si>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</si>
  <si>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</si>
  <si>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</si>
  <si>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</si>
  <si>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</si>
  <si>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</si>
  <si>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</si>
  <si>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</si>
  <si>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</si>
  <si>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</si>
  <si>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</si>
  <si>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000€/unit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</si>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</sst>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18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166" fontId="0" fillId="0" borderId="0" xfId="0" applyNumberFormat="1"/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10" fillId="0" borderId="0" xfId="3" applyNumberFormat="1" applyFont="1"/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39" fillId="0" borderId="34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5" xfId="0" applyFont="1" applyFill="1" applyBorder="1"/>
    <xf numFmtId="0" fontId="39" fillId="0" borderId="35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6" xfId="0" applyFont="1" applyFill="1" applyBorder="1"/>
    <xf numFmtId="0" fontId="39" fillId="21" borderId="37" xfId="0" applyFont="1" applyFill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40" xfId="0" applyFont="1" applyBorder="1"/>
    <xf numFmtId="0" fontId="39" fillId="0" borderId="7" xfId="0" applyFont="1" applyBorder="1"/>
    <xf numFmtId="0" fontId="39" fillId="21" borderId="41" xfId="0" applyFont="1" applyFill="1" applyBorder="1"/>
    <xf numFmtId="0" fontId="39" fillId="0" borderId="41" xfId="0" applyFont="1" applyBorder="1"/>
    <xf numFmtId="0" fontId="39" fillId="0" borderId="42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17" fontId="44" fillId="0" borderId="48" xfId="0" applyNumberFormat="1" applyFont="1" applyBorder="1"/>
    <xf numFmtId="0" fontId="44" fillId="0" borderId="49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1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7" fontId="44" fillId="0" borderId="53" xfId="0" applyNumberFormat="1" applyFont="1" applyBorder="1"/>
    <xf numFmtId="0" fontId="44" fillId="0" borderId="54" xfId="0" applyFont="1" applyBorder="1"/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50" xfId="0" applyFont="1" applyBorder="1"/>
    <xf numFmtId="0" fontId="44" fillId="0" borderId="1" xfId="0" quotePrefix="1" applyFont="1" applyBorder="1"/>
    <xf numFmtId="0" fontId="44" fillId="0" borderId="51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2" xfId="0" applyFont="1" applyBorder="1"/>
    <xf numFmtId="0" fontId="20" fillId="0" borderId="53" xfId="1" applyBorder="1" applyAlignment="1">
      <alignment horizontal="left"/>
    </xf>
    <xf numFmtId="17" fontId="44" fillId="0" borderId="53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3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6" xfId="0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4" fontId="45" fillId="10" borderId="56" xfId="0" applyNumberFormat="1" applyFont="1" applyFill="1" applyBorder="1" applyAlignment="1">
      <alignment horizontal="center" vertical="center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140</xdr:row>
      <xdr:rowOff>106627</xdr:rowOff>
    </xdr:from>
    <xdr:to>
      <xdr:col>32</xdr:col>
      <xdr:colOff>49476</xdr:colOff>
      <xdr:row>156</xdr:row>
      <xdr:rowOff>19842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789092" y="8446294"/>
          <a:ext cx="8142551" cy="31199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3" bestFit="1" customWidth="1"/>
    <col min="2" max="8" width="14.140625" style="223" customWidth="1"/>
    <col min="9" max="9" width="12.140625" style="223" customWidth="1"/>
    <col min="10" max="12" width="8.140625" style="223" customWidth="1"/>
    <col min="13" max="13" width="9.7109375" style="223" customWidth="1"/>
    <col min="14" max="14" width="8.140625" style="223" customWidth="1"/>
    <col min="15" max="15" width="10" style="223" customWidth="1"/>
    <col min="16" max="16" width="11.42578125" style="223" customWidth="1"/>
    <col min="17" max="17" width="13.42578125" style="223" customWidth="1"/>
    <col min="18" max="31" width="8.85546875" style="223"/>
    <col min="32" max="32" width="21.42578125" style="223" customWidth="1"/>
    <col min="33" max="38" width="8.85546875" style="223"/>
    <col min="39" max="39" width="21.28515625" style="223" customWidth="1"/>
    <col min="40" max="16384" width="8.85546875" style="223"/>
  </cols>
  <sheetData>
    <row r="1" spans="1:6" x14ac:dyDescent="0.2">
      <c r="A1" s="222"/>
      <c r="B1" s="222"/>
      <c r="C1" s="222"/>
      <c r="D1" s="222"/>
      <c r="E1" s="222"/>
      <c r="F1" s="222"/>
    </row>
    <row r="2" spans="1:6" x14ac:dyDescent="0.2">
      <c r="A2" s="222"/>
      <c r="B2" s="222"/>
      <c r="C2" s="222"/>
      <c r="D2" s="222"/>
      <c r="E2" s="222"/>
      <c r="F2" s="222"/>
    </row>
    <row r="3" spans="1:6" x14ac:dyDescent="0.2">
      <c r="A3" s="222"/>
      <c r="B3" s="222"/>
      <c r="C3" s="222"/>
      <c r="D3" s="222"/>
      <c r="E3" s="222"/>
      <c r="F3" s="222"/>
    </row>
    <row r="4" spans="1:6" x14ac:dyDescent="0.2">
      <c r="A4" s="222"/>
      <c r="B4" s="222"/>
      <c r="C4" s="222"/>
      <c r="D4" s="222"/>
      <c r="E4" s="222"/>
      <c r="F4" s="222"/>
    </row>
    <row r="5" spans="1:6" x14ac:dyDescent="0.2">
      <c r="A5" s="222"/>
      <c r="B5" s="222"/>
      <c r="C5" s="222"/>
      <c r="D5" s="222"/>
      <c r="E5" s="222"/>
      <c r="F5" s="222"/>
    </row>
    <row r="6" spans="1:6" x14ac:dyDescent="0.2">
      <c r="A6" s="222"/>
      <c r="B6" s="222"/>
      <c r="C6" s="222"/>
      <c r="D6" s="222"/>
      <c r="E6" s="222"/>
      <c r="F6" s="222"/>
    </row>
    <row r="7" spans="1:6" x14ac:dyDescent="0.2">
      <c r="A7" s="222"/>
      <c r="B7" s="222"/>
      <c r="C7" s="222"/>
      <c r="D7" s="222"/>
      <c r="E7" s="222"/>
      <c r="F7" s="222"/>
    </row>
    <row r="8" spans="1:6" x14ac:dyDescent="0.2">
      <c r="A8" s="222"/>
      <c r="B8" s="222"/>
      <c r="C8" s="222"/>
      <c r="D8" s="222"/>
      <c r="E8" s="222"/>
      <c r="F8" s="222"/>
    </row>
    <row r="9" spans="1:6" x14ac:dyDescent="0.2">
      <c r="A9" s="222"/>
      <c r="B9" s="222"/>
      <c r="C9" s="222"/>
      <c r="D9" s="222"/>
      <c r="E9" s="222"/>
      <c r="F9" s="222"/>
    </row>
    <row r="10" spans="1:6" x14ac:dyDescent="0.2">
      <c r="A10" s="222"/>
      <c r="B10" s="222"/>
      <c r="C10" s="222"/>
      <c r="D10" s="222"/>
      <c r="E10" s="222"/>
      <c r="F10" s="222"/>
    </row>
    <row r="11" spans="1:6" x14ac:dyDescent="0.2">
      <c r="A11" s="222"/>
      <c r="B11" s="222"/>
      <c r="C11" s="222"/>
      <c r="D11" s="222"/>
      <c r="E11" s="222"/>
      <c r="F11" s="222"/>
    </row>
    <row r="12" spans="1:6" x14ac:dyDescent="0.2">
      <c r="A12" s="222"/>
      <c r="B12" s="222"/>
      <c r="C12" s="222"/>
      <c r="D12" s="222"/>
      <c r="E12" s="222"/>
      <c r="F12" s="222"/>
    </row>
    <row r="13" spans="1:6" x14ac:dyDescent="0.2">
      <c r="A13" s="222"/>
      <c r="B13" s="222"/>
      <c r="C13" s="222"/>
      <c r="D13" s="222"/>
      <c r="E13" s="222"/>
      <c r="F13" s="222"/>
    </row>
    <row r="14" spans="1:6" x14ac:dyDescent="0.2">
      <c r="A14" s="222"/>
      <c r="B14" s="222"/>
      <c r="C14" s="222"/>
      <c r="D14" s="222"/>
      <c r="E14" s="222"/>
      <c r="F14" s="222"/>
    </row>
    <row r="15" spans="1:6" x14ac:dyDescent="0.2">
      <c r="A15" s="222"/>
      <c r="B15" s="222"/>
      <c r="C15" s="222"/>
      <c r="D15" s="222"/>
      <c r="E15" s="222"/>
      <c r="F15" s="222"/>
    </row>
    <row r="16" spans="1:6" x14ac:dyDescent="0.2">
      <c r="A16" s="222"/>
      <c r="B16" s="222"/>
      <c r="C16" s="222"/>
      <c r="D16" s="222"/>
      <c r="E16" s="222"/>
      <c r="F16" s="222"/>
    </row>
    <row r="17" spans="1:14" ht="102.75" customHeight="1" x14ac:dyDescent="0.2">
      <c r="A17" s="297" t="s">
        <v>502</v>
      </c>
      <c r="B17" s="297"/>
      <c r="C17" s="297"/>
      <c r="D17" s="297"/>
      <c r="E17" s="297"/>
      <c r="F17" s="297"/>
      <c r="G17" s="224"/>
      <c r="H17" s="224"/>
      <c r="I17" s="225"/>
      <c r="J17" s="225"/>
      <c r="K17" s="225"/>
      <c r="L17" s="225"/>
      <c r="M17" s="225"/>
      <c r="N17" s="225"/>
    </row>
    <row r="18" spans="1:14" ht="17.25" customHeight="1" x14ac:dyDescent="0.2">
      <c r="A18" s="226"/>
      <c r="B18" s="226"/>
      <c r="C18" s="226"/>
      <c r="D18" s="226"/>
      <c r="E18" s="226"/>
      <c r="F18" s="226"/>
    </row>
    <row r="19" spans="1:14" ht="17.25" customHeight="1" x14ac:dyDescent="0.2">
      <c r="A19" s="226"/>
      <c r="B19" s="226"/>
      <c r="C19" s="226"/>
      <c r="D19" s="226"/>
      <c r="E19" s="226"/>
      <c r="F19" s="226"/>
      <c r="G19" s="227"/>
      <c r="H19" s="227"/>
      <c r="I19" s="228"/>
      <c r="J19" s="228"/>
      <c r="K19" s="228"/>
      <c r="L19" s="228"/>
      <c r="M19" s="228"/>
      <c r="N19" s="228"/>
    </row>
    <row r="20" spans="1:14" ht="17.25" customHeight="1" x14ac:dyDescent="0.2">
      <c r="A20" s="6" t="s">
        <v>0</v>
      </c>
      <c r="B20" s="298" t="s">
        <v>504</v>
      </c>
      <c r="C20" s="298"/>
      <c r="D20" s="298"/>
      <c r="E20" s="298"/>
      <c r="F20" s="298"/>
      <c r="G20" s="229"/>
      <c r="H20" s="229"/>
      <c r="I20" s="230"/>
      <c r="J20" s="230"/>
      <c r="K20" s="230"/>
      <c r="L20" s="230"/>
      <c r="M20" s="230"/>
      <c r="N20" s="230"/>
    </row>
    <row r="21" spans="1:14" ht="17.25" customHeight="1" x14ac:dyDescent="0.2">
      <c r="A21" s="6" t="s">
        <v>58</v>
      </c>
      <c r="B21" s="299" t="s">
        <v>1</v>
      </c>
      <c r="C21" s="299"/>
      <c r="D21" s="299"/>
      <c r="E21" s="299"/>
      <c r="F21" s="299"/>
      <c r="G21" s="229"/>
      <c r="H21" s="229"/>
      <c r="I21" s="230"/>
      <c r="J21" s="230"/>
      <c r="K21" s="230"/>
      <c r="L21" s="230"/>
      <c r="M21" s="230"/>
      <c r="N21" s="230"/>
    </row>
    <row r="22" spans="1:14" ht="17.25" customHeight="1" x14ac:dyDescent="0.2">
      <c r="A22" s="6" t="s">
        <v>2</v>
      </c>
      <c r="B22" s="299" t="s">
        <v>59</v>
      </c>
      <c r="C22" s="299"/>
      <c r="D22" s="299"/>
      <c r="E22" s="299"/>
      <c r="F22" s="299"/>
    </row>
    <row r="23" spans="1:14" ht="17.25" customHeight="1" x14ac:dyDescent="0.2">
      <c r="A23" s="6" t="s">
        <v>60</v>
      </c>
      <c r="B23" s="231" t="s">
        <v>61</v>
      </c>
      <c r="C23" s="231"/>
      <c r="D23" s="231"/>
      <c r="E23" s="231"/>
      <c r="F23" s="231"/>
    </row>
    <row r="24" spans="1:14" ht="17.25" customHeight="1" x14ac:dyDescent="0.2">
      <c r="A24" s="6" t="s">
        <v>3</v>
      </c>
      <c r="B24" s="222" t="s">
        <v>503</v>
      </c>
      <c r="C24" s="222"/>
      <c r="D24" s="222"/>
      <c r="E24" s="2"/>
      <c r="F24" s="2"/>
      <c r="G24" s="3"/>
      <c r="H24" s="3"/>
    </row>
    <row r="25" spans="1:14" ht="17.25" customHeight="1" x14ac:dyDescent="0.2">
      <c r="A25" s="300"/>
      <c r="B25" s="300"/>
      <c r="C25" s="300"/>
      <c r="D25" s="300"/>
      <c r="E25" s="300"/>
      <c r="F25" s="300"/>
      <c r="G25" s="3"/>
      <c r="H25" s="3"/>
    </row>
    <row r="26" spans="1:14" ht="17.25" customHeight="1" x14ac:dyDescent="0.2">
      <c r="A26" s="296"/>
      <c r="B26" s="296"/>
      <c r="C26" s="296"/>
      <c r="D26" s="296"/>
      <c r="E26" s="296"/>
      <c r="F26" s="296"/>
    </row>
    <row r="27" spans="1:14" x14ac:dyDescent="0.2">
      <c r="A27" s="222"/>
      <c r="B27" s="222"/>
      <c r="C27" s="222"/>
      <c r="D27" s="222"/>
      <c r="E27" s="222"/>
      <c r="F27" s="222"/>
    </row>
    <row r="28" spans="1:14" x14ac:dyDescent="0.2">
      <c r="A28" s="222"/>
      <c r="B28" s="222"/>
      <c r="C28" s="222"/>
      <c r="D28" s="222"/>
      <c r="E28" s="222"/>
      <c r="F28" s="222"/>
    </row>
    <row r="29" spans="1:14" x14ac:dyDescent="0.2">
      <c r="A29" s="222"/>
      <c r="B29" s="222"/>
      <c r="C29" s="222"/>
      <c r="D29" s="222"/>
      <c r="E29" s="222"/>
      <c r="F29" s="222"/>
    </row>
    <row r="30" spans="1:14" x14ac:dyDescent="0.2">
      <c r="A30" s="222"/>
      <c r="B30" s="222"/>
      <c r="C30" s="222"/>
      <c r="D30" s="222"/>
      <c r="E30" s="222"/>
      <c r="F30" s="222"/>
    </row>
    <row r="31" spans="1:14" x14ac:dyDescent="0.2">
      <c r="A31" s="222"/>
      <c r="B31" s="222"/>
      <c r="C31" s="222"/>
      <c r="D31" s="222"/>
      <c r="E31" s="222"/>
      <c r="F31" s="222"/>
    </row>
    <row r="32" spans="1:14" x14ac:dyDescent="0.2">
      <c r="A32" s="222"/>
      <c r="B32" s="222"/>
      <c r="C32" s="222"/>
      <c r="D32" s="222"/>
      <c r="E32" s="222"/>
      <c r="F32" s="222"/>
    </row>
    <row r="33" spans="1:6" x14ac:dyDescent="0.2">
      <c r="A33" s="222"/>
      <c r="B33" s="222"/>
      <c r="C33" s="222"/>
      <c r="D33" s="222"/>
      <c r="E33" s="222"/>
      <c r="F33" s="222"/>
    </row>
    <row r="34" spans="1:6" x14ac:dyDescent="0.2">
      <c r="A34" s="222"/>
      <c r="B34" s="222"/>
      <c r="C34" s="222"/>
      <c r="D34" s="222"/>
      <c r="E34" s="222"/>
      <c r="F34" s="222"/>
    </row>
    <row r="35" spans="1:6" x14ac:dyDescent="0.2">
      <c r="A35" s="222"/>
      <c r="B35" s="222"/>
      <c r="C35" s="222"/>
      <c r="D35" s="222"/>
      <c r="E35" s="222"/>
      <c r="F35" s="222"/>
    </row>
    <row r="36" spans="1:6" x14ac:dyDescent="0.2">
      <c r="A36" s="222"/>
      <c r="B36" s="222"/>
      <c r="C36" s="222"/>
      <c r="D36" s="222"/>
      <c r="E36" s="222"/>
      <c r="F36" s="222"/>
    </row>
    <row r="37" spans="1:6" x14ac:dyDescent="0.2">
      <c r="A37" s="222"/>
      <c r="B37" s="222"/>
      <c r="C37" s="222"/>
      <c r="D37" s="222"/>
      <c r="E37" s="222"/>
      <c r="F37" s="222"/>
    </row>
    <row r="38" spans="1:6" x14ac:dyDescent="0.2">
      <c r="A38" s="222"/>
      <c r="B38" s="222"/>
      <c r="C38" s="222"/>
      <c r="D38" s="222"/>
      <c r="E38" s="222"/>
      <c r="F38" s="222"/>
    </row>
    <row r="39" spans="1:6" x14ac:dyDescent="0.2">
      <c r="A39" s="222"/>
      <c r="B39" s="222"/>
      <c r="C39" s="222"/>
      <c r="D39" s="222"/>
      <c r="E39" s="222"/>
      <c r="F39" s="222"/>
    </row>
    <row r="40" spans="1:6" x14ac:dyDescent="0.2">
      <c r="A40" s="222"/>
      <c r="B40" s="222"/>
      <c r="C40" s="222"/>
      <c r="D40" s="222"/>
      <c r="E40" s="222"/>
      <c r="F40" s="222"/>
    </row>
    <row r="41" spans="1:6" x14ac:dyDescent="0.2">
      <c r="A41" s="222"/>
      <c r="B41" s="222"/>
      <c r="C41" s="222"/>
      <c r="D41" s="222"/>
      <c r="E41" s="222"/>
      <c r="F41" s="222"/>
    </row>
    <row r="42" spans="1:6" x14ac:dyDescent="0.2">
      <c r="A42" s="222"/>
      <c r="B42" s="222"/>
      <c r="C42" s="222"/>
      <c r="D42" s="222"/>
      <c r="E42" s="222"/>
      <c r="F42" s="222"/>
    </row>
    <row r="43" spans="1:6" x14ac:dyDescent="0.2">
      <c r="A43" s="222"/>
      <c r="B43" s="222"/>
      <c r="C43" s="222"/>
      <c r="D43" s="222"/>
      <c r="E43" s="222"/>
      <c r="F43" s="222"/>
    </row>
    <row r="44" spans="1:6" x14ac:dyDescent="0.2">
      <c r="A44" s="222"/>
      <c r="B44" s="222"/>
      <c r="C44" s="222"/>
      <c r="D44" s="222"/>
      <c r="E44" s="222"/>
      <c r="F44" s="222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32" customWidth="1"/>
    <col min="2" max="2" width="19.5703125" style="232" customWidth="1"/>
    <col min="3" max="3" width="93.5703125" style="232" bestFit="1" customWidth="1"/>
    <col min="4" max="4" width="11.28515625" style="232" customWidth="1"/>
    <col min="5" max="5" width="11.42578125" style="232" customWidth="1"/>
    <col min="6" max="6" width="9.140625" style="232"/>
    <col min="7" max="7" width="18.5703125" style="232" customWidth="1"/>
    <col min="8" max="8" width="96.5703125" style="232" customWidth="1"/>
    <col min="9" max="16384" width="9.140625" style="232"/>
  </cols>
  <sheetData>
    <row r="1" spans="2:20" ht="15" thickBot="1" x14ac:dyDescent="0.25"/>
    <row r="2" spans="2:20" ht="19.5" thickBot="1" x14ac:dyDescent="0.25">
      <c r="B2" s="301" t="s">
        <v>4</v>
      </c>
      <c r="C2" s="302"/>
      <c r="D2" s="302"/>
      <c r="E2" s="303"/>
      <c r="G2" s="301" t="s">
        <v>5</v>
      </c>
      <c r="H2" s="303"/>
      <c r="I2" s="233"/>
      <c r="J2" s="233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2:20" ht="15.75" thickBot="1" x14ac:dyDescent="0.25">
      <c r="B3" s="235" t="s">
        <v>62</v>
      </c>
      <c r="C3" s="236" t="s">
        <v>6</v>
      </c>
      <c r="D3" s="236" t="s">
        <v>7</v>
      </c>
      <c r="E3" s="237" t="s">
        <v>505</v>
      </c>
      <c r="G3" s="238"/>
      <c r="H3" s="239" t="s">
        <v>63</v>
      </c>
      <c r="I3" s="233"/>
      <c r="J3" s="233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0" x14ac:dyDescent="0.2">
      <c r="B4" s="240" t="s">
        <v>506</v>
      </c>
      <c r="C4" s="241" t="s">
        <v>507</v>
      </c>
      <c r="D4" s="242">
        <v>44136</v>
      </c>
      <c r="E4" s="243" t="s">
        <v>508</v>
      </c>
      <c r="G4" s="244"/>
      <c r="H4" s="245" t="s">
        <v>65</v>
      </c>
      <c r="I4" s="233"/>
      <c r="J4" s="233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2:20" x14ac:dyDescent="0.2">
      <c r="B5" s="246" t="s">
        <v>8</v>
      </c>
      <c r="C5" s="247" t="s">
        <v>64</v>
      </c>
      <c r="D5" s="248">
        <v>44169</v>
      </c>
      <c r="E5" s="249" t="s">
        <v>509</v>
      </c>
      <c r="G5" s="250"/>
      <c r="H5" s="245" t="s">
        <v>66</v>
      </c>
      <c r="I5" s="233"/>
      <c r="J5" s="233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2:20" x14ac:dyDescent="0.2">
      <c r="B6" s="246" t="s">
        <v>510</v>
      </c>
      <c r="C6" s="247" t="s">
        <v>511</v>
      </c>
      <c r="D6" s="248">
        <v>44166</v>
      </c>
      <c r="E6" s="249" t="s">
        <v>509</v>
      </c>
      <c r="G6" s="251" t="s">
        <v>9</v>
      </c>
      <c r="H6" s="245" t="s">
        <v>68</v>
      </c>
      <c r="I6" s="233"/>
      <c r="J6" s="233"/>
      <c r="K6" s="234"/>
      <c r="L6" s="234"/>
      <c r="M6" s="234"/>
      <c r="N6" s="234"/>
      <c r="O6" s="234"/>
      <c r="P6" s="234"/>
      <c r="Q6" s="234"/>
      <c r="R6" s="234"/>
      <c r="S6" s="234"/>
      <c r="T6" s="234"/>
    </row>
    <row r="7" spans="2:20" x14ac:dyDescent="0.2">
      <c r="B7" s="246" t="s">
        <v>512</v>
      </c>
      <c r="C7" s="247" t="s">
        <v>513</v>
      </c>
      <c r="D7" s="252">
        <v>43862</v>
      </c>
      <c r="E7" s="249" t="s">
        <v>509</v>
      </c>
      <c r="G7" s="253"/>
      <c r="H7" s="245" t="s">
        <v>70</v>
      </c>
      <c r="I7" s="233"/>
      <c r="J7" s="233"/>
      <c r="K7" s="234"/>
      <c r="L7" s="234"/>
      <c r="M7" s="234"/>
      <c r="N7" s="234"/>
      <c r="O7" s="234"/>
      <c r="P7" s="234"/>
      <c r="Q7" s="234"/>
      <c r="R7" s="234"/>
      <c r="S7" s="234"/>
      <c r="T7" s="234"/>
    </row>
    <row r="8" spans="2:20" x14ac:dyDescent="0.2">
      <c r="B8" s="246" t="s">
        <v>67</v>
      </c>
      <c r="C8" s="247" t="s">
        <v>514</v>
      </c>
      <c r="D8" s="252">
        <v>44166</v>
      </c>
      <c r="E8" s="249" t="s">
        <v>509</v>
      </c>
      <c r="G8" s="254"/>
      <c r="H8" s="245" t="s">
        <v>515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2:20" ht="15" thickBot="1" x14ac:dyDescent="0.25">
      <c r="B9" s="246" t="s">
        <v>516</v>
      </c>
      <c r="C9" s="247" t="s">
        <v>517</v>
      </c>
      <c r="D9" s="252">
        <v>44044</v>
      </c>
      <c r="E9" s="249" t="s">
        <v>509</v>
      </c>
      <c r="G9" s="255"/>
      <c r="H9" s="256" t="s">
        <v>10</v>
      </c>
    </row>
    <row r="10" spans="2:20" x14ac:dyDescent="0.2">
      <c r="B10" s="246" t="s">
        <v>518</v>
      </c>
      <c r="C10" s="247" t="s">
        <v>69</v>
      </c>
      <c r="D10" s="252">
        <v>44136</v>
      </c>
      <c r="E10" s="249" t="s">
        <v>509</v>
      </c>
    </row>
    <row r="11" spans="2:20" x14ac:dyDescent="0.2">
      <c r="B11" s="246" t="s">
        <v>519</v>
      </c>
      <c r="C11" s="247" t="s">
        <v>71</v>
      </c>
      <c r="D11" s="252">
        <v>44013</v>
      </c>
      <c r="E11" s="249" t="s">
        <v>509</v>
      </c>
    </row>
    <row r="12" spans="2:20" x14ac:dyDescent="0.2">
      <c r="B12" s="246" t="s">
        <v>520</v>
      </c>
      <c r="C12" s="247" t="s">
        <v>72</v>
      </c>
      <c r="D12" s="252">
        <v>44136</v>
      </c>
      <c r="E12" s="249" t="s">
        <v>508</v>
      </c>
    </row>
    <row r="13" spans="2:20" x14ac:dyDescent="0.2">
      <c r="B13" s="246" t="s">
        <v>521</v>
      </c>
      <c r="C13" s="247" t="s">
        <v>522</v>
      </c>
      <c r="D13" s="252">
        <v>44136</v>
      </c>
      <c r="E13" s="249" t="s">
        <v>509</v>
      </c>
    </row>
    <row r="14" spans="2:20" x14ac:dyDescent="0.2">
      <c r="B14" s="246" t="s">
        <v>523</v>
      </c>
      <c r="C14" s="247" t="s">
        <v>524</v>
      </c>
      <c r="D14" s="252">
        <v>44105</v>
      </c>
      <c r="E14" s="249" t="s">
        <v>509</v>
      </c>
    </row>
    <row r="15" spans="2:20" x14ac:dyDescent="0.2">
      <c r="B15" s="246" t="s">
        <v>73</v>
      </c>
      <c r="C15" s="247" t="s">
        <v>74</v>
      </c>
      <c r="D15" s="252">
        <v>44105</v>
      </c>
      <c r="E15" s="249" t="s">
        <v>509</v>
      </c>
    </row>
    <row r="16" spans="2:20" x14ac:dyDescent="0.2">
      <c r="B16" s="246" t="s">
        <v>11</v>
      </c>
      <c r="C16" s="247" t="s">
        <v>75</v>
      </c>
      <c r="D16" s="252">
        <v>44166</v>
      </c>
      <c r="E16" s="249" t="s">
        <v>509</v>
      </c>
    </row>
    <row r="17" spans="2:8" x14ac:dyDescent="0.2">
      <c r="B17" s="246" t="s">
        <v>12</v>
      </c>
      <c r="C17" s="247" t="s">
        <v>76</v>
      </c>
      <c r="D17" s="252">
        <v>44166</v>
      </c>
      <c r="E17" s="249" t="s">
        <v>509</v>
      </c>
    </row>
    <row r="18" spans="2:8" ht="15" thickBot="1" x14ac:dyDescent="0.25">
      <c r="B18" s="257" t="s">
        <v>13</v>
      </c>
      <c r="C18" s="258" t="s">
        <v>77</v>
      </c>
      <c r="D18" s="259">
        <v>44166</v>
      </c>
      <c r="E18" s="260" t="s">
        <v>509</v>
      </c>
    </row>
    <row r="19" spans="2:8" ht="15" thickBot="1" x14ac:dyDescent="0.25"/>
    <row r="20" spans="2:8" ht="19.5" thickBot="1" x14ac:dyDescent="0.25">
      <c r="B20" s="304" t="s">
        <v>81</v>
      </c>
      <c r="C20" s="305"/>
      <c r="D20" s="305"/>
      <c r="E20" s="306"/>
      <c r="G20" s="301" t="s">
        <v>14</v>
      </c>
      <c r="H20" s="303"/>
    </row>
    <row r="21" spans="2:8" ht="15" customHeight="1" x14ac:dyDescent="0.25">
      <c r="B21" s="261" t="s">
        <v>62</v>
      </c>
      <c r="C21" s="262" t="s">
        <v>6</v>
      </c>
      <c r="D21" s="263" t="s">
        <v>7</v>
      </c>
      <c r="E21" s="264" t="s">
        <v>505</v>
      </c>
      <c r="G21" s="265" t="s">
        <v>15</v>
      </c>
      <c r="H21" s="266" t="s">
        <v>78</v>
      </c>
    </row>
    <row r="22" spans="2:8" ht="15" customHeight="1" x14ac:dyDescent="0.25">
      <c r="B22" s="267" t="s">
        <v>18</v>
      </c>
      <c r="C22" s="268" t="s">
        <v>82</v>
      </c>
      <c r="D22" s="268"/>
      <c r="E22" s="269"/>
      <c r="G22" s="270" t="s">
        <v>79</v>
      </c>
      <c r="H22" s="271" t="s">
        <v>16</v>
      </c>
    </row>
    <row r="23" spans="2:8" ht="15" customHeight="1" x14ac:dyDescent="0.25">
      <c r="B23" s="267" t="s">
        <v>19</v>
      </c>
      <c r="C23" s="272" t="s">
        <v>84</v>
      </c>
      <c r="D23" s="272"/>
      <c r="E23" s="269"/>
      <c r="G23" s="270" t="s">
        <v>17</v>
      </c>
      <c r="H23" s="271" t="s">
        <v>525</v>
      </c>
    </row>
    <row r="24" spans="2:8" ht="15" customHeight="1" x14ac:dyDescent="0.25">
      <c r="B24" s="267" t="s">
        <v>21</v>
      </c>
      <c r="C24" s="272" t="s">
        <v>22</v>
      </c>
      <c r="D24" s="273" t="s">
        <v>23</v>
      </c>
      <c r="E24" s="249" t="s">
        <v>509</v>
      </c>
      <c r="G24" s="274" t="s">
        <v>80</v>
      </c>
      <c r="H24" s="275">
        <v>2018</v>
      </c>
    </row>
    <row r="25" spans="2:8" ht="15" customHeight="1" x14ac:dyDescent="0.25">
      <c r="B25" s="267" t="s">
        <v>24</v>
      </c>
      <c r="C25" s="276" t="s">
        <v>85</v>
      </c>
      <c r="D25" s="277">
        <v>43466</v>
      </c>
      <c r="E25" s="249" t="s">
        <v>509</v>
      </c>
    </row>
    <row r="26" spans="2:8" ht="15" customHeight="1" x14ac:dyDescent="0.25">
      <c r="B26" s="267" t="s">
        <v>86</v>
      </c>
      <c r="C26" s="278" t="s">
        <v>87</v>
      </c>
      <c r="D26" s="277">
        <v>43952</v>
      </c>
      <c r="E26" s="249" t="s">
        <v>509</v>
      </c>
    </row>
    <row r="27" spans="2:8" ht="15" customHeight="1" x14ac:dyDescent="0.25">
      <c r="B27" s="267" t="s">
        <v>526</v>
      </c>
      <c r="C27" s="278" t="s">
        <v>88</v>
      </c>
      <c r="D27" s="277">
        <v>43952</v>
      </c>
      <c r="E27" s="249" t="s">
        <v>509</v>
      </c>
    </row>
    <row r="28" spans="2:8" ht="15" customHeight="1" x14ac:dyDescent="0.25">
      <c r="B28" s="267" t="s">
        <v>527</v>
      </c>
      <c r="C28" s="278" t="s">
        <v>528</v>
      </c>
      <c r="D28" s="277">
        <v>43983</v>
      </c>
      <c r="E28" s="249" t="s">
        <v>509</v>
      </c>
    </row>
    <row r="29" spans="2:8" ht="15" customHeight="1" x14ac:dyDescent="0.25">
      <c r="B29" s="267" t="s">
        <v>529</v>
      </c>
      <c r="C29" s="278" t="s">
        <v>530</v>
      </c>
      <c r="D29" s="277">
        <v>43983</v>
      </c>
      <c r="E29" s="249" t="s">
        <v>509</v>
      </c>
    </row>
    <row r="30" spans="2:8" ht="15" x14ac:dyDescent="0.25">
      <c r="B30" s="267" t="s">
        <v>531</v>
      </c>
      <c r="C30" s="278" t="s">
        <v>532</v>
      </c>
      <c r="D30" s="277">
        <v>43983</v>
      </c>
      <c r="E30" s="249" t="s">
        <v>509</v>
      </c>
    </row>
    <row r="31" spans="2:8" ht="15" x14ac:dyDescent="0.25">
      <c r="B31" s="267" t="s">
        <v>533</v>
      </c>
      <c r="C31" s="278" t="s">
        <v>532</v>
      </c>
      <c r="D31" s="277">
        <v>43983</v>
      </c>
      <c r="E31" s="249" t="s">
        <v>509</v>
      </c>
    </row>
    <row r="32" spans="2:8" ht="15" x14ac:dyDescent="0.25">
      <c r="B32" s="267" t="s">
        <v>534</v>
      </c>
      <c r="C32" s="278" t="s">
        <v>535</v>
      </c>
      <c r="D32" s="277">
        <v>43983</v>
      </c>
      <c r="E32" s="249" t="s">
        <v>509</v>
      </c>
    </row>
    <row r="33" spans="2:8" ht="15" x14ac:dyDescent="0.25">
      <c r="B33" s="267" t="s">
        <v>536</v>
      </c>
      <c r="C33" s="278" t="s">
        <v>537</v>
      </c>
      <c r="D33" s="277">
        <v>43983</v>
      </c>
      <c r="E33" s="249" t="s">
        <v>509</v>
      </c>
    </row>
    <row r="34" spans="2:8" ht="15" x14ac:dyDescent="0.25">
      <c r="B34" s="267" t="s">
        <v>538</v>
      </c>
      <c r="C34" s="278" t="s">
        <v>539</v>
      </c>
      <c r="D34" s="277">
        <v>44044</v>
      </c>
      <c r="E34" s="249" t="s">
        <v>509</v>
      </c>
    </row>
    <row r="35" spans="2:8" ht="15" x14ac:dyDescent="0.25">
      <c r="B35" s="267" t="s">
        <v>540</v>
      </c>
      <c r="C35" s="278" t="s">
        <v>541</v>
      </c>
      <c r="D35" s="277">
        <v>44044</v>
      </c>
      <c r="E35" s="249" t="s">
        <v>509</v>
      </c>
    </row>
    <row r="36" spans="2:8" ht="15.75" thickBot="1" x14ac:dyDescent="0.3">
      <c r="B36" s="279" t="s">
        <v>540</v>
      </c>
      <c r="C36" s="280" t="s">
        <v>541</v>
      </c>
      <c r="D36" s="281">
        <v>44044</v>
      </c>
      <c r="E36" s="260" t="s">
        <v>509</v>
      </c>
    </row>
    <row r="37" spans="2:8" ht="15" thickBot="1" x14ac:dyDescent="0.25"/>
    <row r="38" spans="2:8" ht="19.5" thickBot="1" x14ac:dyDescent="0.25">
      <c r="B38" s="301" t="s">
        <v>89</v>
      </c>
      <c r="C38" s="302"/>
      <c r="D38" s="302"/>
      <c r="E38" s="303"/>
      <c r="G38" s="307" t="s">
        <v>83</v>
      </c>
      <c r="H38" s="308"/>
    </row>
    <row r="39" spans="2:8" ht="15" x14ac:dyDescent="0.25">
      <c r="B39" s="282" t="s">
        <v>90</v>
      </c>
      <c r="C39" s="283" t="s">
        <v>6</v>
      </c>
      <c r="D39" s="284" t="s">
        <v>7</v>
      </c>
      <c r="E39" s="284" t="s">
        <v>505</v>
      </c>
      <c r="G39" s="285" t="s">
        <v>20</v>
      </c>
      <c r="H39" s="285" t="s">
        <v>542</v>
      </c>
    </row>
    <row r="40" spans="2:8" ht="15" x14ac:dyDescent="0.25">
      <c r="B40" s="285" t="s">
        <v>25</v>
      </c>
      <c r="C40" s="268" t="s">
        <v>543</v>
      </c>
      <c r="D40" s="286">
        <v>44166</v>
      </c>
      <c r="E40" s="287" t="s">
        <v>509</v>
      </c>
      <c r="G40" s="272"/>
      <c r="H40" s="272"/>
    </row>
    <row r="41" spans="2:8" ht="15" x14ac:dyDescent="0.25">
      <c r="B41" s="285"/>
      <c r="C41" s="272"/>
      <c r="D41" s="272"/>
      <c r="E41" s="273"/>
      <c r="G41" s="272"/>
      <c r="H41" s="272"/>
    </row>
    <row r="42" spans="2:8" ht="15" x14ac:dyDescent="0.25">
      <c r="B42" s="288"/>
      <c r="E42" s="289"/>
      <c r="G42" s="272"/>
      <c r="H42" s="272"/>
    </row>
    <row r="43" spans="2:8" ht="15" x14ac:dyDescent="0.25">
      <c r="B43" s="288"/>
      <c r="C43" s="290"/>
      <c r="D43" s="290"/>
      <c r="E43" s="291"/>
      <c r="G43" s="272"/>
      <c r="H43" s="272"/>
    </row>
    <row r="44" spans="2:8" ht="15" x14ac:dyDescent="0.25">
      <c r="B44" s="288"/>
      <c r="C44" s="290"/>
      <c r="D44" s="290"/>
      <c r="E44" s="291"/>
      <c r="G44" s="272"/>
      <c r="H44" s="272"/>
    </row>
    <row r="45" spans="2:8" x14ac:dyDescent="0.2">
      <c r="G45" s="272"/>
      <c r="H45" s="272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4" zoomScale="90" zoomScaleNormal="90" workbookViewId="0">
      <selection activeCell="F41" sqref="F4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2" t="s">
        <v>37</v>
      </c>
    </row>
    <row r="3" spans="3:16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7" t="s">
        <v>313</v>
      </c>
      <c r="I3" s="66" t="s">
        <v>343</v>
      </c>
      <c r="J3" s="66" t="s">
        <v>344</v>
      </c>
      <c r="K3" s="66" t="s">
        <v>345</v>
      </c>
      <c r="L3" s="66" t="s">
        <v>92</v>
      </c>
      <c r="M3" s="66" t="s">
        <v>333</v>
      </c>
      <c r="P3" s="5" t="s">
        <v>442</v>
      </c>
    </row>
    <row r="4" spans="3:16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312" t="s">
        <v>341</v>
      </c>
      <c r="I4" s="313"/>
      <c r="J4" s="313"/>
      <c r="K4" s="314"/>
      <c r="L4" s="110"/>
      <c r="M4" s="110"/>
      <c r="P4" s="5" t="s">
        <v>441</v>
      </c>
    </row>
    <row r="5" spans="3:16" x14ac:dyDescent="0.2">
      <c r="C5" s="87" t="s">
        <v>427</v>
      </c>
      <c r="D5" s="88"/>
      <c r="E5" s="88"/>
      <c r="F5" s="89"/>
      <c r="G5" s="87" t="s">
        <v>314</v>
      </c>
      <c r="H5" s="309" t="s">
        <v>443</v>
      </c>
      <c r="I5" s="310"/>
      <c r="J5" s="310"/>
      <c r="K5" s="311"/>
      <c r="L5" s="111" t="s">
        <v>500</v>
      </c>
      <c r="M5" s="111" t="s">
        <v>351</v>
      </c>
      <c r="P5" s="198" t="s">
        <v>440</v>
      </c>
    </row>
    <row r="6" spans="3:16" x14ac:dyDescent="0.2">
      <c r="C6" s="136" t="str">
        <f>C44</f>
        <v>R-BLD_AptN1</v>
      </c>
      <c r="D6" s="136" t="str">
        <f>D44</f>
        <v>Residential Building Apartment - New Nearly zero-energy buildings</v>
      </c>
      <c r="E6" s="140" t="s">
        <v>421</v>
      </c>
      <c r="F6" s="70" t="s">
        <v>426</v>
      </c>
      <c r="G6" s="199">
        <v>100</v>
      </c>
      <c r="H6" s="68">
        <v>280</v>
      </c>
      <c r="I6" s="140">
        <v>330</v>
      </c>
      <c r="J6" s="140">
        <v>395</v>
      </c>
      <c r="K6" s="106">
        <v>475</v>
      </c>
      <c r="L6" s="106">
        <v>1.5</v>
      </c>
      <c r="M6" s="197">
        <v>2018</v>
      </c>
    </row>
    <row r="7" spans="3:16" x14ac:dyDescent="0.2">
      <c r="C7" s="113"/>
      <c r="D7" s="113"/>
      <c r="E7" s="73" t="s">
        <v>422</v>
      </c>
      <c r="F7" s="74"/>
      <c r="G7" s="113"/>
      <c r="H7" s="71"/>
      <c r="I7" s="73"/>
      <c r="J7" s="73"/>
      <c r="K7" s="107"/>
      <c r="L7" s="107"/>
      <c r="M7" s="107"/>
    </row>
    <row r="8" spans="3:16" x14ac:dyDescent="0.2">
      <c r="C8" s="112"/>
      <c r="D8" s="112"/>
      <c r="E8" s="80" t="s">
        <v>423</v>
      </c>
      <c r="F8" s="91"/>
      <c r="G8" s="112"/>
      <c r="H8" s="90"/>
      <c r="I8" s="80"/>
      <c r="J8" s="80"/>
      <c r="K8" s="108"/>
      <c r="L8" s="108"/>
      <c r="M8" s="108"/>
    </row>
    <row r="9" spans="3:16" x14ac:dyDescent="0.2">
      <c r="C9" s="113"/>
      <c r="D9" s="113"/>
      <c r="E9" s="73" t="s">
        <v>424</v>
      </c>
      <c r="F9" s="74"/>
      <c r="G9" s="113"/>
      <c r="H9" s="71"/>
      <c r="I9" s="73"/>
      <c r="J9" s="73"/>
      <c r="K9" s="107"/>
      <c r="L9" s="107"/>
      <c r="M9" s="107"/>
    </row>
    <row r="10" spans="3:16" x14ac:dyDescent="0.2">
      <c r="C10" s="137"/>
      <c r="D10" s="137"/>
      <c r="E10" s="173" t="s">
        <v>425</v>
      </c>
      <c r="F10" s="174"/>
      <c r="G10" s="137"/>
      <c r="H10" s="90"/>
      <c r="I10" s="80"/>
      <c r="J10" s="80"/>
      <c r="K10" s="108"/>
      <c r="L10" s="108"/>
      <c r="M10" s="146"/>
    </row>
    <row r="11" spans="3:16" x14ac:dyDescent="0.2">
      <c r="C11" s="136" t="str">
        <f>C47</f>
        <v>R-BLD_AptN2</v>
      </c>
      <c r="D11" s="136" t="str">
        <f>D47</f>
        <v>Residential Building Apartment - New PassiveHouse</v>
      </c>
      <c r="E11" s="140" t="s">
        <v>421</v>
      </c>
      <c r="F11" s="70" t="s">
        <v>426</v>
      </c>
      <c r="G11" s="200">
        <v>100</v>
      </c>
      <c r="H11" s="68">
        <f>H6*1.05</f>
        <v>294</v>
      </c>
      <c r="I11" s="69">
        <f t="shared" ref="I11:K11" si="0">I6*1.05</f>
        <v>346.5</v>
      </c>
      <c r="J11" s="69">
        <f t="shared" si="0"/>
        <v>414.75</v>
      </c>
      <c r="K11" s="106">
        <f t="shared" si="0"/>
        <v>498.75</v>
      </c>
      <c r="L11" s="106">
        <v>1.5</v>
      </c>
      <c r="M11" s="197">
        <v>2018</v>
      </c>
    </row>
    <row r="12" spans="3:16" x14ac:dyDescent="0.2">
      <c r="C12" s="113"/>
      <c r="D12" s="113"/>
      <c r="E12" s="73" t="s">
        <v>422</v>
      </c>
      <c r="F12" s="74"/>
      <c r="G12" s="71"/>
      <c r="H12" s="71"/>
      <c r="I12" s="73"/>
      <c r="J12" s="73"/>
      <c r="K12" s="107"/>
      <c r="L12" s="107"/>
      <c r="M12" s="107"/>
    </row>
    <row r="13" spans="3:16" x14ac:dyDescent="0.2">
      <c r="C13" s="112"/>
      <c r="D13" s="112"/>
      <c r="E13" s="80" t="s">
        <v>423</v>
      </c>
      <c r="F13" s="91"/>
      <c r="G13" s="90"/>
      <c r="H13" s="90"/>
      <c r="I13" s="80"/>
      <c r="J13" s="80"/>
      <c r="K13" s="108"/>
      <c r="L13" s="108"/>
      <c r="M13" s="108"/>
    </row>
    <row r="14" spans="3:16" x14ac:dyDescent="0.2">
      <c r="C14" s="113"/>
      <c r="D14" s="113"/>
      <c r="E14" s="73" t="s">
        <v>424</v>
      </c>
      <c r="F14" s="74"/>
      <c r="G14" s="71"/>
      <c r="H14" s="71"/>
      <c r="I14" s="73"/>
      <c r="J14" s="73"/>
      <c r="K14" s="107"/>
      <c r="L14" s="107"/>
      <c r="M14" s="107"/>
    </row>
    <row r="15" spans="3:16" x14ac:dyDescent="0.2">
      <c r="C15" s="137"/>
      <c r="D15" s="137"/>
      <c r="E15" s="173" t="s">
        <v>425</v>
      </c>
      <c r="F15" s="174"/>
      <c r="G15" s="145"/>
      <c r="H15" s="145"/>
      <c r="I15" s="173"/>
      <c r="J15" s="173"/>
      <c r="K15" s="146"/>
      <c r="L15" s="146"/>
      <c r="M15" s="146"/>
    </row>
    <row r="16" spans="3:16" x14ac:dyDescent="0.2">
      <c r="C16" s="87" t="s">
        <v>444</v>
      </c>
      <c r="D16" s="88"/>
      <c r="E16" s="88"/>
      <c r="F16" s="89"/>
      <c r="G16" s="87" t="s">
        <v>314</v>
      </c>
      <c r="H16" s="309" t="s">
        <v>443</v>
      </c>
      <c r="I16" s="310"/>
      <c r="J16" s="310"/>
      <c r="K16" s="311"/>
      <c r="L16" s="207"/>
      <c r="M16" s="111" t="s">
        <v>351</v>
      </c>
    </row>
    <row r="17" spans="3:15" x14ac:dyDescent="0.2">
      <c r="C17" s="136" t="str">
        <f>C45</f>
        <v>R-BLD_Att-N1</v>
      </c>
      <c r="D17" s="136" t="str">
        <f>D45</f>
        <v>Residential Building Attached - New Nearly zero-energy buildings</v>
      </c>
      <c r="E17" s="140" t="s">
        <v>445</v>
      </c>
      <c r="F17" s="70" t="s">
        <v>446</v>
      </c>
      <c r="G17" s="199">
        <v>100</v>
      </c>
      <c r="H17" s="68">
        <v>281.5</v>
      </c>
      <c r="I17" s="140">
        <v>355.4</v>
      </c>
      <c r="J17" s="140">
        <v>429.3</v>
      </c>
      <c r="K17" s="106">
        <v>503.2</v>
      </c>
      <c r="L17" s="106">
        <v>1.8</v>
      </c>
      <c r="M17" s="197">
        <v>2018</v>
      </c>
      <c r="O17" s="198" t="s">
        <v>452</v>
      </c>
    </row>
    <row r="18" spans="3:15" x14ac:dyDescent="0.2">
      <c r="C18" s="113"/>
      <c r="D18" s="113"/>
      <c r="E18" s="73" t="s">
        <v>447</v>
      </c>
      <c r="F18" s="74"/>
      <c r="G18" s="113"/>
      <c r="H18" s="71"/>
      <c r="I18" s="73"/>
      <c r="J18" s="73"/>
      <c r="K18" s="107"/>
      <c r="L18" s="107"/>
      <c r="M18" s="107"/>
    </row>
    <row r="19" spans="3:15" x14ac:dyDescent="0.2">
      <c r="C19" s="112"/>
      <c r="D19" s="112"/>
      <c r="E19" s="80" t="s">
        <v>448</v>
      </c>
      <c r="F19" s="91"/>
      <c r="G19" s="112"/>
      <c r="H19" s="90"/>
      <c r="I19" s="80"/>
      <c r="J19" s="80"/>
      <c r="K19" s="108"/>
      <c r="L19" s="108"/>
      <c r="M19" s="108"/>
    </row>
    <row r="20" spans="3:15" x14ac:dyDescent="0.2">
      <c r="C20" s="113"/>
      <c r="D20" s="113"/>
      <c r="E20" s="73" t="s">
        <v>449</v>
      </c>
      <c r="F20" s="74"/>
      <c r="G20" s="113"/>
      <c r="H20" s="71"/>
      <c r="I20" s="73"/>
      <c r="J20" s="73"/>
      <c r="K20" s="107"/>
      <c r="L20" s="107"/>
      <c r="M20" s="107"/>
    </row>
    <row r="21" spans="3:15" x14ac:dyDescent="0.2">
      <c r="C21" s="137"/>
      <c r="D21" s="137"/>
      <c r="E21" s="173" t="s">
        <v>450</v>
      </c>
      <c r="F21" s="174"/>
      <c r="G21" s="137"/>
      <c r="H21" s="145"/>
      <c r="I21" s="173"/>
      <c r="J21" s="173"/>
      <c r="K21" s="146"/>
      <c r="L21" s="146"/>
      <c r="M21" s="146"/>
    </row>
    <row r="22" spans="3:15" x14ac:dyDescent="0.2">
      <c r="C22" s="136" t="str">
        <f>C48</f>
        <v>R-BLD_Att-N2</v>
      </c>
      <c r="D22" s="136" t="str">
        <f>D48</f>
        <v>Residential Building Attached - New PassiveHouse</v>
      </c>
      <c r="E22" s="140" t="s">
        <v>445</v>
      </c>
      <c r="F22" s="70" t="s">
        <v>446</v>
      </c>
      <c r="G22" s="200">
        <v>100</v>
      </c>
      <c r="H22" s="68">
        <f>H17*1.05</f>
        <v>295.57499999999999</v>
      </c>
      <c r="I22" s="69">
        <f t="shared" ref="I22:K22" si="1">I17*1.05</f>
        <v>373.17</v>
      </c>
      <c r="J22" s="69">
        <f t="shared" si="1"/>
        <v>450.76500000000004</v>
      </c>
      <c r="K22" s="106">
        <f t="shared" si="1"/>
        <v>528.36</v>
      </c>
      <c r="L22" s="106">
        <v>1.8</v>
      </c>
      <c r="M22" s="197">
        <v>2018</v>
      </c>
    </row>
    <row r="23" spans="3:15" x14ac:dyDescent="0.2">
      <c r="C23" s="113"/>
      <c r="D23" s="113"/>
      <c r="E23" s="73" t="s">
        <v>447</v>
      </c>
      <c r="F23" s="74"/>
      <c r="G23" s="71"/>
      <c r="H23" s="71"/>
      <c r="I23" s="73"/>
      <c r="J23" s="73"/>
      <c r="K23" s="107"/>
      <c r="L23" s="107"/>
      <c r="M23" s="107"/>
    </row>
    <row r="24" spans="3:15" x14ac:dyDescent="0.2">
      <c r="C24" s="112"/>
      <c r="D24" s="112"/>
      <c r="E24" s="80" t="s">
        <v>448</v>
      </c>
      <c r="F24" s="91"/>
      <c r="G24" s="90"/>
      <c r="H24" s="90"/>
      <c r="I24" s="80"/>
      <c r="J24" s="80"/>
      <c r="K24" s="108"/>
      <c r="L24" s="108"/>
      <c r="M24" s="108"/>
    </row>
    <row r="25" spans="3:15" x14ac:dyDescent="0.2">
      <c r="C25" s="113"/>
      <c r="D25" s="113"/>
      <c r="E25" s="73" t="s">
        <v>449</v>
      </c>
      <c r="F25" s="74"/>
      <c r="G25" s="71"/>
      <c r="H25" s="71"/>
      <c r="I25" s="73"/>
      <c r="J25" s="73"/>
      <c r="K25" s="107"/>
      <c r="L25" s="107"/>
      <c r="M25" s="107"/>
    </row>
    <row r="26" spans="3:15" x14ac:dyDescent="0.2">
      <c r="C26" s="137"/>
      <c r="D26" s="137"/>
      <c r="E26" s="173" t="s">
        <v>450</v>
      </c>
      <c r="F26" s="174"/>
      <c r="G26" s="145"/>
      <c r="H26" s="145"/>
      <c r="I26" s="173"/>
      <c r="J26" s="173"/>
      <c r="K26" s="146"/>
      <c r="L26" s="146"/>
      <c r="M26" s="146"/>
    </row>
    <row r="27" spans="3:15" x14ac:dyDescent="0.2">
      <c r="C27" s="87" t="s">
        <v>451</v>
      </c>
      <c r="D27" s="88"/>
      <c r="E27" s="88"/>
      <c r="F27" s="89"/>
      <c r="G27" s="87" t="s">
        <v>314</v>
      </c>
      <c r="H27" s="309" t="s">
        <v>443</v>
      </c>
      <c r="I27" s="310"/>
      <c r="J27" s="310"/>
      <c r="K27" s="311"/>
      <c r="L27" s="207"/>
      <c r="M27" s="111" t="s">
        <v>351</v>
      </c>
    </row>
    <row r="28" spans="3:15" x14ac:dyDescent="0.2">
      <c r="C28" s="136" t="str">
        <f>C46</f>
        <v>R-BLD_Det-N1</v>
      </c>
      <c r="D28" s="136" t="str">
        <f>D46</f>
        <v>Residential Building Detached - New Nearly zero-energy buildings</v>
      </c>
      <c r="E28" s="140" t="s">
        <v>453</v>
      </c>
      <c r="F28" s="70" t="s">
        <v>454</v>
      </c>
      <c r="G28" s="199">
        <v>100</v>
      </c>
      <c r="H28" s="68">
        <v>422.2</v>
      </c>
      <c r="I28" s="140">
        <v>533</v>
      </c>
      <c r="J28" s="140">
        <v>644</v>
      </c>
      <c r="K28" s="106">
        <v>754.8</v>
      </c>
      <c r="L28" s="106">
        <v>2</v>
      </c>
      <c r="M28" s="197">
        <v>2018</v>
      </c>
    </row>
    <row r="29" spans="3:15" x14ac:dyDescent="0.2">
      <c r="C29" s="113"/>
      <c r="D29" s="113"/>
      <c r="E29" s="73" t="s">
        <v>455</v>
      </c>
      <c r="F29" s="74"/>
      <c r="G29" s="113"/>
      <c r="H29" s="71"/>
      <c r="I29" s="73"/>
      <c r="J29" s="73"/>
      <c r="K29" s="107"/>
      <c r="L29" s="107"/>
      <c r="M29" s="107"/>
    </row>
    <row r="30" spans="3:15" x14ac:dyDescent="0.2">
      <c r="C30" s="112"/>
      <c r="D30" s="112"/>
      <c r="E30" s="80" t="s">
        <v>456</v>
      </c>
      <c r="F30" s="91"/>
      <c r="G30" s="112"/>
      <c r="H30" s="90"/>
      <c r="I30" s="80"/>
      <c r="J30" s="80"/>
      <c r="K30" s="108"/>
      <c r="L30" s="108"/>
      <c r="M30" s="108"/>
    </row>
    <row r="31" spans="3:15" x14ac:dyDescent="0.2">
      <c r="C31" s="113"/>
      <c r="D31" s="113"/>
      <c r="E31" s="73" t="s">
        <v>457</v>
      </c>
      <c r="F31" s="74"/>
      <c r="G31" s="113"/>
      <c r="H31" s="71"/>
      <c r="I31" s="73"/>
      <c r="J31" s="73"/>
      <c r="K31" s="107"/>
      <c r="L31" s="107"/>
      <c r="M31" s="107"/>
    </row>
    <row r="32" spans="3:15" x14ac:dyDescent="0.2">
      <c r="C32" s="137"/>
      <c r="D32" s="137"/>
      <c r="E32" s="173" t="s">
        <v>458</v>
      </c>
      <c r="F32" s="174"/>
      <c r="G32" s="137"/>
      <c r="H32" s="145"/>
      <c r="I32" s="173"/>
      <c r="J32" s="173"/>
      <c r="K32" s="146"/>
      <c r="L32" s="146"/>
      <c r="M32" s="146"/>
    </row>
    <row r="33" spans="1:13" x14ac:dyDescent="0.2">
      <c r="C33" s="136" t="str">
        <f>C49</f>
        <v>R-BLD_Det-N2</v>
      </c>
      <c r="D33" s="136" t="str">
        <f>D49</f>
        <v>Residential Building Detached - New PassiveHouse</v>
      </c>
      <c r="E33" s="140" t="s">
        <v>453</v>
      </c>
      <c r="F33" s="70" t="s">
        <v>454</v>
      </c>
      <c r="G33" s="200">
        <v>100</v>
      </c>
      <c r="H33" s="68">
        <f>H28*1.05</f>
        <v>443.31</v>
      </c>
      <c r="I33" s="69">
        <f t="shared" ref="I33:K33" si="2">I28*1.05</f>
        <v>559.65</v>
      </c>
      <c r="J33" s="69">
        <f t="shared" si="2"/>
        <v>676.2</v>
      </c>
      <c r="K33" s="106">
        <f t="shared" si="2"/>
        <v>792.54</v>
      </c>
      <c r="L33" s="106">
        <v>2</v>
      </c>
      <c r="M33" s="197">
        <v>2018</v>
      </c>
    </row>
    <row r="34" spans="1:13" x14ac:dyDescent="0.2">
      <c r="C34" s="113"/>
      <c r="D34" s="113"/>
      <c r="E34" s="73" t="s">
        <v>455</v>
      </c>
      <c r="F34" s="74"/>
      <c r="G34" s="71"/>
      <c r="H34" s="71"/>
      <c r="I34" s="73"/>
      <c r="J34" s="73"/>
      <c r="K34" s="107"/>
      <c r="L34" s="107"/>
      <c r="M34" s="107"/>
    </row>
    <row r="35" spans="1:13" x14ac:dyDescent="0.2">
      <c r="C35" s="112"/>
      <c r="D35" s="112"/>
      <c r="E35" s="80" t="s">
        <v>456</v>
      </c>
      <c r="F35" s="91"/>
      <c r="G35" s="90"/>
      <c r="H35" s="90"/>
      <c r="I35" s="80"/>
      <c r="J35" s="80"/>
      <c r="K35" s="108"/>
      <c r="L35" s="108"/>
      <c r="M35" s="108"/>
    </row>
    <row r="36" spans="1:13" x14ac:dyDescent="0.2">
      <c r="C36" s="113"/>
      <c r="D36" s="113"/>
      <c r="E36" s="73" t="s">
        <v>457</v>
      </c>
      <c r="F36" s="74"/>
      <c r="G36" s="71"/>
      <c r="H36" s="71"/>
      <c r="I36" s="73"/>
      <c r="J36" s="73"/>
      <c r="K36" s="107"/>
      <c r="L36" s="107"/>
      <c r="M36" s="107"/>
    </row>
    <row r="37" spans="1:13" x14ac:dyDescent="0.2">
      <c r="C37" s="137"/>
      <c r="D37" s="137"/>
      <c r="E37" s="173" t="s">
        <v>458</v>
      </c>
      <c r="F37" s="174"/>
      <c r="G37" s="145"/>
      <c r="H37" s="145"/>
      <c r="I37" s="173"/>
      <c r="J37" s="173"/>
      <c r="K37" s="146"/>
      <c r="L37" s="146"/>
      <c r="M37" s="146"/>
    </row>
    <row r="41" spans="1:13" x14ac:dyDescent="0.2">
      <c r="A41" s="8"/>
      <c r="B41" s="57" t="s">
        <v>38</v>
      </c>
      <c r="C41" s="58"/>
      <c r="D41" s="58"/>
      <c r="E41" s="58"/>
      <c r="F41" s="58"/>
      <c r="G41" s="58"/>
      <c r="H41" s="58"/>
      <c r="I41" s="58"/>
    </row>
    <row r="42" spans="1:13" x14ac:dyDescent="0.2">
      <c r="A42" s="8"/>
      <c r="B42" s="59" t="s">
        <v>45</v>
      </c>
      <c r="C42" s="59" t="s">
        <v>39</v>
      </c>
      <c r="D42" s="59" t="s">
        <v>40</v>
      </c>
      <c r="E42" s="59" t="s">
        <v>46</v>
      </c>
      <c r="F42" s="59" t="s">
        <v>47</v>
      </c>
      <c r="G42" s="59" t="s">
        <v>48</v>
      </c>
      <c r="H42" s="59" t="s">
        <v>312</v>
      </c>
    </row>
    <row r="43" spans="1:13" ht="23.25" thickBot="1" x14ac:dyDescent="0.25">
      <c r="A43" s="8"/>
      <c r="B43" s="60" t="s">
        <v>544</v>
      </c>
      <c r="C43" s="60" t="s">
        <v>545</v>
      </c>
      <c r="D43" s="60" t="s">
        <v>53</v>
      </c>
      <c r="E43" s="60" t="s">
        <v>317</v>
      </c>
      <c r="F43" s="60" t="s">
        <v>318</v>
      </c>
      <c r="G43" s="60" t="s">
        <v>546</v>
      </c>
      <c r="H43" s="60" t="s">
        <v>320</v>
      </c>
    </row>
    <row r="44" spans="1:13" x14ac:dyDescent="0.2">
      <c r="A44" s="8"/>
      <c r="B44" s="176" t="s">
        <v>407</v>
      </c>
      <c r="C44" s="177" t="s">
        <v>409</v>
      </c>
      <c r="D44" s="177" t="s">
        <v>416</v>
      </c>
      <c r="E44" s="177" t="s">
        <v>408</v>
      </c>
      <c r="F44" s="177" t="s">
        <v>408</v>
      </c>
      <c r="G44" s="177"/>
      <c r="H44" s="178"/>
    </row>
    <row r="45" spans="1:13" x14ac:dyDescent="0.2">
      <c r="A45" s="8"/>
      <c r="B45" s="176" t="s">
        <v>407</v>
      </c>
      <c r="C45" s="177" t="s">
        <v>410</v>
      </c>
      <c r="D45" s="177" t="s">
        <v>417</v>
      </c>
      <c r="E45" s="177" t="s">
        <v>408</v>
      </c>
      <c r="F45" s="177" t="s">
        <v>408</v>
      </c>
      <c r="G45" s="177"/>
      <c r="H45" s="178"/>
    </row>
    <row r="46" spans="1:13" x14ac:dyDescent="0.2">
      <c r="A46" s="8"/>
      <c r="B46" s="176" t="s">
        <v>407</v>
      </c>
      <c r="C46" s="180" t="s">
        <v>411</v>
      </c>
      <c r="D46" s="180" t="s">
        <v>418</v>
      </c>
      <c r="E46" s="180" t="s">
        <v>408</v>
      </c>
      <c r="F46" s="180" t="s">
        <v>408</v>
      </c>
      <c r="G46" s="180"/>
      <c r="H46" s="181"/>
    </row>
    <row r="47" spans="1:13" x14ac:dyDescent="0.2">
      <c r="A47" s="8"/>
      <c r="B47" s="176" t="s">
        <v>407</v>
      </c>
      <c r="C47" s="177" t="s">
        <v>412</v>
      </c>
      <c r="D47" s="177" t="s">
        <v>415</v>
      </c>
      <c r="E47" s="177" t="s">
        <v>408</v>
      </c>
      <c r="F47" s="177" t="s">
        <v>408</v>
      </c>
      <c r="G47" s="177"/>
      <c r="H47" s="178"/>
      <c r="I47" s="8"/>
    </row>
    <row r="48" spans="1:13" x14ac:dyDescent="0.2">
      <c r="A48" s="8"/>
      <c r="B48" s="176" t="s">
        <v>407</v>
      </c>
      <c r="C48" s="177" t="s">
        <v>413</v>
      </c>
      <c r="D48" s="177" t="s">
        <v>419</v>
      </c>
      <c r="E48" s="177" t="s">
        <v>408</v>
      </c>
      <c r="F48" s="177" t="s">
        <v>408</v>
      </c>
      <c r="G48" s="177"/>
      <c r="H48" s="178"/>
      <c r="I48" s="8"/>
    </row>
    <row r="49" spans="1:12" x14ac:dyDescent="0.2">
      <c r="A49" s="8"/>
      <c r="B49" s="176" t="s">
        <v>407</v>
      </c>
      <c r="C49" s="180" t="s">
        <v>414</v>
      </c>
      <c r="D49" s="180" t="s">
        <v>420</v>
      </c>
      <c r="E49" s="180" t="s">
        <v>408</v>
      </c>
      <c r="F49" s="180" t="s">
        <v>408</v>
      </c>
      <c r="G49" s="180"/>
      <c r="H49" s="181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7" sqref="C17"/>
    </sheetView>
  </sheetViews>
  <sheetFormatPr defaultColWidth="9.140625" defaultRowHeight="12.75" x14ac:dyDescent="0.2"/>
  <cols>
    <col min="1" max="1" width="5.28515625" style="185" customWidth="1"/>
    <col min="2" max="2" width="14.7109375" style="185" bestFit="1" customWidth="1"/>
    <col min="3" max="3" width="95.42578125" style="185" bestFit="1" customWidth="1"/>
    <col min="4" max="4" width="4.5703125" style="185" bestFit="1" customWidth="1"/>
    <col min="5" max="5" width="12.5703125" style="185" bestFit="1" customWidth="1"/>
    <col min="6" max="6" width="5" style="185" bestFit="1" customWidth="1"/>
    <col min="7" max="7" width="10.28515625" style="185" bestFit="1" customWidth="1"/>
    <col min="8" max="8" width="7.85546875" style="185" bestFit="1" customWidth="1"/>
    <col min="9" max="11" width="2" style="185" bestFit="1" customWidth="1"/>
    <col min="12" max="12" width="23.85546875" style="185" customWidth="1"/>
    <col min="13" max="13" width="28.42578125" style="185" customWidth="1"/>
    <col min="14" max="14" width="18.85546875" style="185" customWidth="1"/>
    <col min="15" max="15" width="6.42578125" style="185" bestFit="1" customWidth="1"/>
    <col min="16" max="16384" width="9.140625" style="185"/>
  </cols>
  <sheetData>
    <row r="1" spans="1:17" ht="21" x14ac:dyDescent="0.2">
      <c r="A1" s="183" t="s">
        <v>428</v>
      </c>
      <c r="B1" s="184"/>
      <c r="L1" s="186" t="s">
        <v>548</v>
      </c>
      <c r="N1" s="5"/>
    </row>
    <row r="2" spans="1:17" ht="18.75" x14ac:dyDescent="0.2">
      <c r="A2" s="187" t="s">
        <v>429</v>
      </c>
    </row>
    <row r="4" spans="1:17" ht="15" x14ac:dyDescent="0.2">
      <c r="A4" s="188" t="s">
        <v>702</v>
      </c>
      <c r="B4" s="5"/>
      <c r="C4" s="189"/>
      <c r="D4" s="189"/>
      <c r="E4" s="5"/>
      <c r="F4" s="190"/>
      <c r="G4" s="190"/>
      <c r="N4" s="188" t="s">
        <v>703</v>
      </c>
    </row>
    <row r="5" spans="1:17" ht="15.75" thickBot="1" x14ac:dyDescent="0.25">
      <c r="A5" s="191" t="s">
        <v>45</v>
      </c>
      <c r="B5" s="191" t="s">
        <v>39</v>
      </c>
      <c r="C5" s="191" t="s">
        <v>40</v>
      </c>
      <c r="D5" s="191" t="s">
        <v>46</v>
      </c>
      <c r="E5" s="191" t="s">
        <v>47</v>
      </c>
      <c r="F5" s="191" t="s">
        <v>430</v>
      </c>
      <c r="G5" s="191" t="s">
        <v>48</v>
      </c>
      <c r="H5" s="191" t="s">
        <v>312</v>
      </c>
      <c r="I5" s="192"/>
      <c r="J5" s="192"/>
      <c r="K5" s="192"/>
      <c r="L5" s="191" t="s">
        <v>42</v>
      </c>
      <c r="M5" s="191" t="s">
        <v>41</v>
      </c>
      <c r="N5" s="191" t="s">
        <v>39</v>
      </c>
      <c r="O5" s="193" t="s">
        <v>98</v>
      </c>
    </row>
    <row r="6" spans="1:17" ht="15" x14ac:dyDescent="0.2">
      <c r="A6" s="185" t="s">
        <v>49</v>
      </c>
      <c r="B6" s="185" t="s">
        <v>549</v>
      </c>
      <c r="C6" s="185" t="str">
        <f t="shared" ref="C6:C69" si="0">VLOOKUP(RIGHT(B6,3),$B$134:$C$140,2,FALSE)&amp;" - "&amp;LEFT(B6,8)</f>
        <v>Window replacement: Double glass with air cavity (16mm) - DETPre09</v>
      </c>
      <c r="D6" s="185" t="s">
        <v>16</v>
      </c>
      <c r="E6" s="185" t="s">
        <v>431</v>
      </c>
      <c r="G6" s="185" t="s">
        <v>432</v>
      </c>
      <c r="L6" s="186" t="s">
        <v>433</v>
      </c>
      <c r="M6" s="185" t="str">
        <f t="shared" ref="M6:M69" si="1">IF(L6&lt;&gt;"","Bldg_"&amp;LEFT(N6,8)&amp;"-"&amp;LEFT(Q6,3),"")</f>
        <v>Bldg_DETPre45-Win</v>
      </c>
      <c r="N6" s="185" t="s">
        <v>550</v>
      </c>
      <c r="O6" s="185">
        <v>2020</v>
      </c>
      <c r="Q6" s="194" t="s">
        <v>434</v>
      </c>
    </row>
    <row r="7" spans="1:17" ht="15" x14ac:dyDescent="0.2">
      <c r="B7" s="185" t="s">
        <v>551</v>
      </c>
      <c r="C7" s="185" t="str">
        <f t="shared" si="0"/>
        <v>Window replacement: Triple glass with argon cavity (16mm) - DETPre09</v>
      </c>
      <c r="D7" s="185" t="s">
        <v>16</v>
      </c>
      <c r="E7" s="185" t="s">
        <v>431</v>
      </c>
      <c r="G7" s="185" t="s">
        <v>432</v>
      </c>
      <c r="L7" s="186" t="s">
        <v>433</v>
      </c>
      <c r="M7" s="185" t="str">
        <f t="shared" si="1"/>
        <v>Bldg_DETPre69-Win</v>
      </c>
      <c r="N7" s="185" t="s">
        <v>552</v>
      </c>
      <c r="O7" s="185">
        <v>2020</v>
      </c>
      <c r="Q7" s="194" t="s">
        <v>434</v>
      </c>
    </row>
    <row r="8" spans="1:17" ht="15" x14ac:dyDescent="0.2">
      <c r="B8" s="185" t="s">
        <v>553</v>
      </c>
      <c r="C8" s="185" t="str">
        <f t="shared" si="0"/>
        <v>Window replacement: Triple glass with argon cavity (18mm) - DETPre09</v>
      </c>
      <c r="D8" s="185" t="s">
        <v>16</v>
      </c>
      <c r="E8" s="185" t="s">
        <v>431</v>
      </c>
      <c r="G8" s="185" t="s">
        <v>432</v>
      </c>
      <c r="L8" s="186" t="s">
        <v>435</v>
      </c>
      <c r="M8" s="185" t="str">
        <f t="shared" si="1"/>
        <v>Bldg_DETPre79-Win</v>
      </c>
      <c r="N8" s="185" t="s">
        <v>554</v>
      </c>
      <c r="O8" s="185">
        <v>2020</v>
      </c>
      <c r="Q8" s="194" t="s">
        <v>434</v>
      </c>
    </row>
    <row r="9" spans="1:17" ht="15" x14ac:dyDescent="0.2">
      <c r="B9" s="185" t="s">
        <v>555</v>
      </c>
      <c r="C9" s="185" t="str">
        <f t="shared" si="0"/>
        <v>Thermal insulation layer (15 cm) over the last slab in contact with unconditioned space (attic) - DETPre09</v>
      </c>
      <c r="D9" s="185" t="s">
        <v>16</v>
      </c>
      <c r="E9" s="185" t="s">
        <v>431</v>
      </c>
      <c r="G9" s="185" t="s">
        <v>432</v>
      </c>
      <c r="L9" s="186" t="s">
        <v>435</v>
      </c>
      <c r="M9" s="185" t="str">
        <f t="shared" si="1"/>
        <v>Bldg_DETPre89-Win</v>
      </c>
      <c r="N9" s="185" t="s">
        <v>556</v>
      </c>
      <c r="O9" s="185">
        <v>2020</v>
      </c>
      <c r="Q9" s="194" t="s">
        <v>434</v>
      </c>
    </row>
    <row r="10" spans="1:17" ht="15" x14ac:dyDescent="0.2">
      <c r="B10" s="185" t="s">
        <v>557</v>
      </c>
      <c r="C10" s="185" t="str">
        <f t="shared" si="0"/>
        <v>Isolate below the last concrete slab (10cm) - DETPre09</v>
      </c>
      <c r="D10" s="185" t="s">
        <v>16</v>
      </c>
      <c r="E10" s="185" t="s">
        <v>431</v>
      </c>
      <c r="G10" s="185" t="s">
        <v>432</v>
      </c>
      <c r="L10" s="186" t="s">
        <v>435</v>
      </c>
      <c r="M10" s="185" t="str">
        <f t="shared" si="1"/>
        <v>Bldg_DETPre99-Win</v>
      </c>
      <c r="N10" s="185" t="s">
        <v>558</v>
      </c>
      <c r="O10" s="185">
        <v>2020</v>
      </c>
      <c r="Q10" s="194" t="s">
        <v>434</v>
      </c>
    </row>
    <row r="11" spans="1:17" ht="15" x14ac:dyDescent="0.2">
      <c r="B11" s="185" t="s">
        <v>559</v>
      </c>
      <c r="C11" s="185" t="str">
        <f t="shared" si="0"/>
        <v>External insulation (10 cm - EIFS System)  - DETPre09</v>
      </c>
      <c r="D11" s="185" t="s">
        <v>16</v>
      </c>
      <c r="E11" s="185" t="s">
        <v>431</v>
      </c>
      <c r="G11" s="185" t="s">
        <v>432</v>
      </c>
      <c r="L11" s="186" t="s">
        <v>435</v>
      </c>
      <c r="M11" s="185" t="str">
        <f t="shared" si="1"/>
        <v>Bldg_DETPre09-Win</v>
      </c>
      <c r="N11" s="185" t="s">
        <v>549</v>
      </c>
      <c r="O11" s="185">
        <v>2020</v>
      </c>
      <c r="Q11" s="194" t="s">
        <v>434</v>
      </c>
    </row>
    <row r="12" spans="1:17" ht="15" x14ac:dyDescent="0.2">
      <c r="B12" s="185" t="s">
        <v>560</v>
      </c>
      <c r="C12" s="185" t="str">
        <f t="shared" si="0"/>
        <v>Internal insulation (5cm) - DETPre09</v>
      </c>
      <c r="D12" s="185" t="s">
        <v>16</v>
      </c>
      <c r="E12" s="185" t="s">
        <v>431</v>
      </c>
      <c r="G12" s="185" t="s">
        <v>432</v>
      </c>
      <c r="L12" s="186" t="s">
        <v>433</v>
      </c>
      <c r="M12" s="185" t="str">
        <f t="shared" si="1"/>
        <v>Bldg_DETPre45-Win</v>
      </c>
      <c r="N12" s="185" t="s">
        <v>561</v>
      </c>
      <c r="O12" s="185">
        <v>2020</v>
      </c>
      <c r="Q12" s="194" t="s">
        <v>434</v>
      </c>
    </row>
    <row r="13" spans="1:17" ht="15" x14ac:dyDescent="0.2">
      <c r="B13" s="185" t="s">
        <v>550</v>
      </c>
      <c r="C13" s="185" t="str">
        <f t="shared" si="0"/>
        <v>Window replacement: Double glass with air cavity (16mm) - DETPre45</v>
      </c>
      <c r="D13" s="185" t="s">
        <v>16</v>
      </c>
      <c r="E13" s="185" t="s">
        <v>431</v>
      </c>
      <c r="G13" s="185" t="s">
        <v>432</v>
      </c>
      <c r="L13" s="186" t="s">
        <v>433</v>
      </c>
      <c r="M13" s="185" t="str">
        <f t="shared" si="1"/>
        <v>Bldg_DETPre69-Win</v>
      </c>
      <c r="N13" s="185" t="s">
        <v>562</v>
      </c>
      <c r="O13" s="185">
        <v>2020</v>
      </c>
      <c r="Q13" s="194" t="s">
        <v>434</v>
      </c>
    </row>
    <row r="14" spans="1:17" ht="15" x14ac:dyDescent="0.2">
      <c r="B14" s="185" t="s">
        <v>561</v>
      </c>
      <c r="C14" s="185" t="str">
        <f t="shared" si="0"/>
        <v>Window replacement: Triple glass with argon cavity (16mm) - DETPre45</v>
      </c>
      <c r="D14" s="185" t="s">
        <v>16</v>
      </c>
      <c r="E14" s="185" t="s">
        <v>431</v>
      </c>
      <c r="G14" s="185" t="s">
        <v>432</v>
      </c>
      <c r="L14" s="186" t="s">
        <v>435</v>
      </c>
      <c r="M14" s="185" t="str">
        <f t="shared" si="1"/>
        <v>Bldg_DETPre79-Win</v>
      </c>
      <c r="N14" s="185" t="s">
        <v>563</v>
      </c>
      <c r="O14" s="185">
        <v>2020</v>
      </c>
      <c r="Q14" s="194" t="s">
        <v>434</v>
      </c>
    </row>
    <row r="15" spans="1:17" ht="15" x14ac:dyDescent="0.2">
      <c r="B15" s="185" t="s">
        <v>564</v>
      </c>
      <c r="C15" s="185" t="str">
        <f t="shared" si="0"/>
        <v>Window replacement: Triple glass with argon cavity (18mm) - DETPre45</v>
      </c>
      <c r="D15" s="185" t="s">
        <v>16</v>
      </c>
      <c r="E15" s="185" t="s">
        <v>431</v>
      </c>
      <c r="G15" s="185" t="s">
        <v>432</v>
      </c>
      <c r="L15" s="186" t="s">
        <v>435</v>
      </c>
      <c r="M15" s="185" t="str">
        <f t="shared" si="1"/>
        <v>Bldg_DETPre89-Win</v>
      </c>
      <c r="N15" s="185" t="s">
        <v>565</v>
      </c>
      <c r="O15" s="185">
        <v>2020</v>
      </c>
      <c r="Q15" s="194" t="s">
        <v>434</v>
      </c>
    </row>
    <row r="16" spans="1:17" ht="15" x14ac:dyDescent="0.2">
      <c r="B16" s="185" t="s">
        <v>566</v>
      </c>
      <c r="C16" s="185" t="str">
        <f t="shared" si="0"/>
        <v>Thermal insulation layer (15 cm) over the last slab in contact with unconditioned space (attic) - DETPre45</v>
      </c>
      <c r="D16" s="185" t="s">
        <v>16</v>
      </c>
      <c r="E16" s="185" t="s">
        <v>431</v>
      </c>
      <c r="G16" s="185" t="s">
        <v>432</v>
      </c>
      <c r="L16" s="186" t="s">
        <v>435</v>
      </c>
      <c r="M16" s="185" t="str">
        <f t="shared" si="1"/>
        <v>Bldg_DETPre99-Win</v>
      </c>
      <c r="N16" s="185" t="s">
        <v>567</v>
      </c>
      <c r="O16" s="185">
        <v>2020</v>
      </c>
      <c r="Q16" s="194" t="s">
        <v>434</v>
      </c>
    </row>
    <row r="17" spans="2:17" ht="15" x14ac:dyDescent="0.2">
      <c r="B17" s="185" t="s">
        <v>568</v>
      </c>
      <c r="C17" s="185" t="str">
        <f t="shared" si="0"/>
        <v>Isolate below the last concrete slab (10cm) - DETPre45</v>
      </c>
      <c r="D17" s="185" t="s">
        <v>16</v>
      </c>
      <c r="E17" s="185" t="s">
        <v>431</v>
      </c>
      <c r="G17" s="185" t="s">
        <v>432</v>
      </c>
      <c r="L17" s="186" t="s">
        <v>435</v>
      </c>
      <c r="M17" s="185" t="str">
        <f t="shared" si="1"/>
        <v>Bldg_DETPre09-Win</v>
      </c>
      <c r="N17" s="185" t="s">
        <v>551</v>
      </c>
      <c r="O17" s="185">
        <v>2020</v>
      </c>
      <c r="Q17" s="194" t="s">
        <v>434</v>
      </c>
    </row>
    <row r="18" spans="2:17" ht="15" x14ac:dyDescent="0.2">
      <c r="B18" s="185" t="s">
        <v>569</v>
      </c>
      <c r="C18" s="185" t="str">
        <f t="shared" si="0"/>
        <v>External insulation (10 cm - EIFS System)  - DETPre45</v>
      </c>
      <c r="D18" s="185" t="s">
        <v>16</v>
      </c>
      <c r="E18" s="185" t="s">
        <v>431</v>
      </c>
      <c r="G18" s="185" t="s">
        <v>432</v>
      </c>
      <c r="L18" s="186" t="s">
        <v>433</v>
      </c>
      <c r="M18" s="185" t="str">
        <f t="shared" si="1"/>
        <v>Bldg_DETPre45-Win</v>
      </c>
      <c r="N18" s="185" t="s">
        <v>564</v>
      </c>
      <c r="O18" s="185">
        <v>2020</v>
      </c>
      <c r="Q18" s="194" t="s">
        <v>434</v>
      </c>
    </row>
    <row r="19" spans="2:17" ht="15" x14ac:dyDescent="0.2">
      <c r="B19" s="185" t="s">
        <v>570</v>
      </c>
      <c r="C19" s="185" t="str">
        <f t="shared" si="0"/>
        <v>Internal insulation (5cm) - DETPre45</v>
      </c>
      <c r="D19" s="185" t="s">
        <v>16</v>
      </c>
      <c r="E19" s="185" t="s">
        <v>431</v>
      </c>
      <c r="G19" s="185" t="s">
        <v>432</v>
      </c>
      <c r="L19" s="186" t="s">
        <v>433</v>
      </c>
      <c r="M19" s="185" t="str">
        <f t="shared" si="1"/>
        <v>Bldg_DETPre69-Win</v>
      </c>
      <c r="N19" s="185" t="s">
        <v>571</v>
      </c>
      <c r="O19" s="185">
        <v>2020</v>
      </c>
      <c r="Q19" s="194" t="s">
        <v>434</v>
      </c>
    </row>
    <row r="20" spans="2:17" ht="15" x14ac:dyDescent="0.2">
      <c r="B20" s="185" t="s">
        <v>552</v>
      </c>
      <c r="C20" s="185" t="str">
        <f t="shared" si="0"/>
        <v>Window replacement: Double glass with air cavity (16mm) - DETPre69</v>
      </c>
      <c r="D20" s="185" t="s">
        <v>16</v>
      </c>
      <c r="E20" s="185" t="s">
        <v>431</v>
      </c>
      <c r="G20" s="185" t="s">
        <v>432</v>
      </c>
      <c r="L20" s="186" t="s">
        <v>435</v>
      </c>
      <c r="M20" s="185" t="str">
        <f t="shared" si="1"/>
        <v>Bldg_DETPre79-Win</v>
      </c>
      <c r="N20" s="185" t="s">
        <v>572</v>
      </c>
      <c r="O20" s="185">
        <v>2020</v>
      </c>
      <c r="Q20" s="194" t="s">
        <v>434</v>
      </c>
    </row>
    <row r="21" spans="2:17" ht="15" x14ac:dyDescent="0.2">
      <c r="B21" s="185" t="s">
        <v>562</v>
      </c>
      <c r="C21" s="185" t="str">
        <f t="shared" si="0"/>
        <v>Window replacement: Triple glass with argon cavity (16mm) - DETPre69</v>
      </c>
      <c r="D21" s="185" t="s">
        <v>16</v>
      </c>
      <c r="E21" s="185" t="s">
        <v>431</v>
      </c>
      <c r="G21" s="185" t="s">
        <v>432</v>
      </c>
      <c r="L21" s="186" t="s">
        <v>435</v>
      </c>
      <c r="M21" s="185" t="str">
        <f t="shared" si="1"/>
        <v>Bldg_DETPre89-Win</v>
      </c>
      <c r="N21" s="185" t="s">
        <v>573</v>
      </c>
      <c r="O21" s="185">
        <v>2020</v>
      </c>
      <c r="Q21" s="194" t="s">
        <v>434</v>
      </c>
    </row>
    <row r="22" spans="2:17" ht="15" x14ac:dyDescent="0.2">
      <c r="B22" s="185" t="s">
        <v>571</v>
      </c>
      <c r="C22" s="185" t="str">
        <f t="shared" si="0"/>
        <v>Window replacement: Triple glass with argon cavity (18mm) - DETPre69</v>
      </c>
      <c r="D22" s="185" t="s">
        <v>16</v>
      </c>
      <c r="E22" s="185" t="s">
        <v>431</v>
      </c>
      <c r="G22" s="185" t="s">
        <v>432</v>
      </c>
      <c r="L22" s="186" t="s">
        <v>435</v>
      </c>
      <c r="M22" s="185" t="str">
        <f t="shared" si="1"/>
        <v>Bldg_DETPre99-Win</v>
      </c>
      <c r="N22" s="185" t="s">
        <v>574</v>
      </c>
      <c r="O22" s="185">
        <v>2020</v>
      </c>
      <c r="Q22" s="194" t="s">
        <v>434</v>
      </c>
    </row>
    <row r="23" spans="2:17" ht="15" x14ac:dyDescent="0.2">
      <c r="B23" s="185" t="s">
        <v>575</v>
      </c>
      <c r="C23" s="185" t="str">
        <f t="shared" si="0"/>
        <v>Thermal insulation layer (15 cm) over the last slab in contact with unconditioned space (attic) - DETPre69</v>
      </c>
      <c r="D23" s="185" t="s">
        <v>16</v>
      </c>
      <c r="E23" s="185" t="s">
        <v>431</v>
      </c>
      <c r="G23" s="185" t="s">
        <v>432</v>
      </c>
      <c r="L23" s="186" t="s">
        <v>435</v>
      </c>
      <c r="M23" s="185" t="str">
        <f t="shared" si="1"/>
        <v>Bldg_DETPre09-Win</v>
      </c>
      <c r="N23" s="185" t="s">
        <v>553</v>
      </c>
      <c r="O23" s="185">
        <v>2020</v>
      </c>
      <c r="Q23" s="194" t="s">
        <v>434</v>
      </c>
    </row>
    <row r="24" spans="2:17" ht="15" x14ac:dyDescent="0.2">
      <c r="B24" s="185" t="s">
        <v>576</v>
      </c>
      <c r="C24" s="185" t="str">
        <f t="shared" si="0"/>
        <v>Isolate below the last concrete slab (10cm) - DETPre69</v>
      </c>
      <c r="D24" s="185" t="s">
        <v>16</v>
      </c>
      <c r="E24" s="185" t="s">
        <v>431</v>
      </c>
      <c r="G24" s="185" t="s">
        <v>432</v>
      </c>
      <c r="L24" s="186" t="s">
        <v>433</v>
      </c>
      <c r="M24" s="185" t="str">
        <f t="shared" si="1"/>
        <v>Bldg_DETPre45-Cei</v>
      </c>
      <c r="N24" s="185" t="s">
        <v>568</v>
      </c>
      <c r="O24" s="185">
        <v>2020</v>
      </c>
      <c r="Q24" s="194" t="s">
        <v>436</v>
      </c>
    </row>
    <row r="25" spans="2:17" ht="15" x14ac:dyDescent="0.2">
      <c r="B25" s="185" t="s">
        <v>577</v>
      </c>
      <c r="C25" s="185" t="str">
        <f t="shared" si="0"/>
        <v>External insulation (10 cm - EIFS System)  - DETPre69</v>
      </c>
      <c r="D25" s="185" t="s">
        <v>16</v>
      </c>
      <c r="E25" s="185" t="s">
        <v>431</v>
      </c>
      <c r="G25" s="185" t="s">
        <v>432</v>
      </c>
      <c r="L25" s="186" t="s">
        <v>433</v>
      </c>
      <c r="M25" s="185" t="str">
        <f t="shared" si="1"/>
        <v>Bldg_DETPre69-Cei</v>
      </c>
      <c r="N25" s="185" t="s">
        <v>576</v>
      </c>
      <c r="O25" s="185">
        <v>2020</v>
      </c>
      <c r="Q25" s="194" t="s">
        <v>436</v>
      </c>
    </row>
    <row r="26" spans="2:17" ht="15" x14ac:dyDescent="0.2">
      <c r="B26" s="185" t="s">
        <v>578</v>
      </c>
      <c r="C26" s="185" t="str">
        <f t="shared" si="0"/>
        <v>Internal insulation (5cm) - DETPre69</v>
      </c>
      <c r="D26" s="185" t="s">
        <v>16</v>
      </c>
      <c r="E26" s="185" t="s">
        <v>431</v>
      </c>
      <c r="G26" s="185" t="s">
        <v>432</v>
      </c>
      <c r="L26" s="186" t="s">
        <v>435</v>
      </c>
      <c r="M26" s="185" t="str">
        <f t="shared" si="1"/>
        <v>Bldg_DETPre79-Cei</v>
      </c>
      <c r="N26" s="185" t="s">
        <v>579</v>
      </c>
      <c r="O26" s="185">
        <v>2020</v>
      </c>
      <c r="Q26" s="194" t="s">
        <v>436</v>
      </c>
    </row>
    <row r="27" spans="2:17" ht="15" x14ac:dyDescent="0.2">
      <c r="B27" s="185" t="s">
        <v>554</v>
      </c>
      <c r="C27" s="185" t="str">
        <f t="shared" si="0"/>
        <v>Window replacement: Double glass with air cavity (16mm) - DETPre79</v>
      </c>
      <c r="D27" s="185" t="s">
        <v>16</v>
      </c>
      <c r="E27" s="185" t="s">
        <v>431</v>
      </c>
      <c r="G27" s="185" t="s">
        <v>432</v>
      </c>
      <c r="L27" s="186" t="s">
        <v>435</v>
      </c>
      <c r="M27" s="185" t="str">
        <f t="shared" si="1"/>
        <v>Bldg_DETPre89-Cei</v>
      </c>
      <c r="N27" s="185" t="s">
        <v>580</v>
      </c>
      <c r="O27" s="185">
        <v>2020</v>
      </c>
      <c r="Q27" s="194" t="s">
        <v>436</v>
      </c>
    </row>
    <row r="28" spans="2:17" ht="15" x14ac:dyDescent="0.2">
      <c r="B28" s="185" t="s">
        <v>563</v>
      </c>
      <c r="C28" s="185" t="str">
        <f t="shared" si="0"/>
        <v>Window replacement: Triple glass with argon cavity (16mm) - DETPre79</v>
      </c>
      <c r="D28" s="185" t="s">
        <v>16</v>
      </c>
      <c r="E28" s="185" t="s">
        <v>431</v>
      </c>
      <c r="G28" s="185" t="s">
        <v>432</v>
      </c>
      <c r="L28" s="186" t="s">
        <v>435</v>
      </c>
      <c r="M28" s="185" t="str">
        <f t="shared" si="1"/>
        <v>Bldg_DETPre99-Cei</v>
      </c>
      <c r="N28" s="185" t="s">
        <v>581</v>
      </c>
      <c r="O28" s="185">
        <v>2020</v>
      </c>
      <c r="Q28" s="194" t="s">
        <v>436</v>
      </c>
    </row>
    <row r="29" spans="2:17" ht="15" x14ac:dyDescent="0.2">
      <c r="B29" s="185" t="s">
        <v>572</v>
      </c>
      <c r="C29" s="185" t="str">
        <f t="shared" si="0"/>
        <v>Window replacement: Triple glass with argon cavity (18mm) - DETPre79</v>
      </c>
      <c r="D29" s="185" t="s">
        <v>16</v>
      </c>
      <c r="E29" s="185" t="s">
        <v>431</v>
      </c>
      <c r="G29" s="185" t="s">
        <v>432</v>
      </c>
      <c r="L29" s="186" t="s">
        <v>435</v>
      </c>
      <c r="M29" s="185" t="str">
        <f t="shared" si="1"/>
        <v>Bldg_DETPre09-Cei</v>
      </c>
      <c r="N29" s="185" t="s">
        <v>557</v>
      </c>
      <c r="O29" s="185">
        <v>2020</v>
      </c>
      <c r="Q29" s="194" t="s">
        <v>436</v>
      </c>
    </row>
    <row r="30" spans="2:17" ht="15" x14ac:dyDescent="0.2">
      <c r="B30" s="185" t="s">
        <v>582</v>
      </c>
      <c r="C30" s="185" t="str">
        <f t="shared" si="0"/>
        <v>Thermal insulation layer (15 cm) over the last slab in contact with unconditioned space (attic) - DETPre79</v>
      </c>
      <c r="D30" s="185" t="s">
        <v>16</v>
      </c>
      <c r="E30" s="185" t="s">
        <v>431</v>
      </c>
      <c r="G30" s="185" t="s">
        <v>432</v>
      </c>
      <c r="L30" s="186" t="s">
        <v>433</v>
      </c>
      <c r="M30" s="185" t="str">
        <f t="shared" si="1"/>
        <v>Bldg_DETPre45-Cei</v>
      </c>
      <c r="N30" s="185" t="s">
        <v>566</v>
      </c>
      <c r="O30" s="185">
        <v>2020</v>
      </c>
      <c r="Q30" s="194" t="s">
        <v>436</v>
      </c>
    </row>
    <row r="31" spans="2:17" ht="15" x14ac:dyDescent="0.2">
      <c r="B31" s="185" t="s">
        <v>579</v>
      </c>
      <c r="C31" s="185" t="str">
        <f t="shared" si="0"/>
        <v>Isolate below the last concrete slab (10cm) - DETPre79</v>
      </c>
      <c r="D31" s="185" t="s">
        <v>16</v>
      </c>
      <c r="E31" s="185" t="s">
        <v>431</v>
      </c>
      <c r="G31" s="185" t="s">
        <v>432</v>
      </c>
      <c r="L31" s="186" t="s">
        <v>433</v>
      </c>
      <c r="M31" s="185" t="str">
        <f t="shared" si="1"/>
        <v>Bldg_DETPre69-Cei</v>
      </c>
      <c r="N31" s="185" t="s">
        <v>575</v>
      </c>
      <c r="O31" s="185">
        <v>2020</v>
      </c>
      <c r="Q31" s="194" t="s">
        <v>436</v>
      </c>
    </row>
    <row r="32" spans="2:17" ht="15" x14ac:dyDescent="0.2">
      <c r="B32" s="185" t="s">
        <v>583</v>
      </c>
      <c r="C32" s="185" t="str">
        <f t="shared" si="0"/>
        <v>External insulation (10 cm - EIFS System)  - DETPre79</v>
      </c>
      <c r="D32" s="185" t="s">
        <v>16</v>
      </c>
      <c r="E32" s="185" t="s">
        <v>431</v>
      </c>
      <c r="G32" s="185" t="s">
        <v>432</v>
      </c>
      <c r="L32" s="186" t="s">
        <v>435</v>
      </c>
      <c r="M32" s="185" t="str">
        <f t="shared" si="1"/>
        <v>Bldg_DETPre79-Cei</v>
      </c>
      <c r="N32" s="185" t="s">
        <v>582</v>
      </c>
      <c r="O32" s="185">
        <v>2020</v>
      </c>
      <c r="Q32" s="194" t="s">
        <v>436</v>
      </c>
    </row>
    <row r="33" spans="2:17" ht="15" x14ac:dyDescent="0.2">
      <c r="B33" s="185" t="s">
        <v>584</v>
      </c>
      <c r="C33" s="185" t="str">
        <f t="shared" si="0"/>
        <v>Internal insulation (5cm) - DETPre79</v>
      </c>
      <c r="D33" s="185" t="s">
        <v>16</v>
      </c>
      <c r="E33" s="185" t="s">
        <v>431</v>
      </c>
      <c r="G33" s="185" t="s">
        <v>432</v>
      </c>
      <c r="L33" s="186" t="s">
        <v>435</v>
      </c>
      <c r="M33" s="185" t="str">
        <f t="shared" si="1"/>
        <v>Bldg_DETPre89-Cei</v>
      </c>
      <c r="N33" s="185" t="s">
        <v>585</v>
      </c>
      <c r="O33" s="185">
        <v>2020</v>
      </c>
      <c r="Q33" s="194" t="s">
        <v>436</v>
      </c>
    </row>
    <row r="34" spans="2:17" ht="15" x14ac:dyDescent="0.2">
      <c r="B34" s="185" t="s">
        <v>556</v>
      </c>
      <c r="C34" s="185" t="str">
        <f t="shared" si="0"/>
        <v>Window replacement: Double glass with air cavity (16mm) - DETPre89</v>
      </c>
      <c r="D34" s="185" t="s">
        <v>16</v>
      </c>
      <c r="E34" s="185" t="s">
        <v>431</v>
      </c>
      <c r="G34" s="185" t="s">
        <v>432</v>
      </c>
      <c r="L34" s="186" t="s">
        <v>435</v>
      </c>
      <c r="M34" s="185" t="str">
        <f t="shared" si="1"/>
        <v>Bldg_DETPre99-Cei</v>
      </c>
      <c r="N34" s="185" t="s">
        <v>586</v>
      </c>
      <c r="O34" s="185">
        <v>2020</v>
      </c>
      <c r="Q34" s="194" t="s">
        <v>436</v>
      </c>
    </row>
    <row r="35" spans="2:17" ht="15" x14ac:dyDescent="0.2">
      <c r="B35" s="185" t="s">
        <v>565</v>
      </c>
      <c r="C35" s="185" t="str">
        <f t="shared" si="0"/>
        <v>Window replacement: Triple glass with argon cavity (16mm) - DETPre89</v>
      </c>
      <c r="D35" s="185" t="s">
        <v>16</v>
      </c>
      <c r="E35" s="185" t="s">
        <v>431</v>
      </c>
      <c r="G35" s="185" t="s">
        <v>432</v>
      </c>
      <c r="L35" s="186" t="s">
        <v>435</v>
      </c>
      <c r="M35" s="185" t="str">
        <f t="shared" si="1"/>
        <v>Bldg_DETPre09-Cei</v>
      </c>
      <c r="N35" s="185" t="s">
        <v>555</v>
      </c>
      <c r="O35" s="185">
        <v>2020</v>
      </c>
      <c r="Q35" s="194" t="s">
        <v>436</v>
      </c>
    </row>
    <row r="36" spans="2:17" ht="15" x14ac:dyDescent="0.2">
      <c r="B36" s="185" t="s">
        <v>573</v>
      </c>
      <c r="C36" s="185" t="str">
        <f t="shared" si="0"/>
        <v>Window replacement: Triple glass with argon cavity (18mm) - DETPre89</v>
      </c>
      <c r="D36" s="185" t="s">
        <v>16</v>
      </c>
      <c r="E36" s="185" t="s">
        <v>431</v>
      </c>
      <c r="G36" s="185" t="s">
        <v>432</v>
      </c>
      <c r="L36" s="186" t="s">
        <v>433</v>
      </c>
      <c r="M36" s="185" t="str">
        <f t="shared" si="1"/>
        <v>Bldg_DETPre45-Wal</v>
      </c>
      <c r="N36" s="185" t="s">
        <v>570</v>
      </c>
      <c r="O36" s="185">
        <v>2020</v>
      </c>
      <c r="Q36" s="194" t="s">
        <v>437</v>
      </c>
    </row>
    <row r="37" spans="2:17" ht="15" x14ac:dyDescent="0.2">
      <c r="B37" s="185" t="s">
        <v>585</v>
      </c>
      <c r="C37" s="185" t="str">
        <f t="shared" si="0"/>
        <v>Thermal insulation layer (15 cm) over the last slab in contact with unconditioned space (attic) - DETPre89</v>
      </c>
      <c r="D37" s="185" t="s">
        <v>16</v>
      </c>
      <c r="E37" s="185" t="s">
        <v>431</v>
      </c>
      <c r="G37" s="185" t="s">
        <v>432</v>
      </c>
      <c r="L37" s="186" t="s">
        <v>433</v>
      </c>
      <c r="M37" s="185" t="str">
        <f t="shared" si="1"/>
        <v>Bldg_DETPre69-Wal</v>
      </c>
      <c r="N37" s="185" t="s">
        <v>578</v>
      </c>
      <c r="O37" s="185">
        <v>2020</v>
      </c>
      <c r="Q37" s="194" t="s">
        <v>437</v>
      </c>
    </row>
    <row r="38" spans="2:17" ht="15" x14ac:dyDescent="0.2">
      <c r="B38" s="185" t="s">
        <v>580</v>
      </c>
      <c r="C38" s="185" t="str">
        <f t="shared" si="0"/>
        <v>Isolate below the last concrete slab (10cm) - DETPre89</v>
      </c>
      <c r="D38" s="185" t="s">
        <v>16</v>
      </c>
      <c r="E38" s="185" t="s">
        <v>431</v>
      </c>
      <c r="G38" s="185" t="s">
        <v>432</v>
      </c>
      <c r="L38" s="186" t="s">
        <v>435</v>
      </c>
      <c r="M38" s="185" t="str">
        <f t="shared" si="1"/>
        <v>Bldg_DETPre79-Wal</v>
      </c>
      <c r="N38" s="185" t="s">
        <v>584</v>
      </c>
      <c r="O38" s="185">
        <v>2020</v>
      </c>
      <c r="Q38" s="194" t="s">
        <v>437</v>
      </c>
    </row>
    <row r="39" spans="2:17" ht="15" x14ac:dyDescent="0.2">
      <c r="B39" s="185" t="s">
        <v>587</v>
      </c>
      <c r="C39" s="185" t="str">
        <f t="shared" si="0"/>
        <v>External insulation (10 cm - EIFS System)  - DETPre89</v>
      </c>
      <c r="D39" s="185" t="s">
        <v>16</v>
      </c>
      <c r="E39" s="185" t="s">
        <v>431</v>
      </c>
      <c r="G39" s="185" t="s">
        <v>432</v>
      </c>
      <c r="L39" s="186" t="s">
        <v>435</v>
      </c>
      <c r="M39" s="185" t="str">
        <f t="shared" si="1"/>
        <v>Bldg_DETPre89-Wal</v>
      </c>
      <c r="N39" s="185" t="s">
        <v>588</v>
      </c>
      <c r="O39" s="185">
        <v>2020</v>
      </c>
      <c r="Q39" s="194" t="s">
        <v>437</v>
      </c>
    </row>
    <row r="40" spans="2:17" ht="15" x14ac:dyDescent="0.2">
      <c r="B40" s="185" t="s">
        <v>588</v>
      </c>
      <c r="C40" s="185" t="str">
        <f t="shared" si="0"/>
        <v>Internal insulation (5cm) - DETPre89</v>
      </c>
      <c r="D40" s="185" t="s">
        <v>16</v>
      </c>
      <c r="E40" s="185" t="s">
        <v>431</v>
      </c>
      <c r="G40" s="185" t="s">
        <v>432</v>
      </c>
      <c r="L40" s="186" t="s">
        <v>435</v>
      </c>
      <c r="M40" s="185" t="str">
        <f t="shared" si="1"/>
        <v>Bldg_DETPre99-Wal</v>
      </c>
      <c r="N40" s="185" t="s">
        <v>589</v>
      </c>
      <c r="O40" s="185">
        <v>2020</v>
      </c>
      <c r="Q40" s="194" t="s">
        <v>437</v>
      </c>
    </row>
    <row r="41" spans="2:17" ht="15" x14ac:dyDescent="0.2">
      <c r="B41" s="185" t="s">
        <v>558</v>
      </c>
      <c r="C41" s="185" t="str">
        <f t="shared" si="0"/>
        <v>Window replacement: Double glass with air cavity (16mm) - DETPre99</v>
      </c>
      <c r="D41" s="185" t="s">
        <v>16</v>
      </c>
      <c r="E41" s="185" t="s">
        <v>431</v>
      </c>
      <c r="G41" s="185" t="s">
        <v>432</v>
      </c>
      <c r="L41" s="186" t="s">
        <v>435</v>
      </c>
      <c r="M41" s="185" t="str">
        <f t="shared" si="1"/>
        <v>Bldg_DETPre09-Wal</v>
      </c>
      <c r="N41" s="185" t="s">
        <v>560</v>
      </c>
      <c r="O41" s="185">
        <v>2020</v>
      </c>
      <c r="Q41" s="194" t="s">
        <v>437</v>
      </c>
    </row>
    <row r="42" spans="2:17" ht="15" x14ac:dyDescent="0.2">
      <c r="B42" s="185" t="s">
        <v>567</v>
      </c>
      <c r="C42" s="185" t="str">
        <f t="shared" si="0"/>
        <v>Window replacement: Triple glass with argon cavity (16mm) - DETPre99</v>
      </c>
      <c r="D42" s="185" t="s">
        <v>16</v>
      </c>
      <c r="E42" s="185" t="s">
        <v>431</v>
      </c>
      <c r="G42" s="185" t="s">
        <v>432</v>
      </c>
      <c r="L42" s="186" t="s">
        <v>433</v>
      </c>
      <c r="M42" s="185" t="str">
        <f t="shared" si="1"/>
        <v>Bldg_DETPre45-Wal</v>
      </c>
      <c r="N42" s="185" t="s">
        <v>569</v>
      </c>
      <c r="O42" s="185">
        <v>2020</v>
      </c>
      <c r="Q42" s="194" t="s">
        <v>437</v>
      </c>
    </row>
    <row r="43" spans="2:17" ht="15" x14ac:dyDescent="0.2">
      <c r="B43" s="185" t="s">
        <v>574</v>
      </c>
      <c r="C43" s="185" t="str">
        <f t="shared" si="0"/>
        <v>Window replacement: Triple glass with argon cavity (18mm) - DETPre99</v>
      </c>
      <c r="D43" s="185" t="s">
        <v>16</v>
      </c>
      <c r="E43" s="185" t="s">
        <v>431</v>
      </c>
      <c r="G43" s="185" t="s">
        <v>432</v>
      </c>
      <c r="L43" s="186" t="s">
        <v>433</v>
      </c>
      <c r="M43" s="185" t="str">
        <f t="shared" si="1"/>
        <v>Bldg_DETPre69-Wal</v>
      </c>
      <c r="N43" s="185" t="s">
        <v>577</v>
      </c>
      <c r="O43" s="185">
        <v>2020</v>
      </c>
      <c r="Q43" s="194" t="s">
        <v>437</v>
      </c>
    </row>
    <row r="44" spans="2:17" ht="15" x14ac:dyDescent="0.2">
      <c r="B44" s="185" t="s">
        <v>586</v>
      </c>
      <c r="C44" s="185" t="str">
        <f t="shared" si="0"/>
        <v>Thermal insulation layer (15 cm) over the last slab in contact with unconditioned space (attic) - DETPre99</v>
      </c>
      <c r="D44" s="185" t="s">
        <v>16</v>
      </c>
      <c r="E44" s="185" t="s">
        <v>431</v>
      </c>
      <c r="G44" s="185" t="s">
        <v>432</v>
      </c>
      <c r="L44" s="186" t="s">
        <v>435</v>
      </c>
      <c r="M44" s="185" t="str">
        <f t="shared" si="1"/>
        <v>Bldg_DETPre79-Wal</v>
      </c>
      <c r="N44" s="185" t="s">
        <v>583</v>
      </c>
      <c r="O44" s="185">
        <v>2020</v>
      </c>
      <c r="Q44" s="194" t="s">
        <v>437</v>
      </c>
    </row>
    <row r="45" spans="2:17" ht="15" x14ac:dyDescent="0.2">
      <c r="B45" s="185" t="s">
        <v>581</v>
      </c>
      <c r="C45" s="185" t="str">
        <f t="shared" si="0"/>
        <v>Isolate below the last concrete slab (10cm) - DETPre99</v>
      </c>
      <c r="D45" s="185" t="s">
        <v>16</v>
      </c>
      <c r="E45" s="185" t="s">
        <v>431</v>
      </c>
      <c r="G45" s="185" t="s">
        <v>432</v>
      </c>
      <c r="L45" s="186" t="s">
        <v>435</v>
      </c>
      <c r="M45" s="185" t="str">
        <f t="shared" si="1"/>
        <v>Bldg_DETPre89-Wal</v>
      </c>
      <c r="N45" s="185" t="s">
        <v>587</v>
      </c>
      <c r="O45" s="185">
        <v>2020</v>
      </c>
      <c r="Q45" s="194" t="s">
        <v>437</v>
      </c>
    </row>
    <row r="46" spans="2:17" ht="15" x14ac:dyDescent="0.2">
      <c r="B46" s="185" t="s">
        <v>590</v>
      </c>
      <c r="C46" s="185" t="str">
        <f t="shared" si="0"/>
        <v>External insulation (10 cm - EIFS System)  - DETPre99</v>
      </c>
      <c r="D46" s="185" t="s">
        <v>16</v>
      </c>
      <c r="E46" s="185" t="s">
        <v>431</v>
      </c>
      <c r="G46" s="185" t="s">
        <v>432</v>
      </c>
      <c r="L46" s="186" t="s">
        <v>435</v>
      </c>
      <c r="M46" s="185" t="str">
        <f t="shared" si="1"/>
        <v>Bldg_DETPre99-Wal</v>
      </c>
      <c r="N46" s="185" t="s">
        <v>590</v>
      </c>
      <c r="O46" s="185">
        <v>2020</v>
      </c>
      <c r="Q46" s="194" t="s">
        <v>437</v>
      </c>
    </row>
    <row r="47" spans="2:17" ht="15" x14ac:dyDescent="0.2">
      <c r="B47" s="185" t="s">
        <v>589</v>
      </c>
      <c r="C47" s="185" t="str">
        <f t="shared" si="0"/>
        <v>Internal insulation (5cm) - DETPre99</v>
      </c>
      <c r="D47" s="185" t="s">
        <v>16</v>
      </c>
      <c r="E47" s="185" t="s">
        <v>431</v>
      </c>
      <c r="G47" s="185" t="s">
        <v>432</v>
      </c>
      <c r="I47" s="195"/>
      <c r="J47" s="195"/>
      <c r="K47" s="195"/>
      <c r="L47" s="186" t="s">
        <v>435</v>
      </c>
      <c r="M47" s="185" t="str">
        <f t="shared" si="1"/>
        <v>Bldg_DETPre09-Wal</v>
      </c>
      <c r="N47" s="185" t="s">
        <v>559</v>
      </c>
      <c r="O47" s="185">
        <v>2020</v>
      </c>
      <c r="Q47" s="196" t="s">
        <v>437</v>
      </c>
    </row>
    <row r="48" spans="2:17" ht="15" x14ac:dyDescent="0.2">
      <c r="B48" s="185" t="s">
        <v>591</v>
      </c>
      <c r="C48" s="185" t="str">
        <f t="shared" si="0"/>
        <v>Window replacement: Double glass with air cavity (16mm) - FLTPre09</v>
      </c>
      <c r="D48" s="185" t="s">
        <v>16</v>
      </c>
      <c r="E48" s="185" t="s">
        <v>431</v>
      </c>
      <c r="G48" s="185" t="s">
        <v>432</v>
      </c>
      <c r="L48" s="186" t="s">
        <v>438</v>
      </c>
      <c r="M48" s="185" t="str">
        <f t="shared" si="1"/>
        <v>Bldg_SDEPre45-Win</v>
      </c>
      <c r="N48" s="185" t="s">
        <v>592</v>
      </c>
      <c r="O48" s="185">
        <v>2020</v>
      </c>
      <c r="Q48" s="194" t="s">
        <v>434</v>
      </c>
    </row>
    <row r="49" spans="1:17" ht="15" x14ac:dyDescent="0.2">
      <c r="B49" s="185" t="s">
        <v>593</v>
      </c>
      <c r="C49" s="185" t="str">
        <f t="shared" si="0"/>
        <v>Window replacement: Triple glass with argon cavity (16mm) - FLTPre09</v>
      </c>
      <c r="D49" s="185" t="s">
        <v>16</v>
      </c>
      <c r="E49" s="185" t="s">
        <v>431</v>
      </c>
      <c r="G49" s="185" t="s">
        <v>432</v>
      </c>
      <c r="L49" s="186" t="s">
        <v>438</v>
      </c>
      <c r="M49" s="185" t="str">
        <f t="shared" si="1"/>
        <v>Bldg_SDEPre69-Win</v>
      </c>
      <c r="N49" s="185" t="s">
        <v>594</v>
      </c>
      <c r="O49" s="185">
        <v>2020</v>
      </c>
      <c r="Q49" s="194" t="s">
        <v>434</v>
      </c>
    </row>
    <row r="50" spans="1:17" ht="15" x14ac:dyDescent="0.2">
      <c r="B50" s="185" t="s">
        <v>595</v>
      </c>
      <c r="C50" s="185" t="str">
        <f t="shared" si="0"/>
        <v>Window replacement: Triple glass with argon cavity (18mm) - FLTPre09</v>
      </c>
      <c r="D50" s="185" t="s">
        <v>16</v>
      </c>
      <c r="E50" s="185" t="s">
        <v>431</v>
      </c>
      <c r="G50" s="185" t="s">
        <v>432</v>
      </c>
      <c r="L50" s="186" t="s">
        <v>438</v>
      </c>
      <c r="M50" s="185" t="str">
        <f t="shared" si="1"/>
        <v>Bldg_SDEPre79-Win</v>
      </c>
      <c r="N50" s="185" t="s">
        <v>596</v>
      </c>
      <c r="O50" s="185">
        <v>2020</v>
      </c>
      <c r="Q50" s="194" t="s">
        <v>434</v>
      </c>
    </row>
    <row r="51" spans="1:17" ht="15" x14ac:dyDescent="0.2">
      <c r="B51" s="185" t="s">
        <v>597</v>
      </c>
      <c r="C51" s="185" t="str">
        <f t="shared" si="0"/>
        <v>Thermal insulation layer (15 cm) over the last slab in contact with unconditioned space (attic) - FLTPre09</v>
      </c>
      <c r="D51" s="185" t="s">
        <v>16</v>
      </c>
      <c r="E51" s="185" t="s">
        <v>431</v>
      </c>
      <c r="G51" s="185" t="s">
        <v>432</v>
      </c>
      <c r="L51" s="186" t="s">
        <v>438</v>
      </c>
      <c r="M51" s="185" t="str">
        <f t="shared" si="1"/>
        <v>Bldg_SDEPre89-Win</v>
      </c>
      <c r="N51" s="185" t="s">
        <v>598</v>
      </c>
      <c r="O51" s="185">
        <v>2020</v>
      </c>
      <c r="Q51" s="194" t="s">
        <v>434</v>
      </c>
    </row>
    <row r="52" spans="1:17" ht="15" x14ac:dyDescent="0.2">
      <c r="B52" s="185" t="s">
        <v>599</v>
      </c>
      <c r="C52" s="185" t="str">
        <f t="shared" si="0"/>
        <v>Isolate below the last concrete slab (10cm) - FLTPre09</v>
      </c>
      <c r="D52" s="185" t="s">
        <v>16</v>
      </c>
      <c r="E52" s="185" t="s">
        <v>431</v>
      </c>
      <c r="G52" s="185" t="s">
        <v>432</v>
      </c>
      <c r="L52" s="186" t="s">
        <v>438</v>
      </c>
      <c r="M52" s="185" t="str">
        <f t="shared" si="1"/>
        <v>Bldg_SDEPre99-Win</v>
      </c>
      <c r="N52" s="185" t="s">
        <v>600</v>
      </c>
      <c r="O52" s="185">
        <v>2020</v>
      </c>
      <c r="Q52" s="194" t="s">
        <v>434</v>
      </c>
    </row>
    <row r="53" spans="1:17" ht="15" x14ac:dyDescent="0.2">
      <c r="B53" s="185" t="s">
        <v>601</v>
      </c>
      <c r="C53" s="185" t="str">
        <f t="shared" si="0"/>
        <v>External insulation (10 cm - EIFS System)  - FLTPre09</v>
      </c>
      <c r="D53" s="185" t="s">
        <v>16</v>
      </c>
      <c r="E53" s="185" t="s">
        <v>431</v>
      </c>
      <c r="G53" s="185" t="s">
        <v>432</v>
      </c>
      <c r="L53" s="186" t="s">
        <v>438</v>
      </c>
      <c r="M53" s="185" t="str">
        <f t="shared" si="1"/>
        <v>Bldg_SDEPre09-Win</v>
      </c>
      <c r="N53" s="185" t="s">
        <v>602</v>
      </c>
      <c r="O53" s="185">
        <v>2020</v>
      </c>
      <c r="Q53" s="194" t="s">
        <v>434</v>
      </c>
    </row>
    <row r="54" spans="1:17" ht="15" x14ac:dyDescent="0.2">
      <c r="B54" s="185" t="s">
        <v>603</v>
      </c>
      <c r="C54" s="185" t="str">
        <f t="shared" si="0"/>
        <v>Internal insulation (5cm) - FLTPre09</v>
      </c>
      <c r="D54" s="185" t="s">
        <v>16</v>
      </c>
      <c r="E54" s="185" t="s">
        <v>431</v>
      </c>
      <c r="G54" s="185" t="s">
        <v>432</v>
      </c>
      <c r="L54" s="186" t="s">
        <v>438</v>
      </c>
      <c r="M54" s="185" t="str">
        <f t="shared" si="1"/>
        <v>Bldg_SDEPre45-Win</v>
      </c>
      <c r="N54" s="185" t="s">
        <v>604</v>
      </c>
      <c r="O54" s="185">
        <v>2020</v>
      </c>
      <c r="Q54" s="194" t="s">
        <v>434</v>
      </c>
    </row>
    <row r="55" spans="1:17" ht="15" x14ac:dyDescent="0.2">
      <c r="B55" s="185" t="s">
        <v>605</v>
      </c>
      <c r="C55" s="185" t="str">
        <f t="shared" si="0"/>
        <v>Window replacement: Double glass with air cavity (16mm) - FLTPre45</v>
      </c>
      <c r="D55" s="185" t="s">
        <v>16</v>
      </c>
      <c r="E55" s="185" t="s">
        <v>431</v>
      </c>
      <c r="G55" s="185" t="s">
        <v>432</v>
      </c>
      <c r="L55" s="186" t="s">
        <v>438</v>
      </c>
      <c r="M55" s="185" t="str">
        <f t="shared" si="1"/>
        <v>Bldg_SDEPre69-Win</v>
      </c>
      <c r="N55" s="185" t="s">
        <v>606</v>
      </c>
      <c r="O55" s="185">
        <v>2020</v>
      </c>
      <c r="Q55" s="194" t="s">
        <v>434</v>
      </c>
    </row>
    <row r="56" spans="1:17" ht="15" x14ac:dyDescent="0.2">
      <c r="A56" s="5"/>
      <c r="B56" s="185" t="s">
        <v>607</v>
      </c>
      <c r="C56" s="185" t="str">
        <f t="shared" si="0"/>
        <v>Window replacement: Triple glass with argon cavity (16mm) - FLTPre45</v>
      </c>
      <c r="D56" s="185" t="s">
        <v>16</v>
      </c>
      <c r="E56" s="185" t="s">
        <v>431</v>
      </c>
      <c r="G56" s="185" t="s">
        <v>432</v>
      </c>
      <c r="L56" s="186" t="s">
        <v>438</v>
      </c>
      <c r="M56" s="185" t="str">
        <f t="shared" si="1"/>
        <v>Bldg_SDEPre79-Win</v>
      </c>
      <c r="N56" s="185" t="s">
        <v>608</v>
      </c>
      <c r="O56" s="185">
        <v>2020</v>
      </c>
      <c r="Q56" s="194" t="s">
        <v>434</v>
      </c>
    </row>
    <row r="57" spans="1:17" ht="15" x14ac:dyDescent="0.2">
      <c r="A57" s="5"/>
      <c r="B57" s="185" t="s">
        <v>609</v>
      </c>
      <c r="C57" s="185" t="str">
        <f t="shared" si="0"/>
        <v>Window replacement: Triple glass with argon cavity (18mm) - FLTPre45</v>
      </c>
      <c r="D57" s="185" t="s">
        <v>16</v>
      </c>
      <c r="E57" s="185" t="s">
        <v>431</v>
      </c>
      <c r="G57" s="185" t="s">
        <v>432</v>
      </c>
      <c r="L57" s="186" t="s">
        <v>438</v>
      </c>
      <c r="M57" s="185" t="str">
        <f t="shared" si="1"/>
        <v>Bldg_SDEPre89-Win</v>
      </c>
      <c r="N57" s="185" t="s">
        <v>610</v>
      </c>
      <c r="O57" s="185">
        <v>2020</v>
      </c>
      <c r="Q57" s="194" t="s">
        <v>434</v>
      </c>
    </row>
    <row r="58" spans="1:17" ht="15" x14ac:dyDescent="0.2">
      <c r="A58" s="5"/>
      <c r="B58" s="185" t="s">
        <v>611</v>
      </c>
      <c r="C58" s="185" t="str">
        <f t="shared" si="0"/>
        <v>Thermal insulation layer (15 cm) over the last slab in contact with unconditioned space (attic) - FLTPre45</v>
      </c>
      <c r="D58" s="185" t="s">
        <v>16</v>
      </c>
      <c r="E58" s="185" t="s">
        <v>431</v>
      </c>
      <c r="G58" s="185" t="s">
        <v>432</v>
      </c>
      <c r="L58" s="186" t="s">
        <v>438</v>
      </c>
      <c r="M58" s="185" t="str">
        <f t="shared" si="1"/>
        <v>Bldg_SDEPre99-Win</v>
      </c>
      <c r="N58" s="185" t="s">
        <v>612</v>
      </c>
      <c r="O58" s="185">
        <v>2020</v>
      </c>
      <c r="Q58" s="194" t="s">
        <v>434</v>
      </c>
    </row>
    <row r="59" spans="1:17" ht="15" x14ac:dyDescent="0.2">
      <c r="A59" s="5"/>
      <c r="B59" s="185" t="s">
        <v>613</v>
      </c>
      <c r="C59" s="185" t="str">
        <f t="shared" si="0"/>
        <v>Isolate below the last concrete slab (10cm) - FLTPre45</v>
      </c>
      <c r="D59" s="185" t="s">
        <v>16</v>
      </c>
      <c r="E59" s="185" t="s">
        <v>431</v>
      </c>
      <c r="G59" s="185" t="s">
        <v>432</v>
      </c>
      <c r="L59" s="186" t="s">
        <v>438</v>
      </c>
      <c r="M59" s="185" t="str">
        <f t="shared" si="1"/>
        <v>Bldg_SDEPre09-Win</v>
      </c>
      <c r="N59" s="185" t="s">
        <v>614</v>
      </c>
      <c r="O59" s="185">
        <v>2020</v>
      </c>
      <c r="Q59" s="194" t="s">
        <v>434</v>
      </c>
    </row>
    <row r="60" spans="1:17" ht="15" x14ac:dyDescent="0.2">
      <c r="A60" s="5"/>
      <c r="B60" s="185" t="s">
        <v>615</v>
      </c>
      <c r="C60" s="185" t="str">
        <f t="shared" si="0"/>
        <v>External insulation (10 cm - EIFS System)  - FLTPre45</v>
      </c>
      <c r="D60" s="185" t="s">
        <v>16</v>
      </c>
      <c r="E60" s="185" t="s">
        <v>431</v>
      </c>
      <c r="G60" s="185" t="s">
        <v>432</v>
      </c>
      <c r="L60" s="186" t="s">
        <v>438</v>
      </c>
      <c r="M60" s="185" t="str">
        <f t="shared" si="1"/>
        <v>Bldg_SDEPre45-Win</v>
      </c>
      <c r="N60" s="185" t="s">
        <v>616</v>
      </c>
      <c r="O60" s="185">
        <v>2020</v>
      </c>
      <c r="Q60" s="194" t="s">
        <v>434</v>
      </c>
    </row>
    <row r="61" spans="1:17" ht="15" x14ac:dyDescent="0.2">
      <c r="A61" s="5"/>
      <c r="B61" s="185" t="s">
        <v>617</v>
      </c>
      <c r="C61" s="185" t="str">
        <f t="shared" si="0"/>
        <v>Internal insulation (5cm) - FLTPre45</v>
      </c>
      <c r="D61" s="185" t="s">
        <v>16</v>
      </c>
      <c r="E61" s="185" t="s">
        <v>431</v>
      </c>
      <c r="G61" s="185" t="s">
        <v>432</v>
      </c>
      <c r="L61" s="186" t="s">
        <v>438</v>
      </c>
      <c r="M61" s="185" t="str">
        <f t="shared" si="1"/>
        <v>Bldg_SDEPre69-Win</v>
      </c>
      <c r="N61" s="185" t="s">
        <v>618</v>
      </c>
      <c r="O61" s="185">
        <v>2020</v>
      </c>
      <c r="Q61" s="194" t="s">
        <v>434</v>
      </c>
    </row>
    <row r="62" spans="1:17" ht="15" x14ac:dyDescent="0.2">
      <c r="A62" s="5"/>
      <c r="B62" s="185" t="s">
        <v>619</v>
      </c>
      <c r="C62" s="185" t="str">
        <f t="shared" si="0"/>
        <v>Window replacement: Double glass with air cavity (16mm) - FLTPre69</v>
      </c>
      <c r="D62" s="185" t="s">
        <v>16</v>
      </c>
      <c r="E62" s="185" t="s">
        <v>431</v>
      </c>
      <c r="G62" s="185" t="s">
        <v>432</v>
      </c>
      <c r="L62" s="186" t="s">
        <v>438</v>
      </c>
      <c r="M62" s="185" t="str">
        <f t="shared" si="1"/>
        <v>Bldg_SDEPre79-Win</v>
      </c>
      <c r="N62" s="185" t="s">
        <v>620</v>
      </c>
      <c r="O62" s="185">
        <v>2020</v>
      </c>
      <c r="Q62" s="194" t="s">
        <v>434</v>
      </c>
    </row>
    <row r="63" spans="1:17" ht="15" x14ac:dyDescent="0.2">
      <c r="A63" s="5"/>
      <c r="B63" s="185" t="s">
        <v>621</v>
      </c>
      <c r="C63" s="185" t="str">
        <f t="shared" si="0"/>
        <v>Window replacement: Triple glass with argon cavity (16mm) - FLTPre69</v>
      </c>
      <c r="D63" s="185" t="s">
        <v>16</v>
      </c>
      <c r="E63" s="185" t="s">
        <v>431</v>
      </c>
      <c r="G63" s="185" t="s">
        <v>432</v>
      </c>
      <c r="L63" s="186" t="s">
        <v>438</v>
      </c>
      <c r="M63" s="185" t="str">
        <f t="shared" si="1"/>
        <v>Bldg_SDEPre89-Win</v>
      </c>
      <c r="N63" s="185" t="s">
        <v>622</v>
      </c>
      <c r="O63" s="185">
        <v>2020</v>
      </c>
      <c r="Q63" s="194" t="s">
        <v>434</v>
      </c>
    </row>
    <row r="64" spans="1:17" ht="15" x14ac:dyDescent="0.2">
      <c r="A64" s="5"/>
      <c r="B64" s="185" t="s">
        <v>623</v>
      </c>
      <c r="C64" s="185" t="str">
        <f t="shared" si="0"/>
        <v>Window replacement: Triple glass with argon cavity (18mm) - FLTPre69</v>
      </c>
      <c r="D64" s="185" t="s">
        <v>16</v>
      </c>
      <c r="E64" s="185" t="s">
        <v>431</v>
      </c>
      <c r="G64" s="185" t="s">
        <v>432</v>
      </c>
      <c r="L64" s="186" t="s">
        <v>438</v>
      </c>
      <c r="M64" s="185" t="str">
        <f t="shared" si="1"/>
        <v>Bldg_SDEPre99-Win</v>
      </c>
      <c r="N64" s="185" t="s">
        <v>624</v>
      </c>
      <c r="O64" s="185">
        <v>2020</v>
      </c>
      <c r="Q64" s="194" t="s">
        <v>434</v>
      </c>
    </row>
    <row r="65" spans="1:17" ht="15" x14ac:dyDescent="0.2">
      <c r="A65" s="5"/>
      <c r="B65" s="185" t="s">
        <v>625</v>
      </c>
      <c r="C65" s="185" t="str">
        <f t="shared" si="0"/>
        <v>Thermal insulation layer (15 cm) over the last slab in contact with unconditioned space (attic) - FLTPre69</v>
      </c>
      <c r="D65" s="185" t="s">
        <v>16</v>
      </c>
      <c r="E65" s="185" t="s">
        <v>431</v>
      </c>
      <c r="G65" s="185" t="s">
        <v>432</v>
      </c>
      <c r="L65" s="186" t="s">
        <v>438</v>
      </c>
      <c r="M65" s="185" t="str">
        <f t="shared" si="1"/>
        <v>Bldg_SDEPre09-Win</v>
      </c>
      <c r="N65" s="185" t="s">
        <v>626</v>
      </c>
      <c r="O65" s="185">
        <v>2020</v>
      </c>
      <c r="Q65" s="194" t="s">
        <v>434</v>
      </c>
    </row>
    <row r="66" spans="1:17" ht="15" x14ac:dyDescent="0.2">
      <c r="A66" s="5"/>
      <c r="B66" s="185" t="s">
        <v>627</v>
      </c>
      <c r="C66" s="185" t="str">
        <f t="shared" si="0"/>
        <v>Isolate below the last concrete slab (10cm) - FLTPre69</v>
      </c>
      <c r="D66" s="185" t="s">
        <v>16</v>
      </c>
      <c r="E66" s="185" t="s">
        <v>431</v>
      </c>
      <c r="G66" s="185" t="s">
        <v>432</v>
      </c>
      <c r="L66" s="186" t="s">
        <v>438</v>
      </c>
      <c r="M66" s="185" t="str">
        <f t="shared" si="1"/>
        <v>Bldg_SDEPre45-Cei</v>
      </c>
      <c r="N66" s="185" t="s">
        <v>628</v>
      </c>
      <c r="O66" s="185">
        <v>2020</v>
      </c>
      <c r="Q66" s="194" t="s">
        <v>436</v>
      </c>
    </row>
    <row r="67" spans="1:17" ht="15" x14ac:dyDescent="0.2">
      <c r="A67" s="5"/>
      <c r="B67" s="185" t="s">
        <v>629</v>
      </c>
      <c r="C67" s="185" t="str">
        <f t="shared" si="0"/>
        <v>External insulation (10 cm - EIFS System)  - FLTPre69</v>
      </c>
      <c r="D67" s="185" t="s">
        <v>16</v>
      </c>
      <c r="E67" s="185" t="s">
        <v>431</v>
      </c>
      <c r="G67" s="185" t="s">
        <v>432</v>
      </c>
      <c r="L67" s="186" t="s">
        <v>438</v>
      </c>
      <c r="M67" s="185" t="str">
        <f t="shared" si="1"/>
        <v>Bldg_SDEPre69-Cei</v>
      </c>
      <c r="N67" s="185" t="s">
        <v>630</v>
      </c>
      <c r="O67" s="185">
        <v>2020</v>
      </c>
      <c r="Q67" s="194" t="s">
        <v>436</v>
      </c>
    </row>
    <row r="68" spans="1:17" ht="15" x14ac:dyDescent="0.2">
      <c r="A68" s="5"/>
      <c r="B68" s="185" t="s">
        <v>631</v>
      </c>
      <c r="C68" s="185" t="str">
        <f t="shared" si="0"/>
        <v>Internal insulation (5cm) - FLTPre69</v>
      </c>
      <c r="D68" s="185" t="s">
        <v>16</v>
      </c>
      <c r="E68" s="185" t="s">
        <v>431</v>
      </c>
      <c r="G68" s="185" t="s">
        <v>432</v>
      </c>
      <c r="L68" s="186" t="s">
        <v>438</v>
      </c>
      <c r="M68" s="185" t="str">
        <f t="shared" si="1"/>
        <v>Bldg_SDEPre79-Cei</v>
      </c>
      <c r="N68" s="185" t="s">
        <v>632</v>
      </c>
      <c r="O68" s="185">
        <v>2020</v>
      </c>
      <c r="Q68" s="194" t="s">
        <v>436</v>
      </c>
    </row>
    <row r="69" spans="1:17" ht="15" x14ac:dyDescent="0.2">
      <c r="A69" s="5"/>
      <c r="B69" s="185" t="s">
        <v>633</v>
      </c>
      <c r="C69" s="185" t="str">
        <f t="shared" si="0"/>
        <v>Window replacement: Double glass with air cavity (16mm) - FLTPre79</v>
      </c>
      <c r="D69" s="185" t="s">
        <v>16</v>
      </c>
      <c r="E69" s="185" t="s">
        <v>431</v>
      </c>
      <c r="G69" s="185" t="s">
        <v>432</v>
      </c>
      <c r="L69" s="186" t="s">
        <v>438</v>
      </c>
      <c r="M69" s="185" t="str">
        <f t="shared" si="1"/>
        <v>Bldg_SDEPre89-Cei</v>
      </c>
      <c r="N69" s="185" t="s">
        <v>634</v>
      </c>
      <c r="O69" s="185">
        <v>2020</v>
      </c>
      <c r="Q69" s="194" t="s">
        <v>436</v>
      </c>
    </row>
    <row r="70" spans="1:17" ht="15" x14ac:dyDescent="0.2">
      <c r="A70" s="5"/>
      <c r="B70" s="185" t="s">
        <v>635</v>
      </c>
      <c r="C70" s="185" t="str">
        <f t="shared" ref="C70:C131" si="2">VLOOKUP(RIGHT(B70,3),$B$134:$C$140,2,FALSE)&amp;" - "&amp;LEFT(B70,8)</f>
        <v>Window replacement: Triple glass with argon cavity (16mm) - FLTPre79</v>
      </c>
      <c r="D70" s="185" t="s">
        <v>16</v>
      </c>
      <c r="E70" s="185" t="s">
        <v>431</v>
      </c>
      <c r="G70" s="185" t="s">
        <v>432</v>
      </c>
      <c r="L70" s="186" t="s">
        <v>438</v>
      </c>
      <c r="M70" s="185" t="str">
        <f t="shared" ref="M70:M131" si="3">IF(L70&lt;&gt;"","Bldg_"&amp;LEFT(N70,8)&amp;"-"&amp;LEFT(Q70,3),"")</f>
        <v>Bldg_SDEPre99-Cei</v>
      </c>
      <c r="N70" s="185" t="s">
        <v>636</v>
      </c>
      <c r="O70" s="185">
        <v>2020</v>
      </c>
      <c r="Q70" s="194" t="s">
        <v>436</v>
      </c>
    </row>
    <row r="71" spans="1:17" ht="15" x14ac:dyDescent="0.2">
      <c r="A71" s="5"/>
      <c r="B71" s="185" t="s">
        <v>637</v>
      </c>
      <c r="C71" s="185" t="str">
        <f t="shared" si="2"/>
        <v>Window replacement: Triple glass with argon cavity (18mm) - FLTPre79</v>
      </c>
      <c r="D71" s="185" t="s">
        <v>16</v>
      </c>
      <c r="E71" s="185" t="s">
        <v>431</v>
      </c>
      <c r="G71" s="185" t="s">
        <v>432</v>
      </c>
      <c r="L71" s="186" t="s">
        <v>438</v>
      </c>
      <c r="M71" s="185" t="str">
        <f t="shared" si="3"/>
        <v>Bldg_SDEPre09-Cei</v>
      </c>
      <c r="N71" s="185" t="s">
        <v>638</v>
      </c>
      <c r="O71" s="185">
        <v>2020</v>
      </c>
      <c r="Q71" s="194" t="s">
        <v>436</v>
      </c>
    </row>
    <row r="72" spans="1:17" ht="15" x14ac:dyDescent="0.2">
      <c r="A72" s="5"/>
      <c r="B72" s="185" t="s">
        <v>639</v>
      </c>
      <c r="C72" s="185" t="str">
        <f t="shared" si="2"/>
        <v>Thermal insulation layer (15 cm) over the last slab in contact with unconditioned space (attic) - FLTPre79</v>
      </c>
      <c r="D72" s="185" t="s">
        <v>16</v>
      </c>
      <c r="E72" s="185" t="s">
        <v>431</v>
      </c>
      <c r="G72" s="185" t="s">
        <v>432</v>
      </c>
      <c r="L72" s="186" t="s">
        <v>438</v>
      </c>
      <c r="M72" s="185" t="str">
        <f t="shared" si="3"/>
        <v>Bldg_SDEPre45-Cei</v>
      </c>
      <c r="N72" s="185" t="s">
        <v>640</v>
      </c>
      <c r="O72" s="185">
        <v>2020</v>
      </c>
      <c r="Q72" s="194" t="s">
        <v>436</v>
      </c>
    </row>
    <row r="73" spans="1:17" ht="15" x14ac:dyDescent="0.2">
      <c r="A73" s="5"/>
      <c r="B73" s="185" t="s">
        <v>641</v>
      </c>
      <c r="C73" s="185" t="str">
        <f t="shared" si="2"/>
        <v>Isolate below the last concrete slab (10cm) - FLTPre79</v>
      </c>
      <c r="D73" s="185" t="s">
        <v>16</v>
      </c>
      <c r="E73" s="185" t="s">
        <v>431</v>
      </c>
      <c r="G73" s="185" t="s">
        <v>432</v>
      </c>
      <c r="L73" s="186" t="s">
        <v>438</v>
      </c>
      <c r="M73" s="185" t="str">
        <f t="shared" si="3"/>
        <v>Bldg_SDEPre69-Cei</v>
      </c>
      <c r="N73" s="185" t="s">
        <v>642</v>
      </c>
      <c r="O73" s="185">
        <v>2020</v>
      </c>
      <c r="Q73" s="194" t="s">
        <v>436</v>
      </c>
    </row>
    <row r="74" spans="1:17" ht="15" x14ac:dyDescent="0.2">
      <c r="A74" s="5"/>
      <c r="B74" s="185" t="s">
        <v>643</v>
      </c>
      <c r="C74" s="185" t="str">
        <f t="shared" si="2"/>
        <v>External insulation (10 cm - EIFS System)  - FLTPre79</v>
      </c>
      <c r="D74" s="185" t="s">
        <v>16</v>
      </c>
      <c r="E74" s="185" t="s">
        <v>431</v>
      </c>
      <c r="G74" s="185" t="s">
        <v>432</v>
      </c>
      <c r="L74" s="186" t="s">
        <v>438</v>
      </c>
      <c r="M74" s="185" t="str">
        <f t="shared" si="3"/>
        <v>Bldg_SDEPre79-Cei</v>
      </c>
      <c r="N74" s="185" t="s">
        <v>644</v>
      </c>
      <c r="O74" s="185">
        <v>2020</v>
      </c>
      <c r="Q74" s="194" t="s">
        <v>436</v>
      </c>
    </row>
    <row r="75" spans="1:17" ht="15" x14ac:dyDescent="0.2">
      <c r="A75" s="5"/>
      <c r="B75" s="185" t="s">
        <v>645</v>
      </c>
      <c r="C75" s="185" t="str">
        <f t="shared" si="2"/>
        <v>Internal insulation (5cm) - FLTPre79</v>
      </c>
      <c r="D75" s="185" t="s">
        <v>16</v>
      </c>
      <c r="E75" s="185" t="s">
        <v>431</v>
      </c>
      <c r="G75" s="185" t="s">
        <v>432</v>
      </c>
      <c r="L75" s="186" t="s">
        <v>438</v>
      </c>
      <c r="M75" s="185" t="str">
        <f t="shared" si="3"/>
        <v>Bldg_SDEPre89-Cei</v>
      </c>
      <c r="N75" s="185" t="s">
        <v>646</v>
      </c>
      <c r="O75" s="185">
        <v>2020</v>
      </c>
      <c r="Q75" s="194" t="s">
        <v>436</v>
      </c>
    </row>
    <row r="76" spans="1:17" ht="15" x14ac:dyDescent="0.2">
      <c r="A76" s="5"/>
      <c r="B76" s="185" t="s">
        <v>647</v>
      </c>
      <c r="C76" s="185" t="str">
        <f t="shared" si="2"/>
        <v>Window replacement: Double glass with air cavity (16mm) - FLTPre89</v>
      </c>
      <c r="D76" s="185" t="s">
        <v>16</v>
      </c>
      <c r="E76" s="185" t="s">
        <v>431</v>
      </c>
      <c r="G76" s="185" t="s">
        <v>432</v>
      </c>
      <c r="L76" s="186" t="s">
        <v>438</v>
      </c>
      <c r="M76" s="185" t="str">
        <f t="shared" si="3"/>
        <v>Bldg_SDEPre99-Cei</v>
      </c>
      <c r="N76" s="185" t="s">
        <v>648</v>
      </c>
      <c r="O76" s="185">
        <v>2020</v>
      </c>
      <c r="Q76" s="194" t="s">
        <v>436</v>
      </c>
    </row>
    <row r="77" spans="1:17" ht="15" x14ac:dyDescent="0.2">
      <c r="A77" s="5"/>
      <c r="B77" s="185" t="s">
        <v>649</v>
      </c>
      <c r="C77" s="185" t="str">
        <f t="shared" si="2"/>
        <v>Window replacement: Triple glass with argon cavity (16mm) - FLTPre89</v>
      </c>
      <c r="D77" s="185" t="s">
        <v>16</v>
      </c>
      <c r="E77" s="185" t="s">
        <v>431</v>
      </c>
      <c r="G77" s="185" t="s">
        <v>432</v>
      </c>
      <c r="L77" s="186" t="s">
        <v>438</v>
      </c>
      <c r="M77" s="185" t="str">
        <f t="shared" si="3"/>
        <v>Bldg_SDEPre09-Cei</v>
      </c>
      <c r="N77" s="185" t="s">
        <v>650</v>
      </c>
      <c r="O77" s="185">
        <v>2020</v>
      </c>
      <c r="Q77" s="194" t="s">
        <v>436</v>
      </c>
    </row>
    <row r="78" spans="1:17" ht="15" x14ac:dyDescent="0.2">
      <c r="A78" s="5"/>
      <c r="B78" s="185" t="s">
        <v>651</v>
      </c>
      <c r="C78" s="185" t="str">
        <f t="shared" si="2"/>
        <v>Window replacement: Triple glass with argon cavity (18mm) - FLTPre89</v>
      </c>
      <c r="D78" s="185" t="s">
        <v>16</v>
      </c>
      <c r="E78" s="185" t="s">
        <v>431</v>
      </c>
      <c r="G78" s="185" t="s">
        <v>432</v>
      </c>
      <c r="L78" s="186" t="s">
        <v>438</v>
      </c>
      <c r="M78" s="185" t="str">
        <f t="shared" si="3"/>
        <v>Bldg_SDEPre45-Wal</v>
      </c>
      <c r="N78" s="185" t="s">
        <v>652</v>
      </c>
      <c r="O78" s="185">
        <v>2020</v>
      </c>
      <c r="Q78" s="194" t="s">
        <v>437</v>
      </c>
    </row>
    <row r="79" spans="1:17" ht="15" x14ac:dyDescent="0.2">
      <c r="A79" s="5"/>
      <c r="B79" s="185" t="s">
        <v>653</v>
      </c>
      <c r="C79" s="185" t="str">
        <f t="shared" si="2"/>
        <v>Thermal insulation layer (15 cm) over the last slab in contact with unconditioned space (attic) - FLTPre89</v>
      </c>
      <c r="D79" s="185" t="s">
        <v>16</v>
      </c>
      <c r="E79" s="185" t="s">
        <v>431</v>
      </c>
      <c r="G79" s="185" t="s">
        <v>432</v>
      </c>
      <c r="L79" s="186" t="s">
        <v>438</v>
      </c>
      <c r="M79" s="185" t="str">
        <f t="shared" si="3"/>
        <v>Bldg_SDEPre69-Wal</v>
      </c>
      <c r="N79" s="185" t="s">
        <v>654</v>
      </c>
      <c r="O79" s="185">
        <v>2020</v>
      </c>
      <c r="Q79" s="194" t="s">
        <v>437</v>
      </c>
    </row>
    <row r="80" spans="1:17" ht="15" x14ac:dyDescent="0.2">
      <c r="A80" s="5"/>
      <c r="B80" s="185" t="s">
        <v>655</v>
      </c>
      <c r="C80" s="185" t="str">
        <f t="shared" si="2"/>
        <v>Isolate below the last concrete slab (10cm) - FLTPre89</v>
      </c>
      <c r="D80" s="185" t="s">
        <v>16</v>
      </c>
      <c r="E80" s="185" t="s">
        <v>431</v>
      </c>
      <c r="G80" s="185" t="s">
        <v>432</v>
      </c>
      <c r="L80" s="186" t="s">
        <v>438</v>
      </c>
      <c r="M80" s="185" t="str">
        <f t="shared" si="3"/>
        <v>Bldg_SDEPre79-Wal</v>
      </c>
      <c r="N80" s="185" t="s">
        <v>656</v>
      </c>
      <c r="O80" s="185">
        <v>2020</v>
      </c>
      <c r="Q80" s="194" t="s">
        <v>437</v>
      </c>
    </row>
    <row r="81" spans="1:17" ht="15" x14ac:dyDescent="0.2">
      <c r="A81" s="5"/>
      <c r="B81" s="185" t="s">
        <v>657</v>
      </c>
      <c r="C81" s="185" t="str">
        <f t="shared" si="2"/>
        <v>External insulation (10 cm - EIFS System)  - FLTPre89</v>
      </c>
      <c r="D81" s="185" t="s">
        <v>16</v>
      </c>
      <c r="E81" s="185" t="s">
        <v>431</v>
      </c>
      <c r="G81" s="185" t="s">
        <v>432</v>
      </c>
      <c r="L81" s="186" t="s">
        <v>438</v>
      </c>
      <c r="M81" s="185" t="str">
        <f t="shared" si="3"/>
        <v>Bldg_SDEPre89-Wal</v>
      </c>
      <c r="N81" s="185" t="s">
        <v>658</v>
      </c>
      <c r="O81" s="185">
        <v>2020</v>
      </c>
      <c r="Q81" s="194" t="s">
        <v>437</v>
      </c>
    </row>
    <row r="82" spans="1:17" ht="15" x14ac:dyDescent="0.2">
      <c r="A82" s="5"/>
      <c r="B82" s="185" t="s">
        <v>659</v>
      </c>
      <c r="C82" s="185" t="str">
        <f t="shared" si="2"/>
        <v>Internal insulation (5cm) - FLTPre89</v>
      </c>
      <c r="D82" s="185" t="s">
        <v>16</v>
      </c>
      <c r="E82" s="185" t="s">
        <v>431</v>
      </c>
      <c r="G82" s="185" t="s">
        <v>432</v>
      </c>
      <c r="L82" s="186" t="s">
        <v>438</v>
      </c>
      <c r="M82" s="185" t="str">
        <f t="shared" si="3"/>
        <v>Bldg_SDEPre99-Wal</v>
      </c>
      <c r="N82" s="185" t="s">
        <v>660</v>
      </c>
      <c r="O82" s="185">
        <v>2020</v>
      </c>
      <c r="Q82" s="194" t="s">
        <v>437</v>
      </c>
    </row>
    <row r="83" spans="1:17" ht="15" x14ac:dyDescent="0.2">
      <c r="A83" s="5"/>
      <c r="B83" s="185" t="s">
        <v>661</v>
      </c>
      <c r="C83" s="185" t="str">
        <f t="shared" si="2"/>
        <v>Window replacement: Double glass with air cavity (16mm) - FLTPre99</v>
      </c>
      <c r="D83" s="185" t="s">
        <v>16</v>
      </c>
      <c r="E83" s="185" t="s">
        <v>431</v>
      </c>
      <c r="G83" s="185" t="s">
        <v>432</v>
      </c>
      <c r="L83" s="186" t="s">
        <v>438</v>
      </c>
      <c r="M83" s="185" t="str">
        <f t="shared" si="3"/>
        <v>Bldg_SDEPre09-Wal</v>
      </c>
      <c r="N83" s="185" t="s">
        <v>662</v>
      </c>
      <c r="O83" s="185">
        <v>2020</v>
      </c>
      <c r="Q83" s="194" t="s">
        <v>437</v>
      </c>
    </row>
    <row r="84" spans="1:17" ht="15" x14ac:dyDescent="0.2">
      <c r="A84" s="5"/>
      <c r="B84" s="185" t="s">
        <v>663</v>
      </c>
      <c r="C84" s="185" t="str">
        <f t="shared" si="2"/>
        <v>Window replacement: Triple glass with argon cavity (16mm) - FLTPre99</v>
      </c>
      <c r="D84" s="185" t="s">
        <v>16</v>
      </c>
      <c r="E84" s="185" t="s">
        <v>431</v>
      </c>
      <c r="G84" s="185" t="s">
        <v>432</v>
      </c>
      <c r="L84" s="186" t="s">
        <v>438</v>
      </c>
      <c r="M84" s="185" t="str">
        <f t="shared" si="3"/>
        <v>Bldg_SDEPre45-Wal</v>
      </c>
      <c r="N84" s="185" t="s">
        <v>664</v>
      </c>
      <c r="O84" s="185">
        <v>2020</v>
      </c>
      <c r="Q84" s="194" t="s">
        <v>437</v>
      </c>
    </row>
    <row r="85" spans="1:17" ht="15" x14ac:dyDescent="0.2">
      <c r="A85" s="5"/>
      <c r="B85" s="185" t="s">
        <v>665</v>
      </c>
      <c r="C85" s="185" t="str">
        <f t="shared" si="2"/>
        <v>Window replacement: Triple glass with argon cavity (18mm) - FLTPre99</v>
      </c>
      <c r="D85" s="185" t="s">
        <v>16</v>
      </c>
      <c r="E85" s="185" t="s">
        <v>431</v>
      </c>
      <c r="G85" s="185" t="s">
        <v>432</v>
      </c>
      <c r="L85" s="186" t="s">
        <v>438</v>
      </c>
      <c r="M85" s="185" t="str">
        <f t="shared" si="3"/>
        <v>Bldg_SDEPre69-Wal</v>
      </c>
      <c r="N85" s="185" t="s">
        <v>666</v>
      </c>
      <c r="O85" s="185">
        <v>2020</v>
      </c>
      <c r="Q85" s="194" t="s">
        <v>437</v>
      </c>
    </row>
    <row r="86" spans="1:17" ht="15" x14ac:dyDescent="0.2">
      <c r="A86" s="5"/>
      <c r="B86" s="185" t="s">
        <v>667</v>
      </c>
      <c r="C86" s="185" t="str">
        <f t="shared" si="2"/>
        <v>Thermal insulation layer (15 cm) over the last slab in contact with unconditioned space (attic) - FLTPre99</v>
      </c>
      <c r="D86" s="185" t="s">
        <v>16</v>
      </c>
      <c r="E86" s="185" t="s">
        <v>431</v>
      </c>
      <c r="G86" s="185" t="s">
        <v>432</v>
      </c>
      <c r="L86" s="186" t="s">
        <v>438</v>
      </c>
      <c r="M86" s="185" t="str">
        <f t="shared" si="3"/>
        <v>Bldg_SDEPre79-Wal</v>
      </c>
      <c r="N86" s="185" t="s">
        <v>668</v>
      </c>
      <c r="O86" s="185">
        <v>2020</v>
      </c>
      <c r="Q86" s="194" t="s">
        <v>437</v>
      </c>
    </row>
    <row r="87" spans="1:17" ht="15" x14ac:dyDescent="0.2">
      <c r="A87" s="5"/>
      <c r="B87" s="185" t="s">
        <v>669</v>
      </c>
      <c r="C87" s="185" t="str">
        <f t="shared" si="2"/>
        <v>Isolate below the last concrete slab (10cm) - FLTPre99</v>
      </c>
      <c r="D87" s="185" t="s">
        <v>16</v>
      </c>
      <c r="E87" s="185" t="s">
        <v>431</v>
      </c>
      <c r="G87" s="185" t="s">
        <v>432</v>
      </c>
      <c r="L87" s="186" t="s">
        <v>438</v>
      </c>
      <c r="M87" s="185" t="str">
        <f t="shared" si="3"/>
        <v>Bldg_SDEPre89-Wal</v>
      </c>
      <c r="N87" s="185" t="s">
        <v>670</v>
      </c>
      <c r="O87" s="185">
        <v>2020</v>
      </c>
      <c r="Q87" s="194" t="s">
        <v>437</v>
      </c>
    </row>
    <row r="88" spans="1:17" ht="15" x14ac:dyDescent="0.2">
      <c r="A88" s="5"/>
      <c r="B88" s="185" t="s">
        <v>671</v>
      </c>
      <c r="C88" s="185" t="str">
        <f t="shared" si="2"/>
        <v>External insulation (10 cm - EIFS System)  - FLTPre99</v>
      </c>
      <c r="D88" s="185" t="s">
        <v>16</v>
      </c>
      <c r="E88" s="185" t="s">
        <v>431</v>
      </c>
      <c r="G88" s="185" t="s">
        <v>432</v>
      </c>
      <c r="L88" s="186" t="s">
        <v>438</v>
      </c>
      <c r="M88" s="185" t="str">
        <f t="shared" si="3"/>
        <v>Bldg_SDEPre99-Wal</v>
      </c>
      <c r="N88" s="185" t="s">
        <v>672</v>
      </c>
      <c r="O88" s="185">
        <v>2020</v>
      </c>
      <c r="Q88" s="194" t="s">
        <v>437</v>
      </c>
    </row>
    <row r="89" spans="1:17" ht="15" x14ac:dyDescent="0.2">
      <c r="A89" s="5"/>
      <c r="B89" s="185" t="s">
        <v>673</v>
      </c>
      <c r="C89" s="185" t="str">
        <f t="shared" si="2"/>
        <v>Internal insulation (5cm) - FLTPre99</v>
      </c>
      <c r="D89" s="185" t="s">
        <v>16</v>
      </c>
      <c r="E89" s="185" t="s">
        <v>431</v>
      </c>
      <c r="G89" s="185" t="s">
        <v>432</v>
      </c>
      <c r="I89" s="195"/>
      <c r="J89" s="195"/>
      <c r="K89" s="195"/>
      <c r="L89" s="186" t="s">
        <v>438</v>
      </c>
      <c r="M89" s="185" t="str">
        <f t="shared" si="3"/>
        <v>Bldg_SDEPre09-Wal</v>
      </c>
      <c r="N89" s="185" t="s">
        <v>674</v>
      </c>
      <c r="O89" s="185">
        <v>2020</v>
      </c>
      <c r="Q89" s="196" t="s">
        <v>437</v>
      </c>
    </row>
    <row r="90" spans="1:17" ht="15" x14ac:dyDescent="0.2">
      <c r="A90" s="5"/>
      <c r="B90" s="185" t="s">
        <v>602</v>
      </c>
      <c r="C90" s="185" t="str">
        <f t="shared" si="2"/>
        <v>Window replacement: Double glass with air cavity (16mm) - SDEPre09</v>
      </c>
      <c r="D90" s="185" t="s">
        <v>16</v>
      </c>
      <c r="E90" s="185" t="s">
        <v>431</v>
      </c>
      <c r="G90" s="185" t="s">
        <v>432</v>
      </c>
      <c r="L90" s="186" t="s">
        <v>439</v>
      </c>
      <c r="M90" s="185" t="str">
        <f t="shared" si="3"/>
        <v>Bldg_FLTPre45-Win</v>
      </c>
      <c r="N90" s="185" t="s">
        <v>605</v>
      </c>
      <c r="O90" s="185">
        <v>2020</v>
      </c>
      <c r="Q90" s="194" t="s">
        <v>434</v>
      </c>
    </row>
    <row r="91" spans="1:17" ht="15" x14ac:dyDescent="0.2">
      <c r="A91" s="5"/>
      <c r="B91" s="185" t="s">
        <v>614</v>
      </c>
      <c r="C91" s="185" t="str">
        <f t="shared" si="2"/>
        <v>Window replacement: Triple glass with argon cavity (16mm) - SDEPre09</v>
      </c>
      <c r="D91" s="185" t="s">
        <v>16</v>
      </c>
      <c r="E91" s="185" t="s">
        <v>431</v>
      </c>
      <c r="G91" s="185" t="s">
        <v>432</v>
      </c>
      <c r="L91" s="186" t="s">
        <v>439</v>
      </c>
      <c r="M91" s="185" t="str">
        <f t="shared" si="3"/>
        <v>Bldg_FLTPre69-Win</v>
      </c>
      <c r="N91" s="185" t="s">
        <v>619</v>
      </c>
      <c r="O91" s="185">
        <v>2020</v>
      </c>
      <c r="Q91" s="194" t="s">
        <v>434</v>
      </c>
    </row>
    <row r="92" spans="1:17" ht="15" x14ac:dyDescent="0.2">
      <c r="A92" s="5"/>
      <c r="B92" s="185" t="s">
        <v>626</v>
      </c>
      <c r="C92" s="185" t="str">
        <f t="shared" si="2"/>
        <v>Window replacement: Triple glass with argon cavity (18mm) - SDEPre09</v>
      </c>
      <c r="D92" s="185" t="s">
        <v>16</v>
      </c>
      <c r="E92" s="185" t="s">
        <v>431</v>
      </c>
      <c r="G92" s="185" t="s">
        <v>432</v>
      </c>
      <c r="L92" s="186" t="s">
        <v>439</v>
      </c>
      <c r="M92" s="185" t="str">
        <f t="shared" si="3"/>
        <v>Bldg_FLTPre79-Win</v>
      </c>
      <c r="N92" s="185" t="s">
        <v>633</v>
      </c>
      <c r="O92" s="185">
        <v>2020</v>
      </c>
      <c r="Q92" s="194" t="s">
        <v>434</v>
      </c>
    </row>
    <row r="93" spans="1:17" ht="15" x14ac:dyDescent="0.2">
      <c r="A93" s="5"/>
      <c r="B93" s="185" t="s">
        <v>650</v>
      </c>
      <c r="C93" s="185" t="str">
        <f t="shared" si="2"/>
        <v>Thermal insulation layer (15 cm) over the last slab in contact with unconditioned space (attic) - SDEPre09</v>
      </c>
      <c r="D93" s="185" t="s">
        <v>16</v>
      </c>
      <c r="E93" s="185" t="s">
        <v>431</v>
      </c>
      <c r="G93" s="185" t="s">
        <v>432</v>
      </c>
      <c r="L93" s="186" t="s">
        <v>439</v>
      </c>
      <c r="M93" s="185" t="str">
        <f t="shared" si="3"/>
        <v>Bldg_FLTPre89-Win</v>
      </c>
      <c r="N93" s="185" t="s">
        <v>647</v>
      </c>
      <c r="O93" s="185">
        <v>2020</v>
      </c>
      <c r="Q93" s="194" t="s">
        <v>434</v>
      </c>
    </row>
    <row r="94" spans="1:17" ht="15" x14ac:dyDescent="0.2">
      <c r="A94" s="5"/>
      <c r="B94" s="185" t="s">
        <v>638</v>
      </c>
      <c r="C94" s="185" t="str">
        <f t="shared" si="2"/>
        <v>Isolate below the last concrete slab (10cm) - SDEPre09</v>
      </c>
      <c r="D94" s="185" t="s">
        <v>16</v>
      </c>
      <c r="E94" s="185" t="s">
        <v>431</v>
      </c>
      <c r="G94" s="185" t="s">
        <v>432</v>
      </c>
      <c r="L94" s="186" t="s">
        <v>439</v>
      </c>
      <c r="M94" s="185" t="str">
        <f t="shared" si="3"/>
        <v>Bldg_FLTPre99-Win</v>
      </c>
      <c r="N94" s="185" t="s">
        <v>661</v>
      </c>
      <c r="O94" s="185">
        <v>2020</v>
      </c>
      <c r="Q94" s="194" t="s">
        <v>434</v>
      </c>
    </row>
    <row r="95" spans="1:17" ht="15" x14ac:dyDescent="0.2">
      <c r="A95" s="5"/>
      <c r="B95" s="185" t="s">
        <v>674</v>
      </c>
      <c r="C95" s="185" t="str">
        <f t="shared" si="2"/>
        <v>External insulation (10 cm - EIFS System)  - SDEPre09</v>
      </c>
      <c r="D95" s="185" t="s">
        <v>16</v>
      </c>
      <c r="E95" s="185" t="s">
        <v>431</v>
      </c>
      <c r="G95" s="185" t="s">
        <v>432</v>
      </c>
      <c r="L95" s="186" t="s">
        <v>439</v>
      </c>
      <c r="M95" s="185" t="str">
        <f t="shared" si="3"/>
        <v>Bldg_FLTPre09-Win</v>
      </c>
      <c r="N95" s="185" t="s">
        <v>591</v>
      </c>
      <c r="O95" s="185">
        <v>2020</v>
      </c>
      <c r="Q95" s="194" t="s">
        <v>434</v>
      </c>
    </row>
    <row r="96" spans="1:17" ht="15" x14ac:dyDescent="0.2">
      <c r="A96" s="5"/>
      <c r="B96" s="185" t="s">
        <v>662</v>
      </c>
      <c r="C96" s="185" t="str">
        <f t="shared" si="2"/>
        <v>Internal insulation (5cm) - SDEPre09</v>
      </c>
      <c r="D96" s="185" t="s">
        <v>16</v>
      </c>
      <c r="E96" s="185" t="s">
        <v>431</v>
      </c>
      <c r="G96" s="185" t="s">
        <v>432</v>
      </c>
      <c r="L96" s="186" t="s">
        <v>439</v>
      </c>
      <c r="M96" s="185" t="str">
        <f t="shared" si="3"/>
        <v>Bldg_FLTPre45-Win</v>
      </c>
      <c r="N96" s="185" t="s">
        <v>607</v>
      </c>
      <c r="O96" s="185">
        <v>2020</v>
      </c>
      <c r="Q96" s="194" t="s">
        <v>434</v>
      </c>
    </row>
    <row r="97" spans="1:17" ht="15" x14ac:dyDescent="0.2">
      <c r="A97" s="5"/>
      <c r="B97" s="185" t="s">
        <v>592</v>
      </c>
      <c r="C97" s="185" t="str">
        <f t="shared" si="2"/>
        <v>Window replacement: Double glass with air cavity (16mm) - SDEPre45</v>
      </c>
      <c r="D97" s="185" t="s">
        <v>16</v>
      </c>
      <c r="E97" s="185" t="s">
        <v>431</v>
      </c>
      <c r="G97" s="185" t="s">
        <v>432</v>
      </c>
      <c r="L97" s="186" t="s">
        <v>439</v>
      </c>
      <c r="M97" s="185" t="str">
        <f t="shared" si="3"/>
        <v>Bldg_FLTPre69-Win</v>
      </c>
      <c r="N97" s="185" t="s">
        <v>621</v>
      </c>
      <c r="O97" s="185">
        <v>2020</v>
      </c>
      <c r="Q97" s="194" t="s">
        <v>434</v>
      </c>
    </row>
    <row r="98" spans="1:17" ht="15" x14ac:dyDescent="0.2">
      <c r="A98" s="5"/>
      <c r="B98" s="185" t="s">
        <v>604</v>
      </c>
      <c r="C98" s="185" t="str">
        <f t="shared" si="2"/>
        <v>Window replacement: Triple glass with argon cavity (16mm) - SDEPre45</v>
      </c>
      <c r="D98" s="185" t="s">
        <v>16</v>
      </c>
      <c r="E98" s="185" t="s">
        <v>431</v>
      </c>
      <c r="G98" s="185" t="s">
        <v>432</v>
      </c>
      <c r="L98" s="186" t="s">
        <v>439</v>
      </c>
      <c r="M98" s="185" t="str">
        <f t="shared" si="3"/>
        <v>Bldg_FLTPre79-Win</v>
      </c>
      <c r="N98" s="185" t="s">
        <v>635</v>
      </c>
      <c r="O98" s="185">
        <v>2020</v>
      </c>
      <c r="Q98" s="194" t="s">
        <v>434</v>
      </c>
    </row>
    <row r="99" spans="1:17" ht="15" x14ac:dyDescent="0.2">
      <c r="A99" s="5"/>
      <c r="B99" s="185" t="s">
        <v>616</v>
      </c>
      <c r="C99" s="185" t="str">
        <f t="shared" si="2"/>
        <v>Window replacement: Triple glass with argon cavity (18mm) - SDEPre45</v>
      </c>
      <c r="D99" s="185" t="s">
        <v>16</v>
      </c>
      <c r="E99" s="185" t="s">
        <v>431</v>
      </c>
      <c r="G99" s="185" t="s">
        <v>432</v>
      </c>
      <c r="L99" s="186" t="s">
        <v>439</v>
      </c>
      <c r="M99" s="185" t="str">
        <f t="shared" si="3"/>
        <v>Bldg_FLTPre89-Win</v>
      </c>
      <c r="N99" s="185" t="s">
        <v>649</v>
      </c>
      <c r="O99" s="185">
        <v>2020</v>
      </c>
      <c r="Q99" s="194" t="s">
        <v>434</v>
      </c>
    </row>
    <row r="100" spans="1:17" ht="15" x14ac:dyDescent="0.2">
      <c r="A100" s="5"/>
      <c r="B100" s="185" t="s">
        <v>640</v>
      </c>
      <c r="C100" s="185" t="str">
        <f t="shared" si="2"/>
        <v>Thermal insulation layer (15 cm) over the last slab in contact with unconditioned space (attic) - SDEPre45</v>
      </c>
      <c r="D100" s="185" t="s">
        <v>16</v>
      </c>
      <c r="E100" s="185" t="s">
        <v>431</v>
      </c>
      <c r="G100" s="185" t="s">
        <v>432</v>
      </c>
      <c r="L100" s="186" t="s">
        <v>439</v>
      </c>
      <c r="M100" s="185" t="str">
        <f t="shared" si="3"/>
        <v>Bldg_FLTPre99-Win</v>
      </c>
      <c r="N100" s="185" t="s">
        <v>663</v>
      </c>
      <c r="O100" s="185">
        <v>2020</v>
      </c>
      <c r="Q100" s="194" t="s">
        <v>434</v>
      </c>
    </row>
    <row r="101" spans="1:17" ht="15" x14ac:dyDescent="0.2">
      <c r="A101" s="5"/>
      <c r="B101" s="185" t="s">
        <v>628</v>
      </c>
      <c r="C101" s="185" t="str">
        <f t="shared" si="2"/>
        <v>Isolate below the last concrete slab (10cm) - SDEPre45</v>
      </c>
      <c r="D101" s="185" t="s">
        <v>16</v>
      </c>
      <c r="E101" s="185" t="s">
        <v>431</v>
      </c>
      <c r="G101" s="185" t="s">
        <v>432</v>
      </c>
      <c r="L101" s="186" t="s">
        <v>439</v>
      </c>
      <c r="M101" s="185" t="str">
        <f t="shared" si="3"/>
        <v>Bldg_FLTPre09-Win</v>
      </c>
      <c r="N101" s="185" t="s">
        <v>593</v>
      </c>
      <c r="O101" s="185">
        <v>2020</v>
      </c>
      <c r="Q101" s="194" t="s">
        <v>434</v>
      </c>
    </row>
    <row r="102" spans="1:17" ht="15" x14ac:dyDescent="0.2">
      <c r="A102" s="5"/>
      <c r="B102" s="185" t="s">
        <v>664</v>
      </c>
      <c r="C102" s="185" t="str">
        <f t="shared" si="2"/>
        <v>External insulation (10 cm - EIFS System)  - SDEPre45</v>
      </c>
      <c r="D102" s="185" t="s">
        <v>16</v>
      </c>
      <c r="E102" s="185" t="s">
        <v>431</v>
      </c>
      <c r="G102" s="185" t="s">
        <v>432</v>
      </c>
      <c r="L102" s="186" t="s">
        <v>439</v>
      </c>
      <c r="M102" s="185" t="str">
        <f t="shared" si="3"/>
        <v>Bldg_FLTPre45-Win</v>
      </c>
      <c r="N102" s="185" t="s">
        <v>609</v>
      </c>
      <c r="O102" s="185">
        <v>2020</v>
      </c>
      <c r="Q102" s="194" t="s">
        <v>434</v>
      </c>
    </row>
    <row r="103" spans="1:17" ht="15" x14ac:dyDescent="0.2">
      <c r="A103" s="5"/>
      <c r="B103" s="185" t="s">
        <v>652</v>
      </c>
      <c r="C103" s="185" t="str">
        <f t="shared" si="2"/>
        <v>Internal insulation (5cm) - SDEPre45</v>
      </c>
      <c r="D103" s="185" t="s">
        <v>16</v>
      </c>
      <c r="E103" s="185" t="s">
        <v>431</v>
      </c>
      <c r="G103" s="185" t="s">
        <v>432</v>
      </c>
      <c r="L103" s="186" t="s">
        <v>439</v>
      </c>
      <c r="M103" s="185" t="str">
        <f t="shared" si="3"/>
        <v>Bldg_FLTPre69-Win</v>
      </c>
      <c r="N103" s="185" t="s">
        <v>623</v>
      </c>
      <c r="O103" s="185">
        <v>2020</v>
      </c>
      <c r="Q103" s="194" t="s">
        <v>434</v>
      </c>
    </row>
    <row r="104" spans="1:17" ht="15" x14ac:dyDescent="0.2">
      <c r="A104" s="5"/>
      <c r="B104" s="185" t="s">
        <v>594</v>
      </c>
      <c r="C104" s="185" t="str">
        <f t="shared" si="2"/>
        <v>Window replacement: Double glass with air cavity (16mm) - SDEPre69</v>
      </c>
      <c r="D104" s="185" t="s">
        <v>16</v>
      </c>
      <c r="E104" s="185" t="s">
        <v>431</v>
      </c>
      <c r="G104" s="185" t="s">
        <v>432</v>
      </c>
      <c r="L104" s="186" t="s">
        <v>439</v>
      </c>
      <c r="M104" s="185" t="str">
        <f t="shared" si="3"/>
        <v>Bldg_FLTPre79-Win</v>
      </c>
      <c r="N104" s="185" t="s">
        <v>637</v>
      </c>
      <c r="O104" s="185">
        <v>2020</v>
      </c>
      <c r="Q104" s="194" t="s">
        <v>434</v>
      </c>
    </row>
    <row r="105" spans="1:17" ht="15" x14ac:dyDescent="0.2">
      <c r="A105" s="5"/>
      <c r="B105" s="185" t="s">
        <v>606</v>
      </c>
      <c r="C105" s="185" t="str">
        <f t="shared" si="2"/>
        <v>Window replacement: Triple glass with argon cavity (16mm) - SDEPre69</v>
      </c>
      <c r="D105" s="185" t="s">
        <v>16</v>
      </c>
      <c r="E105" s="185" t="s">
        <v>431</v>
      </c>
      <c r="G105" s="185" t="s">
        <v>432</v>
      </c>
      <c r="L105" s="186" t="s">
        <v>439</v>
      </c>
      <c r="M105" s="185" t="str">
        <f t="shared" si="3"/>
        <v>Bldg_FLTPre89-Win</v>
      </c>
      <c r="N105" s="185" t="s">
        <v>651</v>
      </c>
      <c r="O105" s="185">
        <v>2020</v>
      </c>
      <c r="Q105" s="194" t="s">
        <v>434</v>
      </c>
    </row>
    <row r="106" spans="1:17" ht="15" x14ac:dyDescent="0.2">
      <c r="A106" s="5"/>
      <c r="B106" s="185" t="s">
        <v>618</v>
      </c>
      <c r="C106" s="185" t="str">
        <f t="shared" si="2"/>
        <v>Window replacement: Triple glass with argon cavity (18mm) - SDEPre69</v>
      </c>
      <c r="D106" s="185" t="s">
        <v>16</v>
      </c>
      <c r="E106" s="185" t="s">
        <v>431</v>
      </c>
      <c r="G106" s="185" t="s">
        <v>432</v>
      </c>
      <c r="L106" s="186" t="s">
        <v>439</v>
      </c>
      <c r="M106" s="185" t="str">
        <f t="shared" si="3"/>
        <v>Bldg_FLTPre99-Win</v>
      </c>
      <c r="N106" s="185" t="s">
        <v>665</v>
      </c>
      <c r="O106" s="185">
        <v>2020</v>
      </c>
      <c r="Q106" s="194" t="s">
        <v>434</v>
      </c>
    </row>
    <row r="107" spans="1:17" ht="15" x14ac:dyDescent="0.2">
      <c r="A107" s="5"/>
      <c r="B107" s="185" t="s">
        <v>642</v>
      </c>
      <c r="C107" s="185" t="str">
        <f t="shared" si="2"/>
        <v>Thermal insulation layer (15 cm) over the last slab in contact with unconditioned space (attic) - SDEPre69</v>
      </c>
      <c r="D107" s="185" t="s">
        <v>16</v>
      </c>
      <c r="E107" s="185" t="s">
        <v>431</v>
      </c>
      <c r="G107" s="185" t="s">
        <v>432</v>
      </c>
      <c r="L107" s="186" t="s">
        <v>439</v>
      </c>
      <c r="M107" s="185" t="str">
        <f t="shared" si="3"/>
        <v>Bldg_FLTPre09-Win</v>
      </c>
      <c r="N107" s="185" t="s">
        <v>595</v>
      </c>
      <c r="O107" s="185">
        <v>2020</v>
      </c>
      <c r="Q107" s="194" t="s">
        <v>434</v>
      </c>
    </row>
    <row r="108" spans="1:17" ht="15" x14ac:dyDescent="0.2">
      <c r="A108" s="5"/>
      <c r="B108" s="185" t="s">
        <v>630</v>
      </c>
      <c r="C108" s="185" t="str">
        <f t="shared" si="2"/>
        <v>Isolate below the last concrete slab (10cm) - SDEPre69</v>
      </c>
      <c r="D108" s="185" t="s">
        <v>16</v>
      </c>
      <c r="E108" s="185" t="s">
        <v>431</v>
      </c>
      <c r="G108" s="185" t="s">
        <v>432</v>
      </c>
      <c r="L108" s="186" t="s">
        <v>439</v>
      </c>
      <c r="M108" s="185" t="str">
        <f t="shared" si="3"/>
        <v>Bldg_FLTPre45-Cei</v>
      </c>
      <c r="N108" s="185" t="s">
        <v>613</v>
      </c>
      <c r="O108" s="185">
        <v>2020</v>
      </c>
      <c r="Q108" s="194" t="s">
        <v>436</v>
      </c>
    </row>
    <row r="109" spans="1:17" ht="15" x14ac:dyDescent="0.2">
      <c r="A109" s="5"/>
      <c r="B109" s="185" t="s">
        <v>666</v>
      </c>
      <c r="C109" s="185" t="str">
        <f t="shared" si="2"/>
        <v>External insulation (10 cm - EIFS System)  - SDEPre69</v>
      </c>
      <c r="D109" s="185" t="s">
        <v>16</v>
      </c>
      <c r="E109" s="185" t="s">
        <v>431</v>
      </c>
      <c r="G109" s="185" t="s">
        <v>432</v>
      </c>
      <c r="L109" s="186" t="s">
        <v>439</v>
      </c>
      <c r="M109" s="185" t="str">
        <f t="shared" si="3"/>
        <v>Bldg_FLTPre69-Cei</v>
      </c>
      <c r="N109" s="185" t="s">
        <v>627</v>
      </c>
      <c r="O109" s="185">
        <v>2020</v>
      </c>
      <c r="Q109" s="194" t="s">
        <v>436</v>
      </c>
    </row>
    <row r="110" spans="1:17" ht="15" x14ac:dyDescent="0.2">
      <c r="A110" s="5"/>
      <c r="B110" s="185" t="s">
        <v>654</v>
      </c>
      <c r="C110" s="185" t="str">
        <f t="shared" si="2"/>
        <v>Internal insulation (5cm) - SDEPre69</v>
      </c>
      <c r="D110" s="185" t="s">
        <v>16</v>
      </c>
      <c r="E110" s="185" t="s">
        <v>431</v>
      </c>
      <c r="G110" s="185" t="s">
        <v>432</v>
      </c>
      <c r="L110" s="186" t="s">
        <v>439</v>
      </c>
      <c r="M110" s="185" t="str">
        <f t="shared" si="3"/>
        <v>Bldg_FLTPre79-Cei</v>
      </c>
      <c r="N110" s="185" t="s">
        <v>641</v>
      </c>
      <c r="O110" s="185">
        <v>2020</v>
      </c>
      <c r="Q110" s="194" t="s">
        <v>436</v>
      </c>
    </row>
    <row r="111" spans="1:17" ht="15" x14ac:dyDescent="0.2">
      <c r="A111" s="5"/>
      <c r="B111" s="185" t="s">
        <v>596</v>
      </c>
      <c r="C111" s="185" t="str">
        <f t="shared" si="2"/>
        <v>Window replacement: Double glass with air cavity (16mm) - SDEPre79</v>
      </c>
      <c r="D111" s="185" t="s">
        <v>16</v>
      </c>
      <c r="E111" s="185" t="s">
        <v>431</v>
      </c>
      <c r="G111" s="185" t="s">
        <v>432</v>
      </c>
      <c r="L111" s="186" t="s">
        <v>439</v>
      </c>
      <c r="M111" s="185" t="str">
        <f t="shared" si="3"/>
        <v>Bldg_FLTPre89-Cei</v>
      </c>
      <c r="N111" s="185" t="s">
        <v>655</v>
      </c>
      <c r="O111" s="185">
        <v>2020</v>
      </c>
      <c r="Q111" s="194" t="s">
        <v>436</v>
      </c>
    </row>
    <row r="112" spans="1:17" ht="15" x14ac:dyDescent="0.2">
      <c r="A112" s="5"/>
      <c r="B112" s="185" t="s">
        <v>608</v>
      </c>
      <c r="C112" s="185" t="str">
        <f t="shared" si="2"/>
        <v>Window replacement: Triple glass with argon cavity (16mm) - SDEPre79</v>
      </c>
      <c r="D112" s="185" t="s">
        <v>16</v>
      </c>
      <c r="E112" s="185" t="s">
        <v>431</v>
      </c>
      <c r="G112" s="185" t="s">
        <v>432</v>
      </c>
      <c r="L112" s="186" t="s">
        <v>439</v>
      </c>
      <c r="M112" s="185" t="str">
        <f t="shared" si="3"/>
        <v>Bldg_FLTPre99-Cei</v>
      </c>
      <c r="N112" s="185" t="s">
        <v>669</v>
      </c>
      <c r="O112" s="185">
        <v>2020</v>
      </c>
      <c r="Q112" s="194" t="s">
        <v>436</v>
      </c>
    </row>
    <row r="113" spans="1:17" ht="15" x14ac:dyDescent="0.2">
      <c r="A113" s="5"/>
      <c r="B113" s="185" t="s">
        <v>620</v>
      </c>
      <c r="C113" s="185" t="str">
        <f t="shared" si="2"/>
        <v>Window replacement: Triple glass with argon cavity (18mm) - SDEPre79</v>
      </c>
      <c r="D113" s="185" t="s">
        <v>16</v>
      </c>
      <c r="E113" s="185" t="s">
        <v>431</v>
      </c>
      <c r="G113" s="185" t="s">
        <v>432</v>
      </c>
      <c r="L113" s="186" t="s">
        <v>439</v>
      </c>
      <c r="M113" s="185" t="str">
        <f t="shared" si="3"/>
        <v>Bldg_FLTPre09-Cei</v>
      </c>
      <c r="N113" s="185" t="s">
        <v>599</v>
      </c>
      <c r="O113" s="185">
        <v>2020</v>
      </c>
      <c r="Q113" s="194" t="s">
        <v>436</v>
      </c>
    </row>
    <row r="114" spans="1:17" ht="15" x14ac:dyDescent="0.2">
      <c r="A114" s="5"/>
      <c r="B114" s="185" t="s">
        <v>644</v>
      </c>
      <c r="C114" s="185" t="str">
        <f t="shared" si="2"/>
        <v>Thermal insulation layer (15 cm) over the last slab in contact with unconditioned space (attic) - SDEPre79</v>
      </c>
      <c r="D114" s="185" t="s">
        <v>16</v>
      </c>
      <c r="E114" s="185" t="s">
        <v>431</v>
      </c>
      <c r="G114" s="185" t="s">
        <v>432</v>
      </c>
      <c r="L114" s="186" t="s">
        <v>439</v>
      </c>
      <c r="M114" s="185" t="str">
        <f t="shared" si="3"/>
        <v>Bldg_FLTPre45-Cei</v>
      </c>
      <c r="N114" s="185" t="s">
        <v>611</v>
      </c>
      <c r="O114" s="185">
        <v>2020</v>
      </c>
      <c r="Q114" s="194" t="s">
        <v>436</v>
      </c>
    </row>
    <row r="115" spans="1:17" ht="15" x14ac:dyDescent="0.2">
      <c r="A115" s="5"/>
      <c r="B115" s="185" t="s">
        <v>632</v>
      </c>
      <c r="C115" s="185" t="str">
        <f t="shared" si="2"/>
        <v>Isolate below the last concrete slab (10cm) - SDEPre79</v>
      </c>
      <c r="D115" s="185" t="s">
        <v>16</v>
      </c>
      <c r="E115" s="185" t="s">
        <v>431</v>
      </c>
      <c r="G115" s="185" t="s">
        <v>432</v>
      </c>
      <c r="L115" s="186" t="s">
        <v>439</v>
      </c>
      <c r="M115" s="185" t="str">
        <f t="shared" si="3"/>
        <v>Bldg_FLTPre69-Cei</v>
      </c>
      <c r="N115" s="185" t="s">
        <v>625</v>
      </c>
      <c r="O115" s="185">
        <v>2020</v>
      </c>
      <c r="Q115" s="194" t="s">
        <v>436</v>
      </c>
    </row>
    <row r="116" spans="1:17" ht="15" x14ac:dyDescent="0.2">
      <c r="A116" s="5"/>
      <c r="B116" s="185" t="s">
        <v>668</v>
      </c>
      <c r="C116" s="185" t="str">
        <f t="shared" si="2"/>
        <v>External insulation (10 cm - EIFS System)  - SDEPre79</v>
      </c>
      <c r="D116" s="185" t="s">
        <v>16</v>
      </c>
      <c r="E116" s="185" t="s">
        <v>431</v>
      </c>
      <c r="G116" s="185" t="s">
        <v>432</v>
      </c>
      <c r="L116" s="186" t="s">
        <v>439</v>
      </c>
      <c r="M116" s="185" t="str">
        <f t="shared" si="3"/>
        <v>Bldg_FLTPre79-Cei</v>
      </c>
      <c r="N116" s="185" t="s">
        <v>639</v>
      </c>
      <c r="O116" s="185">
        <v>2020</v>
      </c>
      <c r="Q116" s="194" t="s">
        <v>436</v>
      </c>
    </row>
    <row r="117" spans="1:17" ht="15" x14ac:dyDescent="0.2">
      <c r="A117" s="5"/>
      <c r="B117" s="185" t="s">
        <v>656</v>
      </c>
      <c r="C117" s="185" t="str">
        <f t="shared" si="2"/>
        <v>Internal insulation (5cm) - SDEPre79</v>
      </c>
      <c r="D117" s="185" t="s">
        <v>16</v>
      </c>
      <c r="E117" s="185" t="s">
        <v>431</v>
      </c>
      <c r="G117" s="185" t="s">
        <v>432</v>
      </c>
      <c r="L117" s="186" t="s">
        <v>439</v>
      </c>
      <c r="M117" s="185" t="str">
        <f t="shared" si="3"/>
        <v>Bldg_FLTPre89-Cei</v>
      </c>
      <c r="N117" s="185" t="s">
        <v>653</v>
      </c>
      <c r="O117" s="185">
        <v>2020</v>
      </c>
      <c r="Q117" s="194" t="s">
        <v>436</v>
      </c>
    </row>
    <row r="118" spans="1:17" ht="15" x14ac:dyDescent="0.2">
      <c r="A118" s="5"/>
      <c r="B118" s="185" t="s">
        <v>598</v>
      </c>
      <c r="C118" s="185" t="str">
        <f t="shared" si="2"/>
        <v>Window replacement: Double glass with air cavity (16mm) - SDEPre89</v>
      </c>
      <c r="D118" s="185" t="s">
        <v>16</v>
      </c>
      <c r="E118" s="185" t="s">
        <v>431</v>
      </c>
      <c r="G118" s="185" t="s">
        <v>432</v>
      </c>
      <c r="L118" s="186" t="s">
        <v>439</v>
      </c>
      <c r="M118" s="185" t="str">
        <f t="shared" si="3"/>
        <v>Bldg_FLTPre99-Cei</v>
      </c>
      <c r="N118" s="185" t="s">
        <v>667</v>
      </c>
      <c r="O118" s="185">
        <v>2020</v>
      </c>
      <c r="Q118" s="194" t="s">
        <v>436</v>
      </c>
    </row>
    <row r="119" spans="1:17" ht="15" x14ac:dyDescent="0.2">
      <c r="A119" s="5"/>
      <c r="B119" s="185" t="s">
        <v>610</v>
      </c>
      <c r="C119" s="185" t="str">
        <f t="shared" si="2"/>
        <v>Window replacement: Triple glass with argon cavity (16mm) - SDEPre89</v>
      </c>
      <c r="D119" s="185" t="s">
        <v>16</v>
      </c>
      <c r="E119" s="185" t="s">
        <v>431</v>
      </c>
      <c r="G119" s="185" t="s">
        <v>432</v>
      </c>
      <c r="L119" s="186" t="s">
        <v>439</v>
      </c>
      <c r="M119" s="185" t="str">
        <f t="shared" si="3"/>
        <v>Bldg_FLTPre09-Cei</v>
      </c>
      <c r="N119" s="185" t="s">
        <v>597</v>
      </c>
      <c r="O119" s="185">
        <v>2020</v>
      </c>
      <c r="Q119" s="194" t="s">
        <v>436</v>
      </c>
    </row>
    <row r="120" spans="1:17" ht="15" x14ac:dyDescent="0.2">
      <c r="A120" s="5"/>
      <c r="B120" s="185" t="s">
        <v>622</v>
      </c>
      <c r="C120" s="185" t="str">
        <f t="shared" si="2"/>
        <v>Window replacement: Triple glass with argon cavity (18mm) - SDEPre89</v>
      </c>
      <c r="D120" s="185" t="s">
        <v>16</v>
      </c>
      <c r="E120" s="185" t="s">
        <v>431</v>
      </c>
      <c r="G120" s="185" t="s">
        <v>432</v>
      </c>
      <c r="L120" s="186" t="s">
        <v>439</v>
      </c>
      <c r="M120" s="185" t="str">
        <f t="shared" si="3"/>
        <v>Bldg_FLTPre45-Wal</v>
      </c>
      <c r="N120" s="185" t="s">
        <v>617</v>
      </c>
      <c r="O120" s="185">
        <v>2020</v>
      </c>
      <c r="Q120" s="194" t="s">
        <v>437</v>
      </c>
    </row>
    <row r="121" spans="1:17" ht="15" x14ac:dyDescent="0.2">
      <c r="A121" s="5"/>
      <c r="B121" s="185" t="s">
        <v>646</v>
      </c>
      <c r="C121" s="185" t="str">
        <f t="shared" si="2"/>
        <v>Thermal insulation layer (15 cm) over the last slab in contact with unconditioned space (attic) - SDEPre89</v>
      </c>
      <c r="D121" s="185" t="s">
        <v>16</v>
      </c>
      <c r="E121" s="185" t="s">
        <v>431</v>
      </c>
      <c r="G121" s="185" t="s">
        <v>432</v>
      </c>
      <c r="L121" s="186" t="s">
        <v>439</v>
      </c>
      <c r="M121" s="185" t="str">
        <f t="shared" si="3"/>
        <v>Bldg_FLTPre69-Wal</v>
      </c>
      <c r="N121" s="185" t="s">
        <v>631</v>
      </c>
      <c r="O121" s="185">
        <v>2020</v>
      </c>
      <c r="Q121" s="194" t="s">
        <v>437</v>
      </c>
    </row>
    <row r="122" spans="1:17" ht="15" x14ac:dyDescent="0.2">
      <c r="A122" s="5"/>
      <c r="B122" s="185" t="s">
        <v>634</v>
      </c>
      <c r="C122" s="185" t="str">
        <f t="shared" si="2"/>
        <v>Isolate below the last concrete slab (10cm) - SDEPre89</v>
      </c>
      <c r="D122" s="185" t="s">
        <v>16</v>
      </c>
      <c r="E122" s="185" t="s">
        <v>431</v>
      </c>
      <c r="G122" s="185" t="s">
        <v>432</v>
      </c>
      <c r="L122" s="186" t="s">
        <v>439</v>
      </c>
      <c r="M122" s="185" t="str">
        <f t="shared" si="3"/>
        <v>Bldg_FLTPre79-Wal</v>
      </c>
      <c r="N122" s="185" t="s">
        <v>645</v>
      </c>
      <c r="O122" s="185">
        <v>2020</v>
      </c>
      <c r="Q122" s="194" t="s">
        <v>437</v>
      </c>
    </row>
    <row r="123" spans="1:17" ht="15" x14ac:dyDescent="0.2">
      <c r="A123" s="5"/>
      <c r="B123" s="185" t="s">
        <v>670</v>
      </c>
      <c r="C123" s="185" t="str">
        <f t="shared" si="2"/>
        <v>External insulation (10 cm - EIFS System)  - SDEPre89</v>
      </c>
      <c r="D123" s="185" t="s">
        <v>16</v>
      </c>
      <c r="E123" s="185" t="s">
        <v>431</v>
      </c>
      <c r="G123" s="185" t="s">
        <v>432</v>
      </c>
      <c r="L123" s="186" t="s">
        <v>439</v>
      </c>
      <c r="M123" s="185" t="str">
        <f t="shared" si="3"/>
        <v>Bldg_FLTPre89-Wal</v>
      </c>
      <c r="N123" s="185" t="s">
        <v>659</v>
      </c>
      <c r="O123" s="185">
        <v>2020</v>
      </c>
      <c r="Q123" s="194" t="s">
        <v>437</v>
      </c>
    </row>
    <row r="124" spans="1:17" ht="15" x14ac:dyDescent="0.2">
      <c r="A124" s="5"/>
      <c r="B124" s="185" t="s">
        <v>658</v>
      </c>
      <c r="C124" s="185" t="str">
        <f t="shared" si="2"/>
        <v>Internal insulation (5cm) - SDEPre89</v>
      </c>
      <c r="D124" s="185" t="s">
        <v>16</v>
      </c>
      <c r="E124" s="185" t="s">
        <v>431</v>
      </c>
      <c r="G124" s="185" t="s">
        <v>432</v>
      </c>
      <c r="L124" s="186" t="s">
        <v>439</v>
      </c>
      <c r="M124" s="185" t="str">
        <f t="shared" si="3"/>
        <v>Bldg_FLTPre99-Wal</v>
      </c>
      <c r="N124" s="185" t="s">
        <v>673</v>
      </c>
      <c r="O124" s="185">
        <v>2020</v>
      </c>
      <c r="Q124" s="194" t="s">
        <v>437</v>
      </c>
    </row>
    <row r="125" spans="1:17" ht="15" x14ac:dyDescent="0.2">
      <c r="A125" s="5"/>
      <c r="B125" s="185" t="s">
        <v>600</v>
      </c>
      <c r="C125" s="185" t="str">
        <f t="shared" si="2"/>
        <v>Window replacement: Double glass with air cavity (16mm) - SDEPre99</v>
      </c>
      <c r="D125" s="185" t="s">
        <v>16</v>
      </c>
      <c r="E125" s="185" t="s">
        <v>431</v>
      </c>
      <c r="G125" s="185" t="s">
        <v>432</v>
      </c>
      <c r="L125" s="186" t="s">
        <v>439</v>
      </c>
      <c r="M125" s="185" t="str">
        <f t="shared" si="3"/>
        <v>Bldg_FLTPre09-Wal</v>
      </c>
      <c r="N125" s="185" t="s">
        <v>603</v>
      </c>
      <c r="O125" s="185">
        <v>2020</v>
      </c>
      <c r="Q125" s="194" t="s">
        <v>437</v>
      </c>
    </row>
    <row r="126" spans="1:17" ht="15" x14ac:dyDescent="0.2">
      <c r="A126" s="5"/>
      <c r="B126" s="185" t="s">
        <v>612</v>
      </c>
      <c r="C126" s="185" t="str">
        <f t="shared" si="2"/>
        <v>Window replacement: Triple glass with argon cavity (16mm) - SDEPre99</v>
      </c>
      <c r="D126" s="185" t="s">
        <v>16</v>
      </c>
      <c r="E126" s="185" t="s">
        <v>431</v>
      </c>
      <c r="G126" s="185" t="s">
        <v>432</v>
      </c>
      <c r="L126" s="186" t="s">
        <v>439</v>
      </c>
      <c r="M126" s="185" t="str">
        <f t="shared" si="3"/>
        <v>Bldg_FLTPre45-Wal</v>
      </c>
      <c r="N126" s="185" t="s">
        <v>615</v>
      </c>
      <c r="O126" s="185">
        <v>2020</v>
      </c>
      <c r="Q126" s="194" t="s">
        <v>437</v>
      </c>
    </row>
    <row r="127" spans="1:17" ht="15" x14ac:dyDescent="0.2">
      <c r="A127" s="5"/>
      <c r="B127" s="185" t="s">
        <v>624</v>
      </c>
      <c r="C127" s="185" t="str">
        <f t="shared" si="2"/>
        <v>Window replacement: Triple glass with argon cavity (18mm) - SDEPre99</v>
      </c>
      <c r="D127" s="185" t="s">
        <v>16</v>
      </c>
      <c r="E127" s="185" t="s">
        <v>431</v>
      </c>
      <c r="G127" s="185" t="s">
        <v>432</v>
      </c>
      <c r="L127" s="186" t="s">
        <v>439</v>
      </c>
      <c r="M127" s="185" t="str">
        <f t="shared" si="3"/>
        <v>Bldg_FLTPre69-Wal</v>
      </c>
      <c r="N127" s="185" t="s">
        <v>629</v>
      </c>
      <c r="O127" s="185">
        <v>2020</v>
      </c>
      <c r="Q127" s="194" t="s">
        <v>437</v>
      </c>
    </row>
    <row r="128" spans="1:17" ht="15" x14ac:dyDescent="0.2">
      <c r="A128" s="5"/>
      <c r="B128" s="185" t="s">
        <v>648</v>
      </c>
      <c r="C128" s="185" t="str">
        <f t="shared" si="2"/>
        <v>Thermal insulation layer (15 cm) over the last slab in contact with unconditioned space (attic) - SDEPre99</v>
      </c>
      <c r="D128" s="185" t="s">
        <v>16</v>
      </c>
      <c r="E128" s="185" t="s">
        <v>431</v>
      </c>
      <c r="G128" s="185" t="s">
        <v>432</v>
      </c>
      <c r="L128" s="186" t="s">
        <v>439</v>
      </c>
      <c r="M128" s="185" t="str">
        <f t="shared" si="3"/>
        <v>Bldg_FLTPre79-Wal</v>
      </c>
      <c r="N128" s="185" t="s">
        <v>643</v>
      </c>
      <c r="O128" s="185">
        <v>2020</v>
      </c>
      <c r="Q128" s="194" t="s">
        <v>437</v>
      </c>
    </row>
    <row r="129" spans="1:17" ht="15" x14ac:dyDescent="0.2">
      <c r="A129" s="5"/>
      <c r="B129" s="185" t="s">
        <v>636</v>
      </c>
      <c r="C129" s="185" t="str">
        <f t="shared" si="2"/>
        <v>Isolate below the last concrete slab (10cm) - SDEPre99</v>
      </c>
      <c r="D129" s="185" t="s">
        <v>16</v>
      </c>
      <c r="E129" s="185" t="s">
        <v>431</v>
      </c>
      <c r="G129" s="185" t="s">
        <v>432</v>
      </c>
      <c r="L129" s="186" t="s">
        <v>439</v>
      </c>
      <c r="M129" s="185" t="str">
        <f t="shared" si="3"/>
        <v>Bldg_FLTPre89-Wal</v>
      </c>
      <c r="N129" s="185" t="s">
        <v>657</v>
      </c>
      <c r="O129" s="185">
        <v>2020</v>
      </c>
      <c r="Q129" s="194" t="s">
        <v>437</v>
      </c>
    </row>
    <row r="130" spans="1:17" ht="15" x14ac:dyDescent="0.2">
      <c r="A130" s="5"/>
      <c r="B130" s="185" t="s">
        <v>672</v>
      </c>
      <c r="C130" s="185" t="str">
        <f t="shared" si="2"/>
        <v>External insulation (10 cm - EIFS System)  - SDEPre99</v>
      </c>
      <c r="D130" s="185" t="s">
        <v>16</v>
      </c>
      <c r="E130" s="185" t="s">
        <v>431</v>
      </c>
      <c r="G130" s="185" t="s">
        <v>432</v>
      </c>
      <c r="L130" s="186" t="s">
        <v>439</v>
      </c>
      <c r="M130" s="185" t="str">
        <f t="shared" si="3"/>
        <v>Bldg_FLTPre99-Wal</v>
      </c>
      <c r="N130" s="185" t="s">
        <v>671</v>
      </c>
      <c r="O130" s="185">
        <v>2020</v>
      </c>
      <c r="Q130" s="194" t="s">
        <v>437</v>
      </c>
    </row>
    <row r="131" spans="1:17" ht="15" x14ac:dyDescent="0.2">
      <c r="A131" s="5"/>
      <c r="B131" s="185" t="s">
        <v>660</v>
      </c>
      <c r="C131" s="185" t="str">
        <f t="shared" si="2"/>
        <v>Internal insulation (5cm) - SDEPre99</v>
      </c>
      <c r="D131" s="185" t="s">
        <v>16</v>
      </c>
      <c r="E131" s="185" t="s">
        <v>431</v>
      </c>
      <c r="G131" s="185" t="s">
        <v>432</v>
      </c>
      <c r="L131" s="186" t="s">
        <v>439</v>
      </c>
      <c r="M131" s="185" t="str">
        <f t="shared" si="3"/>
        <v>Bldg_FLTPre09-Wal</v>
      </c>
      <c r="N131" s="185" t="s">
        <v>601</v>
      </c>
      <c r="O131" s="185">
        <v>2020</v>
      </c>
      <c r="Q131" s="194" t="s">
        <v>437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4" t="s">
        <v>675</v>
      </c>
      <c r="C134" s="194" t="s">
        <v>676</v>
      </c>
      <c r="D134" s="5"/>
      <c r="H134" s="190"/>
      <c r="I134" s="190"/>
      <c r="J134" s="190"/>
      <c r="K134" s="190"/>
    </row>
    <row r="135" spans="1:17" ht="15" x14ac:dyDescent="0.2">
      <c r="B135" s="194" t="s">
        <v>677</v>
      </c>
      <c r="C135" s="194" t="s">
        <v>678</v>
      </c>
      <c r="D135" s="5"/>
    </row>
    <row r="136" spans="1:17" ht="15" x14ac:dyDescent="0.2">
      <c r="B136" s="194" t="s">
        <v>679</v>
      </c>
      <c r="C136" s="194" t="s">
        <v>680</v>
      </c>
      <c r="D136" s="5"/>
    </row>
    <row r="137" spans="1:17" ht="15" x14ac:dyDescent="0.2">
      <c r="B137" s="194" t="s">
        <v>681</v>
      </c>
      <c r="C137" s="194" t="s">
        <v>682</v>
      </c>
      <c r="D137" s="5"/>
    </row>
    <row r="138" spans="1:17" ht="15" x14ac:dyDescent="0.2">
      <c r="B138" s="194" t="s">
        <v>683</v>
      </c>
      <c r="C138" s="194" t="s">
        <v>684</v>
      </c>
      <c r="D138" s="5"/>
    </row>
    <row r="139" spans="1:17" ht="15" x14ac:dyDescent="0.2">
      <c r="B139" s="194" t="s">
        <v>685</v>
      </c>
      <c r="C139" s="194" t="s">
        <v>686</v>
      </c>
      <c r="D139" s="5"/>
    </row>
    <row r="140" spans="1:17" ht="15" x14ac:dyDescent="0.2">
      <c r="B140" s="194" t="s">
        <v>687</v>
      </c>
      <c r="C140" s="194" t="s">
        <v>688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204"/>
  <sheetViews>
    <sheetView tabSelected="1" topLeftCell="A36" zoomScale="80" zoomScaleNormal="80" workbookViewId="0">
      <selection activeCell="K95" sqref="K9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6" width="10.7109375" style="5" customWidth="1"/>
    <col min="27" max="29" width="9.85546875" style="5" customWidth="1"/>
    <col min="30" max="32" width="10.7109375" style="5" customWidth="1"/>
    <col min="33" max="16384" width="9.140625" style="5"/>
  </cols>
  <sheetData>
    <row r="2" spans="3:32" x14ac:dyDescent="0.2">
      <c r="G2" s="52" t="s">
        <v>37</v>
      </c>
    </row>
    <row r="3" spans="3:32" ht="45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6" t="s">
        <v>704</v>
      </c>
      <c r="H3" s="66" t="s">
        <v>705</v>
      </c>
      <c r="I3" s="66" t="s">
        <v>706</v>
      </c>
      <c r="J3" s="66" t="s">
        <v>707</v>
      </c>
      <c r="K3" s="66" t="s">
        <v>708</v>
      </c>
      <c r="L3" s="66" t="s">
        <v>709</v>
      </c>
      <c r="M3" s="66" t="s">
        <v>710</v>
      </c>
      <c r="N3" s="66" t="s">
        <v>711</v>
      </c>
      <c r="O3" s="66" t="s">
        <v>712</v>
      </c>
      <c r="P3" s="66" t="s">
        <v>713</v>
      </c>
      <c r="Q3" s="66" t="s">
        <v>714</v>
      </c>
      <c r="R3" s="66" t="s">
        <v>715</v>
      </c>
      <c r="S3" s="67" t="s">
        <v>44</v>
      </c>
      <c r="T3" s="67" t="s">
        <v>331</v>
      </c>
      <c r="U3" s="67" t="s">
        <v>313</v>
      </c>
      <c r="V3" s="66" t="s">
        <v>343</v>
      </c>
      <c r="W3" s="66" t="s">
        <v>344</v>
      </c>
      <c r="X3" s="66" t="s">
        <v>345</v>
      </c>
      <c r="Y3" s="66" t="s">
        <v>92</v>
      </c>
      <c r="Z3" s="66" t="s">
        <v>93</v>
      </c>
      <c r="AA3" s="66" t="s">
        <v>360</v>
      </c>
      <c r="AB3" s="66" t="s">
        <v>361</v>
      </c>
      <c r="AC3" s="66" t="s">
        <v>394</v>
      </c>
      <c r="AD3" s="66" t="s">
        <v>332</v>
      </c>
      <c r="AE3" s="66" t="s">
        <v>112</v>
      </c>
      <c r="AF3" s="66" t="s">
        <v>333</v>
      </c>
    </row>
    <row r="4" spans="3:32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315" t="s">
        <v>337</v>
      </c>
      <c r="H4" s="316"/>
      <c r="I4" s="316"/>
      <c r="J4" s="317"/>
      <c r="K4" s="315" t="s">
        <v>338</v>
      </c>
      <c r="L4" s="316"/>
      <c r="M4" s="316"/>
      <c r="N4" s="317"/>
      <c r="O4" s="315" t="s">
        <v>339</v>
      </c>
      <c r="P4" s="316"/>
      <c r="Q4" s="316"/>
      <c r="R4" s="317"/>
      <c r="S4" s="315" t="s">
        <v>340</v>
      </c>
      <c r="T4" s="317"/>
      <c r="U4" s="312" t="s">
        <v>341</v>
      </c>
      <c r="V4" s="313"/>
      <c r="W4" s="313"/>
      <c r="X4" s="314"/>
      <c r="Y4" s="110"/>
      <c r="Z4" s="110"/>
      <c r="AA4" s="118" t="s">
        <v>689</v>
      </c>
      <c r="AB4" s="121" t="s">
        <v>689</v>
      </c>
      <c r="AC4" s="121" t="s">
        <v>689</v>
      </c>
      <c r="AD4" s="110" t="s">
        <v>127</v>
      </c>
      <c r="AE4" s="110" t="s">
        <v>342</v>
      </c>
      <c r="AF4" s="110"/>
    </row>
    <row r="5" spans="3:32" ht="15.75" thickBot="1" x14ac:dyDescent="0.25">
      <c r="C5" s="63" t="s">
        <v>716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3:32" x14ac:dyDescent="0.2">
      <c r="C6" s="87" t="s">
        <v>57</v>
      </c>
      <c r="D6" s="88"/>
      <c r="E6" s="88"/>
      <c r="F6" s="89"/>
      <c r="G6" s="309" t="s">
        <v>56</v>
      </c>
      <c r="H6" s="310"/>
      <c r="I6" s="310"/>
      <c r="J6" s="311"/>
      <c r="K6" s="310" t="s">
        <v>56</v>
      </c>
      <c r="L6" s="310"/>
      <c r="M6" s="310"/>
      <c r="N6" s="311"/>
      <c r="O6" s="309" t="s">
        <v>56</v>
      </c>
      <c r="P6" s="310"/>
      <c r="Q6" s="310"/>
      <c r="R6" s="311"/>
      <c r="S6" s="309" t="s">
        <v>314</v>
      </c>
      <c r="T6" s="311"/>
      <c r="U6" s="309" t="s">
        <v>347</v>
      </c>
      <c r="V6" s="310"/>
      <c r="W6" s="310"/>
      <c r="X6" s="311"/>
      <c r="Y6" s="111" t="s">
        <v>348</v>
      </c>
      <c r="Z6" s="111" t="s">
        <v>349</v>
      </c>
      <c r="AA6" s="119" t="s">
        <v>56</v>
      </c>
      <c r="AB6" s="111" t="s">
        <v>56</v>
      </c>
      <c r="AC6" s="111" t="s">
        <v>56</v>
      </c>
      <c r="AD6" s="120" t="s">
        <v>350</v>
      </c>
      <c r="AE6" s="111" t="s">
        <v>56</v>
      </c>
      <c r="AF6" s="111" t="s">
        <v>351</v>
      </c>
    </row>
    <row r="7" spans="3:32" x14ac:dyDescent="0.2">
      <c r="C7" s="90" t="str">
        <f>[1]SETUP!$B$12&amp;""&amp;[1]SETUP!$B$67</f>
        <v>RSDOILKERN1</v>
      </c>
      <c r="D7" s="79" t="s">
        <v>353</v>
      </c>
      <c r="E7" s="80" t="str">
        <f>[1]SETUP!$B$12</f>
        <v>RSDOILKER</v>
      </c>
      <c r="F7" s="79" t="str">
        <f>[1]COMM!$O$9</f>
        <v>RSDSH_Apt</v>
      </c>
      <c r="G7" s="92">
        <f ca="1">'[2]JRC Summary'!AD7</f>
        <v>0.86799999999999999</v>
      </c>
      <c r="H7" s="81">
        <f ca="1">'[2]JRC Summary'!AE7</f>
        <v>0.86799999999999999</v>
      </c>
      <c r="I7" s="81">
        <f ca="1">'[2]JRC Summary'!AF7</f>
        <v>0.86799999999999999</v>
      </c>
      <c r="J7" s="93">
        <f ca="1">'[2]JRC Summary'!AG7</f>
        <v>0.86799999999999999</v>
      </c>
      <c r="K7" s="96"/>
      <c r="L7" s="97"/>
      <c r="M7" s="97"/>
      <c r="N7" s="98"/>
      <c r="O7" s="96"/>
      <c r="P7" s="97"/>
      <c r="Q7" s="97"/>
      <c r="R7" s="98"/>
      <c r="S7" s="102">
        <v>20</v>
      </c>
      <c r="T7" s="70"/>
      <c r="U7" s="68">
        <f ca="1">'[2]RSD_Heat&amp;Cool'!$AA$5</f>
        <v>78.826086956521735</v>
      </c>
      <c r="V7" s="69">
        <f ca="1">'[2]RSD_Heat&amp;Cool'!$AC$5</f>
        <v>78.826086956521735</v>
      </c>
      <c r="W7" s="69">
        <f ca="1">'[2]RSD_Heat&amp;Cool'!$AD$5</f>
        <v>78.826086956521735</v>
      </c>
      <c r="X7" s="106">
        <f ca="1">'[2]RSD_Heat&amp;Cool'!$AE$5</f>
        <v>78.826086956521735</v>
      </c>
      <c r="Y7" s="112">
        <f ca="1">'[2]RSD_Heat&amp;Cool'!$AF$5</f>
        <v>1.3043478260869565</v>
      </c>
      <c r="Z7" s="115"/>
      <c r="AA7" s="92"/>
      <c r="AB7" s="122"/>
      <c r="AC7" s="122"/>
      <c r="AD7" s="112">
        <v>31.54</v>
      </c>
      <c r="AE7" s="115">
        <v>0.16</v>
      </c>
      <c r="AF7" s="115">
        <v>2018</v>
      </c>
    </row>
    <row r="8" spans="3:32" x14ac:dyDescent="0.2">
      <c r="C8" s="71" t="str">
        <f>[1]SETUP!$B$12&amp;""&amp;[1]SETUP!$B$68</f>
        <v>RSDOILKERN2</v>
      </c>
      <c r="D8" s="72" t="s">
        <v>354</v>
      </c>
      <c r="E8" s="73" t="str">
        <f>[1]SETUP!$B$12</f>
        <v>RSDOILKER</v>
      </c>
      <c r="F8" s="72" t="str">
        <f>[1]COMM!$O$9&amp;","&amp;[1]COMM!$O$15</f>
        <v>RSDSH_Apt,RSDWH_Apt</v>
      </c>
      <c r="G8" s="94">
        <f ca="1">'[2]JRC Summary'!AD7</f>
        <v>0.86799999999999999</v>
      </c>
      <c r="H8" s="82">
        <f ca="1">'[2]JRC Summary'!AE7</f>
        <v>0.86799999999999999</v>
      </c>
      <c r="I8" s="82">
        <f ca="1">'[2]JRC Summary'!AF7</f>
        <v>0.86799999999999999</v>
      </c>
      <c r="J8" s="95">
        <f ca="1">'[2]JRC Summary'!AG7</f>
        <v>0.86799999999999999</v>
      </c>
      <c r="K8" s="94"/>
      <c r="L8" s="82"/>
      <c r="M8" s="82"/>
      <c r="N8" s="95"/>
      <c r="O8" s="94">
        <f ca="1">G8*0.7</f>
        <v>0.60759999999999992</v>
      </c>
      <c r="P8" s="82">
        <f t="shared" ref="P8" ca="1" si="0">H8*0.7</f>
        <v>0.60759999999999992</v>
      </c>
      <c r="Q8" s="82">
        <f t="shared" ref="Q8" ca="1" si="1">I8*0.7</f>
        <v>0.60759999999999992</v>
      </c>
      <c r="R8" s="95">
        <f t="shared" ref="R8" ca="1" si="2">J8*0.7</f>
        <v>0.60759999999999992</v>
      </c>
      <c r="S8" s="103">
        <v>20</v>
      </c>
      <c r="T8" s="74"/>
      <c r="U8" s="71">
        <f ca="1">'[2]RSD_Heat&amp;Cool'!$AA$6</f>
        <v>82.767391304347825</v>
      </c>
      <c r="V8" s="72">
        <f ca="1">'[2]RSD_Heat&amp;Cool'!$AC$6</f>
        <v>82.767391304347825</v>
      </c>
      <c r="W8" s="72">
        <f ca="1">'[2]RSD_Heat&amp;Cool'!$AD$6</f>
        <v>82.767391304347825</v>
      </c>
      <c r="X8" s="107">
        <f ca="1">'[2]RSD_Heat&amp;Cool'!$AE$6</f>
        <v>82.767391304347825</v>
      </c>
      <c r="Y8" s="113">
        <f ca="1">'[2]RSD_Heat&amp;Cool'!$AF$6</f>
        <v>1.3043478260869565</v>
      </c>
      <c r="Z8" s="116"/>
      <c r="AA8" s="94"/>
      <c r="AB8" s="123"/>
      <c r="AC8" s="123"/>
      <c r="AD8" s="113">
        <v>31.54</v>
      </c>
      <c r="AE8" s="116">
        <v>0.16</v>
      </c>
      <c r="AF8" s="116">
        <v>2018</v>
      </c>
    </row>
    <row r="9" spans="3:32" x14ac:dyDescent="0.2">
      <c r="C9" s="90" t="str">
        <f>[1]SETUP!$B$12&amp;""&amp;[1]SETUP!$B$69</f>
        <v>RSDOILKERN3</v>
      </c>
      <c r="D9" s="79" t="s">
        <v>355</v>
      </c>
      <c r="E9" s="80" t="str">
        <f>[1]SETUP!$B$12&amp;","&amp;[1]SETUP!$B$17</f>
        <v>RSDOILKER,RSDRENSOL</v>
      </c>
      <c r="F9" s="79" t="str">
        <f>[1]COMM!$O$9&amp;","&amp;[1]COMM!$O$15</f>
        <v>RSDSH_Apt,RSDWH_Apt</v>
      </c>
      <c r="G9" s="92">
        <f ca="1">'[2]RSD_Heat&amp;Cool'!$F$9</f>
        <v>0.90100000000000002</v>
      </c>
      <c r="H9" s="81">
        <f ca="1">'[2]RSD_Heat&amp;Cool'!$G$9</f>
        <v>0.90100000000000002</v>
      </c>
      <c r="I9" s="81">
        <f ca="1">'[2]RSD_Heat&amp;Cool'!$H$9</f>
        <v>0.90100000000000002</v>
      </c>
      <c r="J9" s="93">
        <f ca="1">'[2]RSD_Heat&amp;Cool'!$I$9</f>
        <v>0.90100000000000002</v>
      </c>
      <c r="K9" s="92"/>
      <c r="L9" s="81"/>
      <c r="M9" s="81"/>
      <c r="N9" s="93"/>
      <c r="O9" s="92">
        <f ca="1">'[2]RSD_Heat&amp;Cool'!$O$9</f>
        <v>0.88227999999999995</v>
      </c>
      <c r="P9" s="81">
        <f ca="1">'[2]RSD_Heat&amp;Cool'!$O$9</f>
        <v>0.88227999999999995</v>
      </c>
      <c r="Q9" s="81">
        <f ca="1">'[2]RSD_Heat&amp;Cool'!$O$9</f>
        <v>0.88227999999999995</v>
      </c>
      <c r="R9" s="93">
        <f ca="1">'[2]RSD_Heat&amp;Cool'!$O$9</f>
        <v>0.88227999999999995</v>
      </c>
      <c r="S9" s="104">
        <v>20</v>
      </c>
      <c r="T9" s="91"/>
      <c r="U9" s="90">
        <v>341.76736674638045</v>
      </c>
      <c r="V9" s="79">
        <v>315.88207178235166</v>
      </c>
      <c r="W9" s="79">
        <v>264.11148185429414</v>
      </c>
      <c r="X9" s="108">
        <v>264.11148185429414</v>
      </c>
      <c r="Y9" s="112">
        <v>14.38</v>
      </c>
      <c r="Z9" s="115"/>
      <c r="AA9" s="92">
        <v>0.22</v>
      </c>
      <c r="AB9" s="122"/>
      <c r="AC9" s="122"/>
      <c r="AD9" s="112">
        <v>31.54</v>
      </c>
      <c r="AE9" s="115">
        <v>0.16</v>
      </c>
      <c r="AF9" s="115">
        <v>2018</v>
      </c>
    </row>
    <row r="10" spans="3:32" x14ac:dyDescent="0.2">
      <c r="C10" s="71" t="str">
        <f>[1]SETUP!$B$12&amp;"N4"</f>
        <v>RSDOILKERN4</v>
      </c>
      <c r="D10" s="72" t="s">
        <v>359</v>
      </c>
      <c r="E10" s="73" t="str">
        <f>[1]SETUP!$B$12&amp;","&amp;[1]SETUP!$B$18</f>
        <v>RSDOILKER,RSDBIOWOO</v>
      </c>
      <c r="F10" s="72" t="str">
        <f>[1]COMM!$O$9&amp;","&amp;[1]COMM!$O$15</f>
        <v>RSDSH_Apt,RSDWH_Apt</v>
      </c>
      <c r="G10" s="94">
        <f ca="1">'[2]RSD_Heat&amp;Cool'!$F$10</f>
        <v>0.80079999999999996</v>
      </c>
      <c r="H10" s="82">
        <f ca="1">'[2]RSD_Heat&amp;Cool'!$G$10</f>
        <v>0.82079999999999997</v>
      </c>
      <c r="I10" s="82">
        <f ca="1">'[2]RSD_Heat&amp;Cool'!$H$10</f>
        <v>0.82079999999999997</v>
      </c>
      <c r="J10" s="95">
        <f ca="1">'[2]RSD_Heat&amp;Cool'!$I$10</f>
        <v>0.82079999999999997</v>
      </c>
      <c r="K10" s="94"/>
      <c r="L10" s="82"/>
      <c r="M10" s="82"/>
      <c r="N10" s="95"/>
      <c r="O10" s="94">
        <f ca="1">G10*0.7</f>
        <v>0.56055999999999995</v>
      </c>
      <c r="P10" s="82">
        <f t="shared" ref="P10:R10" ca="1" si="3">H10*0.7</f>
        <v>0.57455999999999996</v>
      </c>
      <c r="Q10" s="82">
        <f t="shared" ca="1" si="3"/>
        <v>0.57455999999999996</v>
      </c>
      <c r="R10" s="95">
        <f t="shared" ca="1" si="3"/>
        <v>0.57455999999999996</v>
      </c>
      <c r="S10" s="103">
        <v>20</v>
      </c>
      <c r="T10" s="74"/>
      <c r="U10" s="71">
        <v>93.035670457334589</v>
      </c>
      <c r="V10" s="72">
        <v>93.035670457334589</v>
      </c>
      <c r="W10" s="72">
        <v>93.035670457334589</v>
      </c>
      <c r="X10" s="107">
        <v>93.035670457334589</v>
      </c>
      <c r="Y10" s="113">
        <f ca="1">'[2]RSD_Heat&amp;Cool'!$AF$10</f>
        <v>5.3472429210134127</v>
      </c>
      <c r="Z10" s="116"/>
      <c r="AA10" s="94"/>
      <c r="AB10" s="123">
        <v>0.47</v>
      </c>
      <c r="AC10" s="123"/>
      <c r="AD10" s="113">
        <v>31.54</v>
      </c>
      <c r="AE10" s="116">
        <v>0.16</v>
      </c>
      <c r="AF10" s="116">
        <v>2018</v>
      </c>
    </row>
    <row r="11" spans="3:32" x14ac:dyDescent="0.2">
      <c r="C11" s="90" t="str">
        <f>[1]SETUP!$B$16&amp;""&amp;[1]SETUP!$B$67</f>
        <v>RSDGASNATN1</v>
      </c>
      <c r="D11" s="79" t="s">
        <v>352</v>
      </c>
      <c r="E11" s="80" t="str">
        <f>[1]SETUP!$B$16</f>
        <v>RSDGASNAT</v>
      </c>
      <c r="F11" s="79" t="str">
        <f>[1]COMM!$O$9</f>
        <v>RSDSH_Apt</v>
      </c>
      <c r="G11" s="92">
        <f ca="1">'[2]JRC Summary'!$AC$9</f>
        <v>0.86799999999999999</v>
      </c>
      <c r="H11" s="81">
        <f ca="1">'[2]JRC Summary'!$AD$9</f>
        <v>0.86799999999999999</v>
      </c>
      <c r="I11" s="81">
        <f ca="1">'[2]JRC Summary'!$AC$9</f>
        <v>0.86799999999999999</v>
      </c>
      <c r="J11" s="93">
        <f ca="1">'[2]JRC Summary'!$AC$9</f>
        <v>0.86799999999999999</v>
      </c>
      <c r="K11" s="92"/>
      <c r="L11" s="81"/>
      <c r="M11" s="81"/>
      <c r="N11" s="93"/>
      <c r="O11" s="92"/>
      <c r="P11" s="81"/>
      <c r="Q11" s="81"/>
      <c r="R11" s="93"/>
      <c r="S11" s="104">
        <v>20</v>
      </c>
      <c r="T11" s="91"/>
      <c r="U11" s="90">
        <f ca="1">'[2]RSD_Heat&amp;Cool'!$AA$7</f>
        <v>62.01691785038426</v>
      </c>
      <c r="V11" s="79">
        <f ca="1">'[2]RSD_Heat&amp;Cool'!$AC$7</f>
        <v>62.01691785038426</v>
      </c>
      <c r="W11" s="79">
        <f ca="1">'[2]RSD_Heat&amp;Cool'!$AD$7</f>
        <v>62.01691785038426</v>
      </c>
      <c r="X11" s="108">
        <f ca="1">'[2]RSD_Heat&amp;Cool'!$AE$7</f>
        <v>62.01691785038426</v>
      </c>
      <c r="Y11" s="112">
        <f ca="1">'[2]RSD_Heat&amp;Cool'!$AF$7</f>
        <v>1.2295081967213115</v>
      </c>
      <c r="Z11" s="115"/>
      <c r="AA11" s="92"/>
      <c r="AB11" s="122"/>
      <c r="AC11" s="122"/>
      <c r="AD11" s="112">
        <v>31.54</v>
      </c>
      <c r="AE11" s="115">
        <v>0.16</v>
      </c>
      <c r="AF11" s="115">
        <v>2018</v>
      </c>
    </row>
    <row r="12" spans="3:32" x14ac:dyDescent="0.2">
      <c r="C12" s="71" t="str">
        <f>[1]SETUP!$B$16&amp;""&amp;[1]SETUP!$B$68</f>
        <v>RSDGASNATN2</v>
      </c>
      <c r="D12" s="72" t="s">
        <v>356</v>
      </c>
      <c r="E12" s="73" t="str">
        <f>[1]SETUP!$B$16</f>
        <v>RSDGASNAT</v>
      </c>
      <c r="F12" s="72" t="str">
        <f>[1]COMM!$O$9&amp;","&amp;[1]COMM!$O$15</f>
        <v>RSDSH_Apt,RSDWH_Apt</v>
      </c>
      <c r="G12" s="94">
        <f ca="1">'[2]JRC Summary'!$AC$9</f>
        <v>0.86799999999999999</v>
      </c>
      <c r="H12" s="82">
        <f ca="1">'[2]JRC Summary'!$AD$9</f>
        <v>0.86799999999999999</v>
      </c>
      <c r="I12" s="82">
        <f ca="1">'[2]JRC Summary'!$AC$9</f>
        <v>0.86799999999999999</v>
      </c>
      <c r="J12" s="95">
        <f ca="1">'[2]JRC Summary'!$AC$9</f>
        <v>0.86799999999999999</v>
      </c>
      <c r="K12" s="94"/>
      <c r="L12" s="82"/>
      <c r="M12" s="82"/>
      <c r="N12" s="95"/>
      <c r="O12" s="94">
        <f ca="1">'[2]RSD_Heat&amp;Cool'!$P$8</f>
        <v>0.60759999999999992</v>
      </c>
      <c r="P12" s="82">
        <f ca="1">'[2]RSD_Heat&amp;Cool'!$P$8</f>
        <v>0.60759999999999992</v>
      </c>
      <c r="Q12" s="82">
        <f ca="1">'[2]RSD_Heat&amp;Cool'!$P$8</f>
        <v>0.60759999999999992</v>
      </c>
      <c r="R12" s="95">
        <f ca="1">'[2]RSD_Heat&amp;Cool'!$P$8</f>
        <v>0.60759999999999992</v>
      </c>
      <c r="S12" s="103">
        <v>20</v>
      </c>
      <c r="T12" s="74"/>
      <c r="U12" s="71">
        <f ca="1">'[2]RSD_Heat&amp;Cool'!$AA$8</f>
        <v>65.117763742903477</v>
      </c>
      <c r="V12" s="72">
        <f ca="1">'[2]RSD_Heat&amp;Cool'!$AC$8</f>
        <v>65.117763742903477</v>
      </c>
      <c r="W12" s="72">
        <f ca="1">'[2]RSD_Heat&amp;Cool'!$AD$8</f>
        <v>65.117763742903477</v>
      </c>
      <c r="X12" s="107">
        <f ca="1">'[2]RSD_Heat&amp;Cool'!$AE$8</f>
        <v>65.117763742903477</v>
      </c>
      <c r="Y12" s="113">
        <f ca="1">'[2]RSD_Heat&amp;Cool'!$AF$8</f>
        <v>1.2295081967213115</v>
      </c>
      <c r="Z12" s="116"/>
      <c r="AA12" s="94"/>
      <c r="AB12" s="123"/>
      <c r="AC12" s="123"/>
      <c r="AD12" s="113">
        <v>31.54</v>
      </c>
      <c r="AE12" s="116">
        <v>0.16</v>
      </c>
      <c r="AF12" s="116">
        <v>2018</v>
      </c>
    </row>
    <row r="13" spans="3:32" x14ac:dyDescent="0.2">
      <c r="C13" s="90" t="str">
        <f>[1]SETUP!$B$16&amp;""&amp;[1]SETUP!$B$69</f>
        <v>RSDGASNATN3</v>
      </c>
      <c r="D13" s="79" t="s">
        <v>357</v>
      </c>
      <c r="E13" s="80" t="str">
        <f>[1]SETUP!$B$16&amp;","&amp;[1]SETUP!$B$17</f>
        <v>RSDGASNAT,RSDRENSOL</v>
      </c>
      <c r="F13" s="79" t="str">
        <f>[1]COMM!$O$9&amp;","&amp;[1]COMM!$O$15</f>
        <v>RSDSH_Apt,RSDWH_Apt</v>
      </c>
      <c r="G13" s="92">
        <f ca="1">'[2]RSD_Heat&amp;Cool'!$F$9</f>
        <v>0.90100000000000002</v>
      </c>
      <c r="H13" s="81">
        <f ca="1">'[2]RSD_Heat&amp;Cool'!$G$9</f>
        <v>0.90100000000000002</v>
      </c>
      <c r="I13" s="81">
        <f ca="1">'[2]RSD_Heat&amp;Cool'!$H$9</f>
        <v>0.90100000000000002</v>
      </c>
      <c r="J13" s="93">
        <f ca="1">'[2]RSD_Heat&amp;Cool'!$I$9</f>
        <v>0.90100000000000002</v>
      </c>
      <c r="K13" s="92"/>
      <c r="L13" s="81"/>
      <c r="M13" s="81"/>
      <c r="N13" s="93"/>
      <c r="O13" s="92">
        <f ca="1">'[2]RSD_Heat&amp;Cool'!$O$9</f>
        <v>0.88227999999999995</v>
      </c>
      <c r="P13" s="81">
        <f ca="1">'[2]RSD_Heat&amp;Cool'!$O$9</f>
        <v>0.88227999999999995</v>
      </c>
      <c r="Q13" s="81">
        <f ca="1">'[2]RSD_Heat&amp;Cool'!$O$9</f>
        <v>0.88227999999999995</v>
      </c>
      <c r="R13" s="93">
        <f ca="1">'[2]RSD_Heat&amp;Cool'!$O$9</f>
        <v>0.88227999999999995</v>
      </c>
      <c r="S13" s="104">
        <v>20</v>
      </c>
      <c r="T13" s="91"/>
      <c r="U13" s="90">
        <f ca="1">'[2]RSD_Heat&amp;Cool'!$AA$9</f>
        <v>325.38126012155396</v>
      </c>
      <c r="V13" s="79">
        <f ca="1">'[2]RSD_Heat&amp;Cool'!$AC$9</f>
        <v>300.73704094347181</v>
      </c>
      <c r="W13" s="79">
        <f ca="1">'[2]RSD_Heat&amp;Cool'!$AD$9</f>
        <v>251.44860258730745</v>
      </c>
      <c r="X13" s="108">
        <f ca="1">'[2]RSD_Heat&amp;Cool'!$AE$9</f>
        <v>251.44860258730745</v>
      </c>
      <c r="Y13" s="112">
        <f ca="1">'[2]RSD_Heat&amp;Cool'!$AF$9</f>
        <v>14.316939890710385</v>
      </c>
      <c r="Z13" s="115"/>
      <c r="AA13" s="92">
        <v>0.22</v>
      </c>
      <c r="AB13" s="122"/>
      <c r="AC13" s="122"/>
      <c r="AD13" s="112">
        <v>31.54</v>
      </c>
      <c r="AE13" s="115">
        <v>0.16</v>
      </c>
      <c r="AF13" s="115">
        <v>2018</v>
      </c>
    </row>
    <row r="14" spans="3:32" x14ac:dyDescent="0.2">
      <c r="C14" s="71" t="str">
        <f>[1]SETUP!$B$16&amp;""&amp;"N4"</f>
        <v>RSDGASNATN4</v>
      </c>
      <c r="D14" s="72" t="s">
        <v>358</v>
      </c>
      <c r="E14" s="73" t="str">
        <f>[1]SETUP!$B$16&amp;","&amp;[1]SETUP!$B$18</f>
        <v>RSDGASNAT,RSDBIOWOO</v>
      </c>
      <c r="F14" s="72" t="str">
        <f>[1]COMM!$O$9&amp;","&amp;[1]COMM!$O$15</f>
        <v>RSDSH_Apt,RSDWH_Apt</v>
      </c>
      <c r="G14" s="94">
        <f ca="1">'[2]RSD_Heat&amp;Cool'!$F$10</f>
        <v>0.80079999999999996</v>
      </c>
      <c r="H14" s="82">
        <f ca="1">'[2]RSD_Heat&amp;Cool'!$G$10</f>
        <v>0.82079999999999997</v>
      </c>
      <c r="I14" s="82">
        <f ca="1">'[2]RSD_Heat&amp;Cool'!$H$10</f>
        <v>0.82079999999999997</v>
      </c>
      <c r="J14" s="95">
        <f ca="1">'[2]RSD_Heat&amp;Cool'!$I$10</f>
        <v>0.82079999999999997</v>
      </c>
      <c r="K14" s="94"/>
      <c r="L14" s="82"/>
      <c r="M14" s="82"/>
      <c r="N14" s="95"/>
      <c r="O14" s="94">
        <f ca="1">G14*0.7</f>
        <v>0.56055999999999995</v>
      </c>
      <c r="P14" s="82">
        <f t="shared" ref="P14:R14" ca="1" si="4">H14*0.7</f>
        <v>0.57455999999999996</v>
      </c>
      <c r="Q14" s="82">
        <f t="shared" ca="1" si="4"/>
        <v>0.57455999999999996</v>
      </c>
      <c r="R14" s="95">
        <f t="shared" ca="1" si="4"/>
        <v>0.57455999999999996</v>
      </c>
      <c r="S14" s="103">
        <v>20</v>
      </c>
      <c r="T14" s="74"/>
      <c r="U14" s="71">
        <f ca="1">'[2]RSD_Heat&amp;Cool'!$AA$10</f>
        <v>89.356293659586896</v>
      </c>
      <c r="V14" s="72">
        <f ca="1">'[2]RSD_Heat&amp;Cool'!$AC$10</f>
        <v>89.356293659586896</v>
      </c>
      <c r="W14" s="72">
        <f ca="1">'[2]RSD_Heat&amp;Cool'!$AD$10</f>
        <v>89.356293659586896</v>
      </c>
      <c r="X14" s="107">
        <f ca="1">'[2]RSD_Heat&amp;Cool'!$AE$10</f>
        <v>89.356293659586896</v>
      </c>
      <c r="Y14" s="113">
        <f ca="1">'[2]RSD_Heat&amp;Cool'!$AF$10</f>
        <v>5.3472429210134127</v>
      </c>
      <c r="Z14" s="116"/>
      <c r="AA14" s="94"/>
      <c r="AB14" s="123">
        <v>0.47</v>
      </c>
      <c r="AC14" s="123"/>
      <c r="AD14" s="113">
        <v>31.54</v>
      </c>
      <c r="AE14" s="116">
        <v>0.16</v>
      </c>
      <c r="AF14" s="116">
        <v>2018</v>
      </c>
    </row>
    <row r="15" spans="3:32" x14ac:dyDescent="0.2">
      <c r="C15" s="90" t="str">
        <f>[1]SETUP!$B$10&amp;""&amp;[1]SETUP!$B$67</f>
        <v>RSDOILLPGN1</v>
      </c>
      <c r="D15" s="79" t="s">
        <v>362</v>
      </c>
      <c r="E15" s="80" t="str">
        <f>[1]SETUP!$B$10</f>
        <v>RSDOILLPG</v>
      </c>
      <c r="F15" s="79" t="str">
        <f>[1]COMM!$O$9</f>
        <v>RSDSH_Apt</v>
      </c>
      <c r="G15" s="92">
        <f ca="1">'[2]RSD_Heat&amp;Cool'!$F$11</f>
        <v>0.86799999999999999</v>
      </c>
      <c r="H15" s="81">
        <f ca="1">'[2]RSD_Heat&amp;Cool'!$G$11</f>
        <v>0.86799999999999999</v>
      </c>
      <c r="I15" s="81">
        <f ca="1">'[2]RSD_Heat&amp;Cool'!$H$11</f>
        <v>0.86799999999999999</v>
      </c>
      <c r="J15" s="93">
        <f ca="1">'[2]RSD_Heat&amp;Cool'!$I$11</f>
        <v>0.86799999999999999</v>
      </c>
      <c r="K15" s="92"/>
      <c r="L15" s="81"/>
      <c r="M15" s="81"/>
      <c r="N15" s="93"/>
      <c r="O15" s="92"/>
      <c r="P15" s="81"/>
      <c r="Q15" s="81"/>
      <c r="R15" s="93"/>
      <c r="S15" s="104">
        <v>20</v>
      </c>
      <c r="T15" s="91"/>
      <c r="U15" s="90">
        <f ca="1">'[2]RSD_Heat&amp;Cool'!$AB$11</f>
        <v>62.01691785038426</v>
      </c>
      <c r="V15" s="79">
        <f ca="1">'[2]RSD_Heat&amp;Cool'!$AC$11</f>
        <v>62.01691785038426</v>
      </c>
      <c r="W15" s="79">
        <f ca="1">'[2]RSD_Heat&amp;Cool'!$AD$11</f>
        <v>62.01691785038426</v>
      </c>
      <c r="X15" s="108">
        <f ca="1">'[2]RSD_Heat&amp;Cool'!$AE$11</f>
        <v>62.01691785038426</v>
      </c>
      <c r="Y15" s="112">
        <f ca="1">'[2]RSD_Heat&amp;Cool'!$AF$11</f>
        <v>1.2295081967213115</v>
      </c>
      <c r="Z15" s="115"/>
      <c r="AA15" s="92"/>
      <c r="AB15" s="122"/>
      <c r="AC15" s="122"/>
      <c r="AD15" s="112">
        <v>31.54</v>
      </c>
      <c r="AE15" s="115">
        <v>0.16</v>
      </c>
      <c r="AF15" s="115">
        <v>2018</v>
      </c>
    </row>
    <row r="16" spans="3:32" x14ac:dyDescent="0.2">
      <c r="C16" s="71" t="str">
        <f>[1]SETUP!$B$10&amp;""&amp;[1]SETUP!$B$68</f>
        <v>RSDOILLPGN2</v>
      </c>
      <c r="D16" s="72" t="s">
        <v>363</v>
      </c>
      <c r="E16" s="73" t="str">
        <f>[1]SETUP!$B$10</f>
        <v>RSDOILLPG</v>
      </c>
      <c r="F16" s="72" t="str">
        <f>[1]COMM!$O$9&amp;","&amp;[1]COMM!$O$15</f>
        <v>RSDSH_Apt,RSDWH_Apt</v>
      </c>
      <c r="G16" s="94">
        <f ca="1">'[2]RSD_Heat&amp;Cool'!$F$12</f>
        <v>0.86799999999999999</v>
      </c>
      <c r="H16" s="82">
        <f ca="1">'[2]RSD_Heat&amp;Cool'!$G$12</f>
        <v>0.86799999999999999</v>
      </c>
      <c r="I16" s="82">
        <f ca="1">'[2]RSD_Heat&amp;Cool'!$H$12</f>
        <v>0.86799999999999999</v>
      </c>
      <c r="J16" s="95">
        <f ca="1">'[2]RSD_Heat&amp;Cool'!$I$12</f>
        <v>0.86799999999999999</v>
      </c>
      <c r="K16" s="94"/>
      <c r="L16" s="82"/>
      <c r="M16" s="82"/>
      <c r="N16" s="95"/>
      <c r="O16" s="94">
        <f ca="1">G16*0.7</f>
        <v>0.60759999999999992</v>
      </c>
      <c r="P16" s="82">
        <f t="shared" ref="P16:R16" ca="1" si="5">H16*0.7</f>
        <v>0.60759999999999992</v>
      </c>
      <c r="Q16" s="82">
        <f t="shared" ca="1" si="5"/>
        <v>0.60759999999999992</v>
      </c>
      <c r="R16" s="95">
        <f t="shared" ca="1" si="5"/>
        <v>0.60759999999999992</v>
      </c>
      <c r="S16" s="103">
        <v>20</v>
      </c>
      <c r="T16" s="74"/>
      <c r="U16" s="71">
        <f ca="1">'[2]RSD_Heat&amp;Cool'!$AB$12</f>
        <v>65.117763742903477</v>
      </c>
      <c r="V16" s="72">
        <f ca="1">'[2]RSD_Heat&amp;Cool'!$AC$12</f>
        <v>65.117763742903477</v>
      </c>
      <c r="W16" s="72">
        <f ca="1">'[2]RSD_Heat&amp;Cool'!$AD$12</f>
        <v>65.117763742903477</v>
      </c>
      <c r="X16" s="107">
        <f ca="1">'[2]RSD_Heat&amp;Cool'!$AE$12</f>
        <v>65.117763742903477</v>
      </c>
      <c r="Y16" s="113">
        <f ca="1">'[2]RSD_Heat&amp;Cool'!$AF$12</f>
        <v>1.2295081967213115</v>
      </c>
      <c r="Z16" s="116"/>
      <c r="AA16" s="94"/>
      <c r="AB16" s="123"/>
      <c r="AC16" s="123"/>
      <c r="AD16" s="113">
        <v>31.54</v>
      </c>
      <c r="AE16" s="116">
        <v>0.16</v>
      </c>
      <c r="AF16" s="116">
        <v>2018</v>
      </c>
    </row>
    <row r="17" spans="3:32" x14ac:dyDescent="0.2">
      <c r="C17" s="90" t="str">
        <f>[1]SETUP!$B$18&amp;""&amp;[1]SETUP!$B$67</f>
        <v>RSDBIOWOON1</v>
      </c>
      <c r="D17" s="79" t="s">
        <v>364</v>
      </c>
      <c r="E17" s="80" t="str">
        <f>[1]SETUP!$B$18</f>
        <v>RSDBIOWOO</v>
      </c>
      <c r="F17" s="79" t="str">
        <f>[1]COMM!$O$9</f>
        <v>RSDSH_Apt</v>
      </c>
      <c r="G17" s="92">
        <f ca="1">'[2]RSD_Heat&amp;Cool'!$F$13</f>
        <v>0.88500000000000001</v>
      </c>
      <c r="H17" s="81">
        <f ca="1">'[2]RSD_Heat&amp;Cool'!$G$13</f>
        <v>0.88500000000000001</v>
      </c>
      <c r="I17" s="81">
        <f ca="1">'[2]RSD_Heat&amp;Cool'!$H$13</f>
        <v>0.88500000000000001</v>
      </c>
      <c r="J17" s="93">
        <f ca="1">'[2]RSD_Heat&amp;Cool'!$I$13</f>
        <v>0.88500000000000001</v>
      </c>
      <c r="K17" s="92"/>
      <c r="L17" s="81"/>
      <c r="M17" s="81"/>
      <c r="N17" s="93"/>
      <c r="O17" s="92"/>
      <c r="P17" s="81"/>
      <c r="Q17" s="81"/>
      <c r="R17" s="93"/>
      <c r="S17" s="104">
        <v>20</v>
      </c>
      <c r="T17" s="91"/>
      <c r="U17" s="90"/>
      <c r="V17" s="79"/>
      <c r="W17" s="79"/>
      <c r="X17" s="108"/>
      <c r="Y17" s="112">
        <f ca="1">'[2]RSD_Heat&amp;Cool'!$AF$13</f>
        <v>8.5714285714285712</v>
      </c>
      <c r="Z17" s="115"/>
      <c r="AA17" s="92"/>
      <c r="AB17" s="122"/>
      <c r="AC17" s="122"/>
      <c r="AD17" s="112">
        <v>31.54</v>
      </c>
      <c r="AE17" s="115">
        <v>0.16</v>
      </c>
      <c r="AF17" s="115">
        <v>2018</v>
      </c>
    </row>
    <row r="18" spans="3:32" x14ac:dyDescent="0.2">
      <c r="C18" s="75" t="str">
        <f>[1]SETUP!$B$18&amp;""&amp;[1]SETUP!$B$68</f>
        <v>RSDBIOWOON2</v>
      </c>
      <c r="D18" s="76" t="s">
        <v>365</v>
      </c>
      <c r="E18" s="77" t="str">
        <f>[1]SETUP!$B$18</f>
        <v>RSDBIOWOO</v>
      </c>
      <c r="F18" s="76" t="str">
        <f>[1]COMM!$O$9&amp;","&amp;[1]COMM!$O$15</f>
        <v>RSDSH_Apt,RSDWH_Apt</v>
      </c>
      <c r="G18" s="94">
        <f ca="1">'[2]RSD_Heat&amp;Cool'!$F$14</f>
        <v>0.88500000000000001</v>
      </c>
      <c r="H18" s="82">
        <f ca="1">'[2]RSD_Heat&amp;Cool'!$G$14</f>
        <v>0.88500000000000001</v>
      </c>
      <c r="I18" s="82">
        <f ca="1">'[2]RSD_Heat&amp;Cool'!$H$14</f>
        <v>0.88500000000000001</v>
      </c>
      <c r="J18" s="95">
        <f ca="1">'[2]RSD_Heat&amp;Cool'!$I$14</f>
        <v>0.88500000000000001</v>
      </c>
      <c r="K18" s="99"/>
      <c r="L18" s="100"/>
      <c r="M18" s="100"/>
      <c r="N18" s="101"/>
      <c r="O18" s="99">
        <f ca="1">G18*0.7</f>
        <v>0.61949999999999994</v>
      </c>
      <c r="P18" s="100">
        <f t="shared" ref="P18:R18" ca="1" si="6">H18*0.7</f>
        <v>0.61949999999999994</v>
      </c>
      <c r="Q18" s="100">
        <f t="shared" ca="1" si="6"/>
        <v>0.61949999999999994</v>
      </c>
      <c r="R18" s="101">
        <f t="shared" ca="1" si="6"/>
        <v>0.61949999999999994</v>
      </c>
      <c r="S18" s="105">
        <v>20</v>
      </c>
      <c r="T18" s="78"/>
      <c r="U18" s="75"/>
      <c r="V18" s="76"/>
      <c r="W18" s="76"/>
      <c r="X18" s="109"/>
      <c r="Y18" s="114">
        <f ca="1">'[2]RSD_Heat&amp;Cool'!$AF$14</f>
        <v>8.5714285714285712</v>
      </c>
      <c r="Z18" s="117"/>
      <c r="AA18" s="99"/>
      <c r="AB18" s="124"/>
      <c r="AC18" s="124"/>
      <c r="AD18" s="114">
        <v>31.54</v>
      </c>
      <c r="AE18" s="116">
        <v>0.16</v>
      </c>
      <c r="AF18" s="117">
        <v>2018</v>
      </c>
    </row>
    <row r="19" spans="3:32" x14ac:dyDescent="0.2">
      <c r="C19" s="83" t="s">
        <v>366</v>
      </c>
      <c r="D19" s="83"/>
      <c r="E19" s="84"/>
      <c r="F19" s="84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4"/>
      <c r="T19" s="84"/>
      <c r="U19" s="83"/>
      <c r="V19" s="83"/>
      <c r="W19" s="83"/>
      <c r="X19" s="83"/>
      <c r="Y19" s="83"/>
      <c r="Z19" s="84"/>
      <c r="AA19" s="86"/>
      <c r="AB19" s="86"/>
      <c r="AC19" s="86"/>
      <c r="AD19" s="83"/>
      <c r="AE19" s="84"/>
      <c r="AF19" s="84"/>
    </row>
    <row r="20" spans="3:32" x14ac:dyDescent="0.2">
      <c r="C20" s="71" t="str">
        <f>[1]SETUP!$B$26&amp;""&amp;[1]SETUP!$B$67</f>
        <v>RSDELCN1</v>
      </c>
      <c r="D20" s="72" t="s">
        <v>367</v>
      </c>
      <c r="E20" s="73" t="str">
        <f>[1]SETUP!$B$26</f>
        <v>RSDELC</v>
      </c>
      <c r="F20" s="72" t="str">
        <f>[1]COMM!$O$9</f>
        <v>RSDSH_Apt</v>
      </c>
      <c r="G20" s="94">
        <f>'[2]RSD_Heat&amp;Cool'!$F$16</f>
        <v>1</v>
      </c>
      <c r="H20" s="82">
        <f>'[2]RSD_Heat&amp;Cool'!$G$16</f>
        <v>1</v>
      </c>
      <c r="I20" s="82">
        <f>'[2]RSD_Heat&amp;Cool'!$H$16</f>
        <v>1</v>
      </c>
      <c r="J20" s="95">
        <f>'[2]RSD_Heat&amp;Cool'!$I$16</f>
        <v>1</v>
      </c>
      <c r="K20" s="125"/>
      <c r="L20" s="126"/>
      <c r="M20" s="126"/>
      <c r="N20" s="127"/>
      <c r="O20" s="125"/>
      <c r="P20" s="126"/>
      <c r="Q20" s="126"/>
      <c r="R20" s="127"/>
      <c r="S20" s="128">
        <v>15</v>
      </c>
      <c r="T20" s="129"/>
      <c r="U20" s="130">
        <f ca="1">'[2]RSD_Heat&amp;Cool'!$AB$16</f>
        <v>185</v>
      </c>
      <c r="V20" s="131">
        <f ca="1">'[2]RSD_Heat&amp;Cool'!$AC$16</f>
        <v>185</v>
      </c>
      <c r="W20" s="131">
        <f ca="1">'[2]RSD_Heat&amp;Cool'!$AD$16</f>
        <v>185</v>
      </c>
      <c r="X20" s="132">
        <f ca="1">'[2]RSD_Heat&amp;Cool'!$AE$16</f>
        <v>185</v>
      </c>
      <c r="Y20" s="133">
        <f ca="1">'[2]RSD_Heat&amp;Cool'!$AF$16</f>
        <v>25</v>
      </c>
      <c r="Z20" s="134"/>
      <c r="AA20" s="135"/>
      <c r="AB20" s="135"/>
      <c r="AC20" s="135"/>
      <c r="AD20" s="133">
        <v>31.54</v>
      </c>
      <c r="AE20" s="116">
        <v>0.16</v>
      </c>
      <c r="AF20" s="134">
        <v>2018</v>
      </c>
    </row>
    <row r="21" spans="3:32" x14ac:dyDescent="0.2">
      <c r="C21" s="83" t="s">
        <v>368</v>
      </c>
      <c r="D21" s="83"/>
      <c r="E21" s="84"/>
      <c r="F21" s="84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4"/>
      <c r="T21" s="84"/>
      <c r="U21" s="83"/>
      <c r="V21" s="83"/>
      <c r="W21" s="83"/>
      <c r="X21" s="83"/>
      <c r="Y21" s="83"/>
      <c r="Z21" s="84"/>
      <c r="AA21" s="86"/>
      <c r="AB21" s="86"/>
      <c r="AC21" s="86"/>
      <c r="AD21" s="83"/>
      <c r="AE21" s="84"/>
      <c r="AF21" s="84"/>
    </row>
    <row r="22" spans="3:32" x14ac:dyDescent="0.2">
      <c r="C22" s="90" t="str">
        <f>[1]SETUP!$B$26&amp;"HP"&amp;[1]SETUP!$B$67</f>
        <v>RSDELCHPN1</v>
      </c>
      <c r="D22" s="79" t="s">
        <v>370</v>
      </c>
      <c r="E22" s="80" t="str">
        <f>[1]SETUP!$B$26</f>
        <v>RSDELC</v>
      </c>
      <c r="F22" s="79" t="str">
        <f>[1]COMM!$O$9</f>
        <v>RSDSH_Apt</v>
      </c>
      <c r="G22" s="92">
        <f>'[2]RSD_Heat&amp;Cool'!$F$61</f>
        <v>3.2</v>
      </c>
      <c r="H22" s="81">
        <f>'[2]RSD_Heat&amp;Cool'!$G$61</f>
        <v>3.7</v>
      </c>
      <c r="I22" s="81">
        <f>'[2]RSD_Heat&amp;Cool'!$H$61</f>
        <v>4</v>
      </c>
      <c r="J22" s="93">
        <f>'[2]RSD_Heat&amp;Cool'!$I$61</f>
        <v>4</v>
      </c>
      <c r="K22" s="92"/>
      <c r="L22" s="81"/>
      <c r="M22" s="81"/>
      <c r="N22" s="93"/>
      <c r="O22" s="92"/>
      <c r="P22" s="81"/>
      <c r="Q22" s="81"/>
      <c r="R22" s="93"/>
      <c r="S22" s="104">
        <v>20</v>
      </c>
      <c r="T22" s="81"/>
      <c r="U22" s="90">
        <f ca="1">'[2]RSD_Heat&amp;Cool'!$AB$18</f>
        <v>606.94444444444434</v>
      </c>
      <c r="V22" s="79">
        <f ca="1">'[2]RSD_Heat&amp;Cool'!$AC$18</f>
        <v>549.44444444444434</v>
      </c>
      <c r="W22" s="79">
        <f ca="1">'[2]RSD_Heat&amp;Cool'!$AD$18</f>
        <v>523.8888888888888</v>
      </c>
      <c r="X22" s="108">
        <f ca="1">'[2]RSD_Heat&amp;Cool'!$AE$18</f>
        <v>523.8888888888888</v>
      </c>
      <c r="Y22" s="136">
        <f ca="1">'[2]RSD_Heat&amp;Cool'!$AF$18</f>
        <v>16.666666666666668</v>
      </c>
      <c r="Z22" s="136"/>
      <c r="AA22" s="136"/>
      <c r="AB22" s="136"/>
      <c r="AC22" s="136"/>
      <c r="AD22" s="136">
        <v>31.54</v>
      </c>
      <c r="AE22" s="115">
        <v>0.16</v>
      </c>
      <c r="AF22" s="115">
        <v>2018</v>
      </c>
    </row>
    <row r="23" spans="3:32" x14ac:dyDescent="0.2">
      <c r="C23" s="71" t="str">
        <f>[1]SETUP!$B$26&amp;"HP"&amp;[1]SETUP!$B$68</f>
        <v>RSDELCHPN2</v>
      </c>
      <c r="D23" s="72" t="s">
        <v>371</v>
      </c>
      <c r="E23" s="73" t="str">
        <f>[1]SETUP!$B$26</f>
        <v>RSDELC</v>
      </c>
      <c r="F23" s="72" t="str">
        <f>[1]COMM!$O$9&amp;","&amp;[1]COMM!$O$12</f>
        <v>RSDSH_Apt,RSDSC_Apt</v>
      </c>
      <c r="G23" s="94">
        <f>'[2]RSD_Heat&amp;Cool'!$F$61</f>
        <v>3.2</v>
      </c>
      <c r="H23" s="82">
        <f>'[2]RSD_Heat&amp;Cool'!$G$61</f>
        <v>3.7</v>
      </c>
      <c r="I23" s="82">
        <f>'[2]RSD_Heat&amp;Cool'!$H$61</f>
        <v>4</v>
      </c>
      <c r="J23" s="95">
        <f>'[2]RSD_Heat&amp;Cool'!$I$61</f>
        <v>4</v>
      </c>
      <c r="K23" s="94">
        <f>'[2]RSD_Heat&amp;Cool'!$K$62</f>
        <v>3.2</v>
      </c>
      <c r="L23" s="82">
        <f>'[2]RSD_Heat&amp;Cool'!$L$62</f>
        <v>3.7</v>
      </c>
      <c r="M23" s="82">
        <f>'[2]RSD_Heat&amp;Cool'!$M$62</f>
        <v>4</v>
      </c>
      <c r="N23" s="95">
        <f>'[2]RSD_Heat&amp;Cool'!$N$62</f>
        <v>4</v>
      </c>
      <c r="O23" s="94"/>
      <c r="P23" s="82"/>
      <c r="Q23" s="82"/>
      <c r="R23" s="95"/>
      <c r="S23" s="103">
        <v>20</v>
      </c>
      <c r="T23" s="82"/>
      <c r="U23" s="71">
        <f ca="1">'[2]RSD_Heat&amp;Cool'!$AB$19</f>
        <v>637.29166666666663</v>
      </c>
      <c r="V23" s="72">
        <f ca="1">'[2]RSD_Heat&amp;Cool'!$AC$19</f>
        <v>576.91666666666663</v>
      </c>
      <c r="W23" s="72">
        <f ca="1">'[2]RSD_Heat&amp;Cool'!$AD$19</f>
        <v>550.08333333333326</v>
      </c>
      <c r="X23" s="107">
        <f ca="1">'[2]RSD_Heat&amp;Cool'!$AE$19</f>
        <v>550.08333333333326</v>
      </c>
      <c r="Y23" s="113">
        <f ca="1">'[2]RSD_Heat&amp;Cool'!$AF$19</f>
        <v>16.666666666666668</v>
      </c>
      <c r="Z23" s="113"/>
      <c r="AA23" s="113"/>
      <c r="AB23" s="113"/>
      <c r="AC23" s="113"/>
      <c r="AD23" s="113">
        <v>31.54</v>
      </c>
      <c r="AE23" s="116">
        <v>0.16</v>
      </c>
      <c r="AF23" s="116">
        <v>2018</v>
      </c>
    </row>
    <row r="24" spans="3:32" x14ac:dyDescent="0.2">
      <c r="C24" s="90" t="str">
        <f>[1]SETUP!$B$26&amp;"HP"&amp;[1]SETUP!$B$69</f>
        <v>RSDELCHPN3</v>
      </c>
      <c r="D24" s="79" t="s">
        <v>372</v>
      </c>
      <c r="E24" s="80" t="str">
        <f>[1]SETUP!$B$26</f>
        <v>RSDELC</v>
      </c>
      <c r="F24" s="79" t="str">
        <f>[1]COMM!$O$9</f>
        <v>RSDSH_Apt</v>
      </c>
      <c r="G24" s="92">
        <f ca="1">'[2]RSD_Heat&amp;Cool'!$F$20</f>
        <v>3.3</v>
      </c>
      <c r="H24" s="81">
        <f ca="1">'[2]RSD_Heat&amp;Cool'!$G$20</f>
        <v>3.7</v>
      </c>
      <c r="I24" s="81">
        <f ca="1">'[2]RSD_Heat&amp;Cool'!$H$20</f>
        <v>4</v>
      </c>
      <c r="J24" s="93">
        <f ca="1">'[2]RSD_Heat&amp;Cool'!$I$20</f>
        <v>4</v>
      </c>
      <c r="K24" s="92"/>
      <c r="L24" s="81"/>
      <c r="M24" s="81"/>
      <c r="N24" s="93"/>
      <c r="O24" s="92"/>
      <c r="P24" s="81"/>
      <c r="Q24" s="81"/>
      <c r="R24" s="93"/>
      <c r="S24" s="104">
        <v>20</v>
      </c>
      <c r="T24" s="81"/>
      <c r="U24" s="90">
        <f ca="1">'[2]RSD_Heat&amp;Cool'!$AB$20</f>
        <v>212.19058823529411</v>
      </c>
      <c r="V24" s="79">
        <f ca="1">'[2]RSD_Heat&amp;Cool'!$AC$20</f>
        <v>212.19058823529411</v>
      </c>
      <c r="W24" s="79">
        <f ca="1">'[2]RSD_Heat&amp;Cool'!$AD$20</f>
        <v>191.20470588235293</v>
      </c>
      <c r="X24" s="108">
        <f ca="1">'[2]RSD_Heat&amp;Cool'!$AE$20</f>
        <v>191.20470588235293</v>
      </c>
      <c r="Y24" s="112">
        <f ca="1">'[2]RSD_Heat&amp;Cool'!$AF$20</f>
        <v>7.0588235294117645</v>
      </c>
      <c r="Z24" s="112"/>
      <c r="AA24" s="112"/>
      <c r="AB24" s="112"/>
      <c r="AC24" s="112"/>
      <c r="AD24" s="112">
        <v>31.54</v>
      </c>
      <c r="AE24" s="115">
        <v>0.16</v>
      </c>
      <c r="AF24" s="115">
        <v>2018</v>
      </c>
    </row>
    <row r="25" spans="3:32" x14ac:dyDescent="0.2">
      <c r="C25" s="71" t="str">
        <f>[1]SETUP!$B$26&amp;"HPN4"</f>
        <v>RSDELCHPN4</v>
      </c>
      <c r="D25" s="72" t="s">
        <v>373</v>
      </c>
      <c r="E25" s="73" t="str">
        <f>[1]SETUP!$B$26</f>
        <v>RSDELC</v>
      </c>
      <c r="F25" s="72" t="str">
        <f>[1]COMM!$O$9&amp;","&amp;[1]COMM!$O$15</f>
        <v>RSDSH_Apt,RSDWH_Apt</v>
      </c>
      <c r="G25" s="94">
        <f ca="1">'[2]RSD_Heat&amp;Cool'!$F$21</f>
        <v>3.3</v>
      </c>
      <c r="H25" s="82">
        <f ca="1">'[2]RSD_Heat&amp;Cool'!$G$21</f>
        <v>3.7</v>
      </c>
      <c r="I25" s="82">
        <f ca="1">'[2]RSD_Heat&amp;Cool'!$H$21</f>
        <v>4</v>
      </c>
      <c r="J25" s="95">
        <f ca="1">'[2]RSD_Heat&amp;Cool'!$I$21</f>
        <v>4</v>
      </c>
      <c r="K25" s="94"/>
      <c r="L25" s="82"/>
      <c r="M25" s="82"/>
      <c r="N25" s="95"/>
      <c r="O25" s="94">
        <f ca="1">'[2]RSD_Heat&amp;Cool'!$P$21</f>
        <v>2.3099999999999996</v>
      </c>
      <c r="P25" s="82">
        <f ca="1">'[2]RSD_Heat&amp;Cool'!$Q$21</f>
        <v>2.59</v>
      </c>
      <c r="Q25" s="82">
        <f ca="1">'[2]RSD_Heat&amp;Cool'!$R$21</f>
        <v>2.8</v>
      </c>
      <c r="R25" s="95">
        <f ca="1">'[2]RSD_Heat&amp;Cool'!$S$21</f>
        <v>2.8</v>
      </c>
      <c r="S25" s="103">
        <v>20</v>
      </c>
      <c r="T25" s="82"/>
      <c r="U25" s="71">
        <f ca="1">'[2]RSD_Heat&amp;Cool'!$AB$21</f>
        <v>382.30823529411765</v>
      </c>
      <c r="V25" s="72">
        <f ca="1">'[2]RSD_Heat&amp;Cool'!$AC$21</f>
        <v>382.30823529411765</v>
      </c>
      <c r="W25" s="72">
        <f ca="1">'[2]RSD_Heat&amp;Cool'!$AD$21</f>
        <v>361.32235294117646</v>
      </c>
      <c r="X25" s="107">
        <f ca="1">'[2]RSD_Heat&amp;Cool'!$AE$21</f>
        <v>361.32235294117646</v>
      </c>
      <c r="Y25" s="113">
        <f ca="1">'[2]RSD_Heat&amp;Cool'!$AF$21</f>
        <v>7.0588235294117645</v>
      </c>
      <c r="Z25" s="113"/>
      <c r="AA25" s="113"/>
      <c r="AB25" s="113"/>
      <c r="AC25" s="113"/>
      <c r="AD25" s="113">
        <v>31.54</v>
      </c>
      <c r="AE25" s="116">
        <v>0.16</v>
      </c>
      <c r="AF25" s="116">
        <v>2018</v>
      </c>
    </row>
    <row r="26" spans="3:32" x14ac:dyDescent="0.2">
      <c r="C26" s="90" t="str">
        <f>[1]SETUP!$B$26&amp;"HPN5"</f>
        <v>RSDELCHPN5</v>
      </c>
      <c r="D26" s="79" t="s">
        <v>374</v>
      </c>
      <c r="E26" s="80" t="str">
        <f>[1]SETUP!$B$26&amp;","&amp;[1]SETUP!$B$17</f>
        <v>RSDELC,RSDRENSOL</v>
      </c>
      <c r="F26" s="79" t="str">
        <f>[1]COMM!$O$9&amp;","&amp;[1]COMM!$O$15</f>
        <v>RSDSH_Apt,RSDWH_Apt</v>
      </c>
      <c r="G26" s="92">
        <f ca="1">'[2]RSD_Heat&amp;Cool'!$F$22</f>
        <v>2.7249999999999996</v>
      </c>
      <c r="H26" s="81">
        <f ca="1">'[2]RSD_Heat&amp;Cool'!$G$22</f>
        <v>3.0250000000000004</v>
      </c>
      <c r="I26" s="81">
        <f ca="1">'[2]RSD_Heat&amp;Cool'!$H$22</f>
        <v>3.25</v>
      </c>
      <c r="J26" s="93">
        <f ca="1">'[2]RSD_Heat&amp;Cool'!$I$22</f>
        <v>3.25</v>
      </c>
      <c r="K26" s="92"/>
      <c r="L26" s="81"/>
      <c r="M26" s="81"/>
      <c r="N26" s="93"/>
      <c r="O26" s="92">
        <f ca="1">'[2]RSD_Heat&amp;Cool'!$P$22</f>
        <v>1.393</v>
      </c>
      <c r="P26" s="81">
        <f ca="1">'[2]RSD_Heat&amp;Cool'!$Q$22</f>
        <v>1.4770000000000001</v>
      </c>
      <c r="Q26" s="81">
        <f ca="1">'[2]RSD_Heat&amp;Cool'!$R$22</f>
        <v>1.54</v>
      </c>
      <c r="R26" s="93">
        <f ca="1">'[2]RSD_Heat&amp;Cool'!$S$22</f>
        <v>1.54</v>
      </c>
      <c r="S26" s="104">
        <v>20</v>
      </c>
      <c r="T26" s="81"/>
      <c r="U26" s="90">
        <f ca="1">'[2]RSD_Heat&amp;Cool'!$AB$22</f>
        <v>706.69359398496226</v>
      </c>
      <c r="V26" s="79">
        <f ca="1">'[2]RSD_Heat&amp;Cool'!$AC$22</f>
        <v>682.09990977443601</v>
      </c>
      <c r="W26" s="79">
        <f ca="1">'[2]RSD_Heat&amp;Cool'!$AD$22</f>
        <v>560.47566917293238</v>
      </c>
      <c r="X26" s="108">
        <f ca="1">'[2]RSD_Heat&amp;Cool'!$AE$22</f>
        <v>560.47566917293238</v>
      </c>
      <c r="Y26" s="112">
        <f ca="1">'[2]RSD_Heat&amp;Cool'!$AF$22</f>
        <v>18.980392156862745</v>
      </c>
      <c r="Z26" s="112"/>
      <c r="AA26" s="122">
        <v>0.5</v>
      </c>
      <c r="AB26" s="112"/>
      <c r="AC26" s="112"/>
      <c r="AD26" s="112">
        <v>31.54</v>
      </c>
      <c r="AE26" s="115">
        <v>0.16</v>
      </c>
      <c r="AF26" s="115">
        <v>2018</v>
      </c>
    </row>
    <row r="27" spans="3:32" x14ac:dyDescent="0.2">
      <c r="C27" s="71" t="str">
        <f>[1]SETUP!$B$26&amp;"HPN6"</f>
        <v>RSDELCHPN6</v>
      </c>
      <c r="D27" s="72" t="s">
        <v>375</v>
      </c>
      <c r="E27" s="73" t="str">
        <f>[1]SETUP!$B$26</f>
        <v>RSDELC</v>
      </c>
      <c r="F27" s="72" t="str">
        <f>[1]COMM!$O$9</f>
        <v>RSDSH_Apt</v>
      </c>
      <c r="G27" s="94">
        <f ca="1">'[2]RSD_Heat&amp;Cool'!$F$23</f>
        <v>3.92</v>
      </c>
      <c r="H27" s="82">
        <f ca="1">'[2]RSD_Heat&amp;Cool'!$G$23</f>
        <v>3.92</v>
      </c>
      <c r="I27" s="82">
        <f ca="1">'[2]RSD_Heat&amp;Cool'!$H$23</f>
        <v>3.92</v>
      </c>
      <c r="J27" s="95">
        <f ca="1">'[2]RSD_Heat&amp;Cool'!$I$23</f>
        <v>3.92</v>
      </c>
      <c r="K27" s="94"/>
      <c r="L27" s="82"/>
      <c r="M27" s="82"/>
      <c r="N27" s="95"/>
      <c r="O27" s="94"/>
      <c r="P27" s="82"/>
      <c r="Q27" s="82"/>
      <c r="R27" s="95"/>
      <c r="S27" s="103">
        <v>20</v>
      </c>
      <c r="T27" s="82"/>
      <c r="U27" s="71">
        <f ca="1">'[2]RSD_Heat&amp;Cool'!$AB$23</f>
        <v>806.67391304347848</v>
      </c>
      <c r="V27" s="72">
        <f ca="1">'[2]RSD_Heat&amp;Cool'!$AC$23</f>
        <v>745.95652173913049</v>
      </c>
      <c r="W27" s="72">
        <f ca="1">'[2]RSD_Heat&amp;Cool'!$AD$23</f>
        <v>685.23913043478274</v>
      </c>
      <c r="X27" s="107">
        <f ca="1">'[2]RSD_Heat&amp;Cool'!$AE$23</f>
        <v>685.23913043478274</v>
      </c>
      <c r="Y27" s="113">
        <f>'[2]RSD_Heat&amp;Cool'!$AF$23</f>
        <v>20</v>
      </c>
      <c r="Z27" s="113"/>
      <c r="AA27" s="113"/>
      <c r="AB27" s="113"/>
      <c r="AC27" s="113"/>
      <c r="AD27" s="113">
        <v>31.54</v>
      </c>
      <c r="AE27" s="116">
        <v>0.16</v>
      </c>
      <c r="AF27" s="116">
        <v>2018</v>
      </c>
    </row>
    <row r="28" spans="3:32" x14ac:dyDescent="0.2">
      <c r="C28" s="90" t="str">
        <f>[1]SETUP!$B$26&amp;"HPN7"</f>
        <v>RSDELCHPN7</v>
      </c>
      <c r="D28" s="79" t="s">
        <v>376</v>
      </c>
      <c r="E28" s="80" t="str">
        <f>[1]SETUP!$B$26</f>
        <v>RSDELC</v>
      </c>
      <c r="F28" s="79" t="str">
        <f>[1]COMM!$O$9&amp;","&amp;[1]COMM!$O$12</f>
        <v>RSDSH_Apt,RSDSC_Apt</v>
      </c>
      <c r="G28" s="92">
        <f ca="1">'[2]RSD_Heat&amp;Cool'!$F$24</f>
        <v>3.92</v>
      </c>
      <c r="H28" s="81">
        <f ca="1">'[2]RSD_Heat&amp;Cool'!$G$24</f>
        <v>3.92</v>
      </c>
      <c r="I28" s="81">
        <f ca="1">'[2]RSD_Heat&amp;Cool'!$H$24</f>
        <v>3.92</v>
      </c>
      <c r="J28" s="93">
        <f ca="1">'[2]RSD_Heat&amp;Cool'!$I$24</f>
        <v>3.92</v>
      </c>
      <c r="K28" s="92">
        <f ca="1">'[2]JRC Summary'!$AN$20</f>
        <v>4.5</v>
      </c>
      <c r="L28" s="81">
        <f ca="1">'[2]JRC Summary'!$AO$20</f>
        <v>4.5</v>
      </c>
      <c r="M28" s="81">
        <f ca="1">'[2]JRC Summary'!$AP$20</f>
        <v>4.5</v>
      </c>
      <c r="N28" s="93">
        <f ca="1">'[2]JRC Summary'!$AQ$20</f>
        <v>4.5</v>
      </c>
      <c r="O28" s="92"/>
      <c r="P28" s="81"/>
      <c r="Q28" s="81"/>
      <c r="R28" s="93"/>
      <c r="S28" s="104">
        <v>20</v>
      </c>
      <c r="T28" s="81"/>
      <c r="U28" s="90">
        <f ca="1">'[2]RSD_Heat&amp;Cool'!$AB$24</f>
        <v>963.84782608695673</v>
      </c>
      <c r="V28" s="79">
        <f ca="1">'[2]RSD_Heat&amp;Cool'!$AC$24</f>
        <v>903.13043478260863</v>
      </c>
      <c r="W28" s="79">
        <f ca="1">'[2]RSD_Heat&amp;Cool'!$AD$24</f>
        <v>842.41304347826099</v>
      </c>
      <c r="X28" s="108">
        <f ca="1">'[2]RSD_Heat&amp;Cool'!$AE$24</f>
        <v>842.41304347826099</v>
      </c>
      <c r="Y28" s="137">
        <f>'[2]RSD_Heat&amp;Cool'!$AF$24</f>
        <v>20</v>
      </c>
      <c r="Z28" s="137"/>
      <c r="AA28" s="137"/>
      <c r="AB28" s="137"/>
      <c r="AC28" s="137"/>
      <c r="AD28" s="137">
        <v>31.54</v>
      </c>
      <c r="AE28" s="115">
        <v>0.16</v>
      </c>
      <c r="AF28" s="115">
        <v>2018</v>
      </c>
    </row>
    <row r="29" spans="3:32" x14ac:dyDescent="0.2">
      <c r="C29" s="83" t="s">
        <v>377</v>
      </c>
      <c r="D29" s="83"/>
      <c r="E29" s="84"/>
      <c r="F29" s="84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4"/>
      <c r="T29" s="84"/>
      <c r="U29" s="83"/>
      <c r="V29" s="83"/>
      <c r="W29" s="83"/>
      <c r="X29" s="83"/>
      <c r="Y29" s="83"/>
      <c r="Z29" s="138"/>
      <c r="AA29" s="86"/>
      <c r="AB29" s="86"/>
      <c r="AC29" s="86"/>
      <c r="AD29" s="83"/>
      <c r="AE29" s="84"/>
      <c r="AF29" s="84"/>
    </row>
    <row r="30" spans="3:32" x14ac:dyDescent="0.2">
      <c r="C30" s="68" t="s">
        <v>379</v>
      </c>
      <c r="D30" s="69" t="s">
        <v>378</v>
      </c>
      <c r="E30" s="140" t="str">
        <f>[1]SETUP!$B$16</f>
        <v>RSDGASNAT</v>
      </c>
      <c r="F30" s="140" t="str">
        <f>[1]COMM!$O$9&amp;","&amp;[1]COMM!$O$15</f>
        <v>RSDSH_Apt,RSDWH_Apt</v>
      </c>
      <c r="G30" s="96">
        <f>'[2]RSD_Heat&amp;Cool'!$F$25</f>
        <v>1.45</v>
      </c>
      <c r="H30" s="97">
        <f>'[2]RSD_Heat&amp;Cool'!$G$25</f>
        <v>1.7</v>
      </c>
      <c r="I30" s="97">
        <f>'[2]RSD_Heat&amp;Cool'!$H$25</f>
        <v>1.7</v>
      </c>
      <c r="J30" s="98">
        <f>'[2]RSD_Heat&amp;Cool'!$I$25</f>
        <v>1.7</v>
      </c>
      <c r="K30" s="96"/>
      <c r="L30" s="97"/>
      <c r="M30" s="97"/>
      <c r="N30" s="98"/>
      <c r="O30" s="96">
        <f>G30*0.7</f>
        <v>1.0149999999999999</v>
      </c>
      <c r="P30" s="97">
        <f t="shared" ref="P30:R30" si="7">H30*0.7</f>
        <v>1.19</v>
      </c>
      <c r="Q30" s="97">
        <f t="shared" si="7"/>
        <v>1.19</v>
      </c>
      <c r="R30" s="98">
        <f t="shared" si="7"/>
        <v>1.19</v>
      </c>
      <c r="S30" s="102">
        <v>20</v>
      </c>
      <c r="T30" s="98"/>
      <c r="U30" s="90">
        <f ca="1">'[2]RSD_Heat&amp;Cool'!$AB$25</f>
        <v>971.77777777777783</v>
      </c>
      <c r="V30" s="79">
        <f ca="1">'[2]RSD_Heat&amp;Cool'!$AC$25</f>
        <v>860.66666666666663</v>
      </c>
      <c r="W30" s="79">
        <f ca="1">'[2]RSD_Heat&amp;Cool'!$AD$25</f>
        <v>860.66666666666663</v>
      </c>
      <c r="X30" s="108">
        <f ca="1">'[2]RSD_Heat&amp;Cool'!$AE$25</f>
        <v>860.66666666666663</v>
      </c>
      <c r="Y30" s="136">
        <f>'[2]RSD_Heat&amp;Cool'!$AF$25</f>
        <v>13.055555555555555</v>
      </c>
      <c r="Z30" s="136"/>
      <c r="AA30" s="106"/>
      <c r="AB30" s="136"/>
      <c r="AC30" s="136"/>
      <c r="AD30" s="136">
        <v>31.54</v>
      </c>
      <c r="AE30" s="115">
        <v>0.16</v>
      </c>
      <c r="AF30" s="139">
        <v>2018</v>
      </c>
    </row>
    <row r="31" spans="3:32" x14ac:dyDescent="0.2">
      <c r="C31" s="75" t="s">
        <v>381</v>
      </c>
      <c r="D31" s="76" t="s">
        <v>380</v>
      </c>
      <c r="E31" s="77" t="str">
        <f>[1]SETUP!$B$16</f>
        <v>RSDGASNAT</v>
      </c>
      <c r="F31" s="77" t="str">
        <f>[1]COMM!$O$9&amp;","&amp;[1]COMM!$O$15</f>
        <v>RSDSH_Apt,RSDWH_Apt</v>
      </c>
      <c r="G31" s="99">
        <f>'[2]RSD_Heat&amp;Cool'!$F$26</f>
        <v>1.55</v>
      </c>
      <c r="H31" s="100">
        <f>'[2]RSD_Heat&amp;Cool'!$G$26</f>
        <v>1.55</v>
      </c>
      <c r="I31" s="100">
        <f>'[2]RSD_Heat&amp;Cool'!$H$26</f>
        <v>1.6</v>
      </c>
      <c r="J31" s="101">
        <f>'[2]RSD_Heat&amp;Cool'!$I$26</f>
        <v>1.6</v>
      </c>
      <c r="K31" s="99"/>
      <c r="L31" s="100"/>
      <c r="M31" s="100"/>
      <c r="N31" s="101"/>
      <c r="O31" s="99">
        <f>G31*0.7</f>
        <v>1.085</v>
      </c>
      <c r="P31" s="100">
        <f t="shared" ref="P31" si="8">H31*0.7</f>
        <v>1.085</v>
      </c>
      <c r="Q31" s="100">
        <f t="shared" ref="Q31" si="9">I31*0.7</f>
        <v>1.1199999999999999</v>
      </c>
      <c r="R31" s="101">
        <f t="shared" ref="R31" si="10">J31*0.7</f>
        <v>1.1199999999999999</v>
      </c>
      <c r="S31" s="105">
        <v>20</v>
      </c>
      <c r="T31" s="101"/>
      <c r="U31" s="71">
        <f ca="1">'[2]RSD_Heat&amp;Cool'!$AB$26</f>
        <v>1065.68</v>
      </c>
      <c r="V31" s="72">
        <f ca="1">'[2]RSD_Heat&amp;Cool'!$AC$26</f>
        <v>1065.68</v>
      </c>
      <c r="W31" s="72">
        <f ca="1">'[2]RSD_Heat&amp;Cool'!$AD$26</f>
        <v>1065.68</v>
      </c>
      <c r="X31" s="107">
        <f ca="1">'[2]RSD_Heat&amp;Cool'!$AE$26</f>
        <v>1065.68</v>
      </c>
      <c r="Y31" s="114">
        <f>'[2]RSD_Heat&amp;Cool'!$AF$26</f>
        <v>4.7</v>
      </c>
      <c r="Z31" s="114"/>
      <c r="AA31" s="109"/>
      <c r="AB31" s="114"/>
      <c r="AC31" s="114"/>
      <c r="AD31" s="114">
        <v>31.54</v>
      </c>
      <c r="AE31" s="116">
        <v>0.16</v>
      </c>
      <c r="AF31" s="117">
        <v>2018</v>
      </c>
    </row>
    <row r="32" spans="3:32" x14ac:dyDescent="0.2">
      <c r="C32" s="83" t="s">
        <v>369</v>
      </c>
      <c r="D32" s="83"/>
      <c r="E32" s="84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4"/>
      <c r="T32" s="84"/>
      <c r="U32" s="83"/>
      <c r="V32" s="83"/>
      <c r="W32" s="83"/>
      <c r="X32" s="83"/>
      <c r="Y32" s="83"/>
      <c r="Z32" s="84"/>
      <c r="AA32" s="86"/>
      <c r="AB32" s="86"/>
      <c r="AC32" s="86"/>
      <c r="AD32" s="83"/>
      <c r="AE32" s="84"/>
      <c r="AF32" s="84"/>
    </row>
    <row r="33" spans="3:32" x14ac:dyDescent="0.2">
      <c r="C33" s="130" t="s">
        <v>393</v>
      </c>
      <c r="D33" s="131" t="s">
        <v>406</v>
      </c>
      <c r="E33" s="175" t="str">
        <f>[1]SETUP!$B$26&amp;","&amp;[1]SETUP!$B$16</f>
        <v>RSDELC,RSDGASNAT</v>
      </c>
      <c r="F33" s="79" t="str">
        <f>[1]COMM!$O$9&amp;","&amp;[1]COMM!$O$15</f>
        <v>RSDSH_Apt,RSDWH_Apt</v>
      </c>
      <c r="G33" s="99">
        <v>3.1</v>
      </c>
      <c r="H33" s="100">
        <v>3.25</v>
      </c>
      <c r="I33" s="100">
        <v>3.4</v>
      </c>
      <c r="J33" s="101">
        <v>3.6</v>
      </c>
      <c r="K33" s="99"/>
      <c r="L33" s="100"/>
      <c r="M33" s="100"/>
      <c r="N33" s="101"/>
      <c r="O33" s="99">
        <f>G33*0.7</f>
        <v>2.17</v>
      </c>
      <c r="P33" s="100">
        <f t="shared" ref="P33:R33" si="11">H33*0.7</f>
        <v>2.2749999999999999</v>
      </c>
      <c r="Q33" s="100">
        <f t="shared" si="11"/>
        <v>2.38</v>
      </c>
      <c r="R33" s="101">
        <f t="shared" si="11"/>
        <v>2.52</v>
      </c>
      <c r="S33" s="5">
        <v>20</v>
      </c>
      <c r="U33" s="71">
        <v>2320</v>
      </c>
      <c r="V33" s="72">
        <v>1972</v>
      </c>
      <c r="W33" s="72">
        <v>1861</v>
      </c>
      <c r="X33" s="107">
        <v>1765</v>
      </c>
      <c r="Y33" s="1">
        <f ca="1">Y24+Y11</f>
        <v>8.2883317261330767</v>
      </c>
      <c r="Z33" s="134"/>
      <c r="AA33" s="135"/>
      <c r="AB33" s="135"/>
      <c r="AC33" s="135">
        <v>0.3</v>
      </c>
      <c r="AD33" s="133">
        <v>31.54</v>
      </c>
      <c r="AE33" s="116">
        <v>0.16</v>
      </c>
      <c r="AF33" s="134">
        <v>2018</v>
      </c>
    </row>
    <row r="34" spans="3:32" x14ac:dyDescent="0.2">
      <c r="C34" s="83" t="s">
        <v>382</v>
      </c>
      <c r="D34" s="83"/>
      <c r="E34" s="84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4"/>
      <c r="T34" s="84"/>
      <c r="U34" s="83"/>
      <c r="V34" s="83"/>
      <c r="W34" s="83"/>
      <c r="X34" s="83"/>
      <c r="Y34" s="83"/>
      <c r="Z34" s="84"/>
      <c r="AA34" s="86"/>
      <c r="AB34" s="86"/>
      <c r="AC34" s="86"/>
      <c r="AD34" s="83"/>
      <c r="AE34" s="84"/>
      <c r="AF34" s="84"/>
    </row>
    <row r="35" spans="3:32" x14ac:dyDescent="0.2">
      <c r="C35" s="68" t="str">
        <f>[1]SETUP!$B$27&amp;[1]SETUP!$B$67</f>
        <v>RSDHETN1</v>
      </c>
      <c r="D35" s="69" t="s">
        <v>383</v>
      </c>
      <c r="E35" s="140" t="str">
        <f>[1]SETUP!$B$27</f>
        <v>RSDHET</v>
      </c>
      <c r="F35" s="140" t="str">
        <f>[1]COMM!$O$9&amp;","&amp;[1]COMM!$O$15</f>
        <v>RSDSH_Apt,RSDWH_Apt</v>
      </c>
      <c r="G35" s="92">
        <f>'[2]RSD_Heat&amp;Cool'!$F$28</f>
        <v>0.98</v>
      </c>
      <c r="H35" s="81">
        <f>'[2]RSD_Heat&amp;Cool'!$G$28</f>
        <v>0.98</v>
      </c>
      <c r="I35" s="81">
        <f>'[2]RSD_Heat&amp;Cool'!$H$28</f>
        <v>0.98</v>
      </c>
      <c r="J35" s="93">
        <f>'[2]RSD_Heat&amp;Cool'!$I$28</f>
        <v>0.98</v>
      </c>
      <c r="K35" s="92"/>
      <c r="L35" s="81"/>
      <c r="M35" s="81"/>
      <c r="N35" s="93"/>
      <c r="O35" s="92">
        <f>'[2]RSD_Heat&amp;Cool'!$P$28</f>
        <v>0.98</v>
      </c>
      <c r="P35" s="81">
        <f>'[2]RSD_Heat&amp;Cool'!$Q$28</f>
        <v>0.98</v>
      </c>
      <c r="Q35" s="81">
        <f>'[2]RSD_Heat&amp;Cool'!$R$28</f>
        <v>0.98</v>
      </c>
      <c r="R35" s="93">
        <f>'[2]RSD_Heat&amp;Cool'!$S$28</f>
        <v>0.98</v>
      </c>
      <c r="S35" s="102">
        <f>'[2]RSD_Heat&amp;Cool'!$T$29</f>
        <v>20</v>
      </c>
      <c r="T35" s="98"/>
      <c r="U35" s="90">
        <f>'[2]RSD_Heat&amp;Cool'!$AB$28</f>
        <v>250</v>
      </c>
      <c r="V35" s="79">
        <f>'[2]RSD_Heat&amp;Cool'!$AC$28</f>
        <v>250</v>
      </c>
      <c r="W35" s="79">
        <f>'[2]RSD_Heat&amp;Cool'!$AD$28</f>
        <v>250</v>
      </c>
      <c r="X35" s="108">
        <f>'[2]RSD_Heat&amp;Cool'!$AE$28</f>
        <v>250</v>
      </c>
      <c r="Y35" s="136">
        <f>'[2]RSD_Heat&amp;Cool'!$AF$28</f>
        <v>15</v>
      </c>
      <c r="Z35" s="136"/>
      <c r="AA35" s="136"/>
      <c r="AB35" s="136"/>
      <c r="AC35" s="136"/>
      <c r="AD35" s="136">
        <v>31.54</v>
      </c>
      <c r="AE35" s="115">
        <v>0.16</v>
      </c>
      <c r="AF35" s="139">
        <v>2018</v>
      </c>
    </row>
    <row r="36" spans="3:32" x14ac:dyDescent="0.2">
      <c r="C36" s="75" t="str">
        <f>[1]SETUP!$B$27&amp;[1]SETUP!$B$68</f>
        <v>RSDHETN2</v>
      </c>
      <c r="D36" s="76" t="s">
        <v>384</v>
      </c>
      <c r="E36" s="77" t="str">
        <f>[1]SETUP!$B$27</f>
        <v>RSDHET</v>
      </c>
      <c r="F36" s="77" t="str">
        <f>[1]COMM!$O$9&amp;","&amp;[1]COMM!$O$15</f>
        <v>RSDSH_Apt,RSDWH_Apt</v>
      </c>
      <c r="G36" s="94">
        <f>'[2]RSD_Heat&amp;Cool'!$F$29</f>
        <v>0.98</v>
      </c>
      <c r="H36" s="82">
        <f>'[2]RSD_Heat&amp;Cool'!$G$29</f>
        <v>0.98</v>
      </c>
      <c r="I36" s="82">
        <f>'[2]RSD_Heat&amp;Cool'!$H$29</f>
        <v>0.98</v>
      </c>
      <c r="J36" s="95">
        <f>'[2]RSD_Heat&amp;Cool'!$I$29</f>
        <v>0.98</v>
      </c>
      <c r="K36" s="94"/>
      <c r="L36" s="82"/>
      <c r="M36" s="82"/>
      <c r="N36" s="95"/>
      <c r="O36" s="94">
        <f>'[2]RSD_Heat&amp;Cool'!$P$29</f>
        <v>0.98</v>
      </c>
      <c r="P36" s="82">
        <f>'[2]RSD_Heat&amp;Cool'!$Q$29</f>
        <v>0.98</v>
      </c>
      <c r="Q36" s="82">
        <f>'[2]RSD_Heat&amp;Cool'!$R$29</f>
        <v>0.98</v>
      </c>
      <c r="R36" s="95">
        <f>'[2]RSD_Heat&amp;Cool'!$S$29</f>
        <v>0.98</v>
      </c>
      <c r="S36" s="105">
        <f>'[2]RSD_Heat&amp;Cool'!$T$28</f>
        <v>20</v>
      </c>
      <c r="T36" s="101"/>
      <c r="U36" s="71">
        <f>'[2]RSD_Heat&amp;Cool'!$AB$29</f>
        <v>250</v>
      </c>
      <c r="V36" s="72">
        <f>'[2]RSD_Heat&amp;Cool'!$AC$29</f>
        <v>250</v>
      </c>
      <c r="W36" s="72">
        <f>'[2]RSD_Heat&amp;Cool'!$AD$29</f>
        <v>250</v>
      </c>
      <c r="X36" s="107">
        <f>'[2]RSD_Heat&amp;Cool'!$AE$29</f>
        <v>250</v>
      </c>
      <c r="Y36" s="113">
        <f>'[2]RSD_Heat&amp;Cool'!$AF$29</f>
        <v>15</v>
      </c>
      <c r="Z36" s="113"/>
      <c r="AA36" s="113"/>
      <c r="AB36" s="113"/>
      <c r="AC36" s="113"/>
      <c r="AD36" s="114">
        <v>31.54</v>
      </c>
      <c r="AE36" s="116">
        <v>0.16</v>
      </c>
      <c r="AF36" s="117">
        <v>2018</v>
      </c>
    </row>
    <row r="37" spans="3:32" x14ac:dyDescent="0.2">
      <c r="C37" s="83" t="s">
        <v>385</v>
      </c>
      <c r="D37" s="83"/>
      <c r="E37" s="84"/>
      <c r="F37" s="84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4"/>
      <c r="T37" s="84"/>
      <c r="U37" s="83"/>
      <c r="V37" s="83"/>
      <c r="W37" s="83"/>
      <c r="X37" s="83"/>
      <c r="Y37" s="83"/>
      <c r="Z37" s="84"/>
      <c r="AA37" s="86"/>
      <c r="AB37" s="86"/>
      <c r="AC37" s="86"/>
      <c r="AD37" s="83"/>
      <c r="AE37" s="84"/>
      <c r="AF37" s="84"/>
    </row>
    <row r="38" spans="3:32" x14ac:dyDescent="0.2">
      <c r="C38" s="68" t="str">
        <f>[1]SETUP!$B$26&amp;"WH"&amp;[1]SETUP!$B$67</f>
        <v>RSDELCWHN1</v>
      </c>
      <c r="D38" s="69" t="s">
        <v>386</v>
      </c>
      <c r="E38" s="140" t="str">
        <f>[1]SETUP!$B$26</f>
        <v>RSDELC</v>
      </c>
      <c r="F38" s="69" t="str">
        <f>[1]COMM!$O$15</f>
        <v>RSDWH_Apt</v>
      </c>
      <c r="G38" s="92"/>
      <c r="H38" s="81"/>
      <c r="I38" s="81"/>
      <c r="J38" s="93"/>
      <c r="K38" s="92"/>
      <c r="L38" s="81"/>
      <c r="M38" s="81"/>
      <c r="N38" s="93"/>
      <c r="O38" s="92">
        <f>'[2]RSD_Heat&amp;Cool'!$P$74</f>
        <v>1</v>
      </c>
      <c r="P38" s="81">
        <f>'[2]RSD_Heat&amp;Cool'!$Q$74</f>
        <v>1</v>
      </c>
      <c r="Q38" s="81">
        <f>'[2]RSD_Heat&amp;Cool'!$R$74</f>
        <v>1</v>
      </c>
      <c r="R38" s="93">
        <f>'[2]RSD_Heat&amp;Cool'!$S$74</f>
        <v>1</v>
      </c>
      <c r="S38" s="102">
        <v>15</v>
      </c>
      <c r="T38" s="98"/>
      <c r="U38" s="68">
        <f ca="1">'[2]RSD_Heat&amp;Cool'!$AB$74</f>
        <v>185</v>
      </c>
      <c r="V38" s="69">
        <f ca="1">'[2]RSD_Heat&amp;Cool'!$AC$74</f>
        <v>185</v>
      </c>
      <c r="W38" s="69">
        <f ca="1">'[2]RSD_Heat&amp;Cool'!$AD$74</f>
        <v>185</v>
      </c>
      <c r="X38" s="106">
        <f ca="1">'[2]RSD_Heat&amp;Cool'!$AE$74</f>
        <v>185</v>
      </c>
      <c r="Y38" s="136">
        <f ca="1">'[2]RSD_Heat&amp;Cool'!$AF$74</f>
        <v>25</v>
      </c>
      <c r="Z38" s="136"/>
      <c r="AA38" s="136"/>
      <c r="AB38" s="136"/>
      <c r="AC38" s="136"/>
      <c r="AD38" s="136">
        <v>31.54</v>
      </c>
      <c r="AE38" s="115">
        <v>0.16</v>
      </c>
      <c r="AF38" s="139">
        <v>2018</v>
      </c>
    </row>
    <row r="39" spans="3:32" x14ac:dyDescent="0.2">
      <c r="C39" s="71" t="str">
        <f>[1]SETUP!$B$17&amp;"WH"&amp;[1]SETUP!$B$67</f>
        <v>RSDRENSOLWHN1</v>
      </c>
      <c r="D39" s="72" t="s">
        <v>387</v>
      </c>
      <c r="E39" s="73" t="str">
        <f>[1]SETUP!$B$17</f>
        <v>RSDRENSOL</v>
      </c>
      <c r="F39" s="72" t="str">
        <f>[1]COMM!$O$15</f>
        <v>RSDWH_Apt</v>
      </c>
      <c r="G39" s="94"/>
      <c r="H39" s="82"/>
      <c r="I39" s="82"/>
      <c r="J39" s="95"/>
      <c r="K39" s="94"/>
      <c r="L39" s="82"/>
      <c r="M39" s="82"/>
      <c r="N39" s="95"/>
      <c r="O39" s="94">
        <f>'[2]RSD_Heat&amp;Cool'!$P$75</f>
        <v>1</v>
      </c>
      <c r="P39" s="82">
        <f>'[2]RSD_Heat&amp;Cool'!$Q$75</f>
        <v>1</v>
      </c>
      <c r="Q39" s="82">
        <f>'[2]RSD_Heat&amp;Cool'!$R$75</f>
        <v>1</v>
      </c>
      <c r="R39" s="95">
        <f>'[2]RSD_Heat&amp;Cool'!$S$75</f>
        <v>1</v>
      </c>
      <c r="S39" s="103">
        <f ca="1">'[2]RSD_Heat&amp;Cool'!$T$75</f>
        <v>25</v>
      </c>
      <c r="T39" s="71">
        <f ca="1">'[2]RSD_Heat&amp;Cool'!$U$75</f>
        <v>30</v>
      </c>
      <c r="U39" s="71">
        <f ca="1">'[2]RSD_Heat&amp;Cool'!$AB$75</f>
        <v>1582.3760000000002</v>
      </c>
      <c r="V39" s="72">
        <f ca="1">'[2]RSD_Heat&amp;Cool'!$AC$75</f>
        <v>1514.231</v>
      </c>
      <c r="W39" s="72">
        <f ca="1">'[2]RSD_Heat&amp;Cool'!$AD$75</f>
        <v>1214.3930000000003</v>
      </c>
      <c r="X39" s="107">
        <f ca="1">'[2]RSD_Heat&amp;Cool'!$AE$75</f>
        <v>1214.3930000000003</v>
      </c>
      <c r="Y39" s="113">
        <f ca="1">'[2]RSD_Heat&amp;Cool'!$AF$75</f>
        <v>16.666666666666668</v>
      </c>
      <c r="Z39" s="113"/>
      <c r="AA39" s="113"/>
      <c r="AB39" s="113"/>
      <c r="AC39" s="113"/>
      <c r="AD39" s="113">
        <v>31.54</v>
      </c>
      <c r="AE39" s="116">
        <v>0.16</v>
      </c>
      <c r="AF39" s="116">
        <v>2018</v>
      </c>
    </row>
    <row r="40" spans="3:32" x14ac:dyDescent="0.2">
      <c r="C40" s="90" t="str">
        <f>[1]SETUP!$B$16&amp;"WH"&amp;[1]SETUP!$B$67</f>
        <v>RSDGASNATWHN1</v>
      </c>
      <c r="D40" s="79" t="s">
        <v>389</v>
      </c>
      <c r="E40" s="80" t="str">
        <f>[1]SETUP!$B$16</f>
        <v>RSDGASNAT</v>
      </c>
      <c r="F40" s="79" t="str">
        <f>[1]COMM!$O$15</f>
        <v>RSDWH_Apt</v>
      </c>
      <c r="G40" s="92"/>
      <c r="H40" s="81"/>
      <c r="I40" s="81"/>
      <c r="J40" s="93"/>
      <c r="K40" s="92"/>
      <c r="L40" s="81"/>
      <c r="M40" s="81"/>
      <c r="N40" s="93"/>
      <c r="O40" s="92">
        <f ca="1">'[2]RSD_Heat&amp;Cool'!$P$76</f>
        <v>0.60759999999999992</v>
      </c>
      <c r="P40" s="81">
        <f ca="1">'[2]RSD_Heat&amp;Cool'!$Q$76</f>
        <v>0.60759999999999992</v>
      </c>
      <c r="Q40" s="81">
        <f ca="1">'[2]RSD_Heat&amp;Cool'!$R$76</f>
        <v>0.60759999999999992</v>
      </c>
      <c r="R40" s="93">
        <f ca="1">'[2]RSD_Heat&amp;Cool'!$S$76</f>
        <v>0.60759999999999992</v>
      </c>
      <c r="S40" s="104">
        <f ca="1">'[2]RSD_Heat&amp;Cool'!$T$76</f>
        <v>20</v>
      </c>
      <c r="T40" s="93"/>
      <c r="U40" s="90">
        <f ca="1">'[2]RSD_Heat&amp;Cool'!$AB$76</f>
        <v>62.01691785038426</v>
      </c>
      <c r="V40" s="79">
        <f ca="1">'[2]RSD_Heat&amp;Cool'!$AC$76</f>
        <v>62.01691785038426</v>
      </c>
      <c r="W40" s="79">
        <f ca="1">'[2]RSD_Heat&amp;Cool'!$AD$76</f>
        <v>62.01691785038426</v>
      </c>
      <c r="X40" s="108">
        <f ca="1">'[2]RSD_Heat&amp;Cool'!$AE$76</f>
        <v>62.01691785038426</v>
      </c>
      <c r="Y40" s="112">
        <f ca="1">'[2]RSD_Heat&amp;Cool'!$AF$76</f>
        <v>1.2295081967213115</v>
      </c>
      <c r="Z40" s="112"/>
      <c r="AA40" s="112"/>
      <c r="AB40" s="112"/>
      <c r="AC40" s="112"/>
      <c r="AD40" s="112">
        <v>31.54</v>
      </c>
      <c r="AE40" s="115">
        <v>0.16</v>
      </c>
      <c r="AF40" s="115">
        <v>2018</v>
      </c>
    </row>
    <row r="41" spans="3:32" x14ac:dyDescent="0.2">
      <c r="C41" s="71" t="str">
        <f>[1]SETUP!$B$18&amp;"WH"&amp;[1]SETUP!$B$67</f>
        <v>RSDBIOWOOWHN1</v>
      </c>
      <c r="D41" s="72" t="s">
        <v>388</v>
      </c>
      <c r="E41" s="73" t="str">
        <f>[1]SETUP!$B$18</f>
        <v>RSDBIOWOO</v>
      </c>
      <c r="F41" s="72" t="str">
        <f>[1]COMM!$O$15</f>
        <v>RSDWH_Apt</v>
      </c>
      <c r="G41" s="94"/>
      <c r="H41" s="82"/>
      <c r="I41" s="82"/>
      <c r="J41" s="95"/>
      <c r="K41" s="94"/>
      <c r="L41" s="82"/>
      <c r="M41" s="82"/>
      <c r="N41" s="95"/>
      <c r="O41" s="94">
        <f ca="1">'[2]RSD_Heat&amp;Cool'!$P$77</f>
        <v>0.61949999999999994</v>
      </c>
      <c r="P41" s="82">
        <f ca="1">'[2]RSD_Heat&amp;Cool'!$Q$77</f>
        <v>0.61949999999999994</v>
      </c>
      <c r="Q41" s="82">
        <f ca="1">'[2]RSD_Heat&amp;Cool'!$R$77</f>
        <v>0.61949999999999994</v>
      </c>
      <c r="R41" s="95">
        <f ca="1">'[2]RSD_Heat&amp;Cool'!$S$77</f>
        <v>0.61949999999999994</v>
      </c>
      <c r="S41" s="103">
        <f>'[2]RSD_Heat&amp;Cool'!$T$77</f>
        <v>20</v>
      </c>
      <c r="T41" s="95"/>
      <c r="U41" s="71">
        <f ca="1">'[2]RSD_Heat&amp;Cool'!$AB$77</f>
        <v>211.49571428571429</v>
      </c>
      <c r="V41" s="72">
        <f ca="1">'[2]RSD_Heat&amp;Cool'!$AC$77</f>
        <v>211.49571428571429</v>
      </c>
      <c r="W41" s="72">
        <f ca="1">'[2]RSD_Heat&amp;Cool'!$AD$77</f>
        <v>211.49571428571429</v>
      </c>
      <c r="X41" s="107">
        <f ca="1">'[2]RSD_Heat&amp;Cool'!$AE$77</f>
        <v>211.49571428571429</v>
      </c>
      <c r="Y41" s="113">
        <f ca="1">'[2]RSD_Heat&amp;Cool'!$AF$77</f>
        <v>8.5714285714285712</v>
      </c>
      <c r="Z41" s="113"/>
      <c r="AA41" s="113"/>
      <c r="AB41" s="113"/>
      <c r="AC41" s="113"/>
      <c r="AD41" s="113">
        <v>31.54</v>
      </c>
      <c r="AE41" s="116">
        <v>0.16</v>
      </c>
      <c r="AF41" s="116">
        <v>2018</v>
      </c>
    </row>
    <row r="42" spans="3:32" x14ac:dyDescent="0.2">
      <c r="C42" s="145" t="str">
        <f>[1]SETUP!$B$10&amp;"WH"&amp;[1]SETUP!$B$67</f>
        <v>RSDOILLPGWHN1</v>
      </c>
      <c r="D42" s="141" t="s">
        <v>390</v>
      </c>
      <c r="E42" s="173" t="str">
        <f>[1]SETUP!$B$10</f>
        <v>RSDOILLPG</v>
      </c>
      <c r="F42" s="141" t="str">
        <f>[1]COMM!$O$15</f>
        <v>RSDWH_Apt</v>
      </c>
      <c r="G42" s="92"/>
      <c r="H42" s="81"/>
      <c r="I42" s="81"/>
      <c r="J42" s="93"/>
      <c r="K42" s="92"/>
      <c r="L42" s="81"/>
      <c r="M42" s="81"/>
      <c r="N42" s="93"/>
      <c r="O42" s="92">
        <f ca="1">'[2]RSD_Heat&amp;Cool'!$P$78</f>
        <v>0.60759999999999992</v>
      </c>
      <c r="P42" s="81">
        <f ca="1">'[2]RSD_Heat&amp;Cool'!$Q$78</f>
        <v>0.60759999999999992</v>
      </c>
      <c r="Q42" s="81">
        <f ca="1">'[2]RSD_Heat&amp;Cool'!$R$78</f>
        <v>0.60759999999999992</v>
      </c>
      <c r="R42" s="93">
        <f ca="1">'[2]RSD_Heat&amp;Cool'!$S$78</f>
        <v>0.60759999999999992</v>
      </c>
      <c r="S42" s="152">
        <f ca="1">'[2]RSD_Heat&amp;Cool'!$T$78</f>
        <v>20</v>
      </c>
      <c r="T42" s="153"/>
      <c r="U42" s="145">
        <f ca="1">'[2]RSD_Heat&amp;Cool'!$AB$78</f>
        <v>62.01691785038426</v>
      </c>
      <c r="V42" s="141">
        <f ca="1">'[2]RSD_Heat&amp;Cool'!$AC$78</f>
        <v>62.01691785038426</v>
      </c>
      <c r="W42" s="141">
        <f ca="1">'[2]RSD_Heat&amp;Cool'!$AD$78</f>
        <v>62.01691785038426</v>
      </c>
      <c r="X42" s="146">
        <f ca="1">'[2]RSD_Heat&amp;Cool'!$AE$78</f>
        <v>62.01691785038426</v>
      </c>
      <c r="Y42" s="137">
        <f ca="1">'[2]RSD_Heat&amp;Cool'!$AF$78</f>
        <v>1.2295081967213115</v>
      </c>
      <c r="Z42" s="137"/>
      <c r="AA42" s="137"/>
      <c r="AB42" s="137"/>
      <c r="AC42" s="137"/>
      <c r="AD42" s="137">
        <v>31.54</v>
      </c>
      <c r="AE42" s="115">
        <v>0.16</v>
      </c>
      <c r="AF42" s="142">
        <v>2018</v>
      </c>
    </row>
    <row r="43" spans="3:32" x14ac:dyDescent="0.2">
      <c r="C43" s="83" t="s">
        <v>391</v>
      </c>
      <c r="D43" s="83"/>
      <c r="E43" s="84"/>
      <c r="F43" s="84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4"/>
      <c r="T43" s="84"/>
      <c r="U43" s="83"/>
      <c r="V43" s="83"/>
      <c r="W43" s="83"/>
      <c r="X43" s="83"/>
      <c r="Y43" s="83"/>
      <c r="Z43" s="84"/>
      <c r="AA43" s="86"/>
      <c r="AB43" s="86"/>
      <c r="AC43" s="86"/>
      <c r="AD43" s="83"/>
      <c r="AE43" s="84"/>
      <c r="AF43" s="84"/>
    </row>
    <row r="44" spans="3:32" x14ac:dyDescent="0.2">
      <c r="C44" s="147" t="str">
        <f>[1]SETUP!$B$26&amp;"AC"&amp;[1]SETUP!$B$67</f>
        <v>RSDELCACN1</v>
      </c>
      <c r="D44" s="148" t="s">
        <v>392</v>
      </c>
      <c r="E44" s="171" t="str">
        <f>[1]SETUP!$B$26</f>
        <v>RSDELC</v>
      </c>
      <c r="F44" s="172" t="str">
        <f>[1]COMM!$O$12</f>
        <v>RSDSC_Apt</v>
      </c>
      <c r="G44" s="167"/>
      <c r="H44" s="168"/>
      <c r="I44" s="168"/>
      <c r="J44" s="151"/>
      <c r="K44" s="167">
        <f>'[2]RSD_Heat&amp;Cool'!$K$80</f>
        <v>3.2</v>
      </c>
      <c r="L44" s="168">
        <f>'[2]RSD_Heat&amp;Cool'!$L$80</f>
        <v>3.7</v>
      </c>
      <c r="M44" s="168">
        <f>'[2]RSD_Heat&amp;Cool'!$M$80</f>
        <v>4</v>
      </c>
      <c r="N44" s="151">
        <f>'[2]RSD_Heat&amp;Cool'!$N$80</f>
        <v>4</v>
      </c>
      <c r="O44" s="167"/>
      <c r="P44" s="168"/>
      <c r="Q44" s="168"/>
      <c r="R44" s="151"/>
      <c r="S44" s="150">
        <v>20</v>
      </c>
      <c r="T44" s="151"/>
      <c r="U44" s="147">
        <f ca="1">'[2]RSD_Heat&amp;Cool'!$AB$80</f>
        <v>873.99999999999977</v>
      </c>
      <c r="V44" s="148">
        <f ca="1">'[2]RSD_Heat&amp;Cool'!$AC$80</f>
        <v>791.19999999999993</v>
      </c>
      <c r="W44" s="148">
        <f ca="1">'[2]RSD_Heat&amp;Cool'!$AD$80</f>
        <v>754.39999999999986</v>
      </c>
      <c r="X44" s="149">
        <f ca="1">'[2]RSD_Heat&amp;Cool'!$AE$80</f>
        <v>754.39999999999986</v>
      </c>
      <c r="Y44" s="144">
        <f ca="1">'[2]RSD_Heat&amp;Cool'!$AF$80</f>
        <v>16.666666666666668</v>
      </c>
      <c r="Z44" s="144"/>
      <c r="AA44" s="144"/>
      <c r="AB44" s="144"/>
      <c r="AC44" s="144"/>
      <c r="AD44" s="144">
        <v>31.54</v>
      </c>
      <c r="AE44" s="115">
        <v>0.16</v>
      </c>
      <c r="AF44" s="143">
        <v>2018</v>
      </c>
    </row>
    <row r="48" spans="3:32" x14ac:dyDescent="0.2">
      <c r="G48" s="52" t="s">
        <v>37</v>
      </c>
    </row>
    <row r="49" spans="3:32" ht="45.75" thickBot="1" x14ac:dyDescent="0.25">
      <c r="C49" s="63" t="s">
        <v>39</v>
      </c>
      <c r="D49" s="64" t="s">
        <v>50</v>
      </c>
      <c r="E49" s="63" t="s">
        <v>41</v>
      </c>
      <c r="F49" s="63" t="s">
        <v>42</v>
      </c>
      <c r="G49" s="66" t="s">
        <v>719</v>
      </c>
      <c r="H49" s="66" t="s">
        <v>720</v>
      </c>
      <c r="I49" s="66" t="s">
        <v>721</v>
      </c>
      <c r="J49" s="66" t="s">
        <v>722</v>
      </c>
      <c r="K49" s="66" t="s">
        <v>723</v>
      </c>
      <c r="L49" s="66" t="s">
        <v>724</v>
      </c>
      <c r="M49" s="66" t="s">
        <v>725</v>
      </c>
      <c r="N49" s="66" t="s">
        <v>726</v>
      </c>
      <c r="O49" s="66" t="s">
        <v>727</v>
      </c>
      <c r="P49" s="66" t="s">
        <v>728</v>
      </c>
      <c r="Q49" s="66" t="s">
        <v>729</v>
      </c>
      <c r="R49" s="66" t="s">
        <v>730</v>
      </c>
      <c r="S49" s="67" t="s">
        <v>44</v>
      </c>
      <c r="T49" s="67" t="s">
        <v>331</v>
      </c>
      <c r="U49" s="67" t="s">
        <v>313</v>
      </c>
      <c r="V49" s="66" t="s">
        <v>343</v>
      </c>
      <c r="W49" s="66" t="s">
        <v>344</v>
      </c>
      <c r="X49" s="66" t="s">
        <v>345</v>
      </c>
      <c r="Y49" s="66" t="s">
        <v>92</v>
      </c>
      <c r="Z49" s="66" t="s">
        <v>93</v>
      </c>
      <c r="AA49" s="66" t="s">
        <v>360</v>
      </c>
      <c r="AB49" s="66" t="s">
        <v>361</v>
      </c>
      <c r="AC49" s="66" t="s">
        <v>394</v>
      </c>
      <c r="AD49" s="66" t="s">
        <v>332</v>
      </c>
      <c r="AE49" s="66" t="s">
        <v>112</v>
      </c>
      <c r="AF49" s="66" t="s">
        <v>333</v>
      </c>
    </row>
    <row r="50" spans="3:32" ht="38.25" x14ac:dyDescent="0.2">
      <c r="C50" s="65" t="s">
        <v>334</v>
      </c>
      <c r="D50" s="65" t="s">
        <v>53</v>
      </c>
      <c r="E50" s="65" t="s">
        <v>335</v>
      </c>
      <c r="F50" s="65" t="s">
        <v>336</v>
      </c>
      <c r="G50" s="315" t="s">
        <v>337</v>
      </c>
      <c r="H50" s="316"/>
      <c r="I50" s="316"/>
      <c r="J50" s="317"/>
      <c r="K50" s="315" t="s">
        <v>338</v>
      </c>
      <c r="L50" s="316"/>
      <c r="M50" s="316"/>
      <c r="N50" s="317"/>
      <c r="O50" s="315" t="s">
        <v>339</v>
      </c>
      <c r="P50" s="316"/>
      <c r="Q50" s="316"/>
      <c r="R50" s="317"/>
      <c r="S50" s="315" t="s">
        <v>340</v>
      </c>
      <c r="T50" s="317"/>
      <c r="U50" s="312" t="s">
        <v>341</v>
      </c>
      <c r="V50" s="313"/>
      <c r="W50" s="313"/>
      <c r="X50" s="314"/>
      <c r="Y50" s="110"/>
      <c r="Z50" s="110"/>
      <c r="AA50" s="118" t="s">
        <v>689</v>
      </c>
      <c r="AB50" s="121" t="s">
        <v>689</v>
      </c>
      <c r="AC50" s="121" t="s">
        <v>689</v>
      </c>
      <c r="AD50" s="110" t="s">
        <v>127</v>
      </c>
      <c r="AE50" s="110" t="s">
        <v>342</v>
      </c>
      <c r="AF50" s="110"/>
    </row>
    <row r="51" spans="3:32" ht="15.75" thickBot="1" x14ac:dyDescent="0.25">
      <c r="C51" s="63" t="s">
        <v>717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</row>
    <row r="52" spans="3:32" x14ac:dyDescent="0.2">
      <c r="C52" s="87" t="s">
        <v>57</v>
      </c>
      <c r="D52" s="88"/>
      <c r="E52" s="88"/>
      <c r="F52" s="89"/>
      <c r="G52" s="309" t="s">
        <v>56</v>
      </c>
      <c r="H52" s="310"/>
      <c r="I52" s="310"/>
      <c r="J52" s="311"/>
      <c r="K52" s="310" t="s">
        <v>56</v>
      </c>
      <c r="L52" s="310"/>
      <c r="M52" s="310"/>
      <c r="N52" s="311"/>
      <c r="O52" s="309" t="s">
        <v>56</v>
      </c>
      <c r="P52" s="310"/>
      <c r="Q52" s="310"/>
      <c r="R52" s="311"/>
      <c r="S52" s="309" t="s">
        <v>314</v>
      </c>
      <c r="T52" s="311"/>
      <c r="U52" s="309" t="s">
        <v>347</v>
      </c>
      <c r="V52" s="310"/>
      <c r="W52" s="310"/>
      <c r="X52" s="311"/>
      <c r="Y52" s="111" t="s">
        <v>348</v>
      </c>
      <c r="Z52" s="111" t="s">
        <v>349</v>
      </c>
      <c r="AA52" s="119" t="s">
        <v>56</v>
      </c>
      <c r="AB52" s="111" t="s">
        <v>56</v>
      </c>
      <c r="AC52" s="111" t="s">
        <v>56</v>
      </c>
      <c r="AD52" s="120" t="s">
        <v>350</v>
      </c>
      <c r="AE52" s="111" t="s">
        <v>56</v>
      </c>
      <c r="AF52" s="111" t="s">
        <v>351</v>
      </c>
    </row>
    <row r="53" spans="3:32" x14ac:dyDescent="0.2">
      <c r="C53" s="90" t="str">
        <f>[1]SETUP!$B$12&amp;""&amp;[1]SETUP!$B$67</f>
        <v>RSDOILKERN1</v>
      </c>
      <c r="D53" s="79" t="s">
        <v>353</v>
      </c>
      <c r="E53" s="80" t="str">
        <f>[1]SETUP!$B$12</f>
        <v>RSDOILKER</v>
      </c>
      <c r="F53" s="79" t="str">
        <f>[1]COMM!$O$10</f>
        <v>RSDSH_Att</v>
      </c>
      <c r="G53" s="92">
        <f>'[2]JRC Summary'!AD53</f>
        <v>0.97499999999999998</v>
      </c>
      <c r="H53" s="81">
        <f>'[2]JRC Summary'!AE53</f>
        <v>0.98499999999999999</v>
      </c>
      <c r="I53" s="81">
        <f>'[2]JRC Summary'!AF53</f>
        <v>0</v>
      </c>
      <c r="J53" s="93">
        <f>'[2]JRC Summary'!AG53</f>
        <v>0</v>
      </c>
      <c r="K53" s="96"/>
      <c r="L53" s="97"/>
      <c r="M53" s="97"/>
      <c r="N53" s="98"/>
      <c r="O53" s="96"/>
      <c r="P53" s="97"/>
      <c r="Q53" s="97"/>
      <c r="R53" s="98"/>
      <c r="S53" s="102">
        <v>20</v>
      </c>
      <c r="T53" s="70"/>
      <c r="U53" s="68">
        <f ca="1">'[2]RSD_Heat&amp;Cool'!$AA$5</f>
        <v>78.826086956521735</v>
      </c>
      <c r="V53" s="69">
        <f ca="1">'[2]RSD_Heat&amp;Cool'!$AC$5</f>
        <v>78.826086956521735</v>
      </c>
      <c r="W53" s="69">
        <f ca="1">'[2]RSD_Heat&amp;Cool'!$AD$5</f>
        <v>78.826086956521735</v>
      </c>
      <c r="X53" s="106">
        <f ca="1">'[2]RSD_Heat&amp;Cool'!$AE$5</f>
        <v>78.826086956521735</v>
      </c>
      <c r="Y53" s="112">
        <f ca="1">'[2]RSD_Heat&amp;Cool'!$AF$5</f>
        <v>1.3043478260869565</v>
      </c>
      <c r="Z53" s="115"/>
      <c r="AA53" s="92"/>
      <c r="AB53" s="122"/>
      <c r="AC53" s="122"/>
      <c r="AD53" s="112">
        <v>31.54</v>
      </c>
      <c r="AE53" s="115">
        <v>0.16</v>
      </c>
      <c r="AF53" s="115">
        <v>2018</v>
      </c>
    </row>
    <row r="54" spans="3:32" x14ac:dyDescent="0.2">
      <c r="C54" s="71" t="str">
        <f>[1]SETUP!$B$12&amp;""&amp;[1]SETUP!$B$68</f>
        <v>RSDOILKERN2</v>
      </c>
      <c r="D54" s="72" t="s">
        <v>354</v>
      </c>
      <c r="E54" s="73" t="str">
        <f>[1]SETUP!$B$12</f>
        <v>RSDOILKER</v>
      </c>
      <c r="F54" s="72" t="str">
        <f>[1]COMM!$O$10&amp;","&amp;[1]COMM!$O$16</f>
        <v>RSDSH_Att,RSDWH_Att</v>
      </c>
      <c r="G54" s="94">
        <f>'[2]JRC Summary'!AD53</f>
        <v>0.97499999999999998</v>
      </c>
      <c r="H54" s="82">
        <f>'[2]JRC Summary'!AE53</f>
        <v>0.98499999999999999</v>
      </c>
      <c r="I54" s="82">
        <f>'[2]JRC Summary'!AF53</f>
        <v>0</v>
      </c>
      <c r="J54" s="95">
        <f>'[2]JRC Summary'!AG53</f>
        <v>0</v>
      </c>
      <c r="K54" s="94"/>
      <c r="L54" s="82"/>
      <c r="M54" s="82"/>
      <c r="N54" s="95"/>
      <c r="O54" s="94">
        <f>G54*0.7</f>
        <v>0.6825</v>
      </c>
      <c r="P54" s="82">
        <f t="shared" ref="P54" si="12">H54*0.7</f>
        <v>0.6895</v>
      </c>
      <c r="Q54" s="82">
        <f t="shared" ref="Q54" si="13">I54*0.7</f>
        <v>0</v>
      </c>
      <c r="R54" s="95">
        <f t="shared" ref="R54" si="14">J54*0.7</f>
        <v>0</v>
      </c>
      <c r="S54" s="103">
        <v>20</v>
      </c>
      <c r="T54" s="74"/>
      <c r="U54" s="71">
        <f ca="1">'[2]RSD_Heat&amp;Cool'!$AA$6</f>
        <v>82.767391304347825</v>
      </c>
      <c r="V54" s="72">
        <f ca="1">'[2]RSD_Heat&amp;Cool'!$AC$6</f>
        <v>82.767391304347825</v>
      </c>
      <c r="W54" s="72">
        <f ca="1">'[2]RSD_Heat&amp;Cool'!$AD$6</f>
        <v>82.767391304347825</v>
      </c>
      <c r="X54" s="107">
        <f ca="1">'[2]RSD_Heat&amp;Cool'!$AE$6</f>
        <v>82.767391304347825</v>
      </c>
      <c r="Y54" s="113">
        <f ca="1">'[2]RSD_Heat&amp;Cool'!$AF$6</f>
        <v>1.3043478260869565</v>
      </c>
      <c r="Z54" s="116"/>
      <c r="AA54" s="94"/>
      <c r="AB54" s="123"/>
      <c r="AC54" s="123"/>
      <c r="AD54" s="113">
        <v>31.54</v>
      </c>
      <c r="AE54" s="116">
        <v>0.16</v>
      </c>
      <c r="AF54" s="116">
        <v>2018</v>
      </c>
    </row>
    <row r="55" spans="3:32" x14ac:dyDescent="0.2">
      <c r="C55" s="90" t="str">
        <f>[1]SETUP!$B$12&amp;""&amp;[1]SETUP!$B$69</f>
        <v>RSDOILKERN3</v>
      </c>
      <c r="D55" s="79" t="s">
        <v>355</v>
      </c>
      <c r="E55" s="80" t="str">
        <f>[1]SETUP!$B$12&amp;","&amp;[1]SETUP!$B$17</f>
        <v>RSDOILKER,RSDRENSOL</v>
      </c>
      <c r="F55" s="79" t="str">
        <f>[1]COMM!$O$10&amp;","&amp;[1]COMM!$O$16</f>
        <v>RSDSH_Att,RSDWH_Att</v>
      </c>
      <c r="G55" s="92">
        <f ca="1">'[2]RSD_Heat&amp;Cool'!$F$9</f>
        <v>0.90100000000000002</v>
      </c>
      <c r="H55" s="81">
        <f ca="1">'[2]RSD_Heat&amp;Cool'!$G$9</f>
        <v>0.90100000000000002</v>
      </c>
      <c r="I55" s="81">
        <f ca="1">'[2]RSD_Heat&amp;Cool'!$H$9</f>
        <v>0.90100000000000002</v>
      </c>
      <c r="J55" s="93">
        <f ca="1">'[2]RSD_Heat&amp;Cool'!$I$9</f>
        <v>0.90100000000000002</v>
      </c>
      <c r="K55" s="92"/>
      <c r="L55" s="81"/>
      <c r="M55" s="81"/>
      <c r="N55" s="93"/>
      <c r="O55" s="92">
        <f ca="1">'[2]RSD_Heat&amp;Cool'!$O$9</f>
        <v>0.88227999999999995</v>
      </c>
      <c r="P55" s="81">
        <f ca="1">'[2]RSD_Heat&amp;Cool'!$O$9</f>
        <v>0.88227999999999995</v>
      </c>
      <c r="Q55" s="81">
        <f ca="1">'[2]RSD_Heat&amp;Cool'!$O$9</f>
        <v>0.88227999999999995</v>
      </c>
      <c r="R55" s="93">
        <f ca="1">'[2]RSD_Heat&amp;Cool'!$O$9</f>
        <v>0.88227999999999995</v>
      </c>
      <c r="S55" s="104">
        <v>20</v>
      </c>
      <c r="T55" s="91"/>
      <c r="U55" s="90">
        <v>341.76736674638045</v>
      </c>
      <c r="V55" s="79">
        <v>315.88207178235166</v>
      </c>
      <c r="W55" s="79">
        <v>264.11148185429414</v>
      </c>
      <c r="X55" s="108">
        <v>264.11148185429414</v>
      </c>
      <c r="Y55" s="112">
        <v>14.38</v>
      </c>
      <c r="Z55" s="115"/>
      <c r="AA55" s="92">
        <v>0.22</v>
      </c>
      <c r="AB55" s="122"/>
      <c r="AC55" s="122"/>
      <c r="AD55" s="112">
        <v>31.54</v>
      </c>
      <c r="AE55" s="115">
        <v>0.16</v>
      </c>
      <c r="AF55" s="115">
        <v>2018</v>
      </c>
    </row>
    <row r="56" spans="3:32" x14ac:dyDescent="0.2">
      <c r="C56" s="71" t="str">
        <f>[1]SETUP!$B$12&amp;"N4"</f>
        <v>RSDOILKERN4</v>
      </c>
      <c r="D56" s="72" t="s">
        <v>359</v>
      </c>
      <c r="E56" s="73" t="str">
        <f>[1]SETUP!$B$12&amp;","&amp;[1]SETUP!$B$18</f>
        <v>RSDOILKER,RSDBIOWOO</v>
      </c>
      <c r="F56" s="72" t="str">
        <f>[1]COMM!$O$10&amp;","&amp;[1]COMM!$O$16</f>
        <v>RSDSH_Att,RSDWH_Att</v>
      </c>
      <c r="G56" s="94">
        <f ca="1">'[2]RSD_Heat&amp;Cool'!$F$10</f>
        <v>0.80079999999999996</v>
      </c>
      <c r="H56" s="82">
        <f ca="1">'[2]RSD_Heat&amp;Cool'!$G$10</f>
        <v>0.82079999999999997</v>
      </c>
      <c r="I56" s="82">
        <f ca="1">'[2]RSD_Heat&amp;Cool'!$H$10</f>
        <v>0.82079999999999997</v>
      </c>
      <c r="J56" s="95">
        <f ca="1">'[2]RSD_Heat&amp;Cool'!$I$10</f>
        <v>0.82079999999999997</v>
      </c>
      <c r="K56" s="94"/>
      <c r="L56" s="82"/>
      <c r="M56" s="82"/>
      <c r="N56" s="95"/>
      <c r="O56" s="94">
        <f ca="1">G56*0.7</f>
        <v>0.56055999999999995</v>
      </c>
      <c r="P56" s="82">
        <f t="shared" ref="P56" ca="1" si="15">H56*0.7</f>
        <v>0.57455999999999996</v>
      </c>
      <c r="Q56" s="82">
        <f t="shared" ref="Q56" ca="1" si="16">I56*0.7</f>
        <v>0.57455999999999996</v>
      </c>
      <c r="R56" s="95">
        <f t="shared" ref="R56" ca="1" si="17">J56*0.7</f>
        <v>0.57455999999999996</v>
      </c>
      <c r="S56" s="103">
        <v>20</v>
      </c>
      <c r="T56" s="74"/>
      <c r="U56" s="71">
        <v>93.035670457334589</v>
      </c>
      <c r="V56" s="72">
        <v>93.035670457334589</v>
      </c>
      <c r="W56" s="72">
        <v>93.035670457334589</v>
      </c>
      <c r="X56" s="107">
        <v>93.035670457334589</v>
      </c>
      <c r="Y56" s="113">
        <f ca="1">'[2]RSD_Heat&amp;Cool'!$AF$10</f>
        <v>5.3472429210134127</v>
      </c>
      <c r="Z56" s="116"/>
      <c r="AA56" s="94"/>
      <c r="AB56" s="123">
        <v>0.47</v>
      </c>
      <c r="AC56" s="123"/>
      <c r="AD56" s="113">
        <v>31.54</v>
      </c>
      <c r="AE56" s="116">
        <v>0.16</v>
      </c>
      <c r="AF56" s="116">
        <v>2018</v>
      </c>
    </row>
    <row r="57" spans="3:32" x14ac:dyDescent="0.2">
      <c r="C57" s="90" t="str">
        <f>[1]SETUP!$B$16&amp;""&amp;[1]SETUP!$B$67</f>
        <v>RSDGASNATN1</v>
      </c>
      <c r="D57" s="79" t="s">
        <v>352</v>
      </c>
      <c r="E57" s="80" t="str">
        <f>[1]SETUP!$B$16</f>
        <v>RSDGASNAT</v>
      </c>
      <c r="F57" s="79" t="str">
        <f>[1]COMM!$O$10</f>
        <v>RSDSH_Att</v>
      </c>
      <c r="G57" s="92">
        <f ca="1">'[2]JRC Summary'!$AC$9</f>
        <v>0.86799999999999999</v>
      </c>
      <c r="H57" s="81">
        <f ca="1">'[2]JRC Summary'!$AD$9</f>
        <v>0.86799999999999999</v>
      </c>
      <c r="I57" s="81">
        <f ca="1">'[2]JRC Summary'!$AC$9</f>
        <v>0.86799999999999999</v>
      </c>
      <c r="J57" s="93">
        <f ca="1">'[2]JRC Summary'!$AC$9</f>
        <v>0.86799999999999999</v>
      </c>
      <c r="K57" s="92"/>
      <c r="L57" s="81"/>
      <c r="M57" s="81"/>
      <c r="N57" s="93"/>
      <c r="O57" s="92"/>
      <c r="P57" s="81"/>
      <c r="Q57" s="81"/>
      <c r="R57" s="93"/>
      <c r="S57" s="104">
        <v>20</v>
      </c>
      <c r="T57" s="91"/>
      <c r="U57" s="90">
        <f ca="1">'[2]RSD_Heat&amp;Cool'!$AA$7</f>
        <v>62.01691785038426</v>
      </c>
      <c r="V57" s="79">
        <f ca="1">'[2]RSD_Heat&amp;Cool'!$AC$7</f>
        <v>62.01691785038426</v>
      </c>
      <c r="W57" s="79">
        <f ca="1">'[2]RSD_Heat&amp;Cool'!$AD$7</f>
        <v>62.01691785038426</v>
      </c>
      <c r="X57" s="108">
        <f ca="1">'[2]RSD_Heat&amp;Cool'!$AE$7</f>
        <v>62.01691785038426</v>
      </c>
      <c r="Y57" s="112">
        <f ca="1">'[2]RSD_Heat&amp;Cool'!$AF$7</f>
        <v>1.2295081967213115</v>
      </c>
      <c r="Z57" s="115"/>
      <c r="AA57" s="92"/>
      <c r="AB57" s="122"/>
      <c r="AC57" s="122"/>
      <c r="AD57" s="112">
        <v>31.54</v>
      </c>
      <c r="AE57" s="115">
        <v>0.16</v>
      </c>
      <c r="AF57" s="115">
        <v>2018</v>
      </c>
    </row>
    <row r="58" spans="3:32" x14ac:dyDescent="0.2">
      <c r="C58" s="71" t="str">
        <f>[1]SETUP!$B$16&amp;""&amp;[1]SETUP!$B$68</f>
        <v>RSDGASNATN2</v>
      </c>
      <c r="D58" s="72" t="s">
        <v>356</v>
      </c>
      <c r="E58" s="73" t="str">
        <f>[1]SETUP!$B$16</f>
        <v>RSDGASNAT</v>
      </c>
      <c r="F58" s="72" t="str">
        <f>[1]COMM!$O$10&amp;","&amp;[1]COMM!$O$16</f>
        <v>RSDSH_Att,RSDWH_Att</v>
      </c>
      <c r="G58" s="94">
        <f ca="1">'[2]JRC Summary'!$AC$9</f>
        <v>0.86799999999999999</v>
      </c>
      <c r="H58" s="82">
        <f ca="1">'[2]JRC Summary'!$AD$9</f>
        <v>0.86799999999999999</v>
      </c>
      <c r="I58" s="82">
        <f ca="1">'[2]JRC Summary'!$AC$9</f>
        <v>0.86799999999999999</v>
      </c>
      <c r="J58" s="95">
        <f ca="1">'[2]JRC Summary'!$AC$9</f>
        <v>0.86799999999999999</v>
      </c>
      <c r="K58" s="94"/>
      <c r="L58" s="82"/>
      <c r="M58" s="82"/>
      <c r="N58" s="95"/>
      <c r="O58" s="94">
        <f ca="1">'[2]RSD_Heat&amp;Cool'!$P$8</f>
        <v>0.60759999999999992</v>
      </c>
      <c r="P58" s="82">
        <f ca="1">'[2]RSD_Heat&amp;Cool'!$P$8</f>
        <v>0.60759999999999992</v>
      </c>
      <c r="Q58" s="82">
        <f ca="1">'[2]RSD_Heat&amp;Cool'!$P$8</f>
        <v>0.60759999999999992</v>
      </c>
      <c r="R58" s="95">
        <f ca="1">'[2]RSD_Heat&amp;Cool'!$P$8</f>
        <v>0.60759999999999992</v>
      </c>
      <c r="S58" s="103">
        <v>20</v>
      </c>
      <c r="T58" s="74"/>
      <c r="U58" s="71">
        <f ca="1">'[2]RSD_Heat&amp;Cool'!$AA$8</f>
        <v>65.117763742903477</v>
      </c>
      <c r="V58" s="72">
        <f ca="1">'[2]RSD_Heat&amp;Cool'!$AC$8</f>
        <v>65.117763742903477</v>
      </c>
      <c r="W58" s="72">
        <f ca="1">'[2]RSD_Heat&amp;Cool'!$AD$8</f>
        <v>65.117763742903477</v>
      </c>
      <c r="X58" s="107">
        <f ca="1">'[2]RSD_Heat&amp;Cool'!$AE$8</f>
        <v>65.117763742903477</v>
      </c>
      <c r="Y58" s="113">
        <f ca="1">'[2]RSD_Heat&amp;Cool'!$AF$8</f>
        <v>1.2295081967213115</v>
      </c>
      <c r="Z58" s="116"/>
      <c r="AA58" s="94"/>
      <c r="AB58" s="123"/>
      <c r="AC58" s="123"/>
      <c r="AD58" s="113">
        <v>31.54</v>
      </c>
      <c r="AE58" s="116">
        <v>0.16</v>
      </c>
      <c r="AF58" s="116">
        <v>2018</v>
      </c>
    </row>
    <row r="59" spans="3:32" x14ac:dyDescent="0.2">
      <c r="C59" s="90" t="str">
        <f>[1]SETUP!$B$16&amp;""&amp;[1]SETUP!$B$69</f>
        <v>RSDGASNATN3</v>
      </c>
      <c r="D59" s="79" t="s">
        <v>357</v>
      </c>
      <c r="E59" s="80" t="str">
        <f>[1]SETUP!$B$16&amp;","&amp;[1]SETUP!$B$17</f>
        <v>RSDGASNAT,RSDRENSOL</v>
      </c>
      <c r="F59" s="79" t="str">
        <f>[1]COMM!$O$10&amp;","&amp;[1]COMM!$O$16</f>
        <v>RSDSH_Att,RSDWH_Att</v>
      </c>
      <c r="G59" s="92">
        <f ca="1">'[2]RSD_Heat&amp;Cool'!$F$9</f>
        <v>0.90100000000000002</v>
      </c>
      <c r="H59" s="81">
        <f ca="1">'[2]RSD_Heat&amp;Cool'!$G$9</f>
        <v>0.90100000000000002</v>
      </c>
      <c r="I59" s="81">
        <f ca="1">'[2]RSD_Heat&amp;Cool'!$H$9</f>
        <v>0.90100000000000002</v>
      </c>
      <c r="J59" s="93">
        <f ca="1">'[2]RSD_Heat&amp;Cool'!$I$9</f>
        <v>0.90100000000000002</v>
      </c>
      <c r="K59" s="92"/>
      <c r="L59" s="81"/>
      <c r="M59" s="81"/>
      <c r="N59" s="93"/>
      <c r="O59" s="92">
        <f ca="1">'[2]RSD_Heat&amp;Cool'!$O$9</f>
        <v>0.88227999999999995</v>
      </c>
      <c r="P59" s="81">
        <f ca="1">'[2]RSD_Heat&amp;Cool'!$O$9</f>
        <v>0.88227999999999995</v>
      </c>
      <c r="Q59" s="81">
        <f ca="1">'[2]RSD_Heat&amp;Cool'!$O$9</f>
        <v>0.88227999999999995</v>
      </c>
      <c r="R59" s="93">
        <f ca="1">'[2]RSD_Heat&amp;Cool'!$O$9</f>
        <v>0.88227999999999995</v>
      </c>
      <c r="S59" s="104">
        <v>20</v>
      </c>
      <c r="T59" s="91"/>
      <c r="U59" s="90">
        <f ca="1">'[2]RSD_Heat&amp;Cool'!$AA$9</f>
        <v>325.38126012155396</v>
      </c>
      <c r="V59" s="79">
        <f ca="1">'[2]RSD_Heat&amp;Cool'!$AC$9</f>
        <v>300.73704094347181</v>
      </c>
      <c r="W59" s="79">
        <f ca="1">'[2]RSD_Heat&amp;Cool'!$AD$9</f>
        <v>251.44860258730745</v>
      </c>
      <c r="X59" s="108">
        <f ca="1">'[2]RSD_Heat&amp;Cool'!$AE$9</f>
        <v>251.44860258730745</v>
      </c>
      <c r="Y59" s="112">
        <f ca="1">'[2]RSD_Heat&amp;Cool'!$AF$9</f>
        <v>14.316939890710385</v>
      </c>
      <c r="Z59" s="115"/>
      <c r="AA59" s="92">
        <v>0.22</v>
      </c>
      <c r="AB59" s="122"/>
      <c r="AC59" s="122"/>
      <c r="AD59" s="112">
        <v>31.54</v>
      </c>
      <c r="AE59" s="115">
        <v>0.16</v>
      </c>
      <c r="AF59" s="115">
        <v>2018</v>
      </c>
    </row>
    <row r="60" spans="3:32" x14ac:dyDescent="0.2">
      <c r="C60" s="71" t="str">
        <f>[1]SETUP!$B$16&amp;""&amp;"N4"</f>
        <v>RSDGASNATN4</v>
      </c>
      <c r="D60" s="72" t="s">
        <v>358</v>
      </c>
      <c r="E60" s="73" t="str">
        <f>[1]SETUP!$B$16&amp;","&amp;[1]SETUP!$B$18</f>
        <v>RSDGASNAT,RSDBIOWOO</v>
      </c>
      <c r="F60" s="72" t="str">
        <f>[1]COMM!$O$10&amp;","&amp;[1]COMM!$O$16</f>
        <v>RSDSH_Att,RSDWH_Att</v>
      </c>
      <c r="G60" s="94">
        <f ca="1">'[2]RSD_Heat&amp;Cool'!$F$10</f>
        <v>0.80079999999999996</v>
      </c>
      <c r="H60" s="82">
        <f ca="1">'[2]RSD_Heat&amp;Cool'!$G$10</f>
        <v>0.82079999999999997</v>
      </c>
      <c r="I60" s="82">
        <f ca="1">'[2]RSD_Heat&amp;Cool'!$H$10</f>
        <v>0.82079999999999997</v>
      </c>
      <c r="J60" s="95">
        <f ca="1">'[2]RSD_Heat&amp;Cool'!$I$10</f>
        <v>0.82079999999999997</v>
      </c>
      <c r="K60" s="94"/>
      <c r="L60" s="82"/>
      <c r="M60" s="82"/>
      <c r="N60" s="95"/>
      <c r="O60" s="94">
        <f ca="1">G60*0.7</f>
        <v>0.56055999999999995</v>
      </c>
      <c r="P60" s="82">
        <f t="shared" ref="P60" ca="1" si="18">H60*0.7</f>
        <v>0.57455999999999996</v>
      </c>
      <c r="Q60" s="82">
        <f t="shared" ref="Q60" ca="1" si="19">I60*0.7</f>
        <v>0.57455999999999996</v>
      </c>
      <c r="R60" s="95">
        <f t="shared" ref="R60" ca="1" si="20">J60*0.7</f>
        <v>0.57455999999999996</v>
      </c>
      <c r="S60" s="103">
        <v>20</v>
      </c>
      <c r="T60" s="74"/>
      <c r="U60" s="71">
        <f ca="1">'[2]RSD_Heat&amp;Cool'!$AA$10</f>
        <v>89.356293659586896</v>
      </c>
      <c r="V60" s="72">
        <f ca="1">'[2]RSD_Heat&amp;Cool'!$AC$10</f>
        <v>89.356293659586896</v>
      </c>
      <c r="W60" s="72">
        <f ca="1">'[2]RSD_Heat&amp;Cool'!$AD$10</f>
        <v>89.356293659586896</v>
      </c>
      <c r="X60" s="107">
        <f ca="1">'[2]RSD_Heat&amp;Cool'!$AE$10</f>
        <v>89.356293659586896</v>
      </c>
      <c r="Y60" s="113">
        <f ca="1">'[2]RSD_Heat&amp;Cool'!$AF$10</f>
        <v>5.3472429210134127</v>
      </c>
      <c r="Z60" s="116"/>
      <c r="AA60" s="94"/>
      <c r="AB60" s="123">
        <v>0.47</v>
      </c>
      <c r="AC60" s="123"/>
      <c r="AD60" s="113">
        <v>31.54</v>
      </c>
      <c r="AE60" s="116">
        <v>0.16</v>
      </c>
      <c r="AF60" s="116">
        <v>2018</v>
      </c>
    </row>
    <row r="61" spans="3:32" x14ac:dyDescent="0.2">
      <c r="C61" s="90" t="str">
        <f>[1]SETUP!$B$10&amp;""&amp;[1]SETUP!$B$67</f>
        <v>RSDOILLPGN1</v>
      </c>
      <c r="D61" s="79" t="s">
        <v>362</v>
      </c>
      <c r="E61" s="80" t="str">
        <f>[1]SETUP!$B$10</f>
        <v>RSDOILLPG</v>
      </c>
      <c r="F61" s="79" t="str">
        <f>[1]COMM!$O$10</f>
        <v>RSDSH_Att</v>
      </c>
      <c r="G61" s="92">
        <f ca="1">'[2]RSD_Heat&amp;Cool'!$F$11</f>
        <v>0.86799999999999999</v>
      </c>
      <c r="H61" s="81">
        <f ca="1">'[2]RSD_Heat&amp;Cool'!$G$11</f>
        <v>0.86799999999999999</v>
      </c>
      <c r="I61" s="81">
        <f ca="1">'[2]RSD_Heat&amp;Cool'!$H$11</f>
        <v>0.86799999999999999</v>
      </c>
      <c r="J61" s="93">
        <f ca="1">'[2]RSD_Heat&amp;Cool'!$I$11</f>
        <v>0.86799999999999999</v>
      </c>
      <c r="K61" s="92"/>
      <c r="L61" s="81"/>
      <c r="M61" s="81"/>
      <c r="N61" s="93"/>
      <c r="O61" s="92"/>
      <c r="P61" s="81"/>
      <c r="Q61" s="81"/>
      <c r="R61" s="93"/>
      <c r="S61" s="104">
        <v>20</v>
      </c>
      <c r="T61" s="91"/>
      <c r="U61" s="90">
        <f ca="1">'[2]RSD_Heat&amp;Cool'!$AB$11</f>
        <v>62.01691785038426</v>
      </c>
      <c r="V61" s="79">
        <f ca="1">'[2]RSD_Heat&amp;Cool'!$AC$11</f>
        <v>62.01691785038426</v>
      </c>
      <c r="W61" s="79">
        <f ca="1">'[2]RSD_Heat&amp;Cool'!$AD$11</f>
        <v>62.01691785038426</v>
      </c>
      <c r="X61" s="108">
        <f ca="1">'[2]RSD_Heat&amp;Cool'!$AE$11</f>
        <v>62.01691785038426</v>
      </c>
      <c r="Y61" s="112">
        <f ca="1">'[2]RSD_Heat&amp;Cool'!$AF$11</f>
        <v>1.2295081967213115</v>
      </c>
      <c r="Z61" s="115"/>
      <c r="AA61" s="92"/>
      <c r="AB61" s="122"/>
      <c r="AC61" s="122"/>
      <c r="AD61" s="112">
        <v>31.54</v>
      </c>
      <c r="AE61" s="115">
        <v>0.16</v>
      </c>
      <c r="AF61" s="115">
        <v>2018</v>
      </c>
    </row>
    <row r="62" spans="3:32" x14ac:dyDescent="0.2">
      <c r="C62" s="71" t="str">
        <f>[1]SETUP!$B$10&amp;""&amp;[1]SETUP!$B$68</f>
        <v>RSDOILLPGN2</v>
      </c>
      <c r="D62" s="72" t="s">
        <v>363</v>
      </c>
      <c r="E62" s="73" t="str">
        <f>[1]SETUP!$B$10</f>
        <v>RSDOILLPG</v>
      </c>
      <c r="F62" s="72" t="str">
        <f>[1]COMM!$O$10&amp;","&amp;[1]COMM!$O$16</f>
        <v>RSDSH_Att,RSDWH_Att</v>
      </c>
      <c r="G62" s="94">
        <f ca="1">'[2]RSD_Heat&amp;Cool'!$F$12</f>
        <v>0.86799999999999999</v>
      </c>
      <c r="H62" s="82">
        <f ca="1">'[2]RSD_Heat&amp;Cool'!$G$12</f>
        <v>0.86799999999999999</v>
      </c>
      <c r="I62" s="82">
        <f ca="1">'[2]RSD_Heat&amp;Cool'!$H$12</f>
        <v>0.86799999999999999</v>
      </c>
      <c r="J62" s="95">
        <f ca="1">'[2]RSD_Heat&amp;Cool'!$I$12</f>
        <v>0.86799999999999999</v>
      </c>
      <c r="K62" s="94"/>
      <c r="L62" s="82"/>
      <c r="M62" s="82"/>
      <c r="N62" s="95"/>
      <c r="O62" s="94">
        <f ca="1">G62*0.7</f>
        <v>0.60759999999999992</v>
      </c>
      <c r="P62" s="82">
        <f t="shared" ref="P62" ca="1" si="21">H62*0.7</f>
        <v>0.60759999999999992</v>
      </c>
      <c r="Q62" s="82">
        <f t="shared" ref="Q62" ca="1" si="22">I62*0.7</f>
        <v>0.60759999999999992</v>
      </c>
      <c r="R62" s="95">
        <f t="shared" ref="R62" ca="1" si="23">J62*0.7</f>
        <v>0.60759999999999992</v>
      </c>
      <c r="S62" s="103">
        <v>20</v>
      </c>
      <c r="T62" s="74"/>
      <c r="U62" s="71">
        <f ca="1">'[2]RSD_Heat&amp;Cool'!$AB$12</f>
        <v>65.117763742903477</v>
      </c>
      <c r="V62" s="72">
        <f ca="1">'[2]RSD_Heat&amp;Cool'!$AC$12</f>
        <v>65.117763742903477</v>
      </c>
      <c r="W62" s="72">
        <f ca="1">'[2]RSD_Heat&amp;Cool'!$AD$12</f>
        <v>65.117763742903477</v>
      </c>
      <c r="X62" s="107">
        <f ca="1">'[2]RSD_Heat&amp;Cool'!$AE$12</f>
        <v>65.117763742903477</v>
      </c>
      <c r="Y62" s="113">
        <f ca="1">'[2]RSD_Heat&amp;Cool'!$AF$12</f>
        <v>1.2295081967213115</v>
      </c>
      <c r="Z62" s="116"/>
      <c r="AA62" s="94"/>
      <c r="AB62" s="123"/>
      <c r="AC62" s="123"/>
      <c r="AD62" s="113">
        <v>31.54</v>
      </c>
      <c r="AE62" s="116">
        <v>0.16</v>
      </c>
      <c r="AF62" s="116">
        <v>2018</v>
      </c>
    </row>
    <row r="63" spans="3:32" x14ac:dyDescent="0.2">
      <c r="C63" s="90" t="str">
        <f>[1]SETUP!$B$18&amp;""&amp;[1]SETUP!$B$67</f>
        <v>RSDBIOWOON1</v>
      </c>
      <c r="D63" s="79" t="s">
        <v>364</v>
      </c>
      <c r="E63" s="80" t="str">
        <f>[1]SETUP!$B$18</f>
        <v>RSDBIOWOO</v>
      </c>
      <c r="F63" s="79" t="str">
        <f>[1]COMM!$O$10</f>
        <v>RSDSH_Att</v>
      </c>
      <c r="G63" s="92">
        <f ca="1">'[2]RSD_Heat&amp;Cool'!$F$13</f>
        <v>0.88500000000000001</v>
      </c>
      <c r="H63" s="81">
        <f ca="1">'[2]RSD_Heat&amp;Cool'!$G$13</f>
        <v>0.88500000000000001</v>
      </c>
      <c r="I63" s="81">
        <f ca="1">'[2]RSD_Heat&amp;Cool'!$H$13</f>
        <v>0.88500000000000001</v>
      </c>
      <c r="J63" s="93">
        <f ca="1">'[2]RSD_Heat&amp;Cool'!$I$13</f>
        <v>0.88500000000000001</v>
      </c>
      <c r="K63" s="92"/>
      <c r="L63" s="81"/>
      <c r="M63" s="81"/>
      <c r="N63" s="93"/>
      <c r="O63" s="92"/>
      <c r="P63" s="81"/>
      <c r="Q63" s="81"/>
      <c r="R63" s="93"/>
      <c r="S63" s="104">
        <v>20</v>
      </c>
      <c r="T63" s="91"/>
      <c r="U63" s="90"/>
      <c r="V63" s="79"/>
      <c r="W63" s="79"/>
      <c r="X63" s="108"/>
      <c r="Y63" s="112">
        <f ca="1">'[2]RSD_Heat&amp;Cool'!$AF$13</f>
        <v>8.5714285714285712</v>
      </c>
      <c r="Z63" s="115"/>
      <c r="AA63" s="92"/>
      <c r="AB63" s="122"/>
      <c r="AC63" s="122"/>
      <c r="AD63" s="112">
        <v>31.54</v>
      </c>
      <c r="AE63" s="115">
        <v>0.16</v>
      </c>
      <c r="AF63" s="115">
        <v>2018</v>
      </c>
    </row>
    <row r="64" spans="3:32" x14ac:dyDescent="0.2">
      <c r="C64" s="75" t="str">
        <f>[1]SETUP!$B$18&amp;""&amp;[1]SETUP!$B$68</f>
        <v>RSDBIOWOON2</v>
      </c>
      <c r="D64" s="76" t="s">
        <v>365</v>
      </c>
      <c r="E64" s="77" t="str">
        <f>[1]SETUP!$B$18</f>
        <v>RSDBIOWOO</v>
      </c>
      <c r="F64" s="76" t="str">
        <f>[1]COMM!$O$10&amp;","&amp;[1]COMM!$O$16</f>
        <v>RSDSH_Att,RSDWH_Att</v>
      </c>
      <c r="G64" s="94">
        <f ca="1">'[2]RSD_Heat&amp;Cool'!$F$14</f>
        <v>0.88500000000000001</v>
      </c>
      <c r="H64" s="82">
        <f ca="1">'[2]RSD_Heat&amp;Cool'!$G$14</f>
        <v>0.88500000000000001</v>
      </c>
      <c r="I64" s="82">
        <f ca="1">'[2]RSD_Heat&amp;Cool'!$H$14</f>
        <v>0.88500000000000001</v>
      </c>
      <c r="J64" s="95">
        <f ca="1">'[2]RSD_Heat&amp;Cool'!$I$14</f>
        <v>0.88500000000000001</v>
      </c>
      <c r="K64" s="99"/>
      <c r="L64" s="100"/>
      <c r="M64" s="100"/>
      <c r="N64" s="101"/>
      <c r="O64" s="99">
        <f ca="1">G64*0.7</f>
        <v>0.61949999999999994</v>
      </c>
      <c r="P64" s="100">
        <f t="shared" ref="P64" ca="1" si="24">H64*0.7</f>
        <v>0.61949999999999994</v>
      </c>
      <c r="Q64" s="100">
        <f t="shared" ref="Q64" ca="1" si="25">I64*0.7</f>
        <v>0.61949999999999994</v>
      </c>
      <c r="R64" s="101">
        <f t="shared" ref="R64" ca="1" si="26">J64*0.7</f>
        <v>0.61949999999999994</v>
      </c>
      <c r="S64" s="105">
        <v>20</v>
      </c>
      <c r="T64" s="78"/>
      <c r="U64" s="75"/>
      <c r="V64" s="76"/>
      <c r="W64" s="76"/>
      <c r="X64" s="109"/>
      <c r="Y64" s="114">
        <f ca="1">'[2]RSD_Heat&amp;Cool'!$AF$14</f>
        <v>8.5714285714285712</v>
      </c>
      <c r="Z64" s="117"/>
      <c r="AA64" s="99"/>
      <c r="AB64" s="124"/>
      <c r="AC64" s="124"/>
      <c r="AD64" s="114">
        <v>31.54</v>
      </c>
      <c r="AE64" s="116">
        <v>0.16</v>
      </c>
      <c r="AF64" s="117">
        <v>2018</v>
      </c>
    </row>
    <row r="65" spans="3:32" x14ac:dyDescent="0.2">
      <c r="C65" s="83" t="s">
        <v>366</v>
      </c>
      <c r="D65" s="83"/>
      <c r="E65" s="84"/>
      <c r="F65" s="84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4"/>
      <c r="T65" s="84"/>
      <c r="U65" s="83"/>
      <c r="V65" s="83"/>
      <c r="W65" s="83"/>
      <c r="X65" s="83"/>
      <c r="Y65" s="83"/>
      <c r="Z65" s="84"/>
      <c r="AA65" s="86"/>
      <c r="AB65" s="86"/>
      <c r="AC65" s="86"/>
      <c r="AD65" s="83"/>
      <c r="AE65" s="84"/>
      <c r="AF65" s="84"/>
    </row>
    <row r="66" spans="3:32" x14ac:dyDescent="0.2">
      <c r="C66" s="71" t="str">
        <f>[1]SETUP!$B$26&amp;""&amp;[1]SETUP!$B$67</f>
        <v>RSDELCN1</v>
      </c>
      <c r="D66" s="72" t="s">
        <v>367</v>
      </c>
      <c r="E66" s="73" t="str">
        <f>[1]SETUP!$B$26</f>
        <v>RSDELC</v>
      </c>
      <c r="F66" s="72" t="str">
        <f>[1]COMM!$O$10</f>
        <v>RSDSH_Att</v>
      </c>
      <c r="G66" s="94">
        <f>'[2]RSD_Heat&amp;Cool'!$F$16</f>
        <v>1</v>
      </c>
      <c r="H66" s="82">
        <f>'[2]RSD_Heat&amp;Cool'!$G$16</f>
        <v>1</v>
      </c>
      <c r="I66" s="82">
        <f>'[2]RSD_Heat&amp;Cool'!$H$16</f>
        <v>1</v>
      </c>
      <c r="J66" s="95">
        <f>'[2]RSD_Heat&amp;Cool'!$I$16</f>
        <v>1</v>
      </c>
      <c r="K66" s="125"/>
      <c r="L66" s="126"/>
      <c r="M66" s="126"/>
      <c r="N66" s="127"/>
      <c r="O66" s="125"/>
      <c r="P66" s="126"/>
      <c r="Q66" s="126"/>
      <c r="R66" s="127"/>
      <c r="S66" s="128">
        <v>15</v>
      </c>
      <c r="T66" s="129"/>
      <c r="U66" s="130">
        <f ca="1">'[2]RSD_Heat&amp;Cool'!$AB$16</f>
        <v>185</v>
      </c>
      <c r="V66" s="131">
        <f ca="1">'[2]RSD_Heat&amp;Cool'!$AC$16</f>
        <v>185</v>
      </c>
      <c r="W66" s="131">
        <f ca="1">'[2]RSD_Heat&amp;Cool'!$AD$16</f>
        <v>185</v>
      </c>
      <c r="X66" s="132">
        <f ca="1">'[2]RSD_Heat&amp;Cool'!$AE$16</f>
        <v>185</v>
      </c>
      <c r="Y66" s="133">
        <f ca="1">'[2]RSD_Heat&amp;Cool'!$AF$16</f>
        <v>25</v>
      </c>
      <c r="Z66" s="134"/>
      <c r="AA66" s="135"/>
      <c r="AB66" s="135"/>
      <c r="AC66" s="135"/>
      <c r="AD66" s="133">
        <v>31.54</v>
      </c>
      <c r="AE66" s="116">
        <v>0.16</v>
      </c>
      <c r="AF66" s="134">
        <v>2018</v>
      </c>
    </row>
    <row r="67" spans="3:32" x14ac:dyDescent="0.2">
      <c r="C67" s="83" t="s">
        <v>368</v>
      </c>
      <c r="D67" s="83"/>
      <c r="E67" s="84"/>
      <c r="F67" s="84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4"/>
      <c r="T67" s="84"/>
      <c r="U67" s="83"/>
      <c r="V67" s="83"/>
      <c r="W67" s="83"/>
      <c r="X67" s="83"/>
      <c r="Y67" s="83"/>
      <c r="Z67" s="84"/>
      <c r="AA67" s="86"/>
      <c r="AB67" s="86"/>
      <c r="AC67" s="86"/>
      <c r="AD67" s="83"/>
      <c r="AE67" s="84"/>
      <c r="AF67" s="84"/>
    </row>
    <row r="68" spans="3:32" x14ac:dyDescent="0.2">
      <c r="C68" s="90" t="str">
        <f>[1]SETUP!$B$26&amp;"HP"&amp;[1]SETUP!$B$67</f>
        <v>RSDELCHPN1</v>
      </c>
      <c r="D68" s="79" t="s">
        <v>370</v>
      </c>
      <c r="E68" s="80" t="str">
        <f>[1]SETUP!$B$26</f>
        <v>RSDELC</v>
      </c>
      <c r="F68" s="79" t="str">
        <f>[1]COMM!$O$10</f>
        <v>RSDSH_Att</v>
      </c>
      <c r="G68" s="92">
        <f>'[2]RSD_Heat&amp;Cool'!$F$61</f>
        <v>3.2</v>
      </c>
      <c r="H68" s="81">
        <f>'[2]RSD_Heat&amp;Cool'!$G$61</f>
        <v>3.7</v>
      </c>
      <c r="I68" s="81">
        <f>'[2]RSD_Heat&amp;Cool'!$H$61</f>
        <v>4</v>
      </c>
      <c r="J68" s="93">
        <f>'[2]RSD_Heat&amp;Cool'!$I$61</f>
        <v>4</v>
      </c>
      <c r="K68" s="92"/>
      <c r="L68" s="81"/>
      <c r="M68" s="81"/>
      <c r="N68" s="93"/>
      <c r="O68" s="92"/>
      <c r="P68" s="81"/>
      <c r="Q68" s="81"/>
      <c r="R68" s="93"/>
      <c r="S68" s="104">
        <v>20</v>
      </c>
      <c r="T68" s="81"/>
      <c r="U68" s="90">
        <f ca="1">'[2]RSD_Heat&amp;Cool'!$AB$18</f>
        <v>606.94444444444434</v>
      </c>
      <c r="V68" s="79">
        <f ca="1">'[2]RSD_Heat&amp;Cool'!$AC$18</f>
        <v>549.44444444444434</v>
      </c>
      <c r="W68" s="79">
        <f ca="1">'[2]RSD_Heat&amp;Cool'!$AD$18</f>
        <v>523.8888888888888</v>
      </c>
      <c r="X68" s="108">
        <f ca="1">'[2]RSD_Heat&amp;Cool'!$AE$18</f>
        <v>523.8888888888888</v>
      </c>
      <c r="Y68" s="136">
        <f ca="1">'[2]RSD_Heat&amp;Cool'!$AF$18</f>
        <v>16.666666666666668</v>
      </c>
      <c r="Z68" s="136"/>
      <c r="AA68" s="136"/>
      <c r="AB68" s="136"/>
      <c r="AC68" s="136"/>
      <c r="AD68" s="136">
        <v>31.54</v>
      </c>
      <c r="AE68" s="115">
        <v>0.16</v>
      </c>
      <c r="AF68" s="115">
        <v>2018</v>
      </c>
    </row>
    <row r="69" spans="3:32" x14ac:dyDescent="0.2">
      <c r="C69" s="71" t="str">
        <f>[1]SETUP!$B$26&amp;"HP"&amp;[1]SETUP!$B$68</f>
        <v>RSDELCHPN2</v>
      </c>
      <c r="D69" s="72" t="s">
        <v>371</v>
      </c>
      <c r="E69" s="73" t="str">
        <f>[1]SETUP!$B$26</f>
        <v>RSDELC</v>
      </c>
      <c r="F69" s="72" t="str">
        <f>[1]COMM!$O$10&amp;","&amp;[1]COMM!$O$13</f>
        <v>RSDSH_Att,RSDSC_Att</v>
      </c>
      <c r="G69" s="94">
        <f>'[2]RSD_Heat&amp;Cool'!$F$61</f>
        <v>3.2</v>
      </c>
      <c r="H69" s="82">
        <f>'[2]RSD_Heat&amp;Cool'!$G$61</f>
        <v>3.7</v>
      </c>
      <c r="I69" s="82">
        <f>'[2]RSD_Heat&amp;Cool'!$H$61</f>
        <v>4</v>
      </c>
      <c r="J69" s="95">
        <f>'[2]RSD_Heat&amp;Cool'!$I$61</f>
        <v>4</v>
      </c>
      <c r="K69" s="94">
        <f>'[2]RSD_Heat&amp;Cool'!$K$62</f>
        <v>3.2</v>
      </c>
      <c r="L69" s="82">
        <f>'[2]RSD_Heat&amp;Cool'!$L$62</f>
        <v>3.7</v>
      </c>
      <c r="M69" s="82">
        <f>'[2]RSD_Heat&amp;Cool'!$M$62</f>
        <v>4</v>
      </c>
      <c r="N69" s="95">
        <f>'[2]RSD_Heat&amp;Cool'!$N$62</f>
        <v>4</v>
      </c>
      <c r="O69" s="94"/>
      <c r="P69" s="82"/>
      <c r="Q69" s="82"/>
      <c r="R69" s="95"/>
      <c r="S69" s="103">
        <v>20</v>
      </c>
      <c r="T69" s="82"/>
      <c r="U69" s="71">
        <f ca="1">'[2]RSD_Heat&amp;Cool'!$AB$19</f>
        <v>637.29166666666663</v>
      </c>
      <c r="V69" s="72">
        <f ca="1">'[2]RSD_Heat&amp;Cool'!$AC$19</f>
        <v>576.91666666666663</v>
      </c>
      <c r="W69" s="72">
        <f ca="1">'[2]RSD_Heat&amp;Cool'!$AD$19</f>
        <v>550.08333333333326</v>
      </c>
      <c r="X69" s="107">
        <f ca="1">'[2]RSD_Heat&amp;Cool'!$AE$19</f>
        <v>550.08333333333326</v>
      </c>
      <c r="Y69" s="113">
        <f ca="1">'[2]RSD_Heat&amp;Cool'!$AF$19</f>
        <v>16.666666666666668</v>
      </c>
      <c r="Z69" s="113"/>
      <c r="AA69" s="113"/>
      <c r="AB69" s="113"/>
      <c r="AC69" s="113"/>
      <c r="AD69" s="113">
        <v>31.54</v>
      </c>
      <c r="AE69" s="116">
        <v>0.16</v>
      </c>
      <c r="AF69" s="116">
        <v>2018</v>
      </c>
    </row>
    <row r="70" spans="3:32" x14ac:dyDescent="0.2">
      <c r="C70" s="90" t="str">
        <f>[1]SETUP!$B$26&amp;"HP"&amp;[1]SETUP!$B$69</f>
        <v>RSDELCHPN3</v>
      </c>
      <c r="D70" s="79" t="s">
        <v>372</v>
      </c>
      <c r="E70" s="80" t="str">
        <f>[1]SETUP!$B$26</f>
        <v>RSDELC</v>
      </c>
      <c r="F70" s="79" t="str">
        <f>[1]COMM!$O$10</f>
        <v>RSDSH_Att</v>
      </c>
      <c r="G70" s="92">
        <f ca="1">'[2]RSD_Heat&amp;Cool'!$F$20</f>
        <v>3.3</v>
      </c>
      <c r="H70" s="81">
        <f ca="1">'[2]RSD_Heat&amp;Cool'!$G$20</f>
        <v>3.7</v>
      </c>
      <c r="I70" s="81">
        <f ca="1">'[2]RSD_Heat&amp;Cool'!$H$20</f>
        <v>4</v>
      </c>
      <c r="J70" s="93">
        <f ca="1">'[2]RSD_Heat&amp;Cool'!$I$20</f>
        <v>4</v>
      </c>
      <c r="K70" s="92"/>
      <c r="L70" s="81"/>
      <c r="M70" s="81"/>
      <c r="N70" s="93"/>
      <c r="O70" s="92"/>
      <c r="P70" s="81"/>
      <c r="Q70" s="81"/>
      <c r="R70" s="93"/>
      <c r="S70" s="104">
        <v>20</v>
      </c>
      <c r="T70" s="81"/>
      <c r="U70" s="90">
        <f ca="1">'[2]RSD_Heat&amp;Cool'!$AB$20</f>
        <v>212.19058823529411</v>
      </c>
      <c r="V70" s="79">
        <f ca="1">'[2]RSD_Heat&amp;Cool'!$AC$20</f>
        <v>212.19058823529411</v>
      </c>
      <c r="W70" s="79">
        <f ca="1">'[2]RSD_Heat&amp;Cool'!$AD$20</f>
        <v>191.20470588235293</v>
      </c>
      <c r="X70" s="108">
        <f ca="1">'[2]RSD_Heat&amp;Cool'!$AE$20</f>
        <v>191.20470588235293</v>
      </c>
      <c r="Y70" s="112">
        <f ca="1">'[2]RSD_Heat&amp;Cool'!$AF$20</f>
        <v>7.0588235294117645</v>
      </c>
      <c r="Z70" s="112"/>
      <c r="AA70" s="112"/>
      <c r="AB70" s="112"/>
      <c r="AC70" s="112"/>
      <c r="AD70" s="112">
        <v>31.54</v>
      </c>
      <c r="AE70" s="115">
        <v>0.16</v>
      </c>
      <c r="AF70" s="115">
        <v>2018</v>
      </c>
    </row>
    <row r="71" spans="3:32" x14ac:dyDescent="0.2">
      <c r="C71" s="71" t="str">
        <f>[1]SETUP!$B$26&amp;"HPN4"</f>
        <v>RSDELCHPN4</v>
      </c>
      <c r="D71" s="72" t="s">
        <v>373</v>
      </c>
      <c r="E71" s="73" t="str">
        <f>[1]SETUP!$B$26</f>
        <v>RSDELC</v>
      </c>
      <c r="F71" s="72" t="str">
        <f>[1]COMM!$O$10&amp;","&amp;[1]COMM!$O$16</f>
        <v>RSDSH_Att,RSDWH_Att</v>
      </c>
      <c r="G71" s="94">
        <f ca="1">'[2]RSD_Heat&amp;Cool'!$F$21</f>
        <v>3.3</v>
      </c>
      <c r="H71" s="82">
        <f ca="1">'[2]RSD_Heat&amp;Cool'!$G$21</f>
        <v>3.7</v>
      </c>
      <c r="I71" s="82">
        <f ca="1">'[2]RSD_Heat&amp;Cool'!$H$21</f>
        <v>4</v>
      </c>
      <c r="J71" s="95">
        <f ca="1">'[2]RSD_Heat&amp;Cool'!$I$21</f>
        <v>4</v>
      </c>
      <c r="K71" s="94"/>
      <c r="L71" s="82"/>
      <c r="M71" s="82"/>
      <c r="N71" s="95"/>
      <c r="O71" s="94">
        <f ca="1">'[2]RSD_Heat&amp;Cool'!$P$21</f>
        <v>2.3099999999999996</v>
      </c>
      <c r="P71" s="82">
        <f ca="1">'[2]RSD_Heat&amp;Cool'!$Q$21</f>
        <v>2.59</v>
      </c>
      <c r="Q71" s="82">
        <f ca="1">'[2]RSD_Heat&amp;Cool'!$R$21</f>
        <v>2.8</v>
      </c>
      <c r="R71" s="95">
        <f ca="1">'[2]RSD_Heat&amp;Cool'!$S$21</f>
        <v>2.8</v>
      </c>
      <c r="S71" s="103">
        <v>20</v>
      </c>
      <c r="T71" s="82"/>
      <c r="U71" s="71">
        <f ca="1">'[2]RSD_Heat&amp;Cool'!$AB$21</f>
        <v>382.30823529411765</v>
      </c>
      <c r="V71" s="72">
        <f ca="1">'[2]RSD_Heat&amp;Cool'!$AC$21</f>
        <v>382.30823529411765</v>
      </c>
      <c r="W71" s="72">
        <f ca="1">'[2]RSD_Heat&amp;Cool'!$AD$21</f>
        <v>361.32235294117646</v>
      </c>
      <c r="X71" s="107">
        <f ca="1">'[2]RSD_Heat&amp;Cool'!$AE$21</f>
        <v>361.32235294117646</v>
      </c>
      <c r="Y71" s="113">
        <f ca="1">'[2]RSD_Heat&amp;Cool'!$AF$21</f>
        <v>7.0588235294117645</v>
      </c>
      <c r="Z71" s="113"/>
      <c r="AA71" s="113"/>
      <c r="AB71" s="113"/>
      <c r="AC71" s="113"/>
      <c r="AD71" s="113">
        <v>31.54</v>
      </c>
      <c r="AE71" s="116">
        <v>0.16</v>
      </c>
      <c r="AF71" s="116">
        <v>2018</v>
      </c>
    </row>
    <row r="72" spans="3:32" x14ac:dyDescent="0.2">
      <c r="C72" s="90" t="str">
        <f>[1]SETUP!$B$26&amp;"HPN5"</f>
        <v>RSDELCHPN5</v>
      </c>
      <c r="D72" s="79" t="s">
        <v>374</v>
      </c>
      <c r="E72" s="80" t="str">
        <f>[1]SETUP!$B$26&amp;","&amp;[1]SETUP!$B$17</f>
        <v>RSDELC,RSDRENSOL</v>
      </c>
      <c r="F72" s="79" t="str">
        <f>[1]COMM!$O$10&amp;","&amp;[1]COMM!$O$16</f>
        <v>RSDSH_Att,RSDWH_Att</v>
      </c>
      <c r="G72" s="92">
        <f ca="1">'[2]RSD_Heat&amp;Cool'!$F$22</f>
        <v>2.7249999999999996</v>
      </c>
      <c r="H72" s="81">
        <f ca="1">'[2]RSD_Heat&amp;Cool'!$G$22</f>
        <v>3.0250000000000004</v>
      </c>
      <c r="I72" s="81">
        <f ca="1">'[2]RSD_Heat&amp;Cool'!$H$22</f>
        <v>3.25</v>
      </c>
      <c r="J72" s="93">
        <f ca="1">'[2]RSD_Heat&amp;Cool'!$I$22</f>
        <v>3.25</v>
      </c>
      <c r="K72" s="92"/>
      <c r="L72" s="81"/>
      <c r="M72" s="81"/>
      <c r="N72" s="93"/>
      <c r="O72" s="92">
        <f ca="1">'[2]RSD_Heat&amp;Cool'!$P$22</f>
        <v>1.393</v>
      </c>
      <c r="P72" s="81">
        <f ca="1">'[2]RSD_Heat&amp;Cool'!$Q$22</f>
        <v>1.4770000000000001</v>
      </c>
      <c r="Q72" s="81">
        <f ca="1">'[2]RSD_Heat&amp;Cool'!$R$22</f>
        <v>1.54</v>
      </c>
      <c r="R72" s="93">
        <f ca="1">'[2]RSD_Heat&amp;Cool'!$S$22</f>
        <v>1.54</v>
      </c>
      <c r="S72" s="104">
        <v>20</v>
      </c>
      <c r="T72" s="81"/>
      <c r="U72" s="90">
        <f ca="1">'[2]RSD_Heat&amp;Cool'!$AB$22</f>
        <v>706.69359398496226</v>
      </c>
      <c r="V72" s="79">
        <f ca="1">'[2]RSD_Heat&amp;Cool'!$AC$22</f>
        <v>682.09990977443601</v>
      </c>
      <c r="W72" s="79">
        <f ca="1">'[2]RSD_Heat&amp;Cool'!$AD$22</f>
        <v>560.47566917293238</v>
      </c>
      <c r="X72" s="108">
        <f ca="1">'[2]RSD_Heat&amp;Cool'!$AE$22</f>
        <v>560.47566917293238</v>
      </c>
      <c r="Y72" s="112">
        <f ca="1">'[2]RSD_Heat&amp;Cool'!$AF$22</f>
        <v>18.980392156862745</v>
      </c>
      <c r="Z72" s="112"/>
      <c r="AA72" s="122">
        <v>0.5</v>
      </c>
      <c r="AB72" s="112"/>
      <c r="AC72" s="112"/>
      <c r="AD72" s="112">
        <v>31.54</v>
      </c>
      <c r="AE72" s="115">
        <v>0.16</v>
      </c>
      <c r="AF72" s="115">
        <v>2018</v>
      </c>
    </row>
    <row r="73" spans="3:32" x14ac:dyDescent="0.2">
      <c r="C73" s="71" t="str">
        <f>[1]SETUP!$B$26&amp;"HPN6"</f>
        <v>RSDELCHPN6</v>
      </c>
      <c r="D73" s="72" t="s">
        <v>375</v>
      </c>
      <c r="E73" s="73" t="str">
        <f>[1]SETUP!$B$26</f>
        <v>RSDELC</v>
      </c>
      <c r="F73" s="72" t="str">
        <f>[1]COMM!$O$10</f>
        <v>RSDSH_Att</v>
      </c>
      <c r="G73" s="94">
        <f ca="1">'[2]RSD_Heat&amp;Cool'!$F$23</f>
        <v>3.92</v>
      </c>
      <c r="H73" s="82">
        <f ca="1">'[2]RSD_Heat&amp;Cool'!$G$23</f>
        <v>3.92</v>
      </c>
      <c r="I73" s="82">
        <f ca="1">'[2]RSD_Heat&amp;Cool'!$H$23</f>
        <v>3.92</v>
      </c>
      <c r="J73" s="95">
        <f ca="1">'[2]RSD_Heat&amp;Cool'!$I$23</f>
        <v>3.92</v>
      </c>
      <c r="K73" s="94"/>
      <c r="L73" s="82"/>
      <c r="M73" s="82"/>
      <c r="N73" s="95"/>
      <c r="O73" s="94"/>
      <c r="P73" s="82"/>
      <c r="Q73" s="82"/>
      <c r="R73" s="95"/>
      <c r="S73" s="103">
        <v>20</v>
      </c>
      <c r="T73" s="82"/>
      <c r="U73" s="71">
        <f ca="1">'[2]RSD_Heat&amp;Cool'!$AB$23</f>
        <v>806.67391304347848</v>
      </c>
      <c r="V73" s="72">
        <f ca="1">'[2]RSD_Heat&amp;Cool'!$AC$23</f>
        <v>745.95652173913049</v>
      </c>
      <c r="W73" s="72">
        <f ca="1">'[2]RSD_Heat&amp;Cool'!$AD$23</f>
        <v>685.23913043478274</v>
      </c>
      <c r="X73" s="107">
        <f ca="1">'[2]RSD_Heat&amp;Cool'!$AE$23</f>
        <v>685.23913043478274</v>
      </c>
      <c r="Y73" s="113">
        <f>'[2]RSD_Heat&amp;Cool'!$AF$23</f>
        <v>20</v>
      </c>
      <c r="Z73" s="113"/>
      <c r="AA73" s="113"/>
      <c r="AB73" s="113"/>
      <c r="AC73" s="113"/>
      <c r="AD73" s="113">
        <v>31.54</v>
      </c>
      <c r="AE73" s="116">
        <v>0.16</v>
      </c>
      <c r="AF73" s="116">
        <v>2018</v>
      </c>
    </row>
    <row r="74" spans="3:32" x14ac:dyDescent="0.2">
      <c r="C74" s="90" t="str">
        <f>[1]SETUP!$B$26&amp;"HPN7"</f>
        <v>RSDELCHPN7</v>
      </c>
      <c r="D74" s="79" t="s">
        <v>376</v>
      </c>
      <c r="E74" s="80" t="str">
        <f>[1]SETUP!$B$26</f>
        <v>RSDELC</v>
      </c>
      <c r="F74" s="79" t="str">
        <f>[1]COMM!$O$10&amp;","&amp;[1]COMM!$O$13</f>
        <v>RSDSH_Att,RSDSC_Att</v>
      </c>
      <c r="G74" s="92">
        <f ca="1">'[2]RSD_Heat&amp;Cool'!$F$24</f>
        <v>3.92</v>
      </c>
      <c r="H74" s="81">
        <f ca="1">'[2]RSD_Heat&amp;Cool'!$G$24</f>
        <v>3.92</v>
      </c>
      <c r="I74" s="81">
        <f ca="1">'[2]RSD_Heat&amp;Cool'!$H$24</f>
        <v>3.92</v>
      </c>
      <c r="J74" s="93">
        <f ca="1">'[2]RSD_Heat&amp;Cool'!$I$24</f>
        <v>3.92</v>
      </c>
      <c r="K74" s="92">
        <f ca="1">'[2]JRC Summary'!$AN$20</f>
        <v>4.5</v>
      </c>
      <c r="L74" s="81">
        <f ca="1">'[2]JRC Summary'!$AO$20</f>
        <v>4.5</v>
      </c>
      <c r="M74" s="81">
        <f ca="1">'[2]JRC Summary'!$AP$20</f>
        <v>4.5</v>
      </c>
      <c r="N74" s="93">
        <f ca="1">'[2]JRC Summary'!$AQ$20</f>
        <v>4.5</v>
      </c>
      <c r="O74" s="92"/>
      <c r="P74" s="81"/>
      <c r="Q74" s="81"/>
      <c r="R74" s="93"/>
      <c r="S74" s="104">
        <v>20</v>
      </c>
      <c r="T74" s="81"/>
      <c r="U74" s="90">
        <f ca="1">'[2]RSD_Heat&amp;Cool'!$AB$24</f>
        <v>963.84782608695673</v>
      </c>
      <c r="V74" s="79">
        <f ca="1">'[2]RSD_Heat&amp;Cool'!$AC$24</f>
        <v>903.13043478260863</v>
      </c>
      <c r="W74" s="79">
        <f ca="1">'[2]RSD_Heat&amp;Cool'!$AD$24</f>
        <v>842.41304347826099</v>
      </c>
      <c r="X74" s="108">
        <f ca="1">'[2]RSD_Heat&amp;Cool'!$AE$24</f>
        <v>842.41304347826099</v>
      </c>
      <c r="Y74" s="137">
        <f>'[2]RSD_Heat&amp;Cool'!$AF$24</f>
        <v>20</v>
      </c>
      <c r="Z74" s="137"/>
      <c r="AA74" s="137"/>
      <c r="AB74" s="137"/>
      <c r="AC74" s="137"/>
      <c r="AD74" s="137">
        <v>31.54</v>
      </c>
      <c r="AE74" s="115">
        <v>0.16</v>
      </c>
      <c r="AF74" s="115">
        <v>2018</v>
      </c>
    </row>
    <row r="75" spans="3:32" x14ac:dyDescent="0.2">
      <c r="C75" s="83" t="s">
        <v>377</v>
      </c>
      <c r="D75" s="83"/>
      <c r="E75" s="84"/>
      <c r="F75" s="84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4"/>
      <c r="T75" s="84"/>
      <c r="U75" s="83"/>
      <c r="V75" s="83"/>
      <c r="W75" s="83"/>
      <c r="X75" s="83"/>
      <c r="Y75" s="83"/>
      <c r="Z75" s="138"/>
      <c r="AA75" s="86"/>
      <c r="AB75" s="86"/>
      <c r="AC75" s="86"/>
      <c r="AD75" s="83"/>
      <c r="AE75" s="84"/>
      <c r="AF75" s="84"/>
    </row>
    <row r="76" spans="3:32" x14ac:dyDescent="0.2">
      <c r="C76" s="68" t="s">
        <v>379</v>
      </c>
      <c r="D76" s="69" t="s">
        <v>378</v>
      </c>
      <c r="E76" s="140" t="str">
        <f>[1]SETUP!$B$16</f>
        <v>RSDGASNAT</v>
      </c>
      <c r="F76" s="140" t="str">
        <f>[1]COMM!$O$10&amp;","&amp;[1]COMM!$O$16</f>
        <v>RSDSH_Att,RSDWH_Att</v>
      </c>
      <c r="G76" s="96">
        <f>'[2]RSD_Heat&amp;Cool'!$F$25</f>
        <v>1.45</v>
      </c>
      <c r="H76" s="97">
        <f>'[2]RSD_Heat&amp;Cool'!$G$25</f>
        <v>1.7</v>
      </c>
      <c r="I76" s="97">
        <f>'[2]RSD_Heat&amp;Cool'!$H$25</f>
        <v>1.7</v>
      </c>
      <c r="J76" s="98">
        <f>'[2]RSD_Heat&amp;Cool'!$I$25</f>
        <v>1.7</v>
      </c>
      <c r="K76" s="96"/>
      <c r="L76" s="97"/>
      <c r="M76" s="97"/>
      <c r="N76" s="98"/>
      <c r="O76" s="96">
        <f>G76*0.7</f>
        <v>1.0149999999999999</v>
      </c>
      <c r="P76" s="97">
        <f t="shared" ref="P76:P77" si="27">H76*0.7</f>
        <v>1.19</v>
      </c>
      <c r="Q76" s="97">
        <f t="shared" ref="Q76:Q77" si="28">I76*0.7</f>
        <v>1.19</v>
      </c>
      <c r="R76" s="98">
        <f t="shared" ref="R76:R77" si="29">J76*0.7</f>
        <v>1.19</v>
      </c>
      <c r="S76" s="102">
        <v>20</v>
      </c>
      <c r="T76" s="98"/>
      <c r="U76" s="90">
        <f ca="1">'[2]RSD_Heat&amp;Cool'!$AB$25</f>
        <v>971.77777777777783</v>
      </c>
      <c r="V76" s="79">
        <f ca="1">'[2]RSD_Heat&amp;Cool'!$AC$25</f>
        <v>860.66666666666663</v>
      </c>
      <c r="W76" s="79">
        <f ca="1">'[2]RSD_Heat&amp;Cool'!$AD$25</f>
        <v>860.66666666666663</v>
      </c>
      <c r="X76" s="108">
        <f ca="1">'[2]RSD_Heat&amp;Cool'!$AE$25</f>
        <v>860.66666666666663</v>
      </c>
      <c r="Y76" s="136">
        <f>'[2]RSD_Heat&amp;Cool'!$AF$25</f>
        <v>13.055555555555555</v>
      </c>
      <c r="Z76" s="136"/>
      <c r="AA76" s="106"/>
      <c r="AB76" s="136"/>
      <c r="AC76" s="136"/>
      <c r="AD76" s="136">
        <v>31.54</v>
      </c>
      <c r="AE76" s="115">
        <v>0.16</v>
      </c>
      <c r="AF76" s="139">
        <v>2018</v>
      </c>
    </row>
    <row r="77" spans="3:32" x14ac:dyDescent="0.2">
      <c r="C77" s="75" t="s">
        <v>381</v>
      </c>
      <c r="D77" s="76" t="s">
        <v>380</v>
      </c>
      <c r="E77" s="77" t="str">
        <f>[1]SETUP!$B$16</f>
        <v>RSDGASNAT</v>
      </c>
      <c r="F77" s="77" t="str">
        <f>[1]COMM!$O$10&amp;","&amp;[1]COMM!$O$16</f>
        <v>RSDSH_Att,RSDWH_Att</v>
      </c>
      <c r="G77" s="99">
        <f>'[2]RSD_Heat&amp;Cool'!$F$26</f>
        <v>1.55</v>
      </c>
      <c r="H77" s="100">
        <f>'[2]RSD_Heat&amp;Cool'!$G$26</f>
        <v>1.55</v>
      </c>
      <c r="I77" s="100">
        <f>'[2]RSD_Heat&amp;Cool'!$H$26</f>
        <v>1.6</v>
      </c>
      <c r="J77" s="101">
        <f>'[2]RSD_Heat&amp;Cool'!$I$26</f>
        <v>1.6</v>
      </c>
      <c r="K77" s="99"/>
      <c r="L77" s="100"/>
      <c r="M77" s="100"/>
      <c r="N77" s="101"/>
      <c r="O77" s="99">
        <f>G77*0.7</f>
        <v>1.085</v>
      </c>
      <c r="P77" s="100">
        <f t="shared" si="27"/>
        <v>1.085</v>
      </c>
      <c r="Q77" s="100">
        <f t="shared" si="28"/>
        <v>1.1199999999999999</v>
      </c>
      <c r="R77" s="101">
        <f t="shared" si="29"/>
        <v>1.1199999999999999</v>
      </c>
      <c r="S77" s="105">
        <v>20</v>
      </c>
      <c r="T77" s="101"/>
      <c r="U77" s="71">
        <f ca="1">'[2]RSD_Heat&amp;Cool'!$AB$26</f>
        <v>1065.68</v>
      </c>
      <c r="V77" s="72">
        <f ca="1">'[2]RSD_Heat&amp;Cool'!$AC$26</f>
        <v>1065.68</v>
      </c>
      <c r="W77" s="72">
        <f ca="1">'[2]RSD_Heat&amp;Cool'!$AD$26</f>
        <v>1065.68</v>
      </c>
      <c r="X77" s="107">
        <f ca="1">'[2]RSD_Heat&amp;Cool'!$AE$26</f>
        <v>1065.68</v>
      </c>
      <c r="Y77" s="114">
        <f>'[2]RSD_Heat&amp;Cool'!$AF$26</f>
        <v>4.7</v>
      </c>
      <c r="Z77" s="114"/>
      <c r="AA77" s="109"/>
      <c r="AB77" s="114"/>
      <c r="AC77" s="114"/>
      <c r="AD77" s="114">
        <v>31.54</v>
      </c>
      <c r="AE77" s="116">
        <v>0.16</v>
      </c>
      <c r="AF77" s="117">
        <v>2018</v>
      </c>
    </row>
    <row r="78" spans="3:32" x14ac:dyDescent="0.2">
      <c r="C78" s="83" t="s">
        <v>369</v>
      </c>
      <c r="D78" s="83"/>
      <c r="E78" s="84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4"/>
      <c r="T78" s="84"/>
      <c r="U78" s="83"/>
      <c r="V78" s="83"/>
      <c r="W78" s="83"/>
      <c r="X78" s="83"/>
      <c r="Y78" s="83"/>
      <c r="Z78" s="84"/>
      <c r="AA78" s="86"/>
      <c r="AB78" s="86"/>
      <c r="AC78" s="86"/>
      <c r="AD78" s="83"/>
      <c r="AE78" s="84"/>
      <c r="AF78" s="84"/>
    </row>
    <row r="79" spans="3:32" x14ac:dyDescent="0.2">
      <c r="C79" s="130" t="s">
        <v>393</v>
      </c>
      <c r="D79" s="131" t="s">
        <v>406</v>
      </c>
      <c r="E79" s="175" t="str">
        <f>[1]SETUP!$B$26&amp;","&amp;[1]SETUP!$B$16</f>
        <v>RSDELC,RSDGASNAT</v>
      </c>
      <c r="F79" s="79" t="str">
        <f>[1]COMM!$O$10&amp;","&amp;[1]COMM!$O$16</f>
        <v>RSDSH_Att,RSDWH_Att</v>
      </c>
      <c r="G79" s="99">
        <v>3.1</v>
      </c>
      <c r="H79" s="100">
        <v>3.25</v>
      </c>
      <c r="I79" s="100">
        <v>3.4</v>
      </c>
      <c r="J79" s="101">
        <v>3.6</v>
      </c>
      <c r="K79" s="99"/>
      <c r="L79" s="100"/>
      <c r="M79" s="100"/>
      <c r="N79" s="101"/>
      <c r="O79" s="99">
        <f>G79*0.7</f>
        <v>2.17</v>
      </c>
      <c r="P79" s="100">
        <f t="shared" ref="P79" si="30">H79*0.7</f>
        <v>2.2749999999999999</v>
      </c>
      <c r="Q79" s="100">
        <f t="shared" ref="Q79" si="31">I79*0.7</f>
        <v>2.38</v>
      </c>
      <c r="R79" s="101">
        <f t="shared" ref="R79" si="32">J79*0.7</f>
        <v>2.52</v>
      </c>
      <c r="S79" s="5">
        <v>20</v>
      </c>
      <c r="U79" s="71">
        <v>2320</v>
      </c>
      <c r="V79" s="72">
        <v>1972</v>
      </c>
      <c r="W79" s="72">
        <v>1861</v>
      </c>
      <c r="X79" s="107">
        <v>1765</v>
      </c>
      <c r="Y79" s="1">
        <f ca="1">Y70+Y57</f>
        <v>8.2883317261330767</v>
      </c>
      <c r="Z79" s="134"/>
      <c r="AA79" s="135"/>
      <c r="AB79" s="135"/>
      <c r="AC79" s="135">
        <v>0.3</v>
      </c>
      <c r="AD79" s="133">
        <v>31.54</v>
      </c>
      <c r="AE79" s="116">
        <v>0.16</v>
      </c>
      <c r="AF79" s="134">
        <v>2018</v>
      </c>
    </row>
    <row r="80" spans="3:32" x14ac:dyDescent="0.2">
      <c r="C80" s="83" t="s">
        <v>382</v>
      </c>
      <c r="D80" s="83"/>
      <c r="E80" s="84"/>
      <c r="F80" s="84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4"/>
      <c r="T80" s="84"/>
      <c r="U80" s="83"/>
      <c r="V80" s="83"/>
      <c r="W80" s="83"/>
      <c r="X80" s="83"/>
      <c r="Y80" s="83"/>
      <c r="Z80" s="84"/>
      <c r="AA80" s="86"/>
      <c r="AB80" s="86"/>
      <c r="AC80" s="86"/>
      <c r="AD80" s="83"/>
      <c r="AE80" s="84"/>
      <c r="AF80" s="84"/>
    </row>
    <row r="81" spans="3:32" x14ac:dyDescent="0.2">
      <c r="C81" s="68" t="str">
        <f>[1]SETUP!$B$27&amp;[1]SETUP!$B$67</f>
        <v>RSDHETN1</v>
      </c>
      <c r="D81" s="69" t="s">
        <v>383</v>
      </c>
      <c r="E81" s="140" t="str">
        <f>[1]SETUP!$B$27</f>
        <v>RSDHET</v>
      </c>
      <c r="F81" s="140" t="str">
        <f>[1]COMM!$O$10&amp;","&amp;[1]COMM!$O$16</f>
        <v>RSDSH_Att,RSDWH_Att</v>
      </c>
      <c r="G81" s="92">
        <f>'[2]RSD_Heat&amp;Cool'!$F$28</f>
        <v>0.98</v>
      </c>
      <c r="H81" s="81">
        <f>'[2]RSD_Heat&amp;Cool'!$G$28</f>
        <v>0.98</v>
      </c>
      <c r="I81" s="81">
        <f>'[2]RSD_Heat&amp;Cool'!$H$28</f>
        <v>0.98</v>
      </c>
      <c r="J81" s="93">
        <f>'[2]RSD_Heat&amp;Cool'!$I$28</f>
        <v>0.98</v>
      </c>
      <c r="K81" s="92"/>
      <c r="L81" s="81"/>
      <c r="M81" s="81"/>
      <c r="N81" s="93"/>
      <c r="O81" s="92">
        <f>'[2]RSD_Heat&amp;Cool'!$P$28</f>
        <v>0.98</v>
      </c>
      <c r="P81" s="81">
        <f>'[2]RSD_Heat&amp;Cool'!$Q$28</f>
        <v>0.98</v>
      </c>
      <c r="Q81" s="81">
        <f>'[2]RSD_Heat&amp;Cool'!$R$28</f>
        <v>0.98</v>
      </c>
      <c r="R81" s="93">
        <f>'[2]RSD_Heat&amp;Cool'!$S$28</f>
        <v>0.98</v>
      </c>
      <c r="S81" s="102">
        <f>'[2]RSD_Heat&amp;Cool'!$T$29</f>
        <v>20</v>
      </c>
      <c r="T81" s="98"/>
      <c r="U81" s="90">
        <f>'[2]RSD_Heat&amp;Cool'!$AB$28</f>
        <v>250</v>
      </c>
      <c r="V81" s="79">
        <f>'[2]RSD_Heat&amp;Cool'!$AC$28</f>
        <v>250</v>
      </c>
      <c r="W81" s="79">
        <f>'[2]RSD_Heat&amp;Cool'!$AD$28</f>
        <v>250</v>
      </c>
      <c r="X81" s="108">
        <f>'[2]RSD_Heat&amp;Cool'!$AE$28</f>
        <v>250</v>
      </c>
      <c r="Y81" s="136">
        <f>'[2]RSD_Heat&amp;Cool'!$AF$28</f>
        <v>15</v>
      </c>
      <c r="Z81" s="136"/>
      <c r="AA81" s="136"/>
      <c r="AB81" s="136"/>
      <c r="AC81" s="136"/>
      <c r="AD81" s="136">
        <v>31.54</v>
      </c>
      <c r="AE81" s="115">
        <v>0.16</v>
      </c>
      <c r="AF81" s="139">
        <v>2018</v>
      </c>
    </row>
    <row r="82" spans="3:32" x14ac:dyDescent="0.2">
      <c r="C82" s="75" t="str">
        <f>[1]SETUP!$B$27&amp;[1]SETUP!$B$68</f>
        <v>RSDHETN2</v>
      </c>
      <c r="D82" s="76" t="s">
        <v>384</v>
      </c>
      <c r="E82" s="77" t="str">
        <f>[1]SETUP!$B$27</f>
        <v>RSDHET</v>
      </c>
      <c r="F82" s="77" t="str">
        <f>[1]COMM!$O$10&amp;","&amp;[1]COMM!$O$16</f>
        <v>RSDSH_Att,RSDWH_Att</v>
      </c>
      <c r="G82" s="94">
        <f>'[2]RSD_Heat&amp;Cool'!$F$29</f>
        <v>0.98</v>
      </c>
      <c r="H82" s="82">
        <f>'[2]RSD_Heat&amp;Cool'!$G$29</f>
        <v>0.98</v>
      </c>
      <c r="I82" s="82">
        <f>'[2]RSD_Heat&amp;Cool'!$H$29</f>
        <v>0.98</v>
      </c>
      <c r="J82" s="95">
        <f>'[2]RSD_Heat&amp;Cool'!$I$29</f>
        <v>0.98</v>
      </c>
      <c r="K82" s="94"/>
      <c r="L82" s="82"/>
      <c r="M82" s="82"/>
      <c r="N82" s="95"/>
      <c r="O82" s="94">
        <f>'[2]RSD_Heat&amp;Cool'!$P$29</f>
        <v>0.98</v>
      </c>
      <c r="P82" s="82">
        <f>'[2]RSD_Heat&amp;Cool'!$Q$29</f>
        <v>0.98</v>
      </c>
      <c r="Q82" s="82">
        <f>'[2]RSD_Heat&amp;Cool'!$R$29</f>
        <v>0.98</v>
      </c>
      <c r="R82" s="95">
        <f>'[2]RSD_Heat&amp;Cool'!$S$29</f>
        <v>0.98</v>
      </c>
      <c r="S82" s="105">
        <f>'[2]RSD_Heat&amp;Cool'!$T$28</f>
        <v>20</v>
      </c>
      <c r="T82" s="101"/>
      <c r="U82" s="71">
        <f>'[2]RSD_Heat&amp;Cool'!$AB$29</f>
        <v>250</v>
      </c>
      <c r="V82" s="72">
        <f>'[2]RSD_Heat&amp;Cool'!$AC$29</f>
        <v>250</v>
      </c>
      <c r="W82" s="72">
        <f>'[2]RSD_Heat&amp;Cool'!$AD$29</f>
        <v>250</v>
      </c>
      <c r="X82" s="107">
        <f>'[2]RSD_Heat&amp;Cool'!$AE$29</f>
        <v>250</v>
      </c>
      <c r="Y82" s="113">
        <f>'[2]RSD_Heat&amp;Cool'!$AF$29</f>
        <v>15</v>
      </c>
      <c r="Z82" s="113"/>
      <c r="AA82" s="113"/>
      <c r="AB82" s="113"/>
      <c r="AC82" s="113"/>
      <c r="AD82" s="114">
        <v>31.54</v>
      </c>
      <c r="AE82" s="116">
        <v>0.16</v>
      </c>
      <c r="AF82" s="117">
        <v>2018</v>
      </c>
    </row>
    <row r="83" spans="3:32" x14ac:dyDescent="0.2">
      <c r="C83" s="83" t="s">
        <v>385</v>
      </c>
      <c r="D83" s="83"/>
      <c r="E83" s="84"/>
      <c r="F83" s="84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4"/>
      <c r="T83" s="84"/>
      <c r="U83" s="83"/>
      <c r="V83" s="83"/>
      <c r="W83" s="83"/>
      <c r="X83" s="83"/>
      <c r="Y83" s="83"/>
      <c r="Z83" s="84"/>
      <c r="AA83" s="86"/>
      <c r="AB83" s="86"/>
      <c r="AC83" s="86"/>
      <c r="AD83" s="83"/>
      <c r="AE83" s="84"/>
      <c r="AF83" s="84"/>
    </row>
    <row r="84" spans="3:32" x14ac:dyDescent="0.2">
      <c r="C84" s="68" t="str">
        <f>[1]SETUP!$B$26&amp;"WH"&amp;[1]SETUP!$B$67</f>
        <v>RSDELCWHN1</v>
      </c>
      <c r="D84" s="69" t="s">
        <v>386</v>
      </c>
      <c r="E84" s="140" t="str">
        <f>[1]SETUP!$B$26</f>
        <v>RSDELC</v>
      </c>
      <c r="F84" s="69" t="str">
        <f>[1]COMM!$O$16</f>
        <v>RSDWH_Att</v>
      </c>
      <c r="G84" s="92"/>
      <c r="H84" s="81"/>
      <c r="I84" s="81"/>
      <c r="J84" s="93"/>
      <c r="K84" s="92"/>
      <c r="L84" s="81"/>
      <c r="M84" s="81"/>
      <c r="N84" s="93"/>
      <c r="O84" s="92">
        <f>'[2]RSD_Heat&amp;Cool'!$P$74</f>
        <v>1</v>
      </c>
      <c r="P84" s="81">
        <f>'[2]RSD_Heat&amp;Cool'!$Q$74</f>
        <v>1</v>
      </c>
      <c r="Q84" s="81">
        <f>'[2]RSD_Heat&amp;Cool'!$R$74</f>
        <v>1</v>
      </c>
      <c r="R84" s="93">
        <f>'[2]RSD_Heat&amp;Cool'!$S$74</f>
        <v>1</v>
      </c>
      <c r="S84" s="102">
        <v>15</v>
      </c>
      <c r="T84" s="98"/>
      <c r="U84" s="68">
        <f ca="1">'[2]RSD_Heat&amp;Cool'!$AB$74</f>
        <v>185</v>
      </c>
      <c r="V84" s="69">
        <f ca="1">'[2]RSD_Heat&amp;Cool'!$AC$74</f>
        <v>185</v>
      </c>
      <c r="W84" s="69">
        <f ca="1">'[2]RSD_Heat&amp;Cool'!$AD$74</f>
        <v>185</v>
      </c>
      <c r="X84" s="106">
        <f ca="1">'[2]RSD_Heat&amp;Cool'!$AE$74</f>
        <v>185</v>
      </c>
      <c r="Y84" s="136">
        <f ca="1">'[2]RSD_Heat&amp;Cool'!$AF$74</f>
        <v>25</v>
      </c>
      <c r="Z84" s="136"/>
      <c r="AA84" s="136"/>
      <c r="AB84" s="136"/>
      <c r="AC84" s="136"/>
      <c r="AD84" s="136">
        <v>31.54</v>
      </c>
      <c r="AE84" s="115">
        <v>0.16</v>
      </c>
      <c r="AF84" s="139">
        <v>2018</v>
      </c>
    </row>
    <row r="85" spans="3:32" x14ac:dyDescent="0.2">
      <c r="C85" s="71" t="str">
        <f>[1]SETUP!$B$17&amp;"WH"&amp;[1]SETUP!$B$67</f>
        <v>RSDRENSOLWHN1</v>
      </c>
      <c r="D85" s="72" t="s">
        <v>387</v>
      </c>
      <c r="E85" s="73" t="str">
        <f>[1]SETUP!$B$17</f>
        <v>RSDRENSOL</v>
      </c>
      <c r="F85" s="72" t="str">
        <f>[1]COMM!$O$16</f>
        <v>RSDWH_Att</v>
      </c>
      <c r="G85" s="94"/>
      <c r="H85" s="82"/>
      <c r="I85" s="82"/>
      <c r="J85" s="95"/>
      <c r="K85" s="94"/>
      <c r="L85" s="82"/>
      <c r="M85" s="82"/>
      <c r="N85" s="95"/>
      <c r="O85" s="94">
        <f>'[2]RSD_Heat&amp;Cool'!$P$75</f>
        <v>1</v>
      </c>
      <c r="P85" s="82">
        <f>'[2]RSD_Heat&amp;Cool'!$Q$75</f>
        <v>1</v>
      </c>
      <c r="Q85" s="82">
        <f>'[2]RSD_Heat&amp;Cool'!$R$75</f>
        <v>1</v>
      </c>
      <c r="R85" s="95">
        <f>'[2]RSD_Heat&amp;Cool'!$S$75</f>
        <v>1</v>
      </c>
      <c r="S85" s="103">
        <f ca="1">'[2]RSD_Heat&amp;Cool'!$T$75</f>
        <v>25</v>
      </c>
      <c r="T85" s="71">
        <f ca="1">'[2]RSD_Heat&amp;Cool'!$U$75</f>
        <v>30</v>
      </c>
      <c r="U85" s="71">
        <f ca="1">'[2]RSD_Heat&amp;Cool'!$AB$75</f>
        <v>1582.3760000000002</v>
      </c>
      <c r="V85" s="72">
        <f ca="1">'[2]RSD_Heat&amp;Cool'!$AC$75</f>
        <v>1514.231</v>
      </c>
      <c r="W85" s="72">
        <f ca="1">'[2]RSD_Heat&amp;Cool'!$AD$75</f>
        <v>1214.3930000000003</v>
      </c>
      <c r="X85" s="107">
        <f ca="1">'[2]RSD_Heat&amp;Cool'!$AE$75</f>
        <v>1214.3930000000003</v>
      </c>
      <c r="Y85" s="113">
        <f ca="1">'[2]RSD_Heat&amp;Cool'!$AF$75</f>
        <v>16.666666666666668</v>
      </c>
      <c r="Z85" s="113"/>
      <c r="AA85" s="113"/>
      <c r="AB85" s="113"/>
      <c r="AC85" s="113"/>
      <c r="AD85" s="113">
        <v>31.54</v>
      </c>
      <c r="AE85" s="116">
        <v>0.16</v>
      </c>
      <c r="AF85" s="116">
        <v>2018</v>
      </c>
    </row>
    <row r="86" spans="3:32" x14ac:dyDescent="0.2">
      <c r="C86" s="90" t="str">
        <f>[1]SETUP!$B$16&amp;"WH"&amp;[1]SETUP!$B$67</f>
        <v>RSDGASNATWHN1</v>
      </c>
      <c r="D86" s="79" t="s">
        <v>389</v>
      </c>
      <c r="E86" s="80" t="str">
        <f>[1]SETUP!$B$16</f>
        <v>RSDGASNAT</v>
      </c>
      <c r="F86" s="79" t="str">
        <f>[1]COMM!$O$16</f>
        <v>RSDWH_Att</v>
      </c>
      <c r="G86" s="92"/>
      <c r="H86" s="81"/>
      <c r="I86" s="81"/>
      <c r="J86" s="93"/>
      <c r="K86" s="92"/>
      <c r="L86" s="81"/>
      <c r="M86" s="81"/>
      <c r="N86" s="93"/>
      <c r="O86" s="92">
        <f ca="1">'[2]RSD_Heat&amp;Cool'!$P$76</f>
        <v>0.60759999999999992</v>
      </c>
      <c r="P86" s="81">
        <f ca="1">'[2]RSD_Heat&amp;Cool'!$Q$76</f>
        <v>0.60759999999999992</v>
      </c>
      <c r="Q86" s="81">
        <f ca="1">'[2]RSD_Heat&amp;Cool'!$R$76</f>
        <v>0.60759999999999992</v>
      </c>
      <c r="R86" s="93">
        <f ca="1">'[2]RSD_Heat&amp;Cool'!$S$76</f>
        <v>0.60759999999999992</v>
      </c>
      <c r="S86" s="104">
        <f ca="1">'[2]RSD_Heat&amp;Cool'!$T$76</f>
        <v>20</v>
      </c>
      <c r="T86" s="93"/>
      <c r="U86" s="90">
        <f ca="1">'[2]RSD_Heat&amp;Cool'!$AB$76</f>
        <v>62.01691785038426</v>
      </c>
      <c r="V86" s="79">
        <f ca="1">'[2]RSD_Heat&amp;Cool'!$AC$76</f>
        <v>62.01691785038426</v>
      </c>
      <c r="W86" s="79">
        <f ca="1">'[2]RSD_Heat&amp;Cool'!$AD$76</f>
        <v>62.01691785038426</v>
      </c>
      <c r="X86" s="108">
        <f ca="1">'[2]RSD_Heat&amp;Cool'!$AE$76</f>
        <v>62.01691785038426</v>
      </c>
      <c r="Y86" s="112">
        <f ca="1">'[2]RSD_Heat&amp;Cool'!$AF$76</f>
        <v>1.2295081967213115</v>
      </c>
      <c r="Z86" s="112"/>
      <c r="AA86" s="112"/>
      <c r="AB86" s="112"/>
      <c r="AC86" s="112"/>
      <c r="AD86" s="112">
        <v>31.54</v>
      </c>
      <c r="AE86" s="115">
        <v>0.16</v>
      </c>
      <c r="AF86" s="115">
        <v>2018</v>
      </c>
    </row>
    <row r="87" spans="3:32" x14ac:dyDescent="0.2">
      <c r="C87" s="71" t="str">
        <f>[1]SETUP!$B$18&amp;"WH"&amp;[1]SETUP!$B$67</f>
        <v>RSDBIOWOOWHN1</v>
      </c>
      <c r="D87" s="72" t="s">
        <v>388</v>
      </c>
      <c r="E87" s="73" t="str">
        <f>[1]SETUP!$B$18</f>
        <v>RSDBIOWOO</v>
      </c>
      <c r="F87" s="72" t="str">
        <f>[1]COMM!$O$16</f>
        <v>RSDWH_Att</v>
      </c>
      <c r="G87" s="94"/>
      <c r="H87" s="82"/>
      <c r="I87" s="82"/>
      <c r="J87" s="95"/>
      <c r="K87" s="94"/>
      <c r="L87" s="82"/>
      <c r="M87" s="82"/>
      <c r="N87" s="95"/>
      <c r="O87" s="94">
        <f ca="1">'[2]RSD_Heat&amp;Cool'!$P$77</f>
        <v>0.61949999999999994</v>
      </c>
      <c r="P87" s="82">
        <f ca="1">'[2]RSD_Heat&amp;Cool'!$Q$77</f>
        <v>0.61949999999999994</v>
      </c>
      <c r="Q87" s="82">
        <f ca="1">'[2]RSD_Heat&amp;Cool'!$R$77</f>
        <v>0.61949999999999994</v>
      </c>
      <c r="R87" s="95">
        <f ca="1">'[2]RSD_Heat&amp;Cool'!$S$77</f>
        <v>0.61949999999999994</v>
      </c>
      <c r="S87" s="103">
        <f>'[2]RSD_Heat&amp;Cool'!$T$77</f>
        <v>20</v>
      </c>
      <c r="T87" s="95"/>
      <c r="U87" s="71">
        <f ca="1">'[2]RSD_Heat&amp;Cool'!$AB$77</f>
        <v>211.49571428571429</v>
      </c>
      <c r="V87" s="72">
        <f ca="1">'[2]RSD_Heat&amp;Cool'!$AC$77</f>
        <v>211.49571428571429</v>
      </c>
      <c r="W87" s="72">
        <f ca="1">'[2]RSD_Heat&amp;Cool'!$AD$77</f>
        <v>211.49571428571429</v>
      </c>
      <c r="X87" s="107">
        <f ca="1">'[2]RSD_Heat&amp;Cool'!$AE$77</f>
        <v>211.49571428571429</v>
      </c>
      <c r="Y87" s="113">
        <f ca="1">'[2]RSD_Heat&amp;Cool'!$AF$77</f>
        <v>8.5714285714285712</v>
      </c>
      <c r="Z87" s="113"/>
      <c r="AA87" s="113"/>
      <c r="AB87" s="113"/>
      <c r="AC87" s="113"/>
      <c r="AD87" s="113">
        <v>31.54</v>
      </c>
      <c r="AE87" s="116">
        <v>0.16</v>
      </c>
      <c r="AF87" s="116">
        <v>2018</v>
      </c>
    </row>
    <row r="88" spans="3:32" x14ac:dyDescent="0.2">
      <c r="C88" s="145" t="str">
        <f>[1]SETUP!$B$10&amp;"WH"&amp;[1]SETUP!$B$67</f>
        <v>RSDOILLPGWHN1</v>
      </c>
      <c r="D88" s="141" t="s">
        <v>390</v>
      </c>
      <c r="E88" s="173" t="str">
        <f>[1]SETUP!$B$10</f>
        <v>RSDOILLPG</v>
      </c>
      <c r="F88" s="141" t="str">
        <f>[1]COMM!$O$16</f>
        <v>RSDWH_Att</v>
      </c>
      <c r="G88" s="92"/>
      <c r="H88" s="81"/>
      <c r="I88" s="81"/>
      <c r="J88" s="93"/>
      <c r="K88" s="92"/>
      <c r="L88" s="81"/>
      <c r="M88" s="81"/>
      <c r="N88" s="93"/>
      <c r="O88" s="92">
        <f ca="1">'[2]RSD_Heat&amp;Cool'!$P$78</f>
        <v>0.60759999999999992</v>
      </c>
      <c r="P88" s="81">
        <f ca="1">'[2]RSD_Heat&amp;Cool'!$Q$78</f>
        <v>0.60759999999999992</v>
      </c>
      <c r="Q88" s="81">
        <f ca="1">'[2]RSD_Heat&amp;Cool'!$R$78</f>
        <v>0.60759999999999992</v>
      </c>
      <c r="R88" s="93">
        <f ca="1">'[2]RSD_Heat&amp;Cool'!$S$78</f>
        <v>0.60759999999999992</v>
      </c>
      <c r="S88" s="152">
        <f ca="1">'[2]RSD_Heat&amp;Cool'!$T$78</f>
        <v>20</v>
      </c>
      <c r="T88" s="153"/>
      <c r="U88" s="145">
        <f ca="1">'[2]RSD_Heat&amp;Cool'!$AB$78</f>
        <v>62.01691785038426</v>
      </c>
      <c r="V88" s="141">
        <f ca="1">'[2]RSD_Heat&amp;Cool'!$AC$78</f>
        <v>62.01691785038426</v>
      </c>
      <c r="W88" s="141">
        <f ca="1">'[2]RSD_Heat&amp;Cool'!$AD$78</f>
        <v>62.01691785038426</v>
      </c>
      <c r="X88" s="146">
        <f ca="1">'[2]RSD_Heat&amp;Cool'!$AE$78</f>
        <v>62.01691785038426</v>
      </c>
      <c r="Y88" s="137">
        <f ca="1">'[2]RSD_Heat&amp;Cool'!$AF$78</f>
        <v>1.2295081967213115</v>
      </c>
      <c r="Z88" s="137"/>
      <c r="AA88" s="137"/>
      <c r="AB88" s="137"/>
      <c r="AC88" s="137"/>
      <c r="AD88" s="137">
        <v>31.54</v>
      </c>
      <c r="AE88" s="115">
        <v>0.16</v>
      </c>
      <c r="AF88" s="142">
        <v>2018</v>
      </c>
    </row>
    <row r="89" spans="3:32" x14ac:dyDescent="0.2">
      <c r="C89" s="83" t="s">
        <v>391</v>
      </c>
      <c r="D89" s="83"/>
      <c r="E89" s="84"/>
      <c r="F89" s="84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4"/>
      <c r="T89" s="84"/>
      <c r="U89" s="83"/>
      <c r="V89" s="83"/>
      <c r="W89" s="83"/>
      <c r="X89" s="83"/>
      <c r="Y89" s="83"/>
      <c r="Z89" s="84"/>
      <c r="AA89" s="86"/>
      <c r="AB89" s="86"/>
      <c r="AC89" s="86"/>
      <c r="AD89" s="83"/>
      <c r="AE89" s="84"/>
      <c r="AF89" s="84"/>
    </row>
    <row r="90" spans="3:32" x14ac:dyDescent="0.2">
      <c r="C90" s="147" t="str">
        <f>[1]SETUP!$B$26&amp;"AC"&amp;[1]SETUP!$B$67</f>
        <v>RSDELCACN1</v>
      </c>
      <c r="D90" s="148" t="s">
        <v>392</v>
      </c>
      <c r="E90" s="171" t="str">
        <f>[1]SETUP!$B$26</f>
        <v>RSDELC</v>
      </c>
      <c r="F90" s="172" t="str">
        <f>[1]COMM!$O$13</f>
        <v>RSDSC_Att</v>
      </c>
      <c r="G90" s="167"/>
      <c r="H90" s="168"/>
      <c r="I90" s="168"/>
      <c r="J90" s="151"/>
      <c r="K90" s="167">
        <f>'[2]RSD_Heat&amp;Cool'!$K$80</f>
        <v>3.2</v>
      </c>
      <c r="L90" s="168">
        <f>'[2]RSD_Heat&amp;Cool'!$L$80</f>
        <v>3.7</v>
      </c>
      <c r="M90" s="168">
        <f>'[2]RSD_Heat&amp;Cool'!$M$80</f>
        <v>4</v>
      </c>
      <c r="N90" s="151">
        <f>'[2]RSD_Heat&amp;Cool'!$N$80</f>
        <v>4</v>
      </c>
      <c r="O90" s="167"/>
      <c r="P90" s="168"/>
      <c r="Q90" s="168"/>
      <c r="R90" s="151"/>
      <c r="S90" s="150">
        <v>20</v>
      </c>
      <c r="T90" s="151"/>
      <c r="U90" s="147">
        <f ca="1">'[2]RSD_Heat&amp;Cool'!$AB$80</f>
        <v>873.99999999999977</v>
      </c>
      <c r="V90" s="148">
        <f ca="1">'[2]RSD_Heat&amp;Cool'!$AC$80</f>
        <v>791.19999999999993</v>
      </c>
      <c r="W90" s="148">
        <f ca="1">'[2]RSD_Heat&amp;Cool'!$AD$80</f>
        <v>754.39999999999986</v>
      </c>
      <c r="X90" s="149">
        <f ca="1">'[2]RSD_Heat&amp;Cool'!$AE$80</f>
        <v>754.39999999999986</v>
      </c>
      <c r="Y90" s="144">
        <f ca="1">'[2]RSD_Heat&amp;Cool'!$AF$80</f>
        <v>16.666666666666668</v>
      </c>
      <c r="Z90" s="144"/>
      <c r="AA90" s="144"/>
      <c r="AB90" s="144"/>
      <c r="AC90" s="144"/>
      <c r="AD90" s="144">
        <v>31.54</v>
      </c>
      <c r="AE90" s="115">
        <v>0.16</v>
      </c>
      <c r="AF90" s="143">
        <v>2018</v>
      </c>
    </row>
    <row r="95" spans="3:32" x14ac:dyDescent="0.2">
      <c r="G95" s="52" t="s">
        <v>37</v>
      </c>
    </row>
    <row r="96" spans="3:32" ht="45.75" thickBot="1" x14ac:dyDescent="0.25">
      <c r="C96" s="63" t="s">
        <v>39</v>
      </c>
      <c r="D96" s="64" t="s">
        <v>50</v>
      </c>
      <c r="E96" s="63" t="s">
        <v>41</v>
      </c>
      <c r="F96" s="63" t="s">
        <v>42</v>
      </c>
      <c r="G96" s="66" t="s">
        <v>731</v>
      </c>
      <c r="H96" s="66" t="s">
        <v>732</v>
      </c>
      <c r="I96" s="66" t="s">
        <v>733</v>
      </c>
      <c r="J96" s="66" t="s">
        <v>734</v>
      </c>
      <c r="K96" s="66" t="s">
        <v>735</v>
      </c>
      <c r="L96" s="66" t="s">
        <v>736</v>
      </c>
      <c r="M96" s="66" t="s">
        <v>737</v>
      </c>
      <c r="N96" s="66" t="s">
        <v>738</v>
      </c>
      <c r="O96" s="66" t="s">
        <v>739</v>
      </c>
      <c r="P96" s="66" t="s">
        <v>740</v>
      </c>
      <c r="Q96" s="66" t="s">
        <v>741</v>
      </c>
      <c r="R96" s="66" t="s">
        <v>742</v>
      </c>
      <c r="S96" s="67" t="s">
        <v>44</v>
      </c>
      <c r="T96" s="67" t="s">
        <v>331</v>
      </c>
      <c r="U96" s="67" t="s">
        <v>313</v>
      </c>
      <c r="V96" s="66" t="s">
        <v>343</v>
      </c>
      <c r="W96" s="66" t="s">
        <v>344</v>
      </c>
      <c r="X96" s="66" t="s">
        <v>345</v>
      </c>
      <c r="Y96" s="66" t="s">
        <v>92</v>
      </c>
      <c r="Z96" s="66" t="s">
        <v>93</v>
      </c>
      <c r="AA96" s="66" t="s">
        <v>360</v>
      </c>
      <c r="AB96" s="66" t="s">
        <v>361</v>
      </c>
      <c r="AC96" s="66" t="s">
        <v>394</v>
      </c>
      <c r="AD96" s="66" t="s">
        <v>332</v>
      </c>
      <c r="AE96" s="66" t="s">
        <v>112</v>
      </c>
      <c r="AF96" s="66" t="s">
        <v>333</v>
      </c>
    </row>
    <row r="97" spans="3:32" ht="38.25" x14ac:dyDescent="0.2">
      <c r="C97" s="65" t="s">
        <v>334</v>
      </c>
      <c r="D97" s="65" t="s">
        <v>53</v>
      </c>
      <c r="E97" s="65" t="s">
        <v>335</v>
      </c>
      <c r="F97" s="65" t="s">
        <v>336</v>
      </c>
      <c r="G97" s="315" t="s">
        <v>337</v>
      </c>
      <c r="H97" s="316"/>
      <c r="I97" s="316"/>
      <c r="J97" s="317"/>
      <c r="K97" s="315" t="s">
        <v>338</v>
      </c>
      <c r="L97" s="316"/>
      <c r="M97" s="316"/>
      <c r="N97" s="317"/>
      <c r="O97" s="315" t="s">
        <v>339</v>
      </c>
      <c r="P97" s="316"/>
      <c r="Q97" s="316"/>
      <c r="R97" s="317"/>
      <c r="S97" s="315" t="s">
        <v>340</v>
      </c>
      <c r="T97" s="317"/>
      <c r="U97" s="312" t="s">
        <v>341</v>
      </c>
      <c r="V97" s="313"/>
      <c r="W97" s="313"/>
      <c r="X97" s="314"/>
      <c r="Y97" s="110"/>
      <c r="Z97" s="110"/>
      <c r="AA97" s="118" t="s">
        <v>689</v>
      </c>
      <c r="AB97" s="121" t="s">
        <v>689</v>
      </c>
      <c r="AC97" s="121" t="s">
        <v>689</v>
      </c>
      <c r="AD97" s="110" t="s">
        <v>127</v>
      </c>
      <c r="AE97" s="110" t="s">
        <v>342</v>
      </c>
      <c r="AF97" s="110"/>
    </row>
    <row r="98" spans="3:32" ht="15.75" thickBot="1" x14ac:dyDescent="0.25">
      <c r="C98" s="63" t="s">
        <v>718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3:32" x14ac:dyDescent="0.2">
      <c r="C99" s="87" t="s">
        <v>57</v>
      </c>
      <c r="D99" s="88"/>
      <c r="E99" s="88"/>
      <c r="F99" s="89"/>
      <c r="G99" s="309" t="s">
        <v>56</v>
      </c>
      <c r="H99" s="310"/>
      <c r="I99" s="310"/>
      <c r="J99" s="311"/>
      <c r="K99" s="310" t="s">
        <v>56</v>
      </c>
      <c r="L99" s="310"/>
      <c r="M99" s="310"/>
      <c r="N99" s="311"/>
      <c r="O99" s="309" t="s">
        <v>56</v>
      </c>
      <c r="P99" s="310"/>
      <c r="Q99" s="310"/>
      <c r="R99" s="311"/>
      <c r="S99" s="309" t="s">
        <v>314</v>
      </c>
      <c r="T99" s="311"/>
      <c r="U99" s="309" t="s">
        <v>347</v>
      </c>
      <c r="V99" s="310"/>
      <c r="W99" s="310"/>
      <c r="X99" s="311"/>
      <c r="Y99" s="111" t="s">
        <v>348</v>
      </c>
      <c r="Z99" s="111" t="s">
        <v>349</v>
      </c>
      <c r="AA99" s="119" t="s">
        <v>56</v>
      </c>
      <c r="AB99" s="111" t="s">
        <v>56</v>
      </c>
      <c r="AC99" s="111" t="s">
        <v>56</v>
      </c>
      <c r="AD99" s="120" t="s">
        <v>350</v>
      </c>
      <c r="AE99" s="111" t="s">
        <v>56</v>
      </c>
      <c r="AF99" s="111" t="s">
        <v>351</v>
      </c>
    </row>
    <row r="100" spans="3:32" x14ac:dyDescent="0.2">
      <c r="C100" s="90" t="str">
        <f>[1]SETUP!$B$12&amp;""&amp;[1]SETUP!$B$67</f>
        <v>RSDOILKERN1</v>
      </c>
      <c r="D100" s="79" t="s">
        <v>353</v>
      </c>
      <c r="E100" s="80" t="str">
        <f>[1]SETUP!$B$12</f>
        <v>RSDOILKER</v>
      </c>
      <c r="F100" s="79" t="str">
        <f>[1]COMM!$O$11</f>
        <v>RSDSH_Det</v>
      </c>
      <c r="G100" s="92">
        <f>'[2]JRC Summary'!AD100</f>
        <v>0</v>
      </c>
      <c r="H100" s="81">
        <f>'[2]JRC Summary'!AE100</f>
        <v>0</v>
      </c>
      <c r="I100" s="81">
        <f>'[2]JRC Summary'!AF100</f>
        <v>0</v>
      </c>
      <c r="J100" s="93">
        <f>'[2]JRC Summary'!AG100</f>
        <v>0</v>
      </c>
      <c r="K100" s="96"/>
      <c r="L100" s="97"/>
      <c r="M100" s="97"/>
      <c r="N100" s="98"/>
      <c r="O100" s="96"/>
      <c r="P100" s="97"/>
      <c r="Q100" s="97"/>
      <c r="R100" s="98"/>
      <c r="S100" s="102">
        <v>20</v>
      </c>
      <c r="T100" s="70"/>
      <c r="U100" s="68">
        <f ca="1">'[2]RSD_Heat&amp;Cool'!$AA$5</f>
        <v>78.826086956521735</v>
      </c>
      <c r="V100" s="69">
        <f ca="1">'[2]RSD_Heat&amp;Cool'!$AC$5</f>
        <v>78.826086956521735</v>
      </c>
      <c r="W100" s="69">
        <f ca="1">'[2]RSD_Heat&amp;Cool'!$AD$5</f>
        <v>78.826086956521735</v>
      </c>
      <c r="X100" s="106">
        <f ca="1">'[2]RSD_Heat&amp;Cool'!$AE$5</f>
        <v>78.826086956521735</v>
      </c>
      <c r="Y100" s="112">
        <f ca="1">'[2]RSD_Heat&amp;Cool'!$AF$5</f>
        <v>1.3043478260869565</v>
      </c>
      <c r="Z100" s="115"/>
      <c r="AA100" s="92"/>
      <c r="AB100" s="122"/>
      <c r="AC100" s="122"/>
      <c r="AD100" s="112">
        <v>31.54</v>
      </c>
      <c r="AE100" s="115">
        <v>0.16</v>
      </c>
      <c r="AF100" s="115">
        <v>2018</v>
      </c>
    </row>
    <row r="101" spans="3:32" x14ac:dyDescent="0.2">
      <c r="C101" s="71" t="str">
        <f>[1]SETUP!$B$12&amp;""&amp;[1]SETUP!$B$68</f>
        <v>RSDOILKERN2</v>
      </c>
      <c r="D101" s="72" t="s">
        <v>354</v>
      </c>
      <c r="E101" s="73" t="str">
        <f>[1]SETUP!$B$12</f>
        <v>RSDOILKER</v>
      </c>
      <c r="F101" s="72" t="str">
        <f>[1]COMM!$O$11&amp;","&amp;[1]COMM!$O$17</f>
        <v>RSDSH_Det,RSDWH_Det</v>
      </c>
      <c r="G101" s="94">
        <f>'[2]JRC Summary'!AD100</f>
        <v>0</v>
      </c>
      <c r="H101" s="82">
        <f>'[2]JRC Summary'!AE100</f>
        <v>0</v>
      </c>
      <c r="I101" s="82">
        <f>'[2]JRC Summary'!AF100</f>
        <v>0</v>
      </c>
      <c r="J101" s="95">
        <f>'[2]JRC Summary'!AG100</f>
        <v>0</v>
      </c>
      <c r="K101" s="94"/>
      <c r="L101" s="82"/>
      <c r="M101" s="82"/>
      <c r="N101" s="95"/>
      <c r="O101" s="94">
        <f>G101*0.7</f>
        <v>0</v>
      </c>
      <c r="P101" s="82">
        <f t="shared" ref="P101" si="33">H101*0.7</f>
        <v>0</v>
      </c>
      <c r="Q101" s="82">
        <f t="shared" ref="Q101" si="34">I101*0.7</f>
        <v>0</v>
      </c>
      <c r="R101" s="95">
        <f t="shared" ref="R101" si="35">J101*0.7</f>
        <v>0</v>
      </c>
      <c r="S101" s="103">
        <v>20</v>
      </c>
      <c r="T101" s="74"/>
      <c r="U101" s="71">
        <f ca="1">'[2]RSD_Heat&amp;Cool'!$AA$6</f>
        <v>82.767391304347825</v>
      </c>
      <c r="V101" s="72">
        <f ca="1">'[2]RSD_Heat&amp;Cool'!$AC$6</f>
        <v>82.767391304347825</v>
      </c>
      <c r="W101" s="72">
        <f ca="1">'[2]RSD_Heat&amp;Cool'!$AD$6</f>
        <v>82.767391304347825</v>
      </c>
      <c r="X101" s="107">
        <f ca="1">'[2]RSD_Heat&amp;Cool'!$AE$6</f>
        <v>82.767391304347825</v>
      </c>
      <c r="Y101" s="113">
        <f ca="1">'[2]RSD_Heat&amp;Cool'!$AF$6</f>
        <v>1.3043478260869565</v>
      </c>
      <c r="Z101" s="116"/>
      <c r="AA101" s="94"/>
      <c r="AB101" s="123"/>
      <c r="AC101" s="123"/>
      <c r="AD101" s="113">
        <v>31.54</v>
      </c>
      <c r="AE101" s="116">
        <v>0.16</v>
      </c>
      <c r="AF101" s="116">
        <v>2018</v>
      </c>
    </row>
    <row r="102" spans="3:32" x14ac:dyDescent="0.2">
      <c r="C102" s="90" t="str">
        <f>[1]SETUP!$B$12&amp;""&amp;[1]SETUP!$B$69</f>
        <v>RSDOILKERN3</v>
      </c>
      <c r="D102" s="79" t="s">
        <v>355</v>
      </c>
      <c r="E102" s="80" t="str">
        <f>[1]SETUP!$B$12&amp;","&amp;[1]SETUP!$B$17</f>
        <v>RSDOILKER,RSDRENSOL</v>
      </c>
      <c r="F102" s="79" t="str">
        <f>[1]COMM!$O$11&amp;","&amp;[1]COMM!$O$17</f>
        <v>RSDSH_Det,RSDWH_Det</v>
      </c>
      <c r="G102" s="92">
        <f ca="1">'[2]RSD_Heat&amp;Cool'!$F$9</f>
        <v>0.90100000000000002</v>
      </c>
      <c r="H102" s="81">
        <f ca="1">'[2]RSD_Heat&amp;Cool'!$G$9</f>
        <v>0.90100000000000002</v>
      </c>
      <c r="I102" s="81">
        <f ca="1">'[2]RSD_Heat&amp;Cool'!$H$9</f>
        <v>0.90100000000000002</v>
      </c>
      <c r="J102" s="93">
        <f ca="1">'[2]RSD_Heat&amp;Cool'!$I$9</f>
        <v>0.90100000000000002</v>
      </c>
      <c r="K102" s="92"/>
      <c r="L102" s="81"/>
      <c r="M102" s="81"/>
      <c r="N102" s="93"/>
      <c r="O102" s="92">
        <f ca="1">'[2]RSD_Heat&amp;Cool'!$O$9</f>
        <v>0.88227999999999995</v>
      </c>
      <c r="P102" s="81">
        <f ca="1">'[2]RSD_Heat&amp;Cool'!$O$9</f>
        <v>0.88227999999999995</v>
      </c>
      <c r="Q102" s="81">
        <f ca="1">'[2]RSD_Heat&amp;Cool'!$O$9</f>
        <v>0.88227999999999995</v>
      </c>
      <c r="R102" s="93">
        <f ca="1">'[2]RSD_Heat&amp;Cool'!$O$9</f>
        <v>0.88227999999999995</v>
      </c>
      <c r="S102" s="104">
        <v>20</v>
      </c>
      <c r="T102" s="91"/>
      <c r="U102" s="90">
        <v>341.76736674638045</v>
      </c>
      <c r="V102" s="79">
        <v>315.88207178235166</v>
      </c>
      <c r="W102" s="79">
        <v>264.11148185429414</v>
      </c>
      <c r="X102" s="108">
        <v>264.11148185429414</v>
      </c>
      <c r="Y102" s="112">
        <v>14.38</v>
      </c>
      <c r="Z102" s="115"/>
      <c r="AA102" s="92">
        <v>0.22</v>
      </c>
      <c r="AB102" s="122"/>
      <c r="AC102" s="122"/>
      <c r="AD102" s="112">
        <v>31.54</v>
      </c>
      <c r="AE102" s="115">
        <v>0.16</v>
      </c>
      <c r="AF102" s="115">
        <v>2018</v>
      </c>
    </row>
    <row r="103" spans="3:32" x14ac:dyDescent="0.2">
      <c r="C103" s="71" t="str">
        <f>[1]SETUP!$B$12&amp;"N4"</f>
        <v>RSDOILKERN4</v>
      </c>
      <c r="D103" s="72" t="s">
        <v>359</v>
      </c>
      <c r="E103" s="73" t="str">
        <f>[1]SETUP!$B$12&amp;","&amp;[1]SETUP!$B$18</f>
        <v>RSDOILKER,RSDBIOWOO</v>
      </c>
      <c r="F103" s="72" t="str">
        <f>[1]COMM!$O$11&amp;","&amp;[1]COMM!$O$17</f>
        <v>RSDSH_Det,RSDWH_Det</v>
      </c>
      <c r="G103" s="94">
        <f ca="1">'[2]RSD_Heat&amp;Cool'!$F$10</f>
        <v>0.80079999999999996</v>
      </c>
      <c r="H103" s="82">
        <f ca="1">'[2]RSD_Heat&amp;Cool'!$G$10</f>
        <v>0.82079999999999997</v>
      </c>
      <c r="I103" s="82">
        <f ca="1">'[2]RSD_Heat&amp;Cool'!$H$10</f>
        <v>0.82079999999999997</v>
      </c>
      <c r="J103" s="95">
        <f ca="1">'[2]RSD_Heat&amp;Cool'!$I$10</f>
        <v>0.82079999999999997</v>
      </c>
      <c r="K103" s="94"/>
      <c r="L103" s="82"/>
      <c r="M103" s="82"/>
      <c r="N103" s="95"/>
      <c r="O103" s="94">
        <f ca="1">G103*0.7</f>
        <v>0.56055999999999995</v>
      </c>
      <c r="P103" s="82">
        <f t="shared" ref="P103" ca="1" si="36">H103*0.7</f>
        <v>0.57455999999999996</v>
      </c>
      <c r="Q103" s="82">
        <f t="shared" ref="Q103" ca="1" si="37">I103*0.7</f>
        <v>0.57455999999999996</v>
      </c>
      <c r="R103" s="95">
        <f t="shared" ref="R103" ca="1" si="38">J103*0.7</f>
        <v>0.57455999999999996</v>
      </c>
      <c r="S103" s="103">
        <v>20</v>
      </c>
      <c r="T103" s="74"/>
      <c r="U103" s="71">
        <v>93.035670457334589</v>
      </c>
      <c r="V103" s="72">
        <v>93.035670457334589</v>
      </c>
      <c r="W103" s="72">
        <v>93.035670457334589</v>
      </c>
      <c r="X103" s="107">
        <v>93.035670457334589</v>
      </c>
      <c r="Y103" s="113">
        <f ca="1">'[2]RSD_Heat&amp;Cool'!$AF$10</f>
        <v>5.3472429210134127</v>
      </c>
      <c r="Z103" s="116"/>
      <c r="AA103" s="94"/>
      <c r="AB103" s="123">
        <v>0.47</v>
      </c>
      <c r="AC103" s="123"/>
      <c r="AD103" s="113">
        <v>31.54</v>
      </c>
      <c r="AE103" s="116">
        <v>0.16</v>
      </c>
      <c r="AF103" s="116">
        <v>2018</v>
      </c>
    </row>
    <row r="104" spans="3:32" x14ac:dyDescent="0.2">
      <c r="C104" s="90" t="str">
        <f>[1]SETUP!$B$16&amp;""&amp;[1]SETUP!$B$67</f>
        <v>RSDGASNATN1</v>
      </c>
      <c r="D104" s="79" t="s">
        <v>352</v>
      </c>
      <c r="E104" s="80" t="str">
        <f>[1]SETUP!$B$16</f>
        <v>RSDGASNAT</v>
      </c>
      <c r="F104" s="79" t="str">
        <f>[1]COMM!$O$11</f>
        <v>RSDSH_Det</v>
      </c>
      <c r="G104" s="92">
        <f ca="1">'[2]JRC Summary'!$AC$9</f>
        <v>0.86799999999999999</v>
      </c>
      <c r="H104" s="81">
        <f ca="1">'[2]JRC Summary'!$AD$9</f>
        <v>0.86799999999999999</v>
      </c>
      <c r="I104" s="81">
        <f ca="1">'[2]JRC Summary'!$AC$9</f>
        <v>0.86799999999999999</v>
      </c>
      <c r="J104" s="93">
        <f ca="1">'[2]JRC Summary'!$AC$9</f>
        <v>0.86799999999999999</v>
      </c>
      <c r="K104" s="92"/>
      <c r="L104" s="81"/>
      <c r="M104" s="81"/>
      <c r="N104" s="93"/>
      <c r="O104" s="92"/>
      <c r="P104" s="81"/>
      <c r="Q104" s="81"/>
      <c r="R104" s="93"/>
      <c r="S104" s="104">
        <v>20</v>
      </c>
      <c r="T104" s="91"/>
      <c r="U104" s="90">
        <f ca="1">'[2]RSD_Heat&amp;Cool'!$AA$7</f>
        <v>62.01691785038426</v>
      </c>
      <c r="V104" s="79">
        <f ca="1">'[2]RSD_Heat&amp;Cool'!$AC$7</f>
        <v>62.01691785038426</v>
      </c>
      <c r="W104" s="79">
        <f ca="1">'[2]RSD_Heat&amp;Cool'!$AD$7</f>
        <v>62.01691785038426</v>
      </c>
      <c r="X104" s="108">
        <f ca="1">'[2]RSD_Heat&amp;Cool'!$AE$7</f>
        <v>62.01691785038426</v>
      </c>
      <c r="Y104" s="112">
        <f ca="1">'[2]RSD_Heat&amp;Cool'!$AF$7</f>
        <v>1.2295081967213115</v>
      </c>
      <c r="Z104" s="115"/>
      <c r="AA104" s="92"/>
      <c r="AB104" s="122"/>
      <c r="AC104" s="122"/>
      <c r="AD104" s="112">
        <v>31.54</v>
      </c>
      <c r="AE104" s="115">
        <v>0.16</v>
      </c>
      <c r="AF104" s="115">
        <v>2018</v>
      </c>
    </row>
    <row r="105" spans="3:32" x14ac:dyDescent="0.2">
      <c r="C105" s="71" t="str">
        <f>[1]SETUP!$B$16&amp;""&amp;[1]SETUP!$B$68</f>
        <v>RSDGASNATN2</v>
      </c>
      <c r="D105" s="72" t="s">
        <v>356</v>
      </c>
      <c r="E105" s="73" t="str">
        <f>[1]SETUP!$B$16</f>
        <v>RSDGASNAT</v>
      </c>
      <c r="F105" s="72" t="str">
        <f>[1]COMM!$O$11&amp;","&amp;[1]COMM!$O$17</f>
        <v>RSDSH_Det,RSDWH_Det</v>
      </c>
      <c r="G105" s="94">
        <f ca="1">'[2]JRC Summary'!$AC$9</f>
        <v>0.86799999999999999</v>
      </c>
      <c r="H105" s="82">
        <f ca="1">'[2]JRC Summary'!$AD$9</f>
        <v>0.86799999999999999</v>
      </c>
      <c r="I105" s="82">
        <f ca="1">'[2]JRC Summary'!$AC$9</f>
        <v>0.86799999999999999</v>
      </c>
      <c r="J105" s="95">
        <f ca="1">'[2]JRC Summary'!$AC$9</f>
        <v>0.86799999999999999</v>
      </c>
      <c r="K105" s="94"/>
      <c r="L105" s="82"/>
      <c r="M105" s="82"/>
      <c r="N105" s="95"/>
      <c r="O105" s="94">
        <f ca="1">'[2]RSD_Heat&amp;Cool'!$P$8</f>
        <v>0.60759999999999992</v>
      </c>
      <c r="P105" s="82">
        <f ca="1">'[2]RSD_Heat&amp;Cool'!$P$8</f>
        <v>0.60759999999999992</v>
      </c>
      <c r="Q105" s="82">
        <f ca="1">'[2]RSD_Heat&amp;Cool'!$P$8</f>
        <v>0.60759999999999992</v>
      </c>
      <c r="R105" s="95">
        <f ca="1">'[2]RSD_Heat&amp;Cool'!$P$8</f>
        <v>0.60759999999999992</v>
      </c>
      <c r="S105" s="103">
        <v>20</v>
      </c>
      <c r="T105" s="74"/>
      <c r="U105" s="71">
        <f ca="1">'[2]RSD_Heat&amp;Cool'!$AA$8</f>
        <v>65.117763742903477</v>
      </c>
      <c r="V105" s="72">
        <f ca="1">'[2]RSD_Heat&amp;Cool'!$AC$8</f>
        <v>65.117763742903477</v>
      </c>
      <c r="W105" s="72">
        <f ca="1">'[2]RSD_Heat&amp;Cool'!$AD$8</f>
        <v>65.117763742903477</v>
      </c>
      <c r="X105" s="107">
        <f ca="1">'[2]RSD_Heat&amp;Cool'!$AE$8</f>
        <v>65.117763742903477</v>
      </c>
      <c r="Y105" s="113">
        <f ca="1">'[2]RSD_Heat&amp;Cool'!$AF$8</f>
        <v>1.2295081967213115</v>
      </c>
      <c r="Z105" s="116"/>
      <c r="AA105" s="94"/>
      <c r="AB105" s="123"/>
      <c r="AC105" s="123"/>
      <c r="AD105" s="113">
        <v>31.54</v>
      </c>
      <c r="AE105" s="116">
        <v>0.16</v>
      </c>
      <c r="AF105" s="116">
        <v>2018</v>
      </c>
    </row>
    <row r="106" spans="3:32" x14ac:dyDescent="0.2">
      <c r="C106" s="90" t="str">
        <f>[1]SETUP!$B$16&amp;""&amp;[1]SETUP!$B$69</f>
        <v>RSDGASNATN3</v>
      </c>
      <c r="D106" s="79" t="s">
        <v>357</v>
      </c>
      <c r="E106" s="80" t="str">
        <f>[1]SETUP!$B$16&amp;","&amp;[1]SETUP!$B$17</f>
        <v>RSDGASNAT,RSDRENSOL</v>
      </c>
      <c r="F106" s="79" t="str">
        <f>[1]COMM!$O$11&amp;","&amp;[1]COMM!$O$17</f>
        <v>RSDSH_Det,RSDWH_Det</v>
      </c>
      <c r="G106" s="92">
        <f ca="1">'[2]RSD_Heat&amp;Cool'!$F$9</f>
        <v>0.90100000000000002</v>
      </c>
      <c r="H106" s="81">
        <f ca="1">'[2]RSD_Heat&amp;Cool'!$G$9</f>
        <v>0.90100000000000002</v>
      </c>
      <c r="I106" s="81">
        <f ca="1">'[2]RSD_Heat&amp;Cool'!$H$9</f>
        <v>0.90100000000000002</v>
      </c>
      <c r="J106" s="93">
        <f ca="1">'[2]RSD_Heat&amp;Cool'!$I$9</f>
        <v>0.90100000000000002</v>
      </c>
      <c r="K106" s="92"/>
      <c r="L106" s="81"/>
      <c r="M106" s="81"/>
      <c r="N106" s="93"/>
      <c r="O106" s="92">
        <f ca="1">'[2]RSD_Heat&amp;Cool'!$O$9</f>
        <v>0.88227999999999995</v>
      </c>
      <c r="P106" s="81">
        <f ca="1">'[2]RSD_Heat&amp;Cool'!$O$9</f>
        <v>0.88227999999999995</v>
      </c>
      <c r="Q106" s="81">
        <f ca="1">'[2]RSD_Heat&amp;Cool'!$O$9</f>
        <v>0.88227999999999995</v>
      </c>
      <c r="R106" s="93">
        <f ca="1">'[2]RSD_Heat&amp;Cool'!$O$9</f>
        <v>0.88227999999999995</v>
      </c>
      <c r="S106" s="104">
        <v>20</v>
      </c>
      <c r="T106" s="91"/>
      <c r="U106" s="90">
        <f ca="1">'[2]RSD_Heat&amp;Cool'!$AA$9</f>
        <v>325.38126012155396</v>
      </c>
      <c r="V106" s="79">
        <f ca="1">'[2]RSD_Heat&amp;Cool'!$AC$9</f>
        <v>300.73704094347181</v>
      </c>
      <c r="W106" s="79">
        <f ca="1">'[2]RSD_Heat&amp;Cool'!$AD$9</f>
        <v>251.44860258730745</v>
      </c>
      <c r="X106" s="108">
        <f ca="1">'[2]RSD_Heat&amp;Cool'!$AE$9</f>
        <v>251.44860258730745</v>
      </c>
      <c r="Y106" s="112">
        <f ca="1">'[2]RSD_Heat&amp;Cool'!$AF$9</f>
        <v>14.316939890710385</v>
      </c>
      <c r="Z106" s="115"/>
      <c r="AA106" s="92">
        <v>0.22</v>
      </c>
      <c r="AB106" s="122"/>
      <c r="AC106" s="122"/>
      <c r="AD106" s="112">
        <v>31.54</v>
      </c>
      <c r="AE106" s="115">
        <v>0.16</v>
      </c>
      <c r="AF106" s="115">
        <v>2018</v>
      </c>
    </row>
    <row r="107" spans="3:32" x14ac:dyDescent="0.2">
      <c r="C107" s="71" t="str">
        <f>[1]SETUP!$B$16&amp;""&amp;"N4"</f>
        <v>RSDGASNATN4</v>
      </c>
      <c r="D107" s="72" t="s">
        <v>358</v>
      </c>
      <c r="E107" s="73" t="str">
        <f>[1]SETUP!$B$16&amp;","&amp;[1]SETUP!$B$18</f>
        <v>RSDGASNAT,RSDBIOWOO</v>
      </c>
      <c r="F107" s="72" t="str">
        <f>[1]COMM!$O$11&amp;","&amp;[1]COMM!$O$17</f>
        <v>RSDSH_Det,RSDWH_Det</v>
      </c>
      <c r="G107" s="94">
        <f ca="1">'[2]RSD_Heat&amp;Cool'!$F$10</f>
        <v>0.80079999999999996</v>
      </c>
      <c r="H107" s="82">
        <f ca="1">'[2]RSD_Heat&amp;Cool'!$G$10</f>
        <v>0.82079999999999997</v>
      </c>
      <c r="I107" s="82">
        <f ca="1">'[2]RSD_Heat&amp;Cool'!$H$10</f>
        <v>0.82079999999999997</v>
      </c>
      <c r="J107" s="95">
        <f ca="1">'[2]RSD_Heat&amp;Cool'!$I$10</f>
        <v>0.82079999999999997</v>
      </c>
      <c r="K107" s="94"/>
      <c r="L107" s="82"/>
      <c r="M107" s="82"/>
      <c r="N107" s="95"/>
      <c r="O107" s="94">
        <f ca="1">G107*0.7</f>
        <v>0.56055999999999995</v>
      </c>
      <c r="P107" s="82">
        <f t="shared" ref="P107" ca="1" si="39">H107*0.7</f>
        <v>0.57455999999999996</v>
      </c>
      <c r="Q107" s="82">
        <f t="shared" ref="Q107" ca="1" si="40">I107*0.7</f>
        <v>0.57455999999999996</v>
      </c>
      <c r="R107" s="95">
        <f t="shared" ref="R107" ca="1" si="41">J107*0.7</f>
        <v>0.57455999999999996</v>
      </c>
      <c r="S107" s="103">
        <v>20</v>
      </c>
      <c r="T107" s="74"/>
      <c r="U107" s="71">
        <f ca="1">'[2]RSD_Heat&amp;Cool'!$AA$10</f>
        <v>89.356293659586896</v>
      </c>
      <c r="V107" s="72">
        <f ca="1">'[2]RSD_Heat&amp;Cool'!$AC$10</f>
        <v>89.356293659586896</v>
      </c>
      <c r="W107" s="72">
        <f ca="1">'[2]RSD_Heat&amp;Cool'!$AD$10</f>
        <v>89.356293659586896</v>
      </c>
      <c r="X107" s="107">
        <f ca="1">'[2]RSD_Heat&amp;Cool'!$AE$10</f>
        <v>89.356293659586896</v>
      </c>
      <c r="Y107" s="113">
        <f ca="1">'[2]RSD_Heat&amp;Cool'!$AF$10</f>
        <v>5.3472429210134127</v>
      </c>
      <c r="Z107" s="116"/>
      <c r="AA107" s="94"/>
      <c r="AB107" s="123">
        <v>0.47</v>
      </c>
      <c r="AC107" s="123"/>
      <c r="AD107" s="113">
        <v>31.54</v>
      </c>
      <c r="AE107" s="116">
        <v>0.16</v>
      </c>
      <c r="AF107" s="116">
        <v>2018</v>
      </c>
    </row>
    <row r="108" spans="3:32" x14ac:dyDescent="0.2">
      <c r="C108" s="90" t="str">
        <f>[1]SETUP!$B$10&amp;""&amp;[1]SETUP!$B$67</f>
        <v>RSDOILLPGN1</v>
      </c>
      <c r="D108" s="79" t="s">
        <v>362</v>
      </c>
      <c r="E108" s="80" t="str">
        <f>[1]SETUP!$B$10</f>
        <v>RSDOILLPG</v>
      </c>
      <c r="F108" s="79" t="str">
        <f>[1]COMM!$O$11</f>
        <v>RSDSH_Det</v>
      </c>
      <c r="G108" s="92">
        <f ca="1">'[2]RSD_Heat&amp;Cool'!$F$11</f>
        <v>0.86799999999999999</v>
      </c>
      <c r="H108" s="81">
        <f ca="1">'[2]RSD_Heat&amp;Cool'!$G$11</f>
        <v>0.86799999999999999</v>
      </c>
      <c r="I108" s="81">
        <f ca="1">'[2]RSD_Heat&amp;Cool'!$H$11</f>
        <v>0.86799999999999999</v>
      </c>
      <c r="J108" s="93">
        <f ca="1">'[2]RSD_Heat&amp;Cool'!$I$11</f>
        <v>0.86799999999999999</v>
      </c>
      <c r="K108" s="92"/>
      <c r="L108" s="81"/>
      <c r="M108" s="81"/>
      <c r="N108" s="93"/>
      <c r="O108" s="92"/>
      <c r="P108" s="81"/>
      <c r="Q108" s="81"/>
      <c r="R108" s="93"/>
      <c r="S108" s="104">
        <v>20</v>
      </c>
      <c r="T108" s="91"/>
      <c r="U108" s="90">
        <f ca="1">'[2]RSD_Heat&amp;Cool'!$AB$11</f>
        <v>62.01691785038426</v>
      </c>
      <c r="V108" s="79">
        <f ca="1">'[2]RSD_Heat&amp;Cool'!$AC$11</f>
        <v>62.01691785038426</v>
      </c>
      <c r="W108" s="79">
        <f ca="1">'[2]RSD_Heat&amp;Cool'!$AD$11</f>
        <v>62.01691785038426</v>
      </c>
      <c r="X108" s="108">
        <f ca="1">'[2]RSD_Heat&amp;Cool'!$AE$11</f>
        <v>62.01691785038426</v>
      </c>
      <c r="Y108" s="112">
        <f ca="1">'[2]RSD_Heat&amp;Cool'!$AF$11</f>
        <v>1.2295081967213115</v>
      </c>
      <c r="Z108" s="115"/>
      <c r="AA108" s="92"/>
      <c r="AB108" s="122"/>
      <c r="AC108" s="122"/>
      <c r="AD108" s="112">
        <v>31.54</v>
      </c>
      <c r="AE108" s="115">
        <v>0.16</v>
      </c>
      <c r="AF108" s="115">
        <v>2018</v>
      </c>
    </row>
    <row r="109" spans="3:32" x14ac:dyDescent="0.2">
      <c r="C109" s="71" t="str">
        <f>[1]SETUP!$B$10&amp;""&amp;[1]SETUP!$B$68</f>
        <v>RSDOILLPGN2</v>
      </c>
      <c r="D109" s="72" t="s">
        <v>363</v>
      </c>
      <c r="E109" s="73" t="str">
        <f>[1]SETUP!$B$10</f>
        <v>RSDOILLPG</v>
      </c>
      <c r="F109" s="72" t="str">
        <f>[1]COMM!$O$11&amp;","&amp;[1]COMM!$O$17</f>
        <v>RSDSH_Det,RSDWH_Det</v>
      </c>
      <c r="G109" s="94">
        <f ca="1">'[2]RSD_Heat&amp;Cool'!$F$12</f>
        <v>0.86799999999999999</v>
      </c>
      <c r="H109" s="82">
        <f ca="1">'[2]RSD_Heat&amp;Cool'!$G$12</f>
        <v>0.86799999999999999</v>
      </c>
      <c r="I109" s="82">
        <f ca="1">'[2]RSD_Heat&amp;Cool'!$H$12</f>
        <v>0.86799999999999999</v>
      </c>
      <c r="J109" s="95">
        <f ca="1">'[2]RSD_Heat&amp;Cool'!$I$12</f>
        <v>0.86799999999999999</v>
      </c>
      <c r="K109" s="94"/>
      <c r="L109" s="82"/>
      <c r="M109" s="82"/>
      <c r="N109" s="95"/>
      <c r="O109" s="94">
        <f ca="1">G109*0.7</f>
        <v>0.60759999999999992</v>
      </c>
      <c r="P109" s="82">
        <f t="shared" ref="P109" ca="1" si="42">H109*0.7</f>
        <v>0.60759999999999992</v>
      </c>
      <c r="Q109" s="82">
        <f t="shared" ref="Q109" ca="1" si="43">I109*0.7</f>
        <v>0.60759999999999992</v>
      </c>
      <c r="R109" s="95">
        <f t="shared" ref="R109" ca="1" si="44">J109*0.7</f>
        <v>0.60759999999999992</v>
      </c>
      <c r="S109" s="103">
        <v>20</v>
      </c>
      <c r="T109" s="74"/>
      <c r="U109" s="71">
        <f ca="1">'[2]RSD_Heat&amp;Cool'!$AB$12</f>
        <v>65.117763742903477</v>
      </c>
      <c r="V109" s="72">
        <f ca="1">'[2]RSD_Heat&amp;Cool'!$AC$12</f>
        <v>65.117763742903477</v>
      </c>
      <c r="W109" s="72">
        <f ca="1">'[2]RSD_Heat&amp;Cool'!$AD$12</f>
        <v>65.117763742903477</v>
      </c>
      <c r="X109" s="107">
        <f ca="1">'[2]RSD_Heat&amp;Cool'!$AE$12</f>
        <v>65.117763742903477</v>
      </c>
      <c r="Y109" s="113">
        <f ca="1">'[2]RSD_Heat&amp;Cool'!$AF$12</f>
        <v>1.2295081967213115</v>
      </c>
      <c r="Z109" s="116"/>
      <c r="AA109" s="94"/>
      <c r="AB109" s="123"/>
      <c r="AC109" s="123"/>
      <c r="AD109" s="113">
        <v>31.54</v>
      </c>
      <c r="AE109" s="116">
        <v>0.16</v>
      </c>
      <c r="AF109" s="116">
        <v>2018</v>
      </c>
    </row>
    <row r="110" spans="3:32" x14ac:dyDescent="0.2">
      <c r="C110" s="90" t="str">
        <f>[1]SETUP!$B$18&amp;""&amp;[1]SETUP!$B$67</f>
        <v>RSDBIOWOON1</v>
      </c>
      <c r="D110" s="79" t="s">
        <v>364</v>
      </c>
      <c r="E110" s="80" t="str">
        <f>[1]SETUP!$B$18</f>
        <v>RSDBIOWOO</v>
      </c>
      <c r="F110" s="79" t="str">
        <f>[1]COMM!$O$11</f>
        <v>RSDSH_Det</v>
      </c>
      <c r="G110" s="92">
        <f ca="1">'[2]RSD_Heat&amp;Cool'!$F$13</f>
        <v>0.88500000000000001</v>
      </c>
      <c r="H110" s="81">
        <f ca="1">'[2]RSD_Heat&amp;Cool'!$G$13</f>
        <v>0.88500000000000001</v>
      </c>
      <c r="I110" s="81">
        <f ca="1">'[2]RSD_Heat&amp;Cool'!$H$13</f>
        <v>0.88500000000000001</v>
      </c>
      <c r="J110" s="93">
        <f ca="1">'[2]RSD_Heat&amp;Cool'!$I$13</f>
        <v>0.88500000000000001</v>
      </c>
      <c r="K110" s="92"/>
      <c r="L110" s="81"/>
      <c r="M110" s="81"/>
      <c r="N110" s="93"/>
      <c r="O110" s="92"/>
      <c r="P110" s="81"/>
      <c r="Q110" s="81"/>
      <c r="R110" s="93"/>
      <c r="S110" s="104">
        <v>20</v>
      </c>
      <c r="T110" s="91"/>
      <c r="U110" s="90"/>
      <c r="V110" s="79"/>
      <c r="W110" s="79"/>
      <c r="X110" s="108"/>
      <c r="Y110" s="112">
        <f ca="1">'[2]RSD_Heat&amp;Cool'!$AF$13</f>
        <v>8.5714285714285712</v>
      </c>
      <c r="Z110" s="115"/>
      <c r="AA110" s="92"/>
      <c r="AB110" s="122"/>
      <c r="AC110" s="122"/>
      <c r="AD110" s="112">
        <v>31.54</v>
      </c>
      <c r="AE110" s="115">
        <v>0.16</v>
      </c>
      <c r="AF110" s="115">
        <v>2018</v>
      </c>
    </row>
    <row r="111" spans="3:32" x14ac:dyDescent="0.2">
      <c r="C111" s="75" t="str">
        <f>[1]SETUP!$B$18&amp;""&amp;[1]SETUP!$B$68</f>
        <v>RSDBIOWOON2</v>
      </c>
      <c r="D111" s="76" t="s">
        <v>365</v>
      </c>
      <c r="E111" s="77" t="str">
        <f>[1]SETUP!$B$18</f>
        <v>RSDBIOWOO</v>
      </c>
      <c r="F111" s="76" t="str">
        <f>[1]COMM!$O$11&amp;","&amp;[1]COMM!$O$17</f>
        <v>RSDSH_Det,RSDWH_Det</v>
      </c>
      <c r="G111" s="94">
        <f ca="1">'[2]RSD_Heat&amp;Cool'!$F$14</f>
        <v>0.88500000000000001</v>
      </c>
      <c r="H111" s="82">
        <f ca="1">'[2]RSD_Heat&amp;Cool'!$G$14</f>
        <v>0.88500000000000001</v>
      </c>
      <c r="I111" s="82">
        <f ca="1">'[2]RSD_Heat&amp;Cool'!$H$14</f>
        <v>0.88500000000000001</v>
      </c>
      <c r="J111" s="95">
        <f ca="1">'[2]RSD_Heat&amp;Cool'!$I$14</f>
        <v>0.88500000000000001</v>
      </c>
      <c r="K111" s="99"/>
      <c r="L111" s="100"/>
      <c r="M111" s="100"/>
      <c r="N111" s="101"/>
      <c r="O111" s="99">
        <f ca="1">G111*0.7</f>
        <v>0.61949999999999994</v>
      </c>
      <c r="P111" s="100">
        <f t="shared" ref="P111" ca="1" si="45">H111*0.7</f>
        <v>0.61949999999999994</v>
      </c>
      <c r="Q111" s="100">
        <f t="shared" ref="Q111" ca="1" si="46">I111*0.7</f>
        <v>0.61949999999999994</v>
      </c>
      <c r="R111" s="101">
        <f t="shared" ref="R111" ca="1" si="47">J111*0.7</f>
        <v>0.61949999999999994</v>
      </c>
      <c r="S111" s="105">
        <v>20</v>
      </c>
      <c r="T111" s="78"/>
      <c r="U111" s="75"/>
      <c r="V111" s="76"/>
      <c r="W111" s="76"/>
      <c r="X111" s="109"/>
      <c r="Y111" s="114">
        <f ca="1">'[2]RSD_Heat&amp;Cool'!$AF$14</f>
        <v>8.5714285714285712</v>
      </c>
      <c r="Z111" s="117"/>
      <c r="AA111" s="99"/>
      <c r="AB111" s="124"/>
      <c r="AC111" s="124"/>
      <c r="AD111" s="114">
        <v>31.54</v>
      </c>
      <c r="AE111" s="116">
        <v>0.16</v>
      </c>
      <c r="AF111" s="117">
        <v>2018</v>
      </c>
    </row>
    <row r="112" spans="3:32" x14ac:dyDescent="0.2">
      <c r="C112" s="83" t="s">
        <v>366</v>
      </c>
      <c r="D112" s="83"/>
      <c r="E112" s="84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4"/>
      <c r="T112" s="84"/>
      <c r="U112" s="83"/>
      <c r="V112" s="83"/>
      <c r="W112" s="83"/>
      <c r="X112" s="83"/>
      <c r="Y112" s="83"/>
      <c r="Z112" s="84"/>
      <c r="AA112" s="86"/>
      <c r="AB112" s="86"/>
      <c r="AC112" s="86"/>
      <c r="AD112" s="83"/>
      <c r="AE112" s="84"/>
      <c r="AF112" s="84"/>
    </row>
    <row r="113" spans="3:32" x14ac:dyDescent="0.2">
      <c r="C113" s="71" t="str">
        <f>[1]SETUP!$B$26&amp;""&amp;[1]SETUP!$B$67</f>
        <v>RSDELCN1</v>
      </c>
      <c r="D113" s="72" t="s">
        <v>367</v>
      </c>
      <c r="E113" s="73" t="str">
        <f>[1]SETUP!$B$26</f>
        <v>RSDELC</v>
      </c>
      <c r="F113" s="72" t="str">
        <f>[1]COMM!$O$11</f>
        <v>RSDSH_Det</v>
      </c>
      <c r="G113" s="94">
        <f>'[2]RSD_Heat&amp;Cool'!$F$16</f>
        <v>1</v>
      </c>
      <c r="H113" s="82">
        <f>'[2]RSD_Heat&amp;Cool'!$G$16</f>
        <v>1</v>
      </c>
      <c r="I113" s="82">
        <f>'[2]RSD_Heat&amp;Cool'!$H$16</f>
        <v>1</v>
      </c>
      <c r="J113" s="95">
        <f>'[2]RSD_Heat&amp;Cool'!$I$16</f>
        <v>1</v>
      </c>
      <c r="K113" s="125"/>
      <c r="L113" s="126"/>
      <c r="M113" s="126"/>
      <c r="N113" s="127"/>
      <c r="O113" s="125"/>
      <c r="P113" s="126"/>
      <c r="Q113" s="126"/>
      <c r="R113" s="127"/>
      <c r="S113" s="128">
        <v>15</v>
      </c>
      <c r="T113" s="129"/>
      <c r="U113" s="130">
        <f ca="1">'[2]RSD_Heat&amp;Cool'!$AB$16</f>
        <v>185</v>
      </c>
      <c r="V113" s="131">
        <f ca="1">'[2]RSD_Heat&amp;Cool'!$AC$16</f>
        <v>185</v>
      </c>
      <c r="W113" s="131">
        <f ca="1">'[2]RSD_Heat&amp;Cool'!$AD$16</f>
        <v>185</v>
      </c>
      <c r="X113" s="132">
        <f ca="1">'[2]RSD_Heat&amp;Cool'!$AE$16</f>
        <v>185</v>
      </c>
      <c r="Y113" s="133">
        <f ca="1">'[2]RSD_Heat&amp;Cool'!$AF$16</f>
        <v>25</v>
      </c>
      <c r="Z113" s="134"/>
      <c r="AA113" s="135"/>
      <c r="AB113" s="135"/>
      <c r="AC113" s="135"/>
      <c r="AD113" s="133">
        <v>31.54</v>
      </c>
      <c r="AE113" s="116">
        <v>0.16</v>
      </c>
      <c r="AF113" s="134">
        <v>2018</v>
      </c>
    </row>
    <row r="114" spans="3:32" x14ac:dyDescent="0.2">
      <c r="C114" s="83" t="s">
        <v>368</v>
      </c>
      <c r="D114" s="83"/>
      <c r="E114" s="84"/>
      <c r="F114" s="84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4"/>
      <c r="T114" s="84"/>
      <c r="U114" s="83"/>
      <c r="V114" s="83"/>
      <c r="W114" s="83"/>
      <c r="X114" s="83"/>
      <c r="Y114" s="83"/>
      <c r="Z114" s="84"/>
      <c r="AA114" s="86"/>
      <c r="AB114" s="86"/>
      <c r="AC114" s="86"/>
      <c r="AD114" s="83"/>
      <c r="AE114" s="84"/>
      <c r="AF114" s="84"/>
    </row>
    <row r="115" spans="3:32" x14ac:dyDescent="0.2">
      <c r="C115" s="90" t="str">
        <f>[1]SETUP!$B$26&amp;"HP"&amp;[1]SETUP!$B$67</f>
        <v>RSDELCHPN1</v>
      </c>
      <c r="D115" s="79" t="s">
        <v>370</v>
      </c>
      <c r="E115" s="80" t="str">
        <f>[1]SETUP!$B$26</f>
        <v>RSDELC</v>
      </c>
      <c r="F115" s="79" t="str">
        <f>[1]COMM!$O$11</f>
        <v>RSDSH_Det</v>
      </c>
      <c r="G115" s="92">
        <f>'[2]RSD_Heat&amp;Cool'!$F$61</f>
        <v>3.2</v>
      </c>
      <c r="H115" s="81">
        <f>'[2]RSD_Heat&amp;Cool'!$G$61</f>
        <v>3.7</v>
      </c>
      <c r="I115" s="81">
        <f>'[2]RSD_Heat&amp;Cool'!$H$61</f>
        <v>4</v>
      </c>
      <c r="J115" s="93">
        <f>'[2]RSD_Heat&amp;Cool'!$I$61</f>
        <v>4</v>
      </c>
      <c r="K115" s="92"/>
      <c r="L115" s="81"/>
      <c r="M115" s="81"/>
      <c r="N115" s="93"/>
      <c r="O115" s="92"/>
      <c r="P115" s="81"/>
      <c r="Q115" s="81"/>
      <c r="R115" s="93"/>
      <c r="S115" s="104">
        <v>20</v>
      </c>
      <c r="T115" s="81"/>
      <c r="U115" s="90">
        <f ca="1">'[2]RSD_Heat&amp;Cool'!$AB$18</f>
        <v>606.94444444444434</v>
      </c>
      <c r="V115" s="79">
        <f ca="1">'[2]RSD_Heat&amp;Cool'!$AC$18</f>
        <v>549.44444444444434</v>
      </c>
      <c r="W115" s="79">
        <f ca="1">'[2]RSD_Heat&amp;Cool'!$AD$18</f>
        <v>523.8888888888888</v>
      </c>
      <c r="X115" s="108">
        <f ca="1">'[2]RSD_Heat&amp;Cool'!$AE$18</f>
        <v>523.8888888888888</v>
      </c>
      <c r="Y115" s="136">
        <f ca="1">'[2]RSD_Heat&amp;Cool'!$AF$18</f>
        <v>16.666666666666668</v>
      </c>
      <c r="Z115" s="136"/>
      <c r="AA115" s="136"/>
      <c r="AB115" s="136"/>
      <c r="AC115" s="136"/>
      <c r="AD115" s="136">
        <v>31.54</v>
      </c>
      <c r="AE115" s="115">
        <v>0.16</v>
      </c>
      <c r="AF115" s="115">
        <v>2018</v>
      </c>
    </row>
    <row r="116" spans="3:32" x14ac:dyDescent="0.2">
      <c r="C116" s="71" t="str">
        <f>[1]SETUP!$B$26&amp;"HP"&amp;[1]SETUP!$B$68</f>
        <v>RSDELCHPN2</v>
      </c>
      <c r="D116" s="72" t="s">
        <v>371</v>
      </c>
      <c r="E116" s="73" t="str">
        <f>[1]SETUP!$B$26</f>
        <v>RSDELC</v>
      </c>
      <c r="F116" s="72" t="str">
        <f>[1]COMM!$O$11&amp;","&amp;[1]COMM!$O$14</f>
        <v>RSDSH_Det,RSDSC_Det</v>
      </c>
      <c r="G116" s="94">
        <f>'[2]RSD_Heat&amp;Cool'!$F$61</f>
        <v>3.2</v>
      </c>
      <c r="H116" s="82">
        <f>'[2]RSD_Heat&amp;Cool'!$G$61</f>
        <v>3.7</v>
      </c>
      <c r="I116" s="82">
        <f>'[2]RSD_Heat&amp;Cool'!$H$61</f>
        <v>4</v>
      </c>
      <c r="J116" s="95">
        <f>'[2]RSD_Heat&amp;Cool'!$I$61</f>
        <v>4</v>
      </c>
      <c r="K116" s="94">
        <f>'[2]RSD_Heat&amp;Cool'!$K$62</f>
        <v>3.2</v>
      </c>
      <c r="L116" s="82">
        <f>'[2]RSD_Heat&amp;Cool'!$L$62</f>
        <v>3.7</v>
      </c>
      <c r="M116" s="82">
        <f>'[2]RSD_Heat&amp;Cool'!$M$62</f>
        <v>4</v>
      </c>
      <c r="N116" s="95">
        <f>'[2]RSD_Heat&amp;Cool'!$N$62</f>
        <v>4</v>
      </c>
      <c r="O116" s="94"/>
      <c r="P116" s="82"/>
      <c r="Q116" s="82"/>
      <c r="R116" s="95"/>
      <c r="S116" s="103">
        <v>20</v>
      </c>
      <c r="T116" s="82"/>
      <c r="U116" s="71">
        <f ca="1">'[2]RSD_Heat&amp;Cool'!$AB$19</f>
        <v>637.29166666666663</v>
      </c>
      <c r="V116" s="72">
        <f ca="1">'[2]RSD_Heat&amp;Cool'!$AC$19</f>
        <v>576.91666666666663</v>
      </c>
      <c r="W116" s="72">
        <f ca="1">'[2]RSD_Heat&amp;Cool'!$AD$19</f>
        <v>550.08333333333326</v>
      </c>
      <c r="X116" s="107">
        <f ca="1">'[2]RSD_Heat&amp;Cool'!$AE$19</f>
        <v>550.08333333333326</v>
      </c>
      <c r="Y116" s="113">
        <f ca="1">'[2]RSD_Heat&amp;Cool'!$AF$19</f>
        <v>16.666666666666668</v>
      </c>
      <c r="Z116" s="113"/>
      <c r="AA116" s="113"/>
      <c r="AB116" s="113"/>
      <c r="AC116" s="113"/>
      <c r="AD116" s="113">
        <v>31.54</v>
      </c>
      <c r="AE116" s="116">
        <v>0.16</v>
      </c>
      <c r="AF116" s="116">
        <v>2018</v>
      </c>
    </row>
    <row r="117" spans="3:32" x14ac:dyDescent="0.2">
      <c r="C117" s="90" t="str">
        <f>[1]SETUP!$B$26&amp;"HP"&amp;[1]SETUP!$B$69</f>
        <v>RSDELCHPN3</v>
      </c>
      <c r="D117" s="79" t="s">
        <v>372</v>
      </c>
      <c r="E117" s="80" t="str">
        <f>[1]SETUP!$B$26</f>
        <v>RSDELC</v>
      </c>
      <c r="F117" s="79" t="str">
        <f>[1]COMM!$O$11</f>
        <v>RSDSH_Det</v>
      </c>
      <c r="G117" s="92">
        <f ca="1">'[2]RSD_Heat&amp;Cool'!$F$20</f>
        <v>3.3</v>
      </c>
      <c r="H117" s="81">
        <f ca="1">'[2]RSD_Heat&amp;Cool'!$G$20</f>
        <v>3.7</v>
      </c>
      <c r="I117" s="81">
        <f ca="1">'[2]RSD_Heat&amp;Cool'!$H$20</f>
        <v>4</v>
      </c>
      <c r="J117" s="93">
        <f ca="1">'[2]RSD_Heat&amp;Cool'!$I$20</f>
        <v>4</v>
      </c>
      <c r="K117" s="92"/>
      <c r="L117" s="81"/>
      <c r="M117" s="81"/>
      <c r="N117" s="93"/>
      <c r="O117" s="92"/>
      <c r="P117" s="81"/>
      <c r="Q117" s="81"/>
      <c r="R117" s="93"/>
      <c r="S117" s="104">
        <v>20</v>
      </c>
      <c r="T117" s="81"/>
      <c r="U117" s="90">
        <f ca="1">'[2]RSD_Heat&amp;Cool'!$AB$20</f>
        <v>212.19058823529411</v>
      </c>
      <c r="V117" s="79">
        <f ca="1">'[2]RSD_Heat&amp;Cool'!$AC$20</f>
        <v>212.19058823529411</v>
      </c>
      <c r="W117" s="79">
        <f ca="1">'[2]RSD_Heat&amp;Cool'!$AD$20</f>
        <v>191.20470588235293</v>
      </c>
      <c r="X117" s="108">
        <f ca="1">'[2]RSD_Heat&amp;Cool'!$AE$20</f>
        <v>191.20470588235293</v>
      </c>
      <c r="Y117" s="112">
        <f ca="1">'[2]RSD_Heat&amp;Cool'!$AF$20</f>
        <v>7.0588235294117645</v>
      </c>
      <c r="Z117" s="112"/>
      <c r="AA117" s="112"/>
      <c r="AB117" s="112"/>
      <c r="AC117" s="112"/>
      <c r="AD117" s="112">
        <v>31.54</v>
      </c>
      <c r="AE117" s="115">
        <v>0.16</v>
      </c>
      <c r="AF117" s="115">
        <v>2018</v>
      </c>
    </row>
    <row r="118" spans="3:32" x14ac:dyDescent="0.2">
      <c r="C118" s="71" t="str">
        <f>[1]SETUP!$B$26&amp;"HPN4"</f>
        <v>RSDELCHPN4</v>
      </c>
      <c r="D118" s="72" t="s">
        <v>373</v>
      </c>
      <c r="E118" s="73" t="str">
        <f>[1]SETUP!$B$26</f>
        <v>RSDELC</v>
      </c>
      <c r="F118" s="72" t="str">
        <f>[1]COMM!$O$11&amp;","&amp;[1]COMM!$O$17</f>
        <v>RSDSH_Det,RSDWH_Det</v>
      </c>
      <c r="G118" s="94">
        <f ca="1">'[2]RSD_Heat&amp;Cool'!$F$21</f>
        <v>3.3</v>
      </c>
      <c r="H118" s="82">
        <f ca="1">'[2]RSD_Heat&amp;Cool'!$G$21</f>
        <v>3.7</v>
      </c>
      <c r="I118" s="82">
        <f ca="1">'[2]RSD_Heat&amp;Cool'!$H$21</f>
        <v>4</v>
      </c>
      <c r="J118" s="95">
        <f ca="1">'[2]RSD_Heat&amp;Cool'!$I$21</f>
        <v>4</v>
      </c>
      <c r="K118" s="94"/>
      <c r="L118" s="82"/>
      <c r="M118" s="82"/>
      <c r="N118" s="95"/>
      <c r="O118" s="94">
        <f ca="1">'[2]RSD_Heat&amp;Cool'!$P$21</f>
        <v>2.3099999999999996</v>
      </c>
      <c r="P118" s="82">
        <f ca="1">'[2]RSD_Heat&amp;Cool'!$Q$21</f>
        <v>2.59</v>
      </c>
      <c r="Q118" s="82">
        <f ca="1">'[2]RSD_Heat&amp;Cool'!$R$21</f>
        <v>2.8</v>
      </c>
      <c r="R118" s="95">
        <f ca="1">'[2]RSD_Heat&amp;Cool'!$S$21</f>
        <v>2.8</v>
      </c>
      <c r="S118" s="103">
        <v>20</v>
      </c>
      <c r="T118" s="82"/>
      <c r="U118" s="71">
        <f ca="1">'[2]RSD_Heat&amp;Cool'!$AB$21</f>
        <v>382.30823529411765</v>
      </c>
      <c r="V118" s="72">
        <f ca="1">'[2]RSD_Heat&amp;Cool'!$AC$21</f>
        <v>382.30823529411765</v>
      </c>
      <c r="W118" s="72">
        <f ca="1">'[2]RSD_Heat&amp;Cool'!$AD$21</f>
        <v>361.32235294117646</v>
      </c>
      <c r="X118" s="107">
        <f ca="1">'[2]RSD_Heat&amp;Cool'!$AE$21</f>
        <v>361.32235294117646</v>
      </c>
      <c r="Y118" s="113">
        <f ca="1">'[2]RSD_Heat&amp;Cool'!$AF$21</f>
        <v>7.0588235294117645</v>
      </c>
      <c r="Z118" s="113"/>
      <c r="AA118" s="113"/>
      <c r="AB118" s="113"/>
      <c r="AC118" s="113"/>
      <c r="AD118" s="113">
        <v>31.54</v>
      </c>
      <c r="AE118" s="116">
        <v>0.16</v>
      </c>
      <c r="AF118" s="116">
        <v>2018</v>
      </c>
    </row>
    <row r="119" spans="3:32" x14ac:dyDescent="0.2">
      <c r="C119" s="90" t="str">
        <f>[1]SETUP!$B$26&amp;"HPN5"</f>
        <v>RSDELCHPN5</v>
      </c>
      <c r="D119" s="79" t="s">
        <v>374</v>
      </c>
      <c r="E119" s="80" t="str">
        <f>[1]SETUP!$B$26&amp;","&amp;[1]SETUP!$B$17</f>
        <v>RSDELC,RSDRENSOL</v>
      </c>
      <c r="F119" s="79" t="str">
        <f>[1]COMM!$O$11&amp;","&amp;[1]COMM!$O$17</f>
        <v>RSDSH_Det,RSDWH_Det</v>
      </c>
      <c r="G119" s="92">
        <f ca="1">'[2]RSD_Heat&amp;Cool'!$F$22</f>
        <v>2.7249999999999996</v>
      </c>
      <c r="H119" s="81">
        <f ca="1">'[2]RSD_Heat&amp;Cool'!$G$22</f>
        <v>3.0250000000000004</v>
      </c>
      <c r="I119" s="81">
        <f ca="1">'[2]RSD_Heat&amp;Cool'!$H$22</f>
        <v>3.25</v>
      </c>
      <c r="J119" s="93">
        <f ca="1">'[2]RSD_Heat&amp;Cool'!$I$22</f>
        <v>3.25</v>
      </c>
      <c r="K119" s="92"/>
      <c r="L119" s="81"/>
      <c r="M119" s="81"/>
      <c r="N119" s="93"/>
      <c r="O119" s="92">
        <f ca="1">'[2]RSD_Heat&amp;Cool'!$P$22</f>
        <v>1.393</v>
      </c>
      <c r="P119" s="81">
        <f ca="1">'[2]RSD_Heat&amp;Cool'!$Q$22</f>
        <v>1.4770000000000001</v>
      </c>
      <c r="Q119" s="81">
        <f ca="1">'[2]RSD_Heat&amp;Cool'!$R$22</f>
        <v>1.54</v>
      </c>
      <c r="R119" s="93">
        <f ca="1">'[2]RSD_Heat&amp;Cool'!$S$22</f>
        <v>1.54</v>
      </c>
      <c r="S119" s="104">
        <v>20</v>
      </c>
      <c r="T119" s="81"/>
      <c r="U119" s="90">
        <f ca="1">'[2]RSD_Heat&amp;Cool'!$AB$22</f>
        <v>706.69359398496226</v>
      </c>
      <c r="V119" s="79">
        <f ca="1">'[2]RSD_Heat&amp;Cool'!$AC$22</f>
        <v>682.09990977443601</v>
      </c>
      <c r="W119" s="79">
        <f ca="1">'[2]RSD_Heat&amp;Cool'!$AD$22</f>
        <v>560.47566917293238</v>
      </c>
      <c r="X119" s="108">
        <f ca="1">'[2]RSD_Heat&amp;Cool'!$AE$22</f>
        <v>560.47566917293238</v>
      </c>
      <c r="Y119" s="112">
        <f ca="1">'[2]RSD_Heat&amp;Cool'!$AF$22</f>
        <v>18.980392156862745</v>
      </c>
      <c r="Z119" s="112"/>
      <c r="AA119" s="122">
        <v>0.5</v>
      </c>
      <c r="AB119" s="112"/>
      <c r="AC119" s="112"/>
      <c r="AD119" s="112">
        <v>31.54</v>
      </c>
      <c r="AE119" s="115">
        <v>0.16</v>
      </c>
      <c r="AF119" s="115">
        <v>2018</v>
      </c>
    </row>
    <row r="120" spans="3:32" x14ac:dyDescent="0.2">
      <c r="C120" s="71" t="str">
        <f>[1]SETUP!$B$26&amp;"HPN6"</f>
        <v>RSDELCHPN6</v>
      </c>
      <c r="D120" s="72" t="s">
        <v>375</v>
      </c>
      <c r="E120" s="73" t="str">
        <f>[1]SETUP!$B$26</f>
        <v>RSDELC</v>
      </c>
      <c r="F120" s="72" t="str">
        <f>[1]COMM!$O$11</f>
        <v>RSDSH_Det</v>
      </c>
      <c r="G120" s="94">
        <f ca="1">'[2]RSD_Heat&amp;Cool'!$F$23</f>
        <v>3.92</v>
      </c>
      <c r="H120" s="82">
        <f ca="1">'[2]RSD_Heat&amp;Cool'!$G$23</f>
        <v>3.92</v>
      </c>
      <c r="I120" s="82">
        <f ca="1">'[2]RSD_Heat&amp;Cool'!$H$23</f>
        <v>3.92</v>
      </c>
      <c r="J120" s="95">
        <f ca="1">'[2]RSD_Heat&amp;Cool'!$I$23</f>
        <v>3.92</v>
      </c>
      <c r="K120" s="94"/>
      <c r="L120" s="82"/>
      <c r="M120" s="82"/>
      <c r="N120" s="95"/>
      <c r="O120" s="94"/>
      <c r="P120" s="82"/>
      <c r="Q120" s="82"/>
      <c r="R120" s="95"/>
      <c r="S120" s="103">
        <v>20</v>
      </c>
      <c r="T120" s="82"/>
      <c r="U120" s="71">
        <f ca="1">'[2]RSD_Heat&amp;Cool'!$AB$23</f>
        <v>806.67391304347848</v>
      </c>
      <c r="V120" s="72">
        <f ca="1">'[2]RSD_Heat&amp;Cool'!$AC$23</f>
        <v>745.95652173913049</v>
      </c>
      <c r="W120" s="72">
        <f ca="1">'[2]RSD_Heat&amp;Cool'!$AD$23</f>
        <v>685.23913043478274</v>
      </c>
      <c r="X120" s="107">
        <f ca="1">'[2]RSD_Heat&amp;Cool'!$AE$23</f>
        <v>685.23913043478274</v>
      </c>
      <c r="Y120" s="113">
        <f>'[2]RSD_Heat&amp;Cool'!$AF$23</f>
        <v>20</v>
      </c>
      <c r="Z120" s="113"/>
      <c r="AA120" s="113"/>
      <c r="AB120" s="113"/>
      <c r="AC120" s="113"/>
      <c r="AD120" s="113">
        <v>31.54</v>
      </c>
      <c r="AE120" s="116">
        <v>0.16</v>
      </c>
      <c r="AF120" s="116">
        <v>2018</v>
      </c>
    </row>
    <row r="121" spans="3:32" x14ac:dyDescent="0.2">
      <c r="C121" s="90" t="str">
        <f>[1]SETUP!$B$26&amp;"HPN7"</f>
        <v>RSDELCHPN7</v>
      </c>
      <c r="D121" s="79" t="s">
        <v>376</v>
      </c>
      <c r="E121" s="80" t="str">
        <f>[1]SETUP!$B$26</f>
        <v>RSDELC</v>
      </c>
      <c r="F121" s="79" t="str">
        <f>[1]COMM!$O$11&amp;","&amp;[1]COMM!$O$14</f>
        <v>RSDSH_Det,RSDSC_Det</v>
      </c>
      <c r="G121" s="92">
        <f ca="1">'[2]RSD_Heat&amp;Cool'!$F$24</f>
        <v>3.92</v>
      </c>
      <c r="H121" s="81">
        <f ca="1">'[2]RSD_Heat&amp;Cool'!$G$24</f>
        <v>3.92</v>
      </c>
      <c r="I121" s="81">
        <f ca="1">'[2]RSD_Heat&amp;Cool'!$H$24</f>
        <v>3.92</v>
      </c>
      <c r="J121" s="93">
        <f ca="1">'[2]RSD_Heat&amp;Cool'!$I$24</f>
        <v>3.92</v>
      </c>
      <c r="K121" s="92">
        <f ca="1">'[2]JRC Summary'!$AN$20</f>
        <v>4.5</v>
      </c>
      <c r="L121" s="81">
        <f ca="1">'[2]JRC Summary'!$AO$20</f>
        <v>4.5</v>
      </c>
      <c r="M121" s="81">
        <f ca="1">'[2]JRC Summary'!$AP$20</f>
        <v>4.5</v>
      </c>
      <c r="N121" s="93">
        <f ca="1">'[2]JRC Summary'!$AQ$20</f>
        <v>4.5</v>
      </c>
      <c r="O121" s="92"/>
      <c r="P121" s="81"/>
      <c r="Q121" s="81"/>
      <c r="R121" s="93"/>
      <c r="S121" s="104">
        <v>20</v>
      </c>
      <c r="T121" s="81"/>
      <c r="U121" s="90">
        <f ca="1">'[2]RSD_Heat&amp;Cool'!$AB$24</f>
        <v>963.84782608695673</v>
      </c>
      <c r="V121" s="79">
        <f ca="1">'[2]RSD_Heat&amp;Cool'!$AC$24</f>
        <v>903.13043478260863</v>
      </c>
      <c r="W121" s="79">
        <f ca="1">'[2]RSD_Heat&amp;Cool'!$AD$24</f>
        <v>842.41304347826099</v>
      </c>
      <c r="X121" s="108">
        <f ca="1">'[2]RSD_Heat&amp;Cool'!$AE$24</f>
        <v>842.41304347826099</v>
      </c>
      <c r="Y121" s="137">
        <f>'[2]RSD_Heat&amp;Cool'!$AF$24</f>
        <v>20</v>
      </c>
      <c r="Z121" s="137"/>
      <c r="AA121" s="137"/>
      <c r="AB121" s="137"/>
      <c r="AC121" s="137"/>
      <c r="AD121" s="137">
        <v>31.54</v>
      </c>
      <c r="AE121" s="115">
        <v>0.16</v>
      </c>
      <c r="AF121" s="115">
        <v>2018</v>
      </c>
    </row>
    <row r="122" spans="3:32" x14ac:dyDescent="0.2">
      <c r="C122" s="83" t="s">
        <v>377</v>
      </c>
      <c r="D122" s="83"/>
      <c r="E122" s="84"/>
      <c r="F122" s="84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4"/>
      <c r="T122" s="84"/>
      <c r="U122" s="83"/>
      <c r="V122" s="83"/>
      <c r="W122" s="83"/>
      <c r="X122" s="83"/>
      <c r="Y122" s="83"/>
      <c r="Z122" s="138"/>
      <c r="AA122" s="86"/>
      <c r="AB122" s="86"/>
      <c r="AC122" s="86"/>
      <c r="AD122" s="83"/>
      <c r="AE122" s="84"/>
      <c r="AF122" s="84"/>
    </row>
    <row r="123" spans="3:32" x14ac:dyDescent="0.2">
      <c r="C123" s="68" t="s">
        <v>379</v>
      </c>
      <c r="D123" s="69" t="s">
        <v>378</v>
      </c>
      <c r="E123" s="140" t="str">
        <f>[1]SETUP!$B$16</f>
        <v>RSDGASNAT</v>
      </c>
      <c r="F123" s="140" t="str">
        <f>[1]COMM!$O$11&amp;","&amp;[1]COMM!$O$17</f>
        <v>RSDSH_Det,RSDWH_Det</v>
      </c>
      <c r="G123" s="96">
        <f>'[2]RSD_Heat&amp;Cool'!$F$25</f>
        <v>1.45</v>
      </c>
      <c r="H123" s="97">
        <f>'[2]RSD_Heat&amp;Cool'!$G$25</f>
        <v>1.7</v>
      </c>
      <c r="I123" s="97">
        <f>'[2]RSD_Heat&amp;Cool'!$H$25</f>
        <v>1.7</v>
      </c>
      <c r="J123" s="98">
        <f>'[2]RSD_Heat&amp;Cool'!$I$25</f>
        <v>1.7</v>
      </c>
      <c r="K123" s="96"/>
      <c r="L123" s="97"/>
      <c r="M123" s="97"/>
      <c r="N123" s="98"/>
      <c r="O123" s="96">
        <f>G123*0.7</f>
        <v>1.0149999999999999</v>
      </c>
      <c r="P123" s="97">
        <f t="shared" ref="P123:P124" si="48">H123*0.7</f>
        <v>1.19</v>
      </c>
      <c r="Q123" s="97">
        <f t="shared" ref="Q123:Q124" si="49">I123*0.7</f>
        <v>1.19</v>
      </c>
      <c r="R123" s="98">
        <f t="shared" ref="R123:R124" si="50">J123*0.7</f>
        <v>1.19</v>
      </c>
      <c r="S123" s="102">
        <v>20</v>
      </c>
      <c r="T123" s="98"/>
      <c r="U123" s="90">
        <f ca="1">'[2]RSD_Heat&amp;Cool'!$AB$25</f>
        <v>971.77777777777783</v>
      </c>
      <c r="V123" s="79">
        <f ca="1">'[2]RSD_Heat&amp;Cool'!$AC$25</f>
        <v>860.66666666666663</v>
      </c>
      <c r="W123" s="79">
        <f ca="1">'[2]RSD_Heat&amp;Cool'!$AD$25</f>
        <v>860.66666666666663</v>
      </c>
      <c r="X123" s="108">
        <f ca="1">'[2]RSD_Heat&amp;Cool'!$AE$25</f>
        <v>860.66666666666663</v>
      </c>
      <c r="Y123" s="136">
        <f>'[2]RSD_Heat&amp;Cool'!$AF$25</f>
        <v>13.055555555555555</v>
      </c>
      <c r="Z123" s="136"/>
      <c r="AA123" s="106"/>
      <c r="AB123" s="136"/>
      <c r="AC123" s="136"/>
      <c r="AD123" s="136">
        <v>31.54</v>
      </c>
      <c r="AE123" s="115">
        <v>0.16</v>
      </c>
      <c r="AF123" s="139">
        <v>2018</v>
      </c>
    </row>
    <row r="124" spans="3:32" x14ac:dyDescent="0.2">
      <c r="C124" s="75" t="s">
        <v>381</v>
      </c>
      <c r="D124" s="76" t="s">
        <v>380</v>
      </c>
      <c r="E124" s="77" t="str">
        <f>[1]SETUP!$B$16</f>
        <v>RSDGASNAT</v>
      </c>
      <c r="F124" s="77" t="str">
        <f>[1]COMM!$O$11&amp;","&amp;[1]COMM!$O$17</f>
        <v>RSDSH_Det,RSDWH_Det</v>
      </c>
      <c r="G124" s="99">
        <f>'[2]RSD_Heat&amp;Cool'!$F$26</f>
        <v>1.55</v>
      </c>
      <c r="H124" s="100">
        <f>'[2]RSD_Heat&amp;Cool'!$G$26</f>
        <v>1.55</v>
      </c>
      <c r="I124" s="100">
        <f>'[2]RSD_Heat&amp;Cool'!$H$26</f>
        <v>1.6</v>
      </c>
      <c r="J124" s="101">
        <f>'[2]RSD_Heat&amp;Cool'!$I$26</f>
        <v>1.6</v>
      </c>
      <c r="K124" s="99"/>
      <c r="L124" s="100"/>
      <c r="M124" s="100"/>
      <c r="N124" s="101"/>
      <c r="O124" s="99">
        <f>G124*0.7</f>
        <v>1.085</v>
      </c>
      <c r="P124" s="100">
        <f t="shared" si="48"/>
        <v>1.085</v>
      </c>
      <c r="Q124" s="100">
        <f t="shared" si="49"/>
        <v>1.1199999999999999</v>
      </c>
      <c r="R124" s="101">
        <f t="shared" si="50"/>
        <v>1.1199999999999999</v>
      </c>
      <c r="S124" s="105">
        <v>20</v>
      </c>
      <c r="T124" s="101"/>
      <c r="U124" s="71">
        <f ca="1">'[2]RSD_Heat&amp;Cool'!$AB$26</f>
        <v>1065.68</v>
      </c>
      <c r="V124" s="72">
        <f ca="1">'[2]RSD_Heat&amp;Cool'!$AC$26</f>
        <v>1065.68</v>
      </c>
      <c r="W124" s="72">
        <f ca="1">'[2]RSD_Heat&amp;Cool'!$AD$26</f>
        <v>1065.68</v>
      </c>
      <c r="X124" s="107">
        <f ca="1">'[2]RSD_Heat&amp;Cool'!$AE$26</f>
        <v>1065.68</v>
      </c>
      <c r="Y124" s="114">
        <f>'[2]RSD_Heat&amp;Cool'!$AF$26</f>
        <v>4.7</v>
      </c>
      <c r="Z124" s="114"/>
      <c r="AA124" s="109"/>
      <c r="AB124" s="114"/>
      <c r="AC124" s="114"/>
      <c r="AD124" s="114">
        <v>31.54</v>
      </c>
      <c r="AE124" s="116">
        <v>0.16</v>
      </c>
      <c r="AF124" s="117">
        <v>2018</v>
      </c>
    </row>
    <row r="125" spans="3:32" x14ac:dyDescent="0.2">
      <c r="C125" s="83" t="s">
        <v>369</v>
      </c>
      <c r="D125" s="83"/>
      <c r="E125" s="84"/>
      <c r="F125" s="84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4"/>
      <c r="T125" s="84"/>
      <c r="U125" s="83"/>
      <c r="V125" s="83"/>
      <c r="W125" s="83"/>
      <c r="X125" s="83"/>
      <c r="Y125" s="83"/>
      <c r="Z125" s="84"/>
      <c r="AA125" s="86"/>
      <c r="AB125" s="86"/>
      <c r="AC125" s="86"/>
      <c r="AD125" s="83"/>
      <c r="AE125" s="84"/>
      <c r="AF125" s="84"/>
    </row>
    <row r="126" spans="3:32" x14ac:dyDescent="0.2">
      <c r="C126" s="130" t="s">
        <v>393</v>
      </c>
      <c r="D126" s="131" t="s">
        <v>406</v>
      </c>
      <c r="E126" s="175" t="str">
        <f>[1]SETUP!$B$26&amp;","&amp;[1]SETUP!$B$16</f>
        <v>RSDELC,RSDGASNAT</v>
      </c>
      <c r="F126" s="79" t="str">
        <f>[1]COMM!$O$11&amp;","&amp;[1]COMM!$O$17</f>
        <v>RSDSH_Det,RSDWH_Det</v>
      </c>
      <c r="G126" s="99">
        <v>3.1</v>
      </c>
      <c r="H126" s="100">
        <v>3.25</v>
      </c>
      <c r="I126" s="100">
        <v>3.4</v>
      </c>
      <c r="J126" s="101">
        <v>3.6</v>
      </c>
      <c r="K126" s="99"/>
      <c r="L126" s="100"/>
      <c r="M126" s="100"/>
      <c r="N126" s="101"/>
      <c r="O126" s="99">
        <f>G126*0.7</f>
        <v>2.17</v>
      </c>
      <c r="P126" s="100">
        <f t="shared" ref="P126" si="51">H126*0.7</f>
        <v>2.2749999999999999</v>
      </c>
      <c r="Q126" s="100">
        <f t="shared" ref="Q126" si="52">I126*0.7</f>
        <v>2.38</v>
      </c>
      <c r="R126" s="101">
        <f t="shared" ref="R126" si="53">J126*0.7</f>
        <v>2.52</v>
      </c>
      <c r="S126" s="5">
        <v>20</v>
      </c>
      <c r="U126" s="71">
        <v>2320</v>
      </c>
      <c r="V126" s="72">
        <v>1972</v>
      </c>
      <c r="W126" s="72">
        <v>1861</v>
      </c>
      <c r="X126" s="107">
        <v>1765</v>
      </c>
      <c r="Y126" s="1">
        <f ca="1">Y117+Y104</f>
        <v>8.2883317261330767</v>
      </c>
      <c r="Z126" s="134"/>
      <c r="AA126" s="135"/>
      <c r="AB126" s="135"/>
      <c r="AC126" s="135">
        <v>0.3</v>
      </c>
      <c r="AD126" s="133">
        <v>31.54</v>
      </c>
      <c r="AE126" s="116">
        <v>0.16</v>
      </c>
      <c r="AF126" s="134">
        <v>2018</v>
      </c>
    </row>
    <row r="127" spans="3:32" x14ac:dyDescent="0.2">
      <c r="C127" s="83" t="s">
        <v>382</v>
      </c>
      <c r="D127" s="83"/>
      <c r="E127" s="84"/>
      <c r="F127" s="84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4"/>
      <c r="T127" s="84"/>
      <c r="U127" s="83"/>
      <c r="V127" s="83"/>
      <c r="W127" s="83"/>
      <c r="X127" s="83"/>
      <c r="Y127" s="83"/>
      <c r="Z127" s="84"/>
      <c r="AA127" s="86"/>
      <c r="AB127" s="86"/>
      <c r="AC127" s="86"/>
      <c r="AD127" s="83"/>
      <c r="AE127" s="84"/>
      <c r="AF127" s="84"/>
    </row>
    <row r="128" spans="3:32" x14ac:dyDescent="0.2">
      <c r="C128" s="68" t="str">
        <f>[1]SETUP!$B$27&amp;[1]SETUP!$B$67</f>
        <v>RSDHETN1</v>
      </c>
      <c r="D128" s="69" t="s">
        <v>383</v>
      </c>
      <c r="E128" s="140" t="str">
        <f>[1]SETUP!$B$27</f>
        <v>RSDHET</v>
      </c>
      <c r="F128" s="140" t="str">
        <f>[1]COMM!$O$11&amp;","&amp;[1]COMM!$O$17</f>
        <v>RSDSH_Det,RSDWH_Det</v>
      </c>
      <c r="G128" s="92">
        <f>'[2]RSD_Heat&amp;Cool'!$F$28</f>
        <v>0.98</v>
      </c>
      <c r="H128" s="81">
        <f>'[2]RSD_Heat&amp;Cool'!$G$28</f>
        <v>0.98</v>
      </c>
      <c r="I128" s="81">
        <f>'[2]RSD_Heat&amp;Cool'!$H$28</f>
        <v>0.98</v>
      </c>
      <c r="J128" s="93">
        <f>'[2]RSD_Heat&amp;Cool'!$I$28</f>
        <v>0.98</v>
      </c>
      <c r="K128" s="92"/>
      <c r="L128" s="81"/>
      <c r="M128" s="81"/>
      <c r="N128" s="93"/>
      <c r="O128" s="92">
        <f>'[2]RSD_Heat&amp;Cool'!$P$28</f>
        <v>0.98</v>
      </c>
      <c r="P128" s="81">
        <f>'[2]RSD_Heat&amp;Cool'!$Q$28</f>
        <v>0.98</v>
      </c>
      <c r="Q128" s="81">
        <f>'[2]RSD_Heat&amp;Cool'!$R$28</f>
        <v>0.98</v>
      </c>
      <c r="R128" s="93">
        <f>'[2]RSD_Heat&amp;Cool'!$S$28</f>
        <v>0.98</v>
      </c>
      <c r="S128" s="102">
        <f>'[2]RSD_Heat&amp;Cool'!$T$29</f>
        <v>20</v>
      </c>
      <c r="T128" s="98"/>
      <c r="U128" s="90">
        <f>'[2]RSD_Heat&amp;Cool'!$AB$28</f>
        <v>250</v>
      </c>
      <c r="V128" s="79">
        <f>'[2]RSD_Heat&amp;Cool'!$AC$28</f>
        <v>250</v>
      </c>
      <c r="W128" s="79">
        <f>'[2]RSD_Heat&amp;Cool'!$AD$28</f>
        <v>250</v>
      </c>
      <c r="X128" s="108">
        <f>'[2]RSD_Heat&amp;Cool'!$AE$28</f>
        <v>250</v>
      </c>
      <c r="Y128" s="136">
        <f>'[2]RSD_Heat&amp;Cool'!$AF$28</f>
        <v>15</v>
      </c>
      <c r="Z128" s="136"/>
      <c r="AA128" s="136"/>
      <c r="AB128" s="136"/>
      <c r="AC128" s="136"/>
      <c r="AD128" s="136">
        <v>31.54</v>
      </c>
      <c r="AE128" s="115">
        <v>0.16</v>
      </c>
      <c r="AF128" s="139">
        <v>2018</v>
      </c>
    </row>
    <row r="129" spans="1:32" x14ac:dyDescent="0.2">
      <c r="C129" s="75" t="str">
        <f>[1]SETUP!$B$27&amp;[1]SETUP!$B$68</f>
        <v>RSDHETN2</v>
      </c>
      <c r="D129" s="76" t="s">
        <v>384</v>
      </c>
      <c r="E129" s="77" t="str">
        <f>[1]SETUP!$B$27</f>
        <v>RSDHET</v>
      </c>
      <c r="F129" s="77" t="str">
        <f>[1]COMM!$O$11&amp;","&amp;[1]COMM!$O$17</f>
        <v>RSDSH_Det,RSDWH_Det</v>
      </c>
      <c r="G129" s="94">
        <f>'[2]RSD_Heat&amp;Cool'!$F$29</f>
        <v>0.98</v>
      </c>
      <c r="H129" s="82">
        <f>'[2]RSD_Heat&amp;Cool'!$G$29</f>
        <v>0.98</v>
      </c>
      <c r="I129" s="82">
        <f>'[2]RSD_Heat&amp;Cool'!$H$29</f>
        <v>0.98</v>
      </c>
      <c r="J129" s="95">
        <f>'[2]RSD_Heat&amp;Cool'!$I$29</f>
        <v>0.98</v>
      </c>
      <c r="K129" s="94"/>
      <c r="L129" s="82"/>
      <c r="M129" s="82"/>
      <c r="N129" s="95"/>
      <c r="O129" s="94">
        <f>'[2]RSD_Heat&amp;Cool'!$P$29</f>
        <v>0.98</v>
      </c>
      <c r="P129" s="82">
        <f>'[2]RSD_Heat&amp;Cool'!$Q$29</f>
        <v>0.98</v>
      </c>
      <c r="Q129" s="82">
        <f>'[2]RSD_Heat&amp;Cool'!$R$29</f>
        <v>0.98</v>
      </c>
      <c r="R129" s="95">
        <f>'[2]RSD_Heat&amp;Cool'!$S$29</f>
        <v>0.98</v>
      </c>
      <c r="S129" s="105">
        <f>'[2]RSD_Heat&amp;Cool'!$T$28</f>
        <v>20</v>
      </c>
      <c r="T129" s="101"/>
      <c r="U129" s="71">
        <f>'[2]RSD_Heat&amp;Cool'!$AB$29</f>
        <v>250</v>
      </c>
      <c r="V129" s="72">
        <f>'[2]RSD_Heat&amp;Cool'!$AC$29</f>
        <v>250</v>
      </c>
      <c r="W129" s="72">
        <f>'[2]RSD_Heat&amp;Cool'!$AD$29</f>
        <v>250</v>
      </c>
      <c r="X129" s="107">
        <f>'[2]RSD_Heat&amp;Cool'!$AE$29</f>
        <v>250</v>
      </c>
      <c r="Y129" s="113">
        <f>'[2]RSD_Heat&amp;Cool'!$AF$29</f>
        <v>15</v>
      </c>
      <c r="Z129" s="113"/>
      <c r="AA129" s="113"/>
      <c r="AB129" s="113"/>
      <c r="AC129" s="113"/>
      <c r="AD129" s="114">
        <v>31.54</v>
      </c>
      <c r="AE129" s="116">
        <v>0.16</v>
      </c>
      <c r="AF129" s="117">
        <v>2018</v>
      </c>
    </row>
    <row r="130" spans="1:32" x14ac:dyDescent="0.2">
      <c r="C130" s="83" t="s">
        <v>385</v>
      </c>
      <c r="D130" s="83"/>
      <c r="E130" s="84"/>
      <c r="F130" s="8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4"/>
      <c r="T130" s="84"/>
      <c r="U130" s="83"/>
      <c r="V130" s="83"/>
      <c r="W130" s="83"/>
      <c r="X130" s="83"/>
      <c r="Y130" s="83"/>
      <c r="Z130" s="84"/>
      <c r="AA130" s="86"/>
      <c r="AB130" s="86"/>
      <c r="AC130" s="86"/>
      <c r="AD130" s="83"/>
      <c r="AE130" s="84"/>
      <c r="AF130" s="84"/>
    </row>
    <row r="131" spans="1:32" x14ac:dyDescent="0.2">
      <c r="C131" s="68" t="str">
        <f>[1]SETUP!$B$26&amp;"WH"&amp;[1]SETUP!$B$67</f>
        <v>RSDELCWHN1</v>
      </c>
      <c r="D131" s="69" t="s">
        <v>386</v>
      </c>
      <c r="E131" s="140" t="str">
        <f>[1]SETUP!$B$26</f>
        <v>RSDELC</v>
      </c>
      <c r="F131" s="69" t="str">
        <f>[1]COMM!$O$17</f>
        <v>RSDWH_Det</v>
      </c>
      <c r="G131" s="92"/>
      <c r="H131" s="81"/>
      <c r="I131" s="81"/>
      <c r="J131" s="93"/>
      <c r="K131" s="92"/>
      <c r="L131" s="81"/>
      <c r="M131" s="81"/>
      <c r="N131" s="93"/>
      <c r="O131" s="92">
        <f>'[2]RSD_Heat&amp;Cool'!$P$74</f>
        <v>1</v>
      </c>
      <c r="P131" s="81">
        <f>'[2]RSD_Heat&amp;Cool'!$Q$74</f>
        <v>1</v>
      </c>
      <c r="Q131" s="81">
        <f>'[2]RSD_Heat&amp;Cool'!$R$74</f>
        <v>1</v>
      </c>
      <c r="R131" s="93">
        <f>'[2]RSD_Heat&amp;Cool'!$S$74</f>
        <v>1</v>
      </c>
      <c r="S131" s="102">
        <v>15</v>
      </c>
      <c r="T131" s="98"/>
      <c r="U131" s="68">
        <f ca="1">'[2]RSD_Heat&amp;Cool'!$AB$74</f>
        <v>185</v>
      </c>
      <c r="V131" s="69">
        <f ca="1">'[2]RSD_Heat&amp;Cool'!$AC$74</f>
        <v>185</v>
      </c>
      <c r="W131" s="69">
        <f ca="1">'[2]RSD_Heat&amp;Cool'!$AD$74</f>
        <v>185</v>
      </c>
      <c r="X131" s="106">
        <f ca="1">'[2]RSD_Heat&amp;Cool'!$AE$74</f>
        <v>185</v>
      </c>
      <c r="Y131" s="136">
        <f ca="1">'[2]RSD_Heat&amp;Cool'!$AF$74</f>
        <v>25</v>
      </c>
      <c r="Z131" s="136"/>
      <c r="AA131" s="136"/>
      <c r="AB131" s="136"/>
      <c r="AC131" s="136"/>
      <c r="AD131" s="136">
        <v>31.54</v>
      </c>
      <c r="AE131" s="115">
        <v>0.16</v>
      </c>
      <c r="AF131" s="139">
        <v>2018</v>
      </c>
    </row>
    <row r="132" spans="1:32" x14ac:dyDescent="0.2">
      <c r="C132" s="71" t="str">
        <f>[1]SETUP!$B$17&amp;"WH"&amp;[1]SETUP!$B$67</f>
        <v>RSDRENSOLWHN1</v>
      </c>
      <c r="D132" s="72" t="s">
        <v>387</v>
      </c>
      <c r="E132" s="73" t="str">
        <f>[1]SETUP!$B$17</f>
        <v>RSDRENSOL</v>
      </c>
      <c r="F132" s="72" t="str">
        <f>[1]COMM!$O$17</f>
        <v>RSDWH_Det</v>
      </c>
      <c r="G132" s="94"/>
      <c r="H132" s="82"/>
      <c r="I132" s="82"/>
      <c r="J132" s="95"/>
      <c r="K132" s="94"/>
      <c r="L132" s="82"/>
      <c r="M132" s="82"/>
      <c r="N132" s="95"/>
      <c r="O132" s="94">
        <f>'[2]RSD_Heat&amp;Cool'!$P$75</f>
        <v>1</v>
      </c>
      <c r="P132" s="82">
        <f>'[2]RSD_Heat&amp;Cool'!$Q$75</f>
        <v>1</v>
      </c>
      <c r="Q132" s="82">
        <f>'[2]RSD_Heat&amp;Cool'!$R$75</f>
        <v>1</v>
      </c>
      <c r="R132" s="95">
        <f>'[2]RSD_Heat&amp;Cool'!$S$75</f>
        <v>1</v>
      </c>
      <c r="S132" s="103">
        <f ca="1">'[2]RSD_Heat&amp;Cool'!$T$75</f>
        <v>25</v>
      </c>
      <c r="T132" s="71">
        <f ca="1">'[2]RSD_Heat&amp;Cool'!$U$75</f>
        <v>30</v>
      </c>
      <c r="U132" s="71">
        <f ca="1">'[2]RSD_Heat&amp;Cool'!$AB$75</f>
        <v>1582.3760000000002</v>
      </c>
      <c r="V132" s="72">
        <f ca="1">'[2]RSD_Heat&amp;Cool'!$AC$75</f>
        <v>1514.231</v>
      </c>
      <c r="W132" s="72">
        <f ca="1">'[2]RSD_Heat&amp;Cool'!$AD$75</f>
        <v>1214.3930000000003</v>
      </c>
      <c r="X132" s="107">
        <f ca="1">'[2]RSD_Heat&amp;Cool'!$AE$75</f>
        <v>1214.3930000000003</v>
      </c>
      <c r="Y132" s="113">
        <f ca="1">'[2]RSD_Heat&amp;Cool'!$AF$75</f>
        <v>16.666666666666668</v>
      </c>
      <c r="Z132" s="113"/>
      <c r="AA132" s="113"/>
      <c r="AB132" s="113"/>
      <c r="AC132" s="113"/>
      <c r="AD132" s="113">
        <v>31.54</v>
      </c>
      <c r="AE132" s="116">
        <v>0.16</v>
      </c>
      <c r="AF132" s="116">
        <v>2018</v>
      </c>
    </row>
    <row r="133" spans="1:32" x14ac:dyDescent="0.2">
      <c r="C133" s="90" t="str">
        <f>[1]SETUP!$B$16&amp;"WH"&amp;[1]SETUP!$B$67</f>
        <v>RSDGASNATWHN1</v>
      </c>
      <c r="D133" s="79" t="s">
        <v>389</v>
      </c>
      <c r="E133" s="80" t="str">
        <f>[1]SETUP!$B$16</f>
        <v>RSDGASNAT</v>
      </c>
      <c r="F133" s="79" t="str">
        <f>[1]COMM!$O$17</f>
        <v>RSDWH_Det</v>
      </c>
      <c r="G133" s="92"/>
      <c r="H133" s="81"/>
      <c r="I133" s="81"/>
      <c r="J133" s="93"/>
      <c r="K133" s="92"/>
      <c r="L133" s="81"/>
      <c r="M133" s="81"/>
      <c r="N133" s="93"/>
      <c r="O133" s="92">
        <f ca="1">'[2]RSD_Heat&amp;Cool'!$P$76</f>
        <v>0.60759999999999992</v>
      </c>
      <c r="P133" s="81">
        <f ca="1">'[2]RSD_Heat&amp;Cool'!$Q$76</f>
        <v>0.60759999999999992</v>
      </c>
      <c r="Q133" s="81">
        <f ca="1">'[2]RSD_Heat&amp;Cool'!$R$76</f>
        <v>0.60759999999999992</v>
      </c>
      <c r="R133" s="93">
        <f ca="1">'[2]RSD_Heat&amp;Cool'!$S$76</f>
        <v>0.60759999999999992</v>
      </c>
      <c r="S133" s="104">
        <f ca="1">'[2]RSD_Heat&amp;Cool'!$T$76</f>
        <v>20</v>
      </c>
      <c r="T133" s="93"/>
      <c r="U133" s="90">
        <f ca="1">'[2]RSD_Heat&amp;Cool'!$AB$76</f>
        <v>62.01691785038426</v>
      </c>
      <c r="V133" s="79">
        <f ca="1">'[2]RSD_Heat&amp;Cool'!$AC$76</f>
        <v>62.01691785038426</v>
      </c>
      <c r="W133" s="79">
        <f ca="1">'[2]RSD_Heat&amp;Cool'!$AD$76</f>
        <v>62.01691785038426</v>
      </c>
      <c r="X133" s="108">
        <f ca="1">'[2]RSD_Heat&amp;Cool'!$AE$76</f>
        <v>62.01691785038426</v>
      </c>
      <c r="Y133" s="112">
        <f ca="1">'[2]RSD_Heat&amp;Cool'!$AF$76</f>
        <v>1.2295081967213115</v>
      </c>
      <c r="Z133" s="112"/>
      <c r="AA133" s="112"/>
      <c r="AB133" s="112"/>
      <c r="AC133" s="112"/>
      <c r="AD133" s="112">
        <v>31.54</v>
      </c>
      <c r="AE133" s="115">
        <v>0.16</v>
      </c>
      <c r="AF133" s="115">
        <v>2018</v>
      </c>
    </row>
    <row r="134" spans="1:32" x14ac:dyDescent="0.2">
      <c r="C134" s="71" t="str">
        <f>[1]SETUP!$B$18&amp;"WH"&amp;[1]SETUP!$B$67</f>
        <v>RSDBIOWOOWHN1</v>
      </c>
      <c r="D134" s="72" t="s">
        <v>388</v>
      </c>
      <c r="E134" s="73" t="str">
        <f>[1]SETUP!$B$18</f>
        <v>RSDBIOWOO</v>
      </c>
      <c r="F134" s="72" t="str">
        <f>[1]COMM!$O$17</f>
        <v>RSDWH_Det</v>
      </c>
      <c r="G134" s="94"/>
      <c r="H134" s="82"/>
      <c r="I134" s="82"/>
      <c r="J134" s="95"/>
      <c r="K134" s="94"/>
      <c r="L134" s="82"/>
      <c r="M134" s="82"/>
      <c r="N134" s="95"/>
      <c r="O134" s="94">
        <f ca="1">'[2]RSD_Heat&amp;Cool'!$P$77</f>
        <v>0.61949999999999994</v>
      </c>
      <c r="P134" s="82">
        <f ca="1">'[2]RSD_Heat&amp;Cool'!$Q$77</f>
        <v>0.61949999999999994</v>
      </c>
      <c r="Q134" s="82">
        <f ca="1">'[2]RSD_Heat&amp;Cool'!$R$77</f>
        <v>0.61949999999999994</v>
      </c>
      <c r="R134" s="95">
        <f ca="1">'[2]RSD_Heat&amp;Cool'!$S$77</f>
        <v>0.61949999999999994</v>
      </c>
      <c r="S134" s="103">
        <f>'[2]RSD_Heat&amp;Cool'!$T$77</f>
        <v>20</v>
      </c>
      <c r="T134" s="95"/>
      <c r="U134" s="71">
        <f ca="1">'[2]RSD_Heat&amp;Cool'!$AB$77</f>
        <v>211.49571428571429</v>
      </c>
      <c r="V134" s="72">
        <f ca="1">'[2]RSD_Heat&amp;Cool'!$AC$77</f>
        <v>211.49571428571429</v>
      </c>
      <c r="W134" s="72">
        <f ca="1">'[2]RSD_Heat&amp;Cool'!$AD$77</f>
        <v>211.49571428571429</v>
      </c>
      <c r="X134" s="107">
        <f ca="1">'[2]RSD_Heat&amp;Cool'!$AE$77</f>
        <v>211.49571428571429</v>
      </c>
      <c r="Y134" s="113">
        <f ca="1">'[2]RSD_Heat&amp;Cool'!$AF$77</f>
        <v>8.5714285714285712</v>
      </c>
      <c r="Z134" s="113"/>
      <c r="AA134" s="113"/>
      <c r="AB134" s="113"/>
      <c r="AC134" s="113"/>
      <c r="AD134" s="113">
        <v>31.54</v>
      </c>
      <c r="AE134" s="116">
        <v>0.16</v>
      </c>
      <c r="AF134" s="116">
        <v>2018</v>
      </c>
    </row>
    <row r="135" spans="1:32" x14ac:dyDescent="0.2">
      <c r="C135" s="145" t="str">
        <f>[1]SETUP!$B$10&amp;"WH"&amp;[1]SETUP!$B$67</f>
        <v>RSDOILLPGWHN1</v>
      </c>
      <c r="D135" s="141" t="s">
        <v>390</v>
      </c>
      <c r="E135" s="173" t="str">
        <f>[1]SETUP!$B$10</f>
        <v>RSDOILLPG</v>
      </c>
      <c r="F135" s="141" t="str">
        <f>[1]COMM!$O$17</f>
        <v>RSDWH_Det</v>
      </c>
      <c r="G135" s="92"/>
      <c r="H135" s="81"/>
      <c r="I135" s="81"/>
      <c r="J135" s="93"/>
      <c r="K135" s="92"/>
      <c r="L135" s="81"/>
      <c r="M135" s="81"/>
      <c r="N135" s="93"/>
      <c r="O135" s="92">
        <f ca="1">'[2]RSD_Heat&amp;Cool'!$P$78</f>
        <v>0.60759999999999992</v>
      </c>
      <c r="P135" s="81">
        <f ca="1">'[2]RSD_Heat&amp;Cool'!$Q$78</f>
        <v>0.60759999999999992</v>
      </c>
      <c r="Q135" s="81">
        <f ca="1">'[2]RSD_Heat&amp;Cool'!$R$78</f>
        <v>0.60759999999999992</v>
      </c>
      <c r="R135" s="93">
        <f ca="1">'[2]RSD_Heat&amp;Cool'!$S$78</f>
        <v>0.60759999999999992</v>
      </c>
      <c r="S135" s="152">
        <f ca="1">'[2]RSD_Heat&amp;Cool'!$T$78</f>
        <v>20</v>
      </c>
      <c r="T135" s="153"/>
      <c r="U135" s="145">
        <f ca="1">'[2]RSD_Heat&amp;Cool'!$AB$78</f>
        <v>62.01691785038426</v>
      </c>
      <c r="V135" s="141">
        <f ca="1">'[2]RSD_Heat&amp;Cool'!$AC$78</f>
        <v>62.01691785038426</v>
      </c>
      <c r="W135" s="141">
        <f ca="1">'[2]RSD_Heat&amp;Cool'!$AD$78</f>
        <v>62.01691785038426</v>
      </c>
      <c r="X135" s="146">
        <f ca="1">'[2]RSD_Heat&amp;Cool'!$AE$78</f>
        <v>62.01691785038426</v>
      </c>
      <c r="Y135" s="137">
        <f ca="1">'[2]RSD_Heat&amp;Cool'!$AF$78</f>
        <v>1.2295081967213115</v>
      </c>
      <c r="Z135" s="137"/>
      <c r="AA135" s="137"/>
      <c r="AB135" s="137"/>
      <c r="AC135" s="137"/>
      <c r="AD135" s="137">
        <v>31.54</v>
      </c>
      <c r="AE135" s="115">
        <v>0.16</v>
      </c>
      <c r="AF135" s="142">
        <v>2018</v>
      </c>
    </row>
    <row r="136" spans="1:32" x14ac:dyDescent="0.2">
      <c r="C136" s="83" t="s">
        <v>391</v>
      </c>
      <c r="D136" s="83"/>
      <c r="E136" s="84"/>
      <c r="F136" s="84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4"/>
      <c r="T136" s="84"/>
      <c r="U136" s="83"/>
      <c r="V136" s="83"/>
      <c r="W136" s="83"/>
      <c r="X136" s="83"/>
      <c r="Y136" s="83"/>
      <c r="Z136" s="84"/>
      <c r="AA136" s="86"/>
      <c r="AB136" s="86"/>
      <c r="AC136" s="86"/>
      <c r="AD136" s="83"/>
      <c r="AE136" s="84"/>
      <c r="AF136" s="84"/>
    </row>
    <row r="137" spans="1:32" x14ac:dyDescent="0.2">
      <c r="C137" s="147" t="str">
        <f>[1]SETUP!$B$26&amp;"AC"&amp;[1]SETUP!$B$67</f>
        <v>RSDELCACN1</v>
      </c>
      <c r="D137" s="148" t="s">
        <v>392</v>
      </c>
      <c r="E137" s="171" t="str">
        <f>[1]SETUP!$B$26</f>
        <v>RSDELC</v>
      </c>
      <c r="F137" s="172" t="str">
        <f>[1]COMM!$O$14</f>
        <v>RSDSC_Det</v>
      </c>
      <c r="G137" s="167"/>
      <c r="H137" s="168"/>
      <c r="I137" s="168"/>
      <c r="J137" s="151"/>
      <c r="K137" s="167">
        <f>'[2]RSD_Heat&amp;Cool'!$K$80</f>
        <v>3.2</v>
      </c>
      <c r="L137" s="168">
        <f>'[2]RSD_Heat&amp;Cool'!$L$80</f>
        <v>3.7</v>
      </c>
      <c r="M137" s="168">
        <f>'[2]RSD_Heat&amp;Cool'!$M$80</f>
        <v>4</v>
      </c>
      <c r="N137" s="151">
        <f>'[2]RSD_Heat&amp;Cool'!$N$80</f>
        <v>4</v>
      </c>
      <c r="O137" s="167"/>
      <c r="P137" s="168"/>
      <c r="Q137" s="168"/>
      <c r="R137" s="151"/>
      <c r="S137" s="150">
        <v>20</v>
      </c>
      <c r="T137" s="151"/>
      <c r="U137" s="147">
        <f ca="1">'[2]RSD_Heat&amp;Cool'!$AB$80</f>
        <v>873.99999999999977</v>
      </c>
      <c r="V137" s="148">
        <f ca="1">'[2]RSD_Heat&amp;Cool'!$AC$80</f>
        <v>791.19999999999993</v>
      </c>
      <c r="W137" s="148">
        <f ca="1">'[2]RSD_Heat&amp;Cool'!$AD$80</f>
        <v>754.39999999999986</v>
      </c>
      <c r="X137" s="149">
        <f ca="1">'[2]RSD_Heat&amp;Cool'!$AE$80</f>
        <v>754.39999999999986</v>
      </c>
      <c r="Y137" s="144">
        <f ca="1">'[2]RSD_Heat&amp;Cool'!$AF$80</f>
        <v>16.666666666666668</v>
      </c>
      <c r="Z137" s="144"/>
      <c r="AA137" s="144"/>
      <c r="AB137" s="144"/>
      <c r="AC137" s="144"/>
      <c r="AD137" s="144">
        <v>31.54</v>
      </c>
      <c r="AE137" s="115">
        <v>0.16</v>
      </c>
      <c r="AF137" s="143">
        <v>2018</v>
      </c>
    </row>
    <row r="138" spans="1:32" ht="15" x14ac:dyDescent="0.25">
      <c r="C138" s="8"/>
      <c r="H138" s="53"/>
      <c r="I138" s="53"/>
      <c r="J138" s="53"/>
      <c r="K138" s="53"/>
      <c r="L138" s="1"/>
      <c r="M138" s="1"/>
      <c r="N138" s="56"/>
      <c r="O138" s="55"/>
      <c r="P138" s="56"/>
      <c r="Q138" s="56"/>
      <c r="R138" s="54"/>
      <c r="S138" s="56"/>
      <c r="T138" s="56"/>
      <c r="U138" s="54"/>
      <c r="V138" s="54"/>
      <c r="Y138" s="53"/>
    </row>
    <row r="139" spans="1:32" ht="15" x14ac:dyDescent="0.25">
      <c r="H139" s="53"/>
      <c r="I139" s="53"/>
      <c r="J139" s="53"/>
      <c r="K139" s="53"/>
      <c r="L139" s="1"/>
      <c r="M139" s="1"/>
      <c r="N139" s="56"/>
      <c r="O139" s="55"/>
      <c r="P139" s="56"/>
      <c r="Q139" s="56"/>
      <c r="R139" s="54"/>
      <c r="S139" s="56"/>
      <c r="T139" s="56"/>
      <c r="U139" s="54"/>
      <c r="V139" s="54"/>
      <c r="Y139" s="53"/>
    </row>
    <row r="140" spans="1:32" ht="30" customHeight="1" x14ac:dyDescent="0.2"/>
    <row r="142" spans="1:32" x14ac:dyDescent="0.2">
      <c r="A142" s="8"/>
      <c r="B142" s="57" t="s">
        <v>38</v>
      </c>
      <c r="C142" s="58"/>
      <c r="D142" s="58"/>
      <c r="E142" s="58"/>
      <c r="F142" s="58"/>
      <c r="G142" s="58"/>
      <c r="H142" s="58"/>
      <c r="I142" s="58"/>
    </row>
    <row r="143" spans="1:32" x14ac:dyDescent="0.2">
      <c r="A143" s="8"/>
      <c r="B143" s="59" t="s">
        <v>45</v>
      </c>
      <c r="C143" s="59" t="s">
        <v>39</v>
      </c>
      <c r="D143" s="59" t="s">
        <v>40</v>
      </c>
      <c r="E143" s="59" t="s">
        <v>46</v>
      </c>
      <c r="F143" s="59" t="s">
        <v>47</v>
      </c>
      <c r="G143" s="59" t="s">
        <v>48</v>
      </c>
      <c r="H143" s="59" t="s">
        <v>312</v>
      </c>
    </row>
    <row r="144" spans="1:32" ht="34.5" thickBot="1" x14ac:dyDescent="0.25">
      <c r="A144" s="8"/>
      <c r="B144" s="60" t="s">
        <v>315</v>
      </c>
      <c r="C144" s="60" t="s">
        <v>316</v>
      </c>
      <c r="D144" s="60" t="s">
        <v>53</v>
      </c>
      <c r="E144" s="60" t="s">
        <v>317</v>
      </c>
      <c r="F144" s="60" t="s">
        <v>318</v>
      </c>
      <c r="G144" s="60" t="s">
        <v>319</v>
      </c>
      <c r="H144" s="60" t="s">
        <v>320</v>
      </c>
    </row>
    <row r="145" spans="1:8" ht="15" x14ac:dyDescent="0.25">
      <c r="A145" s="8"/>
      <c r="B145" s="61" t="s">
        <v>49</v>
      </c>
      <c r="C145" s="154" t="str">
        <f t="shared" ref="C145:D156" si="54">C7</f>
        <v>RSDOILKERN1</v>
      </c>
      <c r="D145" s="154" t="str">
        <f t="shared" si="54"/>
        <v>Residential Kerosene Heating Oil - New 1 SH</v>
      </c>
      <c r="E145" s="155" t="s">
        <v>16</v>
      </c>
      <c r="F145" s="155" t="s">
        <v>501</v>
      </c>
      <c r="G145" s="155"/>
      <c r="H145" s="155" t="s">
        <v>321</v>
      </c>
    </row>
    <row r="146" spans="1:8" ht="15" x14ac:dyDescent="0.25">
      <c r="A146" s="8"/>
      <c r="B146" s="61"/>
      <c r="C146" s="156" t="str">
        <f t="shared" si="54"/>
        <v>RSDOILKERN2</v>
      </c>
      <c r="D146" s="156" t="str">
        <f t="shared" si="54"/>
        <v>Residential Kerosene Heating Oil - New 2 SH + WH</v>
      </c>
      <c r="E146" s="157" t="s">
        <v>16</v>
      </c>
      <c r="F146" s="157" t="s">
        <v>501</v>
      </c>
      <c r="G146" s="157"/>
      <c r="H146" s="157" t="s">
        <v>321</v>
      </c>
    </row>
    <row r="147" spans="1:8" ht="15" x14ac:dyDescent="0.25">
      <c r="A147" s="8"/>
      <c r="B147" s="61"/>
      <c r="C147" s="156" t="str">
        <f t="shared" si="54"/>
        <v>RSDOILKERN3</v>
      </c>
      <c r="D147" s="156" t="str">
        <f t="shared" si="54"/>
        <v>Residential Kerosene Heating Oil - New 3 SH+WH + Solar</v>
      </c>
      <c r="E147" s="157" t="s">
        <v>16</v>
      </c>
      <c r="F147" s="157" t="s">
        <v>501</v>
      </c>
      <c r="G147" s="157"/>
      <c r="H147" s="157" t="s">
        <v>321</v>
      </c>
    </row>
    <row r="148" spans="1:8" ht="15" x14ac:dyDescent="0.25">
      <c r="A148" s="8"/>
      <c r="B148" s="61"/>
      <c r="C148" s="156" t="str">
        <f t="shared" si="54"/>
        <v>RSDOILKERN4</v>
      </c>
      <c r="D148" s="156" t="str">
        <f t="shared" si="54"/>
        <v>Residential Kerosene Heating Oil - New 3 SH+WH + Wood Stove</v>
      </c>
      <c r="E148" s="158" t="s">
        <v>16</v>
      </c>
      <c r="F148" s="158" t="s">
        <v>501</v>
      </c>
      <c r="G148" s="157"/>
      <c r="H148" s="157"/>
    </row>
    <row r="149" spans="1:8" ht="15" x14ac:dyDescent="0.25">
      <c r="A149" s="8"/>
      <c r="B149" s="61"/>
      <c r="C149" s="156" t="str">
        <f t="shared" si="54"/>
        <v>RSDGASNATN1</v>
      </c>
      <c r="D149" s="156" t="str">
        <f t="shared" si="54"/>
        <v>Residential Natural Gas Heating - New 1 SH</v>
      </c>
      <c r="E149" s="157" t="s">
        <v>16</v>
      </c>
      <c r="F149" s="157" t="s">
        <v>501</v>
      </c>
      <c r="G149" s="157"/>
      <c r="H149" s="157" t="s">
        <v>321</v>
      </c>
    </row>
    <row r="150" spans="1:8" ht="15" x14ac:dyDescent="0.25">
      <c r="A150" s="8"/>
      <c r="B150" s="61"/>
      <c r="C150" s="156" t="str">
        <f t="shared" si="54"/>
        <v>RSDGASNATN2</v>
      </c>
      <c r="D150" s="156" t="str">
        <f t="shared" si="54"/>
        <v>Residential Natural Gas Heating - New 2 SH + WH</v>
      </c>
      <c r="E150" s="157" t="s">
        <v>16</v>
      </c>
      <c r="F150" s="157" t="s">
        <v>501</v>
      </c>
      <c r="G150" s="157"/>
      <c r="H150" s="157" t="s">
        <v>321</v>
      </c>
    </row>
    <row r="151" spans="1:8" ht="15" x14ac:dyDescent="0.25">
      <c r="A151" s="8"/>
      <c r="B151" s="61"/>
      <c r="C151" s="156" t="str">
        <f t="shared" si="54"/>
        <v>RSDGASNATN3</v>
      </c>
      <c r="D151" s="156" t="str">
        <f t="shared" si="54"/>
        <v>Residential Natural Gas Heating - New 3 SH + WH + Solar</v>
      </c>
      <c r="E151" s="157" t="s">
        <v>16</v>
      </c>
      <c r="F151" s="157" t="s">
        <v>501</v>
      </c>
      <c r="G151" s="157"/>
      <c r="H151" s="157" t="s">
        <v>321</v>
      </c>
    </row>
    <row r="152" spans="1:8" ht="15" x14ac:dyDescent="0.25">
      <c r="A152" s="8"/>
      <c r="B152" s="61"/>
      <c r="C152" s="156" t="str">
        <f t="shared" si="54"/>
        <v>RSDGASNATN4</v>
      </c>
      <c r="D152" s="156" t="str">
        <f t="shared" si="54"/>
        <v>Residential Natural Gas Heating - New 4 SH + WH + Wood Stove</v>
      </c>
      <c r="E152" s="157" t="s">
        <v>16</v>
      </c>
      <c r="F152" s="157" t="s">
        <v>501</v>
      </c>
      <c r="G152" s="157"/>
      <c r="H152" s="157" t="s">
        <v>321</v>
      </c>
    </row>
    <row r="153" spans="1:8" ht="15" x14ac:dyDescent="0.25">
      <c r="A153" s="8"/>
      <c r="B153" s="61"/>
      <c r="C153" s="156" t="str">
        <f t="shared" si="54"/>
        <v>RSDOILLPGN1</v>
      </c>
      <c r="D153" s="156" t="str">
        <f t="shared" si="54"/>
        <v>Residential Liquid Petroleum Gas- New 1 SH</v>
      </c>
      <c r="E153" s="157" t="s">
        <v>16</v>
      </c>
      <c r="F153" s="157" t="s">
        <v>501</v>
      </c>
      <c r="G153" s="157"/>
      <c r="H153" s="157" t="s">
        <v>321</v>
      </c>
    </row>
    <row r="154" spans="1:8" ht="15" x14ac:dyDescent="0.25">
      <c r="A154" s="8"/>
      <c r="B154" s="61"/>
      <c r="C154" s="156" t="str">
        <f t="shared" si="54"/>
        <v>RSDOILLPGN2</v>
      </c>
      <c r="D154" s="156" t="str">
        <f t="shared" si="54"/>
        <v>Residential Liquid Petroleum Gas- New 2 SH + WH</v>
      </c>
      <c r="E154" s="157" t="s">
        <v>16</v>
      </c>
      <c r="F154" s="157" t="s">
        <v>501</v>
      </c>
      <c r="G154" s="157"/>
      <c r="H154" s="157" t="s">
        <v>321</v>
      </c>
    </row>
    <row r="155" spans="1:8" ht="15" x14ac:dyDescent="0.25">
      <c r="A155" s="8"/>
      <c r="B155" s="61"/>
      <c r="C155" s="156" t="str">
        <f t="shared" si="54"/>
        <v>RSDBIOWOON1</v>
      </c>
      <c r="D155" s="156" t="str">
        <f t="shared" si="54"/>
        <v>Residential Biomass Boiler - New 1 SH</v>
      </c>
      <c r="E155" s="157" t="s">
        <v>16</v>
      </c>
      <c r="F155" s="157" t="s">
        <v>501</v>
      </c>
      <c r="G155" s="157"/>
      <c r="H155" s="157" t="s">
        <v>321</v>
      </c>
    </row>
    <row r="156" spans="1:8" ht="15.75" thickBot="1" x14ac:dyDescent="0.3">
      <c r="A156" s="8"/>
      <c r="B156" s="160"/>
      <c r="C156" s="159" t="str">
        <f t="shared" si="54"/>
        <v>RSDBIOWOON2</v>
      </c>
      <c r="D156" s="159" t="str">
        <f t="shared" si="54"/>
        <v>Residential Biomass Boiler - New 2 SH + WH</v>
      </c>
      <c r="E156" s="160" t="s">
        <v>16</v>
      </c>
      <c r="F156" s="160" t="s">
        <v>501</v>
      </c>
      <c r="G156" s="160"/>
      <c r="H156" s="160" t="s">
        <v>321</v>
      </c>
    </row>
    <row r="157" spans="1:8" ht="15.75" thickBot="1" x14ac:dyDescent="0.3">
      <c r="A157" s="8"/>
      <c r="B157" s="161"/>
      <c r="C157" s="162" t="str">
        <f>C20</f>
        <v>RSDELCN1</v>
      </c>
      <c r="D157" s="162" t="str">
        <f>D20</f>
        <v>Residential Electric Heater - New 1 SH</v>
      </c>
      <c r="E157" s="161" t="s">
        <v>16</v>
      </c>
      <c r="F157" s="161" t="s">
        <v>501</v>
      </c>
      <c r="G157" s="161"/>
      <c r="H157" s="161" t="s">
        <v>321</v>
      </c>
    </row>
    <row r="158" spans="1:8" ht="15" x14ac:dyDescent="0.25">
      <c r="A158" s="8"/>
      <c r="B158" s="155"/>
      <c r="C158" s="154" t="str">
        <f t="shared" ref="C158:D164" si="55">C22</f>
        <v>RSDELCHPN1</v>
      </c>
      <c r="D158" s="154" t="str">
        <f t="shared" si="55"/>
        <v>Residential Electric Heat Pump - Air to Air - SH</v>
      </c>
      <c r="E158" s="155" t="s">
        <v>16</v>
      </c>
      <c r="F158" s="155" t="s">
        <v>501</v>
      </c>
      <c r="G158" s="155"/>
      <c r="H158" s="155" t="s">
        <v>321</v>
      </c>
    </row>
    <row r="159" spans="1:8" ht="15" x14ac:dyDescent="0.25">
      <c r="A159" s="8"/>
      <c r="B159" s="157"/>
      <c r="C159" s="156" t="str">
        <f t="shared" si="55"/>
        <v>RSDELCHPN2</v>
      </c>
      <c r="D159" s="156" t="str">
        <f t="shared" si="55"/>
        <v>Residential Electric Heat Pump - Air to Air - SH + SC</v>
      </c>
      <c r="E159" s="157" t="s">
        <v>16</v>
      </c>
      <c r="F159" s="157" t="s">
        <v>501</v>
      </c>
      <c r="G159" s="157"/>
      <c r="H159" s="157" t="s">
        <v>321</v>
      </c>
    </row>
    <row r="160" spans="1:8" ht="15" customHeight="1" x14ac:dyDescent="0.25">
      <c r="A160" s="8"/>
      <c r="B160" s="157"/>
      <c r="C160" s="156" t="str">
        <f t="shared" si="55"/>
        <v>RSDELCHPN3</v>
      </c>
      <c r="D160" s="156" t="str">
        <f t="shared" si="55"/>
        <v>Residential Electric Heat Pump - Air to Water - SH</v>
      </c>
      <c r="E160" s="157" t="s">
        <v>16</v>
      </c>
      <c r="F160" s="157" t="s">
        <v>501</v>
      </c>
      <c r="G160" s="157"/>
      <c r="H160" s="157" t="s">
        <v>321</v>
      </c>
    </row>
    <row r="161" spans="1:12" ht="15" x14ac:dyDescent="0.25">
      <c r="A161" s="8"/>
      <c r="B161" s="157"/>
      <c r="C161" s="156" t="str">
        <f t="shared" si="55"/>
        <v>RSDELCHPN4</v>
      </c>
      <c r="D161" s="156" t="str">
        <f t="shared" si="55"/>
        <v>Residential Electric Heat Pump - Air to Water - SH + WH</v>
      </c>
      <c r="E161" s="157" t="s">
        <v>16</v>
      </c>
      <c r="F161" s="157" t="s">
        <v>501</v>
      </c>
      <c r="G161" s="157"/>
      <c r="H161" s="157" t="s">
        <v>321</v>
      </c>
    </row>
    <row r="162" spans="1:12" ht="15" x14ac:dyDescent="0.25">
      <c r="A162" s="8"/>
      <c r="B162" s="157"/>
      <c r="C162" s="156" t="str">
        <f t="shared" si="55"/>
        <v>RSDELCHPN5</v>
      </c>
      <c r="D162" s="156" t="str">
        <f t="shared" si="55"/>
        <v>Residential Electric Heat Pump - Air to Water - SH + WH + Solar</v>
      </c>
      <c r="E162" s="157" t="s">
        <v>16</v>
      </c>
      <c r="F162" s="157" t="s">
        <v>501</v>
      </c>
      <c r="G162" s="157"/>
      <c r="H162" s="157" t="s">
        <v>321</v>
      </c>
      <c r="K162" s="8"/>
      <c r="L162" s="8"/>
    </row>
    <row r="163" spans="1:12" ht="15" x14ac:dyDescent="0.25">
      <c r="A163" s="8"/>
      <c r="B163" s="157"/>
      <c r="C163" s="156" t="str">
        <f t="shared" si="55"/>
        <v>RSDELCHPN6</v>
      </c>
      <c r="D163" s="156" t="str">
        <f t="shared" si="55"/>
        <v>Residential Electric Heat Pump - Ground to Water - SH</v>
      </c>
      <c r="E163" s="157" t="s">
        <v>16</v>
      </c>
      <c r="F163" s="157" t="s">
        <v>501</v>
      </c>
      <c r="G163" s="157"/>
      <c r="H163" s="157" t="s">
        <v>321</v>
      </c>
      <c r="K163" s="8"/>
      <c r="L163" s="8"/>
    </row>
    <row r="164" spans="1:12" ht="15.75" thickBot="1" x14ac:dyDescent="0.3">
      <c r="A164" s="8"/>
      <c r="B164" s="163"/>
      <c r="C164" s="159" t="str">
        <f t="shared" si="55"/>
        <v>RSDELCHPN7</v>
      </c>
      <c r="D164" s="159" t="str">
        <f t="shared" si="55"/>
        <v>Residential Electric Heat Pump - Ground to Water - SH + SC</v>
      </c>
      <c r="E164" s="160" t="s">
        <v>16</v>
      </c>
      <c r="F164" s="160" t="s">
        <v>501</v>
      </c>
      <c r="G164" s="160"/>
      <c r="H164" s="160" t="s">
        <v>321</v>
      </c>
      <c r="K164" s="8"/>
      <c r="L164" s="8"/>
    </row>
    <row r="165" spans="1:12" ht="15" x14ac:dyDescent="0.25">
      <c r="A165" s="8"/>
      <c r="B165" s="164"/>
      <c r="C165" s="154" t="str">
        <f>C30</f>
        <v>RSDHPGASN1</v>
      </c>
      <c r="D165" s="154" t="str">
        <f>D30</f>
        <v>Residential Gas Absorption Heat Pump - Air to Water - SH + WH</v>
      </c>
      <c r="E165" s="155" t="s">
        <v>16</v>
      </c>
      <c r="F165" s="155" t="s">
        <v>501</v>
      </c>
      <c r="G165" s="155"/>
      <c r="H165" s="155" t="s">
        <v>321</v>
      </c>
      <c r="K165" s="8"/>
      <c r="L165" s="8"/>
    </row>
    <row r="166" spans="1:12" ht="15.75" thickBot="1" x14ac:dyDescent="0.3">
      <c r="A166" s="8"/>
      <c r="B166" s="163"/>
      <c r="C166" s="159" t="str">
        <f>C31</f>
        <v>RSDHPGASN2</v>
      </c>
      <c r="D166" s="159" t="str">
        <f>D31</f>
        <v>Residential Gas Engine Heat Pump - Air to Water - SH + WH</v>
      </c>
      <c r="E166" s="160" t="s">
        <v>16</v>
      </c>
      <c r="F166" s="160" t="s">
        <v>501</v>
      </c>
      <c r="G166" s="160"/>
      <c r="H166" s="160" t="s">
        <v>321</v>
      </c>
      <c r="I166" s="58"/>
    </row>
    <row r="167" spans="1:12" ht="15.75" thickBot="1" x14ac:dyDescent="0.3">
      <c r="A167" s="8"/>
      <c r="B167" s="164"/>
      <c r="C167" s="154" t="str">
        <f>C33</f>
        <v>RSDHHPN1</v>
      </c>
      <c r="D167" s="154" t="str">
        <f>D33</f>
        <v>Residential Gas Hybrid Heat Pump - Air to Water - SH + WH</v>
      </c>
      <c r="E167" s="155" t="s">
        <v>16</v>
      </c>
      <c r="F167" s="155" t="s">
        <v>501</v>
      </c>
      <c r="G167" s="155"/>
      <c r="H167" s="155" t="s">
        <v>321</v>
      </c>
      <c r="I167" s="58"/>
    </row>
    <row r="168" spans="1:12" ht="15" x14ac:dyDescent="0.25">
      <c r="A168" s="8"/>
      <c r="B168" s="164"/>
      <c r="C168" s="154" t="str">
        <f>C35</f>
        <v>RSDHETN1</v>
      </c>
      <c r="D168" s="154" t="str">
        <f>D35</f>
        <v>Residential District Heating Centralized - SH + WH</v>
      </c>
      <c r="E168" s="155" t="s">
        <v>16</v>
      </c>
      <c r="F168" s="155" t="s">
        <v>501</v>
      </c>
      <c r="G168" s="155"/>
      <c r="H168" s="155" t="s">
        <v>321</v>
      </c>
      <c r="I168" s="58"/>
    </row>
    <row r="169" spans="1:12" ht="15" x14ac:dyDescent="0.25">
      <c r="A169" s="8"/>
      <c r="B169" s="165"/>
      <c r="C169" s="156" t="str">
        <f>C36</f>
        <v>RSDHETN2</v>
      </c>
      <c r="D169" s="156" t="str">
        <f>D36</f>
        <v>Residential District Heating Decentralized - SH + WH</v>
      </c>
      <c r="E169" s="157" t="s">
        <v>16</v>
      </c>
      <c r="F169" s="157" t="s">
        <v>501</v>
      </c>
      <c r="G169" s="157"/>
      <c r="H169" s="157" t="s">
        <v>321</v>
      </c>
      <c r="I169" s="8"/>
    </row>
    <row r="170" spans="1:12" ht="15" x14ac:dyDescent="0.25">
      <c r="A170" s="8"/>
      <c r="B170" s="165"/>
      <c r="C170" s="156" t="str">
        <f t="shared" ref="C170:D174" si="56">C38</f>
        <v>RSDELCWHN1</v>
      </c>
      <c r="D170" s="156" t="str">
        <f t="shared" si="56"/>
        <v xml:space="preserve">Residential Electric Water Heater </v>
      </c>
      <c r="E170" s="157" t="s">
        <v>16</v>
      </c>
      <c r="F170" s="157" t="s">
        <v>501</v>
      </c>
      <c r="G170" s="157"/>
      <c r="H170" s="157" t="s">
        <v>321</v>
      </c>
      <c r="I170" s="8"/>
    </row>
    <row r="171" spans="1:12" ht="15" x14ac:dyDescent="0.25">
      <c r="B171" s="4"/>
      <c r="C171" s="156" t="str">
        <f t="shared" si="56"/>
        <v>RSDRENSOLWHN1</v>
      </c>
      <c r="D171" s="156" t="str">
        <f t="shared" si="56"/>
        <v xml:space="preserve">Residential Solar Water Heater </v>
      </c>
      <c r="E171" s="157" t="s">
        <v>16</v>
      </c>
      <c r="F171" s="157" t="s">
        <v>501</v>
      </c>
      <c r="G171" s="157"/>
      <c r="H171" s="157" t="s">
        <v>321</v>
      </c>
    </row>
    <row r="172" spans="1:12" ht="15" x14ac:dyDescent="0.25">
      <c r="B172" s="4"/>
      <c r="C172" s="156" t="str">
        <f t="shared" si="56"/>
        <v>RSDGASNATWHN1</v>
      </c>
      <c r="D172" s="156" t="str">
        <f t="shared" si="56"/>
        <v xml:space="preserve">Residential Gas Water Heater </v>
      </c>
      <c r="E172" s="157" t="s">
        <v>16</v>
      </c>
      <c r="F172" s="157" t="s">
        <v>501</v>
      </c>
      <c r="G172" s="157"/>
      <c r="H172" s="157" t="s">
        <v>321</v>
      </c>
    </row>
    <row r="173" spans="1:12" ht="15.75" thickBot="1" x14ac:dyDescent="0.3">
      <c r="B173" s="166"/>
      <c r="C173" s="159" t="str">
        <f t="shared" si="56"/>
        <v>RSDBIOWOOWHN1</v>
      </c>
      <c r="D173" s="159" t="str">
        <f t="shared" si="56"/>
        <v xml:space="preserve">Residential Biomass Water Heater </v>
      </c>
      <c r="E173" s="160" t="s">
        <v>16</v>
      </c>
      <c r="F173" s="160" t="s">
        <v>501</v>
      </c>
      <c r="G173" s="160"/>
      <c r="H173" s="160" t="s">
        <v>321</v>
      </c>
    </row>
    <row r="174" spans="1:12" ht="15" x14ac:dyDescent="0.25">
      <c r="C174" s="51" t="str">
        <f t="shared" si="56"/>
        <v>RSDOILLPGWHN1</v>
      </c>
      <c r="D174" s="51" t="str">
        <f t="shared" si="56"/>
        <v xml:space="preserve">Residential Liquid Petroleum Gas Water Heater </v>
      </c>
      <c r="E174" s="61" t="s">
        <v>16</v>
      </c>
      <c r="F174" s="61" t="s">
        <v>501</v>
      </c>
      <c r="G174" s="61"/>
      <c r="H174" s="61" t="s">
        <v>321</v>
      </c>
    </row>
    <row r="175" spans="1:12" ht="15" x14ac:dyDescent="0.25">
      <c r="C175" s="51" t="str">
        <f>C44</f>
        <v>RSDELCACN1</v>
      </c>
      <c r="D175" s="51" t="str">
        <f>D44</f>
        <v>Residential Electric Air Conditioning</v>
      </c>
      <c r="E175" s="61" t="s">
        <v>16</v>
      </c>
      <c r="F175" s="61" t="s">
        <v>501</v>
      </c>
      <c r="G175" s="61"/>
      <c r="H175" s="61" t="s">
        <v>321</v>
      </c>
    </row>
    <row r="176" spans="1:12" x14ac:dyDescent="0.2">
      <c r="C176" s="51"/>
    </row>
    <row r="179" spans="1:9" x14ac:dyDescent="0.2">
      <c r="A179" s="62" t="s">
        <v>26</v>
      </c>
      <c r="B179" s="62"/>
      <c r="C179" s="58"/>
      <c r="D179" s="58"/>
      <c r="E179" s="58"/>
      <c r="F179" s="58"/>
      <c r="G179" s="58"/>
      <c r="H179" s="58"/>
      <c r="I179" s="58"/>
    </row>
    <row r="180" spans="1:9" x14ac:dyDescent="0.2">
      <c r="A180" s="59" t="s">
        <v>322</v>
      </c>
      <c r="B180" s="59" t="s">
        <v>97</v>
      </c>
      <c r="C180" s="59" t="s">
        <v>27</v>
      </c>
      <c r="D180" s="59" t="s">
        <v>28</v>
      </c>
      <c r="E180" s="59" t="s">
        <v>29</v>
      </c>
      <c r="F180" s="59" t="s">
        <v>30</v>
      </c>
      <c r="G180" s="59" t="s">
        <v>31</v>
      </c>
      <c r="H180" s="59" t="s">
        <v>32</v>
      </c>
    </row>
    <row r="181" spans="1:9" ht="45" x14ac:dyDescent="0.2">
      <c r="A181" s="169" t="s">
        <v>323</v>
      </c>
      <c r="B181" s="170" t="s">
        <v>324</v>
      </c>
      <c r="C181" s="170" t="s">
        <v>33</v>
      </c>
      <c r="D181" s="170" t="s">
        <v>34</v>
      </c>
      <c r="E181" s="170" t="s">
        <v>29</v>
      </c>
      <c r="F181" s="170" t="s">
        <v>325</v>
      </c>
      <c r="G181" s="170" t="s">
        <v>35</v>
      </c>
      <c r="H181" s="170" t="s">
        <v>36</v>
      </c>
    </row>
    <row r="182" spans="1:9" ht="15" x14ac:dyDescent="0.25">
      <c r="A182" s="165" t="s">
        <v>326</v>
      </c>
      <c r="B182" s="156" t="str">
        <f>_xlfn.TEXTJOIN(",",TRUE,IF(LEFT([1]Regions!$C$3,1)&lt;&gt;"*",[1]Regions!$C$3,""),IF(LEFT([1]Regions!$D$3,1)&lt;&gt;"*",[1]Regions!$D$3,""))</f>
        <v>IE,National</v>
      </c>
      <c r="C182" s="156" t="s">
        <v>395</v>
      </c>
      <c r="D182" s="157" t="s">
        <v>402</v>
      </c>
      <c r="E182" s="157" t="s">
        <v>401</v>
      </c>
      <c r="F182" s="157"/>
      <c r="G182" s="157"/>
      <c r="H182" s="165"/>
      <c r="I182" s="58"/>
    </row>
    <row r="183" spans="1:9" ht="15" x14ac:dyDescent="0.25">
      <c r="A183" s="4"/>
      <c r="B183" s="156" t="str">
        <f>_xlfn.TEXTJOIN(",",TRUE,IF(LEFT([1]Regions!$C$3,1)&lt;&gt;"*",[1]Regions!$C$3,""),IF(LEFT([1]Regions!$D$3,1)&lt;&gt;"*",[1]Regions!$D$3,""))</f>
        <v>IE,National</v>
      </c>
      <c r="C183" s="156" t="s">
        <v>396</v>
      </c>
      <c r="D183" s="157" t="s">
        <v>327</v>
      </c>
      <c r="E183" s="157" t="s">
        <v>401</v>
      </c>
      <c r="F183" s="157"/>
      <c r="G183" s="157"/>
      <c r="H183" s="4"/>
      <c r="I183" s="58"/>
    </row>
    <row r="184" spans="1:9" ht="15" x14ac:dyDescent="0.25">
      <c r="A184" s="4"/>
      <c r="B184" s="156" t="str">
        <f>_xlfn.TEXTJOIN(",",TRUE,IF(LEFT([1]Regions!$C$3,1)&lt;&gt;"*",[1]Regions!$C$3,""),IF(LEFT([1]Regions!$D$3,1)&lt;&gt;"*",[1]Regions!$D$3,""))</f>
        <v>IE,National</v>
      </c>
      <c r="C184" s="156" t="s">
        <v>397</v>
      </c>
      <c r="D184" s="157" t="s">
        <v>328</v>
      </c>
      <c r="E184" s="157" t="s">
        <v>401</v>
      </c>
      <c r="F184" s="157"/>
      <c r="G184" s="157"/>
      <c r="H184" s="4"/>
      <c r="I184" s="58"/>
    </row>
    <row r="185" spans="1:9" ht="15" x14ac:dyDescent="0.25">
      <c r="A185" s="165"/>
      <c r="B185" s="156" t="str">
        <f>_xlfn.TEXTJOIN(",",TRUE,IF(LEFT([1]Regions!$C$3,1)&lt;&gt;"*",[1]Regions!$C$3,""),IF(LEFT([1]Regions!$D$3,1)&lt;&gt;"*",[1]Regions!$D$3,""))</f>
        <v>IE,National</v>
      </c>
      <c r="C185" s="156" t="s">
        <v>398</v>
      </c>
      <c r="D185" s="157" t="s">
        <v>403</v>
      </c>
      <c r="E185" s="157" t="s">
        <v>401</v>
      </c>
      <c r="F185" s="157"/>
      <c r="G185" s="157"/>
      <c r="H185" s="165"/>
      <c r="I185" s="58"/>
    </row>
    <row r="186" spans="1:9" ht="15" x14ac:dyDescent="0.25">
      <c r="A186" s="4"/>
      <c r="B186" s="156" t="str">
        <f>_xlfn.TEXTJOIN(",",TRUE,IF(LEFT([1]Regions!$C$3,1)&lt;&gt;"*",[1]Regions!$C$3,""),IF(LEFT([1]Regions!$D$3,1)&lt;&gt;"*",[1]Regions!$D$3,""))</f>
        <v>IE,National</v>
      </c>
      <c r="C186" s="156" t="s">
        <v>399</v>
      </c>
      <c r="D186" s="157" t="s">
        <v>404</v>
      </c>
      <c r="E186" s="157" t="s">
        <v>401</v>
      </c>
      <c r="F186" s="157"/>
      <c r="G186" s="157"/>
      <c r="H186" s="4"/>
      <c r="I186" s="58"/>
    </row>
    <row r="187" spans="1:9" ht="15" x14ac:dyDescent="0.25">
      <c r="A187" s="4"/>
      <c r="B187" s="156" t="str">
        <f>_xlfn.TEXTJOIN(",",TRUE,IF(LEFT([1]Regions!$C$3,1)&lt;&gt;"*",[1]Regions!$C$3,""),IF(LEFT([1]Regions!$D$3,1)&lt;&gt;"*",[1]Regions!$D$3,""))</f>
        <v>IE,National</v>
      </c>
      <c r="C187" s="156" t="s">
        <v>400</v>
      </c>
      <c r="D187" s="157" t="s">
        <v>405</v>
      </c>
      <c r="E187" s="157" t="s">
        <v>401</v>
      </c>
      <c r="F187" s="157"/>
      <c r="G187" s="157"/>
      <c r="H187" s="4"/>
    </row>
    <row r="204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0:J50"/>
    <mergeCell ref="K50:N50"/>
    <mergeCell ref="O50:R50"/>
    <mergeCell ref="S50:T50"/>
    <mergeCell ref="U50:X50"/>
    <mergeCell ref="G52:J52"/>
    <mergeCell ref="K52:N52"/>
    <mergeCell ref="O52:R52"/>
    <mergeCell ref="S52:T52"/>
    <mergeCell ref="U52:X52"/>
    <mergeCell ref="G97:J97"/>
    <mergeCell ref="K97:N97"/>
    <mergeCell ref="O97:R97"/>
    <mergeCell ref="S97:T97"/>
    <mergeCell ref="U97:X97"/>
    <mergeCell ref="G99:J99"/>
    <mergeCell ref="K99:N99"/>
    <mergeCell ref="O99:R99"/>
    <mergeCell ref="S99:T99"/>
    <mergeCell ref="U99:X9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Q23" sqref="Q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3:23" x14ac:dyDescent="0.2">
      <c r="C3" s="206"/>
      <c r="D3" s="206"/>
      <c r="E3" s="206"/>
      <c r="F3" s="52" t="s">
        <v>37</v>
      </c>
      <c r="G3" s="206"/>
      <c r="H3" s="206"/>
      <c r="I3" s="206"/>
      <c r="J3" s="206"/>
      <c r="K3" s="206"/>
      <c r="L3" s="206"/>
      <c r="M3" s="206"/>
      <c r="N3" s="206"/>
    </row>
    <row r="4" spans="3:23" ht="30.75" thickBot="1" x14ac:dyDescent="0.25">
      <c r="C4" s="63" t="s">
        <v>39</v>
      </c>
      <c r="D4" s="64" t="s">
        <v>50</v>
      </c>
      <c r="E4" s="63" t="s">
        <v>41</v>
      </c>
      <c r="F4" s="63" t="s">
        <v>42</v>
      </c>
      <c r="G4" s="67" t="s">
        <v>44</v>
      </c>
      <c r="H4" s="66" t="s">
        <v>459</v>
      </c>
      <c r="I4" s="66" t="s">
        <v>499</v>
      </c>
      <c r="J4" s="66" t="s">
        <v>498</v>
      </c>
      <c r="K4" s="66" t="s">
        <v>346</v>
      </c>
      <c r="L4" s="67" t="s">
        <v>313</v>
      </c>
      <c r="M4" s="66" t="s">
        <v>343</v>
      </c>
      <c r="N4" s="66" t="s">
        <v>344</v>
      </c>
      <c r="O4" s="66" t="s">
        <v>345</v>
      </c>
      <c r="P4" s="66" t="s">
        <v>92</v>
      </c>
      <c r="Q4" s="66" t="s">
        <v>112</v>
      </c>
      <c r="R4" s="66" t="s">
        <v>332</v>
      </c>
      <c r="S4" s="66" t="s">
        <v>333</v>
      </c>
    </row>
    <row r="5" spans="3:23" ht="38.25" x14ac:dyDescent="0.2">
      <c r="C5" s="65" t="s">
        <v>334</v>
      </c>
      <c r="D5" s="65" t="s">
        <v>53</v>
      </c>
      <c r="E5" s="65" t="s">
        <v>335</v>
      </c>
      <c r="F5" s="65" t="s">
        <v>336</v>
      </c>
      <c r="G5" s="182" t="s">
        <v>340</v>
      </c>
      <c r="H5" s="182"/>
      <c r="I5" s="182"/>
      <c r="J5" s="182"/>
      <c r="K5" s="182"/>
      <c r="L5" s="312" t="s">
        <v>341</v>
      </c>
      <c r="M5" s="313"/>
      <c r="N5" s="313"/>
      <c r="O5" s="314"/>
      <c r="P5" s="110"/>
      <c r="Q5" s="110" t="s">
        <v>342</v>
      </c>
      <c r="R5" s="110" t="s">
        <v>127</v>
      </c>
      <c r="S5" s="110"/>
      <c r="U5" s="110" t="s">
        <v>693</v>
      </c>
      <c r="V5" s="110"/>
      <c r="W5" s="110" t="s">
        <v>696</v>
      </c>
    </row>
    <row r="6" spans="3:23" x14ac:dyDescent="0.2">
      <c r="C6" s="87" t="s">
        <v>427</v>
      </c>
      <c r="D6" s="88"/>
      <c r="E6" s="88"/>
      <c r="F6" s="89"/>
      <c r="G6" s="87" t="s">
        <v>314</v>
      </c>
      <c r="H6" s="87"/>
      <c r="I6" s="87"/>
      <c r="J6" s="87"/>
      <c r="K6" s="87"/>
      <c r="L6" s="309" t="s">
        <v>347</v>
      </c>
      <c r="M6" s="310"/>
      <c r="N6" s="310"/>
      <c r="O6" s="311"/>
      <c r="P6" s="111" t="s">
        <v>348</v>
      </c>
      <c r="Q6" s="111" t="s">
        <v>56</v>
      </c>
      <c r="R6" s="120" t="s">
        <v>350</v>
      </c>
      <c r="S6" s="111" t="s">
        <v>351</v>
      </c>
      <c r="U6" s="111" t="s">
        <v>694</v>
      </c>
      <c r="V6" s="120" t="s">
        <v>697</v>
      </c>
      <c r="W6" s="111" t="s">
        <v>695</v>
      </c>
    </row>
    <row r="7" spans="3:23" x14ac:dyDescent="0.2">
      <c r="C7" s="208" t="str">
        <f>D20</f>
        <v>RSDRFN1</v>
      </c>
      <c r="D7" s="209" t="str">
        <f>E20</f>
        <v>Residential Refrigeration - New</v>
      </c>
      <c r="E7" s="209" t="s">
        <v>460</v>
      </c>
      <c r="F7" s="210" t="s">
        <v>461</v>
      </c>
      <c r="G7" s="218">
        <v>15</v>
      </c>
      <c r="H7" s="208">
        <v>0.8</v>
      </c>
      <c r="I7" s="209">
        <v>0.8</v>
      </c>
      <c r="J7" s="209">
        <v>0.82</v>
      </c>
      <c r="K7" s="210">
        <v>0.85</v>
      </c>
      <c r="L7" s="208">
        <v>2400</v>
      </c>
      <c r="M7" s="208">
        <v>2400</v>
      </c>
      <c r="N7" s="208">
        <v>2400</v>
      </c>
      <c r="O7" s="208">
        <v>2400</v>
      </c>
      <c r="P7" s="218"/>
      <c r="Q7" s="218">
        <v>1</v>
      </c>
      <c r="R7" s="218">
        <v>31.54</v>
      </c>
      <c r="S7" s="218">
        <v>2018</v>
      </c>
      <c r="U7" s="293">
        <v>0.18</v>
      </c>
      <c r="V7" s="293">
        <f>1/U7</f>
        <v>5.5555555555555554</v>
      </c>
      <c r="W7" s="293">
        <f>L7/V7</f>
        <v>432</v>
      </c>
    </row>
    <row r="8" spans="3:23" x14ac:dyDescent="0.2">
      <c r="C8" s="211" t="str">
        <f>D21</f>
        <v>RSDCKN1</v>
      </c>
      <c r="D8" s="201" t="str">
        <f>E21</f>
        <v>Residential Cooking - New</v>
      </c>
      <c r="E8" s="201" t="s">
        <v>460</v>
      </c>
      <c r="F8" s="212" t="s">
        <v>462</v>
      </c>
      <c r="G8" s="219">
        <v>15</v>
      </c>
      <c r="H8" s="211">
        <v>0.74</v>
      </c>
      <c r="I8" s="201">
        <v>0.75</v>
      </c>
      <c r="J8" s="201">
        <v>0.78</v>
      </c>
      <c r="K8" s="212">
        <v>0.8</v>
      </c>
      <c r="L8" s="211">
        <v>175</v>
      </c>
      <c r="M8" s="211">
        <v>175</v>
      </c>
      <c r="N8" s="211">
        <v>175</v>
      </c>
      <c r="O8" s="211">
        <v>175</v>
      </c>
      <c r="P8" s="219"/>
      <c r="Q8" s="219">
        <v>1</v>
      </c>
      <c r="R8" s="219">
        <v>31.54</v>
      </c>
      <c r="S8" s="219">
        <v>2018</v>
      </c>
      <c r="U8" s="293">
        <v>3.5</v>
      </c>
      <c r="V8" s="293">
        <f t="shared" ref="V8:V13" si="0">1/U8</f>
        <v>0.2857142857142857</v>
      </c>
      <c r="W8" s="293">
        <f t="shared" ref="W8:W13" si="1">L8/V8</f>
        <v>612.5</v>
      </c>
    </row>
    <row r="9" spans="3:23" x14ac:dyDescent="0.2">
      <c r="C9" s="213"/>
      <c r="D9" s="202"/>
      <c r="E9" s="202" t="s">
        <v>463</v>
      </c>
      <c r="F9" s="214"/>
      <c r="G9" s="220">
        <v>15</v>
      </c>
      <c r="H9" s="213">
        <v>0.68</v>
      </c>
      <c r="I9" s="202">
        <v>0.68</v>
      </c>
      <c r="J9" s="202">
        <v>0.68</v>
      </c>
      <c r="K9" s="214">
        <v>0.68</v>
      </c>
      <c r="L9" s="213">
        <v>175</v>
      </c>
      <c r="M9" s="213">
        <v>175</v>
      </c>
      <c r="N9" s="213">
        <v>175</v>
      </c>
      <c r="O9" s="213">
        <v>175</v>
      </c>
      <c r="P9" s="220"/>
      <c r="Q9" s="220">
        <v>1</v>
      </c>
      <c r="R9" s="220">
        <v>31.54</v>
      </c>
      <c r="S9" s="220">
        <v>2018</v>
      </c>
      <c r="U9" s="293">
        <v>3.5</v>
      </c>
      <c r="V9" s="293">
        <f t="shared" si="0"/>
        <v>0.2857142857142857</v>
      </c>
      <c r="W9" s="293">
        <f t="shared" si="1"/>
        <v>612.5</v>
      </c>
    </row>
    <row r="10" spans="3:23" x14ac:dyDescent="0.2">
      <c r="C10" s="211"/>
      <c r="D10" s="201"/>
      <c r="E10" s="201" t="s">
        <v>464</v>
      </c>
      <c r="F10" s="212"/>
      <c r="G10" s="219">
        <v>15</v>
      </c>
      <c r="H10" s="211">
        <v>0.68</v>
      </c>
      <c r="I10" s="202">
        <v>0.68</v>
      </c>
      <c r="J10" s="202">
        <v>0.68</v>
      </c>
      <c r="K10" s="214">
        <v>0.68</v>
      </c>
      <c r="L10" s="211">
        <v>175</v>
      </c>
      <c r="M10" s="211">
        <v>175</v>
      </c>
      <c r="N10" s="211">
        <v>175</v>
      </c>
      <c r="O10" s="211">
        <v>175</v>
      </c>
      <c r="P10" s="219"/>
      <c r="Q10" s="219">
        <v>1</v>
      </c>
      <c r="R10" s="219">
        <v>31.54</v>
      </c>
      <c r="S10" s="219">
        <v>2018</v>
      </c>
      <c r="U10" s="293">
        <v>3.5</v>
      </c>
      <c r="V10" s="293">
        <f t="shared" si="0"/>
        <v>0.2857142857142857</v>
      </c>
      <c r="W10" s="293">
        <f t="shared" si="1"/>
        <v>612.5</v>
      </c>
    </row>
    <row r="11" spans="3:23" x14ac:dyDescent="0.2">
      <c r="C11" s="213" t="str">
        <f>D22</f>
        <v>RSDCWN1</v>
      </c>
      <c r="D11" s="202" t="str">
        <f>E22</f>
        <v>Residential Cloth Washing demand - New</v>
      </c>
      <c r="E11" s="202" t="s">
        <v>460</v>
      </c>
      <c r="F11" s="214" t="s">
        <v>465</v>
      </c>
      <c r="G11" s="220">
        <v>10</v>
      </c>
      <c r="H11" s="213">
        <v>0.7</v>
      </c>
      <c r="I11" s="202">
        <v>0.7</v>
      </c>
      <c r="J11" s="202">
        <v>0.7</v>
      </c>
      <c r="K11" s="214">
        <v>0.7</v>
      </c>
      <c r="L11" s="213">
        <v>251</v>
      </c>
      <c r="M11" s="213">
        <v>251</v>
      </c>
      <c r="N11" s="213">
        <v>251</v>
      </c>
      <c r="O11" s="213">
        <v>251</v>
      </c>
      <c r="P11" s="220"/>
      <c r="Q11" s="220">
        <v>1</v>
      </c>
      <c r="R11" s="220">
        <v>31.54</v>
      </c>
      <c r="S11" s="220">
        <v>2018</v>
      </c>
      <c r="U11" s="293">
        <v>2.2000000000000002</v>
      </c>
      <c r="V11" s="293">
        <f t="shared" si="0"/>
        <v>0.45454545454545453</v>
      </c>
      <c r="W11" s="293">
        <f t="shared" si="1"/>
        <v>552.20000000000005</v>
      </c>
    </row>
    <row r="12" spans="3:23" x14ac:dyDescent="0.2">
      <c r="C12" s="211" t="str">
        <f t="shared" ref="C12:D15" si="2">D23</f>
        <v>RSDCDN1</v>
      </c>
      <c r="D12" s="201" t="str">
        <f t="shared" si="2"/>
        <v>Residential Cloth Drying demand - New</v>
      </c>
      <c r="E12" s="201" t="s">
        <v>460</v>
      </c>
      <c r="F12" s="212" t="s">
        <v>466</v>
      </c>
      <c r="G12" s="219">
        <v>10</v>
      </c>
      <c r="H12" s="211">
        <v>0.6</v>
      </c>
      <c r="I12" s="201">
        <v>0.6</v>
      </c>
      <c r="J12" s="201">
        <v>0.6</v>
      </c>
      <c r="K12" s="212">
        <v>0.6</v>
      </c>
      <c r="L12" s="211">
        <v>214</v>
      </c>
      <c r="M12" s="211">
        <v>214</v>
      </c>
      <c r="N12" s="211">
        <v>214</v>
      </c>
      <c r="O12" s="211">
        <v>214</v>
      </c>
      <c r="P12" s="219"/>
      <c r="Q12" s="219">
        <v>1</v>
      </c>
      <c r="R12" s="219">
        <v>31.54</v>
      </c>
      <c r="S12" s="219">
        <v>2018</v>
      </c>
      <c r="U12" s="293">
        <v>2.5</v>
      </c>
      <c r="V12" s="293">
        <f t="shared" si="0"/>
        <v>0.4</v>
      </c>
      <c r="W12" s="293">
        <f t="shared" si="1"/>
        <v>535</v>
      </c>
    </row>
    <row r="13" spans="3:23" x14ac:dyDescent="0.2">
      <c r="C13" s="213" t="str">
        <f t="shared" si="2"/>
        <v>RSDDWN1</v>
      </c>
      <c r="D13" s="202" t="str">
        <f t="shared" si="2"/>
        <v>Residential Dish Washing demand - New</v>
      </c>
      <c r="E13" s="202" t="s">
        <v>460</v>
      </c>
      <c r="F13" s="214" t="s">
        <v>467</v>
      </c>
      <c r="G13" s="220">
        <v>10</v>
      </c>
      <c r="H13" s="213">
        <v>0.7</v>
      </c>
      <c r="I13" s="202">
        <v>0.7</v>
      </c>
      <c r="J13" s="202">
        <v>0.7</v>
      </c>
      <c r="K13" s="214">
        <v>0.7</v>
      </c>
      <c r="L13" s="213">
        <v>191</v>
      </c>
      <c r="M13" s="213">
        <v>191</v>
      </c>
      <c r="N13" s="213">
        <v>191</v>
      </c>
      <c r="O13" s="213">
        <v>191</v>
      </c>
      <c r="P13" s="220"/>
      <c r="Q13" s="220">
        <v>1</v>
      </c>
      <c r="R13" s="220">
        <v>31.54</v>
      </c>
      <c r="S13" s="220">
        <v>2018</v>
      </c>
      <c r="U13" s="293">
        <v>2.2000000000000002</v>
      </c>
      <c r="V13" s="293">
        <f t="shared" si="0"/>
        <v>0.45454545454545453</v>
      </c>
      <c r="W13" s="293">
        <f t="shared" si="1"/>
        <v>420.2</v>
      </c>
    </row>
    <row r="14" spans="3:23" x14ac:dyDescent="0.2">
      <c r="C14" s="211" t="str">
        <f t="shared" si="2"/>
        <v>RSDOEN1</v>
      </c>
      <c r="D14" s="201" t="str">
        <f t="shared" si="2"/>
        <v>Residential ELC Appliances - New</v>
      </c>
      <c r="E14" s="201" t="s">
        <v>460</v>
      </c>
      <c r="F14" s="212" t="s">
        <v>468</v>
      </c>
      <c r="G14" s="219">
        <v>10</v>
      </c>
      <c r="H14" s="211">
        <v>0.85</v>
      </c>
      <c r="I14" s="201">
        <v>0.85</v>
      </c>
      <c r="J14" s="201">
        <v>0.85</v>
      </c>
      <c r="K14" s="212">
        <v>0.85</v>
      </c>
      <c r="L14" s="211">
        <v>5000</v>
      </c>
      <c r="M14" s="211">
        <v>5000</v>
      </c>
      <c r="N14" s="211">
        <v>5000</v>
      </c>
      <c r="O14" s="211">
        <v>5000</v>
      </c>
      <c r="P14" s="219"/>
      <c r="Q14" s="219">
        <v>1</v>
      </c>
      <c r="R14" s="219">
        <v>31.54</v>
      </c>
      <c r="S14" s="219">
        <v>2018</v>
      </c>
    </row>
    <row r="15" spans="3:23" x14ac:dyDescent="0.2">
      <c r="C15" s="215" t="str">
        <f t="shared" si="2"/>
        <v>RSDOAN1</v>
      </c>
      <c r="D15" s="216" t="str">
        <f t="shared" si="2"/>
        <v>Residential Other Applications - New</v>
      </c>
      <c r="E15" s="216" t="s">
        <v>460</v>
      </c>
      <c r="F15" s="217" t="s">
        <v>469</v>
      </c>
      <c r="G15" s="221">
        <v>10</v>
      </c>
      <c r="H15" s="215">
        <v>0.85</v>
      </c>
      <c r="I15" s="216">
        <v>0.85</v>
      </c>
      <c r="J15" s="216">
        <v>0.85</v>
      </c>
      <c r="K15" s="217">
        <v>0.85</v>
      </c>
      <c r="L15" s="215">
        <v>5000</v>
      </c>
      <c r="M15" s="215">
        <v>5000</v>
      </c>
      <c r="N15" s="215">
        <v>5000</v>
      </c>
      <c r="O15" s="215">
        <v>5000</v>
      </c>
      <c r="P15" s="221"/>
      <c r="Q15" s="221">
        <v>1</v>
      </c>
      <c r="R15" s="221">
        <v>31.54</v>
      </c>
      <c r="S15" s="221">
        <v>2018</v>
      </c>
      <c r="T15" s="198" t="s">
        <v>690</v>
      </c>
      <c r="U15" s="292" t="s">
        <v>547</v>
      </c>
    </row>
    <row r="16" spans="3:23" x14ac:dyDescent="0.2">
      <c r="T16" s="198" t="s">
        <v>691</v>
      </c>
      <c r="U16" s="5" t="s">
        <v>692</v>
      </c>
    </row>
    <row r="18" spans="3:10" x14ac:dyDescent="0.2">
      <c r="C18" s="5" t="s">
        <v>38</v>
      </c>
    </row>
    <row r="19" spans="3:10" x14ac:dyDescent="0.2">
      <c r="C19" s="203" t="s">
        <v>45</v>
      </c>
      <c r="D19" s="204" t="s">
        <v>39</v>
      </c>
      <c r="E19" s="204" t="s">
        <v>40</v>
      </c>
      <c r="F19" s="204" t="s">
        <v>46</v>
      </c>
      <c r="G19" s="204" t="s">
        <v>47</v>
      </c>
      <c r="H19" s="204" t="s">
        <v>430</v>
      </c>
      <c r="I19" s="204" t="s">
        <v>48</v>
      </c>
      <c r="J19" s="205" t="s">
        <v>312</v>
      </c>
    </row>
    <row r="20" spans="3:10" x14ac:dyDescent="0.2">
      <c r="C20" s="176" t="s">
        <v>407</v>
      </c>
      <c r="D20" s="177" t="s">
        <v>491</v>
      </c>
      <c r="E20" s="177" t="s">
        <v>470</v>
      </c>
      <c r="F20" s="177" t="s">
        <v>16</v>
      </c>
      <c r="G20" s="177" t="s">
        <v>471</v>
      </c>
      <c r="H20" s="177"/>
      <c r="I20" s="177"/>
      <c r="J20" s="178" t="s">
        <v>472</v>
      </c>
    </row>
    <row r="21" spans="3:10" x14ac:dyDescent="0.2">
      <c r="C21" s="176" t="s">
        <v>407</v>
      </c>
      <c r="D21" s="177" t="s">
        <v>492</v>
      </c>
      <c r="E21" s="177" t="s">
        <v>473</v>
      </c>
      <c r="F21" s="177" t="s">
        <v>16</v>
      </c>
      <c r="G21" s="177" t="s">
        <v>471</v>
      </c>
      <c r="H21" s="177"/>
      <c r="I21" s="177"/>
      <c r="J21" s="178" t="s">
        <v>472</v>
      </c>
    </row>
    <row r="22" spans="3:10" x14ac:dyDescent="0.2">
      <c r="C22" s="176" t="s">
        <v>407</v>
      </c>
      <c r="D22" s="177" t="s">
        <v>493</v>
      </c>
      <c r="E22" s="177" t="s">
        <v>474</v>
      </c>
      <c r="F22" s="177" t="s">
        <v>16</v>
      </c>
      <c r="G22" s="177" t="s">
        <v>471</v>
      </c>
      <c r="H22" s="177"/>
      <c r="I22" s="177"/>
      <c r="J22" s="178" t="s">
        <v>472</v>
      </c>
    </row>
    <row r="23" spans="3:10" x14ac:dyDescent="0.2">
      <c r="C23" s="176" t="s">
        <v>407</v>
      </c>
      <c r="D23" s="177" t="s">
        <v>494</v>
      </c>
      <c r="E23" s="177" t="s">
        <v>475</v>
      </c>
      <c r="F23" s="177" t="s">
        <v>16</v>
      </c>
      <c r="G23" s="177" t="s">
        <v>471</v>
      </c>
      <c r="H23" s="177"/>
      <c r="I23" s="177"/>
      <c r="J23" s="178" t="s">
        <v>472</v>
      </c>
    </row>
    <row r="24" spans="3:10" x14ac:dyDescent="0.2">
      <c r="C24" s="176" t="s">
        <v>407</v>
      </c>
      <c r="D24" s="177" t="s">
        <v>495</v>
      </c>
      <c r="E24" s="177" t="s">
        <v>476</v>
      </c>
      <c r="F24" s="177" t="s">
        <v>16</v>
      </c>
      <c r="G24" s="177" t="s">
        <v>471</v>
      </c>
      <c r="H24" s="177"/>
      <c r="I24" s="177"/>
      <c r="J24" s="178" t="s">
        <v>472</v>
      </c>
    </row>
    <row r="25" spans="3:10" x14ac:dyDescent="0.2">
      <c r="C25" s="176" t="s">
        <v>407</v>
      </c>
      <c r="D25" s="177" t="s">
        <v>496</v>
      </c>
      <c r="E25" s="177" t="s">
        <v>477</v>
      </c>
      <c r="F25" s="177" t="s">
        <v>16</v>
      </c>
      <c r="G25" s="177" t="s">
        <v>471</v>
      </c>
      <c r="H25" s="177"/>
      <c r="I25" s="177"/>
      <c r="J25" s="178" t="s">
        <v>472</v>
      </c>
    </row>
    <row r="26" spans="3:10" x14ac:dyDescent="0.2">
      <c r="C26" s="179" t="s">
        <v>407</v>
      </c>
      <c r="D26" s="180" t="s">
        <v>497</v>
      </c>
      <c r="E26" s="180" t="s">
        <v>478</v>
      </c>
      <c r="F26" s="180" t="s">
        <v>16</v>
      </c>
      <c r="G26" s="180" t="s">
        <v>471</v>
      </c>
      <c r="H26" s="180"/>
      <c r="I26" s="180"/>
      <c r="J26" s="181" t="s">
        <v>472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Q3" sqref="Q3: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2" t="s">
        <v>37</v>
      </c>
    </row>
    <row r="3" spans="3:23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6" t="s">
        <v>459</v>
      </c>
      <c r="I3" s="66" t="s">
        <v>499</v>
      </c>
      <c r="J3" s="66" t="s">
        <v>498</v>
      </c>
      <c r="K3" s="66" t="s">
        <v>346</v>
      </c>
      <c r="L3" s="67" t="s">
        <v>313</v>
      </c>
      <c r="M3" s="66" t="s">
        <v>343</v>
      </c>
      <c r="N3" s="66" t="s">
        <v>344</v>
      </c>
      <c r="O3" s="66" t="s">
        <v>345</v>
      </c>
      <c r="P3" s="66" t="s">
        <v>92</v>
      </c>
      <c r="Q3" s="66" t="s">
        <v>112</v>
      </c>
      <c r="R3" s="66" t="s">
        <v>332</v>
      </c>
      <c r="S3" s="66" t="s">
        <v>333</v>
      </c>
    </row>
    <row r="4" spans="3:23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182"/>
      <c r="I4" s="182"/>
      <c r="J4" s="182"/>
      <c r="K4" s="182"/>
      <c r="L4" s="312" t="s">
        <v>341</v>
      </c>
      <c r="M4" s="313"/>
      <c r="N4" s="313"/>
      <c r="O4" s="314"/>
      <c r="P4" s="110"/>
      <c r="Q4" s="110" t="s">
        <v>342</v>
      </c>
      <c r="R4" s="110" t="s">
        <v>127</v>
      </c>
      <c r="S4" s="110"/>
    </row>
    <row r="5" spans="3:23" x14ac:dyDescent="0.2">
      <c r="C5" s="87" t="s">
        <v>427</v>
      </c>
      <c r="D5" s="88"/>
      <c r="E5" s="88"/>
      <c r="F5" s="89"/>
      <c r="G5" s="87" t="s">
        <v>314</v>
      </c>
      <c r="H5" s="87"/>
      <c r="I5" s="87"/>
      <c r="J5" s="87"/>
      <c r="K5" s="87"/>
      <c r="L5" s="309" t="s">
        <v>347</v>
      </c>
      <c r="M5" s="310"/>
      <c r="N5" s="310"/>
      <c r="O5" s="311"/>
      <c r="P5" s="111" t="s">
        <v>348</v>
      </c>
      <c r="Q5" s="111" t="s">
        <v>56</v>
      </c>
      <c r="R5" s="120" t="s">
        <v>350</v>
      </c>
      <c r="S5" s="111" t="s">
        <v>351</v>
      </c>
    </row>
    <row r="6" spans="3:23" x14ac:dyDescent="0.2">
      <c r="C6" s="208" t="str">
        <f t="shared" ref="C6:D11" si="0">D16</f>
        <v>R-LT_Apt_N1</v>
      </c>
      <c r="D6" s="208" t="str">
        <f t="shared" si="0"/>
        <v>Residential Lighting Apartment New</v>
      </c>
      <c r="E6" s="73" t="str">
        <f>[1]SETUP!$B$26</f>
        <v>RSDELC</v>
      </c>
      <c r="F6" s="210" t="str">
        <f>[1]COMM!$O$18</f>
        <v>RSDLT_Apt</v>
      </c>
      <c r="G6" s="218">
        <v>10</v>
      </c>
      <c r="H6" s="208">
        <v>0.4</v>
      </c>
      <c r="I6" s="209">
        <v>0.4</v>
      </c>
      <c r="J6" s="208">
        <v>0.4</v>
      </c>
      <c r="K6" s="209">
        <v>0.4</v>
      </c>
      <c r="L6" s="208">
        <v>1750</v>
      </c>
      <c r="M6" s="208">
        <v>1750</v>
      </c>
      <c r="N6" s="208">
        <v>1750</v>
      </c>
      <c r="O6" s="208">
        <v>1750</v>
      </c>
      <c r="P6" s="218"/>
      <c r="Q6" s="218">
        <v>1</v>
      </c>
      <c r="R6" s="218">
        <v>31.54</v>
      </c>
      <c r="S6" s="218">
        <v>2018</v>
      </c>
      <c r="U6" s="198" t="s">
        <v>698</v>
      </c>
      <c r="W6" s="295" t="s">
        <v>701</v>
      </c>
    </row>
    <row r="7" spans="3:23" x14ac:dyDescent="0.2">
      <c r="C7" s="211" t="str">
        <f t="shared" si="0"/>
        <v>R-PF_Apt_N1</v>
      </c>
      <c r="D7" s="211" t="str">
        <f t="shared" si="0"/>
        <v>Residential Pumps &amp; Fans Apartment New</v>
      </c>
      <c r="E7" s="201" t="str">
        <f>[1]SETUP!$B$26</f>
        <v>RSDELC</v>
      </c>
      <c r="F7" s="212" t="str">
        <f>[1]COMM!$O$21</f>
        <v>RSDPF_Apt</v>
      </c>
      <c r="G7" s="219">
        <v>15</v>
      </c>
      <c r="H7" s="211">
        <v>0.6</v>
      </c>
      <c r="I7" s="201">
        <v>0.6</v>
      </c>
      <c r="J7" s="211">
        <v>0.6</v>
      </c>
      <c r="K7" s="201">
        <v>0.6</v>
      </c>
      <c r="L7" s="211">
        <v>3000</v>
      </c>
      <c r="M7" s="211">
        <v>3000</v>
      </c>
      <c r="N7" s="211">
        <v>3000</v>
      </c>
      <c r="O7" s="211">
        <v>3000</v>
      </c>
      <c r="P7" s="219"/>
      <c r="Q7" s="219">
        <v>0.1</v>
      </c>
      <c r="R7" s="219">
        <v>31.54</v>
      </c>
      <c r="S7" s="219">
        <v>2018</v>
      </c>
      <c r="U7" s="292" t="s">
        <v>699</v>
      </c>
    </row>
    <row r="8" spans="3:23" x14ac:dyDescent="0.2">
      <c r="C8" s="208" t="str">
        <f t="shared" si="0"/>
        <v>R-LT_Att_N1</v>
      </c>
      <c r="D8" s="208" t="str">
        <f t="shared" si="0"/>
        <v>Residential Lighting Attached New</v>
      </c>
      <c r="E8" s="73" t="str">
        <f>[1]SETUP!$B$26</f>
        <v>RSDELC</v>
      </c>
      <c r="F8" s="214" t="str">
        <f>[1]COMM!$O$19</f>
        <v>RSDLT_Att</v>
      </c>
      <c r="G8" s="220">
        <v>10</v>
      </c>
      <c r="H8" s="208">
        <v>0.4</v>
      </c>
      <c r="I8" s="209">
        <v>0.4</v>
      </c>
      <c r="J8" s="208">
        <v>0.4</v>
      </c>
      <c r="K8" s="209">
        <v>0.4</v>
      </c>
      <c r="L8" s="208">
        <v>1750</v>
      </c>
      <c r="M8" s="208">
        <v>1750</v>
      </c>
      <c r="N8" s="208">
        <v>1750</v>
      </c>
      <c r="O8" s="208">
        <v>1750</v>
      </c>
      <c r="P8" s="220"/>
      <c r="Q8" s="220">
        <v>1</v>
      </c>
      <c r="R8" s="220">
        <v>31.54</v>
      </c>
      <c r="S8" s="220">
        <v>2018</v>
      </c>
      <c r="U8" s="198" t="s">
        <v>700</v>
      </c>
    </row>
    <row r="9" spans="3:23" x14ac:dyDescent="0.2">
      <c r="C9" s="211" t="str">
        <f t="shared" si="0"/>
        <v>R-PF_Att_N1</v>
      </c>
      <c r="D9" s="211" t="str">
        <f t="shared" si="0"/>
        <v>Residential Pumps &amp; Fans Attached New</v>
      </c>
      <c r="E9" s="201" t="str">
        <f>[1]SETUP!$B$26</f>
        <v>RSDELC</v>
      </c>
      <c r="F9" s="212" t="str">
        <f>[1]COMM!$O$22</f>
        <v>RSDPF_Att</v>
      </c>
      <c r="G9" s="219">
        <v>15</v>
      </c>
      <c r="H9" s="211">
        <v>0.6</v>
      </c>
      <c r="I9" s="201">
        <v>0.6</v>
      </c>
      <c r="J9" s="211">
        <v>0.6</v>
      </c>
      <c r="K9" s="201">
        <v>0.6</v>
      </c>
      <c r="L9" s="211">
        <v>3000</v>
      </c>
      <c r="M9" s="211">
        <v>3000</v>
      </c>
      <c r="N9" s="211">
        <v>3000</v>
      </c>
      <c r="O9" s="211">
        <v>3000</v>
      </c>
      <c r="P9" s="219"/>
      <c r="Q9" s="219">
        <v>0.1</v>
      </c>
      <c r="R9" s="219">
        <v>31.54</v>
      </c>
      <c r="S9" s="219">
        <v>2018</v>
      </c>
    </row>
    <row r="10" spans="3:23" x14ac:dyDescent="0.2">
      <c r="C10" s="208" t="str">
        <f t="shared" si="0"/>
        <v>R-LT_Det_N1</v>
      </c>
      <c r="D10" s="208" t="str">
        <f t="shared" si="0"/>
        <v>Residential Lighting Detached New</v>
      </c>
      <c r="E10" s="73" t="str">
        <f>[1]SETUP!$B$26</f>
        <v>RSDELC</v>
      </c>
      <c r="F10" s="214" t="str">
        <f>[1]COMM!$O$20</f>
        <v>RSDLT_Det</v>
      </c>
      <c r="G10" s="220">
        <v>10</v>
      </c>
      <c r="H10" s="208">
        <v>0.4</v>
      </c>
      <c r="I10" s="209">
        <v>0.4</v>
      </c>
      <c r="J10" s="208">
        <v>0.4</v>
      </c>
      <c r="K10" s="209">
        <v>0.4</v>
      </c>
      <c r="L10" s="208">
        <v>1750</v>
      </c>
      <c r="M10" s="208">
        <v>1750</v>
      </c>
      <c r="N10" s="208">
        <v>1750</v>
      </c>
      <c r="O10" s="208">
        <v>1750</v>
      </c>
      <c r="P10" s="220"/>
      <c r="Q10" s="220">
        <v>1</v>
      </c>
      <c r="R10" s="220">
        <v>31.54</v>
      </c>
      <c r="S10" s="220">
        <v>2018</v>
      </c>
    </row>
    <row r="11" spans="3:23" x14ac:dyDescent="0.2">
      <c r="C11" s="211" t="str">
        <f t="shared" si="0"/>
        <v>R-PF_Det_N1</v>
      </c>
      <c r="D11" s="211" t="str">
        <f t="shared" si="0"/>
        <v>Residential Pumps &amp; Fans Detached New</v>
      </c>
      <c r="E11" s="201" t="str">
        <f>[1]SETUP!$B$26</f>
        <v>RSDELC</v>
      </c>
      <c r="F11" s="212" t="str">
        <f>[1]COMM!$O$23</f>
        <v>RSDPF_Det</v>
      </c>
      <c r="G11" s="219">
        <v>15</v>
      </c>
      <c r="H11" s="211">
        <v>0.6</v>
      </c>
      <c r="I11" s="201">
        <v>0.6</v>
      </c>
      <c r="J11" s="211">
        <v>0.6</v>
      </c>
      <c r="K11" s="201">
        <v>0.6</v>
      </c>
      <c r="L11" s="211">
        <v>3000</v>
      </c>
      <c r="M11" s="211">
        <v>3000</v>
      </c>
      <c r="N11" s="211">
        <v>3000</v>
      </c>
      <c r="O11" s="211">
        <v>3000</v>
      </c>
      <c r="P11" s="219"/>
      <c r="Q11" s="219">
        <v>0.1</v>
      </c>
      <c r="R11" s="219">
        <v>31.54</v>
      </c>
      <c r="S11" s="219">
        <v>2018</v>
      </c>
    </row>
    <row r="14" spans="3:23" x14ac:dyDescent="0.2">
      <c r="C14" s="5" t="s">
        <v>38</v>
      </c>
    </row>
    <row r="15" spans="3:23" x14ac:dyDescent="0.2">
      <c r="C15" s="203" t="s">
        <v>45</v>
      </c>
      <c r="D15" s="204" t="s">
        <v>39</v>
      </c>
      <c r="E15" s="204" t="s">
        <v>40</v>
      </c>
      <c r="F15" s="204" t="s">
        <v>46</v>
      </c>
      <c r="G15" s="204" t="s">
        <v>47</v>
      </c>
      <c r="H15" s="204" t="s">
        <v>430</v>
      </c>
      <c r="I15" s="205" t="s">
        <v>48</v>
      </c>
    </row>
    <row r="16" spans="3:23" x14ac:dyDescent="0.2">
      <c r="C16" s="176" t="s">
        <v>49</v>
      </c>
      <c r="D16" s="198" t="s">
        <v>479</v>
      </c>
      <c r="E16" s="5" t="s">
        <v>480</v>
      </c>
      <c r="F16" s="5" t="s">
        <v>16</v>
      </c>
      <c r="G16" s="5" t="s">
        <v>408</v>
      </c>
      <c r="H16" s="177"/>
      <c r="I16" s="178"/>
    </row>
    <row r="17" spans="3:21" x14ac:dyDescent="0.2">
      <c r="C17" s="176" t="s">
        <v>49</v>
      </c>
      <c r="D17" s="5" t="s">
        <v>481</v>
      </c>
      <c r="E17" s="5" t="s">
        <v>482</v>
      </c>
      <c r="F17" s="5" t="s">
        <v>16</v>
      </c>
      <c r="G17" s="177" t="s">
        <v>408</v>
      </c>
      <c r="H17" s="177"/>
      <c r="I17" s="178"/>
    </row>
    <row r="18" spans="3:21" x14ac:dyDescent="0.2">
      <c r="C18" s="176" t="s">
        <v>49</v>
      </c>
      <c r="D18" s="5" t="s">
        <v>483</v>
      </c>
      <c r="E18" s="5" t="s">
        <v>484</v>
      </c>
      <c r="F18" s="5" t="s">
        <v>16</v>
      </c>
      <c r="G18" s="5" t="s">
        <v>408</v>
      </c>
      <c r="H18" s="180"/>
      <c r="I18" s="181"/>
    </row>
    <row r="19" spans="3:21" x14ac:dyDescent="0.2">
      <c r="C19" s="176" t="s">
        <v>49</v>
      </c>
      <c r="D19" s="5" t="s">
        <v>485</v>
      </c>
      <c r="E19" s="5" t="s">
        <v>486</v>
      </c>
      <c r="F19" s="5" t="s">
        <v>16</v>
      </c>
      <c r="G19" s="177" t="s">
        <v>408</v>
      </c>
      <c r="H19" s="177"/>
      <c r="I19" s="178"/>
      <c r="T19" s="294"/>
      <c r="U19" s="294"/>
    </row>
    <row r="20" spans="3:21" x14ac:dyDescent="0.2">
      <c r="C20" s="176" t="s">
        <v>49</v>
      </c>
      <c r="D20" s="5" t="s">
        <v>487</v>
      </c>
      <c r="E20" s="5" t="s">
        <v>488</v>
      </c>
      <c r="F20" s="5" t="s">
        <v>16</v>
      </c>
      <c r="G20" s="5" t="s">
        <v>408</v>
      </c>
      <c r="H20" s="177"/>
      <c r="I20" s="178"/>
      <c r="T20" s="294"/>
      <c r="U20" s="294"/>
    </row>
    <row r="21" spans="3:21" x14ac:dyDescent="0.2">
      <c r="C21" s="176" t="s">
        <v>49</v>
      </c>
      <c r="D21" s="5" t="s">
        <v>489</v>
      </c>
      <c r="E21" s="5" t="s">
        <v>490</v>
      </c>
      <c r="F21" s="5" t="s">
        <v>16</v>
      </c>
      <c r="G21" s="177" t="s">
        <v>408</v>
      </c>
      <c r="H21" s="180"/>
      <c r="I21" s="181"/>
      <c r="T21" s="294"/>
      <c r="U21" s="294"/>
    </row>
    <row r="22" spans="3:21" x14ac:dyDescent="0.2">
      <c r="T22" s="294"/>
      <c r="U22" s="294"/>
    </row>
    <row r="23" spans="3:21" x14ac:dyDescent="0.2">
      <c r="T23" s="294"/>
      <c r="U23" s="294"/>
    </row>
    <row r="24" spans="3:21" x14ac:dyDescent="0.2">
      <c r="T24" s="294"/>
      <c r="U24" s="294"/>
    </row>
    <row r="25" spans="3:21" x14ac:dyDescent="0.2">
      <c r="T25" s="294"/>
      <c r="U25" s="294"/>
    </row>
    <row r="26" spans="3:21" x14ac:dyDescent="0.2">
      <c r="T26" s="294"/>
      <c r="U26" s="294"/>
    </row>
    <row r="27" spans="3:21" x14ac:dyDescent="0.2">
      <c r="T27" s="294"/>
      <c r="U27" s="294"/>
    </row>
    <row r="28" spans="3:21" x14ac:dyDescent="0.2">
      <c r="T28" s="294"/>
      <c r="U28" s="294"/>
    </row>
    <row r="29" spans="3:21" x14ac:dyDescent="0.2">
      <c r="T29" s="294"/>
      <c r="U29" s="294"/>
    </row>
    <row r="30" spans="3:21" x14ac:dyDescent="0.2">
      <c r="T30" s="294"/>
      <c r="U30" s="294"/>
    </row>
    <row r="31" spans="3:21" x14ac:dyDescent="0.2">
      <c r="T31" s="294"/>
      <c r="U31" s="294"/>
    </row>
    <row r="32" spans="3:21" x14ac:dyDescent="0.2">
      <c r="T32" s="294"/>
      <c r="U32" s="294"/>
    </row>
    <row r="33" spans="20:21" x14ac:dyDescent="0.2">
      <c r="T33" s="294"/>
      <c r="U33" s="294"/>
    </row>
    <row r="34" spans="20:21" x14ac:dyDescent="0.2">
      <c r="T34" s="294"/>
      <c r="U34" s="294"/>
    </row>
    <row r="35" spans="20:21" x14ac:dyDescent="0.2">
      <c r="T35" s="294"/>
      <c r="U35" s="294"/>
    </row>
    <row r="36" spans="20:21" x14ac:dyDescent="0.2">
      <c r="T36" s="294"/>
      <c r="U36" s="294"/>
    </row>
    <row r="37" spans="20:21" x14ac:dyDescent="0.2">
      <c r="T37" s="294"/>
      <c r="U37" s="294"/>
    </row>
    <row r="38" spans="20:21" x14ac:dyDescent="0.2">
      <c r="T38" s="294"/>
      <c r="U38" s="294"/>
    </row>
    <row r="39" spans="20:21" x14ac:dyDescent="0.2">
      <c r="T39" s="294"/>
      <c r="U39" s="294"/>
    </row>
    <row r="40" spans="20:21" x14ac:dyDescent="0.2">
      <c r="T40" s="294"/>
      <c r="U40" s="294"/>
    </row>
    <row r="41" spans="20:21" x14ac:dyDescent="0.2">
      <c r="T41" s="294"/>
      <c r="U41" s="294"/>
    </row>
    <row r="42" spans="20:21" ht="14.25" customHeight="1" x14ac:dyDescent="0.2">
      <c r="T42" s="294"/>
      <c r="U42" s="294"/>
    </row>
    <row r="43" spans="20:21" x14ac:dyDescent="0.2">
      <c r="T43" s="294"/>
      <c r="U43" s="294"/>
    </row>
    <row r="44" spans="20:21" x14ac:dyDescent="0.2">
      <c r="T44" s="294"/>
      <c r="U44" s="294"/>
    </row>
    <row r="45" spans="20:21" x14ac:dyDescent="0.2">
      <c r="T45" s="294"/>
      <c r="U45" s="294"/>
    </row>
    <row r="46" spans="20:21" x14ac:dyDescent="0.2">
      <c r="T46" s="294"/>
      <c r="U46" s="294"/>
    </row>
    <row r="47" spans="20:21" x14ac:dyDescent="0.2">
      <c r="T47" s="294"/>
      <c r="U47" s="294"/>
    </row>
    <row r="48" spans="20:21" x14ac:dyDescent="0.2">
      <c r="T48" s="294"/>
      <c r="U48" s="294"/>
    </row>
    <row r="49" spans="20:21" x14ac:dyDescent="0.2">
      <c r="T49" s="294"/>
      <c r="U49" s="294"/>
    </row>
    <row r="50" spans="20:21" x14ac:dyDescent="0.2">
      <c r="T50" s="294"/>
      <c r="U50" s="294"/>
    </row>
    <row r="51" spans="20:21" x14ac:dyDescent="0.2">
      <c r="T51" s="294"/>
      <c r="U51" s="294"/>
    </row>
    <row r="52" spans="20:21" x14ac:dyDescent="0.2">
      <c r="T52" s="294"/>
      <c r="U52" s="294"/>
    </row>
    <row r="53" spans="20:21" x14ac:dyDescent="0.2">
      <c r="T53" s="294"/>
      <c r="U53" s="294"/>
    </row>
    <row r="54" spans="20:21" x14ac:dyDescent="0.2">
      <c r="T54" s="294"/>
      <c r="U54" s="294"/>
    </row>
    <row r="55" spans="20:21" x14ac:dyDescent="0.2">
      <c r="T55" s="294"/>
      <c r="U55" s="294"/>
    </row>
    <row r="56" spans="20:21" x14ac:dyDescent="0.2">
      <c r="T56" s="294"/>
      <c r="U56" s="294"/>
    </row>
    <row r="57" spans="20:21" x14ac:dyDescent="0.2">
      <c r="T57" s="294"/>
      <c r="U57" s="294"/>
    </row>
    <row r="58" spans="20:21" x14ac:dyDescent="0.2">
      <c r="T58" s="294"/>
      <c r="U58" s="294"/>
    </row>
    <row r="59" spans="20:21" x14ac:dyDescent="0.2">
      <c r="T59" s="294"/>
      <c r="U59" s="294"/>
    </row>
    <row r="60" spans="20:21" x14ac:dyDescent="0.2">
      <c r="T60" s="294"/>
      <c r="U60" s="294"/>
    </row>
    <row r="61" spans="20:21" x14ac:dyDescent="0.2">
      <c r="T61" s="294"/>
      <c r="U61" s="294"/>
    </row>
    <row r="62" spans="20:21" x14ac:dyDescent="0.2">
      <c r="T62" s="294"/>
      <c r="U62" s="294"/>
    </row>
    <row r="63" spans="20:21" x14ac:dyDescent="0.2">
      <c r="T63" s="294"/>
      <c r="U63" s="294"/>
    </row>
    <row r="64" spans="20:21" x14ac:dyDescent="0.2">
      <c r="T64" s="294"/>
      <c r="U64" s="294"/>
    </row>
    <row r="65" spans="20:21" x14ac:dyDescent="0.2">
      <c r="T65" s="294"/>
      <c r="U65" s="294"/>
    </row>
    <row r="66" spans="20:21" x14ac:dyDescent="0.2">
      <c r="T66" s="294"/>
      <c r="U66" s="294"/>
    </row>
    <row r="67" spans="20:21" x14ac:dyDescent="0.2">
      <c r="T67" s="294"/>
      <c r="U67" s="294"/>
    </row>
    <row r="68" spans="20:21" x14ac:dyDescent="0.2">
      <c r="T68" s="294"/>
      <c r="U68" s="294"/>
    </row>
    <row r="69" spans="20:21" x14ac:dyDescent="0.2">
      <c r="T69" s="294"/>
      <c r="U69" s="294"/>
    </row>
    <row r="70" spans="20:21" x14ac:dyDescent="0.2">
      <c r="T70" s="294"/>
      <c r="U70" s="294"/>
    </row>
    <row r="71" spans="20:21" x14ac:dyDescent="0.2">
      <c r="T71" s="294"/>
      <c r="U71" s="294"/>
    </row>
    <row r="72" spans="20:21" x14ac:dyDescent="0.2">
      <c r="T72" s="294"/>
      <c r="U72" s="294"/>
    </row>
    <row r="73" spans="20:21" x14ac:dyDescent="0.2">
      <c r="T73" s="294"/>
      <c r="U73" s="294"/>
    </row>
    <row r="74" spans="20:21" x14ac:dyDescent="0.2">
      <c r="T74" s="294"/>
      <c r="U74" s="294"/>
    </row>
    <row r="75" spans="20:21" x14ac:dyDescent="0.2">
      <c r="T75" s="294"/>
      <c r="U75" s="294"/>
    </row>
    <row r="76" spans="20:21" x14ac:dyDescent="0.2">
      <c r="T76" s="294"/>
      <c r="U76" s="294"/>
    </row>
    <row r="77" spans="20:21" x14ac:dyDescent="0.2">
      <c r="T77" s="294"/>
      <c r="U77" s="294"/>
    </row>
    <row r="78" spans="20:21" x14ac:dyDescent="0.2">
      <c r="T78" s="294"/>
      <c r="U78" s="294"/>
    </row>
    <row r="79" spans="20:21" x14ac:dyDescent="0.2">
      <c r="T79" s="294"/>
      <c r="U79" s="294"/>
    </row>
    <row r="80" spans="20:21" x14ac:dyDescent="0.2">
      <c r="T80" s="294"/>
      <c r="U80" s="294"/>
    </row>
    <row r="81" spans="20:21" x14ac:dyDescent="0.2">
      <c r="T81" s="294"/>
      <c r="U81" s="294"/>
    </row>
    <row r="82" spans="20:21" x14ac:dyDescent="0.2">
      <c r="T82" s="294"/>
      <c r="U82" s="294"/>
    </row>
    <row r="83" spans="20:21" x14ac:dyDescent="0.2">
      <c r="T83" s="294"/>
      <c r="U83" s="294"/>
    </row>
    <row r="84" spans="20:21" x14ac:dyDescent="0.2">
      <c r="T84" s="294"/>
      <c r="U84" s="294"/>
    </row>
    <row r="85" spans="20:21" x14ac:dyDescent="0.2">
      <c r="T85" s="294"/>
      <c r="U85" s="294"/>
    </row>
    <row r="86" spans="20:21" x14ac:dyDescent="0.2">
      <c r="T86" s="294"/>
      <c r="U86" s="294"/>
    </row>
    <row r="87" spans="20:21" x14ac:dyDescent="0.2">
      <c r="T87" s="294"/>
      <c r="U87" s="294"/>
    </row>
    <row r="88" spans="20:21" x14ac:dyDescent="0.2">
      <c r="T88" s="294"/>
      <c r="U88" s="294"/>
    </row>
    <row r="89" spans="20:21" x14ac:dyDescent="0.2">
      <c r="T89" s="294"/>
      <c r="U89" s="294"/>
    </row>
    <row r="90" spans="20:21" x14ac:dyDescent="0.2">
      <c r="T90" s="294"/>
      <c r="U90" s="294"/>
    </row>
    <row r="91" spans="20:21" x14ac:dyDescent="0.2">
      <c r="T91" s="294"/>
      <c r="U91" s="294"/>
    </row>
    <row r="92" spans="20:21" x14ac:dyDescent="0.2">
      <c r="T92" s="294"/>
      <c r="U92" s="294"/>
    </row>
    <row r="93" spans="20:21" x14ac:dyDescent="0.2">
      <c r="T93" s="294"/>
      <c r="U93" s="294"/>
    </row>
    <row r="94" spans="20:21" x14ac:dyDescent="0.2">
      <c r="T94" s="294"/>
      <c r="U94" s="294"/>
    </row>
    <row r="95" spans="20:21" x14ac:dyDescent="0.2">
      <c r="T95" s="294"/>
      <c r="U95" s="294"/>
    </row>
    <row r="96" spans="20:21" x14ac:dyDescent="0.2">
      <c r="T96" s="294"/>
      <c r="U96" s="294"/>
    </row>
    <row r="97" spans="20:21" x14ac:dyDescent="0.2">
      <c r="T97" s="294"/>
      <c r="U97" s="294"/>
    </row>
    <row r="98" spans="20:21" x14ac:dyDescent="0.2">
      <c r="T98" s="294"/>
      <c r="U98" s="294"/>
    </row>
    <row r="99" spans="20:21" x14ac:dyDescent="0.2">
      <c r="T99" s="294"/>
      <c r="U99" s="294"/>
    </row>
    <row r="100" spans="20:21" x14ac:dyDescent="0.2">
      <c r="T100" s="294"/>
      <c r="U100" s="294"/>
    </row>
    <row r="101" spans="20:21" x14ac:dyDescent="0.2">
      <c r="T101" s="294"/>
      <c r="U101" s="294"/>
    </row>
    <row r="102" spans="20:21" x14ac:dyDescent="0.2">
      <c r="T102" s="294"/>
      <c r="U102" s="294"/>
    </row>
    <row r="103" spans="20:21" x14ac:dyDescent="0.2">
      <c r="T103" s="294"/>
      <c r="U103" s="294"/>
    </row>
    <row r="104" spans="20:21" x14ac:dyDescent="0.2">
      <c r="T104" s="294"/>
      <c r="U104" s="294"/>
    </row>
    <row r="105" spans="20:21" x14ac:dyDescent="0.2">
      <c r="T105" s="294"/>
      <c r="U105" s="294"/>
    </row>
    <row r="106" spans="20:21" x14ac:dyDescent="0.2">
      <c r="T106" s="294"/>
      <c r="U106" s="294"/>
    </row>
    <row r="107" spans="20:21" x14ac:dyDescent="0.2">
      <c r="T107" s="294"/>
      <c r="U107" s="294"/>
    </row>
    <row r="108" spans="20:21" x14ac:dyDescent="0.2">
      <c r="T108" s="294"/>
      <c r="U108" s="294"/>
    </row>
    <row r="109" spans="20:21" x14ac:dyDescent="0.2">
      <c r="T109" s="294"/>
      <c r="U109" s="294"/>
    </row>
    <row r="110" spans="20:21" x14ac:dyDescent="0.2">
      <c r="T110" s="294"/>
      <c r="U110" s="294"/>
    </row>
    <row r="111" spans="20:21" x14ac:dyDescent="0.2">
      <c r="T111" s="294"/>
      <c r="U111" s="294"/>
    </row>
    <row r="112" spans="20:21" x14ac:dyDescent="0.2">
      <c r="T112" s="294"/>
      <c r="U112" s="294"/>
    </row>
    <row r="113" spans="20:21" x14ac:dyDescent="0.2">
      <c r="T113" s="294"/>
      <c r="U113" s="294"/>
    </row>
    <row r="114" spans="20:21" x14ac:dyDescent="0.2">
      <c r="T114" s="294"/>
      <c r="U114" s="294"/>
    </row>
    <row r="115" spans="20:21" x14ac:dyDescent="0.2">
      <c r="T115" s="294"/>
      <c r="U115" s="294"/>
    </row>
    <row r="116" spans="20:21" x14ac:dyDescent="0.2">
      <c r="T116" s="294"/>
      <c r="U116" s="294"/>
    </row>
    <row r="117" spans="20:21" x14ac:dyDescent="0.2">
      <c r="T117" s="294"/>
      <c r="U117" s="294"/>
    </row>
    <row r="118" spans="20:21" x14ac:dyDescent="0.2">
      <c r="T118" s="294"/>
      <c r="U118" s="294"/>
    </row>
    <row r="119" spans="20:21" x14ac:dyDescent="0.2">
      <c r="T119" s="294"/>
      <c r="U119" s="294"/>
    </row>
    <row r="120" spans="20:21" x14ac:dyDescent="0.2">
      <c r="T120" s="294"/>
      <c r="U120" s="294"/>
    </row>
    <row r="121" spans="20:21" x14ac:dyDescent="0.2">
      <c r="T121" s="294"/>
      <c r="U121" s="294"/>
    </row>
    <row r="122" spans="20:21" x14ac:dyDescent="0.2">
      <c r="T122" s="294"/>
      <c r="U122" s="294"/>
    </row>
    <row r="123" spans="20:21" x14ac:dyDescent="0.2">
      <c r="T123" s="294"/>
      <c r="U123" s="294"/>
    </row>
    <row r="124" spans="20:21" x14ac:dyDescent="0.2">
      <c r="T124" s="294"/>
      <c r="U124" s="294"/>
    </row>
    <row r="125" spans="20:21" x14ac:dyDescent="0.2">
      <c r="T125" s="294"/>
      <c r="U125" s="294"/>
    </row>
    <row r="126" spans="20:21" x14ac:dyDescent="0.2">
      <c r="T126" s="294"/>
      <c r="U126" s="294"/>
    </row>
    <row r="127" spans="20:21" x14ac:dyDescent="0.2">
      <c r="T127" s="294"/>
      <c r="U127" s="294"/>
    </row>
    <row r="128" spans="20:21" x14ac:dyDescent="0.2">
      <c r="T128" s="294"/>
      <c r="U128" s="294"/>
    </row>
    <row r="129" spans="20:21" x14ac:dyDescent="0.2">
      <c r="T129" s="294"/>
      <c r="U129" s="294"/>
    </row>
    <row r="130" spans="20:21" x14ac:dyDescent="0.2">
      <c r="T130" s="294"/>
      <c r="U130" s="294"/>
    </row>
    <row r="131" spans="20:21" x14ac:dyDescent="0.2">
      <c r="T131" s="294"/>
      <c r="U131" s="294"/>
    </row>
    <row r="132" spans="20:21" x14ac:dyDescent="0.2">
      <c r="T132" s="294"/>
      <c r="U132" s="294"/>
    </row>
    <row r="133" spans="20:21" x14ac:dyDescent="0.2">
      <c r="T133" s="294"/>
      <c r="U133" s="294"/>
    </row>
    <row r="134" spans="20:21" x14ac:dyDescent="0.2">
      <c r="T134" s="294"/>
      <c r="U134" s="294"/>
    </row>
    <row r="135" spans="20:21" x14ac:dyDescent="0.2">
      <c r="T135" s="294"/>
      <c r="U135" s="294"/>
    </row>
    <row r="136" spans="20:21" x14ac:dyDescent="0.2">
      <c r="T136" s="294"/>
      <c r="U136" s="294"/>
    </row>
    <row r="137" spans="20:21" x14ac:dyDescent="0.2">
      <c r="T137" s="294"/>
      <c r="U137" s="294"/>
    </row>
    <row r="138" spans="20:21" x14ac:dyDescent="0.2">
      <c r="T138" s="294"/>
      <c r="U138" s="294"/>
    </row>
    <row r="139" spans="20:21" x14ac:dyDescent="0.2">
      <c r="T139" s="294"/>
      <c r="U139" s="294"/>
    </row>
    <row r="140" spans="20:21" x14ac:dyDescent="0.2">
      <c r="T140" s="294"/>
      <c r="U140" s="294"/>
    </row>
    <row r="141" spans="20:21" x14ac:dyDescent="0.2">
      <c r="T141" s="294"/>
      <c r="U141" s="294"/>
    </row>
    <row r="142" spans="20:21" x14ac:dyDescent="0.2">
      <c r="T142" s="294"/>
      <c r="U142" s="294"/>
    </row>
    <row r="143" spans="20:21" x14ac:dyDescent="0.2">
      <c r="T143" s="294"/>
      <c r="U143" s="294"/>
    </row>
    <row r="144" spans="20:21" x14ac:dyDescent="0.2">
      <c r="T144" s="294"/>
      <c r="U144" s="294"/>
    </row>
    <row r="145" spans="20:21" x14ac:dyDescent="0.2">
      <c r="T145" s="294"/>
      <c r="U145" s="294"/>
    </row>
    <row r="146" spans="20:21" x14ac:dyDescent="0.2">
      <c r="T146" s="294"/>
      <c r="U146" s="294"/>
    </row>
    <row r="147" spans="20:21" x14ac:dyDescent="0.2">
      <c r="T147" s="294"/>
      <c r="U147" s="294"/>
    </row>
    <row r="148" spans="20:21" x14ac:dyDescent="0.2">
      <c r="T148" s="294"/>
      <c r="U148" s="294"/>
    </row>
    <row r="149" spans="20:21" x14ac:dyDescent="0.2">
      <c r="T149" s="294"/>
      <c r="U149" s="294"/>
    </row>
    <row r="150" spans="20:21" x14ac:dyDescent="0.2">
      <c r="T150" s="294"/>
      <c r="U150" s="294"/>
    </row>
    <row r="151" spans="20:21" x14ac:dyDescent="0.2">
      <c r="T151" s="294"/>
      <c r="U151" s="294"/>
    </row>
    <row r="152" spans="20:21" x14ac:dyDescent="0.2">
      <c r="T152" s="294"/>
      <c r="U152" s="294"/>
    </row>
    <row r="153" spans="20:21" x14ac:dyDescent="0.2">
      <c r="T153" s="294"/>
      <c r="U153" s="294"/>
    </row>
    <row r="154" spans="20:21" x14ac:dyDescent="0.2">
      <c r="T154" s="294"/>
      <c r="U154" s="294"/>
    </row>
    <row r="155" spans="20:21" x14ac:dyDescent="0.2">
      <c r="T155" s="294"/>
      <c r="U155" s="294"/>
    </row>
    <row r="156" spans="20:21" x14ac:dyDescent="0.2">
      <c r="T156" s="294"/>
      <c r="U156" s="294"/>
    </row>
    <row r="157" spans="20:21" x14ac:dyDescent="0.2">
      <c r="T157" s="294"/>
      <c r="U157" s="294"/>
    </row>
    <row r="158" spans="20:21" x14ac:dyDescent="0.2">
      <c r="T158" s="294"/>
      <c r="U158" s="294"/>
    </row>
    <row r="159" spans="20:21" x14ac:dyDescent="0.2">
      <c r="T159" s="294"/>
      <c r="U159" s="294"/>
    </row>
    <row r="160" spans="20:21" x14ac:dyDescent="0.2">
      <c r="T160" s="294"/>
      <c r="U160" s="294"/>
    </row>
    <row r="161" spans="20:21" x14ac:dyDescent="0.2">
      <c r="T161" s="294"/>
      <c r="U161" s="294"/>
    </row>
    <row r="162" spans="20:21" x14ac:dyDescent="0.2">
      <c r="T162" s="294"/>
      <c r="U162" s="294"/>
    </row>
    <row r="163" spans="20:21" x14ac:dyDescent="0.2">
      <c r="T163" s="294"/>
      <c r="U163" s="294"/>
    </row>
    <row r="164" spans="20:21" x14ac:dyDescent="0.2">
      <c r="T164" s="294"/>
      <c r="U164" s="294"/>
    </row>
    <row r="165" spans="20:21" x14ac:dyDescent="0.2">
      <c r="T165" s="294"/>
      <c r="U165" s="294"/>
    </row>
    <row r="166" spans="20:21" x14ac:dyDescent="0.2">
      <c r="T166" s="294"/>
      <c r="U166" s="294"/>
    </row>
    <row r="167" spans="20:21" x14ac:dyDescent="0.2">
      <c r="T167" s="294"/>
      <c r="U167" s="294"/>
    </row>
    <row r="168" spans="20:21" x14ac:dyDescent="0.2">
      <c r="T168" s="294"/>
      <c r="U168" s="294"/>
    </row>
    <row r="169" spans="20:21" x14ac:dyDescent="0.2">
      <c r="T169" s="294"/>
      <c r="U169" s="294"/>
    </row>
    <row r="170" spans="20:21" x14ac:dyDescent="0.2">
      <c r="T170" s="294"/>
      <c r="U170" s="294"/>
    </row>
    <row r="171" spans="20:21" x14ac:dyDescent="0.2">
      <c r="T171" s="294"/>
      <c r="U171" s="294"/>
    </row>
    <row r="172" spans="20:21" x14ac:dyDescent="0.2">
      <c r="T172" s="294"/>
      <c r="U172" s="294"/>
    </row>
    <row r="173" spans="20:21" x14ac:dyDescent="0.2">
      <c r="T173" s="294"/>
      <c r="U173" s="294"/>
    </row>
    <row r="174" spans="20:21" x14ac:dyDescent="0.2">
      <c r="T174" s="294"/>
      <c r="U174" s="294"/>
    </row>
    <row r="175" spans="20:21" x14ac:dyDescent="0.2">
      <c r="T175" s="294"/>
      <c r="U175" s="294"/>
    </row>
    <row r="176" spans="20:21" x14ac:dyDescent="0.2">
      <c r="T176" s="294"/>
      <c r="U176" s="294"/>
    </row>
    <row r="177" spans="20:21" x14ac:dyDescent="0.2">
      <c r="T177" s="294"/>
      <c r="U177" s="294"/>
    </row>
    <row r="178" spans="20:21" x14ac:dyDescent="0.2">
      <c r="T178" s="294"/>
      <c r="U178" s="294"/>
    </row>
    <row r="179" spans="20:21" x14ac:dyDescent="0.2">
      <c r="T179" s="294"/>
      <c r="U179" s="294"/>
    </row>
    <row r="180" spans="20:21" x14ac:dyDescent="0.2">
      <c r="T180" s="294"/>
      <c r="U180" s="294"/>
    </row>
    <row r="181" spans="20:21" x14ac:dyDescent="0.2">
      <c r="T181" s="294"/>
      <c r="U181" s="294"/>
    </row>
    <row r="182" spans="20:21" x14ac:dyDescent="0.2">
      <c r="T182" s="294"/>
      <c r="U182" s="294"/>
    </row>
    <row r="183" spans="20:21" x14ac:dyDescent="0.2">
      <c r="T183" s="294"/>
      <c r="U183" s="294"/>
    </row>
    <row r="184" spans="20:21" x14ac:dyDescent="0.2">
      <c r="T184" s="294"/>
      <c r="U184" s="294"/>
    </row>
    <row r="185" spans="20:21" x14ac:dyDescent="0.2">
      <c r="T185" s="294"/>
      <c r="U185" s="294"/>
    </row>
    <row r="186" spans="20:21" x14ac:dyDescent="0.2">
      <c r="T186" s="294"/>
      <c r="U186" s="294"/>
    </row>
    <row r="187" spans="20:21" x14ac:dyDescent="0.2">
      <c r="T187" s="294"/>
      <c r="U187" s="294"/>
    </row>
    <row r="188" spans="20:21" x14ac:dyDescent="0.2">
      <c r="T188" s="294"/>
      <c r="U188" s="294"/>
    </row>
    <row r="189" spans="20:21" x14ac:dyDescent="0.2">
      <c r="T189" s="294"/>
      <c r="U189" s="294"/>
    </row>
    <row r="190" spans="20:21" x14ac:dyDescent="0.2">
      <c r="T190" s="294"/>
      <c r="U190" s="294"/>
    </row>
    <row r="191" spans="20:21" x14ac:dyDescent="0.2">
      <c r="T191" s="294"/>
      <c r="U191" s="294"/>
    </row>
    <row r="192" spans="20:21" x14ac:dyDescent="0.2">
      <c r="T192" s="294"/>
      <c r="U192" s="294"/>
    </row>
    <row r="193" spans="20:21" x14ac:dyDescent="0.2">
      <c r="T193" s="294"/>
      <c r="U193" s="294"/>
    </row>
    <row r="194" spans="20:21" x14ac:dyDescent="0.2">
      <c r="T194" s="294"/>
      <c r="U194" s="294"/>
    </row>
    <row r="195" spans="20:21" x14ac:dyDescent="0.2">
      <c r="T195" s="294"/>
      <c r="U195" s="294"/>
    </row>
    <row r="196" spans="20:21" x14ac:dyDescent="0.2">
      <c r="T196" s="294"/>
      <c r="U196" s="294"/>
    </row>
    <row r="197" spans="20:21" x14ac:dyDescent="0.2">
      <c r="T197" s="294"/>
      <c r="U197" s="294"/>
    </row>
    <row r="198" spans="20:21" x14ac:dyDescent="0.2">
      <c r="T198" s="294"/>
      <c r="U198" s="294"/>
    </row>
    <row r="199" spans="20:21" x14ac:dyDescent="0.2">
      <c r="T199" s="294"/>
      <c r="U199" s="294"/>
    </row>
    <row r="200" spans="20:21" x14ac:dyDescent="0.2">
      <c r="T200" s="294"/>
      <c r="U200" s="294"/>
    </row>
    <row r="201" spans="20:21" x14ac:dyDescent="0.2">
      <c r="T201" s="294"/>
      <c r="U201" s="294"/>
    </row>
    <row r="202" spans="20:21" x14ac:dyDescent="0.2">
      <c r="T202" s="294"/>
      <c r="U202" s="294"/>
    </row>
    <row r="203" spans="20:21" x14ac:dyDescent="0.2">
      <c r="T203" s="294"/>
      <c r="U203" s="294"/>
    </row>
    <row r="204" spans="20:21" x14ac:dyDescent="0.2">
      <c r="T204" s="294"/>
      <c r="U204" s="294"/>
    </row>
    <row r="205" spans="20:21" x14ac:dyDescent="0.2">
      <c r="T205" s="294"/>
      <c r="U205" s="294"/>
    </row>
    <row r="206" spans="20:21" x14ac:dyDescent="0.2">
      <c r="T206" s="294"/>
      <c r="U206" s="294"/>
    </row>
    <row r="207" spans="20:21" x14ac:dyDescent="0.2">
      <c r="T207" s="294"/>
      <c r="U207" s="294"/>
    </row>
    <row r="208" spans="20:21" x14ac:dyDescent="0.2">
      <c r="T208" s="294"/>
      <c r="U208" s="294"/>
    </row>
    <row r="209" spans="20:21" x14ac:dyDescent="0.2">
      <c r="T209" s="294"/>
      <c r="U209" s="294"/>
    </row>
    <row r="210" spans="20:21" x14ac:dyDescent="0.2">
      <c r="T210" s="294"/>
      <c r="U210" s="294"/>
    </row>
    <row r="211" spans="20:21" x14ac:dyDescent="0.2">
      <c r="T211" s="294"/>
      <c r="U211" s="294"/>
    </row>
    <row r="212" spans="20:21" x14ac:dyDescent="0.2">
      <c r="T212" s="294"/>
      <c r="U212" s="294"/>
    </row>
    <row r="213" spans="20:21" x14ac:dyDescent="0.2">
      <c r="T213" s="294"/>
      <c r="U213" s="294"/>
    </row>
    <row r="214" spans="20:21" x14ac:dyDescent="0.2">
      <c r="T214" s="294"/>
      <c r="U214" s="294"/>
    </row>
    <row r="215" spans="20:21" x14ac:dyDescent="0.2">
      <c r="T215" s="294"/>
      <c r="U215" s="294"/>
    </row>
    <row r="216" spans="20:21" x14ac:dyDescent="0.2">
      <c r="T216" s="294"/>
      <c r="U216" s="294"/>
    </row>
    <row r="217" spans="20:21" x14ac:dyDescent="0.2">
      <c r="T217" s="294"/>
      <c r="U217" s="294"/>
    </row>
    <row r="218" spans="20:21" x14ac:dyDescent="0.2">
      <c r="T218" s="294"/>
      <c r="U218" s="294"/>
    </row>
    <row r="219" spans="20:21" x14ac:dyDescent="0.2">
      <c r="T219" s="294"/>
      <c r="U219" s="294"/>
    </row>
    <row r="220" spans="20:21" x14ac:dyDescent="0.2">
      <c r="T220" s="294"/>
      <c r="U220" s="294"/>
    </row>
    <row r="221" spans="20:21" x14ac:dyDescent="0.2">
      <c r="T221" s="294"/>
      <c r="U221" s="294"/>
    </row>
    <row r="222" spans="20:21" x14ac:dyDescent="0.2">
      <c r="T222" s="294"/>
      <c r="U222" s="294"/>
    </row>
    <row r="223" spans="20:21" x14ac:dyDescent="0.2">
      <c r="T223" s="294"/>
      <c r="U223" s="294"/>
    </row>
    <row r="224" spans="20:21" x14ac:dyDescent="0.2">
      <c r="T224" s="294"/>
      <c r="U224" s="294"/>
    </row>
    <row r="225" spans="20:21" x14ac:dyDescent="0.2">
      <c r="T225" s="294"/>
      <c r="U225" s="294"/>
    </row>
    <row r="226" spans="20:21" x14ac:dyDescent="0.2">
      <c r="T226" s="294"/>
      <c r="U226" s="294"/>
    </row>
    <row r="227" spans="20:21" x14ac:dyDescent="0.2">
      <c r="T227" s="294"/>
      <c r="U227" s="294"/>
    </row>
    <row r="228" spans="20:21" x14ac:dyDescent="0.2">
      <c r="T228" s="294"/>
      <c r="U228" s="294"/>
    </row>
    <row r="229" spans="20:21" x14ac:dyDescent="0.2">
      <c r="T229" s="294"/>
      <c r="U229" s="294"/>
    </row>
    <row r="230" spans="20:21" x14ac:dyDescent="0.2">
      <c r="T230" s="294"/>
      <c r="U230" s="294"/>
    </row>
    <row r="231" spans="20:21" x14ac:dyDescent="0.2">
      <c r="T231" s="294"/>
      <c r="U231" s="294"/>
    </row>
    <row r="232" spans="20:21" x14ac:dyDescent="0.2">
      <c r="T232" s="294"/>
      <c r="U232" s="294"/>
    </row>
    <row r="233" spans="20:21" x14ac:dyDescent="0.2">
      <c r="T233" s="294"/>
      <c r="U233" s="294"/>
    </row>
    <row r="234" spans="20:21" x14ac:dyDescent="0.2">
      <c r="T234" s="294"/>
      <c r="U234" s="294"/>
    </row>
    <row r="235" spans="20:21" x14ac:dyDescent="0.2">
      <c r="T235" s="294"/>
      <c r="U235" s="294"/>
    </row>
    <row r="236" spans="20:21" x14ac:dyDescent="0.2">
      <c r="T236" s="294"/>
      <c r="U236" s="294"/>
    </row>
    <row r="237" spans="20:21" x14ac:dyDescent="0.2">
      <c r="T237" s="294"/>
      <c r="U237" s="294"/>
    </row>
    <row r="238" spans="20:21" x14ac:dyDescent="0.2">
      <c r="T238" s="294"/>
      <c r="U238" s="294"/>
    </row>
    <row r="239" spans="20:21" x14ac:dyDescent="0.2">
      <c r="T239" s="294"/>
      <c r="U239" s="294"/>
    </row>
    <row r="240" spans="20:21" x14ac:dyDescent="0.2">
      <c r="T240" s="294"/>
      <c r="U240" s="294"/>
    </row>
    <row r="241" spans="20:21" x14ac:dyDescent="0.2">
      <c r="T241" s="294"/>
      <c r="U241" s="294"/>
    </row>
    <row r="242" spans="20:21" x14ac:dyDescent="0.2">
      <c r="T242" s="294"/>
      <c r="U242" s="294"/>
    </row>
    <row r="243" spans="20:21" x14ac:dyDescent="0.2">
      <c r="T243" s="294"/>
      <c r="U243" s="294"/>
    </row>
    <row r="244" spans="20:21" x14ac:dyDescent="0.2">
      <c r="T244" s="294"/>
      <c r="U244" s="294"/>
    </row>
    <row r="245" spans="20:21" x14ac:dyDescent="0.2">
      <c r="T245" s="294"/>
      <c r="U245" s="294"/>
    </row>
    <row r="246" spans="20:21" x14ac:dyDescent="0.2">
      <c r="T246" s="294"/>
      <c r="U246" s="294"/>
    </row>
    <row r="247" spans="20:21" x14ac:dyDescent="0.2">
      <c r="T247" s="294"/>
      <c r="U247" s="294"/>
    </row>
    <row r="248" spans="20:21" x14ac:dyDescent="0.2">
      <c r="T248" s="294"/>
      <c r="U248" s="294"/>
    </row>
    <row r="249" spans="20:21" x14ac:dyDescent="0.2">
      <c r="T249" s="294"/>
      <c r="U249" s="294"/>
    </row>
    <row r="250" spans="20:21" x14ac:dyDescent="0.2">
      <c r="T250" s="294"/>
      <c r="U250" s="294"/>
    </row>
    <row r="251" spans="20:21" x14ac:dyDescent="0.2">
      <c r="T251" s="294"/>
      <c r="U251" s="294"/>
    </row>
    <row r="252" spans="20:21" x14ac:dyDescent="0.2">
      <c r="T252" s="294"/>
      <c r="U252" s="294"/>
    </row>
    <row r="253" spans="20:21" x14ac:dyDescent="0.2">
      <c r="T253" s="294"/>
      <c r="U253" s="294"/>
    </row>
    <row r="254" spans="20:21" x14ac:dyDescent="0.2">
      <c r="T254" s="294"/>
      <c r="U254" s="294"/>
    </row>
    <row r="255" spans="20:21" x14ac:dyDescent="0.2">
      <c r="T255" s="294"/>
      <c r="U255" s="294"/>
    </row>
    <row r="256" spans="20:21" x14ac:dyDescent="0.2">
      <c r="T256" s="294"/>
      <c r="U256" s="294"/>
    </row>
    <row r="257" spans="20:21" x14ac:dyDescent="0.2">
      <c r="T257" s="294"/>
      <c r="U257" s="294"/>
    </row>
    <row r="258" spans="20:21" x14ac:dyDescent="0.2">
      <c r="T258" s="294"/>
      <c r="U258" s="294"/>
    </row>
    <row r="259" spans="20:21" x14ac:dyDescent="0.2">
      <c r="T259" s="294"/>
      <c r="U259" s="294"/>
    </row>
    <row r="260" spans="20:21" x14ac:dyDescent="0.2">
      <c r="T260" s="294"/>
      <c r="U260" s="294"/>
    </row>
    <row r="261" spans="20:21" x14ac:dyDescent="0.2">
      <c r="T261" s="294"/>
      <c r="U261" s="294"/>
    </row>
    <row r="262" spans="20:21" x14ac:dyDescent="0.2">
      <c r="T262" s="294"/>
      <c r="U262" s="294"/>
    </row>
    <row r="263" spans="20:21" x14ac:dyDescent="0.2">
      <c r="T263" s="294"/>
      <c r="U263" s="294"/>
    </row>
    <row r="264" spans="20:21" x14ac:dyDescent="0.2">
      <c r="T264" s="294"/>
      <c r="U264" s="294"/>
    </row>
    <row r="265" spans="20:21" x14ac:dyDescent="0.2">
      <c r="T265" s="294"/>
      <c r="U265" s="294"/>
    </row>
    <row r="266" spans="20:21" x14ac:dyDescent="0.2">
      <c r="T266" s="294"/>
      <c r="U266" s="294"/>
    </row>
    <row r="267" spans="20:21" x14ac:dyDescent="0.2">
      <c r="T267" s="294"/>
      <c r="U267" s="294"/>
    </row>
    <row r="268" spans="20:21" x14ac:dyDescent="0.2">
      <c r="T268" s="294"/>
      <c r="U268" s="294"/>
    </row>
    <row r="269" spans="20:21" x14ac:dyDescent="0.2">
      <c r="T269" s="294"/>
      <c r="U269" s="294"/>
    </row>
    <row r="270" spans="20:21" x14ac:dyDescent="0.2">
      <c r="T270" s="294"/>
      <c r="U270" s="294"/>
    </row>
    <row r="271" spans="20:21" x14ac:dyDescent="0.2">
      <c r="T271" s="294"/>
      <c r="U271" s="294"/>
    </row>
    <row r="272" spans="20:21" x14ac:dyDescent="0.2">
      <c r="T272" s="294"/>
      <c r="U272" s="294"/>
    </row>
    <row r="273" spans="20:21" x14ac:dyDescent="0.2">
      <c r="T273" s="294"/>
      <c r="U273" s="294"/>
    </row>
    <row r="274" spans="20:21" x14ac:dyDescent="0.2">
      <c r="T274" s="294"/>
      <c r="U274" s="294"/>
    </row>
    <row r="275" spans="20:21" x14ac:dyDescent="0.2">
      <c r="T275" s="294"/>
      <c r="U275" s="294"/>
    </row>
    <row r="276" spans="20:21" x14ac:dyDescent="0.2">
      <c r="T276" s="294"/>
      <c r="U276" s="294"/>
    </row>
    <row r="277" spans="20:21" x14ac:dyDescent="0.2">
      <c r="T277" s="294"/>
      <c r="U277" s="294"/>
    </row>
    <row r="278" spans="20:21" x14ac:dyDescent="0.2">
      <c r="T278" s="294"/>
      <c r="U278" s="294"/>
    </row>
    <row r="279" spans="20:21" x14ac:dyDescent="0.2">
      <c r="T279" s="294"/>
      <c r="U279" s="294"/>
    </row>
    <row r="280" spans="20:21" x14ac:dyDescent="0.2">
      <c r="T280" s="294"/>
      <c r="U280" s="294"/>
    </row>
    <row r="281" spans="20:21" x14ac:dyDescent="0.2">
      <c r="T281" s="294"/>
      <c r="U281" s="294"/>
    </row>
    <row r="282" spans="20:21" x14ac:dyDescent="0.2">
      <c r="T282" s="294"/>
      <c r="U282" s="294"/>
    </row>
    <row r="283" spans="20:21" x14ac:dyDescent="0.2">
      <c r="T283" s="294"/>
      <c r="U283" s="294"/>
    </row>
    <row r="284" spans="20:21" x14ac:dyDescent="0.2">
      <c r="T284" s="294"/>
      <c r="U284" s="294"/>
    </row>
    <row r="285" spans="20:21" x14ac:dyDescent="0.2">
      <c r="T285" s="294"/>
      <c r="U285" s="294"/>
    </row>
    <row r="286" spans="20:21" x14ac:dyDescent="0.2">
      <c r="T286" s="294"/>
      <c r="U286" s="294"/>
    </row>
    <row r="287" spans="20:21" x14ac:dyDescent="0.2">
      <c r="T287" s="294"/>
      <c r="U287" s="294"/>
    </row>
    <row r="288" spans="20:21" x14ac:dyDescent="0.2">
      <c r="T288" s="294"/>
      <c r="U288" s="294"/>
    </row>
    <row r="289" spans="20:21" x14ac:dyDescent="0.2">
      <c r="T289" s="294"/>
      <c r="U289" s="294"/>
    </row>
    <row r="290" spans="20:21" x14ac:dyDescent="0.2">
      <c r="T290" s="294"/>
      <c r="U290" s="294"/>
    </row>
    <row r="291" spans="20:21" x14ac:dyDescent="0.2">
      <c r="T291" s="294"/>
      <c r="U291" s="294"/>
    </row>
    <row r="292" spans="20:21" x14ac:dyDescent="0.2">
      <c r="T292" s="294"/>
      <c r="U292" s="294"/>
    </row>
    <row r="293" spans="20:21" x14ac:dyDescent="0.2">
      <c r="T293" s="294"/>
      <c r="U293" s="294"/>
    </row>
    <row r="294" spans="20:21" x14ac:dyDescent="0.2">
      <c r="T294" s="294"/>
      <c r="U294" s="294"/>
    </row>
    <row r="295" spans="20:21" x14ac:dyDescent="0.2">
      <c r="T295" s="294"/>
      <c r="U295" s="294"/>
    </row>
    <row r="296" spans="20:21" x14ac:dyDescent="0.2">
      <c r="T296" s="294"/>
      <c r="U296" s="294"/>
    </row>
    <row r="297" spans="20:21" x14ac:dyDescent="0.2">
      <c r="T297" s="294"/>
      <c r="U297" s="294"/>
    </row>
    <row r="298" spans="20:21" x14ac:dyDescent="0.2">
      <c r="T298" s="294"/>
      <c r="U298" s="294"/>
    </row>
    <row r="299" spans="20:21" x14ac:dyDescent="0.2">
      <c r="T299" s="294"/>
      <c r="U299" s="294"/>
    </row>
    <row r="300" spans="20:21" x14ac:dyDescent="0.2">
      <c r="T300" s="294"/>
      <c r="U300" s="294"/>
    </row>
    <row r="301" spans="20:21" x14ac:dyDescent="0.2">
      <c r="T301" s="294"/>
      <c r="U301" s="294"/>
    </row>
    <row r="302" spans="20:21" x14ac:dyDescent="0.2">
      <c r="T302" s="294"/>
      <c r="U302" s="294"/>
    </row>
    <row r="303" spans="20:21" x14ac:dyDescent="0.2">
      <c r="T303" s="294"/>
      <c r="U303" s="294"/>
    </row>
    <row r="304" spans="20:21" x14ac:dyDescent="0.2">
      <c r="T304" s="294"/>
      <c r="U304" s="294"/>
    </row>
    <row r="305" spans="20:21" x14ac:dyDescent="0.2">
      <c r="T305" s="294"/>
      <c r="U305" s="294"/>
    </row>
    <row r="306" spans="20:21" x14ac:dyDescent="0.2">
      <c r="T306" s="294"/>
      <c r="U306" s="294"/>
    </row>
    <row r="307" spans="20:21" x14ac:dyDescent="0.2">
      <c r="T307" s="294"/>
      <c r="U307" s="294"/>
    </row>
    <row r="308" spans="20:21" x14ac:dyDescent="0.2">
      <c r="T308" s="294"/>
      <c r="U308" s="294"/>
    </row>
    <row r="309" spans="20:21" x14ac:dyDescent="0.2">
      <c r="T309" s="294"/>
      <c r="U309" s="294"/>
    </row>
    <row r="310" spans="20:21" x14ac:dyDescent="0.2">
      <c r="T310" s="294"/>
      <c r="U310" s="294"/>
    </row>
    <row r="311" spans="20:21" x14ac:dyDescent="0.2">
      <c r="T311" s="294"/>
      <c r="U311" s="294"/>
    </row>
    <row r="312" spans="20:21" x14ac:dyDescent="0.2">
      <c r="T312" s="294"/>
      <c r="U312" s="294"/>
    </row>
    <row r="313" spans="20:21" x14ac:dyDescent="0.2">
      <c r="T313" s="294"/>
      <c r="U313" s="294"/>
    </row>
    <row r="314" spans="20:21" x14ac:dyDescent="0.2">
      <c r="T314" s="294"/>
      <c r="U314" s="294"/>
    </row>
    <row r="315" spans="20:21" x14ac:dyDescent="0.2">
      <c r="T315" s="294"/>
      <c r="U315" s="294"/>
    </row>
    <row r="316" spans="20:21" x14ac:dyDescent="0.2">
      <c r="T316" s="294"/>
      <c r="U316" s="294"/>
    </row>
    <row r="317" spans="20:21" x14ac:dyDescent="0.2">
      <c r="T317" s="294"/>
      <c r="U317" s="294"/>
    </row>
    <row r="318" spans="20:21" x14ac:dyDescent="0.2">
      <c r="T318" s="294"/>
      <c r="U318" s="294"/>
    </row>
    <row r="319" spans="20:21" x14ac:dyDescent="0.2">
      <c r="T319" s="294"/>
      <c r="U319" s="294"/>
    </row>
    <row r="320" spans="20:21" x14ac:dyDescent="0.2">
      <c r="T320" s="294"/>
      <c r="U320" s="294"/>
    </row>
    <row r="321" spans="20:21" x14ac:dyDescent="0.2">
      <c r="T321" s="294"/>
      <c r="U321" s="294"/>
    </row>
    <row r="322" spans="20:21" x14ac:dyDescent="0.2">
      <c r="T322" s="294"/>
      <c r="U322" s="294"/>
    </row>
    <row r="323" spans="20:21" x14ac:dyDescent="0.2">
      <c r="T323" s="294"/>
      <c r="U323" s="294"/>
    </row>
    <row r="324" spans="20:21" x14ac:dyDescent="0.2">
      <c r="T324" s="294"/>
      <c r="U324" s="294"/>
    </row>
    <row r="325" spans="20:21" x14ac:dyDescent="0.2">
      <c r="T325" s="294"/>
      <c r="U325" s="294"/>
    </row>
    <row r="326" spans="20:21" x14ac:dyDescent="0.2">
      <c r="T326" s="294"/>
      <c r="U326" s="294"/>
    </row>
    <row r="327" spans="20:21" x14ac:dyDescent="0.2">
      <c r="T327" s="294"/>
      <c r="U327" s="294"/>
    </row>
    <row r="328" spans="20:21" x14ac:dyDescent="0.2">
      <c r="T328" s="294"/>
      <c r="U328" s="294"/>
    </row>
    <row r="329" spans="20:21" x14ac:dyDescent="0.2">
      <c r="T329" s="294"/>
      <c r="U329" s="294"/>
    </row>
    <row r="330" spans="20:21" x14ac:dyDescent="0.2">
      <c r="T330" s="294"/>
      <c r="U330" s="294"/>
    </row>
    <row r="331" spans="20:21" x14ac:dyDescent="0.2">
      <c r="T331" s="294"/>
      <c r="U331" s="294"/>
    </row>
    <row r="332" spans="20:21" x14ac:dyDescent="0.2">
      <c r="T332" s="294"/>
      <c r="U332" s="294"/>
    </row>
    <row r="333" spans="20:21" x14ac:dyDescent="0.2">
      <c r="T333" s="294"/>
      <c r="U333" s="294"/>
    </row>
    <row r="334" spans="20:21" x14ac:dyDescent="0.2">
      <c r="T334" s="294"/>
      <c r="U334" s="294"/>
    </row>
    <row r="335" spans="20:21" x14ac:dyDescent="0.2">
      <c r="T335" s="294"/>
      <c r="U335" s="294"/>
    </row>
    <row r="336" spans="20:21" x14ac:dyDescent="0.2">
      <c r="T336" s="294"/>
      <c r="U336" s="294"/>
    </row>
    <row r="337" spans="20:21" x14ac:dyDescent="0.2">
      <c r="T337" s="294"/>
      <c r="U337" s="294"/>
    </row>
    <row r="338" spans="20:21" x14ac:dyDescent="0.2">
      <c r="T338" s="294"/>
      <c r="U338" s="294"/>
    </row>
    <row r="339" spans="20:21" x14ac:dyDescent="0.2">
      <c r="T339" s="294"/>
      <c r="U339" s="294"/>
    </row>
    <row r="340" spans="20:21" x14ac:dyDescent="0.2">
      <c r="T340" s="294"/>
      <c r="U340" s="294"/>
    </row>
    <row r="341" spans="20:21" x14ac:dyDescent="0.2">
      <c r="T341" s="294"/>
      <c r="U341" s="294"/>
    </row>
    <row r="342" spans="20:21" x14ac:dyDescent="0.2">
      <c r="T342" s="294"/>
      <c r="U342" s="294"/>
    </row>
    <row r="343" spans="20:21" x14ac:dyDescent="0.2">
      <c r="T343" s="294"/>
      <c r="U343" s="294"/>
    </row>
    <row r="344" spans="20:21" x14ac:dyDescent="0.2">
      <c r="T344" s="294"/>
      <c r="U344" s="294"/>
    </row>
    <row r="345" spans="20:21" x14ac:dyDescent="0.2">
      <c r="T345" s="294"/>
      <c r="U345" s="294"/>
    </row>
    <row r="346" spans="20:21" x14ac:dyDescent="0.2">
      <c r="T346" s="294"/>
      <c r="U346" s="294"/>
    </row>
    <row r="347" spans="20:21" x14ac:dyDescent="0.2">
      <c r="T347" s="294"/>
      <c r="U347" s="294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2021-01-14T12:35:28Z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363733828067779</vt:r8>
  </property>
</Properties>
</file>