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F25FD08-7D51-4F02-A34E-10DBB506647D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0" l="1"/>
  <c r="K9" i="21"/>
  <c r="K7" i="21"/>
  <c r="K9" i="22"/>
  <c r="K7" i="22"/>
  <c r="K11" i="21"/>
  <c r="F11" i="21"/>
  <c r="J10" i="21"/>
  <c r="F10" i="21"/>
  <c r="E10" i="21"/>
  <c r="D10" i="21"/>
  <c r="C10" i="21"/>
  <c r="I9" i="21"/>
  <c r="H9" i="21"/>
  <c r="F9" i="21"/>
  <c r="D9" i="21"/>
  <c r="C9" i="21"/>
  <c r="J8" i="21"/>
  <c r="F8" i="21"/>
  <c r="E8" i="21"/>
  <c r="D8" i="21"/>
  <c r="C8" i="21"/>
  <c r="L7" i="21"/>
  <c r="I7" i="21"/>
  <c r="H7" i="21"/>
  <c r="F7" i="21"/>
  <c r="D7" i="21"/>
  <c r="C7" i="21"/>
  <c r="B7" i="21"/>
  <c r="B7" i="22"/>
  <c r="K11" i="22"/>
  <c r="F11" i="22"/>
  <c r="J10" i="22"/>
  <c r="F10" i="22"/>
  <c r="E10" i="22"/>
  <c r="D10" i="22"/>
  <c r="C10" i="22"/>
  <c r="I9" i="22"/>
  <c r="H9" i="22"/>
  <c r="F9" i="22"/>
  <c r="D9" i="22"/>
  <c r="C9" i="22"/>
  <c r="J8" i="22"/>
  <c r="F8" i="22"/>
  <c r="E8" i="22"/>
  <c r="D8" i="22"/>
  <c r="C8" i="22"/>
  <c r="L7" i="22"/>
  <c r="I7" i="22"/>
  <c r="H7" i="22"/>
  <c r="F7" i="22"/>
  <c r="D7" i="22"/>
  <c r="C7" i="22"/>
  <c r="C5" i="20"/>
  <c r="C4" i="20"/>
  <c r="H4" i="23"/>
  <c r="H3" i="23"/>
  <c r="G3" i="23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tc={D7F7A51F-98CC-4BD8-BF17-ABDD25DA4C1B}</author>
  </authors>
  <commentList>
    <comment ref="C7" authorId="0" shapeId="0" xr:uid="{D7F7A51F-98CC-4BD8-BF17-ABDD25DA4C1B}">
      <text>
        <t>[Threaded comment]
Your version of Excel allows you to read this threaded comment; however, any edits to it will get removed if the file is opened in a newer version of Excel. Learn more: https://go.microsoft.com/fwlink/?linkid=870924
Comment:
    i.e. 51% reduction from the 2018 value (ca. 40 Mt based on https://www.epa.ie/pubs/reports/air/airemissions/ghg2018/Ireland%20GHG%201990-2018%20Final%20Inventory_April%202020.pdf 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<sst xmlns="http://schemas.openxmlformats.org/spreadsheetml/2006/main" count="118" uniqueCount="89">
  <si>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</si>
  <si>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</si>
  <si>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</si>
  <si>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</si>
  <si>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</si>
  <si>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</si>
  <si>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</si>
  <si>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</si>
  <si>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</si>
  <si>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</si>
  <si>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</si>
  <si>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</si>
  <si>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</si>
  <si>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</si>
  <si>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</si>
  <si>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</si>
  <si>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</si>
  <si>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</si>
  <si>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</si>
  <si>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</si>
  <si>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</si>
  <si>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</si>
  <si>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</si>
  <si>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</si>
  <si>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</si>
  <si>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</si>
  <si>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</si>
  <si>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</si>
  <si>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</si>
  <si>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</si>
  <si>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</si>
  <si>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</si>
  <si>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</si>
  <si>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</si>
  <si>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</si>
  <si>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</si>
  <si>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</si>
  <si>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</si>
  <si>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</si>
  <si>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</si>
  <si>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</si>
  <si>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</si>
  <si>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</si>
  <si>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</si>
  <si>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</si>
  <si>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</si>
  <si>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</si>
  <si>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</si>
  <si>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</si>
  <si>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</si>
  <si>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</si>
  <si>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</si>
  <si>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</si>
  <si>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</si>
  <si>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</si>
  <si>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</si>
  <si>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</si>
  <si>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</si>
  <si>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</si>
  <si>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</si>
  <si>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</si>
  <si>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</si>
  <si>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</si>
  <si>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</si>
  <si>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</si>
  <si>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</si>
  <si>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</si>
  <si>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</si>
  <si>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</si>
  <si>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</si>
  <si>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</si>
  <si>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</si>
  <si>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</si>
  <si>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</si>
  <si>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</si>
  <si>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</si>
  <si>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</si>
  <si>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</si>
  <si>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</si>
  <si>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</si>
  <si>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</si>
  <si>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~TFM_INS</t>
  </si>
  <si>
    <t>TimeSlice</t>
  </si>
  <si>
    <t>Attribute</t>
  </si>
  <si>
    <t>N</t>
  </si>
  <si>
    <t>COM_BNDNET</t>
  </si>
  <si>
    <t>PWRCO2N</t>
  </si>
  <si>
    <t>UC_FLO</t>
  </si>
  <si>
    <t>UC_COMNET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</si>
</sst>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0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0" fontId="16" fillId="0" borderId="0" xfId="0" applyFont="1"/>
    <xf numFmtId="0" fontId="1" fillId="8" borderId="1" xfId="0" applyFont="1" applyFill="1" applyBorder="1"/>
    <xf numFmtId="0" fontId="1" fillId="9" borderId="1" xfId="0" applyFont="1" applyFill="1" applyBorder="1"/>
    <xf numFmtId="1" fontId="0" fillId="0" borderId="0" xfId="0" applyNumberForma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1B80334F-2539-4DC6-A837-54D1ADCF10B1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1-03-03T22:33:41.43" personId="{1B80334F-2539-4DC6-A837-54D1ADCF10B1}" id="{D7F7A51F-98CC-4BD8-BF17-ABDD25DA4C1B}">
    <text>i.e. 51% reduction from the 2018 value (ca. 40 Mt based on https://www.epa.ie/pubs/reports/air/airemissions/ghg2018/Ireland%20GHG%201990-2018%20Final%20Inventory_April%202020.pdf 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Q17"/>
  <sheetViews>
    <sheetView workbookViewId="0">
      <selection activeCell="K15" sqref="K15"/>
    </sheetView>
  </sheetViews>
  <sheetFormatPr defaultRowHeight="15" x14ac:dyDescent="0.25"/>
  <cols>
    <col min="1" max="1" width="9.140625" style="8"/>
    <col min="2" max="2" width="14" style="8" bestFit="1" customWidth="1"/>
    <col min="3" max="3" width="25.140625" style="8" bestFit="1" customWidth="1"/>
    <col min="4" max="4" width="23.140625" style="8" bestFit="1" customWidth="1"/>
    <col min="5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x14ac:dyDescent="0.25">
      <c r="A4"/>
      <c r="B4" t="s">
        <v>61</v>
      </c>
      <c r="C4" s="8" t="str">
        <f xml:space="preserve"> _xlfn.TEXTJOIN("_",TRUE,"UC","NetZero","CO2","2050")</f>
        <v>UC_NetZero_CO2_2050</v>
      </c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 t="s">
        <v>68</v>
      </c>
      <c r="C5" t="str">
        <f xml:space="preserve"> _xlfn.TEXTJOIN(" ",TRUE,"Net Zero CO2 by 2050")</f>
        <v>Net Zero CO2 by 2050</v>
      </c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B6" s="8" t="s">
        <v>74</v>
      </c>
      <c r="C6" s="8">
        <v>2030</v>
      </c>
      <c r="D6" s="8">
        <v>2050</v>
      </c>
      <c r="E6" s="8">
        <v>0</v>
      </c>
    </row>
    <row r="7" spans="1:17" x14ac:dyDescent="0.25">
      <c r="B7" s="8" t="s">
        <v>69</v>
      </c>
      <c r="C7" s="8">
        <f>40000*0.49</f>
        <v>19600</v>
      </c>
      <c r="D7" s="8">
        <v>0</v>
      </c>
      <c r="E7" s="8">
        <v>5</v>
      </c>
    </row>
    <row r="8" spans="1:17" x14ac:dyDescent="0.25">
      <c r="B8" s="8" t="s">
        <v>79</v>
      </c>
      <c r="C8" s="8" t="s">
        <v>80</v>
      </c>
      <c r="D8" s="8" t="s">
        <v>80</v>
      </c>
    </row>
    <row r="9" spans="1:17" x14ac:dyDescent="0.25">
      <c r="B9" s="8" t="s">
        <v>62</v>
      </c>
      <c r="C9" s="8" t="s">
        <v>78</v>
      </c>
      <c r="D9" s="8" t="s">
        <v>78</v>
      </c>
    </row>
    <row r="10" spans="1:17" x14ac:dyDescent="0.25">
      <c r="B10" s="8" t="s">
        <v>73</v>
      </c>
      <c r="C10" s="8" t="s">
        <v>77</v>
      </c>
      <c r="D10" s="8" t="s">
        <v>77</v>
      </c>
    </row>
    <row r="11" spans="1:17" x14ac:dyDescent="0.25">
      <c r="B11" s="8" t="s">
        <v>76</v>
      </c>
    </row>
    <row r="12" spans="1:17" x14ac:dyDescent="0.25">
      <c r="B12" s="8" t="s">
        <v>0</v>
      </c>
      <c r="C12" s="8" t="s">
        <v>70</v>
      </c>
      <c r="D12" s="8" t="s">
        <v>70</v>
      </c>
    </row>
    <row r="13" spans="1:17" x14ac:dyDescent="0.25">
      <c r="B13" s="8" t="s">
        <v>87</v>
      </c>
      <c r="C13" s="8">
        <v>-1</v>
      </c>
      <c r="D13" s="8">
        <v>-1</v>
      </c>
    </row>
    <row r="14" spans="1:17" x14ac:dyDescent="0.25">
      <c r="A14"/>
      <c r="B14" t="s">
        <v>88</v>
      </c>
      <c r="C14">
        <v>1</v>
      </c>
      <c r="D14" s="8">
        <v>1</v>
      </c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L11"/>
  <sheetViews>
    <sheetView workbookViewId="0">
      <selection activeCell="K10" sqref="K10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79</v>
      </c>
      <c r="F5" s="13" t="s">
        <v>74</v>
      </c>
      <c r="G5" s="13" t="s">
        <v>76</v>
      </c>
      <c r="H5" s="13" t="s">
        <v>0</v>
      </c>
      <c r="I5" s="14" t="s">
        <v>88</v>
      </c>
      <c r="J5" s="14" t="s">
        <v>87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H7" s="8" t="str">
        <f>VLOOKUP(H$5, config!$B$4:$E$14,2,FALSE)</f>
        <v>UP</v>
      </c>
      <c r="I7" s="8">
        <f>VLOOKUP(I$5, config!$B$4:$E$14,2,FALSE)</f>
        <v>1</v>
      </c>
      <c r="K7" s="8">
        <f>VLOOKUP("Value", config!$B$4:$E$14,2,FALSE)</f>
        <v>19600</v>
      </c>
      <c r="L7" s="8" t="str">
        <f>VLOOKUP(L$5, config!$B$4:$E$14,2,FALSE) &amp; " - Multi"</f>
        <v>Net Zero CO2 by 2050 - Multi</v>
      </c>
    </row>
    <row r="8" spans="1:12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J8" s="8">
        <f>VLOOKUP(J$5, config!$B$4:$E$14,2,FALSE)</f>
        <v>-1</v>
      </c>
    </row>
    <row r="9" spans="1:12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H9" s="8" t="str">
        <f>VLOOKUP(H$5, config!$B$4:$E$14,3,FALSE)</f>
        <v>UP</v>
      </c>
      <c r="I9" s="8">
        <f>VLOOKUP(I$5, config!$B$4:$E$14,3,FALSE)</f>
        <v>1</v>
      </c>
      <c r="K9" s="8">
        <f>VLOOKUP("Value", config!$B$4:$E$14,3,FALSE)</f>
        <v>0</v>
      </c>
    </row>
    <row r="10" spans="1:12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J10" s="8">
        <f>VLOOKUP(J$5, config!$B$4:$E$14,3,FALSE)</f>
        <v>-1</v>
      </c>
    </row>
    <row r="11" spans="1:12" x14ac:dyDescent="0.25">
      <c r="F11" s="8">
        <f>VLOOKUP(F$5, config!$B$4:$E$14,4,FALSE)</f>
        <v>0</v>
      </c>
      <c r="K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L11"/>
  <sheetViews>
    <sheetView tabSelected="1" workbookViewId="0">
      <selection activeCell="H24" sqref="H24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79</v>
      </c>
      <c r="F5" s="13" t="s">
        <v>74</v>
      </c>
      <c r="G5" s="13" t="s">
        <v>76</v>
      </c>
      <c r="H5" s="13" t="s">
        <v>0</v>
      </c>
      <c r="I5" s="14" t="s">
        <v>88</v>
      </c>
      <c r="J5" s="14" t="s">
        <v>87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config!$B$4:$E$14,2,FALSE) &amp; "_Multi"</f>
        <v>UC_NetZero_CO2_2050_Multi</v>
      </c>
      <c r="C7" s="8" t="str">
        <f>VLOOKUP(C$5, config!$B$4:$E$14,2,FALSE)</f>
        <v>*CO2*,-*CO2S</v>
      </c>
      <c r="D7" s="8" t="str">
        <f>VLOOKUP(D$5, config!$B$4:$E$14,2,FALSE)</f>
        <v>ENV</v>
      </c>
      <c r="F7" s="8">
        <f>VLOOKUP(F$5, config!$B$4:$E$14,2,FALSE)</f>
        <v>2030</v>
      </c>
      <c r="H7" s="8" t="str">
        <f>VLOOKUP(H$5, config!$B$4:$E$14,2,FALSE)</f>
        <v>UP</v>
      </c>
      <c r="I7" s="8">
        <f>VLOOKUP(I$5, config!$B$4:$E$14,2,FALSE)</f>
        <v>1</v>
      </c>
      <c r="K7" s="8">
        <f>VLOOKUP("Value", config!$B$4:$E$14,2,FALSE)</f>
        <v>19600</v>
      </c>
      <c r="L7" s="8" t="str">
        <f>VLOOKUP(L$5, config!$B$4:$E$14,2,FALSE) &amp; " - Multi"</f>
        <v>Net Zero CO2 by 2050 - Multi</v>
      </c>
    </row>
    <row r="8" spans="1:12" x14ac:dyDescent="0.25">
      <c r="C8" s="8" t="str">
        <f>VLOOKUP(C$5, config!$B$4:$E$14,2,FALSE)</f>
        <v>*CO2*,-*CO2S</v>
      </c>
      <c r="D8" s="8" t="str">
        <f>VLOOKUP(D$5, config!$B$4:$E$14,2,FALSE)</f>
        <v>ENV</v>
      </c>
      <c r="E8" s="8" t="str">
        <f>VLOOKUP(E$5, config!$B$4:$E$14,2,FALSE)</f>
        <v>T-A*INT*,T-NAV*</v>
      </c>
      <c r="F8" s="8">
        <f>VLOOKUP(F$5, config!$B$4:$E$14,2,FALSE)</f>
        <v>2030</v>
      </c>
      <c r="J8" s="8">
        <f>VLOOKUP(J$5, config!$B$4:$E$14,2,FALSE)</f>
        <v>-1</v>
      </c>
    </row>
    <row r="9" spans="1:12" x14ac:dyDescent="0.25">
      <c r="C9" s="8" t="str">
        <f>VLOOKUP(C$5, config!$B$4:$E$14,3,FALSE)</f>
        <v>*CO2*,-*CO2S</v>
      </c>
      <c r="D9" s="8" t="str">
        <f>VLOOKUP(D$5, config!$B$4:$E$14,3,FALSE)</f>
        <v>ENV</v>
      </c>
      <c r="F9" s="8">
        <f>VLOOKUP(F$5, config!$B$4:$E$14,3,FALSE)</f>
        <v>2050</v>
      </c>
      <c r="H9" s="8" t="str">
        <f>VLOOKUP(H$5, config!$B$4:$E$14,3,FALSE)</f>
        <v>UP</v>
      </c>
      <c r="I9" s="8">
        <f>VLOOKUP(I$5, config!$B$4:$E$14,3,FALSE)</f>
        <v>1</v>
      </c>
      <c r="K9" s="8">
        <f>VLOOKUP("Value", config!$B$4:$E$14,3,FALSE)</f>
        <v>0</v>
      </c>
    </row>
    <row r="10" spans="1:12" x14ac:dyDescent="0.25">
      <c r="C10" s="8" t="str">
        <f>VLOOKUP(C$5, config!$B$4:$E$14,3,FALSE)</f>
        <v>*CO2*,-*CO2S</v>
      </c>
      <c r="D10" s="8" t="str">
        <f>VLOOKUP(D$5, config!$B$4:$E$14,3,FALSE)</f>
        <v>ENV</v>
      </c>
      <c r="E10" s="8" t="str">
        <f>VLOOKUP(E$5, config!$B$4:$E$14,3,FALSE)</f>
        <v>T-A*INT*,T-NAV*</v>
      </c>
      <c r="F10" s="8">
        <f>VLOOKUP(F$5, config!$B$4:$E$14,3,FALSE)</f>
        <v>2050</v>
      </c>
      <c r="J10" s="8">
        <f>VLOOKUP(J$5, config!$B$4:$E$14,3,FALSE)</f>
        <v>-1</v>
      </c>
    </row>
    <row r="11" spans="1:12" x14ac:dyDescent="0.25">
      <c r="F11" s="8">
        <f>VLOOKUP(F$5, config!$B$4:$E$14,4,FALSE)</f>
        <v>0</v>
      </c>
      <c r="K11" s="8">
        <f>VLOOKUP("Value", config!$B$4:$E$14,4,FALSE)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81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82</v>
      </c>
      <c r="C3" s="17" t="s">
        <v>0</v>
      </c>
      <c r="D3" s="17" t="s">
        <v>83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84</v>
      </c>
      <c r="D4" s="8" t="s">
        <v>85</v>
      </c>
      <c r="E4" s="8">
        <v>0</v>
      </c>
      <c r="F4" s="8" t="s">
        <v>86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2021-03-03T22:34:17Z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516181588172912</vt:r8>
  </property>
</Properties>
</file>