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13_ncr:1_{575768E3-5BA6-456A-8858-6826FDC1F18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ommodities" sheetId="6" r:id="rId1"/>
    <sheet name="TRA" sheetId="5" r:id="rId2"/>
    <sheet name="Purchase price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8" i="5" l="1"/>
  <c r="G226" i="5"/>
  <c r="Q122" i="5"/>
  <c r="Q121" i="5"/>
  <c r="Q119" i="5"/>
  <c r="Q120" i="5"/>
  <c r="Q118" i="5"/>
  <c r="Q116" i="5"/>
  <c r="Q117" i="5"/>
  <c r="Q115" i="5"/>
  <c r="Q113" i="5"/>
  <c r="Q114" i="5"/>
  <c r="Q112" i="5"/>
  <c r="Q111" i="5"/>
  <c r="Q110" i="5"/>
  <c r="Q109" i="5"/>
  <c r="Q10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J104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N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<sst xmlns="http://schemas.openxmlformats.org/spreadsheetml/2006/main" count="805" uniqueCount="390">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</sst>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67" formatCode="_-* #,##0.000_-;\-* #,##0.000_-;_-* &quot;-&quot;??_-;_-@_-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70">
    <xf numFmtId="0" fontId="0" fillId="0" borderId="0"/>
    <xf numFmtId="0" fontId="22" fillId="3" borderId="0" applyNumberFormat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36" fillId="0" borderId="0"/>
    <xf numFmtId="9" fontId="10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10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9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/>
    <xf numFmtId="165" fontId="11" fillId="0" borderId="0" xfId="0" applyNumberFormat="1" applyFont="1"/>
    <xf numFmtId="165" fontId="12" fillId="0" borderId="0" xfId="0" applyNumberFormat="1" applyFont="1"/>
    <xf numFmtId="165" fontId="13" fillId="2" borderId="1" xfId="0" applyNumberFormat="1" applyFont="1" applyFill="1" applyBorder="1" applyAlignment="1">
      <alignment horizontal="left"/>
    </xf>
    <xf numFmtId="165" fontId="13" fillId="2" borderId="2" xfId="0" applyNumberFormat="1" applyFont="1" applyFill="1" applyBorder="1" applyAlignment="1">
      <alignment horizontal="left"/>
    </xf>
    <xf numFmtId="165" fontId="24" fillId="3" borderId="3" xfId="1" applyNumberFormat="1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/>
    <xf numFmtId="165" fontId="0" fillId="0" borderId="0" xfId="0" applyNumberFormat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24" fillId="3" borderId="1" xfId="1" applyFont="1" applyBorder="1" applyAlignment="1">
      <alignment horizontal="left" wrapText="1"/>
    </xf>
    <xf numFmtId="0" fontId="24" fillId="3" borderId="1" xfId="1" applyFont="1" applyBorder="1" applyAlignment="1">
      <alignment horizontal="right" wrapText="1"/>
    </xf>
    <xf numFmtId="0" fontId="24" fillId="3" borderId="2" xfId="1" applyFont="1" applyBorder="1" applyAlignment="1">
      <alignment horizontal="right" wrapText="1"/>
    </xf>
    <xf numFmtId="0" fontId="24" fillId="0" borderId="0" xfId="1" applyFont="1" applyFill="1" applyBorder="1" applyAlignment="1">
      <alignment horizontal="right" wrapText="1"/>
    </xf>
    <xf numFmtId="0" fontId="26" fillId="4" borderId="0" xfId="0" applyFont="1" applyFill="1"/>
    <xf numFmtId="0" fontId="0" fillId="4" borderId="0" xfId="0" applyFill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7" fillId="5" borderId="2" xfId="0" applyFont="1" applyFill="1" applyBorder="1" applyAlignment="1">
      <alignment vertical="center"/>
    </xf>
    <xf numFmtId="0" fontId="23" fillId="6" borderId="0" xfId="0" applyFont="1" applyFill="1" applyAlignment="1">
      <alignment wrapText="1"/>
    </xf>
    <xf numFmtId="0" fontId="27" fillId="5" borderId="3" xfId="0" applyFont="1" applyFill="1" applyBorder="1" applyAlignment="1">
      <alignment vertical="center"/>
    </xf>
    <xf numFmtId="0" fontId="23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2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8" fillId="7" borderId="3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165" fontId="28" fillId="7" borderId="3" xfId="0" applyNumberFormat="1" applyFont="1" applyFill="1" applyBorder="1" applyAlignment="1">
      <alignment horizontal="left" vertical="top"/>
    </xf>
    <xf numFmtId="0" fontId="24" fillId="3" borderId="1" xfId="1" applyFont="1" applyBorder="1" applyAlignment="1">
      <alignment horizontal="left" vertical="top" wrapText="1"/>
    </xf>
    <xf numFmtId="165" fontId="28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20" fillId="8" borderId="0" xfId="2" applyFont="1" applyFill="1"/>
    <xf numFmtId="41" fontId="19" fillId="0" borderId="0" xfId="0" applyNumberFormat="1" applyFont="1"/>
    <xf numFmtId="0" fontId="23" fillId="0" borderId="0" xfId="0" applyFont="1"/>
    <xf numFmtId="9" fontId="23" fillId="0" borderId="0" xfId="0" applyNumberFormat="1" applyFont="1"/>
    <xf numFmtId="9" fontId="23" fillId="0" borderId="0" xfId="2" applyFont="1"/>
    <xf numFmtId="41" fontId="29" fillId="8" borderId="0" xfId="0" applyNumberFormat="1" applyFont="1" applyFill="1"/>
    <xf numFmtId="0" fontId="30" fillId="0" borderId="0" xfId="0" applyFont="1"/>
    <xf numFmtId="165" fontId="28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0" fillId="0" borderId="0" xfId="0" applyFont="1"/>
    <xf numFmtId="0" fontId="0" fillId="0" borderId="0" xfId="0" applyBorder="1"/>
    <xf numFmtId="0" fontId="34" fillId="0" borderId="0" xfId="0" applyFont="1" applyAlignment="1">
      <alignment vertical="center"/>
    </xf>
    <xf numFmtId="0" fontId="13" fillId="9" borderId="6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vertical="center" wrapText="1"/>
    </xf>
    <xf numFmtId="0" fontId="35" fillId="1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5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164" fontId="23" fillId="6" borderId="0" xfId="0" applyNumberFormat="1" applyFont="1" applyFill="1"/>
    <xf numFmtId="164" fontId="0" fillId="0" borderId="0" xfId="0" applyNumberFormat="1" applyBorder="1"/>
    <xf numFmtId="0" fontId="23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Fill="1" applyBorder="1"/>
    <xf numFmtId="165" fontId="10" fillId="0" borderId="0" xfId="0" applyNumberFormat="1" applyFont="1"/>
    <xf numFmtId="164" fontId="0" fillId="0" borderId="4" xfId="0" applyNumberFormat="1" applyFill="1" applyBorder="1"/>
    <xf numFmtId="165" fontId="10" fillId="0" borderId="4" xfId="0" applyNumberFormat="1" applyFont="1" applyBorder="1"/>
    <xf numFmtId="165" fontId="0" fillId="0" borderId="4" xfId="0" applyNumberFormat="1" applyBorder="1"/>
    <xf numFmtId="0" fontId="10" fillId="0" borderId="0" xfId="0" applyFont="1" applyFill="1" applyAlignment="1">
      <alignment vertical="center"/>
    </xf>
    <xf numFmtId="0" fontId="7" fillId="0" borderId="0" xfId="8" applyFill="1" applyBorder="1"/>
    <xf numFmtId="0" fontId="7" fillId="0" borderId="0" xfId="8" applyFill="1"/>
    <xf numFmtId="0" fontId="7" fillId="0" borderId="4" xfId="8" applyFill="1" applyBorder="1"/>
    <xf numFmtId="0" fontId="7" fillId="0" borderId="0" xfId="8" applyFill="1" applyAlignment="1">
      <alignment vertical="center"/>
    </xf>
    <xf numFmtId="0" fontId="3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4" fillId="0" borderId="4" xfId="0" applyFont="1" applyFill="1" applyBorder="1" applyAlignment="1">
      <alignment vertical="center"/>
    </xf>
    <xf numFmtId="0" fontId="38" fillId="12" borderId="1" xfId="53" applyFont="1" applyFill="1" applyBorder="1"/>
    <xf numFmtId="164" fontId="38" fillId="11" borderId="0" xfId="53" applyNumberFormat="1" applyFont="1" applyFill="1" applyBorder="1"/>
    <xf numFmtId="164" fontId="38" fillId="12" borderId="4" xfId="53" applyNumberFormat="1" applyFont="1" applyFill="1" applyBorder="1"/>
    <xf numFmtId="0" fontId="38" fillId="12" borderId="0" xfId="53" applyFont="1" applyFill="1" applyBorder="1"/>
    <xf numFmtId="0" fontId="38" fillId="11" borderId="0" xfId="53" applyFont="1" applyFill="1" applyBorder="1" applyAlignment="1">
      <alignment horizontal="right"/>
    </xf>
    <xf numFmtId="0" fontId="38" fillId="12" borderId="4" xfId="53" applyFont="1" applyFill="1" applyBorder="1" applyAlignment="1">
      <alignment horizontal="right"/>
    </xf>
    <xf numFmtId="164" fontId="38" fillId="12" borderId="1" xfId="53" applyNumberFormat="1" applyFont="1" applyFill="1" applyBorder="1"/>
    <xf numFmtId="0" fontId="10" fillId="12" borderId="4" xfId="0" applyFont="1" applyFill="1" applyBorder="1"/>
    <xf numFmtId="0" fontId="38" fillId="11" borderId="0" xfId="53" applyFont="1" applyFill="1" applyBorder="1"/>
    <xf numFmtId="164" fontId="38" fillId="12" borderId="0" xfId="53" applyNumberFormat="1" applyFont="1" applyFill="1" applyBorder="1"/>
    <xf numFmtId="0" fontId="38" fillId="12" borderId="1" xfId="53" applyFont="1" applyFill="1" applyBorder="1" applyAlignment="1">
      <alignment horizontal="right"/>
    </xf>
    <xf numFmtId="0" fontId="10" fillId="12" borderId="0" xfId="0" applyFont="1" applyFill="1" applyBorder="1"/>
    <xf numFmtId="0" fontId="38" fillId="12" borderId="4" xfId="53" applyFont="1" applyFill="1" applyBorder="1"/>
    <xf numFmtId="0" fontId="38" fillId="12" borderId="0" xfId="53" applyFont="1" applyFill="1" applyBorder="1" applyAlignment="1">
      <alignment horizontal="right"/>
    </xf>
    <xf numFmtId="0" fontId="3" fillId="0" borderId="0" xfId="53"/>
    <xf numFmtId="166" fontId="3" fillId="0" borderId="0" xfId="53" applyNumberFormat="1"/>
    <xf numFmtId="0" fontId="27" fillId="5" borderId="2" xfId="53" applyFont="1" applyFill="1" applyBorder="1" applyAlignment="1">
      <alignment vertical="center"/>
    </xf>
    <xf numFmtId="167" fontId="3" fillId="0" borderId="0" xfId="53" applyNumberFormat="1" applyBorder="1"/>
    <xf numFmtId="0" fontId="37" fillId="4" borderId="0" xfId="53" applyFont="1" applyFill="1"/>
    <xf numFmtId="0" fontId="27" fillId="5" borderId="2" xfId="53" applyFont="1" applyFill="1" applyBorder="1" applyAlignment="1">
      <alignment horizontal="right" vertical="center"/>
    </xf>
    <xf numFmtId="0" fontId="31" fillId="4" borderId="4" xfId="0" applyFont="1" applyFill="1" applyBorder="1" applyAlignment="1">
      <alignment horizontal="center"/>
    </xf>
  </cellXfs>
  <cellStyles count="270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2 2 2" xfId="182" xr:uid="{F15C4DC7-EC48-407F-96A3-3CC4A53A0ED7}"/>
    <cellStyle name="20% - Accent5 2 2 3" xfId="129" xr:uid="{747D9A38-2066-47A4-B4DB-0321AD8ED675}"/>
    <cellStyle name="20% - Accent5 2 2 4" xfId="235" xr:uid="{CE1210E9-19B9-41ED-A18B-6C55332279A1}"/>
    <cellStyle name="20% - Accent5 2 3" xfId="35" xr:uid="{64A1DEB4-76C7-4D7E-B183-769228520DF6}"/>
    <cellStyle name="20% - Accent5 2 3 2" xfId="90" xr:uid="{0D0D6279-2017-4898-BAD5-6B558FB10637}"/>
    <cellStyle name="20% - Accent5 2 3 2 2" xfId="195" xr:uid="{A57918F3-0541-4AE7-A008-24B794DBD6BA}"/>
    <cellStyle name="20% - Accent5 2 3 3" xfId="142" xr:uid="{84384C81-7E3B-4CED-8965-E92625ACB23F}"/>
    <cellStyle name="20% - Accent5 2 3 4" xfId="248" xr:uid="{86D0E375-4FA4-4867-9887-F94EDB157F1D}"/>
    <cellStyle name="20% - Accent5 2 4" xfId="48" xr:uid="{B6EB5E8B-FCFF-4F4E-8AB6-E3215DFC371B}"/>
    <cellStyle name="20% - Accent5 2 4 2" xfId="103" xr:uid="{30AF541E-196B-40C1-AC50-FC8192ADC0BE}"/>
    <cellStyle name="20% - Accent5 2 4 2 2" xfId="208" xr:uid="{E1A90527-D767-4E40-A42F-1441A5209B93}"/>
    <cellStyle name="20% - Accent5 2 4 3" xfId="155" xr:uid="{C01430D9-A083-4562-BDE8-FA155F38893A}"/>
    <cellStyle name="20% - Accent5 2 4 4" xfId="261" xr:uid="{FA80F33D-C34C-4593-8A87-7736DBA93C52}"/>
    <cellStyle name="20% - Accent5 2 5" xfId="63" xr:uid="{E4942102-333A-4347-87C5-3BB3880A6AB3}"/>
    <cellStyle name="20% - Accent5 2 5 2" xfId="169" xr:uid="{2A094B50-A181-4DC4-9E77-CC329BF5AD02}"/>
    <cellStyle name="20% - Accent5 2 6" xfId="116" xr:uid="{11144059-BF5C-47A5-906B-F54FDE629215}"/>
    <cellStyle name="20% - Accent5 2 7" xfId="222" xr:uid="{9287B719-51C1-40AA-A757-0A8815AFB4F1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2 2 2" xfId="186" xr:uid="{FB3BCC98-10A5-4328-8D99-ADB9FF0542A4}"/>
    <cellStyle name="20% - Accent5 3 2 3" xfId="133" xr:uid="{1B89ABCD-870A-4506-B46D-838882985AA7}"/>
    <cellStyle name="20% - Accent5 3 2 4" xfId="239" xr:uid="{EBBF523E-5FA4-4789-B9B7-72EE40FC1392}"/>
    <cellStyle name="20% - Accent5 3 3" xfId="39" xr:uid="{A4C767C1-51C3-47D5-A74C-587D3519900C}"/>
    <cellStyle name="20% - Accent5 3 3 2" xfId="94" xr:uid="{9F2AEC89-E3E1-456E-AFAB-746F7754295C}"/>
    <cellStyle name="20% - Accent5 3 3 2 2" xfId="199" xr:uid="{33F4A8EC-24DE-486C-9439-4505BDC2142F}"/>
    <cellStyle name="20% - Accent5 3 3 3" xfId="146" xr:uid="{4A445855-314A-41F5-B200-BE580F9BF77A}"/>
    <cellStyle name="20% - Accent5 3 3 4" xfId="252" xr:uid="{60D29DAC-E224-4284-A9E6-D79AFFF2D93D}"/>
    <cellStyle name="20% - Accent5 3 4" xfId="52" xr:uid="{C90B685B-F75D-460B-BDFC-7D7533C48C33}"/>
    <cellStyle name="20% - Accent5 3 4 2" xfId="107" xr:uid="{138EC8A5-98DD-41B5-8AEA-B3E4F6DDC91C}"/>
    <cellStyle name="20% - Accent5 3 4 2 2" xfId="212" xr:uid="{96CBC248-D81C-4E6F-93B1-59086153C386}"/>
    <cellStyle name="20% - Accent5 3 4 3" xfId="159" xr:uid="{476E5B0D-5D23-41FC-9BD9-5877E4E80DCA}"/>
    <cellStyle name="20% - Accent5 3 4 4" xfId="265" xr:uid="{F8E1F334-0846-41DF-875A-C69D3B1AFA22}"/>
    <cellStyle name="20% - Accent5 3 5" xfId="67" xr:uid="{CB8D90FD-E342-4E4E-97ED-6566F0383DA8}"/>
    <cellStyle name="20% - Accent5 3 5 2" xfId="173" xr:uid="{2DCD6ED4-3401-42A7-ADE2-91C5ADAAD83C}"/>
    <cellStyle name="20% - Accent5 3 6" xfId="120" xr:uid="{142A7217-93B3-45E6-B2CF-A38D4C05FEF1}"/>
    <cellStyle name="20% - Accent5 3 7" xfId="226" xr:uid="{D7C5723F-DD0D-44DE-9B51-55534C371639}"/>
    <cellStyle name="20% - Accent5 4" xfId="15" xr:uid="{DC1DD871-6B98-4E25-8BE8-6A14C839CFCF}"/>
    <cellStyle name="20% - Accent5 4 2" xfId="71" xr:uid="{8A5ADE6F-838F-4859-A40E-05FF9B5ED05F}"/>
    <cellStyle name="20% - Accent5 4 2 2" xfId="177" xr:uid="{1925C8DE-A583-4977-881C-7AA07FA5FC9E}"/>
    <cellStyle name="20% - Accent5 4 3" xfId="124" xr:uid="{FFB271F5-1793-486C-AE40-E19C3CBDBEB0}"/>
    <cellStyle name="20% - Accent5 4 4" xfId="230" xr:uid="{FF839AF2-023B-48FC-BBDB-C3147FEC4149}"/>
    <cellStyle name="20% - Accent5 5" xfId="30" xr:uid="{0FAED7C7-EA67-4CB3-AE34-15128E10EBDD}"/>
    <cellStyle name="20% - Accent5 5 2" xfId="85" xr:uid="{FD83161D-F025-47DE-932C-C09CCF236B28}"/>
    <cellStyle name="20% - Accent5 5 2 2" xfId="190" xr:uid="{43C13AD6-900F-461F-8F95-559594527B82}"/>
    <cellStyle name="20% - Accent5 5 3" xfId="137" xr:uid="{26763EF3-AAB4-49FD-B2E9-8091E450A013}"/>
    <cellStyle name="20% - Accent5 5 4" xfId="243" xr:uid="{B575CA75-F59C-446E-B845-17D0401EA6F0}"/>
    <cellStyle name="20% - Accent5 6" xfId="43" xr:uid="{AED42CDA-BA61-497A-9B25-6EC421F7DD74}"/>
    <cellStyle name="20% - Accent5 6 2" xfId="98" xr:uid="{D3154FDA-750D-4526-89DE-A27FA32F362A}"/>
    <cellStyle name="20% - Accent5 6 2 2" xfId="203" xr:uid="{74FAEAC9-9C79-4665-99DB-0CC3729BEA23}"/>
    <cellStyle name="20% - Accent5 6 3" xfId="150" xr:uid="{CF11A72E-A3DC-4FF7-A592-68CCAD865D3F}"/>
    <cellStyle name="20% - Accent5 6 4" xfId="256" xr:uid="{C59E9B5B-B5A1-405D-A5B1-D542C5419CA9}"/>
    <cellStyle name="20% - Accent5 7" xfId="56" xr:uid="{DA7F47C0-FD1B-441F-935D-8AD7CC5C6E1D}"/>
    <cellStyle name="20% - Accent5 7 2" xfId="164" xr:uid="{C40728DF-3CDC-47FE-BEBE-ED23A7DBC6E2}"/>
    <cellStyle name="20% - Accent5 8" xfId="217" xr:uid="{D8460B42-F464-4127-9199-B0659E538829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2 2 2" xfId="180" xr:uid="{2FD74F75-ACE2-478F-98C1-12834DF9A133}"/>
    <cellStyle name="Comma 2 2 3" xfId="127" xr:uid="{A447AB2E-39B0-4840-9ECB-835C36444D50}"/>
    <cellStyle name="Comma 2 2 4" xfId="233" xr:uid="{367E2FAB-0B92-4541-8530-9CD2534184D0}"/>
    <cellStyle name="Comma 2 3" xfId="33" xr:uid="{9A5060E8-4621-4D2E-8FA3-F2C0D822E9A4}"/>
    <cellStyle name="Comma 2 3 2" xfId="88" xr:uid="{E1923561-86EC-460D-BC19-5C07AEBF1D47}"/>
    <cellStyle name="Comma 2 3 2 2" xfId="193" xr:uid="{01AFDCE0-A29E-47CE-B8CC-2ACAD8C38FC6}"/>
    <cellStyle name="Comma 2 3 3" xfId="140" xr:uid="{02FF3435-B693-406B-B6FE-F28D0C11BBD8}"/>
    <cellStyle name="Comma 2 3 4" xfId="246" xr:uid="{40A51F9E-8A3B-4069-A2FC-7FF1E7035FF0}"/>
    <cellStyle name="Comma 2 4" xfId="46" xr:uid="{640D3F39-7ADA-41F7-A824-1BFD8996D38B}"/>
    <cellStyle name="Comma 2 4 2" xfId="101" xr:uid="{E2D14C34-0F3F-44F3-A287-3464F22C7687}"/>
    <cellStyle name="Comma 2 4 2 2" xfId="206" xr:uid="{F47C579F-3E2C-4535-A8D9-200B26DBC5DA}"/>
    <cellStyle name="Comma 2 4 3" xfId="153" xr:uid="{1F0E6A60-17A2-4114-803E-D183E9058A58}"/>
    <cellStyle name="Comma 2 4 4" xfId="259" xr:uid="{E198A73C-A3A3-4FE5-9916-FF95DDAF50D1}"/>
    <cellStyle name="Comma 2 5" xfId="61" xr:uid="{243DF1CB-25DA-4BF4-8322-1D82C49CD531}"/>
    <cellStyle name="Comma 2 5 2" xfId="167" xr:uid="{94630E3C-0678-42AA-8F03-1265C844C8FB}"/>
    <cellStyle name="Comma 2 6" xfId="114" xr:uid="{27D0662D-D964-4C3E-948B-5A67D2F9F373}"/>
    <cellStyle name="Comma 2 7" xfId="220" xr:uid="{B8C31877-60DA-4F7B-98A2-DA6CB5D48E08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2 2 2" xfId="184" xr:uid="{6BF0A02D-702E-459D-B813-A3CA51E0E1F9}"/>
    <cellStyle name="Comma 3 2 3" xfId="131" xr:uid="{F3063D94-C775-4408-BEFE-84D8981CED7C}"/>
    <cellStyle name="Comma 3 2 4" xfId="237" xr:uid="{4C54E911-A9D8-49EF-ACA3-9C4F2676792A}"/>
    <cellStyle name="Comma 3 3" xfId="37" xr:uid="{96E677B2-1E39-47F3-B561-DD4F13597381}"/>
    <cellStyle name="Comma 3 3 2" xfId="92" xr:uid="{0339C6BC-2315-4A35-972E-9C0115061548}"/>
    <cellStyle name="Comma 3 3 2 2" xfId="197" xr:uid="{D347A85F-2F28-4CD9-B728-B92448649D10}"/>
    <cellStyle name="Comma 3 3 3" xfId="144" xr:uid="{5E8F8B59-2437-4316-8FB6-F54DA82463FD}"/>
    <cellStyle name="Comma 3 3 4" xfId="250" xr:uid="{8CDCC416-91FB-4F12-88F7-EF7F6A04D065}"/>
    <cellStyle name="Comma 3 4" xfId="50" xr:uid="{B86C2900-CA03-40CB-895D-AA126B40D038}"/>
    <cellStyle name="Comma 3 4 2" xfId="105" xr:uid="{2F1C02E0-F632-41D5-921C-A25FF8C789F7}"/>
    <cellStyle name="Comma 3 4 2 2" xfId="210" xr:uid="{8EC804B6-67BA-44DE-9646-4BD589C60F7E}"/>
    <cellStyle name="Comma 3 4 3" xfId="157" xr:uid="{514AEA27-53F6-4C07-9438-4707B85AC645}"/>
    <cellStyle name="Comma 3 4 4" xfId="263" xr:uid="{B85C39A4-8FC7-46F1-AC83-AD7214FBDBE8}"/>
    <cellStyle name="Comma 3 5" xfId="65" xr:uid="{7CB782F8-2A35-46DD-9621-962ECDE1F2C7}"/>
    <cellStyle name="Comma 3 5 2" xfId="171" xr:uid="{114D7B81-2D05-4116-8FEF-05B6544CFB4E}"/>
    <cellStyle name="Comma 3 6" xfId="118" xr:uid="{59AB25DC-52EB-443B-A345-EEB07344637F}"/>
    <cellStyle name="Comma 3 7" xfId="224" xr:uid="{0E836A5E-347D-4EFC-8547-01BD7A373E7B}"/>
    <cellStyle name="Comma 4" xfId="13" xr:uid="{F10BAA2F-325D-48FE-B4DE-588412CF4783}"/>
    <cellStyle name="Comma 4 2" xfId="69" xr:uid="{B1AE5C0E-22F5-4478-9785-B9413DBF2438}"/>
    <cellStyle name="Comma 4 2 2" xfId="175" xr:uid="{C01683A5-C27C-49A6-B395-A40C00ED172A}"/>
    <cellStyle name="Comma 4 3" xfId="122" xr:uid="{F31725B9-E626-491E-AAAF-23C26A0AB515}"/>
    <cellStyle name="Comma 4 4" xfId="228" xr:uid="{5AF6FEE8-23F9-4832-AE3D-59CFF3C1B1AE}"/>
    <cellStyle name="Comma 5" xfId="28" xr:uid="{A96DE9F5-7FB1-4FAB-B94D-B2EF920E5378}"/>
    <cellStyle name="Comma 5 2" xfId="83" xr:uid="{BBE1F8E9-1232-44B8-BCCF-1C0927C0783C}"/>
    <cellStyle name="Comma 5 2 2" xfId="188" xr:uid="{ABB0A5E4-96DC-486B-8B31-6D9601EFDE31}"/>
    <cellStyle name="Comma 5 3" xfId="135" xr:uid="{1F3E63D5-428E-400A-B0C1-16DB1C638C5B}"/>
    <cellStyle name="Comma 5 4" xfId="241" xr:uid="{8DD008BA-5C76-4F0D-A930-83DC08C3246D}"/>
    <cellStyle name="Comma 6" xfId="41" xr:uid="{F6AC73A4-766F-41AF-8546-1BD92C1A5DC3}"/>
    <cellStyle name="Comma 6 2" xfId="96" xr:uid="{77D1E22B-1913-4AD1-A0DD-3B9445C9B943}"/>
    <cellStyle name="Comma 6 2 2" xfId="201" xr:uid="{C697C2DF-C17F-4553-B24A-957F8430F01E}"/>
    <cellStyle name="Comma 6 3" xfId="148" xr:uid="{AEC0336C-48D4-428B-AA3B-C51D96186F10}"/>
    <cellStyle name="Comma 6 4" xfId="254" xr:uid="{1F322274-4276-4087-A861-CD3B4298D698}"/>
    <cellStyle name="Comma 7" xfId="54" xr:uid="{94DEC19E-A6A7-4788-812E-6C5318BF22E8}"/>
    <cellStyle name="Comma 7 2" xfId="162" xr:uid="{F18459FC-7540-4004-ADA7-32E985107525}"/>
    <cellStyle name="Comma 7 3" xfId="268" xr:uid="{1F58F8A6-C1A1-4A5C-874F-A0EF4EE2D86B}"/>
    <cellStyle name="Comma 8" xfId="110" xr:uid="{CE5F3CAC-02ED-403F-8BDB-50BCB276743E}"/>
    <cellStyle name="Comma 9" xfId="215" xr:uid="{28FD967D-9FF9-4ACA-B55C-DBB68C4E278B}"/>
    <cellStyle name="Normal" xfId="0" builtinId="0"/>
    <cellStyle name="Normal 10" xfId="53" xr:uid="{8BBE64AA-0071-44B5-A766-DD878DA19F08}"/>
    <cellStyle name="Normal 10 2" xfId="161" xr:uid="{53431DF4-F434-4E58-8B64-6ACB4079A7DF}"/>
    <cellStyle name="Normal 10 3" xfId="267" xr:uid="{DEA5C9D2-B36F-413A-8C23-8EA0CB44A0D7}"/>
    <cellStyle name="Normal 11" xfId="160" xr:uid="{06F42D7C-516D-4DB0-A9FE-B6423B71AAD8}"/>
    <cellStyle name="Normal 11 2" xfId="266" xr:uid="{A5603D19-1341-4BE7-95D8-3783290EB46E}"/>
    <cellStyle name="Normal 12" xfId="109" xr:uid="{A0DDEDD4-62D6-4BB4-9F38-7DB5B8015081}"/>
    <cellStyle name="Normal 13" xfId="108" xr:uid="{FA5BC1D4-F714-4C97-B6A6-8886159FB69C}"/>
    <cellStyle name="Normal 13 2" xfId="213" xr:uid="{3F198362-F8B7-4613-B058-8756CBD31E94}"/>
    <cellStyle name="Normal 14" xfId="214" xr:uid="{545AC839-A1E7-434C-82E6-6C89551CDECD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2 2 2" xfId="178" xr:uid="{7E7CE0F8-BE26-4F38-923F-700901A1DA6B}"/>
    <cellStyle name="Normal 2 2 3" xfId="125" xr:uid="{2AFC3B25-5274-4BE5-AF40-AFB32CA2152A}"/>
    <cellStyle name="Normal 2 2 4" xfId="231" xr:uid="{F78140EA-9ADE-420C-AB1C-C2239AEDAEC5}"/>
    <cellStyle name="Normal 2 3" xfId="31" xr:uid="{3DE8F047-C232-4A35-B429-F0537449F260}"/>
    <cellStyle name="Normal 2 3 2" xfId="86" xr:uid="{11AAA4BB-E8A9-4185-ADFA-83841C071238}"/>
    <cellStyle name="Normal 2 3 2 2" xfId="191" xr:uid="{555E5143-5542-4F10-93AC-675A424DF628}"/>
    <cellStyle name="Normal 2 3 3" xfId="138" xr:uid="{CD3C54C7-74E6-4120-BC63-E077FD94C7F1}"/>
    <cellStyle name="Normal 2 3 4" xfId="244" xr:uid="{66544081-7B2A-4F95-AC72-AA4A29F10EBA}"/>
    <cellStyle name="Normal 2 4" xfId="44" xr:uid="{4FF9CFE9-7E21-4A6B-A29A-1180095F3394}"/>
    <cellStyle name="Normal 2 4 2" xfId="99" xr:uid="{3320B5F5-33BD-4D66-8320-92478374F742}"/>
    <cellStyle name="Normal 2 4 2 2" xfId="204" xr:uid="{EFF28F27-780E-499A-944A-DD50FE742FB2}"/>
    <cellStyle name="Normal 2 4 3" xfId="151" xr:uid="{14701181-5D67-48F7-89EE-2E5A66EAD732}"/>
    <cellStyle name="Normal 2 4 4" xfId="257" xr:uid="{B62AA6B2-D417-410D-A713-B353CE019A62}"/>
    <cellStyle name="Normal 2 5" xfId="59" xr:uid="{82B1CADE-454F-41BD-B69C-1C727AEACFA4}"/>
    <cellStyle name="Normal 2 5 2" xfId="165" xr:uid="{AD3B439E-CA24-47F2-9D4B-3B06FC8B5FC2}"/>
    <cellStyle name="Normal 2 6" xfId="112" xr:uid="{BCA5A7C5-CA87-43C5-B301-853508413108}"/>
    <cellStyle name="Normal 2 7" xfId="218" xr:uid="{73D7A759-A024-4A63-BB0D-FAAE8D8C0C13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2 2 2" xfId="179" xr:uid="{693168B0-96BE-47F2-B453-4306E6AE7CE8}"/>
    <cellStyle name="Normal 3 2 3" xfId="126" xr:uid="{61161275-A351-4B23-8415-F39367DD8024}"/>
    <cellStyle name="Normal 3 2 4" xfId="232" xr:uid="{569549EB-D286-459D-8093-9FD926AB2902}"/>
    <cellStyle name="Normal 3 3" xfId="32" xr:uid="{6D6D7D4C-E015-466A-A2A9-35851197F9B9}"/>
    <cellStyle name="Normal 3 3 2" xfId="87" xr:uid="{A09B1EDC-BC53-4A84-8A09-CD2B3E72AB92}"/>
    <cellStyle name="Normal 3 3 2 2" xfId="192" xr:uid="{09930C38-6C2B-4EF3-9187-539467ADB60B}"/>
    <cellStyle name="Normal 3 3 3" xfId="139" xr:uid="{D3BD1A57-CC9D-4CDF-A3B5-01F1AF1FC06F}"/>
    <cellStyle name="Normal 3 3 4" xfId="245" xr:uid="{FF50D7D0-02DF-431D-911D-855E0B846B2B}"/>
    <cellStyle name="Normal 3 4" xfId="45" xr:uid="{3F2C4675-A6B6-4303-ADF3-7F5FDBCC1201}"/>
    <cellStyle name="Normal 3 4 2" xfId="100" xr:uid="{52A0E527-D628-412E-933C-8E8D41704332}"/>
    <cellStyle name="Normal 3 4 2 2" xfId="205" xr:uid="{9F36FAE0-1145-4DB4-ADC6-CB3DE2BEEE9F}"/>
    <cellStyle name="Normal 3 4 3" xfId="152" xr:uid="{795989F9-BCAF-47BD-8728-F8406BAF9D65}"/>
    <cellStyle name="Normal 3 4 4" xfId="258" xr:uid="{08F717B3-FBD9-4790-8F4A-67CB09B4ADA4}"/>
    <cellStyle name="Normal 3 5" xfId="60" xr:uid="{3B4793EE-2556-4444-B5B4-4962FF9A0B3A}"/>
    <cellStyle name="Normal 3 5 2" xfId="166" xr:uid="{9A7B49F9-AB24-48A9-BF78-AC2ED43283A3}"/>
    <cellStyle name="Normal 3 6" xfId="113" xr:uid="{1B5B4019-2C60-4C1C-9403-E6C70EA177AB}"/>
    <cellStyle name="Normal 3 7" xfId="219" xr:uid="{6C1DC434-74EF-40B6-A373-F77BE75535E1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2 2 2" xfId="183" xr:uid="{D62E6486-14CF-4FFD-9272-A8B3325C08A5}"/>
    <cellStyle name="Normal 4 2 3" xfId="130" xr:uid="{2C009DF5-CBF1-4F94-90D7-738B2088C271}"/>
    <cellStyle name="Normal 4 2 4" xfId="236" xr:uid="{708BF027-E485-4D55-A7B1-77981C64D475}"/>
    <cellStyle name="Normal 4 3" xfId="36" xr:uid="{62A12A76-EC25-4B9B-9DE7-60E39637AA4D}"/>
    <cellStyle name="Normal 4 3 2" xfId="91" xr:uid="{EC7D6496-983A-4947-B588-F58C77B67828}"/>
    <cellStyle name="Normal 4 3 2 2" xfId="196" xr:uid="{8A9F63B9-F301-4EFC-A27E-C4C6DBAD14B2}"/>
    <cellStyle name="Normal 4 3 3" xfId="143" xr:uid="{A209E494-1E57-4511-9967-C6BB4CB69798}"/>
    <cellStyle name="Normal 4 3 4" xfId="249" xr:uid="{FA30BEB4-615C-450A-B9B8-F12D0CF2FCE8}"/>
    <cellStyle name="Normal 4 4" xfId="49" xr:uid="{0D81F105-5652-4284-861E-275768C81364}"/>
    <cellStyle name="Normal 4 4 2" xfId="104" xr:uid="{2ED90C63-2832-484C-8BE6-4FE320068DCF}"/>
    <cellStyle name="Normal 4 4 2 2" xfId="209" xr:uid="{DBBD8277-5ED3-406B-B252-BBC562C99C8F}"/>
    <cellStyle name="Normal 4 4 3" xfId="156" xr:uid="{77BBDA96-C1B4-488B-A294-0EDF35D9022C}"/>
    <cellStyle name="Normal 4 4 4" xfId="262" xr:uid="{AFDEC5B6-57BB-445D-B4A7-6A9EE4329688}"/>
    <cellStyle name="Normal 4 5" xfId="64" xr:uid="{C01B067D-10D4-4312-A991-9BB0541632E1}"/>
    <cellStyle name="Normal 4 5 2" xfId="170" xr:uid="{216A4D32-F34F-4D2E-9FAA-2ED46145C0B4}"/>
    <cellStyle name="Normal 4 6" xfId="117" xr:uid="{48E6E147-FC1F-4C0C-8FE7-982FD956AD07}"/>
    <cellStyle name="Normal 4 7" xfId="223" xr:uid="{253636F2-12A7-4675-A469-245A845E4595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6 2 2" xfId="174" xr:uid="{5CBC1DAA-AC29-4F13-9168-80B81077ABF7}"/>
    <cellStyle name="Normal 6 3" xfId="121" xr:uid="{D2A38596-2B9B-4FFC-9085-3A9557F73DB5}"/>
    <cellStyle name="Normal 6 4" xfId="227" xr:uid="{88F7DA31-5BC1-4B4C-8D25-C558B012D626}"/>
    <cellStyle name="Normal 7" xfId="27" xr:uid="{2534D22A-6169-4D9A-B012-B7294C0AC758}"/>
    <cellStyle name="Normal 7 2" xfId="82" xr:uid="{A89A0637-FCF4-4BBE-973F-383CEA45A07D}"/>
    <cellStyle name="Normal 7 2 2" xfId="187" xr:uid="{54FCB699-B6CD-4B8E-B5C7-29F0EA489663}"/>
    <cellStyle name="Normal 7 3" xfId="134" xr:uid="{C1422B8C-C674-46F0-AB09-B49D4057DCEA}"/>
    <cellStyle name="Normal 7 4" xfId="240" xr:uid="{DA7AAFC3-BCA2-43FA-9DD1-E78DA2644532}"/>
    <cellStyle name="Normal 8" xfId="40" xr:uid="{19F067A3-D80D-48FD-BF06-BF292EC8BB24}"/>
    <cellStyle name="Normal 8 2" xfId="95" xr:uid="{7AC36C7D-8CC4-4325-8C2B-FA3C713B7CF5}"/>
    <cellStyle name="Normal 8 2 2" xfId="200" xr:uid="{6C397B7D-6E90-4109-A1F7-15EA72BFFF46}"/>
    <cellStyle name="Normal 8 3" xfId="147" xr:uid="{9D1787CE-1718-4788-B651-58825DA7D955}"/>
    <cellStyle name="Normal 8 4" xfId="253" xr:uid="{CC292DD9-883A-4975-B4C2-06D126A667E0}"/>
    <cellStyle name="Normal 9" xfId="57" xr:uid="{CC04280B-7E40-41C0-B008-E89A699DBC6E}"/>
    <cellStyle name="Percent" xfId="2" builtinId="5"/>
    <cellStyle name="Percent 10" xfId="111" xr:uid="{1F4F8886-BC30-46CB-A926-4376A9109BBF}"/>
    <cellStyle name="Percent 11" xfId="216" xr:uid="{20B0FEC6-3B8E-4377-885D-2C9836F5717F}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2 2 2" xfId="181" xr:uid="{46C8F6F1-24D5-4168-8158-FC0E4886AC1D}"/>
    <cellStyle name="Percent 2 2 3" xfId="128" xr:uid="{36EE822D-4B3E-44B1-B029-B8B78867EF7A}"/>
    <cellStyle name="Percent 2 2 4" xfId="234" xr:uid="{0CA13914-BAF3-4AA0-85F3-7568A4EEEEE2}"/>
    <cellStyle name="Percent 2 3" xfId="34" xr:uid="{F1235FEE-D3ED-46E3-8284-249567537760}"/>
    <cellStyle name="Percent 2 3 2" xfId="89" xr:uid="{243A6ED9-AAFA-49A8-9C9D-1F9201E74EE5}"/>
    <cellStyle name="Percent 2 3 2 2" xfId="194" xr:uid="{43806F43-EF60-4BA2-92C0-5EFD1054D0EB}"/>
    <cellStyle name="Percent 2 3 3" xfId="141" xr:uid="{671C13B9-D85F-49B6-8210-22AFF3720429}"/>
    <cellStyle name="Percent 2 3 4" xfId="247" xr:uid="{8BC2E223-46D9-427D-9BFD-11DD52F74FCA}"/>
    <cellStyle name="Percent 2 4" xfId="47" xr:uid="{9B5DB1B9-289D-4910-A43A-3BB8D718BF50}"/>
    <cellStyle name="Percent 2 4 2" xfId="102" xr:uid="{72EADBC2-7F91-4039-B221-1AF9C08D12D9}"/>
    <cellStyle name="Percent 2 4 2 2" xfId="207" xr:uid="{5AFE4152-FEC5-49A0-9D8D-D5FDA1723B5A}"/>
    <cellStyle name="Percent 2 4 3" xfId="154" xr:uid="{A4294857-D78B-4B2B-8455-A9A7CCA9968E}"/>
    <cellStyle name="Percent 2 4 4" xfId="260" xr:uid="{D849EB05-FC46-4181-9A00-C16740BD46E4}"/>
    <cellStyle name="Percent 2 5" xfId="62" xr:uid="{99781A41-93CF-4EB0-92D0-C5CD68D53132}"/>
    <cellStyle name="Percent 2 5 2" xfId="168" xr:uid="{433B7183-9537-4B65-A460-0F8F04644F1F}"/>
    <cellStyle name="Percent 2 6" xfId="115" xr:uid="{AB1C876A-61E7-4015-A43C-086187C228D5}"/>
    <cellStyle name="Percent 2 7" xfId="221" xr:uid="{9917628B-F1B8-45F8-9822-519C060E47DD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2 2 2" xfId="185" xr:uid="{AA51F800-E197-4EBD-A00E-5ED6D281A99C}"/>
    <cellStyle name="Percent 3 2 3" xfId="132" xr:uid="{AD596E79-6618-4E8C-9AAE-C8188B1A7654}"/>
    <cellStyle name="Percent 3 2 4" xfId="238" xr:uid="{6A791A4E-30E7-4DAF-80A4-30B07C71C12D}"/>
    <cellStyle name="Percent 3 3" xfId="38" xr:uid="{2C62A5E3-4F5C-4053-B9EE-104D29570544}"/>
    <cellStyle name="Percent 3 3 2" xfId="93" xr:uid="{84DDFECE-69E2-4B0E-A09E-659E48A24F42}"/>
    <cellStyle name="Percent 3 3 2 2" xfId="198" xr:uid="{D5138662-9B50-4909-B103-A9540759A334}"/>
    <cellStyle name="Percent 3 3 3" xfId="145" xr:uid="{DB58C7EC-334E-4AE6-B68E-D68247DB256A}"/>
    <cellStyle name="Percent 3 3 4" xfId="251" xr:uid="{A12609E8-0A12-4AAD-8254-DA8E3F899CF6}"/>
    <cellStyle name="Percent 3 4" xfId="51" xr:uid="{71214003-4755-4936-B69C-71301425DFDB}"/>
    <cellStyle name="Percent 3 4 2" xfId="106" xr:uid="{C8250550-A077-468C-AEF8-166BFF71412B}"/>
    <cellStyle name="Percent 3 4 2 2" xfId="211" xr:uid="{6BCEDAED-9BA6-48C4-98D1-B239A2FBFB06}"/>
    <cellStyle name="Percent 3 4 3" xfId="158" xr:uid="{E9A8A10A-09C4-40C8-8279-A039F46E57ED}"/>
    <cellStyle name="Percent 3 4 4" xfId="264" xr:uid="{69803DEE-6772-497F-98FE-6555CE87CCB3}"/>
    <cellStyle name="Percent 3 5" xfId="66" xr:uid="{90D550B4-A467-4B1F-8791-783C947825CE}"/>
    <cellStyle name="Percent 3 5 2" xfId="172" xr:uid="{50881C98-C99E-4650-827C-766929596D85}"/>
    <cellStyle name="Percent 3 6" xfId="119" xr:uid="{52DB9A23-2753-48D6-90A2-C68B5942AD40}"/>
    <cellStyle name="Percent 3 7" xfId="225" xr:uid="{9191CB26-0C88-4F1E-9E3D-2BE3D92646F8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5 2 2" xfId="176" xr:uid="{C789F3EB-F70E-407F-B666-32BF7BA046C9}"/>
    <cellStyle name="Percent 5 3" xfId="123" xr:uid="{30D8A2A0-D19C-4CB4-A9B2-F1A31449CDBF}"/>
    <cellStyle name="Percent 5 4" xfId="229" xr:uid="{264F99D8-879C-433A-B678-4BDB3137D58B}"/>
    <cellStyle name="Percent 6" xfId="29" xr:uid="{3C9E2FB6-4013-4108-851E-44B42960E338}"/>
    <cellStyle name="Percent 6 2" xfId="84" xr:uid="{A9529AA1-C733-45A5-9A59-8E9A9D926271}"/>
    <cellStyle name="Percent 6 2 2" xfId="189" xr:uid="{DCA23980-98AC-43CA-941E-9708457EFE2C}"/>
    <cellStyle name="Percent 6 3" xfId="136" xr:uid="{EABCDA63-DFA2-47E3-B194-D18A8290ED26}"/>
    <cellStyle name="Percent 6 4" xfId="242" xr:uid="{BF05A554-C9DA-4EDB-8DB8-0DF36B087CE2}"/>
    <cellStyle name="Percent 7" xfId="42" xr:uid="{E615D24B-233E-4FC3-8466-3E474BB7156C}"/>
    <cellStyle name="Percent 7 2" xfId="97" xr:uid="{C8975516-84DD-418A-B968-A1AE0DCED118}"/>
    <cellStyle name="Percent 7 2 2" xfId="202" xr:uid="{B240505D-1F90-4AB5-9ECC-FDF506CBA6F0}"/>
    <cellStyle name="Percent 7 3" xfId="149" xr:uid="{C16F36D8-1935-485F-A488-481927ED7425}"/>
    <cellStyle name="Percent 7 4" xfId="255" xr:uid="{B366D0BE-EE6A-4940-AA7E-7AEEA6EF2312}"/>
    <cellStyle name="Percent 8" xfId="58" xr:uid="{DAF5A91A-7863-44B8-B357-3AAC899BD8B2}"/>
    <cellStyle name="Percent 9" xfId="55" xr:uid="{05B3DA8B-8D4B-4546-93F0-A0F74AD24A02}"/>
    <cellStyle name="Percent 9 2" xfId="163" xr:uid="{DE2C4031-335C-4ED2-9DB3-04920DD9A697}"/>
    <cellStyle name="Percent 9 3" xfId="269" xr:uid="{7BB585CD-A1EF-4BBB-B700-8A33B7BBB13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3" t="s">
        <v>382</v>
      </c>
      <c r="C12" s="53" t="s">
        <v>372</v>
      </c>
      <c r="D12" s="74" t="s">
        <v>61</v>
      </c>
      <c r="E12" s="22"/>
      <c r="F12" s="22"/>
      <c r="G12" s="22"/>
      <c r="H12" s="22"/>
    </row>
    <row r="13" spans="1:8" x14ac:dyDescent="0.25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5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5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5">
      <c r="A17" s="1"/>
      <c r="B17" s="75" t="s">
        <v>207</v>
      </c>
      <c r="C17" s="75" t="s">
        <v>208</v>
      </c>
      <c r="D17" s="76" t="s">
        <v>61</v>
      </c>
      <c r="E17" s="22"/>
      <c r="F17" s="22"/>
    </row>
    <row r="18" spans="1:9" x14ac:dyDescent="0.25">
      <c r="A18" s="30"/>
      <c r="B18" s="77" t="s">
        <v>73</v>
      </c>
      <c r="C18" s="77" t="s">
        <v>209</v>
      </c>
      <c r="D18" s="6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355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98" t="s">
        <v>101</v>
      </c>
      <c r="C38" s="98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54" t="s">
        <v>210</v>
      </c>
      <c r="C40" s="55"/>
    </row>
    <row r="41" spans="1:9" x14ac:dyDescent="0.25">
      <c r="B41" s="56" t="s">
        <v>211</v>
      </c>
      <c r="C41" s="56"/>
    </row>
    <row r="42" spans="1:9" x14ac:dyDescent="0.25">
      <c r="B42" s="57" t="s">
        <v>212</v>
      </c>
      <c r="C42" s="57" t="s">
        <v>213</v>
      </c>
    </row>
    <row r="43" spans="1:9" x14ac:dyDescent="0.25">
      <c r="B43" s="57" t="s">
        <v>214</v>
      </c>
      <c r="C43" s="57" t="s">
        <v>215</v>
      </c>
    </row>
    <row r="44" spans="1:9" x14ac:dyDescent="0.25">
      <c r="B44" s="56" t="s">
        <v>69</v>
      </c>
      <c r="C44" s="56"/>
    </row>
    <row r="45" spans="1:9" x14ac:dyDescent="0.25">
      <c r="B45" s="57" t="s">
        <v>216</v>
      </c>
      <c r="C45" s="57" t="s">
        <v>217</v>
      </c>
      <c r="I45" s="22"/>
    </row>
    <row r="46" spans="1:9" x14ac:dyDescent="0.25">
      <c r="B46" s="57" t="s">
        <v>218</v>
      </c>
      <c r="C46" s="57" t="s">
        <v>219</v>
      </c>
      <c r="I46" s="22"/>
    </row>
    <row r="47" spans="1:9" x14ac:dyDescent="0.25">
      <c r="B47" s="57" t="s">
        <v>220</v>
      </c>
      <c r="C47" s="57" t="s">
        <v>221</v>
      </c>
    </row>
    <row r="48" spans="1:9" x14ac:dyDescent="0.25">
      <c r="B48" s="57" t="s">
        <v>222</v>
      </c>
      <c r="C48" s="57" t="s">
        <v>223</v>
      </c>
    </row>
    <row r="49" spans="2:3" x14ac:dyDescent="0.25">
      <c r="B49" s="57" t="s">
        <v>224</v>
      </c>
      <c r="C49" s="57" t="s">
        <v>225</v>
      </c>
    </row>
    <row r="50" spans="2:3" x14ac:dyDescent="0.25">
      <c r="B50" s="57" t="s">
        <v>226</v>
      </c>
      <c r="C50" s="57" t="s">
        <v>227</v>
      </c>
    </row>
    <row r="51" spans="2:3" x14ac:dyDescent="0.25">
      <c r="B51" s="57" t="s">
        <v>228</v>
      </c>
      <c r="C51" s="57" t="s">
        <v>229</v>
      </c>
    </row>
    <row r="52" spans="2:3" x14ac:dyDescent="0.25">
      <c r="B52" s="57" t="s">
        <v>230</v>
      </c>
      <c r="C52" s="57" t="s">
        <v>231</v>
      </c>
    </row>
    <row r="53" spans="2:3" x14ac:dyDescent="0.25">
      <c r="B53" s="57" t="s">
        <v>232</v>
      </c>
      <c r="C53" s="57" t="s">
        <v>233</v>
      </c>
    </row>
    <row r="54" spans="2:3" x14ac:dyDescent="0.25">
      <c r="B54" s="57" t="s">
        <v>234</v>
      </c>
      <c r="C54" s="57" t="s">
        <v>235</v>
      </c>
    </row>
    <row r="55" spans="2:3" x14ac:dyDescent="0.25">
      <c r="B55" s="57" t="s">
        <v>236</v>
      </c>
      <c r="C55" s="57" t="s">
        <v>237</v>
      </c>
    </row>
    <row r="56" spans="2:3" x14ac:dyDescent="0.25">
      <c r="B56" s="57" t="s">
        <v>238</v>
      </c>
      <c r="C56" s="57" t="s">
        <v>239</v>
      </c>
    </row>
    <row r="57" spans="2:3" x14ac:dyDescent="0.25">
      <c r="B57" s="57" t="s">
        <v>240</v>
      </c>
      <c r="C57" s="57" t="s">
        <v>241</v>
      </c>
    </row>
    <row r="58" spans="2:3" x14ac:dyDescent="0.25">
      <c r="B58" s="57" t="s">
        <v>242</v>
      </c>
      <c r="C58" s="57" t="s">
        <v>243</v>
      </c>
    </row>
    <row r="59" spans="2:3" x14ac:dyDescent="0.25">
      <c r="B59" s="57" t="s">
        <v>244</v>
      </c>
      <c r="C59" s="57" t="s">
        <v>245</v>
      </c>
    </row>
    <row r="60" spans="2:3" x14ac:dyDescent="0.25">
      <c r="B60" s="57" t="s">
        <v>357</v>
      </c>
      <c r="C60" s="57" t="s">
        <v>246</v>
      </c>
    </row>
    <row r="61" spans="2:3" x14ac:dyDescent="0.25">
      <c r="B61" s="57" t="s">
        <v>358</v>
      </c>
      <c r="C61" s="57" t="s">
        <v>247</v>
      </c>
    </row>
    <row r="62" spans="2:3" x14ac:dyDescent="0.25">
      <c r="B62" s="57" t="s">
        <v>248</v>
      </c>
      <c r="C62" s="57" t="s">
        <v>249</v>
      </c>
    </row>
    <row r="63" spans="2:3" x14ac:dyDescent="0.25">
      <c r="B63" s="57" t="s">
        <v>250</v>
      </c>
      <c r="C63" s="57" t="s">
        <v>251</v>
      </c>
    </row>
    <row r="64" spans="2:3" x14ac:dyDescent="0.25">
      <c r="B64" s="56" t="s">
        <v>252</v>
      </c>
      <c r="C64" s="56"/>
    </row>
    <row r="65" spans="2:3" x14ac:dyDescent="0.25">
      <c r="B65" s="57" t="s">
        <v>253</v>
      </c>
      <c r="C65" s="57" t="s">
        <v>254</v>
      </c>
    </row>
    <row r="66" spans="2:3" x14ac:dyDescent="0.25">
      <c r="B66" s="57" t="s">
        <v>329</v>
      </c>
      <c r="C66" s="57" t="s">
        <v>255</v>
      </c>
    </row>
    <row r="67" spans="2:3" x14ac:dyDescent="0.25">
      <c r="B67" s="57" t="s">
        <v>315</v>
      </c>
      <c r="C67" s="57" t="s">
        <v>256</v>
      </c>
    </row>
    <row r="68" spans="2:3" x14ac:dyDescent="0.25">
      <c r="B68" s="57" t="s">
        <v>316</v>
      </c>
      <c r="C68" s="57" t="s">
        <v>257</v>
      </c>
    </row>
    <row r="69" spans="2:3" x14ac:dyDescent="0.25">
      <c r="B69" s="57" t="s">
        <v>317</v>
      </c>
      <c r="C69" s="57" t="s">
        <v>258</v>
      </c>
    </row>
    <row r="70" spans="2:3" x14ac:dyDescent="0.25">
      <c r="B70" s="57" t="s">
        <v>318</v>
      </c>
      <c r="C70" s="57" t="s">
        <v>259</v>
      </c>
    </row>
    <row r="71" spans="2:3" x14ac:dyDescent="0.25">
      <c r="B71" s="57" t="s">
        <v>319</v>
      </c>
      <c r="C71" s="57" t="s">
        <v>260</v>
      </c>
    </row>
    <row r="72" spans="2:3" x14ac:dyDescent="0.25">
      <c r="B72" s="57" t="s">
        <v>320</v>
      </c>
      <c r="C72" s="57" t="s">
        <v>261</v>
      </c>
    </row>
    <row r="73" spans="2:3" x14ac:dyDescent="0.25">
      <c r="B73" s="57" t="s">
        <v>321</v>
      </c>
      <c r="C73" s="57" t="s">
        <v>262</v>
      </c>
    </row>
    <row r="74" spans="2:3" x14ac:dyDescent="0.25">
      <c r="B74" s="57" t="s">
        <v>322</v>
      </c>
      <c r="C74" s="57" t="s">
        <v>263</v>
      </c>
    </row>
    <row r="75" spans="2:3" x14ac:dyDescent="0.25">
      <c r="B75" s="57" t="s">
        <v>323</v>
      </c>
      <c r="C75" s="57" t="s">
        <v>264</v>
      </c>
    </row>
    <row r="76" spans="2:3" x14ac:dyDescent="0.25">
      <c r="B76" s="57" t="s">
        <v>324</v>
      </c>
      <c r="C76" s="57" t="s">
        <v>265</v>
      </c>
    </row>
    <row r="77" spans="2:3" x14ac:dyDescent="0.25">
      <c r="B77" s="57" t="s">
        <v>325</v>
      </c>
      <c r="C77" s="57" t="s">
        <v>266</v>
      </c>
    </row>
    <row r="78" spans="2:3" x14ac:dyDescent="0.25">
      <c r="B78" s="57" t="s">
        <v>326</v>
      </c>
      <c r="C78" s="57" t="s">
        <v>267</v>
      </c>
    </row>
    <row r="79" spans="2:3" x14ac:dyDescent="0.25">
      <c r="B79" s="57" t="s">
        <v>359</v>
      </c>
      <c r="C79" s="57" t="s">
        <v>268</v>
      </c>
    </row>
    <row r="80" spans="2:3" x14ac:dyDescent="0.25">
      <c r="B80" s="57" t="s">
        <v>360</v>
      </c>
      <c r="C80" s="57" t="s">
        <v>269</v>
      </c>
    </row>
    <row r="81" spans="2:3" x14ac:dyDescent="0.25">
      <c r="B81" s="57" t="s">
        <v>361</v>
      </c>
      <c r="C81" s="57" t="s">
        <v>270</v>
      </c>
    </row>
    <row r="82" spans="2:3" x14ac:dyDescent="0.25">
      <c r="B82" s="57" t="s">
        <v>327</v>
      </c>
      <c r="C82" s="57" t="s">
        <v>271</v>
      </c>
    </row>
    <row r="83" spans="2:3" x14ac:dyDescent="0.25">
      <c r="B83" s="57" t="s">
        <v>328</v>
      </c>
      <c r="C83" s="57" t="s">
        <v>272</v>
      </c>
    </row>
    <row r="84" spans="2:3" x14ac:dyDescent="0.25">
      <c r="B84" s="56" t="s">
        <v>273</v>
      </c>
      <c r="C84" s="56"/>
    </row>
    <row r="85" spans="2:3" x14ac:dyDescent="0.25">
      <c r="B85" s="57" t="s">
        <v>274</v>
      </c>
      <c r="C85" s="57" t="s">
        <v>275</v>
      </c>
    </row>
    <row r="86" spans="2:3" x14ac:dyDescent="0.25">
      <c r="B86" s="57" t="s">
        <v>276</v>
      </c>
      <c r="C86" s="57" t="s">
        <v>277</v>
      </c>
    </row>
    <row r="87" spans="2:3" x14ac:dyDescent="0.25">
      <c r="B87" s="57" t="s">
        <v>278</v>
      </c>
      <c r="C87" s="57" t="s">
        <v>279</v>
      </c>
    </row>
    <row r="88" spans="2:3" x14ac:dyDescent="0.25">
      <c r="B88" s="57" t="s">
        <v>280</v>
      </c>
      <c r="C88" s="57" t="s">
        <v>281</v>
      </c>
    </row>
    <row r="89" spans="2:3" x14ac:dyDescent="0.25">
      <c r="B89" s="57" t="s">
        <v>282</v>
      </c>
      <c r="C89" s="57" t="s">
        <v>283</v>
      </c>
    </row>
    <row r="90" spans="2:3" x14ac:dyDescent="0.25">
      <c r="B90" s="56" t="s">
        <v>284</v>
      </c>
      <c r="C90" s="56"/>
    </row>
    <row r="91" spans="2:3" x14ac:dyDescent="0.25">
      <c r="B91" s="57" t="s">
        <v>362</v>
      </c>
      <c r="C91" s="57" t="s">
        <v>285</v>
      </c>
    </row>
    <row r="92" spans="2:3" x14ac:dyDescent="0.25">
      <c r="B92" s="57" t="s">
        <v>363</v>
      </c>
      <c r="C92" s="57" t="s">
        <v>286</v>
      </c>
    </row>
    <row r="93" spans="2:3" x14ac:dyDescent="0.25">
      <c r="B93" s="57" t="s">
        <v>287</v>
      </c>
      <c r="C93" s="57" t="s">
        <v>288</v>
      </c>
    </row>
    <row r="94" spans="2:3" x14ac:dyDescent="0.25">
      <c r="B94" s="58" t="s">
        <v>76</v>
      </c>
      <c r="C94" s="59"/>
    </row>
    <row r="95" spans="2:3" x14ac:dyDescent="0.25">
      <c r="B95" s="56" t="s">
        <v>289</v>
      </c>
      <c r="C95" s="56"/>
    </row>
    <row r="96" spans="2:3" x14ac:dyDescent="0.25">
      <c r="B96" s="57" t="s">
        <v>290</v>
      </c>
      <c r="C96" s="57" t="s">
        <v>291</v>
      </c>
    </row>
    <row r="97" spans="2:10" x14ac:dyDescent="0.25">
      <c r="B97" s="57" t="s">
        <v>292</v>
      </c>
      <c r="C97" s="57" t="s">
        <v>293</v>
      </c>
    </row>
    <row r="98" spans="2:10" x14ac:dyDescent="0.25">
      <c r="B98" s="57" t="s">
        <v>294</v>
      </c>
      <c r="C98" s="57" t="s">
        <v>295</v>
      </c>
    </row>
    <row r="99" spans="2:10" x14ac:dyDescent="0.25">
      <c r="B99" s="57" t="s">
        <v>384</v>
      </c>
      <c r="C99" s="57" t="s">
        <v>296</v>
      </c>
    </row>
    <row r="100" spans="2:10" s="1" customFormat="1" x14ac:dyDescent="0.25">
      <c r="B100" s="57" t="s">
        <v>297</v>
      </c>
      <c r="C100" s="57" t="s">
        <v>298</v>
      </c>
    </row>
    <row r="101" spans="2:10" x14ac:dyDescent="0.25">
      <c r="B101" s="57" t="s">
        <v>299</v>
      </c>
      <c r="C101" s="57" t="s">
        <v>300</v>
      </c>
    </row>
    <row r="102" spans="2:10" x14ac:dyDescent="0.25">
      <c r="B102" s="57" t="s">
        <v>301</v>
      </c>
      <c r="C102" s="57" t="s">
        <v>302</v>
      </c>
    </row>
    <row r="103" spans="2:10" x14ac:dyDescent="0.25">
      <c r="B103" s="56" t="s">
        <v>331</v>
      </c>
      <c r="C103" s="56"/>
    </row>
    <row r="104" spans="2:10" x14ac:dyDescent="0.25">
      <c r="B104" s="57" t="s">
        <v>348</v>
      </c>
      <c r="C104" s="57" t="s">
        <v>332</v>
      </c>
    </row>
    <row r="105" spans="2:10" x14ac:dyDescent="0.25">
      <c r="B105" s="57" t="s">
        <v>349</v>
      </c>
      <c r="C105" s="57" t="s">
        <v>333</v>
      </c>
      <c r="J105" s="22"/>
    </row>
    <row r="106" spans="2:10" x14ac:dyDescent="0.25">
      <c r="B106" s="57" t="s">
        <v>350</v>
      </c>
      <c r="C106" s="57" t="s">
        <v>345</v>
      </c>
      <c r="J106" s="22"/>
    </row>
    <row r="107" spans="2:10" x14ac:dyDescent="0.25">
      <c r="B107" s="57" t="s">
        <v>351</v>
      </c>
      <c r="C107" s="57" t="s">
        <v>334</v>
      </c>
      <c r="J107" s="22"/>
    </row>
    <row r="108" spans="2:10" s="1" customFormat="1" x14ac:dyDescent="0.25">
      <c r="B108" s="57" t="s">
        <v>352</v>
      </c>
      <c r="C108" s="57" t="s">
        <v>346</v>
      </c>
      <c r="J108" s="22"/>
    </row>
    <row r="109" spans="2:10" s="1" customFormat="1" x14ac:dyDescent="0.25">
      <c r="B109" s="57" t="s">
        <v>353</v>
      </c>
      <c r="C109" s="57" t="s">
        <v>347</v>
      </c>
      <c r="J109" s="22"/>
    </row>
    <row r="110" spans="2:10" s="1" customFormat="1" x14ac:dyDescent="0.25">
      <c r="B110" s="57" t="s">
        <v>354</v>
      </c>
      <c r="C110" s="57" t="s">
        <v>335</v>
      </c>
      <c r="J110" s="22"/>
    </row>
    <row r="111" spans="2:10" x14ac:dyDescent="0.25">
      <c r="B111" s="56" t="s">
        <v>303</v>
      </c>
      <c r="C111" s="56"/>
      <c r="J111" s="22"/>
    </row>
    <row r="112" spans="2:10" x14ac:dyDescent="0.25">
      <c r="B112" s="57" t="s">
        <v>336</v>
      </c>
      <c r="C112" s="57" t="s">
        <v>304</v>
      </c>
      <c r="J112" s="22"/>
    </row>
    <row r="113" spans="2:10" x14ac:dyDescent="0.25">
      <c r="B113" s="57" t="s">
        <v>337</v>
      </c>
      <c r="C113" s="57" t="s">
        <v>305</v>
      </c>
      <c r="J113" s="22"/>
    </row>
    <row r="114" spans="2:10" x14ac:dyDescent="0.25">
      <c r="B114" s="57" t="s">
        <v>338</v>
      </c>
      <c r="C114" s="57" t="s">
        <v>306</v>
      </c>
      <c r="J114" s="22"/>
    </row>
    <row r="115" spans="2:10" x14ac:dyDescent="0.25">
      <c r="B115" s="57" t="s">
        <v>339</v>
      </c>
      <c r="C115" s="57" t="s">
        <v>307</v>
      </c>
      <c r="J115" s="22"/>
    </row>
    <row r="116" spans="2:10" x14ac:dyDescent="0.25">
      <c r="B116" s="57" t="s">
        <v>340</v>
      </c>
      <c r="C116" s="57" t="s">
        <v>308</v>
      </c>
      <c r="J116" s="22"/>
    </row>
    <row r="117" spans="2:10" x14ac:dyDescent="0.25">
      <c r="B117" s="57" t="s">
        <v>341</v>
      </c>
      <c r="C117" s="57" t="s">
        <v>309</v>
      </c>
      <c r="J117" s="22"/>
    </row>
    <row r="118" spans="2:10" x14ac:dyDescent="0.25">
      <c r="B118" s="57" t="s">
        <v>342</v>
      </c>
      <c r="C118" s="57" t="s">
        <v>310</v>
      </c>
      <c r="J118" s="22"/>
    </row>
    <row r="119" spans="2:10" x14ac:dyDescent="0.25">
      <c r="B119" s="56" t="s">
        <v>311</v>
      </c>
      <c r="C119" s="56"/>
      <c r="J119" s="22"/>
    </row>
    <row r="120" spans="2:10" x14ac:dyDescent="0.25">
      <c r="B120" s="57" t="s">
        <v>343</v>
      </c>
      <c r="C120" s="57" t="s">
        <v>312</v>
      </c>
    </row>
    <row r="121" spans="2:10" x14ac:dyDescent="0.25">
      <c r="B121" s="57" t="s">
        <v>364</v>
      </c>
      <c r="C121" s="57" t="s">
        <v>313</v>
      </c>
    </row>
    <row r="122" spans="2:10" x14ac:dyDescent="0.25">
      <c r="B122" s="57" t="s">
        <v>344</v>
      </c>
      <c r="C122" s="57" t="s">
        <v>314</v>
      </c>
    </row>
    <row r="123" spans="2:10" s="1" customFormat="1" x14ac:dyDescent="0.25">
      <c r="B123" s="58" t="s">
        <v>366</v>
      </c>
      <c r="C123" s="59"/>
    </row>
    <row r="124" spans="2:10" x14ac:dyDescent="0.25">
      <c r="B124" s="56" t="s">
        <v>370</v>
      </c>
      <c r="C124" s="56"/>
    </row>
    <row r="125" spans="2:10" x14ac:dyDescent="0.25">
      <c r="B125" s="70" t="s">
        <v>379</v>
      </c>
      <c r="C125" s="70" t="s">
        <v>367</v>
      </c>
    </row>
    <row r="126" spans="2:10" x14ac:dyDescent="0.25">
      <c r="B126" s="70" t="s">
        <v>377</v>
      </c>
      <c r="C126" s="70" t="s">
        <v>368</v>
      </c>
    </row>
    <row r="127" spans="2:10" x14ac:dyDescent="0.25">
      <c r="B127" s="70" t="s">
        <v>378</v>
      </c>
      <c r="C127" s="70" t="s">
        <v>369</v>
      </c>
    </row>
    <row r="128" spans="2:10" x14ac:dyDescent="0.25">
      <c r="B128" s="56" t="s">
        <v>373</v>
      </c>
      <c r="C128" s="56"/>
    </row>
    <row r="129" spans="2:12" ht="14.4" x14ac:dyDescent="0.3">
      <c r="B129" s="71" t="s">
        <v>380</v>
      </c>
      <c r="C129" s="72" t="s">
        <v>374</v>
      </c>
    </row>
    <row r="130" spans="2:12" ht="14.4" x14ac:dyDescent="0.3">
      <c r="B130" s="73" t="s">
        <v>381</v>
      </c>
      <c r="C130" s="73" t="s">
        <v>375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abSelected="1" topLeftCell="A154" zoomScale="85" zoomScaleNormal="85" workbookViewId="0">
      <selection activeCell="E177" sqref="E177"/>
    </sheetView>
  </sheetViews>
  <sheetFormatPr defaultRowHeight="13.2" x14ac:dyDescent="0.25"/>
  <cols>
    <col min="1" max="1" width="3.33203125" customWidth="1"/>
    <col min="2" max="2" width="24.44140625" customWidth="1"/>
    <col min="3" max="3" width="49.664062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5" max="35" width="22.2187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330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365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371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371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371</v>
      </c>
      <c r="P90" s="22"/>
    </row>
    <row r="91" spans="2:16" s="1" customFormat="1" ht="14.4" x14ac:dyDescent="0.3">
      <c r="B91" s="27" t="s">
        <v>376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371</v>
      </c>
      <c r="P92" s="22"/>
    </row>
    <row r="93" spans="2:16" x14ac:dyDescent="0.25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371</v>
      </c>
      <c r="H93" s="30"/>
      <c r="I93" s="30"/>
      <c r="J93" s="30"/>
      <c r="K93" s="48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389</v>
      </c>
      <c r="K97" s="12" t="s">
        <v>104</v>
      </c>
      <c r="L97" s="12" t="s">
        <v>383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55.8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V102" s="1"/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12.82</v>
      </c>
      <c r="R104" s="48">
        <v>1.49</v>
      </c>
      <c r="S104" s="1">
        <v>25</v>
      </c>
      <c r="T104" s="1">
        <v>1E-3</v>
      </c>
      <c r="V104" s="1"/>
      <c r="W104" s="1"/>
      <c r="X104" s="1"/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v>20.62</v>
      </c>
      <c r="R105" s="48">
        <v>1.49</v>
      </c>
      <c r="S105" s="1">
        <v>25</v>
      </c>
      <c r="T105" s="1">
        <v>1E-3</v>
      </c>
      <c r="V105" s="1"/>
      <c r="W105" s="1"/>
      <c r="X105" s="1"/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f>20.62</f>
        <v>20.62</v>
      </c>
      <c r="R106" s="48">
        <v>1.49</v>
      </c>
      <c r="S106" s="1">
        <v>25</v>
      </c>
      <c r="T106" s="1">
        <v>1E-3</v>
      </c>
      <c r="V106" s="1"/>
      <c r="W106" s="1"/>
      <c r="X106" s="1"/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v>12.82</v>
      </c>
      <c r="R107" s="48">
        <v>1.49</v>
      </c>
      <c r="S107" s="1">
        <v>25</v>
      </c>
      <c r="T107" s="1">
        <v>1E-3</v>
      </c>
      <c r="V107" s="1"/>
      <c r="W107" s="1"/>
      <c r="X107" s="1"/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v>12.82</v>
      </c>
      <c r="R108" s="48">
        <v>1.49</v>
      </c>
      <c r="S108" s="1">
        <v>25</v>
      </c>
      <c r="T108" s="1">
        <v>1E-3</v>
      </c>
      <c r="V108" s="1"/>
      <c r="W108" s="1"/>
      <c r="X108" s="1"/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f>Q106</f>
        <v>20.62</v>
      </c>
      <c r="R109" s="48">
        <v>1.49</v>
      </c>
      <c r="S109" s="1">
        <v>25</v>
      </c>
      <c r="T109" s="1">
        <v>1E-3</v>
      </c>
      <c r="V109" s="1"/>
      <c r="W109" s="1"/>
      <c r="X109" s="1"/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f>Q106</f>
        <v>20.62</v>
      </c>
      <c r="R110" s="48">
        <v>1.49</v>
      </c>
      <c r="S110" s="1">
        <v>25</v>
      </c>
      <c r="T110" s="1">
        <v>1E-3</v>
      </c>
      <c r="V110" s="1"/>
      <c r="W110" s="1"/>
      <c r="X110" s="1"/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f>Q110</f>
        <v>20.62</v>
      </c>
      <c r="R111" s="48">
        <v>1.49</v>
      </c>
      <c r="S111" s="1">
        <v>25</v>
      </c>
      <c r="T111" s="1">
        <v>1E-3</v>
      </c>
      <c r="V111" s="1"/>
      <c r="W111" s="1"/>
      <c r="X111" s="1"/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f>Q104</f>
        <v>12.82</v>
      </c>
      <c r="R112" s="48">
        <v>1.49</v>
      </c>
      <c r="S112" s="1">
        <v>25</v>
      </c>
      <c r="T112" s="1">
        <v>1E-3</v>
      </c>
      <c r="V112" s="1"/>
      <c r="W112" s="1"/>
      <c r="X112" s="1"/>
    </row>
    <row r="113" spans="2:24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f>AVERAGE(Q112,Q114)</f>
        <v>16.72</v>
      </c>
      <c r="R113" s="48">
        <v>1.49</v>
      </c>
      <c r="S113" s="1">
        <v>25</v>
      </c>
      <c r="T113" s="1">
        <v>1E-3</v>
      </c>
      <c r="V113" s="1"/>
      <c r="W113" s="1"/>
      <c r="X113" s="1"/>
    </row>
    <row r="114" spans="2:24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f>Q105</f>
        <v>20.62</v>
      </c>
      <c r="R114" s="48">
        <v>1.49</v>
      </c>
      <c r="S114" s="1">
        <v>25</v>
      </c>
      <c r="T114" s="1">
        <v>1E-3</v>
      </c>
      <c r="V114" s="1"/>
      <c r="W114" s="1"/>
      <c r="X114" s="1"/>
    </row>
    <row r="115" spans="2:24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f>Q112</f>
        <v>12.82</v>
      </c>
      <c r="R115" s="48">
        <v>1.49</v>
      </c>
      <c r="S115" s="1">
        <v>25</v>
      </c>
      <c r="T115" s="1">
        <v>1E-3</v>
      </c>
      <c r="V115" s="1"/>
      <c r="W115" s="1"/>
      <c r="X115" s="1"/>
    </row>
    <row r="116" spans="2:24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f t="shared" ref="Q116:Q117" si="3">Q113</f>
        <v>16.72</v>
      </c>
      <c r="R116" s="48">
        <v>1.49</v>
      </c>
      <c r="S116" s="1">
        <v>25</v>
      </c>
      <c r="T116" s="1">
        <v>1E-3</v>
      </c>
      <c r="V116" s="1"/>
      <c r="W116" s="1"/>
      <c r="X116" s="1"/>
    </row>
    <row r="117" spans="2:24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f t="shared" si="3"/>
        <v>20.62</v>
      </c>
      <c r="R117" s="48">
        <v>1.49</v>
      </c>
      <c r="S117" s="1">
        <v>25</v>
      </c>
      <c r="T117" s="1">
        <v>1E-3</v>
      </c>
      <c r="V117" s="1"/>
      <c r="W117" s="1"/>
      <c r="X117" s="1"/>
    </row>
    <row r="118" spans="2:24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f>Q115</f>
        <v>12.82</v>
      </c>
      <c r="R118" s="48">
        <v>1.49</v>
      </c>
      <c r="S118" s="1">
        <v>25</v>
      </c>
      <c r="T118" s="1">
        <v>1E-3</v>
      </c>
      <c r="V118" s="1"/>
      <c r="W118" s="1"/>
      <c r="X118" s="1"/>
    </row>
    <row r="119" spans="2:24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f t="shared" ref="Q119:Q120" si="4">Q116</f>
        <v>16.72</v>
      </c>
      <c r="R119" s="48">
        <v>1.49</v>
      </c>
      <c r="S119" s="1">
        <v>25</v>
      </c>
      <c r="T119" s="1">
        <v>1E-3</v>
      </c>
      <c r="V119" s="1"/>
      <c r="W119" s="1"/>
      <c r="X119" s="1"/>
    </row>
    <row r="120" spans="2:24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f t="shared" si="4"/>
        <v>20.62</v>
      </c>
      <c r="R120" s="48">
        <v>1.49</v>
      </c>
      <c r="S120" s="1">
        <v>25</v>
      </c>
      <c r="T120" s="1">
        <v>1E-3</v>
      </c>
      <c r="V120" s="1"/>
      <c r="W120" s="1"/>
      <c r="X120" s="1"/>
    </row>
    <row r="121" spans="2:24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f>Q106</f>
        <v>20.62</v>
      </c>
      <c r="R121" s="48">
        <v>1.49</v>
      </c>
      <c r="S121" s="1">
        <v>25</v>
      </c>
      <c r="T121" s="1">
        <v>1E-3</v>
      </c>
      <c r="V121" s="1"/>
      <c r="W121" s="1"/>
      <c r="X121" s="1"/>
    </row>
    <row r="122" spans="2:24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f>Q106</f>
        <v>20.62</v>
      </c>
      <c r="R122" s="48">
        <v>1.49</v>
      </c>
      <c r="S122" s="1">
        <v>25</v>
      </c>
      <c r="T122" s="1">
        <v>1E-3</v>
      </c>
      <c r="V122" s="1"/>
      <c r="W122" s="1"/>
      <c r="X122" s="1"/>
    </row>
    <row r="123" spans="2:24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4" x14ac:dyDescent="0.25">
      <c r="B124" s="1" t="str">
        <f t="shared" ref="B124:B142" si="5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  <c r="V124" s="1"/>
      <c r="W124" s="1"/>
      <c r="X124" s="1"/>
    </row>
    <row r="125" spans="2:24" x14ac:dyDescent="0.25">
      <c r="B125" s="1" t="str">
        <f t="shared" si="5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6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  <c r="V125" s="1"/>
      <c r="W125" s="1"/>
      <c r="X125" s="1"/>
    </row>
    <row r="126" spans="2:24" x14ac:dyDescent="0.25">
      <c r="B126" s="1" t="str">
        <f t="shared" si="5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6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7">Q125</f>
        <v>39.93</v>
      </c>
      <c r="R126" s="48">
        <v>1.49</v>
      </c>
      <c r="S126" s="1">
        <v>15</v>
      </c>
      <c r="T126" s="1">
        <v>1E-3</v>
      </c>
      <c r="V126" s="1"/>
      <c r="W126" s="1"/>
      <c r="X126" s="1"/>
    </row>
    <row r="127" spans="2:24" x14ac:dyDescent="0.25">
      <c r="B127" s="1" t="str">
        <f t="shared" si="5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6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7"/>
        <v>39.93</v>
      </c>
      <c r="R127" s="48">
        <v>1.49</v>
      </c>
      <c r="S127" s="1">
        <v>15</v>
      </c>
      <c r="T127" s="1">
        <v>1E-3</v>
      </c>
      <c r="V127" s="1"/>
      <c r="W127" s="1"/>
      <c r="X127" s="1"/>
    </row>
    <row r="128" spans="2:24" x14ac:dyDescent="0.25">
      <c r="B128" s="1" t="str">
        <f t="shared" si="5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6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7"/>
        <v>39.93</v>
      </c>
      <c r="R128" s="48">
        <v>1.49</v>
      </c>
      <c r="S128" s="1">
        <v>15</v>
      </c>
      <c r="T128" s="1">
        <v>1E-3</v>
      </c>
      <c r="V128" s="1"/>
      <c r="W128" s="1"/>
      <c r="X128" s="1"/>
    </row>
    <row r="129" spans="2:20" x14ac:dyDescent="0.25">
      <c r="B129" s="1" t="str">
        <f t="shared" si="5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6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7"/>
        <v>39.93</v>
      </c>
      <c r="R129" s="48">
        <v>1.49</v>
      </c>
      <c r="S129" s="1">
        <v>15</v>
      </c>
      <c r="T129" s="1">
        <v>1E-3</v>
      </c>
    </row>
    <row r="130" spans="2:20" x14ac:dyDescent="0.25">
      <c r="B130" s="1" t="str">
        <f t="shared" si="5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6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7"/>
        <v>39.93</v>
      </c>
      <c r="R130" s="48">
        <v>1.49</v>
      </c>
      <c r="S130" s="1">
        <v>15</v>
      </c>
      <c r="T130" s="1">
        <v>1E-3</v>
      </c>
    </row>
    <row r="131" spans="2:20" x14ac:dyDescent="0.25">
      <c r="B131" s="1" t="str">
        <f t="shared" si="5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6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7"/>
        <v>39.93</v>
      </c>
      <c r="R131" s="48">
        <v>1.49</v>
      </c>
      <c r="S131" s="1">
        <v>15</v>
      </c>
      <c r="T131" s="1">
        <v>1E-3</v>
      </c>
    </row>
    <row r="132" spans="2:20" x14ac:dyDescent="0.25">
      <c r="B132" s="1" t="str">
        <f t="shared" si="5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6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7"/>
        <v>39.93</v>
      </c>
      <c r="R132" s="48">
        <v>1.49</v>
      </c>
      <c r="S132" s="1">
        <v>15</v>
      </c>
      <c r="T132" s="1">
        <v>1E-3</v>
      </c>
    </row>
    <row r="133" spans="2:20" x14ac:dyDescent="0.25">
      <c r="B133" s="1" t="str">
        <f t="shared" si="5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6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7"/>
        <v>39.93</v>
      </c>
      <c r="R133" s="48">
        <v>1.49</v>
      </c>
      <c r="S133" s="1">
        <v>15</v>
      </c>
      <c r="T133" s="1">
        <v>1E-3</v>
      </c>
    </row>
    <row r="134" spans="2:20" x14ac:dyDescent="0.25">
      <c r="B134" s="1" t="str">
        <f t="shared" si="5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6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7"/>
        <v>39.93</v>
      </c>
      <c r="R134" s="48">
        <v>1.49</v>
      </c>
      <c r="S134" s="1">
        <v>15</v>
      </c>
      <c r="T134" s="1">
        <v>1E-3</v>
      </c>
    </row>
    <row r="135" spans="2:20" x14ac:dyDescent="0.25">
      <c r="B135" s="1" t="str">
        <f t="shared" si="5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6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7"/>
        <v>39.93</v>
      </c>
      <c r="R135" s="48">
        <v>1.49</v>
      </c>
      <c r="S135" s="1">
        <v>15</v>
      </c>
      <c r="T135" s="1">
        <v>1E-3</v>
      </c>
    </row>
    <row r="136" spans="2:20" x14ac:dyDescent="0.25">
      <c r="B136" s="1" t="str">
        <f t="shared" si="5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6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7"/>
        <v>39.93</v>
      </c>
      <c r="R136" s="48">
        <v>1.49</v>
      </c>
      <c r="S136" s="1">
        <v>15</v>
      </c>
      <c r="T136" s="1">
        <v>1E-3</v>
      </c>
    </row>
    <row r="137" spans="2:20" x14ac:dyDescent="0.25">
      <c r="B137" s="1" t="str">
        <f t="shared" si="5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6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7"/>
        <v>39.93</v>
      </c>
      <c r="R137" s="48">
        <v>1.49</v>
      </c>
      <c r="S137" s="1">
        <v>15</v>
      </c>
      <c r="T137" s="1">
        <v>1E-3</v>
      </c>
    </row>
    <row r="138" spans="2:20" x14ac:dyDescent="0.25">
      <c r="B138" s="1" t="str">
        <f t="shared" si="5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6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7"/>
        <v>39.93</v>
      </c>
      <c r="R138" s="48">
        <v>1.49</v>
      </c>
      <c r="S138" s="1">
        <v>15</v>
      </c>
      <c r="T138" s="1">
        <v>1E-3</v>
      </c>
    </row>
    <row r="139" spans="2:20" x14ac:dyDescent="0.25">
      <c r="B139" s="1" t="str">
        <f t="shared" si="5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6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7"/>
        <v>39.93</v>
      </c>
      <c r="R139" s="48">
        <v>1.49</v>
      </c>
      <c r="S139" s="1">
        <v>15</v>
      </c>
      <c r="T139" s="1">
        <v>1E-3</v>
      </c>
    </row>
    <row r="140" spans="2:20" x14ac:dyDescent="0.25">
      <c r="B140" s="1" t="str">
        <f t="shared" si="5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6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7"/>
        <v>39.93</v>
      </c>
      <c r="R140" s="48">
        <v>1.49</v>
      </c>
      <c r="S140" s="1">
        <v>15</v>
      </c>
      <c r="T140" s="1">
        <v>1E-3</v>
      </c>
    </row>
    <row r="141" spans="2:20" x14ac:dyDescent="0.25">
      <c r="B141" s="1" t="str">
        <f t="shared" si="5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6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7"/>
        <v>39.93</v>
      </c>
      <c r="R141" s="48">
        <v>1.49</v>
      </c>
      <c r="S141" s="1">
        <v>15</v>
      </c>
      <c r="T141" s="1">
        <v>1E-3</v>
      </c>
    </row>
    <row r="142" spans="2:20" x14ac:dyDescent="0.25">
      <c r="B142" s="1" t="str">
        <f t="shared" si="5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6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7"/>
        <v>39.93</v>
      </c>
      <c r="R142" s="48">
        <v>1.49</v>
      </c>
      <c r="S142" s="1">
        <v>15</v>
      </c>
      <c r="T142" s="1">
        <v>1E-3</v>
      </c>
    </row>
    <row r="143" spans="2:20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8">AVERAGE(I145,K145)</f>
        <v>111.762</v>
      </c>
      <c r="K145" s="48">
        <v>113.565</v>
      </c>
      <c r="L145" s="48">
        <f t="shared" ref="L145:L160" si="9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8"/>
        <v>111.762</v>
      </c>
      <c r="K146" s="48">
        <v>113.565</v>
      </c>
      <c r="L146" s="48">
        <f t="shared" si="9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8"/>
        <v>323.60950000000003</v>
      </c>
      <c r="K147" s="48">
        <v>250</v>
      </c>
      <c r="L147" s="48">
        <f t="shared" si="9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8"/>
        <v>352.79750000000001</v>
      </c>
      <c r="K148" s="48">
        <v>308.37599999999998</v>
      </c>
      <c r="L148" s="48">
        <f t="shared" si="9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9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10">AVERAGE(I151,K151)</f>
        <v>935.5223742338045</v>
      </c>
      <c r="K151" s="48">
        <v>935.5223742338045</v>
      </c>
      <c r="L151" s="48">
        <f t="shared" si="9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10"/>
        <v>989.2715097553122</v>
      </c>
      <c r="K152" s="48">
        <v>989.2715097553122</v>
      </c>
      <c r="L152" s="48">
        <f t="shared" si="9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5">
      <c r="B154" s="1" t="str">
        <f t="shared" ref="B154:B160" si="11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9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5">
      <c r="B155" s="1" t="str">
        <f t="shared" si="11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2">AVERAGE(I155,K155)</f>
        <v>27.027999999999999</v>
      </c>
      <c r="K155" s="50">
        <v>27.109000000000002</v>
      </c>
      <c r="L155" s="48">
        <f t="shared" si="9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5">
      <c r="B156" s="1" t="str">
        <f t="shared" si="11"/>
        <v>T-LGT-PHEV_DST61</v>
      </c>
      <c r="C156" s="1" t="str">
        <f>Commodities!B9&amp;","&amp;Commodities!B15</f>
        <v>TRADST,TRAELC</v>
      </c>
      <c r="D156" s="49" t="str">
        <f t="shared" ref="D156:D160" si="13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2"/>
        <v>31.293500000000002</v>
      </c>
      <c r="K156" s="50">
        <v>29.062999999999999</v>
      </c>
      <c r="L156" s="48">
        <f t="shared" si="9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5">
      <c r="B157" s="1" t="str">
        <f t="shared" si="11"/>
        <v>T-LGT-ICE_NGB61</v>
      </c>
      <c r="C157" s="1" t="str">
        <f>Commodities!B13&amp;","&amp;Commodities!B14</f>
        <v>TRACNG,TRABNG</v>
      </c>
      <c r="D157" s="49" t="str">
        <f t="shared" si="13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2"/>
        <v>26.765499999999999</v>
      </c>
      <c r="K157" s="50">
        <v>25.433</v>
      </c>
      <c r="L157" s="48">
        <f t="shared" si="9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5">
      <c r="B158" s="1" t="str">
        <f t="shared" si="11"/>
        <v>T-LGT-PHEV_NGB61</v>
      </c>
      <c r="C158" s="1" t="str">
        <f>Commodities!B13&amp;","&amp;Commodities!B15</f>
        <v>TRACNG,TRAELC</v>
      </c>
      <c r="D158" s="49" t="str">
        <f t="shared" si="13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2"/>
        <v>33.258000000000003</v>
      </c>
      <c r="K158" s="50">
        <v>29.968</v>
      </c>
      <c r="L158" s="48">
        <f t="shared" si="9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5">
      <c r="B159" s="1" t="str">
        <f t="shared" si="11"/>
        <v>T-LGT-FCV_HYD61</v>
      </c>
      <c r="C159" s="1" t="str">
        <f>Commodities!B17</f>
        <v>TRAHYD</v>
      </c>
      <c r="D159" s="49" t="str">
        <f t="shared" si="13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2"/>
        <v>44.363</v>
      </c>
      <c r="K159" s="50">
        <v>32.58</v>
      </c>
      <c r="L159" s="48">
        <f t="shared" si="9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5">
      <c r="B160" s="1" t="str">
        <f t="shared" si="11"/>
        <v>T-LGT-BEV_ELC61</v>
      </c>
      <c r="C160" s="1" t="str">
        <f>Commodities!B15</f>
        <v>TRAELC</v>
      </c>
      <c r="D160" s="49" t="str">
        <f t="shared" si="13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2"/>
        <v>30.351500000000001</v>
      </c>
      <c r="K160" s="50">
        <v>28.533000000000001</v>
      </c>
      <c r="L160" s="48">
        <f t="shared" si="9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4.4" x14ac:dyDescent="0.3">
      <c r="B161" s="27" t="s">
        <v>330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5">
      <c r="B162" s="1" t="str">
        <f t="shared" ref="B162:B168" si="14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I162" si="15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5"/>
        <v>95.69</v>
      </c>
      <c r="J162" s="48">
        <f>AVERAGE(I162,K162)</f>
        <v>98.32</v>
      </c>
      <c r="K162" s="1">
        <f t="shared" ref="K162:K168" si="16">K170</f>
        <v>100.95</v>
      </c>
      <c r="L162" s="48">
        <f t="shared" ref="L162:L168" si="17">K162-((K162-M162)/4)</f>
        <v>100.95</v>
      </c>
      <c r="M162" s="1">
        <f t="shared" ref="M162:P168" si="18">M170</f>
        <v>100.95</v>
      </c>
      <c r="N162" s="48">
        <f t="shared" si="18"/>
        <v>2.1157042474212369</v>
      </c>
      <c r="O162" s="48">
        <f t="shared" si="18"/>
        <v>2.1689507539373367</v>
      </c>
      <c r="P162" s="48">
        <f t="shared" si="18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9">T170</f>
        <v>1E-3</v>
      </c>
    </row>
    <row r="163" spans="2:22" s="1" customFormat="1" x14ac:dyDescent="0.25">
      <c r="B163" s="1" t="str">
        <f t="shared" si="14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I168" si="20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20"/>
        <v>124.73</v>
      </c>
      <c r="J163" s="48">
        <f t="shared" ref="J163:J168" si="21">AVERAGE(I163,K163)</f>
        <v>124.92500000000001</v>
      </c>
      <c r="K163" s="1">
        <f t="shared" si="16"/>
        <v>125.12</v>
      </c>
      <c r="L163" s="48">
        <f>K163-((K163-M163)/4)</f>
        <v>123.88250000000001</v>
      </c>
      <c r="M163" s="1">
        <f t="shared" si="18"/>
        <v>120.17</v>
      </c>
      <c r="N163" s="48">
        <f t="shared" si="18"/>
        <v>3.5721072259038325</v>
      </c>
      <c r="O163" s="48">
        <f t="shared" si="18"/>
        <v>3.0618061936318557</v>
      </c>
      <c r="P163" s="48">
        <f t="shared" si="18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9"/>
        <v>1E-3</v>
      </c>
    </row>
    <row r="164" spans="2:22" s="1" customFormat="1" x14ac:dyDescent="0.25">
      <c r="B164" s="1" t="str">
        <f t="shared" si="14"/>
        <v>T-MGT-FCV_HYD71</v>
      </c>
      <c r="C164" s="1" t="str">
        <f t="shared" si="20"/>
        <v>TRAHYD</v>
      </c>
      <c r="D164" s="1" t="str">
        <f t="shared" ref="D164:D168" si="22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20"/>
        <v>345.67</v>
      </c>
      <c r="J164" s="48">
        <f t="shared" si="21"/>
        <v>283.94499999999999</v>
      </c>
      <c r="K164" s="1">
        <f t="shared" si="16"/>
        <v>222.22</v>
      </c>
      <c r="L164" s="48">
        <f t="shared" si="17"/>
        <v>195.70750000000001</v>
      </c>
      <c r="M164" s="1">
        <f t="shared" si="18"/>
        <v>116.17</v>
      </c>
      <c r="N164" s="48">
        <f t="shared" si="18"/>
        <v>3.5721072259038325</v>
      </c>
      <c r="O164" s="48">
        <f t="shared" si="18"/>
        <v>3.0618061936318557</v>
      </c>
      <c r="P164" s="48">
        <f t="shared" si="18"/>
        <v>2.3858458293310703</v>
      </c>
      <c r="Q164" s="48">
        <v>29.397500000000001</v>
      </c>
      <c r="R164" s="50">
        <f t="shared" ref="R164:R168" si="23">R163</f>
        <v>3.592571901094749</v>
      </c>
      <c r="S164" s="1">
        <v>20</v>
      </c>
      <c r="T164" s="1">
        <f t="shared" si="19"/>
        <v>1E-3</v>
      </c>
    </row>
    <row r="165" spans="2:22" s="1" customFormat="1" x14ac:dyDescent="0.25">
      <c r="B165" s="1" t="str">
        <f t="shared" si="14"/>
        <v>T-MGT-ICE_NGB71</v>
      </c>
      <c r="C165" s="1" t="str">
        <f>Commodities!B13&amp;","&amp;Commodities!B14</f>
        <v>TRACNG,TRABNG</v>
      </c>
      <c r="D165" s="1" t="str">
        <f t="shared" si="22"/>
        <v>TRAF</v>
      </c>
      <c r="E165" s="1">
        <f t="shared" si="20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20"/>
        <v>115.69</v>
      </c>
      <c r="J165" s="48">
        <f t="shared" si="21"/>
        <v>118.32</v>
      </c>
      <c r="K165" s="1">
        <f t="shared" si="16"/>
        <v>120.95</v>
      </c>
      <c r="L165" s="48">
        <f t="shared" si="17"/>
        <v>120.95</v>
      </c>
      <c r="M165" s="1">
        <f t="shared" si="18"/>
        <v>120.95</v>
      </c>
      <c r="N165" s="48">
        <f t="shared" si="18"/>
        <v>5.0989820625747049</v>
      </c>
      <c r="O165" s="48">
        <f t="shared" si="18"/>
        <v>3.5538821890369761</v>
      </c>
      <c r="P165" s="48">
        <f t="shared" si="18"/>
        <v>2.3292245236828353</v>
      </c>
      <c r="Q165" s="48">
        <v>29.397500000000001</v>
      </c>
      <c r="R165" s="50">
        <f t="shared" si="23"/>
        <v>3.592571901094749</v>
      </c>
      <c r="S165" s="1">
        <v>20</v>
      </c>
      <c r="T165" s="1">
        <f t="shared" si="19"/>
        <v>1E-3</v>
      </c>
    </row>
    <row r="166" spans="2:22" s="1" customFormat="1" x14ac:dyDescent="0.25">
      <c r="B166" s="1" t="str">
        <f t="shared" si="14"/>
        <v>T-MGT-HEV_NGB71</v>
      </c>
      <c r="C166" s="1" t="str">
        <f>Commodities!B13&amp;","&amp;Commodities!B14</f>
        <v>TRACNG,TRABNG</v>
      </c>
      <c r="D166" s="1" t="str">
        <f t="shared" si="22"/>
        <v>TRAF</v>
      </c>
      <c r="E166" s="1">
        <f t="shared" si="20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20"/>
        <v>144.72999999999999</v>
      </c>
      <c r="J166" s="48">
        <f t="shared" si="21"/>
        <v>144.92500000000001</v>
      </c>
      <c r="K166" s="1">
        <f t="shared" si="16"/>
        <v>145.12</v>
      </c>
      <c r="L166" s="48">
        <f t="shared" si="17"/>
        <v>143.88249999999999</v>
      </c>
      <c r="M166" s="1">
        <f t="shared" si="18"/>
        <v>140.16999999999999</v>
      </c>
      <c r="N166" s="48">
        <f t="shared" si="18"/>
        <v>5.0989820625747049</v>
      </c>
      <c r="O166" s="48">
        <f t="shared" si="18"/>
        <v>3.5538821890369761</v>
      </c>
      <c r="P166" s="48">
        <f t="shared" si="18"/>
        <v>2.3292245236828353</v>
      </c>
      <c r="Q166" s="48">
        <v>29.397500000000001</v>
      </c>
      <c r="R166" s="50">
        <f t="shared" si="23"/>
        <v>3.592571901094749</v>
      </c>
      <c r="S166" s="1">
        <v>20</v>
      </c>
      <c r="T166" s="1">
        <f t="shared" si="19"/>
        <v>1E-3</v>
      </c>
    </row>
    <row r="167" spans="2:22" s="1" customFormat="1" x14ac:dyDescent="0.25">
      <c r="B167" s="1" t="str">
        <f t="shared" si="14"/>
        <v>T-MGT-ICE_LNG71</v>
      </c>
      <c r="C167" s="1" t="str">
        <f t="shared" si="20"/>
        <v>TRALNG</v>
      </c>
      <c r="D167" s="1" t="str">
        <f t="shared" si="22"/>
        <v>TRAF</v>
      </c>
      <c r="E167" s="1">
        <f t="shared" si="20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20"/>
        <v>130.68600000000001</v>
      </c>
      <c r="J167" s="48">
        <f t="shared" si="21"/>
        <v>129.72200000000001</v>
      </c>
      <c r="K167" s="1">
        <f t="shared" si="16"/>
        <v>128.75800000000001</v>
      </c>
      <c r="L167" s="48">
        <f t="shared" si="17"/>
        <v>128.11425</v>
      </c>
      <c r="M167" s="1">
        <f t="shared" si="18"/>
        <v>126.18300000000001</v>
      </c>
      <c r="N167" s="48">
        <f t="shared" si="18"/>
        <v>5.0989820625747049</v>
      </c>
      <c r="O167" s="48">
        <f t="shared" si="18"/>
        <v>3.5538821890369761</v>
      </c>
      <c r="P167" s="48">
        <f t="shared" si="18"/>
        <v>2.3292245236828353</v>
      </c>
      <c r="Q167" s="48">
        <v>29.397500000000001</v>
      </c>
      <c r="R167" s="50">
        <f t="shared" si="23"/>
        <v>3.592571901094749</v>
      </c>
      <c r="S167" s="1">
        <v>20</v>
      </c>
      <c r="T167" s="1">
        <f t="shared" si="19"/>
        <v>1E-3</v>
      </c>
    </row>
    <row r="168" spans="2:22" s="1" customFormat="1" x14ac:dyDescent="0.25">
      <c r="B168" s="1" t="str">
        <f t="shared" si="14"/>
        <v>T-MGT-BEV_ELC71</v>
      </c>
      <c r="C168" s="1" t="str">
        <f t="shared" si="20"/>
        <v>TRAELC</v>
      </c>
      <c r="D168" s="1" t="str">
        <f t="shared" si="22"/>
        <v>TRAF</v>
      </c>
      <c r="E168" s="1">
        <f>E176</f>
        <v>2025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20"/>
        <v>345.67</v>
      </c>
      <c r="J168" s="48">
        <f t="shared" si="21"/>
        <v>309.89</v>
      </c>
      <c r="K168" s="1">
        <f t="shared" si="16"/>
        <v>274.11</v>
      </c>
      <c r="L168" s="48">
        <f t="shared" si="17"/>
        <v>234.625</v>
      </c>
      <c r="M168" s="1">
        <f t="shared" si="18"/>
        <v>116.17</v>
      </c>
      <c r="N168" s="48">
        <f t="shared" si="18"/>
        <v>3.5721072259038325</v>
      </c>
      <c r="O168" s="48">
        <f t="shared" si="18"/>
        <v>3.0618061936318557</v>
      </c>
      <c r="P168" s="48">
        <f t="shared" si="18"/>
        <v>2.3858458293310703</v>
      </c>
      <c r="Q168" s="48">
        <v>29.397500000000001</v>
      </c>
      <c r="R168" s="50">
        <f t="shared" si="23"/>
        <v>3.592571901094749</v>
      </c>
      <c r="S168" s="1">
        <v>20</v>
      </c>
      <c r="T168" s="1">
        <f t="shared" si="19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5">
      <c r="B170" s="1" t="str">
        <f t="shared" ref="B170:B176" si="24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5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5">
      <c r="B171" s="1" t="str">
        <f t="shared" si="24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6">AVERAGE(I171,K171)</f>
        <v>124.92500000000001</v>
      </c>
      <c r="K171" s="50">
        <v>125.12</v>
      </c>
      <c r="L171" s="48">
        <f t="shared" si="25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5">
      <c r="B172" s="1" t="str">
        <f t="shared" si="24"/>
        <v>T-HGT-FCV_HYD81</v>
      </c>
      <c r="C172" s="1" t="str">
        <f>Commodities!B17</f>
        <v>TRAHYD</v>
      </c>
      <c r="D172" s="49" t="str">
        <f t="shared" ref="D172:D176" si="27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6"/>
        <v>283.94499999999999</v>
      </c>
      <c r="K172" s="50">
        <v>222.22</v>
      </c>
      <c r="L172" s="48">
        <f t="shared" si="25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8">R171</f>
        <v>9.2231504438872829</v>
      </c>
      <c r="S172" s="49">
        <v>20</v>
      </c>
      <c r="T172" s="49">
        <v>1E-3</v>
      </c>
      <c r="V172" s="1"/>
    </row>
    <row r="173" spans="2:22" x14ac:dyDescent="0.25">
      <c r="B173" s="1" t="str">
        <f t="shared" si="24"/>
        <v>T-HGT-ICE_NGB81</v>
      </c>
      <c r="C173" s="1" t="str">
        <f>Commodities!B13&amp;","&amp;Commodities!B14</f>
        <v>TRACNG,TRABNG</v>
      </c>
      <c r="D173" s="49" t="str">
        <f t="shared" si="27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6"/>
        <v>118.32</v>
      </c>
      <c r="K173" s="50">
        <v>120.95</v>
      </c>
      <c r="L173" s="48">
        <f t="shared" si="25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8"/>
        <v>9.2231504438872829</v>
      </c>
      <c r="S173" s="49">
        <v>20</v>
      </c>
      <c r="T173" s="49">
        <v>1E-3</v>
      </c>
      <c r="V173" s="1"/>
    </row>
    <row r="174" spans="2:22" s="1" customFormat="1" x14ac:dyDescent="0.25">
      <c r="B174" s="1" t="str">
        <f t="shared" si="24"/>
        <v>T-HGT-HEV_NGB81</v>
      </c>
      <c r="C174" s="1" t="str">
        <f>Commodities!B13&amp;","&amp;Commodities!B14</f>
        <v>TRACNG,TRABNG</v>
      </c>
      <c r="D174" s="49" t="str">
        <f t="shared" si="27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6"/>
        <v>144.92500000000001</v>
      </c>
      <c r="K174" s="50">
        <v>145.12</v>
      </c>
      <c r="L174" s="48">
        <f t="shared" si="25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8"/>
        <v>9.2231504438872829</v>
      </c>
      <c r="S174" s="49">
        <v>20</v>
      </c>
      <c r="T174" s="49">
        <v>1E-3</v>
      </c>
    </row>
    <row r="175" spans="2:22" s="1" customFormat="1" x14ac:dyDescent="0.25">
      <c r="B175" s="1" t="str">
        <f t="shared" si="24"/>
        <v>T-HGT-ICE_LNG81</v>
      </c>
      <c r="C175" s="1" t="str">
        <f>Commodities!B16</f>
        <v>TRALNG</v>
      </c>
      <c r="D175" s="49" t="str">
        <f t="shared" si="27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6"/>
        <v>129.72200000000001</v>
      </c>
      <c r="K175" s="50">
        <v>128.75800000000001</v>
      </c>
      <c r="L175" s="48">
        <f t="shared" si="25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8"/>
        <v>9.2231504438872829</v>
      </c>
      <c r="S175" s="49">
        <v>20</v>
      </c>
      <c r="T175" s="49">
        <v>1E-3</v>
      </c>
    </row>
    <row r="176" spans="2:22" s="1" customFormat="1" x14ac:dyDescent="0.25">
      <c r="B176" s="1" t="str">
        <f t="shared" si="24"/>
        <v>T-HGT-BEV_ELC81</v>
      </c>
      <c r="C176" s="1" t="str">
        <f>Commodities!B15</f>
        <v>TRAELC</v>
      </c>
      <c r="D176" s="49" t="str">
        <f t="shared" si="27"/>
        <v>TRAF</v>
      </c>
      <c r="E176" s="49">
        <v>2025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6"/>
        <v>309.89</v>
      </c>
      <c r="K176" s="50">
        <v>274.11</v>
      </c>
      <c r="L176" s="48">
        <f t="shared" si="25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8"/>
        <v>9.2231504438872829</v>
      </c>
      <c r="S176" s="49">
        <v>20</v>
      </c>
      <c r="T176" s="49">
        <v>1E-3</v>
      </c>
    </row>
    <row r="177" spans="2:32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9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30">AVERAGE(I179,K179)</f>
        <v>438.88212036358203</v>
      </c>
      <c r="K179" s="48">
        <v>438.88212036358203</v>
      </c>
      <c r="L179" s="48">
        <f t="shared" si="29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5">
      <c r="B180" s="1" t="str">
        <f>D86</f>
        <v>T-GTR-FCV_HYD91</v>
      </c>
      <c r="C180" s="1" t="str">
        <f>Commodities!B17</f>
        <v>TRAHYD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30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4.4" x14ac:dyDescent="0.3">
      <c r="B181" s="62" t="s">
        <v>365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5">
      <c r="B183" s="1" t="str">
        <f t="shared" ref="B183:B184" si="31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5">
      <c r="B184" s="1" t="str">
        <f t="shared" si="31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4.4" x14ac:dyDescent="0.3">
      <c r="B185" s="62" t="s">
        <v>376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5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5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5"/>
    <row r="192" spans="2:3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4.4" x14ac:dyDescent="0.3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4.4" x14ac:dyDescent="0.25">
      <c r="B194" s="94" t="s">
        <v>1</v>
      </c>
      <c r="C194" s="94" t="s">
        <v>3</v>
      </c>
      <c r="D194" s="97" t="s">
        <v>46</v>
      </c>
      <c r="E194" s="97" t="s">
        <v>385</v>
      </c>
      <c r="F194" s="97" t="s">
        <v>386</v>
      </c>
      <c r="G194" s="97" t="s">
        <v>387</v>
      </c>
      <c r="H194" s="97" t="s">
        <v>388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5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5">
      <c r="B196" s="81" t="str">
        <f>B195</f>
        <v>T-MOT-ICE_GSL01</v>
      </c>
      <c r="C196" s="81" t="str">
        <f>C195</f>
        <v>TRAGSL</v>
      </c>
      <c r="D196" s="91" t="s">
        <v>356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5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5">
      <c r="B198" s="86" t="str">
        <f>B197</f>
        <v>T-CAR-ICE_GSL21</v>
      </c>
      <c r="C198" s="86" t="str">
        <f>C197</f>
        <v>TRAGSL</v>
      </c>
      <c r="D198" s="82" t="s">
        <v>356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5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5">
      <c r="B200" s="86" t="str">
        <f>B199</f>
        <v>T-CAR-ICE_DST21</v>
      </c>
      <c r="C200" s="86" t="str">
        <f>C199</f>
        <v>TRADST</v>
      </c>
      <c r="D200" s="82" t="s">
        <v>356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5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5">
      <c r="B202" s="86" t="str">
        <f>B201</f>
        <v>T-CAR-ICE_DF21</v>
      </c>
      <c r="C202" s="86" t="str">
        <f>C201</f>
        <v>TRACNG</v>
      </c>
      <c r="D202" s="82" t="s">
        <v>356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5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5">
      <c r="B204" s="86" t="str">
        <f>B203</f>
        <v>T-CAR-ICE_NGB21</v>
      </c>
      <c r="C204" s="86" t="str">
        <f>C203</f>
        <v>TRACNG</v>
      </c>
      <c r="D204" s="82" t="s">
        <v>356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5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5">
      <c r="B206" s="86" t="str">
        <f>B205</f>
        <v>T-CAR-ICE_E8521</v>
      </c>
      <c r="C206" s="86" t="str">
        <f>C205</f>
        <v>TRAETH</v>
      </c>
      <c r="D206" s="82" t="s">
        <v>356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5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5">
      <c r="B208" s="86" t="str">
        <f>B207</f>
        <v>T-CAR-HEV_GSL21</v>
      </c>
      <c r="C208" s="86" t="str">
        <f>C207</f>
        <v>TRAGSL</v>
      </c>
      <c r="D208" s="82" t="s">
        <v>356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5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5">
      <c r="B210" s="86" t="str">
        <f>B209</f>
        <v>T-CAR-HEV_DST21</v>
      </c>
      <c r="C210" s="86" t="str">
        <f>C209</f>
        <v>TRADST</v>
      </c>
      <c r="D210" s="82" t="s">
        <v>356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5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5">
      <c r="B212" s="86" t="str">
        <f>B211</f>
        <v>T-CAR-PHEV10_GSL21</v>
      </c>
      <c r="C212" s="86" t="str">
        <f>C211</f>
        <v>TRAELC</v>
      </c>
      <c r="D212" s="82" t="s">
        <v>356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5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5">
      <c r="B214" s="86" t="str">
        <f>B213</f>
        <v>T-CAR-PHEV20_GSL21</v>
      </c>
      <c r="C214" s="86" t="str">
        <f>C213</f>
        <v>TRAELC</v>
      </c>
      <c r="D214" s="82" t="s">
        <v>356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5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5">
      <c r="B216" s="86" t="str">
        <f>B215</f>
        <v>T-CAR-PHEV40_GSL21</v>
      </c>
      <c r="C216" s="86" t="str">
        <f>C215</f>
        <v>TRAELC</v>
      </c>
      <c r="D216" s="82" t="s">
        <v>356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5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5">
      <c r="B218" s="86" t="str">
        <f>B217</f>
        <v>T-CAR-PHEV10_DST21</v>
      </c>
      <c r="C218" s="86" t="s">
        <v>40</v>
      </c>
      <c r="D218" s="82" t="s">
        <v>356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5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5">
      <c r="B220" s="86" t="str">
        <f>B219</f>
        <v>T-CAR-PHEV20_DST21</v>
      </c>
      <c r="C220" s="86" t="str">
        <f>C219</f>
        <v>TRAELC</v>
      </c>
      <c r="D220" s="82" t="s">
        <v>356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5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5">
      <c r="B222" s="86" t="str">
        <f>B221</f>
        <v>T-CAR-PHEV40_DST21</v>
      </c>
      <c r="C222" s="86" t="str">
        <f>C221</f>
        <v>TRAELC</v>
      </c>
      <c r="D222" s="82" t="s">
        <v>356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5">
      <c r="B223" s="81" t="str">
        <f>B124</f>
        <v>T-TAX-ICE_GSL31</v>
      </c>
      <c r="C223" s="81" t="str">
        <f>C197</f>
        <v>TRAGSL</v>
      </c>
      <c r="D223" s="91" t="str">
        <f t="shared" ref="D223:H223" si="32">D197</f>
        <v>UP</v>
      </c>
      <c r="E223" s="87">
        <f t="shared" si="32"/>
        <v>0.96784365458672328</v>
      </c>
      <c r="F223" s="87">
        <f t="shared" si="32"/>
        <v>1</v>
      </c>
      <c r="G223" s="87">
        <f t="shared" si="32"/>
        <v>1</v>
      </c>
      <c r="H223" s="81">
        <f t="shared" si="32"/>
        <v>5</v>
      </c>
    </row>
    <row r="224" spans="2:26" s="1" customFormat="1" x14ac:dyDescent="0.25">
      <c r="B224" s="81" t="str">
        <f>B223</f>
        <v>T-TAX-ICE_GSL31</v>
      </c>
      <c r="C224" s="81" t="str">
        <f t="shared" ref="C224:H248" si="33">C198</f>
        <v>TRAGSL</v>
      </c>
      <c r="D224" s="91" t="str">
        <f t="shared" si="33"/>
        <v>LO</v>
      </c>
      <c r="E224" s="87">
        <f t="shared" si="33"/>
        <v>0.96784365458672328</v>
      </c>
      <c r="F224" s="87">
        <f t="shared" si="33"/>
        <v>0.95</v>
      </c>
      <c r="G224" s="87">
        <f t="shared" si="33"/>
        <v>0.9</v>
      </c>
      <c r="H224" s="81">
        <f t="shared" si="33"/>
        <v>5</v>
      </c>
    </row>
    <row r="225" spans="2:26" s="1" customFormat="1" x14ac:dyDescent="0.25">
      <c r="B225" s="81" t="str">
        <f>B125</f>
        <v>T-TAX-ICE_DST31</v>
      </c>
      <c r="C225" s="81" t="str">
        <f t="shared" si="33"/>
        <v>TRADST</v>
      </c>
      <c r="D225" s="91" t="str">
        <f t="shared" si="33"/>
        <v>UP</v>
      </c>
      <c r="E225" s="87">
        <f t="shared" si="33"/>
        <v>0.95903634682608185</v>
      </c>
      <c r="F225" s="87">
        <f t="shared" si="33"/>
        <v>1</v>
      </c>
      <c r="G225" s="87">
        <f t="shared" si="33"/>
        <v>1</v>
      </c>
      <c r="H225" s="81">
        <f t="shared" si="33"/>
        <v>5</v>
      </c>
    </row>
    <row r="226" spans="2:26" s="1" customFormat="1" x14ac:dyDescent="0.25">
      <c r="B226" s="81" t="str">
        <f>B225</f>
        <v>T-TAX-ICE_DST31</v>
      </c>
      <c r="C226" s="81" t="str">
        <f t="shared" si="33"/>
        <v>TRADST</v>
      </c>
      <c r="D226" s="91" t="str">
        <f t="shared" si="33"/>
        <v>LO</v>
      </c>
      <c r="E226" s="87">
        <f t="shared" si="33"/>
        <v>0.95903634682608185</v>
      </c>
      <c r="F226" s="87">
        <f t="shared" si="33"/>
        <v>0.95</v>
      </c>
      <c r="G226" s="87">
        <f>G200</f>
        <v>0.8</v>
      </c>
      <c r="H226" s="81">
        <f t="shared" si="33"/>
        <v>5</v>
      </c>
    </row>
    <row r="227" spans="2:26" s="1" customFormat="1" x14ac:dyDescent="0.25">
      <c r="B227" s="81" t="str">
        <f>B126</f>
        <v>T-TAX-ICE_DF31</v>
      </c>
      <c r="C227" s="81" t="str">
        <f t="shared" si="33"/>
        <v>TRACNG</v>
      </c>
      <c r="D227" s="91" t="str">
        <f t="shared" si="33"/>
        <v>UP</v>
      </c>
      <c r="E227" s="87">
        <f t="shared" si="33"/>
        <v>0.5</v>
      </c>
      <c r="F227" s="87">
        <f t="shared" si="33"/>
        <v>0.5</v>
      </c>
      <c r="G227" s="87">
        <f t="shared" si="33"/>
        <v>0.8</v>
      </c>
      <c r="H227" s="81">
        <f t="shared" si="33"/>
        <v>5</v>
      </c>
    </row>
    <row r="228" spans="2:26" s="1" customFormat="1" x14ac:dyDescent="0.25">
      <c r="B228" s="81" t="str">
        <f>B227</f>
        <v>T-TAX-ICE_DF31</v>
      </c>
      <c r="C228" s="81" t="str">
        <f t="shared" si="33"/>
        <v>TRACNG</v>
      </c>
      <c r="D228" s="91" t="str">
        <f t="shared" si="33"/>
        <v>LO</v>
      </c>
      <c r="E228" s="87">
        <f t="shared" si="33"/>
        <v>0.4</v>
      </c>
      <c r="F228" s="87">
        <f t="shared" si="33"/>
        <v>0.4</v>
      </c>
      <c r="G228" s="87">
        <f t="shared" si="33"/>
        <v>0.4</v>
      </c>
      <c r="H228" s="81">
        <f t="shared" si="33"/>
        <v>5</v>
      </c>
    </row>
    <row r="229" spans="2:26" x14ac:dyDescent="0.25">
      <c r="B229" s="81" t="str">
        <f>B127</f>
        <v>T-TAX-ICE_NGB31</v>
      </c>
      <c r="C229" s="81" t="str">
        <f t="shared" si="33"/>
        <v>TRACNG</v>
      </c>
      <c r="D229" s="91" t="str">
        <f t="shared" si="33"/>
        <v>UP</v>
      </c>
      <c r="E229" s="87">
        <f t="shared" si="33"/>
        <v>0.5</v>
      </c>
      <c r="F229" s="87">
        <f t="shared" si="33"/>
        <v>0.5</v>
      </c>
      <c r="G229" s="87">
        <f t="shared" si="33"/>
        <v>1</v>
      </c>
      <c r="H229" s="81">
        <f t="shared" si="33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5">
      <c r="B230" s="81" t="str">
        <f>B229</f>
        <v>T-TAX-ICE_NGB31</v>
      </c>
      <c r="C230" s="81" t="str">
        <f t="shared" si="33"/>
        <v>TRACNG</v>
      </c>
      <c r="D230" s="91" t="str">
        <f t="shared" si="33"/>
        <v>LO</v>
      </c>
      <c r="E230" s="87">
        <f t="shared" si="33"/>
        <v>0.5</v>
      </c>
      <c r="F230" s="87">
        <f t="shared" si="33"/>
        <v>0.5</v>
      </c>
      <c r="G230" s="87">
        <f t="shared" si="33"/>
        <v>0</v>
      </c>
      <c r="H230" s="81">
        <f t="shared" si="33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5">
      <c r="B231" s="81" t="str">
        <f>B128</f>
        <v>T-TAX-ICE_E8531</v>
      </c>
      <c r="C231" s="81" t="str">
        <f t="shared" si="33"/>
        <v>TRAETH</v>
      </c>
      <c r="D231" s="91" t="str">
        <f t="shared" si="33"/>
        <v>UP</v>
      </c>
      <c r="E231" s="87">
        <f t="shared" si="33"/>
        <v>0.85</v>
      </c>
      <c r="F231" s="87">
        <f t="shared" si="33"/>
        <v>0.85</v>
      </c>
      <c r="G231" s="87">
        <f t="shared" si="33"/>
        <v>0.85</v>
      </c>
      <c r="H231" s="81">
        <f t="shared" si="33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5">
      <c r="B232" s="81" t="str">
        <f>B231</f>
        <v>T-TAX-ICE_E8531</v>
      </c>
      <c r="C232" s="81" t="str">
        <f t="shared" si="33"/>
        <v>TRAETH</v>
      </c>
      <c r="D232" s="91" t="str">
        <f t="shared" si="33"/>
        <v>LO</v>
      </c>
      <c r="E232" s="87">
        <f t="shared" si="33"/>
        <v>0</v>
      </c>
      <c r="F232" s="87">
        <f t="shared" si="33"/>
        <v>0</v>
      </c>
      <c r="G232" s="87">
        <f t="shared" si="33"/>
        <v>0</v>
      </c>
      <c r="H232" s="81">
        <f t="shared" si="33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5">
      <c r="B233" s="81" t="str">
        <f>B130</f>
        <v>T-TAX-HEV_GSL31</v>
      </c>
      <c r="C233" s="81" t="str">
        <f t="shared" si="33"/>
        <v>TRAGSL</v>
      </c>
      <c r="D233" s="91" t="str">
        <f t="shared" si="33"/>
        <v>UP</v>
      </c>
      <c r="E233" s="87">
        <f t="shared" si="33"/>
        <v>0.96784365458672328</v>
      </c>
      <c r="F233" s="87">
        <f t="shared" si="33"/>
        <v>1</v>
      </c>
      <c r="G233" s="87">
        <f t="shared" si="33"/>
        <v>1</v>
      </c>
      <c r="H233" s="81">
        <f t="shared" si="33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5">
      <c r="B234" s="81" t="str">
        <f>B233</f>
        <v>T-TAX-HEV_GSL31</v>
      </c>
      <c r="C234" s="81" t="str">
        <f t="shared" si="33"/>
        <v>TRAGSL</v>
      </c>
      <c r="D234" s="91" t="str">
        <f t="shared" si="33"/>
        <v>LO</v>
      </c>
      <c r="E234" s="87">
        <f t="shared" si="33"/>
        <v>0.96784365458672328</v>
      </c>
      <c r="F234" s="87">
        <f t="shared" si="33"/>
        <v>0.95</v>
      </c>
      <c r="G234" s="87">
        <f t="shared" si="33"/>
        <v>0.9</v>
      </c>
      <c r="H234" s="81">
        <f t="shared" si="33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5">
      <c r="B235" s="81" t="str">
        <f>B131</f>
        <v>T-TAX-HEV_DST31</v>
      </c>
      <c r="C235" s="81" t="str">
        <f t="shared" si="33"/>
        <v>TRADST</v>
      </c>
      <c r="D235" s="91" t="str">
        <f t="shared" si="33"/>
        <v>UP</v>
      </c>
      <c r="E235" s="87">
        <f t="shared" si="33"/>
        <v>0.95903634682608185</v>
      </c>
      <c r="F235" s="87">
        <f t="shared" si="33"/>
        <v>1</v>
      </c>
      <c r="G235" s="87">
        <f t="shared" si="33"/>
        <v>1</v>
      </c>
      <c r="H235" s="81">
        <f t="shared" si="33"/>
        <v>5</v>
      </c>
    </row>
    <row r="236" spans="2:26" s="1" customFormat="1" x14ac:dyDescent="0.25">
      <c r="B236" s="81" t="str">
        <f>B235</f>
        <v>T-TAX-HEV_DST31</v>
      </c>
      <c r="C236" s="81" t="str">
        <f t="shared" si="33"/>
        <v>TRADST</v>
      </c>
      <c r="D236" s="91" t="str">
        <f t="shared" si="33"/>
        <v>LO</v>
      </c>
      <c r="E236" s="87">
        <f t="shared" si="33"/>
        <v>0.95903634682608185</v>
      </c>
      <c r="F236" s="87">
        <f t="shared" si="33"/>
        <v>0.95</v>
      </c>
      <c r="G236" s="87">
        <f t="shared" si="33"/>
        <v>0.8</v>
      </c>
      <c r="H236" s="81">
        <f t="shared" si="33"/>
        <v>5</v>
      </c>
    </row>
    <row r="237" spans="2:26" s="1" customFormat="1" x14ac:dyDescent="0.25">
      <c r="B237" s="81" t="str">
        <f>B132</f>
        <v>T-TAX-PHEV10_GSL31</v>
      </c>
      <c r="C237" s="81" t="str">
        <f t="shared" si="33"/>
        <v>TRAELC</v>
      </c>
      <c r="D237" s="91" t="str">
        <f t="shared" si="33"/>
        <v>UP</v>
      </c>
      <c r="E237" s="87">
        <f t="shared" si="33"/>
        <v>0.5</v>
      </c>
      <c r="F237" s="87">
        <f t="shared" si="33"/>
        <v>0.6</v>
      </c>
      <c r="G237" s="87">
        <f t="shared" si="33"/>
        <v>0.8</v>
      </c>
      <c r="H237" s="81">
        <f t="shared" si="33"/>
        <v>5</v>
      </c>
    </row>
    <row r="238" spans="2:26" s="1" customFormat="1" x14ac:dyDescent="0.25">
      <c r="B238" s="81" t="str">
        <f>B237</f>
        <v>T-TAX-PHEV10_GSL31</v>
      </c>
      <c r="C238" s="81" t="str">
        <f t="shared" si="33"/>
        <v>TRAELC</v>
      </c>
      <c r="D238" s="91" t="str">
        <f t="shared" si="33"/>
        <v>LO</v>
      </c>
      <c r="E238" s="87">
        <f t="shared" si="33"/>
        <v>0.3</v>
      </c>
      <c r="F238" s="87">
        <f t="shared" si="33"/>
        <v>0.3</v>
      </c>
      <c r="G238" s="87">
        <f t="shared" si="33"/>
        <v>0.3</v>
      </c>
      <c r="H238" s="81">
        <f t="shared" si="33"/>
        <v>5</v>
      </c>
    </row>
    <row r="239" spans="2:26" s="1" customFormat="1" x14ac:dyDescent="0.25">
      <c r="B239" s="81" t="str">
        <f>B133</f>
        <v>T-TAX-PHEV20_GSL31</v>
      </c>
      <c r="C239" s="81" t="str">
        <f t="shared" si="33"/>
        <v>TRAELC</v>
      </c>
      <c r="D239" s="91" t="str">
        <f t="shared" si="33"/>
        <v>UP</v>
      </c>
      <c r="E239" s="87">
        <f t="shared" si="33"/>
        <v>0.5</v>
      </c>
      <c r="F239" s="87">
        <f t="shared" si="33"/>
        <v>0.6</v>
      </c>
      <c r="G239" s="87">
        <f t="shared" si="33"/>
        <v>0.8</v>
      </c>
      <c r="H239" s="81">
        <f t="shared" si="33"/>
        <v>5</v>
      </c>
    </row>
    <row r="240" spans="2:26" s="1" customFormat="1" x14ac:dyDescent="0.25">
      <c r="B240" s="81" t="str">
        <f>B239</f>
        <v>T-TAX-PHEV20_GSL31</v>
      </c>
      <c r="C240" s="81" t="str">
        <f t="shared" si="33"/>
        <v>TRAELC</v>
      </c>
      <c r="D240" s="91" t="str">
        <f t="shared" si="33"/>
        <v>LO</v>
      </c>
      <c r="E240" s="87">
        <f t="shared" si="33"/>
        <v>0.3</v>
      </c>
      <c r="F240" s="87">
        <f t="shared" si="33"/>
        <v>0.3</v>
      </c>
      <c r="G240" s="87">
        <f t="shared" si="33"/>
        <v>0.3</v>
      </c>
      <c r="H240" s="81">
        <f t="shared" si="33"/>
        <v>5</v>
      </c>
    </row>
    <row r="241" spans="2:26" s="1" customFormat="1" x14ac:dyDescent="0.25">
      <c r="B241" s="81" t="str">
        <f>B134</f>
        <v>T-TAX-PHEV40_GSL31</v>
      </c>
      <c r="C241" s="81" t="str">
        <f t="shared" si="33"/>
        <v>TRAELC</v>
      </c>
      <c r="D241" s="91" t="str">
        <f t="shared" si="33"/>
        <v>UP</v>
      </c>
      <c r="E241" s="87">
        <f t="shared" si="33"/>
        <v>0.5</v>
      </c>
      <c r="F241" s="87">
        <f t="shared" si="33"/>
        <v>0.6</v>
      </c>
      <c r="G241" s="87">
        <f t="shared" si="33"/>
        <v>0.8</v>
      </c>
      <c r="H241" s="81">
        <f t="shared" si="33"/>
        <v>5</v>
      </c>
    </row>
    <row r="242" spans="2:26" s="1" customFormat="1" x14ac:dyDescent="0.25">
      <c r="B242" s="81" t="str">
        <f>B241</f>
        <v>T-TAX-PHEV40_GSL31</v>
      </c>
      <c r="C242" s="81" t="str">
        <f t="shared" si="33"/>
        <v>TRAELC</v>
      </c>
      <c r="D242" s="91" t="str">
        <f t="shared" si="33"/>
        <v>LO</v>
      </c>
      <c r="E242" s="87">
        <f t="shared" si="33"/>
        <v>0.3</v>
      </c>
      <c r="F242" s="87">
        <f t="shared" si="33"/>
        <v>0.3</v>
      </c>
      <c r="G242" s="87">
        <f t="shared" si="33"/>
        <v>0.3</v>
      </c>
      <c r="H242" s="81">
        <f t="shared" si="33"/>
        <v>5</v>
      </c>
    </row>
    <row r="243" spans="2:26" s="1" customFormat="1" x14ac:dyDescent="0.25">
      <c r="B243" s="81" t="str">
        <f>B135</f>
        <v>T-TAX-PHEV10_DST31</v>
      </c>
      <c r="C243" s="81" t="str">
        <f t="shared" si="33"/>
        <v>TRAELC</v>
      </c>
      <c r="D243" s="91" t="str">
        <f t="shared" si="33"/>
        <v>UP</v>
      </c>
      <c r="E243" s="87">
        <f t="shared" si="33"/>
        <v>0.5</v>
      </c>
      <c r="F243" s="87">
        <f t="shared" si="33"/>
        <v>0.6</v>
      </c>
      <c r="G243" s="87">
        <f t="shared" si="33"/>
        <v>0.8</v>
      </c>
      <c r="H243" s="81">
        <f t="shared" si="33"/>
        <v>5</v>
      </c>
    </row>
    <row r="244" spans="2:26" s="1" customFormat="1" x14ac:dyDescent="0.25">
      <c r="B244" s="81" t="str">
        <f>B243</f>
        <v>T-TAX-PHEV10_DST31</v>
      </c>
      <c r="C244" s="81" t="str">
        <f t="shared" si="33"/>
        <v>TRAELC</v>
      </c>
      <c r="D244" s="91" t="str">
        <f t="shared" si="33"/>
        <v>LO</v>
      </c>
      <c r="E244" s="87">
        <f t="shared" si="33"/>
        <v>0.3</v>
      </c>
      <c r="F244" s="87">
        <f t="shared" si="33"/>
        <v>0.3</v>
      </c>
      <c r="G244" s="87">
        <f t="shared" si="33"/>
        <v>0.3</v>
      </c>
      <c r="H244" s="81">
        <f t="shared" si="33"/>
        <v>5</v>
      </c>
    </row>
    <row r="245" spans="2:26" s="1" customFormat="1" x14ac:dyDescent="0.25">
      <c r="B245" s="81" t="str">
        <f>B136</f>
        <v>T-TAX-PHEV20_DST31</v>
      </c>
      <c r="C245" s="81" t="str">
        <f t="shared" si="33"/>
        <v>TRAELC</v>
      </c>
      <c r="D245" s="91" t="str">
        <f t="shared" si="33"/>
        <v>UP</v>
      </c>
      <c r="E245" s="87">
        <f t="shared" si="33"/>
        <v>0.5</v>
      </c>
      <c r="F245" s="87">
        <f t="shared" si="33"/>
        <v>0.6</v>
      </c>
      <c r="G245" s="87">
        <f t="shared" si="33"/>
        <v>0.8</v>
      </c>
      <c r="H245" s="81">
        <f t="shared" si="33"/>
        <v>5</v>
      </c>
    </row>
    <row r="246" spans="2:26" s="1" customFormat="1" x14ac:dyDescent="0.25">
      <c r="B246" s="81" t="str">
        <f>B245</f>
        <v>T-TAX-PHEV20_DST31</v>
      </c>
      <c r="C246" s="81" t="str">
        <f t="shared" si="33"/>
        <v>TRAELC</v>
      </c>
      <c r="D246" s="91" t="str">
        <f t="shared" si="33"/>
        <v>LO</v>
      </c>
      <c r="E246" s="87">
        <f t="shared" si="33"/>
        <v>0.3</v>
      </c>
      <c r="F246" s="87">
        <f t="shared" si="33"/>
        <v>0.3</v>
      </c>
      <c r="G246" s="87">
        <f t="shared" si="33"/>
        <v>0.3</v>
      </c>
      <c r="H246" s="81">
        <f t="shared" si="33"/>
        <v>5</v>
      </c>
    </row>
    <row r="247" spans="2:26" s="1" customFormat="1" x14ac:dyDescent="0.25">
      <c r="B247" s="81" t="str">
        <f>B137</f>
        <v>T-TAX-PHEV40_DST31</v>
      </c>
      <c r="C247" s="81" t="str">
        <f t="shared" si="33"/>
        <v>TRAELC</v>
      </c>
      <c r="D247" s="91" t="str">
        <f t="shared" si="33"/>
        <v>UP</v>
      </c>
      <c r="E247" s="87">
        <f t="shared" si="33"/>
        <v>0.5</v>
      </c>
      <c r="F247" s="87">
        <f t="shared" si="33"/>
        <v>0.6</v>
      </c>
      <c r="G247" s="87">
        <f t="shared" si="33"/>
        <v>0.8</v>
      </c>
      <c r="H247" s="81">
        <f t="shared" si="33"/>
        <v>5</v>
      </c>
    </row>
    <row r="248" spans="2:26" s="1" customFormat="1" x14ac:dyDescent="0.25">
      <c r="B248" s="81" t="str">
        <f>B247</f>
        <v>T-TAX-PHEV40_DST31</v>
      </c>
      <c r="C248" s="81" t="str">
        <f t="shared" si="33"/>
        <v>TRAELC</v>
      </c>
      <c r="D248" s="91" t="str">
        <f t="shared" si="33"/>
        <v>LO</v>
      </c>
      <c r="E248" s="87">
        <f t="shared" si="33"/>
        <v>0.3</v>
      </c>
      <c r="F248" s="87">
        <f t="shared" si="33"/>
        <v>0.3</v>
      </c>
      <c r="G248" s="87">
        <f t="shared" si="33"/>
        <v>0.3</v>
      </c>
      <c r="H248" s="81">
        <f t="shared" si="33"/>
        <v>5</v>
      </c>
    </row>
    <row r="249" spans="2:26" s="1" customFormat="1" x14ac:dyDescent="0.25">
      <c r="B249" s="86" t="str">
        <f>B144</f>
        <v>T-BUS-ICE_DST41</v>
      </c>
      <c r="C249" s="86" t="str">
        <f>Commodities!B9</f>
        <v>TRADST</v>
      </c>
      <c r="D249" s="82" t="str">
        <f t="shared" ref="D249" si="34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5">
      <c r="B250" s="86" t="str">
        <f>B249</f>
        <v>T-BUS-ICE_DST41</v>
      </c>
      <c r="C250" s="86" t="str">
        <f>C249</f>
        <v>TRADST</v>
      </c>
      <c r="D250" s="82" t="str">
        <f t="shared" ref="D250" si="35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 x14ac:dyDescent="0.25">
      <c r="B251" s="86" t="str">
        <f>B146</f>
        <v>T-BUS-ICE_NGB41</v>
      </c>
      <c r="C251" s="86" t="str">
        <f>Commodities!B13</f>
        <v>TRACNG</v>
      </c>
      <c r="D251" s="82" t="str">
        <f t="shared" ref="D251" si="36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5">
      <c r="B252" s="86" t="str">
        <f>B251</f>
        <v>T-BUS-ICE_NGB41</v>
      </c>
      <c r="C252" s="86" t="str">
        <f>C251</f>
        <v>TRACNG</v>
      </c>
      <c r="D252" s="82" t="str">
        <f t="shared" ref="D252" si="37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5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5">
      <c r="B254" s="81" t="str">
        <f>B253</f>
        <v>T-HPT-ICE_DST51</v>
      </c>
      <c r="C254" s="81" t="str">
        <f>C253</f>
        <v>TRADST</v>
      </c>
      <c r="D254" s="91" t="s">
        <v>356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5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5">
      <c r="B256" s="86" t="str">
        <f>B255</f>
        <v>T-LGT-ICE_DST61</v>
      </c>
      <c r="C256" s="86" t="str">
        <f>C255</f>
        <v>TRADST</v>
      </c>
      <c r="D256" s="82" t="s">
        <v>356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5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5">
      <c r="B258" s="86" t="str">
        <f>B257</f>
        <v>T-LGT-HEV_DST61</v>
      </c>
      <c r="C258" s="86" t="str">
        <f>C257</f>
        <v>TRADST</v>
      </c>
      <c r="D258" s="82" t="s">
        <v>356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5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5">
      <c r="B260" s="86" t="str">
        <f>B259</f>
        <v>T-LGT-PHEV_DST61</v>
      </c>
      <c r="C260" s="86" t="str">
        <f>C259</f>
        <v>TRAELC</v>
      </c>
      <c r="D260" s="82" t="s">
        <v>356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5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5">
      <c r="B262" s="86" t="str">
        <f>B261</f>
        <v>T-LGT-ICE_NGB61</v>
      </c>
      <c r="C262" s="86" t="str">
        <f>C261</f>
        <v>TRACNG</v>
      </c>
      <c r="D262" s="82" t="s">
        <v>356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5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5">
      <c r="B264" s="86" t="str">
        <f>B263</f>
        <v>T-LGT-PHEV_NGB61</v>
      </c>
      <c r="C264" s="86" t="str">
        <f>C263</f>
        <v>TRAELC</v>
      </c>
      <c r="D264" s="82" t="s">
        <v>356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5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81" t="str">
        <f>B265</f>
        <v>T-MGT-ICE_DST71</v>
      </c>
      <c r="C266" s="81" t="str">
        <f>C265</f>
        <v>TRADST</v>
      </c>
      <c r="D266" s="91" t="s">
        <v>356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5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5">
      <c r="B268" s="81" t="str">
        <f>B267</f>
        <v>T-MGT-HEV_DST71</v>
      </c>
      <c r="C268" s="81" t="str">
        <f>C267</f>
        <v>TRADST</v>
      </c>
      <c r="D268" s="91" t="s">
        <v>356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 x14ac:dyDescent="0.25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5">
      <c r="B270" s="81" t="str">
        <f>B269</f>
        <v>T-MGT-ICE_NGB71</v>
      </c>
      <c r="C270" s="81" t="str">
        <f>C269</f>
        <v>TRACNG</v>
      </c>
      <c r="D270" s="91" t="s">
        <v>356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5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5">
      <c r="B272" s="81" t="str">
        <f>B271</f>
        <v>T-MGT-HEV_NGB71</v>
      </c>
      <c r="C272" s="81" t="str">
        <f>C271</f>
        <v>TRACNG</v>
      </c>
      <c r="D272" s="91" t="s">
        <v>356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5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5">
      <c r="B274" s="86" t="str">
        <f>B273</f>
        <v>T-HGT-ICE_DST81</v>
      </c>
      <c r="C274" s="86" t="str">
        <f>C273</f>
        <v>TRADST</v>
      </c>
      <c r="D274" s="82" t="s">
        <v>356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 x14ac:dyDescent="0.25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5">
      <c r="B276" s="86" t="str">
        <f>B275</f>
        <v>T-HGT-HEV_DST81</v>
      </c>
      <c r="C276" s="86" t="str">
        <f>C275</f>
        <v>TRADST</v>
      </c>
      <c r="D276" s="82" t="s">
        <v>356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 x14ac:dyDescent="0.25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5">
      <c r="B278" s="86" t="str">
        <f>B277</f>
        <v>T-HGT-ICE_NGB81</v>
      </c>
      <c r="C278" s="86" t="str">
        <f>C277</f>
        <v>TRACNG</v>
      </c>
      <c r="D278" s="82" t="s">
        <v>356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5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5">
      <c r="B280" s="86" t="str">
        <f>B279</f>
        <v>T-HGT-HEV_NGB81</v>
      </c>
      <c r="C280" s="86" t="str">
        <f>C279</f>
        <v>TRACNG</v>
      </c>
      <c r="D280" s="82" t="s">
        <v>356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5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5">
      <c r="B282" s="81" t="str">
        <f>B281</f>
        <v>T-GTR-ICE_DST91</v>
      </c>
      <c r="C282" s="81" t="str">
        <f>C281</f>
        <v>TRADST</v>
      </c>
      <c r="D282" s="91" t="s">
        <v>356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5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5">
      <c r="B284" s="86" t="str">
        <f>B283</f>
        <v>T-TUR_NEW</v>
      </c>
      <c r="C284" s="86" t="str">
        <f>C283</f>
        <v>TRADST</v>
      </c>
      <c r="D284" s="82" t="s">
        <v>356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5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5">
      <c r="B286" s="86" t="str">
        <f>B285</f>
        <v>T-TUR_NEW</v>
      </c>
      <c r="C286" s="86" t="str">
        <f>C285</f>
        <v>TRAELC</v>
      </c>
      <c r="D286" s="82" t="s">
        <v>356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5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5">
      <c r="B288" s="81" t="str">
        <f>B287</f>
        <v>T-NAV_NEW</v>
      </c>
      <c r="C288" s="81" t="str">
        <f>C287</f>
        <v>TRADST</v>
      </c>
      <c r="D288" s="91" t="s">
        <v>356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5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5">
      <c r="B290" s="86" t="str">
        <f>B289</f>
        <v>T-OTH_NEW</v>
      </c>
      <c r="C290" s="86" t="str">
        <f>C289</f>
        <v>TRAGSL</v>
      </c>
      <c r="D290" s="82" t="s">
        <v>356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5">
      <c r="B291" s="86" t="str">
        <f t="shared" ref="B291:B294" si="38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5">
      <c r="B292" s="86" t="str">
        <f t="shared" si="38"/>
        <v>T-OTH_NEW</v>
      </c>
      <c r="C292" s="86" t="str">
        <f>C291</f>
        <v>TRADST</v>
      </c>
      <c r="D292" s="82" t="s">
        <v>356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5">
      <c r="B293" s="86" t="str">
        <f t="shared" si="38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5">
      <c r="B294" s="86" t="str">
        <f t="shared" si="38"/>
        <v>T-OTH_NEW</v>
      </c>
      <c r="C294" s="86" t="str">
        <f>C293</f>
        <v>TRABDL</v>
      </c>
      <c r="D294" s="82" t="s">
        <v>356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5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5">
      <c r="B296" s="81" t="str">
        <f>B295</f>
        <v>T-AVI_DOM_NEW</v>
      </c>
      <c r="C296" s="89" t="str">
        <f>C295</f>
        <v>TRAKER</v>
      </c>
      <c r="D296" s="91" t="s">
        <v>356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5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5">
      <c r="B298" s="85" t="str">
        <f>B297</f>
        <v>T-AVI_INT_NEW</v>
      </c>
      <c r="C298" s="85" t="str">
        <f>C297</f>
        <v>TRAKER</v>
      </c>
      <c r="D298" s="83" t="s">
        <v>356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17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1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2021-04-07T07:37:03Z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480335056781768</vt:r8>
  </property>
</Properties>
</file>