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948B6F11-491F-44E5-A36B-FEAA11855BC4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9" i="1"/>
  <c r="L8" i="1"/>
  <c r="L7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<sst xmlns="http://schemas.openxmlformats.org/spreadsheetml/2006/main" count="62" uniqueCount="53">
  <si>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</si>
  <si>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</si>
  <si>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</si>
  <si>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</si>
  <si>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</si>
  <si>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</si>
  <si>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</si>
  <si>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</si>
  <si>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</si>
  <si>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</si>
  <si>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</si>
  <si>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</si>
  <si>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</si>
  <si>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</si>
  <si>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</si>
  <si>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</si>
  <si>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</si>
  <si>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</si>
  <si>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</si>
  <si>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</si>
  <si>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</si>
  <si>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</si>
  <si>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</si>
  <si>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</si>
  <si>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</si>
  <si>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</si>
  <si>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</si>
  <si>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</si>
  <si>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</si>
  <si>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</si>
  <si>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</si>
  <si>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</si>
  <si>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</si>
  <si>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</si>
  <si>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</si>
  <si>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</si>
  <si>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</si>
  <si>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</si>
  <si>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</si>
  <si>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</si>
  <si>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</si>
  <si>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T-CAR-BEV*,T-CAR-PHEV*,T-CAR-FCVs*</t>
  </si>
  <si>
    <t>T-LGT-BEV*,T-LGT-PHEV*,T-LGT-FCVs*</t>
  </si>
  <si>
    <t>T-MGT-BEV*,T-MGT-HEV*,T-MGT-FCVs*</t>
  </si>
  <si>
    <t>T-HGT-BEV*,T-HGT-HEV*,T-HGT-FCVs*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</si>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</sst>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0" fillId="0" borderId="0" xfId="0" applyAlignment="1">
      <alignment horizontal="center" vertical="center"/>
    </xf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5" fontId="6" fillId="0" borderId="0" xfId="1" applyNumberFormat="1" applyFont="1"/>
    <xf numFmtId="165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N40"/>
  <sheetViews>
    <sheetView tabSelected="1" workbookViewId="0">
      <selection activeCell="H16" sqref="H16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2.21875" bestFit="1" customWidth="1"/>
    <col min="13" max="13" width="14.44140625" bestFit="1" customWidth="1"/>
    <col min="14" max="14" width="48.21875" bestFit="1" customWidth="1"/>
  </cols>
  <sheetData>
    <row r="2" spans="1:14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B4" s="2"/>
      <c r="C4" s="2"/>
      <c r="D4" s="2"/>
      <c r="E4" s="2"/>
      <c r="F4" s="2"/>
      <c r="G4" s="2"/>
      <c r="H4" s="2"/>
      <c r="I4" s="2" t="s">
        <v>18</v>
      </c>
      <c r="J4" s="2"/>
      <c r="K4" s="2"/>
      <c r="L4" s="2"/>
      <c r="M4" s="2"/>
      <c r="N4" s="2"/>
    </row>
    <row r="5" spans="1:14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3">
      <c r="B6" s="2" t="s">
        <v>45</v>
      </c>
      <c r="C6" s="2" t="s">
        <v>15</v>
      </c>
      <c r="D6" s="2" t="s">
        <v>16</v>
      </c>
      <c r="E6" s="2"/>
      <c r="F6" s="2"/>
      <c r="G6" s="2" t="s">
        <v>41</v>
      </c>
      <c r="H6" s="2">
        <v>2018</v>
      </c>
      <c r="I6" s="2" t="s">
        <v>17</v>
      </c>
      <c r="J6" s="2">
        <v>1.3</v>
      </c>
      <c r="K6" s="2">
        <v>1</v>
      </c>
      <c r="L6" s="20">
        <f>-0.001*(D23/5)</f>
        <v>-24.2242</v>
      </c>
      <c r="M6" s="2">
        <v>5</v>
      </c>
      <c r="N6" s="2" t="s">
        <v>49</v>
      </c>
    </row>
    <row r="7" spans="1:14" x14ac:dyDescent="0.3">
      <c r="B7" s="2" t="s">
        <v>46</v>
      </c>
      <c r="C7" s="2" t="s">
        <v>15</v>
      </c>
      <c r="D7" s="2" t="s">
        <v>16</v>
      </c>
      <c r="E7" s="2"/>
      <c r="F7" s="2"/>
      <c r="G7" s="2" t="s">
        <v>42</v>
      </c>
      <c r="H7" s="2">
        <v>2018</v>
      </c>
      <c r="I7" s="2" t="s">
        <v>17</v>
      </c>
      <c r="J7" s="2">
        <v>1.3</v>
      </c>
      <c r="K7" s="2">
        <v>1</v>
      </c>
      <c r="L7" s="20">
        <f>-0.001*((D17+D18)/10)</f>
        <v>-1.6539000000000001</v>
      </c>
      <c r="M7" s="2">
        <v>5</v>
      </c>
      <c r="N7" s="2" t="s">
        <v>50</v>
      </c>
    </row>
    <row r="8" spans="1:14" x14ac:dyDescent="0.3">
      <c r="B8" s="2" t="s">
        <v>47</v>
      </c>
      <c r="C8" s="2" t="s">
        <v>15</v>
      </c>
      <c r="D8" s="2" t="s">
        <v>16</v>
      </c>
      <c r="E8" s="2"/>
      <c r="F8" s="2"/>
      <c r="G8" s="2" t="s">
        <v>43</v>
      </c>
      <c r="H8" s="2">
        <v>2018</v>
      </c>
      <c r="I8" s="2" t="s">
        <v>17</v>
      </c>
      <c r="J8" s="2">
        <v>1.3</v>
      </c>
      <c r="K8" s="2">
        <v>1</v>
      </c>
      <c r="L8" s="20">
        <f>-0.001*((D19+D20)/10)</f>
        <v>-5.2999999999999999E-2</v>
      </c>
      <c r="M8" s="2">
        <v>5</v>
      </c>
      <c r="N8" s="2" t="s">
        <v>51</v>
      </c>
    </row>
    <row r="9" spans="1:14" x14ac:dyDescent="0.3">
      <c r="B9" s="21" t="s">
        <v>48</v>
      </c>
      <c r="C9" s="21" t="s">
        <v>15</v>
      </c>
      <c r="D9" s="21" t="s">
        <v>16</v>
      </c>
      <c r="E9" s="21"/>
      <c r="F9" s="21"/>
      <c r="G9" s="21" t="s">
        <v>44</v>
      </c>
      <c r="H9" s="21">
        <v>2018</v>
      </c>
      <c r="I9" s="21" t="s">
        <v>17</v>
      </c>
      <c r="J9" s="21">
        <v>1.3</v>
      </c>
      <c r="K9" s="21">
        <v>1</v>
      </c>
      <c r="L9" s="22">
        <f>-0.001*((D21+D22)/10)</f>
        <v>-0.15180000000000002</v>
      </c>
      <c r="M9" s="21">
        <v>5</v>
      </c>
      <c r="N9" s="21" t="s">
        <v>52</v>
      </c>
    </row>
    <row r="10" spans="1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5" spans="1:14" x14ac:dyDescent="0.3">
      <c r="A15" s="8" t="s">
        <v>31</v>
      </c>
    </row>
    <row r="16" spans="1:14" x14ac:dyDescent="0.3">
      <c r="A16" s="9"/>
      <c r="B16" s="9"/>
      <c r="C16" s="14" t="s">
        <v>33</v>
      </c>
      <c r="D16" s="14" t="s">
        <v>32</v>
      </c>
      <c r="E16" s="14" t="s">
        <v>34</v>
      </c>
    </row>
    <row r="17" spans="1:5" x14ac:dyDescent="0.3">
      <c r="A17" s="7" t="s">
        <v>29</v>
      </c>
      <c r="B17" s="6" t="s">
        <v>28</v>
      </c>
      <c r="C17" s="12">
        <v>228046</v>
      </c>
      <c r="D17" s="12">
        <v>9959</v>
      </c>
      <c r="E17" s="15">
        <f t="shared" ref="E17:E22" si="0">D17/C17</f>
        <v>4.3671013742841359E-2</v>
      </c>
    </row>
    <row r="18" spans="1:5" x14ac:dyDescent="0.3">
      <c r="A18" s="7"/>
      <c r="B18" s="6" t="s">
        <v>27</v>
      </c>
      <c r="C18" s="12">
        <v>100649</v>
      </c>
      <c r="D18" s="12">
        <v>6580</v>
      </c>
      <c r="E18" s="15">
        <f t="shared" si="0"/>
        <v>6.5375711631511485E-2</v>
      </c>
    </row>
    <row r="19" spans="1:5" x14ac:dyDescent="0.3">
      <c r="A19" s="7"/>
      <c r="B19" s="6" t="s">
        <v>26</v>
      </c>
      <c r="C19" s="12">
        <v>4546</v>
      </c>
      <c r="D19" s="12">
        <v>201</v>
      </c>
      <c r="E19" s="15">
        <f t="shared" si="0"/>
        <v>4.4214694236691596E-2</v>
      </c>
    </row>
    <row r="20" spans="1:5" x14ac:dyDescent="0.3">
      <c r="A20" s="7"/>
      <c r="B20" s="6" t="s">
        <v>25</v>
      </c>
      <c r="C20" s="12">
        <v>6661</v>
      </c>
      <c r="D20" s="12">
        <v>329</v>
      </c>
      <c r="E20" s="15">
        <f t="shared" si="0"/>
        <v>4.9391983185707852E-2</v>
      </c>
    </row>
    <row r="21" spans="1:5" x14ac:dyDescent="0.3">
      <c r="A21" s="7"/>
      <c r="B21" s="6" t="s">
        <v>24</v>
      </c>
      <c r="C21" s="12">
        <v>8424</v>
      </c>
      <c r="D21" s="12">
        <v>485</v>
      </c>
      <c r="E21" s="15">
        <f t="shared" si="0"/>
        <v>5.7573599240265907E-2</v>
      </c>
    </row>
    <row r="22" spans="1:5" x14ac:dyDescent="0.3">
      <c r="A22" s="7"/>
      <c r="B22" s="6" t="s">
        <v>23</v>
      </c>
      <c r="C22" s="12">
        <v>14373</v>
      </c>
      <c r="D22" s="12">
        <v>1033</v>
      </c>
      <c r="E22" s="15">
        <f t="shared" si="0"/>
        <v>7.187086899046824E-2</v>
      </c>
    </row>
    <row r="23" spans="1:5" x14ac:dyDescent="0.3">
      <c r="B23" s="6" t="s">
        <v>22</v>
      </c>
      <c r="C23" s="12">
        <v>2168099</v>
      </c>
      <c r="D23" s="12">
        <v>121121</v>
      </c>
      <c r="E23" s="15">
        <f>D23/C23</f>
        <v>5.5865068892149296E-2</v>
      </c>
    </row>
    <row r="24" spans="1:5" x14ac:dyDescent="0.3">
      <c r="B24" s="6" t="s">
        <v>21</v>
      </c>
      <c r="C24" s="12">
        <v>41471</v>
      </c>
      <c r="D24" s="12">
        <v>2566</v>
      </c>
      <c r="E24" s="15">
        <f t="shared" ref="E24:E26" si="1">D24/C24</f>
        <v>6.1874562947601935E-2</v>
      </c>
    </row>
    <row r="25" spans="1:5" x14ac:dyDescent="0.3">
      <c r="B25" s="6" t="s">
        <v>20</v>
      </c>
      <c r="C25" s="12">
        <v>21457</v>
      </c>
      <c r="D25" s="12">
        <v>1224</v>
      </c>
      <c r="E25" s="15">
        <f t="shared" si="1"/>
        <v>5.7044321200540614E-2</v>
      </c>
    </row>
    <row r="26" spans="1:5" x14ac:dyDescent="0.3">
      <c r="A26" s="10"/>
      <c r="B26" s="11" t="s">
        <v>19</v>
      </c>
      <c r="C26" s="13">
        <v>11206</v>
      </c>
      <c r="D26" s="13">
        <v>551</v>
      </c>
      <c r="E26" s="16">
        <f t="shared" si="1"/>
        <v>4.9170087453150095E-2</v>
      </c>
    </row>
    <row r="27" spans="1:5" x14ac:dyDescent="0.3">
      <c r="A27" t="s">
        <v>30</v>
      </c>
    </row>
    <row r="33" spans="1:12" x14ac:dyDescent="0.3">
      <c r="B33" t="s">
        <v>35</v>
      </c>
    </row>
    <row r="34" spans="1:12" x14ac:dyDescent="0.3">
      <c r="B34" s="17">
        <v>0.3</v>
      </c>
    </row>
    <row r="36" spans="1:12" x14ac:dyDescent="0.3">
      <c r="B36" t="s">
        <v>36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2" x14ac:dyDescent="0.3">
      <c r="A37" t="s">
        <v>37</v>
      </c>
      <c r="B37" s="19">
        <f>D22+D21</f>
        <v>1518</v>
      </c>
      <c r="C37" s="18">
        <f>B37/10</f>
        <v>151.80000000000001</v>
      </c>
      <c r="D37" s="18">
        <f>C37*(1+$B$34)</f>
        <v>197.34000000000003</v>
      </c>
      <c r="E37" s="18">
        <f>D37*(1+$B$34)</f>
        <v>256.54200000000003</v>
      </c>
      <c r="F37" s="18">
        <f>E37*(1+$B$34)</f>
        <v>333.50460000000004</v>
      </c>
      <c r="G37" s="18">
        <f>F37*(1+$B$34)</f>
        <v>433.55598000000009</v>
      </c>
      <c r="H37" s="18">
        <f>G37*(1+$B$34)</f>
        <v>563.62277400000016</v>
      </c>
      <c r="I37" s="18">
        <f>H37*(1+$B$34)</f>
        <v>732.70960620000028</v>
      </c>
      <c r="J37" s="18">
        <f>I37*(1+$B$34)</f>
        <v>952.52248806000034</v>
      </c>
      <c r="K37" s="18">
        <f>J37*(1+$B$34)</f>
        <v>1238.2792344780005</v>
      </c>
      <c r="L37" s="18">
        <f>K37*(1+$B$34)</f>
        <v>1609.7630048214007</v>
      </c>
    </row>
    <row r="38" spans="1:12" x14ac:dyDescent="0.3">
      <c r="A38" t="s">
        <v>38</v>
      </c>
      <c r="B38" s="19">
        <f>D20+D19</f>
        <v>530</v>
      </c>
      <c r="C38" s="18">
        <f>B38/10</f>
        <v>53</v>
      </c>
      <c r="D38" s="18">
        <f>C38*(1+$B$34)</f>
        <v>68.900000000000006</v>
      </c>
      <c r="E38" s="18">
        <f>D38*(1+$B$34)</f>
        <v>89.570000000000007</v>
      </c>
      <c r="F38" s="18">
        <f>E38*(1+$B$34)</f>
        <v>116.44100000000002</v>
      </c>
      <c r="G38" s="18">
        <f>F38*(1+$B$34)</f>
        <v>151.37330000000003</v>
      </c>
      <c r="H38" s="18">
        <f>G38*(1+$B$34)</f>
        <v>196.78529000000003</v>
      </c>
      <c r="I38" s="18">
        <f>H38*(1+$B$34)</f>
        <v>255.82087700000005</v>
      </c>
      <c r="J38" s="18">
        <f>I38*(1+$B$34)</f>
        <v>332.56714010000007</v>
      </c>
      <c r="K38" s="18">
        <f>J38*(1+$B$34)</f>
        <v>432.33728213000012</v>
      </c>
      <c r="L38" s="18">
        <f>K38*(1+$B$34)</f>
        <v>562.03846676900014</v>
      </c>
    </row>
    <row r="39" spans="1:12" x14ac:dyDescent="0.3">
      <c r="A39" t="s">
        <v>39</v>
      </c>
      <c r="B39" s="19">
        <f>D18+D17</f>
        <v>16539</v>
      </c>
      <c r="C39" s="18">
        <f>B39/10</f>
        <v>1653.9</v>
      </c>
      <c r="D39" s="18">
        <f>C39*(1+$B$34)</f>
        <v>2150.0700000000002</v>
      </c>
      <c r="E39" s="18">
        <f>D39*(1+$B$34)</f>
        <v>2795.0910000000003</v>
      </c>
      <c r="F39" s="18">
        <f>E39*(1+$B$34)</f>
        <v>3633.6183000000005</v>
      </c>
      <c r="G39" s="18">
        <f>F39*(1+$B$34)</f>
        <v>4723.7037900000005</v>
      </c>
      <c r="H39" s="18">
        <f>G39*(1+$B$34)</f>
        <v>6140.8149270000013</v>
      </c>
      <c r="I39" s="18">
        <f>H39*(1+$B$34)</f>
        <v>7983.0594051000016</v>
      </c>
      <c r="J39" s="18">
        <f>I39*(1+$B$34)</f>
        <v>10377.977226630002</v>
      </c>
      <c r="K39" s="18">
        <f>J39*(1+$B$34)</f>
        <v>13491.370394619003</v>
      </c>
      <c r="L39" s="18">
        <f>K39*(1+$B$34)</f>
        <v>17538.781513004706</v>
      </c>
    </row>
    <row r="40" spans="1:12" x14ac:dyDescent="0.3">
      <c r="A40" t="s">
        <v>40</v>
      </c>
      <c r="B40" s="19">
        <f>D23</f>
        <v>121121</v>
      </c>
      <c r="C40" s="18">
        <f>B40/5</f>
        <v>24224.2</v>
      </c>
      <c r="D40" s="18">
        <f>C40*(1+$B$34)</f>
        <v>31491.460000000003</v>
      </c>
      <c r="E40" s="18">
        <f>D40*(1+$B$34)</f>
        <v>40938.898000000008</v>
      </c>
      <c r="F40" s="18">
        <f>E40*(1+$B$34)</f>
        <v>53220.567400000014</v>
      </c>
      <c r="G40" s="18">
        <f>F40*(1+$B$34)</f>
        <v>69186.737620000014</v>
      </c>
      <c r="H40" s="18">
        <f>G40*(1+$B$34)</f>
        <v>89942.758906000017</v>
      </c>
      <c r="I40" s="18">
        <f>H40*(1+$B$34)</f>
        <v>116925.58657780003</v>
      </c>
      <c r="J40" s="18">
        <f>I40*(1+$B$34)</f>
        <v>152003.26255114004</v>
      </c>
      <c r="K40" s="18">
        <f>J40*(1+$B$34)</f>
        <v>197604.24131648205</v>
      </c>
      <c r="L40" s="18">
        <f>K40*(1+$B$34)</f>
        <v>256885.51371142667</v>
      </c>
    </row>
  </sheetData>
  <mergeCells count="1">
    <mergeCell ref="A17:A22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2021-03-08T08:33:57Z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931235909461975</vt:r8>
  </property>
</Properties>
</file>