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F779A2B-16A0-4A34-A452-61931095BDEC}" xr6:coauthVersionLast="45" xr6:coauthVersionMax="46" xr10:uidLastSave="{00000000-0000-0000-0000-000000000000}"/>
  <bookViews>
    <workbookView xWindow="-120" yWindow="-16320" windowWidth="29040" windowHeight="15840" firstSheet="2" activeTab="2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58" l="1"/>
  <c r="D22" i="58"/>
  <c r="D21" i="58"/>
  <c r="L15" i="58"/>
  <c r="D15" i="58"/>
  <c r="C15" i="58"/>
  <c r="D14" i="58"/>
  <c r="C14" i="58"/>
  <c r="Z13" i="58"/>
  <c r="Y13" i="58"/>
  <c r="O13" i="58" s="1"/>
  <c r="D13" i="58"/>
  <c r="C13" i="58"/>
  <c r="Z12" i="58"/>
  <c r="Y12" i="58"/>
  <c r="O12" i="58" s="1"/>
  <c r="D12" i="58"/>
  <c r="C12" i="58"/>
  <c r="Z11" i="58"/>
  <c r="Y11" i="58"/>
  <c r="O11" i="58" s="1"/>
  <c r="D11" i="58"/>
  <c r="C11" i="58"/>
  <c r="Z10" i="58"/>
  <c r="Y10" i="58"/>
  <c r="O10" i="58" s="1"/>
  <c r="D10" i="58"/>
  <c r="C10" i="58"/>
  <c r="Z9" i="58"/>
  <c r="Y9" i="58"/>
  <c r="N9" i="58" s="1"/>
  <c r="O9" i="58"/>
  <c r="D9" i="58"/>
  <c r="C9" i="58"/>
  <c r="Z8" i="58"/>
  <c r="O8" i="58" s="1"/>
  <c r="Y8" i="58"/>
  <c r="D8" i="58"/>
  <c r="C8" i="58"/>
  <c r="Z7" i="58"/>
  <c r="Y7" i="58"/>
  <c r="O14" i="58" s="1"/>
  <c r="O7" i="58"/>
  <c r="N7" i="58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M15" i="58" l="1"/>
  <c r="L7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U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<sst xmlns="http://schemas.openxmlformats.org/spreadsheetml/2006/main" count="3433" uniqueCount="1036">
  <si>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</si>
  <si>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</si>
  <si>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</si>
  <si>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</si>
  <si>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</si>
  <si>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</si>
  <si>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</si>
  <si>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</si>
  <si>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</si>
  <si>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</si>
  <si>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</si>
  <si>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</si>
  <si>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</si>
  <si>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</si>
  <si>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</si>
  <si>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</si>
  <si>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</si>
  <si>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</si>
  <si>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</si>
  <si>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</si>
  <si>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</si>
  <si>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</si>
  <si>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</si>
  <si>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</si>
  <si>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</si>
  <si>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</si>
  <si>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</si>
  <si>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</si>
  <si>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</si>
  <si>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</si>
  <si>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</si>
  <si>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</si>
  <si>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</si>
  <si>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</si>
  <si>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</si>
  <si>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</si>
  <si>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</si>
  <si>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</si>
  <si>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</si>
  <si>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</si>
  <si>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</si>
  <si>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</si>
  <si>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</si>
  <si>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</si>
  <si>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</si>
  <si>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</si>
  <si>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</si>
  <si>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</si>
  <si>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</si>
  <si>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</si>
  <si>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</si>
  <si>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</si>
  <si>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</si>
  <si>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</si>
  <si>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</si>
  <si>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</si>
  <si>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</si>
  <si>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</si>
  <si>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</si>
  <si>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</si>
  <si>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</si>
  <si>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</si>
  <si>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</si>
  <si>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</si>
  <si>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</si>
  <si>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</si>
  <si>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</si>
  <si>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</si>
  <si>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</si>
  <si>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</si>
  <si>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</si>
  <si>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</si>
  <si>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</si>
  <si>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</si>
  <si>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</si>
  <si>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</si>
  <si>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</si>
  <si>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</si>
  <si>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</si>
  <si>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</si>
  <si>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</si>
  <si>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</si>
  <si>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</si>
  <si>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</si>
  <si>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</si>
  <si>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</si>
  <si>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</si>
  <si>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</si>
  <si>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</si>
  <si>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</si>
  <si>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</si>
  <si>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</si>
  <si>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</si>
  <si>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</si>
  <si>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</si>
  <si>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</si>
  <si>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</si>
  <si>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</si>
  <si>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</si>
  <si>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</si>
  <si>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</si>
  <si>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</si>
  <si>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</si>
  <si>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</si>
  <si>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</si>
  <si>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</si>
  <si>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</si>
  <si>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</si>
  <si>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</si>
  <si>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</si>
  <si>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</si>
  <si>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</si>
  <si>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</si>
  <si>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</si>
  <si>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</si>
  <si>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</si>
  <si>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</si>
  <si>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</si>
  <si>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</si>
  <si>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</si>
  <si>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</si>
  <si>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</si>
  <si>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</si>
  <si>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</si>
  <si>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</si>
  <si>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</si>
  <si>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</si>
  <si>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</si>
  <si>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</si>
  <si>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</si>
  <si>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</si>
  <si>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</si>
  <si>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</si>
  <si>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</si>
  <si>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</si>
  <si>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</si>
  <si>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</si>
  <si>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</si>
  <si>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</si>
  <si>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</si>
  <si>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</si>
  <si>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</si>
  <si>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</si>
  <si>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</si>
  <si>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</si>
  <si>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</si>
  <si>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</si>
  <si>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</si>
  <si>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</si>
  <si>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</si>
  <si>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</si>
  <si>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</si>
  <si>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</si>
  <si>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</si>
  <si>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</si>
  <si>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</si>
  <si>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</si>
  <si>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</si>
  <si>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</si>
  <si>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</si>
  <si>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</si>
  <si>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</si>
  <si>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</si>
  <si>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</si>
  <si>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</si>
  <si>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</si>
  <si>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</si>
  <si>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</si>
  <si>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</si>
  <si>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</si>
  <si>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</si>
  <si>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</si>
  <si>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</si>
  <si>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</si>
  <si>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</si>
  <si>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</si>
  <si>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</si>
  <si>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</si>
  <si>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</si>
  <si>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</si>
  <si>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</si>
  <si>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</si>
  <si>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</si>
  <si>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</si>
  <si>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</si>
  <si>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</si>
  <si>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</si>
  <si>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</si>
  <si>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</si>
  <si>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</si>
  <si>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</si>
  <si>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</si>
  <si>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</si>
  <si>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</si>
  <si>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</si>
  <si>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</si>
  <si>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</si>
  <si>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</si>
  <si>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</si>
  <si>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</si>
  <si>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</si>
  <si>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</si>
  <si>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</si>
  <si>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</si>
  <si>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</si>
  <si>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</si>
  <si>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</si>
  <si>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</si>
  <si>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</si>
  <si>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</si>
  <si>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</si>
  <si>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</si>
  <si>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</si>
  <si>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</si>
  <si>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</si>
  <si>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</si>
  <si>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</si>
  <si>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</si>
  <si>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</si>
  <si>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</si>
  <si>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</si>
  <si>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</si>
  <si>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</si>
  <si>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</si>
  <si>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</si>
  <si>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</si>
  <si>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</si>
  <si>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</si>
  <si>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</si>
  <si>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</si>
  <si>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</si>
  <si>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</si>
  <si>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</si>
  <si>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</si>
  <si>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</si>
  <si>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</si>
  <si>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</si>
  <si>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</si>
  <si>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</si>
  <si>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</si>
  <si>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</si>
  <si>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</si>
  <si>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</si>
  <si>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</si>
  <si>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</si>
  <si>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</si>
  <si>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</si>
  <si>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</si>
  <si>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</si>
  <si>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</si>
  <si>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</si>
  <si>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</si>
  <si>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</si>
  <si>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</si>
  <si>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</si>
  <si>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</si>
  <si>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</si>
  <si>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</si>
  <si>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</si>
  <si>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</si>
  <si>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</si>
  <si>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</si>
  <si>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</si>
  <si>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</si>
  <si>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</si>
  <si>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</si>
  <si>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</si>
  <si>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</si>
  <si>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</si>
  <si>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</si>
  <si>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</si>
  <si>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</si>
  <si>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</si>
  <si>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</si>
  <si>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</si>
  <si>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</si>
  <si>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</si>
  <si>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</si>
  <si>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</si>
  <si>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</si>
  <si>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</si>
  <si>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</si>
  <si>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</si>
  <si>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</si>
  <si>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</si>
  <si>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</si>
  <si>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</si>
  <si>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</si>
  <si>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</si>
  <si>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</si>
  <si>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</si>
  <si>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</si>
  <si>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</si>
  <si>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</si>
  <si>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</si>
  <si>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</si>
  <si>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</si>
  <si>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</si>
  <si>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</si>
  <si>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</si>
  <si>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</si>
  <si>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</si>
  <si>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</si>
  <si>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</si>
  <si>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</si>
  <si>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</si>
  <si>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</si>
  <si>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</si>
  <si>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</si>
  <si>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</si>
  <si>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</si>
  <si>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</si>
  <si>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</si>
  <si>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</si>
  <si>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</si>
  <si>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</si>
  <si>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</si>
  <si>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</si>
  <si>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</si>
  <si>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</si>
  <si>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</si>
  <si>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</si>
  <si>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</si>
  <si>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</si>
  <si>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</si>
  <si>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</si>
  <si>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</si>
  <si>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</si>
  <si>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</si>
  <si>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</si>
  <si>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</si>
  <si>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</si>
  <si>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</si>
  <si>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</si>
  <si>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</si>
  <si>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</si>
  <si>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</si>
  <si>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</si>
  <si>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</si>
  <si>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</si>
  <si>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</si>
  <si>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</si>
  <si>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</si>
  <si>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</si>
  <si>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</si>
  <si>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</si>
  <si>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</si>
  <si>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</si>
  <si>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</si>
  <si>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</si>
  <si>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</si>
  <si>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</si>
  <si>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</si>
  <si>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</si>
  <si>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</si>
  <si>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</si>
  <si>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</si>
  <si>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</si>
  <si>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</si>
  <si>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</si>
  <si>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</si>
  <si>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</si>
  <si>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</si>
  <si>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</si>
  <si>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</si>
  <si>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</si>
  <si>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</si>
  <si>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</si>
  <si>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</si>
  <si>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</si>
  <si>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</si>
  <si>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</si>
  <si>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</si>
  <si>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</si>
  <si>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</si>
  <si>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</si>
  <si>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</si>
  <si>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</si>
  <si>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</si>
  <si>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</si>
  <si>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</si>
  <si>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</si>
  <si>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</si>
  <si>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</si>
  <si>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</si>
  <si>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</si>
  <si>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</si>
  <si>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</si>
  <si>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</si>
  <si>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</si>
  <si>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</si>
  <si>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</si>
  <si>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</si>
  <si>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</si>
  <si>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</si>
  <si>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</si>
  <si>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</si>
  <si>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</si>
  <si>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</si>
  <si>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</si>
  <si>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</si>
  <si>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</si>
  <si>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</si>
  <si>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</si>
  <si>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</si>
  <si>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</si>
  <si>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</si>
  <si>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</si>
  <si>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</si>
  <si>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</si>
  <si>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</si>
  <si>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</si>
  <si>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</si>
  <si>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</si>
  <si>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</si>
  <si>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</si>
  <si>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</si>
  <si>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</si>
  <si>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</si>
  <si>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</si>
  <si>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</si>
  <si>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</si>
  <si>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</si>
  <si>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</si>
  <si>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</si>
  <si>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</si>
  <si>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</si>
  <si>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</si>
  <si>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</si>
  <si>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</si>
  <si>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</si>
  <si>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</si>
  <si>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</si>
  <si>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</si>
  <si>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</si>
  <si>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</si>
  <si>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</si>
  <si>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</si>
  <si>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</si>
  <si>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</si>
  <si>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</si>
  <si>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</si>
  <si>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</si>
  <si>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</si>
  <si>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</si>
  <si>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</si>
  <si>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</si>
  <si>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</si>
  <si>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</si>
  <si>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</si>
  <si>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</si>
  <si>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</si>
  <si>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</si>
  <si>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</si>
  <si>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</si>
  <si>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</si>
  <si>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</si>
  <si>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</si>
  <si>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</si>
  <si>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</si>
  <si>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</si>
  <si>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</si>
  <si>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</si>
  <si>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</si>
  <si>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</si>
  <si>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</si>
  <si>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</si>
  <si>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</si>
  <si>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</si>
  <si>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</si>
  <si>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</si>
  <si>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</si>
  <si>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</si>
  <si>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</si>
  <si>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</si>
  <si>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</si>
  <si>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</si>
  <si>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</si>
  <si>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</si>
  <si>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</si>
  <si>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</si>
  <si>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</si>
  <si>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</si>
  <si>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</si>
  <si>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</si>
  <si>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</si>
  <si>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</si>
  <si>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</si>
  <si>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</si>
  <si>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</si>
  <si>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</si>
  <si>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</si>
  <si>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</si>
  <si>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</si>
  <si>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</si>
  <si>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</si>
  <si>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</si>
  <si>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</si>
  <si>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</si>
  <si>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</si>
  <si>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</si>
  <si>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</si>
  <si>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</si>
  <si>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</si>
  <si>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</si>
  <si>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</si>
  <si>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</si>
  <si>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</si>
  <si>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</si>
  <si>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</si>
  <si>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</si>
  <si>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</si>
  <si>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</si>
  <si>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</si>
  <si>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</si>
  <si>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</si>
  <si>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</si>
  <si>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</si>
  <si>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</si>
  <si>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</si>
  <si>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</si>
  <si>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</si>
  <si>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</si>
  <si>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</si>
  <si>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</si>
  <si>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</si>
  <si>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</si>
  <si>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</si>
  <si>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</si>
  <si>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</si>
  <si>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</si>
  <si>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</si>
  <si>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</si>
  <si>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</si>
  <si>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</si>
  <si>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</si>
  <si>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</si>
  <si>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</si>
  <si>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</si>
  <si>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</si>
  <si>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</si>
  <si>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</si>
  <si>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</si>
  <si>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</si>
  <si>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</si>
  <si>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</si>
  <si>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</si>
  <si>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</si>
  <si>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</si>
  <si>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</si>
  <si>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</si>
  <si>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</si>
  <si>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</si>
  <si>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</si>
  <si>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</si>
  <si>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</si>
  <si>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</si>
  <si>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</si>
  <si>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</si>
  <si>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</si>
  <si>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</si>
  <si>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</si>
  <si>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</si>
  <si>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</si>
  <si>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</si>
  <si>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</si>
  <si>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</si>
  <si>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</si>
  <si>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</si>
  <si>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</si>
  <si>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</si>
  <si>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</si>
  <si>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</si>
  <si>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</si>
  <si>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</si>
  <si>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</si>
  <si>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</si>
  <si>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</si>
  <si>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</si>
  <si>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</si>
  <si>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</si>
  <si>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</si>
  <si>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</si>
  <si>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</si>
  <si>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</si>
  <si>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</si>
  <si>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</si>
  <si>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</si>
  <si>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</si>
  <si>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</si>
  <si>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</si>
  <si>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</si>
  <si>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</si>
  <si>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</si>
  <si>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</si>
  <si>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</si>
  <si>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</si>
  <si>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</si>
  <si>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</si>
  <si>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</si>
  <si>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</si>
  <si>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</si>
  <si>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</si>
  <si>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</si>
  <si>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</si>
  <si>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</si>
  <si>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</si>
  <si>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</si>
  <si>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</si>
  <si>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</si>
  <si>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</si>
  <si>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</si>
  <si>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</si>
  <si>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</si>
  <si>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</si>
  <si>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</si>
  <si>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</si>
  <si>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</si>
  <si>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</si>
  <si>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</si>
  <si>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</si>
  <si>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</si>
  <si>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</si>
  <si>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</si>
  <si>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</si>
  <si>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</si>
  <si>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</si>
  <si>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</si>
  <si>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</si>
  <si>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</si>
  <si>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</si>
  <si>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</si>
  <si>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</si>
  <si>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</si>
  <si>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</si>
  <si>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</si>
  <si>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</si>
  <si>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</si>
  <si>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</si>
  <si>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</si>
  <si>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</si>
  <si>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</si>
  <si>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</si>
  <si>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</si>
  <si>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</si>
  <si>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</si>
  <si>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</si>
  <si>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</si>
  <si>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</si>
  <si>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</si>
  <si>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</si>
  <si>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</si>
  <si>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</si>
  <si>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</si>
  <si>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</si>
  <si>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</si>
  <si>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</si>
  <si>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</si>
  <si>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</si>
  <si>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</si>
  <si>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</si>
  <si>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</si>
  <si>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</si>
  <si>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</si>
  <si>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</si>
  <si>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</si>
  <si>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</si>
  <si>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</si>
  <si>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</si>
  <si>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</si>
  <si>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</si>
  <si>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</si>
  <si>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</si>
  <si>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</si>
  <si>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</si>
  <si>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</si>
  <si>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</si>
  <si>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</si>
  <si>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</si>
  <si>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</si>
  <si>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</si>
  <si>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</si>
  <si>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</si>
  <si>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</si>
  <si>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</si>
  <si>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</si>
  <si>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</si>
  <si>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</si>
  <si>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</si>
  <si>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</si>
  <si>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</si>
  <si>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</si>
  <si>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</si>
  <si>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</si>
  <si>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</si>
  <si>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</si>
  <si>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</si>
  <si>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</si>
  <si>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</si>
  <si>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</si>
  <si>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</si>
  <si>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</si>
  <si>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</si>
  <si>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</si>
  <si>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</si>
  <si>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</si>
  <si>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</si>
  <si>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</si>
  <si>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</si>
  <si>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</si>
  <si>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</si>
  <si>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</si>
  <si>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</si>
  <si>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</si>
  <si>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</si>
  <si>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</si>
  <si>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</si>
  <si>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</si>
  <si>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</si>
  <si>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</si>
  <si>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</si>
  <si>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</si>
  <si>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</si>
  <si>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</si>
  <si>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</si>
  <si>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</si>
  <si>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</si>
  <si>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</si>
  <si>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</si>
  <si>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</si>
  <si>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</si>
  <si>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</si>
  <si>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</si>
  <si>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</si>
  <si>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</si>
  <si>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</si>
  <si>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</si>
  <si>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</si>
  <si>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</si>
  <si>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</si>
  <si>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</si>
  <si>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</si>
  <si>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</si>
  <si>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</si>
  <si>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</si>
  <si>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</si>
  <si>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</si>
  <si>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</si>
  <si>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</si>
  <si>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</si>
  <si>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</si>
  <si>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</si>
  <si>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</si>
  <si>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</si>
  <si>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</si>
  <si>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</si>
  <si>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</si>
  <si>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</si>
  <si>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</si>
  <si>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</si>
  <si>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</si>
  <si>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</si>
  <si>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</si>
  <si>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</si>
  <si>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</si>
  <si>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</si>
  <si>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</si>
  <si>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</si>
  <si>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</si>
  <si>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</si>
  <si>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</si>
  <si>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</si>
  <si>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</si>
  <si>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</si>
  <si>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</si>
  <si>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</si>
  <si>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</si>
  <si>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</si>
  <si>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</si>
  <si>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</si>
  <si>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</si>
  <si>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</si>
  <si>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</si>
  <si>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</si>
  <si>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</si>
  <si>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</si>
  <si>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</si>
  <si>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</si>
  <si>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</si>
  <si>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</si>
  <si>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</si>
  <si>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</si>
  <si>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</si>
  <si>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</si>
  <si>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</si>
  <si>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</si>
  <si>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</si>
  <si>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</si>
  <si>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</si>
  <si>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</si>
  <si>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</si>
  <si>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</si>
  <si>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</si>
  <si>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</si>
  <si>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</si>
  <si>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</si>
  <si>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</si>
  <si>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</si>
  <si>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</si>
  <si>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</si>
  <si>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</si>
  <si>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</si>
  <si>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</si>
  <si>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</si>
  <si>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</si>
  <si>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</si>
  <si>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</si>
  <si>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</si>
  <si>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</si>
  <si>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</si>
  <si>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</si>
  <si>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</si>
  <si>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</si>
  <si>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</si>
  <si>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</si>
  <si>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</si>
  <si>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</si>
  <si>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</si>
  <si>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</si>
  <si>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</si>
  <si>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</si>
  <si>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</si>
  <si>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</si>
  <si>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</si>
  <si>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</si>
  <si>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</si>
  <si>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</si>
  <si>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</si>
  <si>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</si>
  <si>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</si>
  <si>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</si>
  <si>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</si>
  <si>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</si>
  <si>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</si>
  <si>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</si>
  <si>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</si>
  <si>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</si>
  <si>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</si>
  <si>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</si>
  <si>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</si>
  <si>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</si>
  <si>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</si>
  <si>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</si>
  <si>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</si>
  <si>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</si>
  <si>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</si>
  <si>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</si>
  <si>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</si>
  <si>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</si>
  <si>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</si>
  <si>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</si>
  <si>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</si>
  <si>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</si>
  <si>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</si>
  <si>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</si>
  <si>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</si>
  <si>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</si>
  <si>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</si>
  <si>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</si>
  <si>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</si>
  <si>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</si>
  <si>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</si>
  <si>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</si>
  <si>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</si>
  <si>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</si>
  <si>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</si>
  <si>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</si>
  <si>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</si>
  <si>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</si>
  <si>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</si>
  <si>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</si>
  <si>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</si>
  <si>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</si>
  <si>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</si>
  <si>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</si>
  <si>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</si>
  <si>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</si>
  <si>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</si>
  <si>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</si>
  <si>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</si>
  <si>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</si>
  <si>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</si>
  <si>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</si>
  <si>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</si>
  <si>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</si>
  <si>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</si>
  <si>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</si>
  <si>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</si>
  <si>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</si>
  <si>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</si>
  <si>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</si>
  <si>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</si>
  <si>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</si>
  <si>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</si>
  <si>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</si>
  <si>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</si>
  <si>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</si>
  <si>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</si>
  <si>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</si>
  <si>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</si>
  <si>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</si>
  <si>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</si>
  <si>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</si>
  <si>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</si>
  <si>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</si>
  <si>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</si>
  <si>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</si>
  <si>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</si>
  <si>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</si>
  <si>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</si>
  <si>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</si>
  <si>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</si>
  <si>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</si>
  <si>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</si>
  <si>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</si>
  <si>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</si>
  <si>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</si>
  <si>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</si>
  <si>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</si>
  <si>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</si>
  <si>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</si>
  <si>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</si>
  <si>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</si>
  <si>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</si>
  <si>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</si>
  <si>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</si>
  <si>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</si>
  <si>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</si>
  <si>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</si>
  <si>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</si>
  <si>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</si>
  <si>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</si>
  <si>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</si>
  <si>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</si>
  <si>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</si>
  <si>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</si>
  <si>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</si>
  <si>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</si>
  <si>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</si>
  <si>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</si>
  <si>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</si>
  <si>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</si>
  <si>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</si>
  <si>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</si>
  <si>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</si>
  <si>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</si>
  <si>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</si>
  <si>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</si>
  <si>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</si>
  <si>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</si>
  <si>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</si>
  <si>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</si>
  <si>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</si>
  <si>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</si>
  <si>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</si>
  <si>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</si>
  <si>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</si>
  <si>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</si>
  <si>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</si>
  <si>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</si>
  <si>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</si>
  <si>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</si>
  <si>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</si>
  <si>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</si>
  <si>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</si>
  <si>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</si>
  <si>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</si>
  <si>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</si>
  <si>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</si>
  <si>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</si>
  <si>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</si>
  <si>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</si>
  <si>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</si>
  <si>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</si>
  <si>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</si>
  <si>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</si>
  <si>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</si>
  <si>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</si>
  <si>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</si>
  <si>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</si>
  <si>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</si>
  <si>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</si>
  <si>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</si>
  <si>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</si>
  <si>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</si>
  <si>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</si>
  <si>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</si>
  <si>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</si>
  <si>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</si>
  <si>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</si>
  <si>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</si>
  <si>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</si>
  <si>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</si>
  <si>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</si>
  <si>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</si>
  <si>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</si>
  <si>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</si>
  <si>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</si>
  <si>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</si>
  <si>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</si>
  <si>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</si>
  <si>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</si>
  <si>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</si>
  <si>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</si>
  <si>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</si>
  <si>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</si>
  <si>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</si>
  <si>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</si>
  <si>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</si>
  <si>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</si>
  <si>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</si>
  <si>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</si>
  <si>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</si>
  <si>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</si>
  <si>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</si>
  <si>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</si>
  <si>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</si>
  <si>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</si>
  <si>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</si>
  <si>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</si>
  <si>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FLO_SHAR~UP~2018</t>
  </si>
  <si>
    <t>FLO_SHAR~UP~2070</t>
  </si>
  <si>
    <t>FLO_SHAR~UP~0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</si>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</sst>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42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1" fontId="40" fillId="21" borderId="35" xfId="0" applyNumberFormat="1" applyFont="1" applyFill="1" applyBorder="1"/>
    <xf numFmtId="1" fontId="40" fillId="0" borderId="35" xfId="0" applyNumberFormat="1" applyFont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3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2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470" t="s">
        <v>439</v>
      </c>
      <c r="B17" s="470"/>
      <c r="C17" s="470"/>
      <c r="D17" s="470"/>
      <c r="E17" s="470"/>
      <c r="F17" s="47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471" t="s">
        <v>441</v>
      </c>
      <c r="C20" s="471"/>
      <c r="D20" s="471"/>
      <c r="E20" s="471"/>
      <c r="F20" s="47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472" t="s">
        <v>1</v>
      </c>
      <c r="C21" s="472"/>
      <c r="D21" s="472"/>
      <c r="E21" s="472"/>
      <c r="F21" s="47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472" t="s">
        <v>48</v>
      </c>
      <c r="C22" s="472"/>
      <c r="D22" s="472"/>
      <c r="E22" s="472"/>
      <c r="F22" s="47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440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473"/>
      <c r="B25" s="473"/>
      <c r="C25" s="473"/>
      <c r="D25" s="473"/>
      <c r="E25" s="473"/>
      <c r="F25" s="473"/>
      <c r="G25" s="3"/>
      <c r="H25" s="3"/>
    </row>
    <row r="26" spans="1:14" ht="17.25" customHeight="1" x14ac:dyDescent="0.2">
      <c r="A26" s="469"/>
      <c r="B26" s="469"/>
      <c r="C26" s="469"/>
      <c r="D26" s="469"/>
      <c r="E26" s="469"/>
      <c r="F26" s="46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474" t="s">
        <v>4</v>
      </c>
      <c r="C2" s="475"/>
      <c r="D2" s="475"/>
      <c r="E2" s="476"/>
      <c r="G2" s="474" t="s">
        <v>5</v>
      </c>
      <c r="H2" s="47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442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443</v>
      </c>
      <c r="C4" s="230" t="s">
        <v>444</v>
      </c>
      <c r="D4" s="231">
        <v>44136</v>
      </c>
      <c r="E4" s="232" t="s">
        <v>445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446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447</v>
      </c>
      <c r="C6" s="236" t="s">
        <v>448</v>
      </c>
      <c r="D6" s="237">
        <v>44166</v>
      </c>
      <c r="E6" s="238" t="s">
        <v>446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449</v>
      </c>
      <c r="C7" s="236" t="s">
        <v>450</v>
      </c>
      <c r="D7" s="241">
        <v>43862</v>
      </c>
      <c r="E7" s="238" t="s">
        <v>446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451</v>
      </c>
      <c r="D8" s="241">
        <v>44166</v>
      </c>
      <c r="E8" s="238" t="s">
        <v>446</v>
      </c>
      <c r="G8" s="243"/>
      <c r="H8" s="234" t="s">
        <v>452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453</v>
      </c>
      <c r="C9" s="236" t="s">
        <v>454</v>
      </c>
      <c r="D9" s="241">
        <v>44044</v>
      </c>
      <c r="E9" s="238" t="s">
        <v>446</v>
      </c>
      <c r="G9" s="244"/>
      <c r="H9" s="245" t="s">
        <v>10</v>
      </c>
    </row>
    <row r="10" spans="2:20" x14ac:dyDescent="0.2">
      <c r="B10" s="235" t="s">
        <v>455</v>
      </c>
      <c r="C10" s="236" t="s">
        <v>58</v>
      </c>
      <c r="D10" s="241">
        <v>44136</v>
      </c>
      <c r="E10" s="238" t="s">
        <v>446</v>
      </c>
    </row>
    <row r="11" spans="2:20" x14ac:dyDescent="0.2">
      <c r="B11" s="235" t="s">
        <v>456</v>
      </c>
      <c r="C11" s="236" t="s">
        <v>60</v>
      </c>
      <c r="D11" s="241">
        <v>44013</v>
      </c>
      <c r="E11" s="238" t="s">
        <v>446</v>
      </c>
    </row>
    <row r="12" spans="2:20" x14ac:dyDescent="0.2">
      <c r="B12" s="235" t="s">
        <v>457</v>
      </c>
      <c r="C12" s="236" t="s">
        <v>61</v>
      </c>
      <c r="D12" s="241">
        <v>44136</v>
      </c>
      <c r="E12" s="238" t="s">
        <v>445</v>
      </c>
    </row>
    <row r="13" spans="2:20" x14ac:dyDescent="0.2">
      <c r="B13" s="235" t="s">
        <v>458</v>
      </c>
      <c r="C13" s="236" t="s">
        <v>459</v>
      </c>
      <c r="D13" s="241">
        <v>44136</v>
      </c>
      <c r="E13" s="238" t="s">
        <v>446</v>
      </c>
    </row>
    <row r="14" spans="2:20" x14ac:dyDescent="0.2">
      <c r="B14" s="235" t="s">
        <v>460</v>
      </c>
      <c r="C14" s="236" t="s">
        <v>461</v>
      </c>
      <c r="D14" s="241">
        <v>44105</v>
      </c>
      <c r="E14" s="238" t="s">
        <v>446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446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446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446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446</v>
      </c>
    </row>
    <row r="19" spans="2:8" ht="15" thickBot="1" x14ac:dyDescent="0.25"/>
    <row r="20" spans="2:8" ht="19.5" thickBot="1" x14ac:dyDescent="0.25">
      <c r="B20" s="477" t="s">
        <v>70</v>
      </c>
      <c r="C20" s="478"/>
      <c r="D20" s="478"/>
      <c r="E20" s="479"/>
      <c r="G20" s="474" t="s">
        <v>14</v>
      </c>
      <c r="H20" s="47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442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462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446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446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446</v>
      </c>
    </row>
    <row r="27" spans="2:8" ht="15" customHeight="1" x14ac:dyDescent="0.25">
      <c r="B27" s="256" t="s">
        <v>463</v>
      </c>
      <c r="C27" s="267" t="s">
        <v>77</v>
      </c>
      <c r="D27" s="266">
        <v>43952</v>
      </c>
      <c r="E27" s="238" t="s">
        <v>446</v>
      </c>
    </row>
    <row r="28" spans="2:8" ht="15" customHeight="1" x14ac:dyDescent="0.25">
      <c r="B28" s="256" t="s">
        <v>464</v>
      </c>
      <c r="C28" s="267" t="s">
        <v>465</v>
      </c>
      <c r="D28" s="266">
        <v>43983</v>
      </c>
      <c r="E28" s="238" t="s">
        <v>446</v>
      </c>
    </row>
    <row r="29" spans="2:8" ht="15" customHeight="1" x14ac:dyDescent="0.25">
      <c r="B29" s="256" t="s">
        <v>466</v>
      </c>
      <c r="C29" s="267" t="s">
        <v>467</v>
      </c>
      <c r="D29" s="266">
        <v>43983</v>
      </c>
      <c r="E29" s="238" t="s">
        <v>446</v>
      </c>
    </row>
    <row r="30" spans="2:8" ht="15" x14ac:dyDescent="0.25">
      <c r="B30" s="256" t="s">
        <v>468</v>
      </c>
      <c r="C30" s="267" t="s">
        <v>469</v>
      </c>
      <c r="D30" s="266">
        <v>43983</v>
      </c>
      <c r="E30" s="238" t="s">
        <v>446</v>
      </c>
    </row>
    <row r="31" spans="2:8" ht="15" x14ac:dyDescent="0.25">
      <c r="B31" s="256" t="s">
        <v>470</v>
      </c>
      <c r="C31" s="267" t="s">
        <v>469</v>
      </c>
      <c r="D31" s="266">
        <v>43983</v>
      </c>
      <c r="E31" s="238" t="s">
        <v>446</v>
      </c>
    </row>
    <row r="32" spans="2:8" ht="15" x14ac:dyDescent="0.25">
      <c r="B32" s="256" t="s">
        <v>471</v>
      </c>
      <c r="C32" s="267" t="s">
        <v>472</v>
      </c>
      <c r="D32" s="266">
        <v>43983</v>
      </c>
      <c r="E32" s="238" t="s">
        <v>446</v>
      </c>
    </row>
    <row r="33" spans="2:8" ht="15" x14ac:dyDescent="0.25">
      <c r="B33" s="256" t="s">
        <v>473</v>
      </c>
      <c r="C33" s="267" t="s">
        <v>474</v>
      </c>
      <c r="D33" s="266">
        <v>43983</v>
      </c>
      <c r="E33" s="238" t="s">
        <v>446</v>
      </c>
    </row>
    <row r="34" spans="2:8" ht="15" x14ac:dyDescent="0.25">
      <c r="B34" s="256" t="s">
        <v>475</v>
      </c>
      <c r="C34" s="267" t="s">
        <v>476</v>
      </c>
      <c r="D34" s="266">
        <v>44044</v>
      </c>
      <c r="E34" s="238" t="s">
        <v>446</v>
      </c>
    </row>
    <row r="35" spans="2:8" ht="15" x14ac:dyDescent="0.25">
      <c r="B35" s="256" t="s">
        <v>477</v>
      </c>
      <c r="C35" s="267" t="s">
        <v>478</v>
      </c>
      <c r="D35" s="266">
        <v>44044</v>
      </c>
      <c r="E35" s="238" t="s">
        <v>446</v>
      </c>
    </row>
    <row r="36" spans="2:8" ht="15.75" thickBot="1" x14ac:dyDescent="0.3">
      <c r="B36" s="268" t="s">
        <v>477</v>
      </c>
      <c r="C36" s="269" t="s">
        <v>478</v>
      </c>
      <c r="D36" s="270">
        <v>44044</v>
      </c>
      <c r="E36" s="249" t="s">
        <v>446</v>
      </c>
    </row>
    <row r="37" spans="2:8" ht="15" thickBot="1" x14ac:dyDescent="0.25"/>
    <row r="38" spans="2:8" ht="19.5" thickBot="1" x14ac:dyDescent="0.25">
      <c r="B38" s="474" t="s">
        <v>78</v>
      </c>
      <c r="C38" s="475"/>
      <c r="D38" s="475"/>
      <c r="E38" s="476"/>
      <c r="G38" s="480" t="s">
        <v>72</v>
      </c>
      <c r="H38" s="48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442</v>
      </c>
      <c r="G39" s="274" t="s">
        <v>20</v>
      </c>
      <c r="H39" s="274" t="s">
        <v>479</v>
      </c>
    </row>
    <row r="40" spans="2:8" ht="15" x14ac:dyDescent="0.25">
      <c r="B40" s="274" t="s">
        <v>25</v>
      </c>
      <c r="C40" s="257" t="s">
        <v>480</v>
      </c>
      <c r="D40" s="275">
        <v>44166</v>
      </c>
      <c r="E40" s="276" t="s">
        <v>446</v>
      </c>
      <c r="G40" s="261" t="s">
        <v>1016</v>
      </c>
      <c r="H40" s="261" t="s">
        <v>1017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tabSelected="1" zoomScale="90" zoomScaleNormal="90" workbookViewId="0">
      <selection activeCell="N27" sqref="N2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400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1018</v>
      </c>
      <c r="H3" s="64" t="s">
        <v>33</v>
      </c>
      <c r="I3" s="63" t="s">
        <v>667</v>
      </c>
      <c r="J3" s="63" t="s">
        <v>314</v>
      </c>
      <c r="M3" s="5" t="s">
        <v>391</v>
      </c>
      <c r="S3" s="482" t="s">
        <v>687</v>
      </c>
      <c r="T3" s="482"/>
      <c r="U3" s="482"/>
      <c r="V3" s="482"/>
      <c r="W3" s="48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390</v>
      </c>
      <c r="S4" s="291" t="s">
        <v>688</v>
      </c>
      <c r="T4" s="292" t="s">
        <v>689</v>
      </c>
      <c r="U4" s="292" t="s">
        <v>690</v>
      </c>
      <c r="V4" s="292" t="s">
        <v>691</v>
      </c>
      <c r="W4" s="293" t="s">
        <v>692</v>
      </c>
    </row>
    <row r="5" spans="3:23" ht="25.5" x14ac:dyDescent="0.2">
      <c r="C5" s="83" t="s">
        <v>376</v>
      </c>
      <c r="D5" s="84"/>
      <c r="E5" s="84"/>
      <c r="F5" s="85"/>
      <c r="G5" s="84"/>
      <c r="H5" s="83" t="s">
        <v>302</v>
      </c>
      <c r="I5" s="107" t="s">
        <v>666</v>
      </c>
      <c r="J5" s="107" t="s">
        <v>331</v>
      </c>
      <c r="M5" s="189" t="s">
        <v>389</v>
      </c>
      <c r="S5" s="294" t="s">
        <v>672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370</v>
      </c>
      <c r="F6" s="67" t="s">
        <v>375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673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371</v>
      </c>
      <c r="F7" s="71"/>
      <c r="G7" s="71"/>
      <c r="H7" s="109"/>
      <c r="I7" s="314">
        <f>AL22/2</f>
        <v>5.3083202991120108E-4</v>
      </c>
      <c r="J7" s="103"/>
      <c r="S7" s="300" t="s">
        <v>674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372</v>
      </c>
      <c r="F8" s="87"/>
      <c r="G8" s="87"/>
      <c r="H8" s="108"/>
      <c r="I8" s="315">
        <f>AJ22</f>
        <v>3.2672173235706492E-3</v>
      </c>
      <c r="J8" s="104"/>
      <c r="S8" s="297" t="s">
        <v>675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373</v>
      </c>
      <c r="F9" s="71"/>
      <c r="G9" s="71"/>
      <c r="H9" s="109"/>
      <c r="I9" s="314">
        <f>AK22</f>
        <v>1.4074238978033962E-3</v>
      </c>
      <c r="J9" s="103"/>
      <c r="S9" s="300" t="s">
        <v>676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374</v>
      </c>
      <c r="F10" s="166"/>
      <c r="G10" s="166"/>
      <c r="H10" s="132"/>
      <c r="I10" s="316">
        <f>AL22/2</f>
        <v>5.3083202991120108E-4</v>
      </c>
      <c r="J10" s="141"/>
      <c r="S10" s="297" t="s">
        <v>677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392</v>
      </c>
      <c r="D11" s="84"/>
      <c r="E11" s="84"/>
      <c r="F11" s="85"/>
      <c r="G11" s="84"/>
      <c r="H11" s="83" t="s">
        <v>302</v>
      </c>
      <c r="I11" s="196"/>
      <c r="J11" s="107" t="s">
        <v>331</v>
      </c>
      <c r="S11" s="300" t="s">
        <v>678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393</v>
      </c>
      <c r="F12" s="67" t="s">
        <v>394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679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395</v>
      </c>
      <c r="F13" s="71"/>
      <c r="G13" s="71"/>
      <c r="H13" s="109"/>
      <c r="I13" s="314">
        <f>AK37/2</f>
        <v>6.2401308018242394E-4</v>
      </c>
      <c r="J13" s="103"/>
      <c r="S13" s="303" t="s">
        <v>680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396</v>
      </c>
      <c r="F14" s="87"/>
      <c r="G14" s="87"/>
      <c r="H14" s="108"/>
      <c r="I14" s="315">
        <f>AI37</f>
        <v>9.0638384319306538E-3</v>
      </c>
      <c r="J14" s="104"/>
      <c r="S14" s="305" t="s">
        <v>693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397</v>
      </c>
      <c r="F15" s="71"/>
      <c r="G15" s="71"/>
      <c r="H15" s="109"/>
      <c r="I15" s="314">
        <f>AJ37</f>
        <v>2.0645399747711616E-3</v>
      </c>
      <c r="J15" s="103"/>
      <c r="S15" s="309" t="s">
        <v>694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398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399</v>
      </c>
      <c r="D17" s="84"/>
      <c r="E17" s="84"/>
      <c r="F17" s="85"/>
      <c r="G17" s="84"/>
      <c r="H17" s="83" t="s">
        <v>302</v>
      </c>
      <c r="I17" s="196"/>
      <c r="J17" s="107" t="s">
        <v>331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401</v>
      </c>
      <c r="F18" s="67" t="s">
        <v>402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403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404</v>
      </c>
      <c r="F20" s="87"/>
      <c r="G20" s="87"/>
      <c r="H20" s="108"/>
      <c r="I20" s="315">
        <f>AI51</f>
        <v>8.9758896942700953E-3</v>
      </c>
      <c r="J20" s="104"/>
      <c r="X20" s="5" t="s">
        <v>682</v>
      </c>
      <c r="Y20" s="5" t="s">
        <v>682</v>
      </c>
      <c r="Z20" s="5" t="s">
        <v>682</v>
      </c>
      <c r="AA20" s="5" t="s">
        <v>682</v>
      </c>
      <c r="AB20" s="5" t="s">
        <v>682</v>
      </c>
      <c r="AC20" s="5" t="s">
        <v>682</v>
      </c>
      <c r="AD20" s="5" t="s">
        <v>682</v>
      </c>
      <c r="AE20" s="5" t="s">
        <v>682</v>
      </c>
      <c r="AF20" s="5" t="s">
        <v>682</v>
      </c>
      <c r="AG20" s="5" t="s">
        <v>682</v>
      </c>
      <c r="AI20" s="311" t="s">
        <v>695</v>
      </c>
      <c r="AJ20" s="312" t="s">
        <v>702</v>
      </c>
      <c r="AK20" s="312" t="s">
        <v>703</v>
      </c>
      <c r="AL20" s="5" t="s">
        <v>698</v>
      </c>
      <c r="AM20" s="310" t="s">
        <v>704</v>
      </c>
    </row>
    <row r="21" spans="2:39" ht="13.5" thickBot="1" x14ac:dyDescent="0.25">
      <c r="C21" s="109"/>
      <c r="D21" s="109"/>
      <c r="E21" s="70" t="s">
        <v>405</v>
      </c>
      <c r="F21" s="71"/>
      <c r="G21" s="71"/>
      <c r="H21" s="109"/>
      <c r="I21" s="314">
        <f>AJ51</f>
        <v>3.5262400890868602E-3</v>
      </c>
      <c r="J21" s="103"/>
      <c r="W21" s="5" t="s">
        <v>681</v>
      </c>
      <c r="X21" s="5" t="s">
        <v>683</v>
      </c>
      <c r="Y21" s="5" t="s">
        <v>684</v>
      </c>
      <c r="Z21" s="5" t="s">
        <v>685</v>
      </c>
      <c r="AA21" s="5" t="s">
        <v>696</v>
      </c>
      <c r="AB21" s="5" t="s">
        <v>697</v>
      </c>
      <c r="AC21" s="189" t="s">
        <v>686</v>
      </c>
      <c r="AD21" s="189" t="s">
        <v>698</v>
      </c>
      <c r="AE21" s="5" t="s">
        <v>699</v>
      </c>
      <c r="AF21" s="5" t="s">
        <v>700</v>
      </c>
      <c r="AG21" s="5" t="s">
        <v>693</v>
      </c>
      <c r="AI21" s="310" t="s">
        <v>701</v>
      </c>
    </row>
    <row r="22" spans="2:39" ht="15" x14ac:dyDescent="0.2">
      <c r="C22" s="132"/>
      <c r="D22" s="132"/>
      <c r="E22" s="165" t="s">
        <v>406</v>
      </c>
      <c r="F22" s="166"/>
      <c r="G22" s="166"/>
      <c r="H22" s="132"/>
      <c r="I22" s="316">
        <f>AK51/2</f>
        <v>9.2012709050415069E-4</v>
      </c>
      <c r="J22" s="141"/>
      <c r="W22" s="5" t="s">
        <v>672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673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674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675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676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481</v>
      </c>
      <c r="C27" s="59" t="s">
        <v>482</v>
      </c>
      <c r="D27" s="59" t="s">
        <v>42</v>
      </c>
      <c r="E27" s="59" t="s">
        <v>305</v>
      </c>
      <c r="F27" s="59" t="s">
        <v>306</v>
      </c>
      <c r="G27" s="59" t="s">
        <v>483</v>
      </c>
      <c r="H27" s="59" t="s">
        <v>308</v>
      </c>
      <c r="V27" s="5" t="s">
        <v>677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741</v>
      </c>
      <c r="C28" s="169" t="s">
        <v>364</v>
      </c>
      <c r="D28" s="169" t="s">
        <v>367</v>
      </c>
      <c r="E28" s="169" t="s">
        <v>363</v>
      </c>
      <c r="F28" s="169" t="s">
        <v>363</v>
      </c>
      <c r="G28" s="169"/>
      <c r="H28" s="170"/>
      <c r="V28" s="5" t="s">
        <v>678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741</v>
      </c>
      <c r="C29" s="169" t="s">
        <v>365</v>
      </c>
      <c r="D29" s="169" t="s">
        <v>368</v>
      </c>
      <c r="E29" s="169" t="s">
        <v>363</v>
      </c>
      <c r="F29" s="169" t="s">
        <v>363</v>
      </c>
      <c r="G29" s="169"/>
      <c r="H29" s="170"/>
      <c r="V29" s="5" t="s">
        <v>679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741</v>
      </c>
      <c r="C30" s="171" t="s">
        <v>366</v>
      </c>
      <c r="D30" s="171" t="s">
        <v>369</v>
      </c>
      <c r="E30" s="171" t="s">
        <v>363</v>
      </c>
      <c r="F30" s="171" t="s">
        <v>363</v>
      </c>
      <c r="G30" s="171"/>
      <c r="H30" s="172"/>
      <c r="V30" s="5" t="s">
        <v>680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690</v>
      </c>
      <c r="X35" s="5" t="s">
        <v>690</v>
      </c>
      <c r="Y35" s="5" t="s">
        <v>690</v>
      </c>
      <c r="Z35" s="5" t="s">
        <v>690</v>
      </c>
      <c r="AA35" s="5" t="s">
        <v>690</v>
      </c>
      <c r="AB35" s="5" t="s">
        <v>690</v>
      </c>
      <c r="AC35" s="5" t="s">
        <v>690</v>
      </c>
      <c r="AD35" s="5" t="s">
        <v>690</v>
      </c>
      <c r="AE35" s="5" t="s">
        <v>690</v>
      </c>
      <c r="AF35" s="5" t="s">
        <v>690</v>
      </c>
      <c r="AH35" s="311" t="s">
        <v>695</v>
      </c>
      <c r="AI35" s="312" t="s">
        <v>702</v>
      </c>
      <c r="AJ35" s="312" t="s">
        <v>703</v>
      </c>
      <c r="AK35" s="5" t="s">
        <v>698</v>
      </c>
      <c r="AL35" s="310" t="s">
        <v>704</v>
      </c>
    </row>
    <row r="36" spans="1:38" ht="13.5" thickBot="1" x14ac:dyDescent="0.25">
      <c r="B36" s="8"/>
      <c r="C36" s="8"/>
      <c r="I36" s="8"/>
      <c r="V36" s="5" t="s">
        <v>681</v>
      </c>
      <c r="W36" s="5" t="s">
        <v>683</v>
      </c>
      <c r="X36" s="5" t="s">
        <v>684</v>
      </c>
      <c r="Y36" s="5" t="s">
        <v>685</v>
      </c>
      <c r="Z36" s="5" t="s">
        <v>696</v>
      </c>
      <c r="AA36" s="5" t="s">
        <v>697</v>
      </c>
      <c r="AB36" s="189" t="s">
        <v>686</v>
      </c>
      <c r="AC36" s="189" t="s">
        <v>698</v>
      </c>
      <c r="AD36" s="5" t="s">
        <v>699</v>
      </c>
      <c r="AE36" s="5" t="s">
        <v>700</v>
      </c>
      <c r="AF36" s="5" t="s">
        <v>693</v>
      </c>
      <c r="AH36" s="310" t="s">
        <v>701</v>
      </c>
    </row>
    <row r="37" spans="1:38" ht="15" x14ac:dyDescent="0.2">
      <c r="B37" s="8"/>
      <c r="C37" s="8"/>
      <c r="I37" s="8"/>
      <c r="V37" s="5" t="s">
        <v>672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673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674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675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676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677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678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679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680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691</v>
      </c>
      <c r="X49" s="5" t="s">
        <v>691</v>
      </c>
      <c r="Y49" s="5" t="s">
        <v>691</v>
      </c>
      <c r="Z49" s="5" t="s">
        <v>691</v>
      </c>
      <c r="AA49" s="5" t="s">
        <v>691</v>
      </c>
      <c r="AB49" s="5" t="s">
        <v>691</v>
      </c>
      <c r="AC49" s="5" t="s">
        <v>691</v>
      </c>
      <c r="AD49" s="5" t="s">
        <v>691</v>
      </c>
      <c r="AE49" s="5" t="s">
        <v>691</v>
      </c>
      <c r="AF49" s="5" t="s">
        <v>691</v>
      </c>
      <c r="AH49" s="311" t="s">
        <v>695</v>
      </c>
      <c r="AI49" s="312" t="s">
        <v>702</v>
      </c>
      <c r="AJ49" s="312" t="s">
        <v>703</v>
      </c>
      <c r="AK49" s="5" t="s">
        <v>698</v>
      </c>
      <c r="AL49" s="310" t="s">
        <v>704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681</v>
      </c>
      <c r="W50" s="5" t="s">
        <v>683</v>
      </c>
      <c r="X50" s="5" t="s">
        <v>684</v>
      </c>
      <c r="Y50" s="5" t="s">
        <v>685</v>
      </c>
      <c r="Z50" s="5" t="s">
        <v>696</v>
      </c>
      <c r="AA50" s="5" t="s">
        <v>697</v>
      </c>
      <c r="AB50" s="189" t="s">
        <v>686</v>
      </c>
      <c r="AC50" s="189" t="s">
        <v>698</v>
      </c>
      <c r="AD50" s="5" t="s">
        <v>699</v>
      </c>
      <c r="AE50" s="5" t="s">
        <v>700</v>
      </c>
      <c r="AF50" s="5" t="s">
        <v>693</v>
      </c>
      <c r="AH50" s="310" t="s">
        <v>701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672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673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674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675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676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677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678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679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680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37" workbookViewId="0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377</v>
      </c>
      <c r="B1" s="175"/>
      <c r="L1" s="177" t="s">
        <v>485</v>
      </c>
      <c r="N1" s="5"/>
    </row>
    <row r="2" spans="1:17" ht="18.75" x14ac:dyDescent="0.2">
      <c r="A2" s="178" t="s">
        <v>378</v>
      </c>
    </row>
    <row r="3" spans="1:17" x14ac:dyDescent="0.2">
      <c r="C3" s="223" t="s">
        <v>665</v>
      </c>
    </row>
    <row r="4" spans="1:17" ht="15" x14ac:dyDescent="0.2">
      <c r="A4" s="179" t="s">
        <v>639</v>
      </c>
      <c r="B4" s="5"/>
      <c r="C4" s="180"/>
      <c r="D4" s="180"/>
      <c r="E4" s="5"/>
      <c r="F4" s="181"/>
      <c r="G4" s="181"/>
      <c r="N4" s="179" t="s">
        <v>640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379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486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380</v>
      </c>
      <c r="G6" s="176" t="s">
        <v>381</v>
      </c>
      <c r="L6" s="177" t="s">
        <v>382</v>
      </c>
      <c r="M6" s="176" t="str">
        <f t="shared" ref="M6:M69" si="1">IF(L6&lt;&gt;"","Bldg_"&amp;LEFT(N6,8)&amp;"-"&amp;LEFT(Q6,3),"")</f>
        <v>Bldg_DETPre45-Win</v>
      </c>
      <c r="N6" s="176" t="s">
        <v>487</v>
      </c>
      <c r="O6" s="176">
        <v>2020</v>
      </c>
      <c r="Q6" s="185" t="s">
        <v>383</v>
      </c>
    </row>
    <row r="7" spans="1:17" ht="15" x14ac:dyDescent="0.2">
      <c r="B7" s="176" t="s">
        <v>488</v>
      </c>
      <c r="C7" s="176" t="str">
        <f t="shared" si="0"/>
        <v>Window replacement: Triple glass with argon cavity (16mm) - DETPre09</v>
      </c>
      <c r="D7" s="176" t="s">
        <v>16</v>
      </c>
      <c r="E7" s="176" t="s">
        <v>380</v>
      </c>
      <c r="G7" s="176" t="s">
        <v>381</v>
      </c>
      <c r="L7" s="177" t="s">
        <v>382</v>
      </c>
      <c r="M7" s="176" t="str">
        <f t="shared" si="1"/>
        <v>Bldg_DETPre69-Win</v>
      </c>
      <c r="N7" s="176" t="s">
        <v>489</v>
      </c>
      <c r="O7" s="176">
        <v>2020</v>
      </c>
      <c r="Q7" s="185" t="s">
        <v>383</v>
      </c>
    </row>
    <row r="8" spans="1:17" ht="15" x14ac:dyDescent="0.2">
      <c r="B8" s="176" t="s">
        <v>490</v>
      </c>
      <c r="C8" s="176" t="str">
        <f t="shared" si="0"/>
        <v>Window replacement: Triple glass with argon cavity (18mm) - DETPre09</v>
      </c>
      <c r="D8" s="176" t="s">
        <v>16</v>
      </c>
      <c r="E8" s="176" t="s">
        <v>380</v>
      </c>
      <c r="G8" s="176" t="s">
        <v>381</v>
      </c>
      <c r="L8" s="177" t="s">
        <v>384</v>
      </c>
      <c r="M8" s="176" t="str">
        <f t="shared" si="1"/>
        <v>Bldg_DETPre79-Win</v>
      </c>
      <c r="N8" s="176" t="s">
        <v>491</v>
      </c>
      <c r="O8" s="176">
        <v>2020</v>
      </c>
      <c r="Q8" s="185" t="s">
        <v>383</v>
      </c>
    </row>
    <row r="9" spans="1:17" ht="15" x14ac:dyDescent="0.2">
      <c r="B9" s="176" t="s">
        <v>492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380</v>
      </c>
      <c r="G9" s="176" t="s">
        <v>381</v>
      </c>
      <c r="L9" s="177" t="s">
        <v>384</v>
      </c>
      <c r="M9" s="176" t="str">
        <f t="shared" si="1"/>
        <v>Bldg_DETPre89-Win</v>
      </c>
      <c r="N9" s="176" t="s">
        <v>493</v>
      </c>
      <c r="O9" s="176">
        <v>2020</v>
      </c>
      <c r="Q9" s="185" t="s">
        <v>383</v>
      </c>
    </row>
    <row r="10" spans="1:17" ht="15" x14ac:dyDescent="0.2">
      <c r="B10" s="176" t="s">
        <v>494</v>
      </c>
      <c r="C10" s="176" t="str">
        <f t="shared" si="0"/>
        <v>Isolate below the last concrete slab (10cm) - DETPre09</v>
      </c>
      <c r="D10" s="176" t="s">
        <v>16</v>
      </c>
      <c r="E10" s="176" t="s">
        <v>380</v>
      </c>
      <c r="G10" s="176" t="s">
        <v>381</v>
      </c>
      <c r="L10" s="177" t="s">
        <v>384</v>
      </c>
      <c r="M10" s="176" t="str">
        <f t="shared" si="1"/>
        <v>Bldg_DETPre99-Win</v>
      </c>
      <c r="N10" s="176" t="s">
        <v>495</v>
      </c>
      <c r="O10" s="176">
        <v>2020</v>
      </c>
      <c r="Q10" s="185" t="s">
        <v>383</v>
      </c>
    </row>
    <row r="11" spans="1:17" ht="15" x14ac:dyDescent="0.2">
      <c r="B11" s="176" t="s">
        <v>496</v>
      </c>
      <c r="C11" s="176" t="str">
        <f t="shared" si="0"/>
        <v>External insulation (10 cm - EIFS System)  - DETPre09</v>
      </c>
      <c r="D11" s="176" t="s">
        <v>16</v>
      </c>
      <c r="E11" s="176" t="s">
        <v>380</v>
      </c>
      <c r="G11" s="176" t="s">
        <v>381</v>
      </c>
      <c r="L11" s="177" t="s">
        <v>384</v>
      </c>
      <c r="M11" s="176" t="str">
        <f t="shared" si="1"/>
        <v>Bldg_DETPre09-Win</v>
      </c>
      <c r="N11" s="176" t="s">
        <v>486</v>
      </c>
      <c r="O11" s="176">
        <v>2020</v>
      </c>
      <c r="Q11" s="185" t="s">
        <v>383</v>
      </c>
    </row>
    <row r="12" spans="1:17" ht="15" x14ac:dyDescent="0.2">
      <c r="B12" s="176" t="s">
        <v>497</v>
      </c>
      <c r="C12" s="176" t="str">
        <f t="shared" si="0"/>
        <v>Internal insulation (5cm) - DETPre09</v>
      </c>
      <c r="D12" s="176" t="s">
        <v>16</v>
      </c>
      <c r="E12" s="176" t="s">
        <v>380</v>
      </c>
      <c r="G12" s="176" t="s">
        <v>381</v>
      </c>
      <c r="L12" s="177" t="s">
        <v>382</v>
      </c>
      <c r="M12" s="176" t="str">
        <f t="shared" si="1"/>
        <v>Bldg_DETPre45-Win</v>
      </c>
      <c r="N12" s="176" t="s">
        <v>498</v>
      </c>
      <c r="O12" s="176">
        <v>2020</v>
      </c>
      <c r="Q12" s="185" t="s">
        <v>383</v>
      </c>
    </row>
    <row r="13" spans="1:17" ht="15" x14ac:dyDescent="0.2">
      <c r="B13" s="176" t="s">
        <v>487</v>
      </c>
      <c r="C13" s="176" t="str">
        <f t="shared" si="0"/>
        <v>Window replacement: Double glass with air cavity (16mm) - DETPre45</v>
      </c>
      <c r="D13" s="176" t="s">
        <v>16</v>
      </c>
      <c r="E13" s="176" t="s">
        <v>380</v>
      </c>
      <c r="G13" s="176" t="s">
        <v>381</v>
      </c>
      <c r="L13" s="177" t="s">
        <v>382</v>
      </c>
      <c r="M13" s="176" t="str">
        <f t="shared" si="1"/>
        <v>Bldg_DETPre69-Win</v>
      </c>
      <c r="N13" s="176" t="s">
        <v>499</v>
      </c>
      <c r="O13" s="176">
        <v>2020</v>
      </c>
      <c r="Q13" s="185" t="s">
        <v>383</v>
      </c>
    </row>
    <row r="14" spans="1:17" ht="15" x14ac:dyDescent="0.2">
      <c r="B14" s="176" t="s">
        <v>498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380</v>
      </c>
      <c r="G14" s="176" t="s">
        <v>381</v>
      </c>
      <c r="L14" s="177" t="s">
        <v>384</v>
      </c>
      <c r="M14" s="176" t="str">
        <f t="shared" si="1"/>
        <v>Bldg_DETPre79-Win</v>
      </c>
      <c r="N14" s="176" t="s">
        <v>500</v>
      </c>
      <c r="O14" s="176">
        <v>2020</v>
      </c>
      <c r="Q14" s="185" t="s">
        <v>383</v>
      </c>
    </row>
    <row r="15" spans="1:17" ht="15" x14ac:dyDescent="0.2">
      <c r="B15" s="176" t="s">
        <v>501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380</v>
      </c>
      <c r="G15" s="176" t="s">
        <v>381</v>
      </c>
      <c r="L15" s="177" t="s">
        <v>384</v>
      </c>
      <c r="M15" s="176" t="str">
        <f t="shared" si="1"/>
        <v>Bldg_DETPre89-Win</v>
      </c>
      <c r="N15" s="176" t="s">
        <v>502</v>
      </c>
      <c r="O15" s="176">
        <v>2020</v>
      </c>
      <c r="Q15" s="185" t="s">
        <v>383</v>
      </c>
    </row>
    <row r="16" spans="1:17" ht="15" x14ac:dyDescent="0.2">
      <c r="B16" s="176" t="s">
        <v>503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380</v>
      </c>
      <c r="G16" s="176" t="s">
        <v>381</v>
      </c>
      <c r="L16" s="177" t="s">
        <v>384</v>
      </c>
      <c r="M16" s="176" t="str">
        <f t="shared" si="1"/>
        <v>Bldg_DETPre99-Win</v>
      </c>
      <c r="N16" s="176" t="s">
        <v>504</v>
      </c>
      <c r="O16" s="176">
        <v>2020</v>
      </c>
      <c r="Q16" s="185" t="s">
        <v>383</v>
      </c>
    </row>
    <row r="17" spans="2:17" ht="15" x14ac:dyDescent="0.2">
      <c r="B17" s="176" t="s">
        <v>505</v>
      </c>
      <c r="C17" s="176" t="str">
        <f t="shared" si="0"/>
        <v>Isolate below the last concrete slab (10cm) - DETPre45</v>
      </c>
      <c r="D17" s="176" t="s">
        <v>16</v>
      </c>
      <c r="E17" s="176" t="s">
        <v>380</v>
      </c>
      <c r="G17" s="176" t="s">
        <v>381</v>
      </c>
      <c r="L17" s="177" t="s">
        <v>384</v>
      </c>
      <c r="M17" s="176" t="str">
        <f t="shared" si="1"/>
        <v>Bldg_DETPre09-Win</v>
      </c>
      <c r="N17" s="176" t="s">
        <v>488</v>
      </c>
      <c r="O17" s="176">
        <v>2020</v>
      </c>
      <c r="Q17" s="185" t="s">
        <v>383</v>
      </c>
    </row>
    <row r="18" spans="2:17" ht="15" x14ac:dyDescent="0.2">
      <c r="B18" s="176" t="s">
        <v>506</v>
      </c>
      <c r="C18" s="176" t="str">
        <f t="shared" si="0"/>
        <v>External insulation (10 cm - EIFS System)  - DETPre45</v>
      </c>
      <c r="D18" s="176" t="s">
        <v>16</v>
      </c>
      <c r="E18" s="176" t="s">
        <v>380</v>
      </c>
      <c r="G18" s="176" t="s">
        <v>381</v>
      </c>
      <c r="L18" s="177" t="s">
        <v>382</v>
      </c>
      <c r="M18" s="176" t="str">
        <f t="shared" si="1"/>
        <v>Bldg_DETPre45-Win</v>
      </c>
      <c r="N18" s="176" t="s">
        <v>501</v>
      </c>
      <c r="O18" s="176">
        <v>2020</v>
      </c>
      <c r="Q18" s="185" t="s">
        <v>383</v>
      </c>
    </row>
    <row r="19" spans="2:17" ht="15" x14ac:dyDescent="0.2">
      <c r="B19" s="176" t="s">
        <v>507</v>
      </c>
      <c r="C19" s="176" t="str">
        <f t="shared" si="0"/>
        <v>Internal insulation (5cm) - DETPre45</v>
      </c>
      <c r="D19" s="176" t="s">
        <v>16</v>
      </c>
      <c r="E19" s="176" t="s">
        <v>380</v>
      </c>
      <c r="G19" s="176" t="s">
        <v>381</v>
      </c>
      <c r="L19" s="177" t="s">
        <v>382</v>
      </c>
      <c r="M19" s="176" t="str">
        <f t="shared" si="1"/>
        <v>Bldg_DETPre69-Win</v>
      </c>
      <c r="N19" s="176" t="s">
        <v>508</v>
      </c>
      <c r="O19" s="176">
        <v>2020</v>
      </c>
      <c r="Q19" s="185" t="s">
        <v>383</v>
      </c>
    </row>
    <row r="20" spans="2:17" ht="15" x14ac:dyDescent="0.2">
      <c r="B20" s="176" t="s">
        <v>489</v>
      </c>
      <c r="C20" s="176" t="str">
        <f t="shared" si="0"/>
        <v>Window replacement: Double glass with air cavity (16mm) - DETPre69</v>
      </c>
      <c r="D20" s="176" t="s">
        <v>16</v>
      </c>
      <c r="E20" s="176" t="s">
        <v>380</v>
      </c>
      <c r="G20" s="176" t="s">
        <v>381</v>
      </c>
      <c r="L20" s="177" t="s">
        <v>384</v>
      </c>
      <c r="M20" s="176" t="str">
        <f t="shared" si="1"/>
        <v>Bldg_DETPre79-Win</v>
      </c>
      <c r="N20" s="176" t="s">
        <v>509</v>
      </c>
      <c r="O20" s="176">
        <v>2020</v>
      </c>
      <c r="Q20" s="185" t="s">
        <v>383</v>
      </c>
    </row>
    <row r="21" spans="2:17" ht="15" x14ac:dyDescent="0.2">
      <c r="B21" s="176" t="s">
        <v>499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380</v>
      </c>
      <c r="G21" s="176" t="s">
        <v>381</v>
      </c>
      <c r="L21" s="177" t="s">
        <v>384</v>
      </c>
      <c r="M21" s="176" t="str">
        <f t="shared" si="1"/>
        <v>Bldg_DETPre89-Win</v>
      </c>
      <c r="N21" s="176" t="s">
        <v>510</v>
      </c>
      <c r="O21" s="176">
        <v>2020</v>
      </c>
      <c r="Q21" s="185" t="s">
        <v>383</v>
      </c>
    </row>
    <row r="22" spans="2:17" ht="15" x14ac:dyDescent="0.2">
      <c r="B22" s="176" t="s">
        <v>508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380</v>
      </c>
      <c r="G22" s="176" t="s">
        <v>381</v>
      </c>
      <c r="L22" s="177" t="s">
        <v>384</v>
      </c>
      <c r="M22" s="176" t="str">
        <f t="shared" si="1"/>
        <v>Bldg_DETPre99-Win</v>
      </c>
      <c r="N22" s="176" t="s">
        <v>511</v>
      </c>
      <c r="O22" s="176">
        <v>2020</v>
      </c>
      <c r="Q22" s="185" t="s">
        <v>383</v>
      </c>
    </row>
    <row r="23" spans="2:17" ht="15" x14ac:dyDescent="0.2">
      <c r="B23" s="176" t="s">
        <v>512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380</v>
      </c>
      <c r="G23" s="176" t="s">
        <v>381</v>
      </c>
      <c r="L23" s="177" t="s">
        <v>384</v>
      </c>
      <c r="M23" s="176" t="str">
        <f t="shared" si="1"/>
        <v>Bldg_DETPre09-Win</v>
      </c>
      <c r="N23" s="176" t="s">
        <v>490</v>
      </c>
      <c r="O23" s="176">
        <v>2020</v>
      </c>
      <c r="Q23" s="185" t="s">
        <v>383</v>
      </c>
    </row>
    <row r="24" spans="2:17" ht="15" x14ac:dyDescent="0.2">
      <c r="B24" s="176" t="s">
        <v>513</v>
      </c>
      <c r="C24" s="176" t="str">
        <f t="shared" si="0"/>
        <v>Isolate below the last concrete slab (10cm) - DETPre69</v>
      </c>
      <c r="D24" s="176" t="s">
        <v>16</v>
      </c>
      <c r="E24" s="176" t="s">
        <v>380</v>
      </c>
      <c r="G24" s="176" t="s">
        <v>381</v>
      </c>
      <c r="L24" s="177" t="s">
        <v>382</v>
      </c>
      <c r="M24" s="176" t="str">
        <f t="shared" si="1"/>
        <v>Bldg_DETPre45-Cei</v>
      </c>
      <c r="N24" s="176" t="s">
        <v>505</v>
      </c>
      <c r="O24" s="176">
        <v>2020</v>
      </c>
      <c r="Q24" s="185" t="s">
        <v>385</v>
      </c>
    </row>
    <row r="25" spans="2:17" ht="15" x14ac:dyDescent="0.2">
      <c r="B25" s="176" t="s">
        <v>514</v>
      </c>
      <c r="C25" s="176" t="str">
        <f t="shared" si="0"/>
        <v>External insulation (10 cm - EIFS System)  - DETPre69</v>
      </c>
      <c r="D25" s="176" t="s">
        <v>16</v>
      </c>
      <c r="E25" s="176" t="s">
        <v>380</v>
      </c>
      <c r="G25" s="176" t="s">
        <v>381</v>
      </c>
      <c r="L25" s="177" t="s">
        <v>382</v>
      </c>
      <c r="M25" s="176" t="str">
        <f t="shared" si="1"/>
        <v>Bldg_DETPre69-Cei</v>
      </c>
      <c r="N25" s="176" t="s">
        <v>513</v>
      </c>
      <c r="O25" s="176">
        <v>2020</v>
      </c>
      <c r="Q25" s="185" t="s">
        <v>385</v>
      </c>
    </row>
    <row r="26" spans="2:17" ht="15" x14ac:dyDescent="0.2">
      <c r="B26" s="176" t="s">
        <v>515</v>
      </c>
      <c r="C26" s="176" t="str">
        <f t="shared" si="0"/>
        <v>Internal insulation (5cm) - DETPre69</v>
      </c>
      <c r="D26" s="176" t="s">
        <v>16</v>
      </c>
      <c r="E26" s="176" t="s">
        <v>380</v>
      </c>
      <c r="G26" s="176" t="s">
        <v>381</v>
      </c>
      <c r="L26" s="177" t="s">
        <v>384</v>
      </c>
      <c r="M26" s="176" t="str">
        <f t="shared" si="1"/>
        <v>Bldg_DETPre79-Cei</v>
      </c>
      <c r="N26" s="176" t="s">
        <v>516</v>
      </c>
      <c r="O26" s="176">
        <v>2020</v>
      </c>
      <c r="Q26" s="185" t="s">
        <v>385</v>
      </c>
    </row>
    <row r="27" spans="2:17" ht="15" x14ac:dyDescent="0.2">
      <c r="B27" s="176" t="s">
        <v>491</v>
      </c>
      <c r="C27" s="176" t="str">
        <f t="shared" si="0"/>
        <v>Window replacement: Double glass with air cavity (16mm) - DETPre79</v>
      </c>
      <c r="D27" s="176" t="s">
        <v>16</v>
      </c>
      <c r="E27" s="176" t="s">
        <v>380</v>
      </c>
      <c r="G27" s="176" t="s">
        <v>381</v>
      </c>
      <c r="L27" s="177" t="s">
        <v>384</v>
      </c>
      <c r="M27" s="176" t="str">
        <f t="shared" si="1"/>
        <v>Bldg_DETPre89-Cei</v>
      </c>
      <c r="N27" s="176" t="s">
        <v>517</v>
      </c>
      <c r="O27" s="176">
        <v>2020</v>
      </c>
      <c r="Q27" s="185" t="s">
        <v>385</v>
      </c>
    </row>
    <row r="28" spans="2:17" ht="15" x14ac:dyDescent="0.2">
      <c r="B28" s="176" t="s">
        <v>500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380</v>
      </c>
      <c r="G28" s="176" t="s">
        <v>381</v>
      </c>
      <c r="L28" s="177" t="s">
        <v>384</v>
      </c>
      <c r="M28" s="176" t="str">
        <f t="shared" si="1"/>
        <v>Bldg_DETPre99-Cei</v>
      </c>
      <c r="N28" s="176" t="s">
        <v>518</v>
      </c>
      <c r="O28" s="176">
        <v>2020</v>
      </c>
      <c r="Q28" s="185" t="s">
        <v>385</v>
      </c>
    </row>
    <row r="29" spans="2:17" ht="15" x14ac:dyDescent="0.2">
      <c r="B29" s="176" t="s">
        <v>509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380</v>
      </c>
      <c r="G29" s="176" t="s">
        <v>381</v>
      </c>
      <c r="L29" s="177" t="s">
        <v>384</v>
      </c>
      <c r="M29" s="176" t="str">
        <f t="shared" si="1"/>
        <v>Bldg_DETPre09-Cei</v>
      </c>
      <c r="N29" s="176" t="s">
        <v>494</v>
      </c>
      <c r="O29" s="176">
        <v>2020</v>
      </c>
      <c r="Q29" s="185" t="s">
        <v>385</v>
      </c>
    </row>
    <row r="30" spans="2:17" ht="15" x14ac:dyDescent="0.2">
      <c r="B30" s="176" t="s">
        <v>519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380</v>
      </c>
      <c r="G30" s="176" t="s">
        <v>381</v>
      </c>
      <c r="L30" s="177" t="s">
        <v>382</v>
      </c>
      <c r="M30" s="176" t="str">
        <f t="shared" si="1"/>
        <v>Bldg_DETPre45-Cei</v>
      </c>
      <c r="N30" s="176" t="s">
        <v>503</v>
      </c>
      <c r="O30" s="176">
        <v>2020</v>
      </c>
      <c r="Q30" s="185" t="s">
        <v>385</v>
      </c>
    </row>
    <row r="31" spans="2:17" ht="15" x14ac:dyDescent="0.2">
      <c r="B31" s="176" t="s">
        <v>516</v>
      </c>
      <c r="C31" s="176" t="str">
        <f t="shared" si="0"/>
        <v>Isolate below the last concrete slab (10cm) - DETPre79</v>
      </c>
      <c r="D31" s="176" t="s">
        <v>16</v>
      </c>
      <c r="E31" s="176" t="s">
        <v>380</v>
      </c>
      <c r="G31" s="176" t="s">
        <v>381</v>
      </c>
      <c r="L31" s="177" t="s">
        <v>382</v>
      </c>
      <c r="M31" s="176" t="str">
        <f t="shared" si="1"/>
        <v>Bldg_DETPre69-Cei</v>
      </c>
      <c r="N31" s="176" t="s">
        <v>512</v>
      </c>
      <c r="O31" s="176">
        <v>2020</v>
      </c>
      <c r="Q31" s="185" t="s">
        <v>385</v>
      </c>
    </row>
    <row r="32" spans="2:17" ht="15" x14ac:dyDescent="0.2">
      <c r="B32" s="176" t="s">
        <v>520</v>
      </c>
      <c r="C32" s="176" t="str">
        <f t="shared" si="0"/>
        <v>External insulation (10 cm - EIFS System)  - DETPre79</v>
      </c>
      <c r="D32" s="176" t="s">
        <v>16</v>
      </c>
      <c r="E32" s="176" t="s">
        <v>380</v>
      </c>
      <c r="G32" s="176" t="s">
        <v>381</v>
      </c>
      <c r="L32" s="177" t="s">
        <v>384</v>
      </c>
      <c r="M32" s="176" t="str">
        <f t="shared" si="1"/>
        <v>Bldg_DETPre79-Cei</v>
      </c>
      <c r="N32" s="176" t="s">
        <v>519</v>
      </c>
      <c r="O32" s="176">
        <v>2020</v>
      </c>
      <c r="Q32" s="185" t="s">
        <v>385</v>
      </c>
    </row>
    <row r="33" spans="2:17" ht="15" x14ac:dyDescent="0.2">
      <c r="B33" s="176" t="s">
        <v>521</v>
      </c>
      <c r="C33" s="176" t="str">
        <f t="shared" si="0"/>
        <v>Internal insulation (5cm) - DETPre79</v>
      </c>
      <c r="D33" s="176" t="s">
        <v>16</v>
      </c>
      <c r="E33" s="176" t="s">
        <v>380</v>
      </c>
      <c r="G33" s="176" t="s">
        <v>381</v>
      </c>
      <c r="L33" s="177" t="s">
        <v>384</v>
      </c>
      <c r="M33" s="176" t="str">
        <f t="shared" si="1"/>
        <v>Bldg_DETPre89-Cei</v>
      </c>
      <c r="N33" s="176" t="s">
        <v>522</v>
      </c>
      <c r="O33" s="176">
        <v>2020</v>
      </c>
      <c r="Q33" s="185" t="s">
        <v>385</v>
      </c>
    </row>
    <row r="34" spans="2:17" ht="15" x14ac:dyDescent="0.2">
      <c r="B34" s="176" t="s">
        <v>493</v>
      </c>
      <c r="C34" s="176" t="str">
        <f t="shared" si="0"/>
        <v>Window replacement: Double glass with air cavity (16mm) - DETPre89</v>
      </c>
      <c r="D34" s="176" t="s">
        <v>16</v>
      </c>
      <c r="E34" s="176" t="s">
        <v>380</v>
      </c>
      <c r="G34" s="176" t="s">
        <v>381</v>
      </c>
      <c r="L34" s="177" t="s">
        <v>384</v>
      </c>
      <c r="M34" s="176" t="str">
        <f t="shared" si="1"/>
        <v>Bldg_DETPre99-Cei</v>
      </c>
      <c r="N34" s="176" t="s">
        <v>523</v>
      </c>
      <c r="O34" s="176">
        <v>2020</v>
      </c>
      <c r="Q34" s="185" t="s">
        <v>385</v>
      </c>
    </row>
    <row r="35" spans="2:17" ht="15" x14ac:dyDescent="0.2">
      <c r="B35" s="176" t="s">
        <v>502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380</v>
      </c>
      <c r="G35" s="176" t="s">
        <v>381</v>
      </c>
      <c r="L35" s="177" t="s">
        <v>384</v>
      </c>
      <c r="M35" s="176" t="str">
        <f t="shared" si="1"/>
        <v>Bldg_DETPre09-Cei</v>
      </c>
      <c r="N35" s="176" t="s">
        <v>492</v>
      </c>
      <c r="O35" s="176">
        <v>2020</v>
      </c>
      <c r="Q35" s="185" t="s">
        <v>385</v>
      </c>
    </row>
    <row r="36" spans="2:17" ht="15" x14ac:dyDescent="0.2">
      <c r="B36" s="176" t="s">
        <v>510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380</v>
      </c>
      <c r="G36" s="176" t="s">
        <v>381</v>
      </c>
      <c r="L36" s="177" t="s">
        <v>382</v>
      </c>
      <c r="M36" s="176" t="str">
        <f t="shared" si="1"/>
        <v>Bldg_DETPre45-Wal</v>
      </c>
      <c r="N36" s="176" t="s">
        <v>507</v>
      </c>
      <c r="O36" s="176">
        <v>2020</v>
      </c>
      <c r="Q36" s="185" t="s">
        <v>386</v>
      </c>
    </row>
    <row r="37" spans="2:17" ht="15" x14ac:dyDescent="0.2">
      <c r="B37" s="176" t="s">
        <v>522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380</v>
      </c>
      <c r="G37" s="176" t="s">
        <v>381</v>
      </c>
      <c r="L37" s="177" t="s">
        <v>382</v>
      </c>
      <c r="M37" s="176" t="str">
        <f t="shared" si="1"/>
        <v>Bldg_DETPre69-Wal</v>
      </c>
      <c r="N37" s="176" t="s">
        <v>515</v>
      </c>
      <c r="O37" s="176">
        <v>2020</v>
      </c>
      <c r="Q37" s="185" t="s">
        <v>386</v>
      </c>
    </row>
    <row r="38" spans="2:17" ht="15" x14ac:dyDescent="0.2">
      <c r="B38" s="176" t="s">
        <v>517</v>
      </c>
      <c r="C38" s="176" t="str">
        <f t="shared" si="0"/>
        <v>Isolate below the last concrete slab (10cm) - DETPre89</v>
      </c>
      <c r="D38" s="176" t="s">
        <v>16</v>
      </c>
      <c r="E38" s="176" t="s">
        <v>380</v>
      </c>
      <c r="G38" s="176" t="s">
        <v>381</v>
      </c>
      <c r="L38" s="177" t="s">
        <v>384</v>
      </c>
      <c r="M38" s="176" t="str">
        <f t="shared" si="1"/>
        <v>Bldg_DETPre79-Wal</v>
      </c>
      <c r="N38" s="176" t="s">
        <v>521</v>
      </c>
      <c r="O38" s="176">
        <v>2020</v>
      </c>
      <c r="Q38" s="185" t="s">
        <v>386</v>
      </c>
    </row>
    <row r="39" spans="2:17" ht="15" x14ac:dyDescent="0.2">
      <c r="B39" s="176" t="s">
        <v>524</v>
      </c>
      <c r="C39" s="176" t="str">
        <f t="shared" si="0"/>
        <v>External insulation (10 cm - EIFS System)  - DETPre89</v>
      </c>
      <c r="D39" s="176" t="s">
        <v>16</v>
      </c>
      <c r="E39" s="176" t="s">
        <v>380</v>
      </c>
      <c r="G39" s="176" t="s">
        <v>381</v>
      </c>
      <c r="L39" s="177" t="s">
        <v>384</v>
      </c>
      <c r="M39" s="176" t="str">
        <f t="shared" si="1"/>
        <v>Bldg_DETPre89-Wal</v>
      </c>
      <c r="N39" s="176" t="s">
        <v>525</v>
      </c>
      <c r="O39" s="176">
        <v>2020</v>
      </c>
      <c r="Q39" s="185" t="s">
        <v>386</v>
      </c>
    </row>
    <row r="40" spans="2:17" ht="15" x14ac:dyDescent="0.2">
      <c r="B40" s="176" t="s">
        <v>525</v>
      </c>
      <c r="C40" s="176" t="str">
        <f t="shared" si="0"/>
        <v>Internal insulation (5cm) - DETPre89</v>
      </c>
      <c r="D40" s="176" t="s">
        <v>16</v>
      </c>
      <c r="E40" s="176" t="s">
        <v>380</v>
      </c>
      <c r="G40" s="176" t="s">
        <v>381</v>
      </c>
      <c r="L40" s="177" t="s">
        <v>384</v>
      </c>
      <c r="M40" s="176" t="str">
        <f t="shared" si="1"/>
        <v>Bldg_DETPre99-Wal</v>
      </c>
      <c r="N40" s="176" t="s">
        <v>526</v>
      </c>
      <c r="O40" s="176">
        <v>2020</v>
      </c>
      <c r="Q40" s="185" t="s">
        <v>386</v>
      </c>
    </row>
    <row r="41" spans="2:17" ht="15" x14ac:dyDescent="0.2">
      <c r="B41" s="176" t="s">
        <v>495</v>
      </c>
      <c r="C41" s="176" t="str">
        <f t="shared" si="0"/>
        <v>Window replacement: Double glass with air cavity (16mm) - DETPre99</v>
      </c>
      <c r="D41" s="176" t="s">
        <v>16</v>
      </c>
      <c r="E41" s="176" t="s">
        <v>380</v>
      </c>
      <c r="G41" s="176" t="s">
        <v>381</v>
      </c>
      <c r="L41" s="177" t="s">
        <v>384</v>
      </c>
      <c r="M41" s="176" t="str">
        <f t="shared" si="1"/>
        <v>Bldg_DETPre09-Wal</v>
      </c>
      <c r="N41" s="176" t="s">
        <v>497</v>
      </c>
      <c r="O41" s="176">
        <v>2020</v>
      </c>
      <c r="Q41" s="185" t="s">
        <v>386</v>
      </c>
    </row>
    <row r="42" spans="2:17" ht="15" x14ac:dyDescent="0.2">
      <c r="B42" s="176" t="s">
        <v>504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380</v>
      </c>
      <c r="G42" s="176" t="s">
        <v>381</v>
      </c>
      <c r="L42" s="177" t="s">
        <v>382</v>
      </c>
      <c r="M42" s="176" t="str">
        <f t="shared" si="1"/>
        <v>Bldg_DETPre45-Wal</v>
      </c>
      <c r="N42" s="176" t="s">
        <v>506</v>
      </c>
      <c r="O42" s="176">
        <v>2020</v>
      </c>
      <c r="Q42" s="185" t="s">
        <v>386</v>
      </c>
    </row>
    <row r="43" spans="2:17" ht="15" x14ac:dyDescent="0.2">
      <c r="B43" s="176" t="s">
        <v>511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380</v>
      </c>
      <c r="G43" s="176" t="s">
        <v>381</v>
      </c>
      <c r="L43" s="177" t="s">
        <v>382</v>
      </c>
      <c r="M43" s="176" t="str">
        <f t="shared" si="1"/>
        <v>Bldg_DETPre69-Wal</v>
      </c>
      <c r="N43" s="176" t="s">
        <v>514</v>
      </c>
      <c r="O43" s="176">
        <v>2020</v>
      </c>
      <c r="Q43" s="185" t="s">
        <v>386</v>
      </c>
    </row>
    <row r="44" spans="2:17" ht="15" x14ac:dyDescent="0.2">
      <c r="B44" s="176" t="s">
        <v>523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380</v>
      </c>
      <c r="G44" s="176" t="s">
        <v>381</v>
      </c>
      <c r="L44" s="177" t="s">
        <v>384</v>
      </c>
      <c r="M44" s="176" t="str">
        <f t="shared" si="1"/>
        <v>Bldg_DETPre79-Wal</v>
      </c>
      <c r="N44" s="176" t="s">
        <v>520</v>
      </c>
      <c r="O44" s="176">
        <v>2020</v>
      </c>
      <c r="Q44" s="185" t="s">
        <v>386</v>
      </c>
    </row>
    <row r="45" spans="2:17" ht="15" x14ac:dyDescent="0.2">
      <c r="B45" s="176" t="s">
        <v>518</v>
      </c>
      <c r="C45" s="176" t="str">
        <f t="shared" si="0"/>
        <v>Isolate below the last concrete slab (10cm) - DETPre99</v>
      </c>
      <c r="D45" s="176" t="s">
        <v>16</v>
      </c>
      <c r="E45" s="176" t="s">
        <v>380</v>
      </c>
      <c r="G45" s="176" t="s">
        <v>381</v>
      </c>
      <c r="L45" s="177" t="s">
        <v>384</v>
      </c>
      <c r="M45" s="176" t="str">
        <f t="shared" si="1"/>
        <v>Bldg_DETPre89-Wal</v>
      </c>
      <c r="N45" s="176" t="s">
        <v>524</v>
      </c>
      <c r="O45" s="176">
        <v>2020</v>
      </c>
      <c r="Q45" s="185" t="s">
        <v>386</v>
      </c>
    </row>
    <row r="46" spans="2:17" ht="15" x14ac:dyDescent="0.2">
      <c r="B46" s="176" t="s">
        <v>527</v>
      </c>
      <c r="C46" s="176" t="str">
        <f t="shared" si="0"/>
        <v>External insulation (10 cm - EIFS System)  - DETPre99</v>
      </c>
      <c r="D46" s="176" t="s">
        <v>16</v>
      </c>
      <c r="E46" s="176" t="s">
        <v>380</v>
      </c>
      <c r="G46" s="176" t="s">
        <v>381</v>
      </c>
      <c r="L46" s="177" t="s">
        <v>384</v>
      </c>
      <c r="M46" s="176" t="str">
        <f t="shared" si="1"/>
        <v>Bldg_DETPre99-Wal</v>
      </c>
      <c r="N46" s="176" t="s">
        <v>527</v>
      </c>
      <c r="O46" s="176">
        <v>2020</v>
      </c>
      <c r="Q46" s="185" t="s">
        <v>386</v>
      </c>
    </row>
    <row r="47" spans="2:17" ht="15" x14ac:dyDescent="0.2">
      <c r="B47" s="176" t="s">
        <v>526</v>
      </c>
      <c r="C47" s="176" t="str">
        <f t="shared" si="0"/>
        <v>Internal insulation (5cm) - DETPre99</v>
      </c>
      <c r="D47" s="176" t="s">
        <v>16</v>
      </c>
      <c r="E47" s="176" t="s">
        <v>380</v>
      </c>
      <c r="G47" s="176" t="s">
        <v>381</v>
      </c>
      <c r="I47" s="186"/>
      <c r="J47" s="186"/>
      <c r="K47" s="186"/>
      <c r="L47" s="177" t="s">
        <v>384</v>
      </c>
      <c r="M47" s="176" t="str">
        <f t="shared" si="1"/>
        <v>Bldg_DETPre09-Wal</v>
      </c>
      <c r="N47" s="176" t="s">
        <v>496</v>
      </c>
      <c r="O47" s="176">
        <v>2020</v>
      </c>
      <c r="Q47" s="187" t="s">
        <v>386</v>
      </c>
    </row>
    <row r="48" spans="2:17" ht="15" x14ac:dyDescent="0.2">
      <c r="B48" s="176" t="s">
        <v>528</v>
      </c>
      <c r="C48" s="176" t="str">
        <f t="shared" si="0"/>
        <v>Window replacement: Double glass with air cavity (16mm) - FLTPre09</v>
      </c>
      <c r="D48" s="176" t="s">
        <v>16</v>
      </c>
      <c r="E48" s="176" t="s">
        <v>380</v>
      </c>
      <c r="G48" s="176" t="s">
        <v>381</v>
      </c>
      <c r="L48" s="177" t="s">
        <v>387</v>
      </c>
      <c r="M48" s="176" t="str">
        <f t="shared" si="1"/>
        <v>Bldg_SDEPre45-Win</v>
      </c>
      <c r="N48" s="176" t="s">
        <v>529</v>
      </c>
      <c r="O48" s="176">
        <v>2020</v>
      </c>
      <c r="Q48" s="185" t="s">
        <v>383</v>
      </c>
    </row>
    <row r="49" spans="1:17" ht="15" x14ac:dyDescent="0.2">
      <c r="B49" s="176" t="s">
        <v>530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380</v>
      </c>
      <c r="G49" s="176" t="s">
        <v>381</v>
      </c>
      <c r="L49" s="177" t="s">
        <v>387</v>
      </c>
      <c r="M49" s="176" t="str">
        <f t="shared" si="1"/>
        <v>Bldg_SDEPre69-Win</v>
      </c>
      <c r="N49" s="176" t="s">
        <v>531</v>
      </c>
      <c r="O49" s="176">
        <v>2020</v>
      </c>
      <c r="Q49" s="185" t="s">
        <v>383</v>
      </c>
    </row>
    <row r="50" spans="1:17" ht="15" x14ac:dyDescent="0.2">
      <c r="B50" s="176" t="s">
        <v>532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380</v>
      </c>
      <c r="G50" s="176" t="s">
        <v>381</v>
      </c>
      <c r="L50" s="177" t="s">
        <v>387</v>
      </c>
      <c r="M50" s="176" t="str">
        <f t="shared" si="1"/>
        <v>Bldg_SDEPre79-Win</v>
      </c>
      <c r="N50" s="176" t="s">
        <v>533</v>
      </c>
      <c r="O50" s="176">
        <v>2020</v>
      </c>
      <c r="Q50" s="185" t="s">
        <v>383</v>
      </c>
    </row>
    <row r="51" spans="1:17" ht="15" x14ac:dyDescent="0.2">
      <c r="B51" s="176" t="s">
        <v>534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380</v>
      </c>
      <c r="G51" s="176" t="s">
        <v>381</v>
      </c>
      <c r="L51" s="177" t="s">
        <v>387</v>
      </c>
      <c r="M51" s="176" t="str">
        <f t="shared" si="1"/>
        <v>Bldg_SDEPre89-Win</v>
      </c>
      <c r="N51" s="176" t="s">
        <v>535</v>
      </c>
      <c r="O51" s="176">
        <v>2020</v>
      </c>
      <c r="Q51" s="185" t="s">
        <v>383</v>
      </c>
    </row>
    <row r="52" spans="1:17" ht="15" x14ac:dyDescent="0.2">
      <c r="B52" s="176" t="s">
        <v>536</v>
      </c>
      <c r="C52" s="176" t="str">
        <f t="shared" si="0"/>
        <v>Isolate below the last concrete slab (10cm) - FLTPre09</v>
      </c>
      <c r="D52" s="176" t="s">
        <v>16</v>
      </c>
      <c r="E52" s="176" t="s">
        <v>380</v>
      </c>
      <c r="G52" s="176" t="s">
        <v>381</v>
      </c>
      <c r="L52" s="177" t="s">
        <v>387</v>
      </c>
      <c r="M52" s="176" t="str">
        <f t="shared" si="1"/>
        <v>Bldg_SDEPre99-Win</v>
      </c>
      <c r="N52" s="176" t="s">
        <v>537</v>
      </c>
      <c r="O52" s="176">
        <v>2020</v>
      </c>
      <c r="Q52" s="185" t="s">
        <v>383</v>
      </c>
    </row>
    <row r="53" spans="1:17" ht="15" x14ac:dyDescent="0.2">
      <c r="B53" s="176" t="s">
        <v>538</v>
      </c>
      <c r="C53" s="176" t="str">
        <f t="shared" si="0"/>
        <v>External insulation (10 cm - EIFS System)  - FLTPre09</v>
      </c>
      <c r="D53" s="176" t="s">
        <v>16</v>
      </c>
      <c r="E53" s="176" t="s">
        <v>380</v>
      </c>
      <c r="G53" s="176" t="s">
        <v>381</v>
      </c>
      <c r="L53" s="177" t="s">
        <v>387</v>
      </c>
      <c r="M53" s="176" t="str">
        <f t="shared" si="1"/>
        <v>Bldg_SDEPre09-Win</v>
      </c>
      <c r="N53" s="176" t="s">
        <v>539</v>
      </c>
      <c r="O53" s="176">
        <v>2020</v>
      </c>
      <c r="Q53" s="185" t="s">
        <v>383</v>
      </c>
    </row>
    <row r="54" spans="1:17" ht="15" x14ac:dyDescent="0.2">
      <c r="B54" s="176" t="s">
        <v>540</v>
      </c>
      <c r="C54" s="176" t="str">
        <f t="shared" si="0"/>
        <v>Internal insulation (5cm) - FLTPre09</v>
      </c>
      <c r="D54" s="176" t="s">
        <v>16</v>
      </c>
      <c r="E54" s="176" t="s">
        <v>380</v>
      </c>
      <c r="G54" s="176" t="s">
        <v>381</v>
      </c>
      <c r="L54" s="177" t="s">
        <v>387</v>
      </c>
      <c r="M54" s="176" t="str">
        <f t="shared" si="1"/>
        <v>Bldg_SDEPre45-Win</v>
      </c>
      <c r="N54" s="176" t="s">
        <v>541</v>
      </c>
      <c r="O54" s="176">
        <v>2020</v>
      </c>
      <c r="Q54" s="185" t="s">
        <v>383</v>
      </c>
    </row>
    <row r="55" spans="1:17" ht="15" x14ac:dyDescent="0.2">
      <c r="B55" s="176" t="s">
        <v>542</v>
      </c>
      <c r="C55" s="176" t="str">
        <f t="shared" si="0"/>
        <v>Window replacement: Double glass with air cavity (16mm) - FLTPre45</v>
      </c>
      <c r="D55" s="176" t="s">
        <v>16</v>
      </c>
      <c r="E55" s="176" t="s">
        <v>380</v>
      </c>
      <c r="G55" s="176" t="s">
        <v>381</v>
      </c>
      <c r="L55" s="177" t="s">
        <v>387</v>
      </c>
      <c r="M55" s="176" t="str">
        <f t="shared" si="1"/>
        <v>Bldg_SDEPre69-Win</v>
      </c>
      <c r="N55" s="176" t="s">
        <v>543</v>
      </c>
      <c r="O55" s="176">
        <v>2020</v>
      </c>
      <c r="Q55" s="185" t="s">
        <v>383</v>
      </c>
    </row>
    <row r="56" spans="1:17" ht="15" x14ac:dyDescent="0.2">
      <c r="A56" s="5"/>
      <c r="B56" s="176" t="s">
        <v>544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380</v>
      </c>
      <c r="G56" s="176" t="s">
        <v>381</v>
      </c>
      <c r="L56" s="177" t="s">
        <v>387</v>
      </c>
      <c r="M56" s="176" t="str">
        <f t="shared" si="1"/>
        <v>Bldg_SDEPre79-Win</v>
      </c>
      <c r="N56" s="176" t="s">
        <v>545</v>
      </c>
      <c r="O56" s="176">
        <v>2020</v>
      </c>
      <c r="Q56" s="185" t="s">
        <v>383</v>
      </c>
    </row>
    <row r="57" spans="1:17" ht="15" x14ac:dyDescent="0.2">
      <c r="A57" s="5"/>
      <c r="B57" s="176" t="s">
        <v>546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380</v>
      </c>
      <c r="G57" s="176" t="s">
        <v>381</v>
      </c>
      <c r="L57" s="177" t="s">
        <v>387</v>
      </c>
      <c r="M57" s="176" t="str">
        <f t="shared" si="1"/>
        <v>Bldg_SDEPre89-Win</v>
      </c>
      <c r="N57" s="176" t="s">
        <v>547</v>
      </c>
      <c r="O57" s="176">
        <v>2020</v>
      </c>
      <c r="Q57" s="185" t="s">
        <v>383</v>
      </c>
    </row>
    <row r="58" spans="1:17" ht="15" x14ac:dyDescent="0.2">
      <c r="A58" s="5"/>
      <c r="B58" s="176" t="s">
        <v>548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380</v>
      </c>
      <c r="G58" s="176" t="s">
        <v>381</v>
      </c>
      <c r="L58" s="177" t="s">
        <v>387</v>
      </c>
      <c r="M58" s="176" t="str">
        <f t="shared" si="1"/>
        <v>Bldg_SDEPre99-Win</v>
      </c>
      <c r="N58" s="176" t="s">
        <v>549</v>
      </c>
      <c r="O58" s="176">
        <v>2020</v>
      </c>
      <c r="Q58" s="185" t="s">
        <v>383</v>
      </c>
    </row>
    <row r="59" spans="1:17" ht="15" x14ac:dyDescent="0.2">
      <c r="A59" s="5"/>
      <c r="B59" s="176" t="s">
        <v>550</v>
      </c>
      <c r="C59" s="176" t="str">
        <f t="shared" si="0"/>
        <v>Isolate below the last concrete slab (10cm) - FLTPre45</v>
      </c>
      <c r="D59" s="176" t="s">
        <v>16</v>
      </c>
      <c r="E59" s="176" t="s">
        <v>380</v>
      </c>
      <c r="G59" s="176" t="s">
        <v>381</v>
      </c>
      <c r="L59" s="177" t="s">
        <v>387</v>
      </c>
      <c r="M59" s="176" t="str">
        <f t="shared" si="1"/>
        <v>Bldg_SDEPre09-Win</v>
      </c>
      <c r="N59" s="176" t="s">
        <v>551</v>
      </c>
      <c r="O59" s="176">
        <v>2020</v>
      </c>
      <c r="Q59" s="185" t="s">
        <v>383</v>
      </c>
    </row>
    <row r="60" spans="1:17" ht="15" x14ac:dyDescent="0.2">
      <c r="A60" s="5"/>
      <c r="B60" s="176" t="s">
        <v>552</v>
      </c>
      <c r="C60" s="176" t="str">
        <f t="shared" si="0"/>
        <v>External insulation (10 cm - EIFS System)  - FLTPre45</v>
      </c>
      <c r="D60" s="176" t="s">
        <v>16</v>
      </c>
      <c r="E60" s="176" t="s">
        <v>380</v>
      </c>
      <c r="G60" s="176" t="s">
        <v>381</v>
      </c>
      <c r="L60" s="177" t="s">
        <v>387</v>
      </c>
      <c r="M60" s="176" t="str">
        <f t="shared" si="1"/>
        <v>Bldg_SDEPre45-Win</v>
      </c>
      <c r="N60" s="176" t="s">
        <v>553</v>
      </c>
      <c r="O60" s="176">
        <v>2020</v>
      </c>
      <c r="Q60" s="185" t="s">
        <v>383</v>
      </c>
    </row>
    <row r="61" spans="1:17" ht="15" x14ac:dyDescent="0.2">
      <c r="A61" s="5"/>
      <c r="B61" s="176" t="s">
        <v>554</v>
      </c>
      <c r="C61" s="176" t="str">
        <f t="shared" si="0"/>
        <v>Internal insulation (5cm) - FLTPre45</v>
      </c>
      <c r="D61" s="176" t="s">
        <v>16</v>
      </c>
      <c r="E61" s="176" t="s">
        <v>380</v>
      </c>
      <c r="G61" s="176" t="s">
        <v>381</v>
      </c>
      <c r="L61" s="177" t="s">
        <v>387</v>
      </c>
      <c r="M61" s="176" t="str">
        <f t="shared" si="1"/>
        <v>Bldg_SDEPre69-Win</v>
      </c>
      <c r="N61" s="176" t="s">
        <v>555</v>
      </c>
      <c r="O61" s="176">
        <v>2020</v>
      </c>
      <c r="Q61" s="185" t="s">
        <v>383</v>
      </c>
    </row>
    <row r="62" spans="1:17" ht="15" x14ac:dyDescent="0.2">
      <c r="A62" s="5"/>
      <c r="B62" s="176" t="s">
        <v>556</v>
      </c>
      <c r="C62" s="176" t="str">
        <f t="shared" si="0"/>
        <v>Window replacement: Double glass with air cavity (16mm) - FLTPre69</v>
      </c>
      <c r="D62" s="176" t="s">
        <v>16</v>
      </c>
      <c r="E62" s="176" t="s">
        <v>380</v>
      </c>
      <c r="G62" s="176" t="s">
        <v>381</v>
      </c>
      <c r="L62" s="177" t="s">
        <v>387</v>
      </c>
      <c r="M62" s="176" t="str">
        <f t="shared" si="1"/>
        <v>Bldg_SDEPre79-Win</v>
      </c>
      <c r="N62" s="176" t="s">
        <v>557</v>
      </c>
      <c r="O62" s="176">
        <v>2020</v>
      </c>
      <c r="Q62" s="185" t="s">
        <v>383</v>
      </c>
    </row>
    <row r="63" spans="1:17" ht="15" x14ac:dyDescent="0.2">
      <c r="A63" s="5"/>
      <c r="B63" s="176" t="s">
        <v>558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380</v>
      </c>
      <c r="G63" s="176" t="s">
        <v>381</v>
      </c>
      <c r="L63" s="177" t="s">
        <v>387</v>
      </c>
      <c r="M63" s="176" t="str">
        <f t="shared" si="1"/>
        <v>Bldg_SDEPre89-Win</v>
      </c>
      <c r="N63" s="176" t="s">
        <v>559</v>
      </c>
      <c r="O63" s="176">
        <v>2020</v>
      </c>
      <c r="Q63" s="185" t="s">
        <v>383</v>
      </c>
    </row>
    <row r="64" spans="1:17" ht="15" x14ac:dyDescent="0.2">
      <c r="A64" s="5"/>
      <c r="B64" s="176" t="s">
        <v>560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380</v>
      </c>
      <c r="G64" s="176" t="s">
        <v>381</v>
      </c>
      <c r="L64" s="177" t="s">
        <v>387</v>
      </c>
      <c r="M64" s="176" t="str">
        <f t="shared" si="1"/>
        <v>Bldg_SDEPre99-Win</v>
      </c>
      <c r="N64" s="176" t="s">
        <v>561</v>
      </c>
      <c r="O64" s="176">
        <v>2020</v>
      </c>
      <c r="Q64" s="185" t="s">
        <v>383</v>
      </c>
    </row>
    <row r="65" spans="1:17" ht="15" x14ac:dyDescent="0.2">
      <c r="A65" s="5"/>
      <c r="B65" s="176" t="s">
        <v>562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380</v>
      </c>
      <c r="G65" s="176" t="s">
        <v>381</v>
      </c>
      <c r="L65" s="177" t="s">
        <v>387</v>
      </c>
      <c r="M65" s="176" t="str">
        <f t="shared" si="1"/>
        <v>Bldg_SDEPre09-Win</v>
      </c>
      <c r="N65" s="176" t="s">
        <v>563</v>
      </c>
      <c r="O65" s="176">
        <v>2020</v>
      </c>
      <c r="Q65" s="185" t="s">
        <v>383</v>
      </c>
    </row>
    <row r="66" spans="1:17" ht="15" x14ac:dyDescent="0.2">
      <c r="A66" s="5"/>
      <c r="B66" s="176" t="s">
        <v>564</v>
      </c>
      <c r="C66" s="176" t="str">
        <f t="shared" si="0"/>
        <v>Isolate below the last concrete slab (10cm) - FLTPre69</v>
      </c>
      <c r="D66" s="176" t="s">
        <v>16</v>
      </c>
      <c r="E66" s="176" t="s">
        <v>380</v>
      </c>
      <c r="G66" s="176" t="s">
        <v>381</v>
      </c>
      <c r="L66" s="177" t="s">
        <v>387</v>
      </c>
      <c r="M66" s="176" t="str">
        <f t="shared" si="1"/>
        <v>Bldg_SDEPre45-Cei</v>
      </c>
      <c r="N66" s="176" t="s">
        <v>565</v>
      </c>
      <c r="O66" s="176">
        <v>2020</v>
      </c>
      <c r="Q66" s="185" t="s">
        <v>385</v>
      </c>
    </row>
    <row r="67" spans="1:17" ht="15" x14ac:dyDescent="0.2">
      <c r="A67" s="5"/>
      <c r="B67" s="176" t="s">
        <v>566</v>
      </c>
      <c r="C67" s="176" t="str">
        <f t="shared" si="0"/>
        <v>External insulation (10 cm - EIFS System)  - FLTPre69</v>
      </c>
      <c r="D67" s="176" t="s">
        <v>16</v>
      </c>
      <c r="E67" s="176" t="s">
        <v>380</v>
      </c>
      <c r="G67" s="176" t="s">
        <v>381</v>
      </c>
      <c r="L67" s="177" t="s">
        <v>387</v>
      </c>
      <c r="M67" s="176" t="str">
        <f t="shared" si="1"/>
        <v>Bldg_SDEPre69-Cei</v>
      </c>
      <c r="N67" s="176" t="s">
        <v>567</v>
      </c>
      <c r="O67" s="176">
        <v>2020</v>
      </c>
      <c r="Q67" s="185" t="s">
        <v>385</v>
      </c>
    </row>
    <row r="68" spans="1:17" ht="15" x14ac:dyDescent="0.2">
      <c r="A68" s="5"/>
      <c r="B68" s="176" t="s">
        <v>568</v>
      </c>
      <c r="C68" s="176" t="str">
        <f t="shared" si="0"/>
        <v>Internal insulation (5cm) - FLTPre69</v>
      </c>
      <c r="D68" s="176" t="s">
        <v>16</v>
      </c>
      <c r="E68" s="176" t="s">
        <v>380</v>
      </c>
      <c r="G68" s="176" t="s">
        <v>381</v>
      </c>
      <c r="L68" s="177" t="s">
        <v>387</v>
      </c>
      <c r="M68" s="176" t="str">
        <f t="shared" si="1"/>
        <v>Bldg_SDEPre79-Cei</v>
      </c>
      <c r="N68" s="176" t="s">
        <v>569</v>
      </c>
      <c r="O68" s="176">
        <v>2020</v>
      </c>
      <c r="Q68" s="185" t="s">
        <v>385</v>
      </c>
    </row>
    <row r="69" spans="1:17" ht="15" x14ac:dyDescent="0.2">
      <c r="A69" s="5"/>
      <c r="B69" s="176" t="s">
        <v>570</v>
      </c>
      <c r="C69" s="176" t="str">
        <f t="shared" si="0"/>
        <v>Window replacement: Double glass with air cavity (16mm) - FLTPre79</v>
      </c>
      <c r="D69" s="176" t="s">
        <v>16</v>
      </c>
      <c r="E69" s="176" t="s">
        <v>380</v>
      </c>
      <c r="G69" s="176" t="s">
        <v>381</v>
      </c>
      <c r="L69" s="177" t="s">
        <v>387</v>
      </c>
      <c r="M69" s="176" t="str">
        <f t="shared" si="1"/>
        <v>Bldg_SDEPre89-Cei</v>
      </c>
      <c r="N69" s="176" t="s">
        <v>571</v>
      </c>
      <c r="O69" s="176">
        <v>2020</v>
      </c>
      <c r="Q69" s="185" t="s">
        <v>385</v>
      </c>
    </row>
    <row r="70" spans="1:17" ht="15" x14ac:dyDescent="0.2">
      <c r="A70" s="5"/>
      <c r="B70" s="176" t="s">
        <v>572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380</v>
      </c>
      <c r="G70" s="176" t="s">
        <v>381</v>
      </c>
      <c r="L70" s="177" t="s">
        <v>387</v>
      </c>
      <c r="M70" s="176" t="str">
        <f t="shared" ref="M70:M131" si="3">IF(L70&lt;&gt;"","Bldg_"&amp;LEFT(N70,8)&amp;"-"&amp;LEFT(Q70,3),"")</f>
        <v>Bldg_SDEPre99-Cei</v>
      </c>
      <c r="N70" s="176" t="s">
        <v>573</v>
      </c>
      <c r="O70" s="176">
        <v>2020</v>
      </c>
      <c r="Q70" s="185" t="s">
        <v>385</v>
      </c>
    </row>
    <row r="71" spans="1:17" ht="15" x14ac:dyDescent="0.2">
      <c r="A71" s="5"/>
      <c r="B71" s="176" t="s">
        <v>574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380</v>
      </c>
      <c r="G71" s="176" t="s">
        <v>381</v>
      </c>
      <c r="L71" s="177" t="s">
        <v>387</v>
      </c>
      <c r="M71" s="176" t="str">
        <f t="shared" si="3"/>
        <v>Bldg_SDEPre09-Cei</v>
      </c>
      <c r="N71" s="176" t="s">
        <v>575</v>
      </c>
      <c r="O71" s="176">
        <v>2020</v>
      </c>
      <c r="Q71" s="185" t="s">
        <v>385</v>
      </c>
    </row>
    <row r="72" spans="1:17" ht="15" x14ac:dyDescent="0.2">
      <c r="A72" s="5"/>
      <c r="B72" s="176" t="s">
        <v>576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380</v>
      </c>
      <c r="G72" s="176" t="s">
        <v>381</v>
      </c>
      <c r="L72" s="177" t="s">
        <v>387</v>
      </c>
      <c r="M72" s="176" t="str">
        <f t="shared" si="3"/>
        <v>Bldg_SDEPre45-Cei</v>
      </c>
      <c r="N72" s="176" t="s">
        <v>577</v>
      </c>
      <c r="O72" s="176">
        <v>2020</v>
      </c>
      <c r="Q72" s="185" t="s">
        <v>385</v>
      </c>
    </row>
    <row r="73" spans="1:17" ht="15" x14ac:dyDescent="0.2">
      <c r="A73" s="5"/>
      <c r="B73" s="176" t="s">
        <v>578</v>
      </c>
      <c r="C73" s="176" t="str">
        <f t="shared" si="2"/>
        <v>Isolate below the last concrete slab (10cm) - FLTPre79</v>
      </c>
      <c r="D73" s="176" t="s">
        <v>16</v>
      </c>
      <c r="E73" s="176" t="s">
        <v>380</v>
      </c>
      <c r="G73" s="176" t="s">
        <v>381</v>
      </c>
      <c r="L73" s="177" t="s">
        <v>387</v>
      </c>
      <c r="M73" s="176" t="str">
        <f t="shared" si="3"/>
        <v>Bldg_SDEPre69-Cei</v>
      </c>
      <c r="N73" s="176" t="s">
        <v>579</v>
      </c>
      <c r="O73" s="176">
        <v>2020</v>
      </c>
      <c r="Q73" s="185" t="s">
        <v>385</v>
      </c>
    </row>
    <row r="74" spans="1:17" ht="15" x14ac:dyDescent="0.2">
      <c r="A74" s="5"/>
      <c r="B74" s="176" t="s">
        <v>580</v>
      </c>
      <c r="C74" s="176" t="str">
        <f t="shared" si="2"/>
        <v>External insulation (10 cm - EIFS System)  - FLTPre79</v>
      </c>
      <c r="D74" s="176" t="s">
        <v>16</v>
      </c>
      <c r="E74" s="176" t="s">
        <v>380</v>
      </c>
      <c r="G74" s="176" t="s">
        <v>381</v>
      </c>
      <c r="L74" s="177" t="s">
        <v>387</v>
      </c>
      <c r="M74" s="176" t="str">
        <f t="shared" si="3"/>
        <v>Bldg_SDEPre79-Cei</v>
      </c>
      <c r="N74" s="176" t="s">
        <v>581</v>
      </c>
      <c r="O74" s="176">
        <v>2020</v>
      </c>
      <c r="Q74" s="185" t="s">
        <v>385</v>
      </c>
    </row>
    <row r="75" spans="1:17" ht="15" x14ac:dyDescent="0.2">
      <c r="A75" s="5"/>
      <c r="B75" s="176" t="s">
        <v>582</v>
      </c>
      <c r="C75" s="176" t="str">
        <f t="shared" si="2"/>
        <v>Internal insulation (5cm) - FLTPre79</v>
      </c>
      <c r="D75" s="176" t="s">
        <v>16</v>
      </c>
      <c r="E75" s="176" t="s">
        <v>380</v>
      </c>
      <c r="G75" s="176" t="s">
        <v>381</v>
      </c>
      <c r="L75" s="177" t="s">
        <v>387</v>
      </c>
      <c r="M75" s="176" t="str">
        <f t="shared" si="3"/>
        <v>Bldg_SDEPre89-Cei</v>
      </c>
      <c r="N75" s="176" t="s">
        <v>583</v>
      </c>
      <c r="O75" s="176">
        <v>2020</v>
      </c>
      <c r="Q75" s="185" t="s">
        <v>385</v>
      </c>
    </row>
    <row r="76" spans="1:17" ht="15" x14ac:dyDescent="0.2">
      <c r="A76" s="5"/>
      <c r="B76" s="176" t="s">
        <v>584</v>
      </c>
      <c r="C76" s="176" t="str">
        <f t="shared" si="2"/>
        <v>Window replacement: Double glass with air cavity (16mm) - FLTPre89</v>
      </c>
      <c r="D76" s="176" t="s">
        <v>16</v>
      </c>
      <c r="E76" s="176" t="s">
        <v>380</v>
      </c>
      <c r="G76" s="176" t="s">
        <v>381</v>
      </c>
      <c r="L76" s="177" t="s">
        <v>387</v>
      </c>
      <c r="M76" s="176" t="str">
        <f t="shared" si="3"/>
        <v>Bldg_SDEPre99-Cei</v>
      </c>
      <c r="N76" s="176" t="s">
        <v>585</v>
      </c>
      <c r="O76" s="176">
        <v>2020</v>
      </c>
      <c r="Q76" s="185" t="s">
        <v>385</v>
      </c>
    </row>
    <row r="77" spans="1:17" ht="15" x14ac:dyDescent="0.2">
      <c r="A77" s="5"/>
      <c r="B77" s="176" t="s">
        <v>586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380</v>
      </c>
      <c r="G77" s="176" t="s">
        <v>381</v>
      </c>
      <c r="L77" s="177" t="s">
        <v>387</v>
      </c>
      <c r="M77" s="176" t="str">
        <f t="shared" si="3"/>
        <v>Bldg_SDEPre09-Cei</v>
      </c>
      <c r="N77" s="176" t="s">
        <v>587</v>
      </c>
      <c r="O77" s="176">
        <v>2020</v>
      </c>
      <c r="Q77" s="185" t="s">
        <v>385</v>
      </c>
    </row>
    <row r="78" spans="1:17" ht="15" x14ac:dyDescent="0.2">
      <c r="A78" s="5"/>
      <c r="B78" s="176" t="s">
        <v>588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380</v>
      </c>
      <c r="G78" s="176" t="s">
        <v>381</v>
      </c>
      <c r="L78" s="177" t="s">
        <v>387</v>
      </c>
      <c r="M78" s="176" t="str">
        <f t="shared" si="3"/>
        <v>Bldg_SDEPre45-Wal</v>
      </c>
      <c r="N78" s="176" t="s">
        <v>589</v>
      </c>
      <c r="O78" s="176">
        <v>2020</v>
      </c>
      <c r="Q78" s="185" t="s">
        <v>386</v>
      </c>
    </row>
    <row r="79" spans="1:17" ht="15" x14ac:dyDescent="0.2">
      <c r="A79" s="5"/>
      <c r="B79" s="176" t="s">
        <v>590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380</v>
      </c>
      <c r="G79" s="176" t="s">
        <v>381</v>
      </c>
      <c r="L79" s="177" t="s">
        <v>387</v>
      </c>
      <c r="M79" s="176" t="str">
        <f t="shared" si="3"/>
        <v>Bldg_SDEPre69-Wal</v>
      </c>
      <c r="N79" s="176" t="s">
        <v>591</v>
      </c>
      <c r="O79" s="176">
        <v>2020</v>
      </c>
      <c r="Q79" s="185" t="s">
        <v>386</v>
      </c>
    </row>
    <row r="80" spans="1:17" ht="15" x14ac:dyDescent="0.2">
      <c r="A80" s="5"/>
      <c r="B80" s="176" t="s">
        <v>592</v>
      </c>
      <c r="C80" s="176" t="str">
        <f t="shared" si="2"/>
        <v>Isolate below the last concrete slab (10cm) - FLTPre89</v>
      </c>
      <c r="D80" s="176" t="s">
        <v>16</v>
      </c>
      <c r="E80" s="176" t="s">
        <v>380</v>
      </c>
      <c r="G80" s="176" t="s">
        <v>381</v>
      </c>
      <c r="L80" s="177" t="s">
        <v>387</v>
      </c>
      <c r="M80" s="176" t="str">
        <f t="shared" si="3"/>
        <v>Bldg_SDEPre79-Wal</v>
      </c>
      <c r="N80" s="176" t="s">
        <v>593</v>
      </c>
      <c r="O80" s="176">
        <v>2020</v>
      </c>
      <c r="Q80" s="185" t="s">
        <v>386</v>
      </c>
    </row>
    <row r="81" spans="1:17" ht="15" x14ac:dyDescent="0.2">
      <c r="A81" s="5"/>
      <c r="B81" s="176" t="s">
        <v>594</v>
      </c>
      <c r="C81" s="176" t="str">
        <f t="shared" si="2"/>
        <v>External insulation (10 cm - EIFS System)  - FLTPre89</v>
      </c>
      <c r="D81" s="176" t="s">
        <v>16</v>
      </c>
      <c r="E81" s="176" t="s">
        <v>380</v>
      </c>
      <c r="G81" s="176" t="s">
        <v>381</v>
      </c>
      <c r="L81" s="177" t="s">
        <v>387</v>
      </c>
      <c r="M81" s="176" t="str">
        <f t="shared" si="3"/>
        <v>Bldg_SDEPre89-Wal</v>
      </c>
      <c r="N81" s="176" t="s">
        <v>595</v>
      </c>
      <c r="O81" s="176">
        <v>2020</v>
      </c>
      <c r="Q81" s="185" t="s">
        <v>386</v>
      </c>
    </row>
    <row r="82" spans="1:17" ht="15" x14ac:dyDescent="0.2">
      <c r="A82" s="5"/>
      <c r="B82" s="176" t="s">
        <v>596</v>
      </c>
      <c r="C82" s="176" t="str">
        <f t="shared" si="2"/>
        <v>Internal insulation (5cm) - FLTPre89</v>
      </c>
      <c r="D82" s="176" t="s">
        <v>16</v>
      </c>
      <c r="E82" s="176" t="s">
        <v>380</v>
      </c>
      <c r="G82" s="176" t="s">
        <v>381</v>
      </c>
      <c r="L82" s="177" t="s">
        <v>387</v>
      </c>
      <c r="M82" s="176" t="str">
        <f t="shared" si="3"/>
        <v>Bldg_SDEPre99-Wal</v>
      </c>
      <c r="N82" s="176" t="s">
        <v>597</v>
      </c>
      <c r="O82" s="176">
        <v>2020</v>
      </c>
      <c r="Q82" s="185" t="s">
        <v>386</v>
      </c>
    </row>
    <row r="83" spans="1:17" ht="15" x14ac:dyDescent="0.2">
      <c r="A83" s="5"/>
      <c r="B83" s="176" t="s">
        <v>598</v>
      </c>
      <c r="C83" s="176" t="str">
        <f t="shared" si="2"/>
        <v>Window replacement: Double glass with air cavity (16mm) - FLTPre99</v>
      </c>
      <c r="D83" s="176" t="s">
        <v>16</v>
      </c>
      <c r="E83" s="176" t="s">
        <v>380</v>
      </c>
      <c r="G83" s="176" t="s">
        <v>381</v>
      </c>
      <c r="L83" s="177" t="s">
        <v>387</v>
      </c>
      <c r="M83" s="176" t="str">
        <f t="shared" si="3"/>
        <v>Bldg_SDEPre09-Wal</v>
      </c>
      <c r="N83" s="176" t="s">
        <v>599</v>
      </c>
      <c r="O83" s="176">
        <v>2020</v>
      </c>
      <c r="Q83" s="185" t="s">
        <v>386</v>
      </c>
    </row>
    <row r="84" spans="1:17" ht="15" x14ac:dyDescent="0.2">
      <c r="A84" s="5"/>
      <c r="B84" s="176" t="s">
        <v>600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380</v>
      </c>
      <c r="G84" s="176" t="s">
        <v>381</v>
      </c>
      <c r="L84" s="177" t="s">
        <v>387</v>
      </c>
      <c r="M84" s="176" t="str">
        <f t="shared" si="3"/>
        <v>Bldg_SDEPre45-Wal</v>
      </c>
      <c r="N84" s="176" t="s">
        <v>601</v>
      </c>
      <c r="O84" s="176">
        <v>2020</v>
      </c>
      <c r="Q84" s="185" t="s">
        <v>386</v>
      </c>
    </row>
    <row r="85" spans="1:17" ht="15" x14ac:dyDescent="0.2">
      <c r="A85" s="5"/>
      <c r="B85" s="176" t="s">
        <v>602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380</v>
      </c>
      <c r="G85" s="176" t="s">
        <v>381</v>
      </c>
      <c r="L85" s="177" t="s">
        <v>387</v>
      </c>
      <c r="M85" s="176" t="str">
        <f t="shared" si="3"/>
        <v>Bldg_SDEPre69-Wal</v>
      </c>
      <c r="N85" s="176" t="s">
        <v>603</v>
      </c>
      <c r="O85" s="176">
        <v>2020</v>
      </c>
      <c r="Q85" s="185" t="s">
        <v>386</v>
      </c>
    </row>
    <row r="86" spans="1:17" ht="15" x14ac:dyDescent="0.2">
      <c r="A86" s="5"/>
      <c r="B86" s="176" t="s">
        <v>604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380</v>
      </c>
      <c r="G86" s="176" t="s">
        <v>381</v>
      </c>
      <c r="L86" s="177" t="s">
        <v>387</v>
      </c>
      <c r="M86" s="176" t="str">
        <f t="shared" si="3"/>
        <v>Bldg_SDEPre79-Wal</v>
      </c>
      <c r="N86" s="176" t="s">
        <v>605</v>
      </c>
      <c r="O86" s="176">
        <v>2020</v>
      </c>
      <c r="Q86" s="185" t="s">
        <v>386</v>
      </c>
    </row>
    <row r="87" spans="1:17" ht="15" x14ac:dyDescent="0.2">
      <c r="A87" s="5"/>
      <c r="B87" s="176" t="s">
        <v>606</v>
      </c>
      <c r="C87" s="176" t="str">
        <f t="shared" si="2"/>
        <v>Isolate below the last concrete slab (10cm) - FLTPre99</v>
      </c>
      <c r="D87" s="176" t="s">
        <v>16</v>
      </c>
      <c r="E87" s="176" t="s">
        <v>380</v>
      </c>
      <c r="G87" s="176" t="s">
        <v>381</v>
      </c>
      <c r="L87" s="177" t="s">
        <v>387</v>
      </c>
      <c r="M87" s="176" t="str">
        <f t="shared" si="3"/>
        <v>Bldg_SDEPre89-Wal</v>
      </c>
      <c r="N87" s="176" t="s">
        <v>607</v>
      </c>
      <c r="O87" s="176">
        <v>2020</v>
      </c>
      <c r="Q87" s="185" t="s">
        <v>386</v>
      </c>
    </row>
    <row r="88" spans="1:17" ht="15" x14ac:dyDescent="0.2">
      <c r="A88" s="5"/>
      <c r="B88" s="176" t="s">
        <v>608</v>
      </c>
      <c r="C88" s="176" t="str">
        <f t="shared" si="2"/>
        <v>External insulation (10 cm - EIFS System)  - FLTPre99</v>
      </c>
      <c r="D88" s="176" t="s">
        <v>16</v>
      </c>
      <c r="E88" s="176" t="s">
        <v>380</v>
      </c>
      <c r="G88" s="176" t="s">
        <v>381</v>
      </c>
      <c r="L88" s="177" t="s">
        <v>387</v>
      </c>
      <c r="M88" s="176" t="str">
        <f t="shared" si="3"/>
        <v>Bldg_SDEPre99-Wal</v>
      </c>
      <c r="N88" s="176" t="s">
        <v>609</v>
      </c>
      <c r="O88" s="176">
        <v>2020</v>
      </c>
      <c r="Q88" s="185" t="s">
        <v>386</v>
      </c>
    </row>
    <row r="89" spans="1:17" ht="15" x14ac:dyDescent="0.2">
      <c r="A89" s="5"/>
      <c r="B89" s="176" t="s">
        <v>610</v>
      </c>
      <c r="C89" s="176" t="str">
        <f t="shared" si="2"/>
        <v>Internal insulation (5cm) - FLTPre99</v>
      </c>
      <c r="D89" s="176" t="s">
        <v>16</v>
      </c>
      <c r="E89" s="176" t="s">
        <v>380</v>
      </c>
      <c r="G89" s="176" t="s">
        <v>381</v>
      </c>
      <c r="I89" s="186"/>
      <c r="J89" s="186"/>
      <c r="K89" s="186"/>
      <c r="L89" s="177" t="s">
        <v>387</v>
      </c>
      <c r="M89" s="176" t="str">
        <f t="shared" si="3"/>
        <v>Bldg_SDEPre09-Wal</v>
      </c>
      <c r="N89" s="176" t="s">
        <v>611</v>
      </c>
      <c r="O89" s="176">
        <v>2020</v>
      </c>
      <c r="Q89" s="187" t="s">
        <v>386</v>
      </c>
    </row>
    <row r="90" spans="1:17" ht="15" x14ac:dyDescent="0.2">
      <c r="A90" s="5"/>
      <c r="B90" s="176" t="s">
        <v>539</v>
      </c>
      <c r="C90" s="176" t="str">
        <f t="shared" si="2"/>
        <v>Window replacement: Double glass with air cavity (16mm) - SDEPre09</v>
      </c>
      <c r="D90" s="176" t="s">
        <v>16</v>
      </c>
      <c r="E90" s="176" t="s">
        <v>380</v>
      </c>
      <c r="G90" s="176" t="s">
        <v>381</v>
      </c>
      <c r="L90" s="177" t="s">
        <v>388</v>
      </c>
      <c r="M90" s="176" t="str">
        <f t="shared" si="3"/>
        <v>Bldg_FLTPre45-Win</v>
      </c>
      <c r="N90" s="176" t="s">
        <v>542</v>
      </c>
      <c r="O90" s="176">
        <v>2020</v>
      </c>
      <c r="Q90" s="185" t="s">
        <v>383</v>
      </c>
    </row>
    <row r="91" spans="1:17" ht="15" x14ac:dyDescent="0.2">
      <c r="A91" s="5"/>
      <c r="B91" s="176" t="s">
        <v>551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380</v>
      </c>
      <c r="G91" s="176" t="s">
        <v>381</v>
      </c>
      <c r="L91" s="177" t="s">
        <v>388</v>
      </c>
      <c r="M91" s="176" t="str">
        <f t="shared" si="3"/>
        <v>Bldg_FLTPre69-Win</v>
      </c>
      <c r="N91" s="176" t="s">
        <v>556</v>
      </c>
      <c r="O91" s="176">
        <v>2020</v>
      </c>
      <c r="Q91" s="185" t="s">
        <v>383</v>
      </c>
    </row>
    <row r="92" spans="1:17" ht="15" x14ac:dyDescent="0.2">
      <c r="A92" s="5"/>
      <c r="B92" s="176" t="s">
        <v>563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380</v>
      </c>
      <c r="G92" s="176" t="s">
        <v>381</v>
      </c>
      <c r="L92" s="177" t="s">
        <v>388</v>
      </c>
      <c r="M92" s="176" t="str">
        <f t="shared" si="3"/>
        <v>Bldg_FLTPre79-Win</v>
      </c>
      <c r="N92" s="176" t="s">
        <v>570</v>
      </c>
      <c r="O92" s="176">
        <v>2020</v>
      </c>
      <c r="Q92" s="185" t="s">
        <v>383</v>
      </c>
    </row>
    <row r="93" spans="1:17" ht="15" x14ac:dyDescent="0.2">
      <c r="A93" s="5"/>
      <c r="B93" s="176" t="s">
        <v>587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380</v>
      </c>
      <c r="G93" s="176" t="s">
        <v>381</v>
      </c>
      <c r="L93" s="177" t="s">
        <v>388</v>
      </c>
      <c r="M93" s="176" t="str">
        <f t="shared" si="3"/>
        <v>Bldg_FLTPre89-Win</v>
      </c>
      <c r="N93" s="176" t="s">
        <v>584</v>
      </c>
      <c r="O93" s="176">
        <v>2020</v>
      </c>
      <c r="Q93" s="185" t="s">
        <v>383</v>
      </c>
    </row>
    <row r="94" spans="1:17" ht="15" x14ac:dyDescent="0.2">
      <c r="A94" s="5"/>
      <c r="B94" s="176" t="s">
        <v>575</v>
      </c>
      <c r="C94" s="176" t="str">
        <f t="shared" si="2"/>
        <v>Isolate below the last concrete slab (10cm) - SDEPre09</v>
      </c>
      <c r="D94" s="176" t="s">
        <v>16</v>
      </c>
      <c r="E94" s="176" t="s">
        <v>380</v>
      </c>
      <c r="G94" s="176" t="s">
        <v>381</v>
      </c>
      <c r="L94" s="177" t="s">
        <v>388</v>
      </c>
      <c r="M94" s="176" t="str">
        <f t="shared" si="3"/>
        <v>Bldg_FLTPre99-Win</v>
      </c>
      <c r="N94" s="176" t="s">
        <v>598</v>
      </c>
      <c r="O94" s="176">
        <v>2020</v>
      </c>
      <c r="Q94" s="185" t="s">
        <v>383</v>
      </c>
    </row>
    <row r="95" spans="1:17" ht="15" x14ac:dyDescent="0.2">
      <c r="A95" s="5"/>
      <c r="B95" s="176" t="s">
        <v>611</v>
      </c>
      <c r="C95" s="176" t="str">
        <f t="shared" si="2"/>
        <v>External insulation (10 cm - EIFS System)  - SDEPre09</v>
      </c>
      <c r="D95" s="176" t="s">
        <v>16</v>
      </c>
      <c r="E95" s="176" t="s">
        <v>380</v>
      </c>
      <c r="G95" s="176" t="s">
        <v>381</v>
      </c>
      <c r="L95" s="177" t="s">
        <v>388</v>
      </c>
      <c r="M95" s="176" t="str">
        <f t="shared" si="3"/>
        <v>Bldg_FLTPre09-Win</v>
      </c>
      <c r="N95" s="176" t="s">
        <v>528</v>
      </c>
      <c r="O95" s="176">
        <v>2020</v>
      </c>
      <c r="Q95" s="185" t="s">
        <v>383</v>
      </c>
    </row>
    <row r="96" spans="1:17" ht="15" x14ac:dyDescent="0.2">
      <c r="A96" s="5"/>
      <c r="B96" s="176" t="s">
        <v>599</v>
      </c>
      <c r="C96" s="176" t="str">
        <f t="shared" si="2"/>
        <v>Internal insulation (5cm) - SDEPre09</v>
      </c>
      <c r="D96" s="176" t="s">
        <v>16</v>
      </c>
      <c r="E96" s="176" t="s">
        <v>380</v>
      </c>
      <c r="G96" s="176" t="s">
        <v>381</v>
      </c>
      <c r="L96" s="177" t="s">
        <v>388</v>
      </c>
      <c r="M96" s="176" t="str">
        <f t="shared" si="3"/>
        <v>Bldg_FLTPre45-Win</v>
      </c>
      <c r="N96" s="176" t="s">
        <v>544</v>
      </c>
      <c r="O96" s="176">
        <v>2020</v>
      </c>
      <c r="Q96" s="185" t="s">
        <v>383</v>
      </c>
    </row>
    <row r="97" spans="1:17" ht="15" x14ac:dyDescent="0.2">
      <c r="A97" s="5"/>
      <c r="B97" s="176" t="s">
        <v>529</v>
      </c>
      <c r="C97" s="176" t="str">
        <f t="shared" si="2"/>
        <v>Window replacement: Double glass with air cavity (16mm) - SDEPre45</v>
      </c>
      <c r="D97" s="176" t="s">
        <v>16</v>
      </c>
      <c r="E97" s="176" t="s">
        <v>380</v>
      </c>
      <c r="G97" s="176" t="s">
        <v>381</v>
      </c>
      <c r="L97" s="177" t="s">
        <v>388</v>
      </c>
      <c r="M97" s="176" t="str">
        <f t="shared" si="3"/>
        <v>Bldg_FLTPre69-Win</v>
      </c>
      <c r="N97" s="176" t="s">
        <v>558</v>
      </c>
      <c r="O97" s="176">
        <v>2020</v>
      </c>
      <c r="Q97" s="185" t="s">
        <v>383</v>
      </c>
    </row>
    <row r="98" spans="1:17" ht="15" x14ac:dyDescent="0.2">
      <c r="A98" s="5"/>
      <c r="B98" s="176" t="s">
        <v>541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380</v>
      </c>
      <c r="G98" s="176" t="s">
        <v>381</v>
      </c>
      <c r="L98" s="177" t="s">
        <v>388</v>
      </c>
      <c r="M98" s="176" t="str">
        <f t="shared" si="3"/>
        <v>Bldg_FLTPre79-Win</v>
      </c>
      <c r="N98" s="176" t="s">
        <v>572</v>
      </c>
      <c r="O98" s="176">
        <v>2020</v>
      </c>
      <c r="Q98" s="185" t="s">
        <v>383</v>
      </c>
    </row>
    <row r="99" spans="1:17" ht="15" x14ac:dyDescent="0.2">
      <c r="A99" s="5"/>
      <c r="B99" s="176" t="s">
        <v>553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380</v>
      </c>
      <c r="G99" s="176" t="s">
        <v>381</v>
      </c>
      <c r="L99" s="177" t="s">
        <v>388</v>
      </c>
      <c r="M99" s="176" t="str">
        <f t="shared" si="3"/>
        <v>Bldg_FLTPre89-Win</v>
      </c>
      <c r="N99" s="176" t="s">
        <v>586</v>
      </c>
      <c r="O99" s="176">
        <v>2020</v>
      </c>
      <c r="Q99" s="185" t="s">
        <v>383</v>
      </c>
    </row>
    <row r="100" spans="1:17" ht="15" x14ac:dyDescent="0.2">
      <c r="A100" s="5"/>
      <c r="B100" s="176" t="s">
        <v>577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380</v>
      </c>
      <c r="G100" s="176" t="s">
        <v>381</v>
      </c>
      <c r="L100" s="177" t="s">
        <v>388</v>
      </c>
      <c r="M100" s="176" t="str">
        <f t="shared" si="3"/>
        <v>Bldg_FLTPre99-Win</v>
      </c>
      <c r="N100" s="176" t="s">
        <v>600</v>
      </c>
      <c r="O100" s="176">
        <v>2020</v>
      </c>
      <c r="Q100" s="185" t="s">
        <v>383</v>
      </c>
    </row>
    <row r="101" spans="1:17" ht="15" x14ac:dyDescent="0.2">
      <c r="A101" s="5"/>
      <c r="B101" s="176" t="s">
        <v>565</v>
      </c>
      <c r="C101" s="176" t="str">
        <f t="shared" si="2"/>
        <v>Isolate below the last concrete slab (10cm) - SDEPre45</v>
      </c>
      <c r="D101" s="176" t="s">
        <v>16</v>
      </c>
      <c r="E101" s="176" t="s">
        <v>380</v>
      </c>
      <c r="G101" s="176" t="s">
        <v>381</v>
      </c>
      <c r="L101" s="177" t="s">
        <v>388</v>
      </c>
      <c r="M101" s="176" t="str">
        <f t="shared" si="3"/>
        <v>Bldg_FLTPre09-Win</v>
      </c>
      <c r="N101" s="176" t="s">
        <v>530</v>
      </c>
      <c r="O101" s="176">
        <v>2020</v>
      </c>
      <c r="Q101" s="185" t="s">
        <v>383</v>
      </c>
    </row>
    <row r="102" spans="1:17" ht="15" x14ac:dyDescent="0.2">
      <c r="A102" s="5"/>
      <c r="B102" s="176" t="s">
        <v>601</v>
      </c>
      <c r="C102" s="176" t="str">
        <f t="shared" si="2"/>
        <v>External insulation (10 cm - EIFS System)  - SDEPre45</v>
      </c>
      <c r="D102" s="176" t="s">
        <v>16</v>
      </c>
      <c r="E102" s="176" t="s">
        <v>380</v>
      </c>
      <c r="G102" s="176" t="s">
        <v>381</v>
      </c>
      <c r="L102" s="177" t="s">
        <v>388</v>
      </c>
      <c r="M102" s="176" t="str">
        <f t="shared" si="3"/>
        <v>Bldg_FLTPre45-Win</v>
      </c>
      <c r="N102" s="176" t="s">
        <v>546</v>
      </c>
      <c r="O102" s="176">
        <v>2020</v>
      </c>
      <c r="Q102" s="185" t="s">
        <v>383</v>
      </c>
    </row>
    <row r="103" spans="1:17" ht="15" x14ac:dyDescent="0.2">
      <c r="A103" s="5"/>
      <c r="B103" s="176" t="s">
        <v>589</v>
      </c>
      <c r="C103" s="176" t="str">
        <f t="shared" si="2"/>
        <v>Internal insulation (5cm) - SDEPre45</v>
      </c>
      <c r="D103" s="176" t="s">
        <v>16</v>
      </c>
      <c r="E103" s="176" t="s">
        <v>380</v>
      </c>
      <c r="G103" s="176" t="s">
        <v>381</v>
      </c>
      <c r="L103" s="177" t="s">
        <v>388</v>
      </c>
      <c r="M103" s="176" t="str">
        <f t="shared" si="3"/>
        <v>Bldg_FLTPre69-Win</v>
      </c>
      <c r="N103" s="176" t="s">
        <v>560</v>
      </c>
      <c r="O103" s="176">
        <v>2020</v>
      </c>
      <c r="Q103" s="185" t="s">
        <v>383</v>
      </c>
    </row>
    <row r="104" spans="1:17" ht="15" x14ac:dyDescent="0.2">
      <c r="A104" s="5"/>
      <c r="B104" s="176" t="s">
        <v>531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380</v>
      </c>
      <c r="G104" s="176" t="s">
        <v>381</v>
      </c>
      <c r="L104" s="177" t="s">
        <v>388</v>
      </c>
      <c r="M104" s="176" t="str">
        <f t="shared" si="3"/>
        <v>Bldg_FLTPre79-Win</v>
      </c>
      <c r="N104" s="176" t="s">
        <v>574</v>
      </c>
      <c r="O104" s="176">
        <v>2020</v>
      </c>
      <c r="Q104" s="185" t="s">
        <v>383</v>
      </c>
    </row>
    <row r="105" spans="1:17" ht="15" x14ac:dyDescent="0.2">
      <c r="A105" s="5"/>
      <c r="B105" s="176" t="s">
        <v>543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380</v>
      </c>
      <c r="G105" s="176" t="s">
        <v>381</v>
      </c>
      <c r="L105" s="177" t="s">
        <v>388</v>
      </c>
      <c r="M105" s="176" t="str">
        <f t="shared" si="3"/>
        <v>Bldg_FLTPre89-Win</v>
      </c>
      <c r="N105" s="176" t="s">
        <v>588</v>
      </c>
      <c r="O105" s="176">
        <v>2020</v>
      </c>
      <c r="Q105" s="185" t="s">
        <v>383</v>
      </c>
    </row>
    <row r="106" spans="1:17" ht="15" x14ac:dyDescent="0.2">
      <c r="A106" s="5"/>
      <c r="B106" s="176" t="s">
        <v>555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380</v>
      </c>
      <c r="G106" s="176" t="s">
        <v>381</v>
      </c>
      <c r="L106" s="177" t="s">
        <v>388</v>
      </c>
      <c r="M106" s="176" t="str">
        <f t="shared" si="3"/>
        <v>Bldg_FLTPre99-Win</v>
      </c>
      <c r="N106" s="176" t="s">
        <v>602</v>
      </c>
      <c r="O106" s="176">
        <v>2020</v>
      </c>
      <c r="Q106" s="185" t="s">
        <v>383</v>
      </c>
    </row>
    <row r="107" spans="1:17" ht="15" x14ac:dyDescent="0.2">
      <c r="A107" s="5"/>
      <c r="B107" s="176" t="s">
        <v>579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380</v>
      </c>
      <c r="G107" s="176" t="s">
        <v>381</v>
      </c>
      <c r="L107" s="177" t="s">
        <v>388</v>
      </c>
      <c r="M107" s="176" t="str">
        <f t="shared" si="3"/>
        <v>Bldg_FLTPre09-Win</v>
      </c>
      <c r="N107" s="176" t="s">
        <v>532</v>
      </c>
      <c r="O107" s="176">
        <v>2020</v>
      </c>
      <c r="Q107" s="185" t="s">
        <v>383</v>
      </c>
    </row>
    <row r="108" spans="1:17" ht="15" x14ac:dyDescent="0.2">
      <c r="A108" s="5"/>
      <c r="B108" s="176" t="s">
        <v>567</v>
      </c>
      <c r="C108" s="176" t="str">
        <f t="shared" si="2"/>
        <v>Isolate below the last concrete slab (10cm) - SDEPre69</v>
      </c>
      <c r="D108" s="176" t="s">
        <v>16</v>
      </c>
      <c r="E108" s="176" t="s">
        <v>380</v>
      </c>
      <c r="G108" s="176" t="s">
        <v>381</v>
      </c>
      <c r="L108" s="177" t="s">
        <v>388</v>
      </c>
      <c r="M108" s="176" t="str">
        <f t="shared" si="3"/>
        <v>Bldg_FLTPre45-Cei</v>
      </c>
      <c r="N108" s="176" t="s">
        <v>550</v>
      </c>
      <c r="O108" s="176">
        <v>2020</v>
      </c>
      <c r="Q108" s="185" t="s">
        <v>385</v>
      </c>
    </row>
    <row r="109" spans="1:17" ht="15" x14ac:dyDescent="0.2">
      <c r="A109" s="5"/>
      <c r="B109" s="176" t="s">
        <v>603</v>
      </c>
      <c r="C109" s="176" t="str">
        <f t="shared" si="2"/>
        <v>External insulation (10 cm - EIFS System)  - SDEPre69</v>
      </c>
      <c r="D109" s="176" t="s">
        <v>16</v>
      </c>
      <c r="E109" s="176" t="s">
        <v>380</v>
      </c>
      <c r="G109" s="176" t="s">
        <v>381</v>
      </c>
      <c r="L109" s="177" t="s">
        <v>388</v>
      </c>
      <c r="M109" s="176" t="str">
        <f t="shared" si="3"/>
        <v>Bldg_FLTPre69-Cei</v>
      </c>
      <c r="N109" s="176" t="s">
        <v>564</v>
      </c>
      <c r="O109" s="176">
        <v>2020</v>
      </c>
      <c r="Q109" s="185" t="s">
        <v>385</v>
      </c>
    </row>
    <row r="110" spans="1:17" ht="15" x14ac:dyDescent="0.2">
      <c r="A110" s="5"/>
      <c r="B110" s="176" t="s">
        <v>591</v>
      </c>
      <c r="C110" s="176" t="str">
        <f t="shared" si="2"/>
        <v>Internal insulation (5cm) - SDEPre69</v>
      </c>
      <c r="D110" s="176" t="s">
        <v>16</v>
      </c>
      <c r="E110" s="176" t="s">
        <v>380</v>
      </c>
      <c r="G110" s="176" t="s">
        <v>381</v>
      </c>
      <c r="L110" s="177" t="s">
        <v>388</v>
      </c>
      <c r="M110" s="176" t="str">
        <f t="shared" si="3"/>
        <v>Bldg_FLTPre79-Cei</v>
      </c>
      <c r="N110" s="176" t="s">
        <v>578</v>
      </c>
      <c r="O110" s="176">
        <v>2020</v>
      </c>
      <c r="Q110" s="185" t="s">
        <v>385</v>
      </c>
    </row>
    <row r="111" spans="1:17" ht="15" x14ac:dyDescent="0.2">
      <c r="A111" s="5"/>
      <c r="B111" s="176" t="s">
        <v>533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380</v>
      </c>
      <c r="G111" s="176" t="s">
        <v>381</v>
      </c>
      <c r="L111" s="177" t="s">
        <v>388</v>
      </c>
      <c r="M111" s="176" t="str">
        <f t="shared" si="3"/>
        <v>Bldg_FLTPre89-Cei</v>
      </c>
      <c r="N111" s="176" t="s">
        <v>592</v>
      </c>
      <c r="O111" s="176">
        <v>2020</v>
      </c>
      <c r="Q111" s="185" t="s">
        <v>385</v>
      </c>
    </row>
    <row r="112" spans="1:17" ht="15" x14ac:dyDescent="0.2">
      <c r="A112" s="5"/>
      <c r="B112" s="176" t="s">
        <v>545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380</v>
      </c>
      <c r="G112" s="176" t="s">
        <v>381</v>
      </c>
      <c r="L112" s="177" t="s">
        <v>388</v>
      </c>
      <c r="M112" s="176" t="str">
        <f t="shared" si="3"/>
        <v>Bldg_FLTPre99-Cei</v>
      </c>
      <c r="N112" s="176" t="s">
        <v>606</v>
      </c>
      <c r="O112" s="176">
        <v>2020</v>
      </c>
      <c r="Q112" s="185" t="s">
        <v>385</v>
      </c>
    </row>
    <row r="113" spans="1:17" ht="15" x14ac:dyDescent="0.2">
      <c r="A113" s="5"/>
      <c r="B113" s="176" t="s">
        <v>557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380</v>
      </c>
      <c r="G113" s="176" t="s">
        <v>381</v>
      </c>
      <c r="L113" s="177" t="s">
        <v>388</v>
      </c>
      <c r="M113" s="176" t="str">
        <f t="shared" si="3"/>
        <v>Bldg_FLTPre09-Cei</v>
      </c>
      <c r="N113" s="176" t="s">
        <v>536</v>
      </c>
      <c r="O113" s="176">
        <v>2020</v>
      </c>
      <c r="Q113" s="185" t="s">
        <v>385</v>
      </c>
    </row>
    <row r="114" spans="1:17" ht="15" x14ac:dyDescent="0.2">
      <c r="A114" s="5"/>
      <c r="B114" s="176" t="s">
        <v>581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380</v>
      </c>
      <c r="G114" s="176" t="s">
        <v>381</v>
      </c>
      <c r="L114" s="177" t="s">
        <v>388</v>
      </c>
      <c r="M114" s="176" t="str">
        <f t="shared" si="3"/>
        <v>Bldg_FLTPre45-Cei</v>
      </c>
      <c r="N114" s="176" t="s">
        <v>548</v>
      </c>
      <c r="O114" s="176">
        <v>2020</v>
      </c>
      <c r="Q114" s="185" t="s">
        <v>385</v>
      </c>
    </row>
    <row r="115" spans="1:17" ht="15" x14ac:dyDescent="0.2">
      <c r="A115" s="5"/>
      <c r="B115" s="176" t="s">
        <v>569</v>
      </c>
      <c r="C115" s="176" t="str">
        <f t="shared" si="2"/>
        <v>Isolate below the last concrete slab (10cm) - SDEPre79</v>
      </c>
      <c r="D115" s="176" t="s">
        <v>16</v>
      </c>
      <c r="E115" s="176" t="s">
        <v>380</v>
      </c>
      <c r="G115" s="176" t="s">
        <v>381</v>
      </c>
      <c r="L115" s="177" t="s">
        <v>388</v>
      </c>
      <c r="M115" s="176" t="str">
        <f t="shared" si="3"/>
        <v>Bldg_FLTPre69-Cei</v>
      </c>
      <c r="N115" s="176" t="s">
        <v>562</v>
      </c>
      <c r="O115" s="176">
        <v>2020</v>
      </c>
      <c r="Q115" s="185" t="s">
        <v>385</v>
      </c>
    </row>
    <row r="116" spans="1:17" ht="15" x14ac:dyDescent="0.2">
      <c r="A116" s="5"/>
      <c r="B116" s="176" t="s">
        <v>605</v>
      </c>
      <c r="C116" s="176" t="str">
        <f t="shared" si="2"/>
        <v>External insulation (10 cm - EIFS System)  - SDEPre79</v>
      </c>
      <c r="D116" s="176" t="s">
        <v>16</v>
      </c>
      <c r="E116" s="176" t="s">
        <v>380</v>
      </c>
      <c r="G116" s="176" t="s">
        <v>381</v>
      </c>
      <c r="L116" s="177" t="s">
        <v>388</v>
      </c>
      <c r="M116" s="176" t="str">
        <f t="shared" si="3"/>
        <v>Bldg_FLTPre79-Cei</v>
      </c>
      <c r="N116" s="176" t="s">
        <v>576</v>
      </c>
      <c r="O116" s="176">
        <v>2020</v>
      </c>
      <c r="Q116" s="185" t="s">
        <v>385</v>
      </c>
    </row>
    <row r="117" spans="1:17" ht="15" x14ac:dyDescent="0.2">
      <c r="A117" s="5"/>
      <c r="B117" s="176" t="s">
        <v>593</v>
      </c>
      <c r="C117" s="176" t="str">
        <f t="shared" si="2"/>
        <v>Internal insulation (5cm) - SDEPre79</v>
      </c>
      <c r="D117" s="176" t="s">
        <v>16</v>
      </c>
      <c r="E117" s="176" t="s">
        <v>380</v>
      </c>
      <c r="G117" s="176" t="s">
        <v>381</v>
      </c>
      <c r="L117" s="177" t="s">
        <v>388</v>
      </c>
      <c r="M117" s="176" t="str">
        <f t="shared" si="3"/>
        <v>Bldg_FLTPre89-Cei</v>
      </c>
      <c r="N117" s="176" t="s">
        <v>590</v>
      </c>
      <c r="O117" s="176">
        <v>2020</v>
      </c>
      <c r="Q117" s="185" t="s">
        <v>385</v>
      </c>
    </row>
    <row r="118" spans="1:17" ht="15" x14ac:dyDescent="0.2">
      <c r="A118" s="5"/>
      <c r="B118" s="176" t="s">
        <v>535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380</v>
      </c>
      <c r="G118" s="176" t="s">
        <v>381</v>
      </c>
      <c r="L118" s="177" t="s">
        <v>388</v>
      </c>
      <c r="M118" s="176" t="str">
        <f t="shared" si="3"/>
        <v>Bldg_FLTPre99-Cei</v>
      </c>
      <c r="N118" s="176" t="s">
        <v>604</v>
      </c>
      <c r="O118" s="176">
        <v>2020</v>
      </c>
      <c r="Q118" s="185" t="s">
        <v>385</v>
      </c>
    </row>
    <row r="119" spans="1:17" ht="15" x14ac:dyDescent="0.2">
      <c r="A119" s="5"/>
      <c r="B119" s="176" t="s">
        <v>547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380</v>
      </c>
      <c r="G119" s="176" t="s">
        <v>381</v>
      </c>
      <c r="L119" s="177" t="s">
        <v>388</v>
      </c>
      <c r="M119" s="176" t="str">
        <f t="shared" si="3"/>
        <v>Bldg_FLTPre09-Cei</v>
      </c>
      <c r="N119" s="176" t="s">
        <v>534</v>
      </c>
      <c r="O119" s="176">
        <v>2020</v>
      </c>
      <c r="Q119" s="185" t="s">
        <v>385</v>
      </c>
    </row>
    <row r="120" spans="1:17" ht="15" x14ac:dyDescent="0.2">
      <c r="A120" s="5"/>
      <c r="B120" s="176" t="s">
        <v>559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380</v>
      </c>
      <c r="G120" s="176" t="s">
        <v>381</v>
      </c>
      <c r="L120" s="177" t="s">
        <v>388</v>
      </c>
      <c r="M120" s="176" t="str">
        <f t="shared" si="3"/>
        <v>Bldg_FLTPre45-Wal</v>
      </c>
      <c r="N120" s="176" t="s">
        <v>554</v>
      </c>
      <c r="O120" s="176">
        <v>2020</v>
      </c>
      <c r="Q120" s="185" t="s">
        <v>386</v>
      </c>
    </row>
    <row r="121" spans="1:17" ht="15" x14ac:dyDescent="0.2">
      <c r="A121" s="5"/>
      <c r="B121" s="176" t="s">
        <v>583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380</v>
      </c>
      <c r="G121" s="176" t="s">
        <v>381</v>
      </c>
      <c r="L121" s="177" t="s">
        <v>388</v>
      </c>
      <c r="M121" s="176" t="str">
        <f t="shared" si="3"/>
        <v>Bldg_FLTPre69-Wal</v>
      </c>
      <c r="N121" s="176" t="s">
        <v>568</v>
      </c>
      <c r="O121" s="176">
        <v>2020</v>
      </c>
      <c r="Q121" s="185" t="s">
        <v>386</v>
      </c>
    </row>
    <row r="122" spans="1:17" ht="15" x14ac:dyDescent="0.2">
      <c r="A122" s="5"/>
      <c r="B122" s="176" t="s">
        <v>571</v>
      </c>
      <c r="C122" s="176" t="str">
        <f t="shared" si="2"/>
        <v>Isolate below the last concrete slab (10cm) - SDEPre89</v>
      </c>
      <c r="D122" s="176" t="s">
        <v>16</v>
      </c>
      <c r="E122" s="176" t="s">
        <v>380</v>
      </c>
      <c r="G122" s="176" t="s">
        <v>381</v>
      </c>
      <c r="L122" s="177" t="s">
        <v>388</v>
      </c>
      <c r="M122" s="176" t="str">
        <f t="shared" si="3"/>
        <v>Bldg_FLTPre79-Wal</v>
      </c>
      <c r="N122" s="176" t="s">
        <v>582</v>
      </c>
      <c r="O122" s="176">
        <v>2020</v>
      </c>
      <c r="Q122" s="185" t="s">
        <v>386</v>
      </c>
    </row>
    <row r="123" spans="1:17" ht="15" x14ac:dyDescent="0.2">
      <c r="A123" s="5"/>
      <c r="B123" s="176" t="s">
        <v>607</v>
      </c>
      <c r="C123" s="176" t="str">
        <f t="shared" si="2"/>
        <v>External insulation (10 cm - EIFS System)  - SDEPre89</v>
      </c>
      <c r="D123" s="176" t="s">
        <v>16</v>
      </c>
      <c r="E123" s="176" t="s">
        <v>380</v>
      </c>
      <c r="G123" s="176" t="s">
        <v>381</v>
      </c>
      <c r="L123" s="177" t="s">
        <v>388</v>
      </c>
      <c r="M123" s="176" t="str">
        <f t="shared" si="3"/>
        <v>Bldg_FLTPre89-Wal</v>
      </c>
      <c r="N123" s="176" t="s">
        <v>596</v>
      </c>
      <c r="O123" s="176">
        <v>2020</v>
      </c>
      <c r="Q123" s="185" t="s">
        <v>386</v>
      </c>
    </row>
    <row r="124" spans="1:17" ht="15" x14ac:dyDescent="0.2">
      <c r="A124" s="5"/>
      <c r="B124" s="176" t="s">
        <v>595</v>
      </c>
      <c r="C124" s="176" t="str">
        <f t="shared" si="2"/>
        <v>Internal insulation (5cm) - SDEPre89</v>
      </c>
      <c r="D124" s="176" t="s">
        <v>16</v>
      </c>
      <c r="E124" s="176" t="s">
        <v>380</v>
      </c>
      <c r="G124" s="176" t="s">
        <v>381</v>
      </c>
      <c r="L124" s="177" t="s">
        <v>388</v>
      </c>
      <c r="M124" s="176" t="str">
        <f t="shared" si="3"/>
        <v>Bldg_FLTPre99-Wal</v>
      </c>
      <c r="N124" s="176" t="s">
        <v>610</v>
      </c>
      <c r="O124" s="176">
        <v>2020</v>
      </c>
      <c r="Q124" s="185" t="s">
        <v>386</v>
      </c>
    </row>
    <row r="125" spans="1:17" ht="15" x14ac:dyDescent="0.2">
      <c r="A125" s="5"/>
      <c r="B125" s="176" t="s">
        <v>537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380</v>
      </c>
      <c r="G125" s="176" t="s">
        <v>381</v>
      </c>
      <c r="L125" s="177" t="s">
        <v>388</v>
      </c>
      <c r="M125" s="176" t="str">
        <f t="shared" si="3"/>
        <v>Bldg_FLTPre09-Wal</v>
      </c>
      <c r="N125" s="176" t="s">
        <v>540</v>
      </c>
      <c r="O125" s="176">
        <v>2020</v>
      </c>
      <c r="Q125" s="185" t="s">
        <v>386</v>
      </c>
    </row>
    <row r="126" spans="1:17" ht="15" x14ac:dyDescent="0.2">
      <c r="A126" s="5"/>
      <c r="B126" s="176" t="s">
        <v>549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380</v>
      </c>
      <c r="G126" s="176" t="s">
        <v>381</v>
      </c>
      <c r="L126" s="177" t="s">
        <v>388</v>
      </c>
      <c r="M126" s="176" t="str">
        <f t="shared" si="3"/>
        <v>Bldg_FLTPre45-Wal</v>
      </c>
      <c r="N126" s="176" t="s">
        <v>552</v>
      </c>
      <c r="O126" s="176">
        <v>2020</v>
      </c>
      <c r="Q126" s="185" t="s">
        <v>386</v>
      </c>
    </row>
    <row r="127" spans="1:17" ht="15" x14ac:dyDescent="0.2">
      <c r="A127" s="5"/>
      <c r="B127" s="176" t="s">
        <v>561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380</v>
      </c>
      <c r="G127" s="176" t="s">
        <v>381</v>
      </c>
      <c r="L127" s="177" t="s">
        <v>388</v>
      </c>
      <c r="M127" s="176" t="str">
        <f t="shared" si="3"/>
        <v>Bldg_FLTPre69-Wal</v>
      </c>
      <c r="N127" s="176" t="s">
        <v>566</v>
      </c>
      <c r="O127" s="176">
        <v>2020</v>
      </c>
      <c r="Q127" s="185" t="s">
        <v>386</v>
      </c>
    </row>
    <row r="128" spans="1:17" ht="15" x14ac:dyDescent="0.2">
      <c r="A128" s="5"/>
      <c r="B128" s="176" t="s">
        <v>585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380</v>
      </c>
      <c r="G128" s="176" t="s">
        <v>381</v>
      </c>
      <c r="L128" s="177" t="s">
        <v>388</v>
      </c>
      <c r="M128" s="176" t="str">
        <f t="shared" si="3"/>
        <v>Bldg_FLTPre79-Wal</v>
      </c>
      <c r="N128" s="176" t="s">
        <v>580</v>
      </c>
      <c r="O128" s="176">
        <v>2020</v>
      </c>
      <c r="Q128" s="185" t="s">
        <v>386</v>
      </c>
    </row>
    <row r="129" spans="1:17" ht="15" x14ac:dyDescent="0.2">
      <c r="A129" s="5"/>
      <c r="B129" s="176" t="s">
        <v>573</v>
      </c>
      <c r="C129" s="176" t="str">
        <f t="shared" si="2"/>
        <v>Isolate below the last concrete slab (10cm) - SDEPre99</v>
      </c>
      <c r="D129" s="176" t="s">
        <v>16</v>
      </c>
      <c r="E129" s="176" t="s">
        <v>380</v>
      </c>
      <c r="G129" s="176" t="s">
        <v>381</v>
      </c>
      <c r="L129" s="177" t="s">
        <v>388</v>
      </c>
      <c r="M129" s="176" t="str">
        <f t="shared" si="3"/>
        <v>Bldg_FLTPre89-Wal</v>
      </c>
      <c r="N129" s="176" t="s">
        <v>594</v>
      </c>
      <c r="O129" s="176">
        <v>2020</v>
      </c>
      <c r="Q129" s="185" t="s">
        <v>386</v>
      </c>
    </row>
    <row r="130" spans="1:17" ht="15" x14ac:dyDescent="0.2">
      <c r="A130" s="5"/>
      <c r="B130" s="176" t="s">
        <v>609</v>
      </c>
      <c r="C130" s="176" t="str">
        <f t="shared" si="2"/>
        <v>External insulation (10 cm - EIFS System)  - SDEPre99</v>
      </c>
      <c r="D130" s="176" t="s">
        <v>16</v>
      </c>
      <c r="E130" s="176" t="s">
        <v>380</v>
      </c>
      <c r="G130" s="176" t="s">
        <v>381</v>
      </c>
      <c r="L130" s="177" t="s">
        <v>388</v>
      </c>
      <c r="M130" s="176" t="str">
        <f t="shared" si="3"/>
        <v>Bldg_FLTPre99-Wal</v>
      </c>
      <c r="N130" s="176" t="s">
        <v>608</v>
      </c>
      <c r="O130" s="176">
        <v>2020</v>
      </c>
      <c r="Q130" s="185" t="s">
        <v>386</v>
      </c>
    </row>
    <row r="131" spans="1:17" ht="15" x14ac:dyDescent="0.2">
      <c r="A131" s="5"/>
      <c r="B131" s="176" t="s">
        <v>597</v>
      </c>
      <c r="C131" s="176" t="str">
        <f t="shared" si="2"/>
        <v>Internal insulation (5cm) - SDEPre99</v>
      </c>
      <c r="D131" s="176" t="s">
        <v>16</v>
      </c>
      <c r="E131" s="176" t="s">
        <v>380</v>
      </c>
      <c r="G131" s="176" t="s">
        <v>381</v>
      </c>
      <c r="L131" s="177" t="s">
        <v>388</v>
      </c>
      <c r="M131" s="176" t="str">
        <f t="shared" si="3"/>
        <v>Bldg_FLTPre09-Wal</v>
      </c>
      <c r="N131" s="176" t="s">
        <v>538</v>
      </c>
      <c r="O131" s="176">
        <v>2020</v>
      </c>
      <c r="Q131" s="185" t="s">
        <v>386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612</v>
      </c>
      <c r="C134" s="185" t="s">
        <v>613</v>
      </c>
      <c r="D134" s="5"/>
      <c r="H134" s="181"/>
      <c r="I134" s="181"/>
      <c r="J134" s="181"/>
      <c r="K134" s="181"/>
    </row>
    <row r="135" spans="1:17" ht="15" x14ac:dyDescent="0.2">
      <c r="B135" s="185" t="s">
        <v>614</v>
      </c>
      <c r="C135" s="185" t="s">
        <v>615</v>
      </c>
      <c r="D135" s="5"/>
    </row>
    <row r="136" spans="1:17" ht="15" x14ac:dyDescent="0.2">
      <c r="B136" s="185" t="s">
        <v>616</v>
      </c>
      <c r="C136" s="185" t="s">
        <v>617</v>
      </c>
      <c r="D136" s="5"/>
    </row>
    <row r="137" spans="1:17" ht="15" x14ac:dyDescent="0.2">
      <c r="B137" s="185" t="s">
        <v>618</v>
      </c>
      <c r="C137" s="185" t="s">
        <v>619</v>
      </c>
      <c r="D137" s="5"/>
    </row>
    <row r="138" spans="1:17" ht="15" x14ac:dyDescent="0.2">
      <c r="B138" s="185" t="s">
        <v>620</v>
      </c>
      <c r="C138" s="185" t="s">
        <v>621</v>
      </c>
      <c r="D138" s="5"/>
    </row>
    <row r="139" spans="1:17" ht="15" x14ac:dyDescent="0.2">
      <c r="B139" s="185" t="s">
        <v>622</v>
      </c>
      <c r="C139" s="185" t="s">
        <v>623</v>
      </c>
      <c r="D139" s="5"/>
    </row>
    <row r="140" spans="1:17" ht="15" x14ac:dyDescent="0.2">
      <c r="B140" s="185" t="s">
        <v>624</v>
      </c>
      <c r="C140" s="185" t="s">
        <v>625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opLeftCell="Q91" zoomScale="80" zoomScaleNormal="80" workbookViewId="0">
      <selection activeCell="J143" sqref="J14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641</v>
      </c>
      <c r="H3" s="63" t="s">
        <v>642</v>
      </c>
      <c r="I3" s="63" t="s">
        <v>643</v>
      </c>
      <c r="J3" s="63" t="s">
        <v>644</v>
      </c>
      <c r="K3" s="63" t="s">
        <v>645</v>
      </c>
      <c r="L3" s="63" t="s">
        <v>646</v>
      </c>
      <c r="M3" s="63" t="s">
        <v>647</v>
      </c>
      <c r="N3" s="63" t="s">
        <v>648</v>
      </c>
      <c r="O3" s="63" t="s">
        <v>649</v>
      </c>
      <c r="P3" s="63" t="s">
        <v>650</v>
      </c>
      <c r="Q3" s="63" t="s">
        <v>651</v>
      </c>
      <c r="R3" s="63" t="s">
        <v>652</v>
      </c>
      <c r="S3" s="64" t="s">
        <v>33</v>
      </c>
      <c r="T3" s="64" t="s">
        <v>312</v>
      </c>
      <c r="U3" s="63" t="s">
        <v>668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753</v>
      </c>
      <c r="AB3" s="63" t="s">
        <v>754</v>
      </c>
      <c r="AC3" s="63" t="s">
        <v>755</v>
      </c>
      <c r="AD3" s="63" t="s">
        <v>671</v>
      </c>
      <c r="AE3" s="63" t="s">
        <v>313</v>
      </c>
      <c r="AF3" s="63" t="s">
        <v>740</v>
      </c>
      <c r="AG3" s="63" t="s">
        <v>314</v>
      </c>
    </row>
    <row r="4" spans="3:41" ht="38.25" x14ac:dyDescent="0.2">
      <c r="C4" s="62" t="s">
        <v>751</v>
      </c>
      <c r="D4" s="62" t="s">
        <v>42</v>
      </c>
      <c r="E4" s="62" t="s">
        <v>316</v>
      </c>
      <c r="F4" s="62" t="s">
        <v>317</v>
      </c>
      <c r="G4" s="489" t="s">
        <v>727</v>
      </c>
      <c r="H4" s="490"/>
      <c r="I4" s="490"/>
      <c r="J4" s="491"/>
      <c r="K4" s="489" t="s">
        <v>319</v>
      </c>
      <c r="L4" s="490"/>
      <c r="M4" s="490"/>
      <c r="N4" s="491"/>
      <c r="O4" s="489" t="s">
        <v>320</v>
      </c>
      <c r="P4" s="490"/>
      <c r="Q4" s="490"/>
      <c r="R4" s="491"/>
      <c r="S4" s="489" t="s">
        <v>321</v>
      </c>
      <c r="T4" s="491"/>
      <c r="U4" s="483" t="s">
        <v>322</v>
      </c>
      <c r="V4" s="484"/>
      <c r="W4" s="484"/>
      <c r="X4" s="485"/>
      <c r="Y4" s="106"/>
      <c r="Z4" s="106"/>
      <c r="AA4" s="114" t="s">
        <v>626</v>
      </c>
      <c r="AB4" s="117" t="s">
        <v>626</v>
      </c>
      <c r="AC4" s="117" t="s">
        <v>626</v>
      </c>
      <c r="AD4" s="117" t="s">
        <v>670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750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742</v>
      </c>
      <c r="D6" s="84"/>
      <c r="E6" s="84"/>
      <c r="F6" s="85"/>
      <c r="G6" s="486" t="s">
        <v>45</v>
      </c>
      <c r="H6" s="487"/>
      <c r="I6" s="487"/>
      <c r="J6" s="488"/>
      <c r="K6" s="487" t="s">
        <v>45</v>
      </c>
      <c r="L6" s="487"/>
      <c r="M6" s="487"/>
      <c r="N6" s="488"/>
      <c r="O6" s="486" t="s">
        <v>45</v>
      </c>
      <c r="P6" s="487"/>
      <c r="Q6" s="487"/>
      <c r="R6" s="488"/>
      <c r="S6" s="486" t="s">
        <v>302</v>
      </c>
      <c r="T6" s="488"/>
      <c r="U6" s="486" t="s">
        <v>976</v>
      </c>
      <c r="V6" s="487"/>
      <c r="W6" s="487"/>
      <c r="X6" s="488"/>
      <c r="Y6" s="107" t="s">
        <v>988</v>
      </c>
      <c r="Z6" s="107" t="s">
        <v>330</v>
      </c>
      <c r="AA6" s="115" t="s">
        <v>45</v>
      </c>
      <c r="AB6" s="107" t="s">
        <v>45</v>
      </c>
      <c r="AC6" s="107" t="s">
        <v>45</v>
      </c>
      <c r="AD6" s="107"/>
      <c r="AE6" s="116" t="s">
        <v>756</v>
      </c>
      <c r="AF6" s="107" t="s">
        <v>45</v>
      </c>
      <c r="AG6" s="107" t="s">
        <v>331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333</v>
      </c>
      <c r="E7" s="135" t="s">
        <v>728</v>
      </c>
      <c r="F7" s="102" t="s">
        <v>370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2020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438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334</v>
      </c>
      <c r="E8" s="70" t="s">
        <v>728</v>
      </c>
      <c r="F8" s="103" t="s">
        <v>721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2020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438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332</v>
      </c>
      <c r="E9" s="76" t="s">
        <v>733</v>
      </c>
      <c r="F9" s="104" t="s">
        <v>370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2020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438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336</v>
      </c>
      <c r="E10" s="70" t="s">
        <v>733</v>
      </c>
      <c r="F10" s="103" t="s">
        <v>721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2020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438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340</v>
      </c>
      <c r="E11" s="76" t="s">
        <v>729</v>
      </c>
      <c r="F11" s="104" t="s">
        <v>370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2020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438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341</v>
      </c>
      <c r="E12" s="70" t="s">
        <v>729</v>
      </c>
      <c r="F12" s="103" t="s">
        <v>721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2020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438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342</v>
      </c>
      <c r="E13" s="76" t="s">
        <v>732</v>
      </c>
      <c r="F13" s="104" t="s">
        <v>370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2020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438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343</v>
      </c>
      <c r="E14" s="70" t="s">
        <v>732</v>
      </c>
      <c r="F14" s="103" t="s">
        <v>721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2020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438</v>
      </c>
      <c r="AN14" s="155"/>
      <c r="AO14" s="155" t="s">
        <v>309</v>
      </c>
    </row>
    <row r="15" spans="3:41" ht="15.75" thickBot="1" x14ac:dyDescent="0.3">
      <c r="C15" s="79" t="s">
        <v>743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438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344</v>
      </c>
      <c r="E16" s="167" t="s">
        <v>408</v>
      </c>
      <c r="F16" s="127" t="s">
        <v>370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30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2020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438</v>
      </c>
      <c r="AN16" s="150"/>
      <c r="AO16" s="150" t="s">
        <v>309</v>
      </c>
    </row>
    <row r="17" spans="3:41" ht="15" x14ac:dyDescent="0.25">
      <c r="C17" s="79" t="s">
        <v>744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438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346</v>
      </c>
      <c r="E18" s="135" t="s">
        <v>408</v>
      </c>
      <c r="F18" s="102" t="s">
        <v>370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438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347</v>
      </c>
      <c r="E19" s="70" t="s">
        <v>408</v>
      </c>
      <c r="F19" s="103" t="s">
        <v>722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438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348</v>
      </c>
      <c r="E20" s="76" t="s">
        <v>408</v>
      </c>
      <c r="F20" s="104" t="s">
        <v>370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2020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438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349</v>
      </c>
      <c r="E21" s="70" t="s">
        <v>408</v>
      </c>
      <c r="F21" s="103" t="s">
        <v>721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2020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438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351</v>
      </c>
      <c r="E22" s="70" t="s">
        <v>408</v>
      </c>
      <c r="F22" s="103" t="s">
        <v>370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2020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438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352</v>
      </c>
      <c r="E23" s="165" t="s">
        <v>408</v>
      </c>
      <c r="F23" s="141" t="s">
        <v>722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2020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438</v>
      </c>
      <c r="AN23" s="155"/>
      <c r="AO23" s="155" t="s">
        <v>309</v>
      </c>
    </row>
    <row r="24" spans="3:41" ht="15.75" thickBot="1" x14ac:dyDescent="0.3">
      <c r="C24" s="79" t="s">
        <v>745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438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353</v>
      </c>
      <c r="E25" s="135" t="s">
        <v>733</v>
      </c>
      <c r="F25" s="135" t="s">
        <v>721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2020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438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354</v>
      </c>
      <c r="E26" s="73" t="s">
        <v>733</v>
      </c>
      <c r="F26" s="73" t="s">
        <v>721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438</v>
      </c>
      <c r="AN26" s="155"/>
      <c r="AO26" s="155" t="s">
        <v>309</v>
      </c>
    </row>
    <row r="27" spans="3:41" ht="15" x14ac:dyDescent="0.25">
      <c r="C27" s="79" t="s">
        <v>746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438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362</v>
      </c>
      <c r="E28" s="167" t="s">
        <v>738</v>
      </c>
      <c r="F28" s="144" t="s">
        <v>721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2020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438</v>
      </c>
      <c r="AN28" s="152"/>
      <c r="AO28" s="152" t="s">
        <v>309</v>
      </c>
    </row>
    <row r="29" spans="3:41" ht="15.75" thickBot="1" x14ac:dyDescent="0.3">
      <c r="C29" s="79" t="s">
        <v>747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993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438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356</v>
      </c>
      <c r="E30" s="135" t="s">
        <v>720</v>
      </c>
      <c r="F30" s="67" t="s">
        <v>721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2020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438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357</v>
      </c>
      <c r="E31" s="73" t="s">
        <v>720</v>
      </c>
      <c r="F31" s="74" t="s">
        <v>721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2020</v>
      </c>
    </row>
    <row r="32" spans="3:41" x14ac:dyDescent="0.2">
      <c r="C32" s="79" t="s">
        <v>748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359</v>
      </c>
      <c r="E33" s="135" t="s">
        <v>408</v>
      </c>
      <c r="F33" s="66" t="s">
        <v>372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2020</v>
      </c>
    </row>
    <row r="34" spans="3:41" x14ac:dyDescent="0.2">
      <c r="C34" s="69" t="str">
        <f>"R-WH_Apt"&amp;"_"&amp;RIGHT(E34,3)&amp;"_N1"</f>
        <v>R-WH_Apt_SOL_N1</v>
      </c>
      <c r="D34" s="69" t="s">
        <v>360</v>
      </c>
      <c r="E34" s="70" t="s">
        <v>739</v>
      </c>
      <c r="F34" s="69" t="s">
        <v>372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2020</v>
      </c>
    </row>
    <row r="35" spans="3:41" x14ac:dyDescent="0.2">
      <c r="C35" s="79" t="s">
        <v>749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995</v>
      </c>
      <c r="E36" s="135" t="s">
        <v>408</v>
      </c>
      <c r="F36" s="67" t="s">
        <v>371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2020</v>
      </c>
    </row>
    <row r="37" spans="3:41" x14ac:dyDescent="0.2">
      <c r="C37" s="329" t="str">
        <f>"R-SC_Apt"&amp;"_"&amp;RIGHT(E37,3)&amp;"_N2"</f>
        <v>R-SC_Apt_ELC_N2</v>
      </c>
      <c r="D37" s="72" t="s">
        <v>996</v>
      </c>
      <c r="E37" s="73" t="s">
        <v>408</v>
      </c>
      <c r="F37" s="74" t="s">
        <v>371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2020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653</v>
      </c>
      <c r="H41" s="63" t="s">
        <v>654</v>
      </c>
      <c r="I41" s="63" t="s">
        <v>655</v>
      </c>
      <c r="J41" s="63" t="s">
        <v>656</v>
      </c>
      <c r="K41" s="63" t="s">
        <v>657</v>
      </c>
      <c r="L41" s="63" t="s">
        <v>658</v>
      </c>
      <c r="M41" s="63" t="s">
        <v>659</v>
      </c>
      <c r="N41" s="63" t="s">
        <v>660</v>
      </c>
      <c r="O41" s="63" t="s">
        <v>661</v>
      </c>
      <c r="P41" s="63" t="s">
        <v>662</v>
      </c>
      <c r="Q41" s="63" t="s">
        <v>663</v>
      </c>
      <c r="R41" s="63" t="s">
        <v>664</v>
      </c>
      <c r="S41" s="64" t="s">
        <v>33</v>
      </c>
      <c r="T41" s="64" t="s">
        <v>312</v>
      </c>
      <c r="U41" s="63" t="s">
        <v>668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753</v>
      </c>
      <c r="AB41" s="63" t="s">
        <v>754</v>
      </c>
      <c r="AC41" s="63" t="s">
        <v>755</v>
      </c>
      <c r="AD41" s="63" t="s">
        <v>671</v>
      </c>
      <c r="AE41" s="63" t="s">
        <v>313</v>
      </c>
      <c r="AF41" s="63" t="s">
        <v>740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489" t="s">
        <v>318</v>
      </c>
      <c r="H42" s="490"/>
      <c r="I42" s="490"/>
      <c r="J42" s="491"/>
      <c r="K42" s="489" t="s">
        <v>319</v>
      </c>
      <c r="L42" s="490"/>
      <c r="M42" s="490"/>
      <c r="N42" s="491"/>
      <c r="O42" s="489" t="s">
        <v>320</v>
      </c>
      <c r="P42" s="490"/>
      <c r="Q42" s="490"/>
      <c r="R42" s="491"/>
      <c r="S42" s="489" t="s">
        <v>321</v>
      </c>
      <c r="T42" s="491"/>
      <c r="U42" s="483" t="s">
        <v>322</v>
      </c>
      <c r="V42" s="484"/>
      <c r="W42" s="484"/>
      <c r="X42" s="485"/>
      <c r="Y42" s="106"/>
      <c r="Z42" s="106"/>
      <c r="AA42" s="114" t="s">
        <v>626</v>
      </c>
      <c r="AB42" s="117" t="s">
        <v>626</v>
      </c>
      <c r="AC42" s="117" t="s">
        <v>626</v>
      </c>
      <c r="AD42" s="117" t="s">
        <v>670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752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742</v>
      </c>
      <c r="D44" s="84"/>
      <c r="E44" s="84"/>
      <c r="F44" s="85"/>
      <c r="G44" s="486" t="s">
        <v>45</v>
      </c>
      <c r="H44" s="487"/>
      <c r="I44" s="487"/>
      <c r="J44" s="488"/>
      <c r="K44" s="487" t="s">
        <v>45</v>
      </c>
      <c r="L44" s="487"/>
      <c r="M44" s="487"/>
      <c r="N44" s="488"/>
      <c r="O44" s="486" t="s">
        <v>45</v>
      </c>
      <c r="P44" s="487"/>
      <c r="Q44" s="487"/>
      <c r="R44" s="488"/>
      <c r="S44" s="492" t="s">
        <v>302</v>
      </c>
      <c r="T44" s="493"/>
      <c r="U44" s="492" t="s">
        <v>976</v>
      </c>
      <c r="V44" s="494"/>
      <c r="W44" s="494"/>
      <c r="X44" s="493"/>
      <c r="Y44" s="458" t="s">
        <v>988</v>
      </c>
      <c r="Z44" s="458" t="s">
        <v>330</v>
      </c>
      <c r="AA44" s="459" t="s">
        <v>45</v>
      </c>
      <c r="AB44" s="458" t="s">
        <v>45</v>
      </c>
      <c r="AC44" s="458" t="s">
        <v>45</v>
      </c>
      <c r="AD44" s="458"/>
      <c r="AE44" s="460" t="s">
        <v>756</v>
      </c>
      <c r="AF44" s="458" t="s">
        <v>45</v>
      </c>
      <c r="AG44" s="458" t="s">
        <v>331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333</v>
      </c>
      <c r="E45" s="135" t="s">
        <v>728</v>
      </c>
      <c r="F45" s="102" t="s">
        <v>393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2020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438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334</v>
      </c>
      <c r="E46" s="70" t="s">
        <v>728</v>
      </c>
      <c r="F46" s="103" t="s">
        <v>723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2020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438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335</v>
      </c>
      <c r="E47" s="76" t="s">
        <v>730</v>
      </c>
      <c r="F47" s="104" t="s">
        <v>723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2020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438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339</v>
      </c>
      <c r="E48" s="70" t="s">
        <v>731</v>
      </c>
      <c r="F48" s="103" t="s">
        <v>723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2020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438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332</v>
      </c>
      <c r="E49" s="76" t="s">
        <v>733</v>
      </c>
      <c r="F49" s="104" t="s">
        <v>393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2020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438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336</v>
      </c>
      <c r="E50" s="70" t="s">
        <v>733</v>
      </c>
      <c r="F50" s="103" t="s">
        <v>723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2020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438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337</v>
      </c>
      <c r="E51" s="76" t="s">
        <v>734</v>
      </c>
      <c r="F51" s="104" t="s">
        <v>723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2020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438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338</v>
      </c>
      <c r="E52" s="70" t="s">
        <v>735</v>
      </c>
      <c r="F52" s="103" t="s">
        <v>723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2020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438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340</v>
      </c>
      <c r="E53" s="76" t="s">
        <v>729</v>
      </c>
      <c r="F53" s="104" t="s">
        <v>393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2020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438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341</v>
      </c>
      <c r="E54" s="70" t="s">
        <v>729</v>
      </c>
      <c r="F54" s="103" t="s">
        <v>723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2020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438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342</v>
      </c>
      <c r="E55" s="76" t="s">
        <v>732</v>
      </c>
      <c r="F55" s="104" t="s">
        <v>393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2020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438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343</v>
      </c>
      <c r="E56" s="70" t="s">
        <v>732</v>
      </c>
      <c r="F56" s="103" t="s">
        <v>723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2020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438</v>
      </c>
      <c r="AN56" s="155"/>
      <c r="AO56" s="155" t="s">
        <v>309</v>
      </c>
    </row>
    <row r="57" spans="3:41" ht="15.75" thickBot="1" x14ac:dyDescent="0.3">
      <c r="C57" s="65" t="s">
        <v>705</v>
      </c>
      <c r="D57" s="66" t="s">
        <v>706</v>
      </c>
      <c r="E57" s="135" t="s">
        <v>736</v>
      </c>
      <c r="F57" s="102" t="s">
        <v>393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2020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438</v>
      </c>
      <c r="AN57" s="155"/>
      <c r="AO57" s="155" t="s">
        <v>309</v>
      </c>
    </row>
    <row r="58" spans="3:41" ht="15.75" thickBot="1" x14ac:dyDescent="0.3">
      <c r="C58" s="68" t="s">
        <v>999</v>
      </c>
      <c r="D58" s="69" t="s">
        <v>1000</v>
      </c>
      <c r="E58" s="70" t="s">
        <v>736</v>
      </c>
      <c r="F58" s="103" t="s">
        <v>723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2020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438</v>
      </c>
      <c r="AN58" s="155"/>
      <c r="AO58" s="155" t="s">
        <v>309</v>
      </c>
    </row>
    <row r="59" spans="3:41" ht="15.75" thickBot="1" x14ac:dyDescent="0.3">
      <c r="C59" s="79" t="s">
        <v>743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438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344</v>
      </c>
      <c r="E60" s="167" t="s">
        <v>408</v>
      </c>
      <c r="F60" s="127" t="s">
        <v>393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30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2020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438</v>
      </c>
      <c r="AN60" s="150"/>
      <c r="AO60" s="150" t="s">
        <v>309</v>
      </c>
    </row>
    <row r="61" spans="3:41" ht="15" x14ac:dyDescent="0.25">
      <c r="C61" s="79" t="s">
        <v>744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438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346</v>
      </c>
      <c r="E62" s="135" t="s">
        <v>408</v>
      </c>
      <c r="F62" s="102" t="s">
        <v>393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438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347</v>
      </c>
      <c r="E63" s="70" t="s">
        <v>408</v>
      </c>
      <c r="F63" s="103" t="s">
        <v>724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438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348</v>
      </c>
      <c r="E64" s="76" t="s">
        <v>408</v>
      </c>
      <c r="F64" s="104" t="s">
        <v>393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2020</v>
      </c>
      <c r="AI64" s="286"/>
      <c r="AJ64" s="151" t="str">
        <f t="shared" si="45"/>
        <v>R-SW_Att_SOL_HPN2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438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349</v>
      </c>
      <c r="E65" s="70" t="s">
        <v>408</v>
      </c>
      <c r="F65" s="103" t="s">
        <v>723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2020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438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R-SW_Att_SOL_HPN2</v>
      </c>
      <c r="D66" s="75" t="s">
        <v>350</v>
      </c>
      <c r="E66" s="76" t="s">
        <v>737</v>
      </c>
      <c r="F66" s="104" t="s">
        <v>723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2020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438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351</v>
      </c>
      <c r="E67" s="70" t="s">
        <v>408</v>
      </c>
      <c r="F67" s="103" t="s">
        <v>393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2020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438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352</v>
      </c>
      <c r="E68" s="165" t="s">
        <v>408</v>
      </c>
      <c r="F68" s="141" t="s">
        <v>724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2020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438</v>
      </c>
      <c r="AN68" s="155"/>
      <c r="AO68" s="155" t="s">
        <v>309</v>
      </c>
    </row>
    <row r="69" spans="3:41" ht="15.75" thickBot="1" x14ac:dyDescent="0.3">
      <c r="C69" s="79" t="s">
        <v>745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438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353</v>
      </c>
      <c r="E70" s="135" t="s">
        <v>733</v>
      </c>
      <c r="F70" s="135" t="s">
        <v>723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2020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438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354</v>
      </c>
      <c r="E71" s="73" t="s">
        <v>733</v>
      </c>
      <c r="F71" s="73" t="s">
        <v>723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2020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438</v>
      </c>
      <c r="AN71" s="155"/>
      <c r="AO71" s="155" t="s">
        <v>309</v>
      </c>
    </row>
    <row r="72" spans="3:41" ht="15" x14ac:dyDescent="0.25">
      <c r="C72" s="79" t="s">
        <v>345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438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362</v>
      </c>
      <c r="E73" s="167" t="s">
        <v>738</v>
      </c>
      <c r="F73" s="144" t="s">
        <v>723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2020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438</v>
      </c>
      <c r="AN73" s="152"/>
      <c r="AO73" s="152" t="s">
        <v>309</v>
      </c>
    </row>
    <row r="74" spans="3:41" ht="15" x14ac:dyDescent="0.25">
      <c r="C74" s="79" t="s">
        <v>355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438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356</v>
      </c>
      <c r="E75" s="135" t="s">
        <v>720</v>
      </c>
      <c r="F75" s="135" t="s">
        <v>723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2020</v>
      </c>
    </row>
    <row r="76" spans="3:41" x14ac:dyDescent="0.2">
      <c r="C76" s="329" t="str">
        <f>"R-SW_Att"&amp;"_"&amp;RIGHT(E76,3)&amp;"_N2"</f>
        <v>R-SW_Att_HET_N2</v>
      </c>
      <c r="D76" s="72" t="s">
        <v>357</v>
      </c>
      <c r="E76" s="73" t="s">
        <v>720</v>
      </c>
      <c r="F76" s="73" t="s">
        <v>723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2020</v>
      </c>
    </row>
    <row r="77" spans="3:41" x14ac:dyDescent="0.2">
      <c r="C77" s="79" t="s">
        <v>358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359</v>
      </c>
      <c r="E78" s="135" t="s">
        <v>408</v>
      </c>
      <c r="F78" s="102" t="s">
        <v>396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2020</v>
      </c>
    </row>
    <row r="79" spans="3:41" x14ac:dyDescent="0.2">
      <c r="C79" s="329" t="str">
        <f>"R-WH_Att"&amp;"_"&amp;RIGHT(E79,3)&amp;"_N1"</f>
        <v>R-WH_Att_SOL_N1</v>
      </c>
      <c r="D79" s="72" t="s">
        <v>360</v>
      </c>
      <c r="E79" s="73" t="s">
        <v>739</v>
      </c>
      <c r="F79" s="105" t="s">
        <v>396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2020</v>
      </c>
    </row>
    <row r="80" spans="3:41" x14ac:dyDescent="0.2">
      <c r="C80" s="79" t="s">
        <v>749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361</v>
      </c>
      <c r="E81" s="163" t="s">
        <v>408</v>
      </c>
      <c r="F81" s="164" t="s">
        <v>395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1004</v>
      </c>
      <c r="H87" s="63" t="s">
        <v>1005</v>
      </c>
      <c r="I87" s="63" t="s">
        <v>1006</v>
      </c>
      <c r="J87" s="63" t="s">
        <v>1007</v>
      </c>
      <c r="K87" s="63" t="s">
        <v>1008</v>
      </c>
      <c r="L87" s="63" t="s">
        <v>1009</v>
      </c>
      <c r="M87" s="63" t="s">
        <v>1010</v>
      </c>
      <c r="N87" s="63" t="s">
        <v>1011</v>
      </c>
      <c r="O87" s="63" t="s">
        <v>1012</v>
      </c>
      <c r="P87" s="63" t="s">
        <v>1013</v>
      </c>
      <c r="Q87" s="63" t="s">
        <v>1014</v>
      </c>
      <c r="R87" s="63" t="s">
        <v>1015</v>
      </c>
      <c r="S87" s="64" t="s">
        <v>33</v>
      </c>
      <c r="T87" s="64" t="s">
        <v>312</v>
      </c>
      <c r="U87" s="63" t="s">
        <v>668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753</v>
      </c>
      <c r="AB87" s="63" t="s">
        <v>754</v>
      </c>
      <c r="AC87" s="63" t="s">
        <v>755</v>
      </c>
      <c r="AD87" s="63" t="s">
        <v>671</v>
      </c>
      <c r="AE87" s="63" t="s">
        <v>313</v>
      </c>
      <c r="AF87" s="63" t="s">
        <v>740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489" t="s">
        <v>318</v>
      </c>
      <c r="H88" s="490"/>
      <c r="I88" s="490"/>
      <c r="J88" s="491"/>
      <c r="K88" s="489" t="s">
        <v>319</v>
      </c>
      <c r="L88" s="490"/>
      <c r="M88" s="490"/>
      <c r="N88" s="491"/>
      <c r="O88" s="489" t="s">
        <v>320</v>
      </c>
      <c r="P88" s="490"/>
      <c r="Q88" s="490"/>
      <c r="R88" s="491"/>
      <c r="S88" s="489" t="s">
        <v>321</v>
      </c>
      <c r="T88" s="491"/>
      <c r="U88" s="483" t="s">
        <v>322</v>
      </c>
      <c r="V88" s="484"/>
      <c r="W88" s="484"/>
      <c r="X88" s="485"/>
      <c r="Y88" s="106"/>
      <c r="Z88" s="106"/>
      <c r="AA88" s="114" t="s">
        <v>626</v>
      </c>
      <c r="AB88" s="117" t="s">
        <v>626</v>
      </c>
      <c r="AC88" s="117" t="s">
        <v>626</v>
      </c>
      <c r="AD88" s="117" t="s">
        <v>670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752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742</v>
      </c>
      <c r="D90" s="84"/>
      <c r="E90" s="84"/>
      <c r="F90" s="85"/>
      <c r="G90" s="486" t="s">
        <v>45</v>
      </c>
      <c r="H90" s="487"/>
      <c r="I90" s="487"/>
      <c r="J90" s="488"/>
      <c r="K90" s="487" t="s">
        <v>45</v>
      </c>
      <c r="L90" s="487"/>
      <c r="M90" s="487"/>
      <c r="N90" s="488"/>
      <c r="O90" s="486" t="s">
        <v>45</v>
      </c>
      <c r="P90" s="487"/>
      <c r="Q90" s="487"/>
      <c r="R90" s="488"/>
      <c r="S90" s="492" t="s">
        <v>302</v>
      </c>
      <c r="T90" s="493"/>
      <c r="U90" s="492" t="s">
        <v>976</v>
      </c>
      <c r="V90" s="494"/>
      <c r="W90" s="494"/>
      <c r="X90" s="493"/>
      <c r="Y90" s="458" t="s">
        <v>988</v>
      </c>
      <c r="Z90" s="458" t="s">
        <v>330</v>
      </c>
      <c r="AA90" s="459" t="s">
        <v>45</v>
      </c>
      <c r="AB90" s="458" t="s">
        <v>45</v>
      </c>
      <c r="AC90" s="458" t="s">
        <v>45</v>
      </c>
      <c r="AD90" s="458"/>
      <c r="AE90" s="460" t="s">
        <v>756</v>
      </c>
      <c r="AF90" s="458" t="s">
        <v>45</v>
      </c>
      <c r="AG90" s="458" t="s">
        <v>331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333</v>
      </c>
      <c r="E91" s="135" t="s">
        <v>728</v>
      </c>
      <c r="F91" s="102" t="s">
        <v>401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2020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438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334</v>
      </c>
      <c r="E92" s="70" t="s">
        <v>728</v>
      </c>
      <c r="F92" s="103" t="s">
        <v>725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2020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438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335</v>
      </c>
      <c r="E93" s="76" t="s">
        <v>730</v>
      </c>
      <c r="F93" s="104" t="s">
        <v>725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2020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438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339</v>
      </c>
      <c r="E94" s="70" t="s">
        <v>731</v>
      </c>
      <c r="F94" s="103" t="s">
        <v>725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2020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438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332</v>
      </c>
      <c r="E95" s="76" t="s">
        <v>733</v>
      </c>
      <c r="F95" s="104" t="s">
        <v>401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2020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438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336</v>
      </c>
      <c r="E96" s="70" t="s">
        <v>733</v>
      </c>
      <c r="F96" s="103" t="s">
        <v>725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2020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438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337</v>
      </c>
      <c r="E97" s="76" t="s">
        <v>734</v>
      </c>
      <c r="F97" s="104" t="s">
        <v>725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2020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438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338</v>
      </c>
      <c r="E98" s="70" t="s">
        <v>735</v>
      </c>
      <c r="F98" s="103" t="s">
        <v>725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2020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438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340</v>
      </c>
      <c r="E99" s="76" t="s">
        <v>729</v>
      </c>
      <c r="F99" s="104" t="s">
        <v>401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2020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438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341</v>
      </c>
      <c r="E100" s="70" t="s">
        <v>729</v>
      </c>
      <c r="F100" s="103" t="s">
        <v>725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2020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438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342</v>
      </c>
      <c r="E101" s="76" t="s">
        <v>732</v>
      </c>
      <c r="F101" s="104" t="s">
        <v>401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2020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438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343</v>
      </c>
      <c r="E102" s="70" t="s">
        <v>732</v>
      </c>
      <c r="F102" s="103" t="s">
        <v>725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2020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438</v>
      </c>
      <c r="AN102" s="155"/>
      <c r="AO102" s="155" t="s">
        <v>309</v>
      </c>
    </row>
    <row r="103" spans="3:41" ht="15.75" thickBot="1" x14ac:dyDescent="0.3">
      <c r="C103" s="65" t="s">
        <v>705</v>
      </c>
      <c r="D103" s="66" t="s">
        <v>706</v>
      </c>
      <c r="E103" s="135" t="s">
        <v>736</v>
      </c>
      <c r="F103" s="102" t="s">
        <v>401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2020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438</v>
      </c>
      <c r="AN103" s="155"/>
      <c r="AO103" s="155" t="s">
        <v>309</v>
      </c>
    </row>
    <row r="104" spans="3:41" ht="15.75" thickBot="1" x14ac:dyDescent="0.3">
      <c r="C104" s="68" t="s">
        <v>999</v>
      </c>
      <c r="D104" s="69" t="s">
        <v>1000</v>
      </c>
      <c r="E104" s="70" t="s">
        <v>736</v>
      </c>
      <c r="F104" s="103" t="s">
        <v>725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2020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438</v>
      </c>
      <c r="AN104" s="155"/>
      <c r="AO104" s="155" t="s">
        <v>309</v>
      </c>
    </row>
    <row r="105" spans="3:41" ht="15.75" thickBot="1" x14ac:dyDescent="0.3">
      <c r="C105" s="79" t="s">
        <v>743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438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344</v>
      </c>
      <c r="E106" s="167" t="s">
        <v>408</v>
      </c>
      <c r="F106" s="127" t="s">
        <v>401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30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2020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438</v>
      </c>
      <c r="AN106" s="150"/>
      <c r="AO106" s="150" t="s">
        <v>309</v>
      </c>
    </row>
    <row r="107" spans="3:41" ht="15" x14ac:dyDescent="0.25">
      <c r="C107" s="79" t="s">
        <v>744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438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346</v>
      </c>
      <c r="E108" s="135" t="s">
        <v>408</v>
      </c>
      <c r="F108" s="102" t="s">
        <v>401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438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347</v>
      </c>
      <c r="E109" s="70" t="s">
        <v>408</v>
      </c>
      <c r="F109" s="103" t="s">
        <v>726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438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348</v>
      </c>
      <c r="E110" s="76" t="s">
        <v>408</v>
      </c>
      <c r="F110" s="104" t="s">
        <v>401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2020</v>
      </c>
      <c r="AI110" s="286"/>
      <c r="AJ110" s="151" t="str">
        <f t="shared" si="80"/>
        <v>R-SW_Det_SOL_HPN2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438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349</v>
      </c>
      <c r="E111" s="70" t="s">
        <v>408</v>
      </c>
      <c r="F111" s="103" t="s">
        <v>725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2020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438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R-SW_Det_SOL_HPN2</v>
      </c>
      <c r="D112" s="75" t="s">
        <v>350</v>
      </c>
      <c r="E112" s="76" t="s">
        <v>737</v>
      </c>
      <c r="F112" s="104" t="s">
        <v>725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2020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438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351</v>
      </c>
      <c r="E113" s="70" t="s">
        <v>408</v>
      </c>
      <c r="F113" s="103" t="s">
        <v>401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2020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438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352</v>
      </c>
      <c r="E114" s="165" t="s">
        <v>408</v>
      </c>
      <c r="F114" s="141" t="s">
        <v>726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2020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438</v>
      </c>
      <c r="AN114" s="155"/>
      <c r="AO114" s="155" t="s">
        <v>309</v>
      </c>
    </row>
    <row r="115" spans="3:41" ht="15.75" thickBot="1" x14ac:dyDescent="0.3">
      <c r="C115" s="79" t="s">
        <v>745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438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353</v>
      </c>
      <c r="E116" s="135" t="s">
        <v>733</v>
      </c>
      <c r="F116" s="135" t="s">
        <v>725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2020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438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354</v>
      </c>
      <c r="E117" s="73" t="s">
        <v>733</v>
      </c>
      <c r="F117" s="73" t="s">
        <v>725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2020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438</v>
      </c>
      <c r="AN117" s="155"/>
      <c r="AO117" s="155" t="s">
        <v>309</v>
      </c>
    </row>
    <row r="118" spans="3:41" ht="15" x14ac:dyDescent="0.25">
      <c r="C118" s="79" t="s">
        <v>345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438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362</v>
      </c>
      <c r="E119" s="167" t="s">
        <v>738</v>
      </c>
      <c r="F119" s="144" t="s">
        <v>725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2020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438</v>
      </c>
      <c r="AN119" s="152"/>
      <c r="AO119" s="152" t="s">
        <v>309</v>
      </c>
    </row>
    <row r="120" spans="3:41" ht="15" x14ac:dyDescent="0.25">
      <c r="C120" s="79" t="s">
        <v>355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438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356</v>
      </c>
      <c r="E121" s="135" t="s">
        <v>720</v>
      </c>
      <c r="F121" s="135" t="s">
        <v>725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2020</v>
      </c>
    </row>
    <row r="122" spans="3:41" x14ac:dyDescent="0.2">
      <c r="C122" s="329" t="str">
        <f>"R-SW_Det"&amp;"_"&amp;RIGHT(E122,3)&amp;"_N2"</f>
        <v>R-SW_Det_HET_N2</v>
      </c>
      <c r="D122" s="72" t="s">
        <v>357</v>
      </c>
      <c r="E122" s="73" t="s">
        <v>720</v>
      </c>
      <c r="F122" s="73" t="s">
        <v>725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2020</v>
      </c>
    </row>
    <row r="123" spans="3:41" x14ac:dyDescent="0.2">
      <c r="C123" s="79" t="s">
        <v>358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359</v>
      </c>
      <c r="E124" s="135" t="s">
        <v>408</v>
      </c>
      <c r="F124" s="102" t="s">
        <v>404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2020</v>
      </c>
    </row>
    <row r="125" spans="3:41" x14ac:dyDescent="0.2">
      <c r="C125" s="329" t="str">
        <f>"R-WH_Det"&amp;"_"&amp;RIGHT(E125,3)&amp;"_N1"</f>
        <v>R-WH_Det_SOL_N1</v>
      </c>
      <c r="D125" s="72" t="s">
        <v>360</v>
      </c>
      <c r="E125" s="73" t="s">
        <v>739</v>
      </c>
      <c r="F125" s="105" t="s">
        <v>404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2020</v>
      </c>
    </row>
    <row r="126" spans="3:41" x14ac:dyDescent="0.2">
      <c r="C126" s="79" t="s">
        <v>749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361</v>
      </c>
      <c r="E127" s="163" t="s">
        <v>408</v>
      </c>
      <c r="F127" s="164" t="s">
        <v>403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992</v>
      </c>
    </row>
    <row r="140" spans="1:25" x14ac:dyDescent="0.2">
      <c r="I140" s="57"/>
      <c r="S140" s="5" t="s">
        <v>631</v>
      </c>
      <c r="T140" s="5" t="s">
        <v>994</v>
      </c>
      <c r="U140" s="5" t="s">
        <v>989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977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985</v>
      </c>
      <c r="M146" s="5" t="s">
        <v>986</v>
      </c>
      <c r="N146" s="8" t="s">
        <v>983</v>
      </c>
      <c r="O146" s="451" t="s">
        <v>987</v>
      </c>
      <c r="P146" s="8" t="s">
        <v>982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693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978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979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980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981</v>
      </c>
      <c r="M152" s="8"/>
      <c r="N152" s="8"/>
      <c r="O152" s="8"/>
      <c r="P152" s="8"/>
    </row>
    <row r="153" spans="1:21" x14ac:dyDescent="0.2">
      <c r="L153" s="8" t="s">
        <v>984</v>
      </c>
      <c r="M153" s="8"/>
      <c r="N153" s="8"/>
      <c r="O153" s="8"/>
      <c r="P153" s="8"/>
    </row>
    <row r="154" spans="1:21" x14ac:dyDescent="0.2">
      <c r="L154" s="281" t="s">
        <v>990</v>
      </c>
    </row>
    <row r="155" spans="1:21" x14ac:dyDescent="0.2">
      <c r="L155" s="5" t="s">
        <v>991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Z43"/>
  <sheetViews>
    <sheetView topLeftCell="B1" workbookViewId="0">
      <selection activeCell="O25" sqref="O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6" x14ac:dyDescent="0.2"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</row>
    <row r="3" spans="3:26" x14ac:dyDescent="0.2">
      <c r="C3" s="511"/>
      <c r="D3" s="511"/>
      <c r="E3" s="511"/>
      <c r="F3" s="51" t="s">
        <v>26</v>
      </c>
      <c r="G3" s="511"/>
      <c r="H3" s="511"/>
      <c r="I3" s="511"/>
      <c r="J3" s="511"/>
      <c r="K3" s="511"/>
      <c r="L3" s="511"/>
      <c r="M3" s="511"/>
      <c r="N3" s="511"/>
    </row>
    <row r="4" spans="3:26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407</v>
      </c>
      <c r="I4" s="63" t="s">
        <v>437</v>
      </c>
      <c r="J4" s="63" t="s">
        <v>436</v>
      </c>
      <c r="K4" s="63" t="s">
        <v>327</v>
      </c>
      <c r="L4" s="63" t="s">
        <v>668</v>
      </c>
      <c r="M4" s="63" t="s">
        <v>324</v>
      </c>
      <c r="N4" s="63" t="s">
        <v>325</v>
      </c>
      <c r="O4" s="63" t="s">
        <v>326</v>
      </c>
      <c r="P4" s="63" t="s">
        <v>1030</v>
      </c>
      <c r="Q4" s="63" t="s">
        <v>1031</v>
      </c>
      <c r="R4" s="63" t="s">
        <v>1032</v>
      </c>
      <c r="S4" s="63" t="s">
        <v>81</v>
      </c>
      <c r="T4" s="63" t="s">
        <v>740</v>
      </c>
      <c r="U4" s="63" t="s">
        <v>313</v>
      </c>
      <c r="V4" s="63" t="s">
        <v>314</v>
      </c>
    </row>
    <row r="5" spans="3:26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483" t="s">
        <v>322</v>
      </c>
      <c r="M5" s="484"/>
      <c r="N5" s="484"/>
      <c r="O5" s="485"/>
      <c r="P5" s="468"/>
      <c r="Q5" s="468"/>
      <c r="R5" s="468"/>
      <c r="S5" s="106"/>
      <c r="T5" s="106" t="s">
        <v>323</v>
      </c>
      <c r="U5" s="106" t="s">
        <v>116</v>
      </c>
      <c r="V5" s="106"/>
      <c r="X5" s="106" t="s">
        <v>630</v>
      </c>
      <c r="Y5" s="106"/>
      <c r="Z5" s="106" t="s">
        <v>633</v>
      </c>
    </row>
    <row r="6" spans="3:26" x14ac:dyDescent="0.2">
      <c r="C6" s="83" t="s">
        <v>376</v>
      </c>
      <c r="D6" s="84"/>
      <c r="E6" s="84"/>
      <c r="F6" s="85"/>
      <c r="G6" s="83" t="s">
        <v>302</v>
      </c>
      <c r="H6" s="83"/>
      <c r="I6" s="83"/>
      <c r="J6" s="83"/>
      <c r="K6" s="83"/>
      <c r="L6" s="492" t="s">
        <v>976</v>
      </c>
      <c r="M6" s="494"/>
      <c r="N6" s="494"/>
      <c r="O6" s="493"/>
      <c r="P6" s="467"/>
      <c r="Q6" s="467"/>
      <c r="R6" s="467"/>
      <c r="S6" s="458" t="s">
        <v>988</v>
      </c>
      <c r="T6" s="107" t="s">
        <v>45</v>
      </c>
      <c r="U6" s="116" t="s">
        <v>764</v>
      </c>
      <c r="V6" s="107" t="s">
        <v>331</v>
      </c>
      <c r="X6" s="107" t="s">
        <v>631</v>
      </c>
      <c r="Y6" s="116" t="s">
        <v>634</v>
      </c>
      <c r="Z6" s="107" t="s">
        <v>632</v>
      </c>
    </row>
    <row r="7" spans="3:26" x14ac:dyDescent="0.2">
      <c r="C7" s="202" t="str">
        <f>D20</f>
        <v>R-RSDRF_N1</v>
      </c>
      <c r="D7" s="192" t="str">
        <f>E20</f>
        <v>Residential Refrigeration - New</v>
      </c>
      <c r="E7" s="192" t="s">
        <v>408</v>
      </c>
      <c r="F7" s="203" t="s">
        <v>409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L35/$Y7/1000</f>
        <v>0.432</v>
      </c>
      <c r="M7" s="341">
        <f>M35/$Y7/1000</f>
        <v>0.432</v>
      </c>
      <c r="N7" s="341">
        <f>N35/$Y7/1000</f>
        <v>0.432</v>
      </c>
      <c r="O7" s="341">
        <f>O35/$Y7/1000</f>
        <v>0.432</v>
      </c>
      <c r="P7" s="341"/>
      <c r="Q7" s="341"/>
      <c r="R7" s="341"/>
      <c r="S7" s="207"/>
      <c r="T7" s="207"/>
      <c r="U7" s="347">
        <v>1</v>
      </c>
      <c r="V7" s="207">
        <v>2020</v>
      </c>
      <c r="X7" s="282">
        <v>0.18</v>
      </c>
      <c r="Y7" s="282">
        <f>1/X7</f>
        <v>5.5555555555555554</v>
      </c>
      <c r="Z7" s="282">
        <f>L35/Y7</f>
        <v>432</v>
      </c>
    </row>
    <row r="8" spans="3:26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408</v>
      </c>
      <c r="F8" s="201" t="s">
        <v>410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$Z$8/1000</f>
        <v>0.86975000000000002</v>
      </c>
      <c r="M8" s="342">
        <f>$Z$8/1000</f>
        <v>0.86975000000000002</v>
      </c>
      <c r="N8" s="342">
        <f>$Z$8/1000</f>
        <v>0.86975000000000002</v>
      </c>
      <c r="O8" s="342">
        <f>$Z$8/1000</f>
        <v>0.86975000000000002</v>
      </c>
      <c r="P8" s="342"/>
      <c r="Q8" s="342">
        <v>1</v>
      </c>
      <c r="R8" s="540">
        <v>5</v>
      </c>
      <c r="S8" s="208"/>
      <c r="T8" s="208"/>
      <c r="U8" s="348">
        <v>1</v>
      </c>
      <c r="V8" s="208">
        <v>2020</v>
      </c>
      <c r="X8" s="282">
        <v>3</v>
      </c>
      <c r="Y8" s="282">
        <f>1/X8</f>
        <v>0.33333333333333331</v>
      </c>
      <c r="Z8" s="282">
        <f>Z9*1.42</f>
        <v>869.75</v>
      </c>
    </row>
    <row r="9" spans="3:26" x14ac:dyDescent="0.2">
      <c r="C9" s="200" t="str">
        <f t="shared" ref="C9:D15" si="0">D22</f>
        <v>R-RSDCK_GAS_N1</v>
      </c>
      <c r="D9" s="192" t="str">
        <f t="shared" ref="D9:D10" si="1">LEFT($E$21,20)&amp;"_"&amp;RIGHT(E9,3)&amp;" - New"</f>
        <v>Residential Cooking _GAS - New</v>
      </c>
      <c r="E9" s="192" t="s">
        <v>733</v>
      </c>
      <c r="F9" s="203" t="s">
        <v>410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 t="shared" ref="L9:O13" si="2">L37/$Y9/1000</f>
        <v>0.61250000000000004</v>
      </c>
      <c r="M9" s="343">
        <f t="shared" si="2"/>
        <v>0.61250000000000004</v>
      </c>
      <c r="N9" s="343">
        <f t="shared" si="2"/>
        <v>0.61250000000000004</v>
      </c>
      <c r="O9" s="343">
        <f t="shared" si="2"/>
        <v>0.61250000000000004</v>
      </c>
      <c r="P9" s="343">
        <v>0.23</v>
      </c>
      <c r="Q9" s="343">
        <v>0.4</v>
      </c>
      <c r="R9" s="541">
        <v>5</v>
      </c>
      <c r="S9" s="209"/>
      <c r="T9" s="209"/>
      <c r="U9" s="349">
        <v>1</v>
      </c>
      <c r="V9" s="209">
        <v>2020</v>
      </c>
      <c r="X9" s="282">
        <v>3.5</v>
      </c>
      <c r="Y9" s="282">
        <f t="shared" ref="Y9:Y13" si="3">1/X9</f>
        <v>0.2857142857142857</v>
      </c>
      <c r="Z9" s="282">
        <f>L37/Y9</f>
        <v>612.5</v>
      </c>
    </row>
    <row r="10" spans="3:26" x14ac:dyDescent="0.2">
      <c r="C10" s="200" t="str">
        <f t="shared" si="0"/>
        <v>R-RSDCK_LPG_N1</v>
      </c>
      <c r="D10" s="191" t="str">
        <f t="shared" si="1"/>
        <v>Residential Cooking _LPG - New</v>
      </c>
      <c r="E10" s="191" t="s">
        <v>729</v>
      </c>
      <c r="F10" s="201" t="s">
        <v>410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 t="shared" si="2"/>
        <v>0.61250000000000004</v>
      </c>
      <c r="M10" s="342">
        <f t="shared" si="2"/>
        <v>0.61250000000000004</v>
      </c>
      <c r="N10" s="342">
        <f t="shared" si="2"/>
        <v>0.61250000000000004</v>
      </c>
      <c r="O10" s="342">
        <f t="shared" si="2"/>
        <v>0.61250000000000004</v>
      </c>
      <c r="P10" s="342">
        <v>1.4E-2</v>
      </c>
      <c r="Q10" s="342">
        <v>0.4</v>
      </c>
      <c r="R10" s="540">
        <v>5</v>
      </c>
      <c r="S10" s="208"/>
      <c r="T10" s="208"/>
      <c r="U10" s="348">
        <v>1</v>
      </c>
      <c r="V10" s="208">
        <v>2020</v>
      </c>
      <c r="X10" s="282">
        <v>3.5</v>
      </c>
      <c r="Y10" s="282">
        <f t="shared" si="3"/>
        <v>0.2857142857142857</v>
      </c>
      <c r="Z10" s="282">
        <f>L38/Y10</f>
        <v>612.5</v>
      </c>
    </row>
    <row r="11" spans="3:26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408</v>
      </c>
      <c r="F11" s="203" t="s">
        <v>411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 t="shared" si="2"/>
        <v>0.55220000000000002</v>
      </c>
      <c r="M11" s="343">
        <f t="shared" si="2"/>
        <v>0.55220000000000002</v>
      </c>
      <c r="N11" s="343">
        <f t="shared" si="2"/>
        <v>0.55220000000000002</v>
      </c>
      <c r="O11" s="343">
        <f t="shared" si="2"/>
        <v>0.55220000000000002</v>
      </c>
      <c r="P11" s="343"/>
      <c r="Q11" s="343"/>
      <c r="R11" s="343"/>
      <c r="S11" s="209"/>
      <c r="T11" s="209"/>
      <c r="U11" s="349">
        <v>1</v>
      </c>
      <c r="V11" s="209">
        <v>2020</v>
      </c>
      <c r="X11" s="282">
        <v>2.2000000000000002</v>
      </c>
      <c r="Y11" s="282">
        <f t="shared" si="3"/>
        <v>0.45454545454545453</v>
      </c>
      <c r="Z11" s="282">
        <f>L39/Y11</f>
        <v>552.20000000000005</v>
      </c>
    </row>
    <row r="12" spans="3:26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408</v>
      </c>
      <c r="F12" s="201" t="s">
        <v>412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 t="shared" si="2"/>
        <v>0.53500000000000003</v>
      </c>
      <c r="M12" s="342">
        <f t="shared" si="2"/>
        <v>0.53500000000000003</v>
      </c>
      <c r="N12" s="342">
        <f t="shared" si="2"/>
        <v>0.53500000000000003</v>
      </c>
      <c r="O12" s="342">
        <f t="shared" si="2"/>
        <v>0.53500000000000003</v>
      </c>
      <c r="P12" s="342"/>
      <c r="Q12" s="342"/>
      <c r="R12" s="342"/>
      <c r="S12" s="208"/>
      <c r="T12" s="208"/>
      <c r="U12" s="348">
        <v>1</v>
      </c>
      <c r="V12" s="208">
        <v>2020</v>
      </c>
      <c r="X12" s="282">
        <v>2.5</v>
      </c>
      <c r="Y12" s="282">
        <f t="shared" si="3"/>
        <v>0.4</v>
      </c>
      <c r="Z12" s="282">
        <f>L40/Y12</f>
        <v>535</v>
      </c>
    </row>
    <row r="13" spans="3:26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408</v>
      </c>
      <c r="F13" s="203" t="s">
        <v>413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 t="shared" si="2"/>
        <v>0.42019999999999996</v>
      </c>
      <c r="M13" s="343">
        <f t="shared" si="2"/>
        <v>0.42019999999999996</v>
      </c>
      <c r="N13" s="343">
        <f t="shared" si="2"/>
        <v>0.42019999999999996</v>
      </c>
      <c r="O13" s="343">
        <f t="shared" si="2"/>
        <v>0.42019999999999996</v>
      </c>
      <c r="P13" s="343"/>
      <c r="Q13" s="343"/>
      <c r="R13" s="343"/>
      <c r="S13" s="209"/>
      <c r="T13" s="209"/>
      <c r="U13" s="349">
        <v>1</v>
      </c>
      <c r="V13" s="209">
        <v>2020</v>
      </c>
      <c r="X13" s="282">
        <v>2.2000000000000002</v>
      </c>
      <c r="Y13" s="282">
        <f t="shared" si="3"/>
        <v>0.45454545454545453</v>
      </c>
      <c r="Z13" s="282">
        <f>L41/Y13</f>
        <v>420.2</v>
      </c>
    </row>
    <row r="14" spans="3:26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408</v>
      </c>
      <c r="F14" s="201" t="s">
        <v>414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L42/$Y7/1000</f>
        <v>0.9</v>
      </c>
      <c r="M14" s="351">
        <f>M42/$Y7/1000</f>
        <v>0.9</v>
      </c>
      <c r="N14" s="351">
        <f>N42/$Y7/1000</f>
        <v>0.9</v>
      </c>
      <c r="O14" s="351">
        <f>O42/$Y7/1000</f>
        <v>0.9</v>
      </c>
      <c r="P14" s="351"/>
      <c r="Q14" s="351"/>
      <c r="R14" s="351"/>
      <c r="S14" s="208"/>
      <c r="T14" s="208"/>
      <c r="U14" s="348">
        <v>1</v>
      </c>
      <c r="V14" s="208">
        <v>2020</v>
      </c>
    </row>
    <row r="15" spans="3:26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408</v>
      </c>
      <c r="F15" s="203" t="s">
        <v>415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L43/$Y7/1000</f>
        <v>0.9</v>
      </c>
      <c r="M15" s="352">
        <f>M43/$Y7/1000</f>
        <v>0.9</v>
      </c>
      <c r="N15" s="352">
        <f>N43/$Y7/1000</f>
        <v>0.9</v>
      </c>
      <c r="O15" s="352">
        <f>O43/$Y7/1000</f>
        <v>0.9</v>
      </c>
      <c r="P15" s="352"/>
      <c r="Q15" s="352"/>
      <c r="R15" s="352"/>
      <c r="S15" s="210"/>
      <c r="T15" s="210"/>
      <c r="U15" s="350">
        <v>1</v>
      </c>
      <c r="V15" s="210">
        <v>2020</v>
      </c>
      <c r="X15" s="189" t="s">
        <v>627</v>
      </c>
      <c r="Y15" s="281" t="s">
        <v>484</v>
      </c>
    </row>
    <row r="16" spans="3:26" x14ac:dyDescent="0.2">
      <c r="R16" s="189" t="s">
        <v>628</v>
      </c>
      <c r="S16" s="5" t="s">
        <v>629</v>
      </c>
    </row>
    <row r="18" spans="3:22" x14ac:dyDescent="0.2">
      <c r="C18" s="5" t="s">
        <v>27</v>
      </c>
      <c r="R18" s="495" t="s">
        <v>669</v>
      </c>
      <c r="S18" s="495"/>
      <c r="U18" s="5" t="s">
        <v>869</v>
      </c>
      <c r="V18" s="5" t="s">
        <v>1033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379</v>
      </c>
      <c r="I19" s="194" t="s">
        <v>37</v>
      </c>
      <c r="J19" s="195" t="s">
        <v>301</v>
      </c>
      <c r="R19" s="495"/>
      <c r="S19" s="495"/>
      <c r="V19" s="5" t="s">
        <v>1034</v>
      </c>
    </row>
    <row r="20" spans="3:22" x14ac:dyDescent="0.2">
      <c r="C20" s="168" t="s">
        <v>38</v>
      </c>
      <c r="D20" s="169" t="s">
        <v>757</v>
      </c>
      <c r="E20" s="169" t="s">
        <v>416</v>
      </c>
      <c r="F20" s="169" t="s">
        <v>16</v>
      </c>
      <c r="G20" s="169" t="s">
        <v>363</v>
      </c>
      <c r="H20" s="169"/>
      <c r="I20" s="169"/>
      <c r="J20" s="170" t="s">
        <v>417</v>
      </c>
      <c r="R20" s="495"/>
      <c r="S20" s="495"/>
      <c r="V20" s="5" t="s">
        <v>1035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1001</v>
      </c>
      <c r="F21" s="169" t="s">
        <v>16</v>
      </c>
      <c r="G21" s="169" t="s">
        <v>363</v>
      </c>
      <c r="H21" s="169"/>
      <c r="I21" s="169"/>
      <c r="J21" s="170" t="s">
        <v>417</v>
      </c>
      <c r="R21" s="495"/>
      <c r="S21" s="495"/>
    </row>
    <row r="22" spans="3:22" x14ac:dyDescent="0.2">
      <c r="C22" s="168" t="s">
        <v>38</v>
      </c>
      <c r="D22" s="169" t="str">
        <f t="shared" ref="D22:D23" si="4">_xlfn.TEXTJOIN("_",TRUE,"R-RSDCK",RIGHT(E9,3),"N1")</f>
        <v>R-RSDCK_GAS_N1</v>
      </c>
      <c r="E22" s="169" t="s">
        <v>1002</v>
      </c>
      <c r="F22" s="169" t="s">
        <v>16</v>
      </c>
      <c r="G22" s="169" t="s">
        <v>363</v>
      </c>
      <c r="H22" s="169"/>
      <c r="I22" s="169"/>
      <c r="J22" s="170" t="s">
        <v>417</v>
      </c>
      <c r="R22" s="495"/>
      <c r="S22" s="495"/>
    </row>
    <row r="23" spans="3:22" x14ac:dyDescent="0.2">
      <c r="C23" s="168" t="s">
        <v>38</v>
      </c>
      <c r="D23" s="169" t="str">
        <f t="shared" si="4"/>
        <v>R-RSDCK_LPG_N1</v>
      </c>
      <c r="E23" s="169" t="s">
        <v>1003</v>
      </c>
      <c r="F23" s="169" t="s">
        <v>16</v>
      </c>
      <c r="G23" s="169" t="s">
        <v>363</v>
      </c>
      <c r="H23" s="169"/>
      <c r="I23" s="169"/>
      <c r="J23" s="170" t="s">
        <v>417</v>
      </c>
    </row>
    <row r="24" spans="3:22" x14ac:dyDescent="0.2">
      <c r="C24" s="168" t="s">
        <v>38</v>
      </c>
      <c r="D24" s="169" t="s">
        <v>759</v>
      </c>
      <c r="E24" s="169" t="s">
        <v>419</v>
      </c>
      <c r="F24" s="169" t="s">
        <v>16</v>
      </c>
      <c r="G24" s="169" t="s">
        <v>363</v>
      </c>
      <c r="H24" s="169"/>
      <c r="I24" s="169"/>
      <c r="J24" s="170" t="s">
        <v>417</v>
      </c>
    </row>
    <row r="25" spans="3:22" x14ac:dyDescent="0.2">
      <c r="C25" s="168" t="s">
        <v>38</v>
      </c>
      <c r="D25" s="169" t="s">
        <v>760</v>
      </c>
      <c r="E25" s="169" t="s">
        <v>420</v>
      </c>
      <c r="F25" s="169" t="s">
        <v>16</v>
      </c>
      <c r="G25" s="169" t="s">
        <v>363</v>
      </c>
      <c r="H25" s="169"/>
      <c r="I25" s="169"/>
      <c r="J25" s="170" t="s">
        <v>417</v>
      </c>
    </row>
    <row r="26" spans="3:22" x14ac:dyDescent="0.2">
      <c r="C26" s="168" t="s">
        <v>38</v>
      </c>
      <c r="D26" s="169" t="s">
        <v>761</v>
      </c>
      <c r="E26" s="169" t="s">
        <v>421</v>
      </c>
      <c r="F26" s="169" t="s">
        <v>16</v>
      </c>
      <c r="G26" s="169" t="s">
        <v>363</v>
      </c>
      <c r="H26" s="169"/>
      <c r="I26" s="169"/>
      <c r="J26" s="170" t="s">
        <v>417</v>
      </c>
      <c r="Q26" s="189"/>
    </row>
    <row r="27" spans="3:22" x14ac:dyDescent="0.2">
      <c r="C27" s="168" t="s">
        <v>38</v>
      </c>
      <c r="D27" s="169" t="s">
        <v>762</v>
      </c>
      <c r="E27" s="169" t="s">
        <v>422</v>
      </c>
      <c r="F27" s="169" t="s">
        <v>16</v>
      </c>
      <c r="G27" s="169" t="s">
        <v>363</v>
      </c>
      <c r="H27" s="169"/>
      <c r="I27" s="169"/>
      <c r="J27" s="170" t="s">
        <v>417</v>
      </c>
    </row>
    <row r="28" spans="3:22" x14ac:dyDescent="0.2">
      <c r="C28" s="168" t="s">
        <v>38</v>
      </c>
      <c r="D28" s="171" t="s">
        <v>763</v>
      </c>
      <c r="E28" s="171" t="s">
        <v>423</v>
      </c>
      <c r="F28" s="171" t="s">
        <v>16</v>
      </c>
      <c r="G28" s="169" t="s">
        <v>363</v>
      </c>
      <c r="H28" s="171"/>
      <c r="I28" s="171"/>
      <c r="J28" s="172" t="s">
        <v>417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668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483" t="s">
        <v>322</v>
      </c>
      <c r="M33" s="484"/>
      <c r="N33" s="484"/>
      <c r="O33" s="485"/>
    </row>
    <row r="34" spans="8:15" x14ac:dyDescent="0.2">
      <c r="H34" s="5" t="s">
        <v>376</v>
      </c>
      <c r="L34" s="492" t="s">
        <v>328</v>
      </c>
      <c r="M34" s="494"/>
      <c r="N34" s="494"/>
      <c r="O34" s="493"/>
    </row>
    <row r="35" spans="8:15" ht="14.25" customHeight="1" x14ac:dyDescent="0.2">
      <c r="H35" s="5" t="s">
        <v>757</v>
      </c>
      <c r="I35" s="5" t="s">
        <v>416</v>
      </c>
      <c r="J35" s="5" t="s">
        <v>408</v>
      </c>
      <c r="K35" s="5" t="s">
        <v>409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758</v>
      </c>
      <c r="I36" s="5" t="s">
        <v>418</v>
      </c>
      <c r="J36" s="5" t="s">
        <v>408</v>
      </c>
      <c r="K36" s="5" t="s">
        <v>410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733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729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759</v>
      </c>
      <c r="I39" s="5" t="s">
        <v>419</v>
      </c>
      <c r="J39" s="5" t="s">
        <v>408</v>
      </c>
      <c r="K39" s="5" t="s">
        <v>411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760</v>
      </c>
      <c r="I40" s="5" t="s">
        <v>420</v>
      </c>
      <c r="J40" s="5" t="s">
        <v>408</v>
      </c>
      <c r="K40" s="5" t="s">
        <v>412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761</v>
      </c>
      <c r="I41" s="5" t="s">
        <v>421</v>
      </c>
      <c r="J41" s="5" t="s">
        <v>408</v>
      </c>
      <c r="K41" s="5" t="s">
        <v>413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762</v>
      </c>
      <c r="I42" s="5" t="s">
        <v>422</v>
      </c>
      <c r="J42" s="5" t="s">
        <v>408</v>
      </c>
      <c r="K42" s="5" t="s">
        <v>414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763</v>
      </c>
      <c r="I43" s="5" t="s">
        <v>423</v>
      </c>
      <c r="J43" s="5" t="s">
        <v>408</v>
      </c>
      <c r="K43" s="5" t="s">
        <v>415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Y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E1" workbookViewId="0">
      <selection activeCell="T32" sqref="T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407</v>
      </c>
      <c r="I3" s="63" t="s">
        <v>437</v>
      </c>
      <c r="J3" s="63" t="s">
        <v>327</v>
      </c>
      <c r="K3" s="63" t="s">
        <v>668</v>
      </c>
      <c r="L3" s="63" t="s">
        <v>324</v>
      </c>
      <c r="M3" s="63" t="s">
        <v>326</v>
      </c>
      <c r="N3" s="63" t="s">
        <v>81</v>
      </c>
      <c r="O3" s="63" t="s">
        <v>740</v>
      </c>
      <c r="P3" s="63" t="s">
        <v>313</v>
      </c>
      <c r="Q3" s="63" t="s">
        <v>314</v>
      </c>
      <c r="AA3" s="281" t="s">
        <v>1019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489" t="s">
        <v>110</v>
      </c>
      <c r="I4" s="490"/>
      <c r="J4" s="491"/>
      <c r="K4" s="483" t="s">
        <v>322</v>
      </c>
      <c r="L4" s="484"/>
      <c r="M4" s="485"/>
      <c r="N4" s="106"/>
      <c r="O4" s="106" t="s">
        <v>323</v>
      </c>
      <c r="P4" s="106" t="s">
        <v>116</v>
      </c>
      <c r="Q4" s="106"/>
      <c r="AA4" s="281" t="s">
        <v>1020</v>
      </c>
    </row>
    <row r="5" spans="3:37" ht="13.5" thickBot="1" x14ac:dyDescent="0.25">
      <c r="C5" s="83" t="s">
        <v>376</v>
      </c>
      <c r="D5" s="84"/>
      <c r="E5" s="84"/>
      <c r="F5" s="85"/>
      <c r="G5" s="466" t="s">
        <v>302</v>
      </c>
      <c r="H5" s="502" t="s">
        <v>45</v>
      </c>
      <c r="I5" s="503"/>
      <c r="J5" s="504"/>
      <c r="K5" s="502" t="s">
        <v>765</v>
      </c>
      <c r="L5" s="503"/>
      <c r="M5" s="504"/>
      <c r="N5" s="505" t="s">
        <v>329</v>
      </c>
      <c r="O5" s="505" t="s">
        <v>45</v>
      </c>
      <c r="P5" s="506" t="s">
        <v>764</v>
      </c>
      <c r="Q5" s="505" t="s">
        <v>331</v>
      </c>
      <c r="AA5" s="281"/>
      <c r="AB5" s="507" t="s">
        <v>1021</v>
      </c>
      <c r="AC5" s="507"/>
      <c r="AD5" s="508"/>
      <c r="AE5" s="509" t="s">
        <v>110</v>
      </c>
      <c r="AF5" s="509"/>
      <c r="AG5" s="509" t="s">
        <v>1022</v>
      </c>
      <c r="AH5" s="509"/>
      <c r="AI5" s="510" t="s">
        <v>1023</v>
      </c>
      <c r="AJ5" s="510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511" t="s">
        <v>408</v>
      </c>
      <c r="F6" s="199" t="s">
        <v>373</v>
      </c>
      <c r="G6" s="512">
        <v>10</v>
      </c>
      <c r="H6" s="513">
        <v>0.4</v>
      </c>
      <c r="I6" s="514">
        <f>H6*(AC9/AB9)</f>
        <v>0.54333333333333333</v>
      </c>
      <c r="J6" s="515">
        <f>H6*(AD9/AC9)</f>
        <v>0.73128834355828232</v>
      </c>
      <c r="K6" s="516">
        <f t="shared" ref="K6:L11" si="1">L29/1000*$X6/1000</f>
        <v>1.1375E-2</v>
      </c>
      <c r="L6" s="517">
        <f t="shared" si="1"/>
        <v>1.1375E-2</v>
      </c>
      <c r="M6" s="518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635</v>
      </c>
      <c r="U6" s="284" t="s">
        <v>638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408</v>
      </c>
      <c r="F7" s="201" t="s">
        <v>374</v>
      </c>
      <c r="G7" s="519">
        <v>15</v>
      </c>
      <c r="H7" s="520">
        <v>0.6</v>
      </c>
      <c r="I7" s="342">
        <v>0.6</v>
      </c>
      <c r="J7" s="521">
        <v>0.6</v>
      </c>
      <c r="K7" s="522">
        <f t="shared" si="1"/>
        <v>0.15</v>
      </c>
      <c r="L7" s="340">
        <f t="shared" si="1"/>
        <v>0.15</v>
      </c>
      <c r="M7" s="523">
        <f t="shared" si="2"/>
        <v>0.15</v>
      </c>
      <c r="N7" s="201"/>
      <c r="O7" s="208"/>
      <c r="P7" s="345">
        <v>1</v>
      </c>
      <c r="Q7" s="208">
        <v>2020</v>
      </c>
      <c r="S7" s="281" t="s">
        <v>636</v>
      </c>
      <c r="X7" s="5">
        <v>50</v>
      </c>
      <c r="AA7" s="5" t="s">
        <v>1024</v>
      </c>
      <c r="AB7" s="5">
        <v>17</v>
      </c>
      <c r="AC7" s="5">
        <v>17</v>
      </c>
      <c r="AE7" s="524">
        <f>AB7/683</f>
        <v>2.4890190336749635E-2</v>
      </c>
      <c r="AF7" s="524">
        <f>AC7/683</f>
        <v>2.4890190336749635E-2</v>
      </c>
      <c r="AG7" s="525">
        <v>0.03</v>
      </c>
      <c r="AI7" s="526">
        <f t="shared" ref="AI7:AJ10" si="3">AE7*AG7</f>
        <v>7.4670571010248903E-4</v>
      </c>
      <c r="AJ7" s="526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511" t="s">
        <v>408</v>
      </c>
      <c r="F8" s="203" t="s">
        <v>397</v>
      </c>
      <c r="G8" s="527">
        <v>10</v>
      </c>
      <c r="H8" s="528">
        <v>0.4</v>
      </c>
      <c r="I8" s="341">
        <f>H8*(AC9/AB9)</f>
        <v>0.54333333333333333</v>
      </c>
      <c r="J8" s="529">
        <f>H6*(AD9/AC9)</f>
        <v>0.73128834355828232</v>
      </c>
      <c r="K8" s="530">
        <f t="shared" si="1"/>
        <v>1.1375E-2</v>
      </c>
      <c r="L8" s="339">
        <f t="shared" si="1"/>
        <v>1.1375E-2</v>
      </c>
      <c r="M8" s="531">
        <f t="shared" si="2"/>
        <v>1.1375E-2</v>
      </c>
      <c r="N8" s="203"/>
      <c r="O8" s="209"/>
      <c r="P8" s="346">
        <v>1</v>
      </c>
      <c r="Q8" s="209">
        <v>2020</v>
      </c>
      <c r="S8" s="189" t="s">
        <v>637</v>
      </c>
      <c r="X8" s="5">
        <v>6.5</v>
      </c>
      <c r="AA8" s="5" t="s">
        <v>1025</v>
      </c>
      <c r="AB8" s="5">
        <v>24</v>
      </c>
      <c r="AC8" s="5">
        <v>24</v>
      </c>
      <c r="AE8" s="524">
        <f t="shared" ref="AE8:AF10" si="4">AB8/683</f>
        <v>3.5139092240117131E-2</v>
      </c>
      <c r="AF8" s="524">
        <f t="shared" si="4"/>
        <v>3.5139092240117131E-2</v>
      </c>
      <c r="AG8" s="525">
        <v>0.05</v>
      </c>
      <c r="AH8" s="525">
        <v>0.01</v>
      </c>
      <c r="AI8" s="526">
        <f t="shared" si="3"/>
        <v>1.7569546120058566E-3</v>
      </c>
      <c r="AJ8" s="526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408</v>
      </c>
      <c r="F9" s="201" t="s">
        <v>398</v>
      </c>
      <c r="G9" s="519">
        <v>15</v>
      </c>
      <c r="H9" s="520">
        <v>0.6</v>
      </c>
      <c r="I9" s="342">
        <v>0.6</v>
      </c>
      <c r="J9" s="521">
        <v>0.6</v>
      </c>
      <c r="K9" s="522">
        <f t="shared" si="1"/>
        <v>0.15</v>
      </c>
      <c r="L9" s="340">
        <f t="shared" si="1"/>
        <v>0.15</v>
      </c>
      <c r="M9" s="523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1026</v>
      </c>
      <c r="AB9" s="5">
        <v>120</v>
      </c>
      <c r="AC9" s="5">
        <v>163</v>
      </c>
      <c r="AD9" s="5">
        <v>298</v>
      </c>
      <c r="AE9" s="524">
        <f t="shared" si="4"/>
        <v>0.17569546120058566</v>
      </c>
      <c r="AF9" s="524">
        <f t="shared" si="4"/>
        <v>0.23865300146412885</v>
      </c>
      <c r="AG9" s="525">
        <v>0.46</v>
      </c>
      <c r="AH9" s="525">
        <v>0.87</v>
      </c>
      <c r="AI9" s="526">
        <f>AE9*AG9</f>
        <v>8.0819912152269399E-2</v>
      </c>
      <c r="AJ9" s="526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511" t="s">
        <v>408</v>
      </c>
      <c r="F10" s="203" t="s">
        <v>405</v>
      </c>
      <c r="G10" s="527">
        <v>10</v>
      </c>
      <c r="H10" s="528">
        <v>0.4</v>
      </c>
      <c r="I10" s="341">
        <f>H10*(AC9/AB9)</f>
        <v>0.54333333333333333</v>
      </c>
      <c r="J10" s="529">
        <f>H10*(AD9/AC9)</f>
        <v>0.73128834355828232</v>
      </c>
      <c r="K10" s="530">
        <f t="shared" si="1"/>
        <v>1.1375E-2</v>
      </c>
      <c r="L10" s="339">
        <f t="shared" si="1"/>
        <v>1.1375E-2</v>
      </c>
      <c r="M10" s="531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1027</v>
      </c>
      <c r="AB10" s="5">
        <v>100</v>
      </c>
      <c r="AC10" s="5">
        <v>100</v>
      </c>
      <c r="AE10" s="524">
        <f t="shared" si="4"/>
        <v>0.14641288433382138</v>
      </c>
      <c r="AF10" s="524">
        <f t="shared" si="4"/>
        <v>0.14641288433382138</v>
      </c>
      <c r="AG10" s="525">
        <v>0.46</v>
      </c>
      <c r="AH10" s="525">
        <v>0.12</v>
      </c>
      <c r="AI10" s="526">
        <f>AE10*AG10</f>
        <v>6.7349926793557835E-2</v>
      </c>
      <c r="AJ10" s="526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408</v>
      </c>
      <c r="F11" s="201" t="s">
        <v>406</v>
      </c>
      <c r="G11" s="532">
        <v>15</v>
      </c>
      <c r="H11" s="533">
        <v>0.6</v>
      </c>
      <c r="I11" s="534">
        <v>0.6</v>
      </c>
      <c r="J11" s="535">
        <v>0.6</v>
      </c>
      <c r="K11" s="536">
        <f t="shared" si="1"/>
        <v>0.15</v>
      </c>
      <c r="L11" s="537">
        <f t="shared" si="1"/>
        <v>0.15</v>
      </c>
      <c r="M11" s="538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1028</v>
      </c>
      <c r="AB11" s="5">
        <v>275</v>
      </c>
      <c r="AE11" s="524">
        <f>AB11/683</f>
        <v>0.40263543191800877</v>
      </c>
      <c r="AI11" s="526"/>
    </row>
    <row r="12" spans="3:37" x14ac:dyDescent="0.2">
      <c r="AA12" s="5" t="s">
        <v>1029</v>
      </c>
      <c r="AB12" s="5">
        <v>280</v>
      </c>
      <c r="AE12" s="524">
        <f>AB12/683</f>
        <v>0.40995607613469986</v>
      </c>
      <c r="AI12" s="526"/>
    </row>
    <row r="13" spans="3:37" x14ac:dyDescent="0.2">
      <c r="AA13" s="5" t="s">
        <v>1023</v>
      </c>
      <c r="AI13" s="539">
        <f>SUM(AI7:AI10)</f>
        <v>0.15067349926793558</v>
      </c>
      <c r="AJ13" s="539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379</v>
      </c>
      <c r="I15" s="195" t="s">
        <v>37</v>
      </c>
    </row>
    <row r="16" spans="3:37" x14ac:dyDescent="0.2">
      <c r="C16" s="168" t="s">
        <v>38</v>
      </c>
      <c r="D16" s="189" t="s">
        <v>424</v>
      </c>
      <c r="E16" s="5" t="s">
        <v>425</v>
      </c>
      <c r="F16" s="5" t="s">
        <v>16</v>
      </c>
      <c r="G16" s="5" t="s">
        <v>363</v>
      </c>
      <c r="H16" s="169"/>
      <c r="I16" s="170"/>
    </row>
    <row r="17" spans="3:21" x14ac:dyDescent="0.2">
      <c r="C17" s="168" t="s">
        <v>38</v>
      </c>
      <c r="D17" s="5" t="s">
        <v>426</v>
      </c>
      <c r="E17" s="5" t="s">
        <v>427</v>
      </c>
      <c r="F17" s="5" t="s">
        <v>16</v>
      </c>
      <c r="G17" s="169" t="s">
        <v>363</v>
      </c>
      <c r="H17" s="169"/>
      <c r="I17" s="170"/>
    </row>
    <row r="18" spans="3:21" x14ac:dyDescent="0.2">
      <c r="C18" s="168" t="s">
        <v>38</v>
      </c>
      <c r="D18" s="5" t="s">
        <v>428</v>
      </c>
      <c r="E18" s="5" t="s">
        <v>429</v>
      </c>
      <c r="F18" s="5" t="s">
        <v>16</v>
      </c>
      <c r="G18" s="5" t="s">
        <v>363</v>
      </c>
      <c r="H18" s="171"/>
      <c r="I18" s="172"/>
    </row>
    <row r="19" spans="3:21" x14ac:dyDescent="0.2">
      <c r="C19" s="168" t="s">
        <v>38</v>
      </c>
      <c r="D19" s="5" t="s">
        <v>430</v>
      </c>
      <c r="E19" s="5" t="s">
        <v>431</v>
      </c>
      <c r="F19" s="5" t="s">
        <v>16</v>
      </c>
      <c r="G19" s="169" t="s">
        <v>363</v>
      </c>
      <c r="H19" s="169"/>
      <c r="I19" s="170"/>
      <c r="T19" s="283"/>
      <c r="U19" s="283"/>
    </row>
    <row r="20" spans="3:21" x14ac:dyDescent="0.2">
      <c r="C20" s="168" t="s">
        <v>38</v>
      </c>
      <c r="D20" s="5" t="s">
        <v>432</v>
      </c>
      <c r="E20" s="5" t="s">
        <v>433</v>
      </c>
      <c r="F20" s="5" t="s">
        <v>16</v>
      </c>
      <c r="G20" s="5" t="s">
        <v>363</v>
      </c>
      <c r="H20" s="169"/>
      <c r="I20" s="170"/>
      <c r="T20" s="283"/>
      <c r="U20" s="283"/>
    </row>
    <row r="21" spans="3:21" x14ac:dyDescent="0.2">
      <c r="C21" s="168" t="s">
        <v>38</v>
      </c>
      <c r="D21" s="5" t="s">
        <v>434</v>
      </c>
      <c r="E21" s="5" t="s">
        <v>435</v>
      </c>
      <c r="F21" s="5" t="s">
        <v>16</v>
      </c>
      <c r="G21" s="169" t="s">
        <v>363</v>
      </c>
      <c r="H21" s="171"/>
      <c r="I21" s="172"/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668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483" t="s">
        <v>322</v>
      </c>
      <c r="M27" s="484"/>
      <c r="N27" s="484"/>
      <c r="O27" s="485"/>
      <c r="T27" s="283"/>
      <c r="U27" s="283"/>
    </row>
    <row r="28" spans="3:21" x14ac:dyDescent="0.2">
      <c r="J28" s="5" t="s">
        <v>376</v>
      </c>
      <c r="L28" s="486" t="s">
        <v>328</v>
      </c>
      <c r="M28" s="487"/>
      <c r="N28" s="487"/>
      <c r="O28" s="488"/>
      <c r="T28" s="283"/>
      <c r="U28" s="283"/>
    </row>
    <row r="29" spans="3:21" x14ac:dyDescent="0.2">
      <c r="J29" s="5" t="s">
        <v>424</v>
      </c>
      <c r="K29" s="5" t="s">
        <v>425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426</v>
      </c>
      <c r="K30" s="5" t="s">
        <v>427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428</v>
      </c>
      <c r="K31" s="5" t="s">
        <v>429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430</v>
      </c>
      <c r="K32" s="5" t="s">
        <v>431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432</v>
      </c>
      <c r="K33" s="5" t="s">
        <v>433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434</v>
      </c>
      <c r="K34" s="5" t="s">
        <v>435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707</v>
      </c>
      <c r="I1" s="9"/>
      <c r="J1" s="10"/>
      <c r="K1" s="10"/>
      <c r="L1" s="9" t="s">
        <v>708</v>
      </c>
      <c r="M1" s="9" t="s">
        <v>709</v>
      </c>
      <c r="N1" s="9" t="s">
        <v>710</v>
      </c>
      <c r="O1" s="9" t="s">
        <v>711</v>
      </c>
      <c r="P1" s="9" t="s">
        <v>712</v>
      </c>
      <c r="Q1" s="9" t="s">
        <v>713</v>
      </c>
      <c r="R1" s="10"/>
      <c r="S1" s="10"/>
      <c r="T1" s="10"/>
      <c r="U1" s="9" t="s">
        <v>714</v>
      </c>
      <c r="V1" s="9" t="s">
        <v>715</v>
      </c>
      <c r="W1" s="9" t="s">
        <v>716</v>
      </c>
      <c r="X1" s="9" t="s">
        <v>717</v>
      </c>
      <c r="Y1" s="9" t="s">
        <v>718</v>
      </c>
      <c r="Z1" s="9" t="s">
        <v>719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766</v>
      </c>
      <c r="AC1" s="355">
        <v>100</v>
      </c>
      <c r="BB1" s="356" t="s">
        <v>767</v>
      </c>
      <c r="BC1" s="357"/>
      <c r="BD1" s="357" t="s">
        <v>768</v>
      </c>
      <c r="BE1" s="357" t="s">
        <v>769</v>
      </c>
      <c r="BF1" s="357" t="s">
        <v>770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771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975</v>
      </c>
      <c r="B3" s="358" t="s">
        <v>676</v>
      </c>
      <c r="C3" s="358"/>
      <c r="D3" s="359" t="s">
        <v>676</v>
      </c>
      <c r="E3" s="359" t="s">
        <v>677</v>
      </c>
      <c r="F3" s="359" t="s">
        <v>678</v>
      </c>
      <c r="G3" s="359" t="s">
        <v>679</v>
      </c>
      <c r="H3" s="359" t="s">
        <v>680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772</v>
      </c>
      <c r="B4" s="363" t="s">
        <v>773</v>
      </c>
      <c r="C4" s="364" t="s">
        <v>774</v>
      </c>
      <c r="D4" s="496" t="s">
        <v>775</v>
      </c>
      <c r="E4" s="497"/>
      <c r="F4" s="497"/>
      <c r="G4" s="497"/>
      <c r="H4" s="498"/>
      <c r="I4" s="497" t="s">
        <v>776</v>
      </c>
      <c r="J4" s="497"/>
      <c r="K4" s="497"/>
      <c r="L4" s="497"/>
      <c r="M4" s="498"/>
      <c r="N4" s="497" t="s">
        <v>777</v>
      </c>
      <c r="O4" s="497"/>
      <c r="P4" s="497"/>
      <c r="Q4" s="497"/>
      <c r="R4" s="498"/>
      <c r="S4" s="497" t="s">
        <v>778</v>
      </c>
      <c r="T4" s="497"/>
      <c r="U4" s="497"/>
      <c r="V4" s="497"/>
      <c r="W4" s="498"/>
      <c r="X4" s="497" t="s">
        <v>779</v>
      </c>
      <c r="Y4" s="497"/>
      <c r="Z4" s="497"/>
      <c r="AA4" s="497"/>
      <c r="AB4" s="498"/>
      <c r="AC4" s="497" t="s">
        <v>780</v>
      </c>
      <c r="AD4" s="497"/>
      <c r="AE4" s="497"/>
      <c r="AF4" s="497"/>
      <c r="AG4" s="498"/>
      <c r="AH4" s="497" t="s">
        <v>781</v>
      </c>
      <c r="AI4" s="497"/>
      <c r="AJ4" s="497"/>
      <c r="AK4" s="497"/>
      <c r="AL4" s="498"/>
      <c r="AM4" s="497" t="s">
        <v>782</v>
      </c>
      <c r="AN4" s="497"/>
      <c r="AO4" s="497"/>
      <c r="AP4" s="497"/>
      <c r="AQ4" s="498"/>
      <c r="AR4" s="497" t="s">
        <v>783</v>
      </c>
      <c r="AS4" s="497"/>
      <c r="AT4" s="497"/>
      <c r="AU4" s="497"/>
      <c r="AV4" s="498"/>
      <c r="AW4" s="497" t="s">
        <v>784</v>
      </c>
      <c r="AX4" s="497"/>
      <c r="AY4" s="497"/>
      <c r="AZ4" s="497"/>
      <c r="BA4" s="497"/>
      <c r="BB4" s="496" t="s">
        <v>785</v>
      </c>
      <c r="BC4" s="497"/>
      <c r="BD4" s="497"/>
      <c r="BE4" s="497"/>
      <c r="BF4" s="498"/>
      <c r="BG4" s="497" t="s">
        <v>786</v>
      </c>
      <c r="BH4" s="497"/>
      <c r="BI4" s="497"/>
      <c r="BJ4" s="497"/>
      <c r="BK4" s="497"/>
      <c r="BL4" s="496" t="s">
        <v>787</v>
      </c>
      <c r="BM4" s="497"/>
      <c r="BN4" s="497"/>
      <c r="BO4" s="497"/>
      <c r="BP4" s="497"/>
      <c r="BQ4" s="496" t="s">
        <v>788</v>
      </c>
      <c r="BR4" s="497"/>
      <c r="BS4" s="497"/>
      <c r="BT4" s="497"/>
      <c r="BU4" s="498"/>
      <c r="BV4" s="365" t="s">
        <v>789</v>
      </c>
      <c r="BW4" s="499" t="s">
        <v>790</v>
      </c>
      <c r="BX4" s="500"/>
      <c r="BY4" s="500"/>
      <c r="BZ4" s="500"/>
      <c r="CA4" s="501"/>
      <c r="CB4" s="499" t="s">
        <v>791</v>
      </c>
      <c r="CC4" s="500"/>
      <c r="CD4" s="500"/>
      <c r="CE4" s="500"/>
      <c r="CF4" s="501"/>
      <c r="CG4" s="499" t="s">
        <v>792</v>
      </c>
      <c r="CH4" s="500"/>
      <c r="CI4" s="500"/>
      <c r="CJ4" s="500"/>
      <c r="CK4" s="501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793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794</v>
      </c>
      <c r="B7" s="386" t="s">
        <v>896</v>
      </c>
      <c r="C7" s="387" t="s">
        <v>795</v>
      </c>
      <c r="D7" s="388" t="s">
        <v>897</v>
      </c>
      <c r="E7" s="389" t="s">
        <v>897</v>
      </c>
      <c r="F7" s="389" t="s">
        <v>897</v>
      </c>
      <c r="G7" s="389" t="s">
        <v>897</v>
      </c>
      <c r="H7" s="390" t="s">
        <v>897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796</v>
      </c>
      <c r="B8" s="386" t="s">
        <v>795</v>
      </c>
      <c r="C8" s="387" t="s">
        <v>797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798</v>
      </c>
      <c r="B9" s="386" t="s">
        <v>799</v>
      </c>
      <c r="C9" s="387" t="s">
        <v>799</v>
      </c>
      <c r="D9" s="388" t="s">
        <v>898</v>
      </c>
      <c r="E9" s="389" t="s">
        <v>899</v>
      </c>
      <c r="F9" s="389" t="s">
        <v>900</v>
      </c>
      <c r="G9" s="389" t="s">
        <v>900</v>
      </c>
      <c r="H9" s="390" t="s">
        <v>901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902</v>
      </c>
      <c r="AS9" s="389" t="s">
        <v>903</v>
      </c>
      <c r="AT9" s="389" t="s">
        <v>904</v>
      </c>
      <c r="AU9" s="389" t="s">
        <v>905</v>
      </c>
      <c r="AV9" s="390" t="s">
        <v>905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800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801</v>
      </c>
      <c r="B10" s="386" t="s">
        <v>906</v>
      </c>
      <c r="C10" s="387" t="s">
        <v>802</v>
      </c>
      <c r="D10" s="388" t="s">
        <v>907</v>
      </c>
      <c r="E10" s="389" t="s">
        <v>907</v>
      </c>
      <c r="F10" s="389" t="s">
        <v>907</v>
      </c>
      <c r="G10" s="389" t="s">
        <v>907</v>
      </c>
      <c r="H10" s="390" t="s">
        <v>907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800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803</v>
      </c>
      <c r="B11" s="386" t="s">
        <v>908</v>
      </c>
      <c r="C11" s="387" t="s">
        <v>804</v>
      </c>
      <c r="D11" s="388" t="s">
        <v>909</v>
      </c>
      <c r="E11" s="389" t="s">
        <v>898</v>
      </c>
      <c r="F11" s="389" t="s">
        <v>910</v>
      </c>
      <c r="G11" s="389" t="s">
        <v>910</v>
      </c>
      <c r="H11" s="390" t="s">
        <v>910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805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806</v>
      </c>
      <c r="B12" s="386" t="s">
        <v>911</v>
      </c>
      <c r="C12" s="387" t="s">
        <v>807</v>
      </c>
      <c r="D12" s="388" t="s">
        <v>912</v>
      </c>
      <c r="E12" s="389" t="s">
        <v>912</v>
      </c>
      <c r="F12" s="389" t="s">
        <v>912</v>
      </c>
      <c r="G12" s="389" t="s">
        <v>912</v>
      </c>
      <c r="H12" s="390" t="s">
        <v>912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808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809</v>
      </c>
      <c r="B13" s="386" t="s">
        <v>913</v>
      </c>
      <c r="C13" s="387" t="s">
        <v>810</v>
      </c>
      <c r="D13" s="388" t="s">
        <v>914</v>
      </c>
      <c r="E13" s="389" t="s">
        <v>915</v>
      </c>
      <c r="F13" s="389" t="s">
        <v>916</v>
      </c>
      <c r="G13" s="389" t="s">
        <v>917</v>
      </c>
      <c r="H13" s="390" t="s">
        <v>917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811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812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813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814</v>
      </c>
      <c r="B16" s="386" t="s">
        <v>918</v>
      </c>
      <c r="C16" s="387" t="s">
        <v>815</v>
      </c>
      <c r="D16" s="388" t="s">
        <v>919</v>
      </c>
      <c r="E16" s="389" t="s">
        <v>919</v>
      </c>
      <c r="F16" s="389" t="s">
        <v>919</v>
      </c>
      <c r="G16" s="389" t="s">
        <v>919</v>
      </c>
      <c r="H16" s="390" t="s">
        <v>919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816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817</v>
      </c>
      <c r="B18" s="386" t="s">
        <v>920</v>
      </c>
      <c r="C18" s="387" t="s">
        <v>818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819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820</v>
      </c>
      <c r="B19" s="386" t="s">
        <v>921</v>
      </c>
      <c r="C19" s="387" t="s">
        <v>821</v>
      </c>
      <c r="D19" s="388" t="s">
        <v>922</v>
      </c>
      <c r="E19" s="389" t="s">
        <v>922</v>
      </c>
      <c r="F19" s="389" t="s">
        <v>922</v>
      </c>
      <c r="G19" s="389" t="s">
        <v>922</v>
      </c>
      <c r="H19" s="390" t="s">
        <v>922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923</v>
      </c>
      <c r="CC19" s="393" t="s">
        <v>923</v>
      </c>
      <c r="CD19" s="393" t="s">
        <v>923</v>
      </c>
      <c r="CE19" s="393" t="s">
        <v>923</v>
      </c>
      <c r="CF19" s="394" t="s">
        <v>923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822</v>
      </c>
      <c r="B20" s="386" t="s">
        <v>924</v>
      </c>
      <c r="C20" s="387" t="s">
        <v>823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824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825</v>
      </c>
      <c r="B21" s="386" t="s">
        <v>925</v>
      </c>
      <c r="C21" s="387" t="s">
        <v>826</v>
      </c>
      <c r="D21" s="388" t="s">
        <v>922</v>
      </c>
      <c r="E21" s="389" t="s">
        <v>922</v>
      </c>
      <c r="F21" s="389" t="s">
        <v>922</v>
      </c>
      <c r="G21" s="389" t="s">
        <v>922</v>
      </c>
      <c r="H21" s="390" t="s">
        <v>922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824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827</v>
      </c>
      <c r="B22" s="386" t="s">
        <v>926</v>
      </c>
      <c r="C22" s="387" t="s">
        <v>827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828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829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830</v>
      </c>
      <c r="B24" s="386" t="s">
        <v>927</v>
      </c>
      <c r="C24" s="387" t="s">
        <v>831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832</v>
      </c>
      <c r="B25" s="386" t="s">
        <v>928</v>
      </c>
      <c r="C25" s="387" t="s">
        <v>833</v>
      </c>
      <c r="D25" s="388" t="s">
        <v>929</v>
      </c>
      <c r="E25" s="389" t="s">
        <v>929</v>
      </c>
      <c r="F25" s="389" t="s">
        <v>929</v>
      </c>
      <c r="G25" s="389" t="s">
        <v>929</v>
      </c>
      <c r="H25" s="390" t="s">
        <v>929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923</v>
      </c>
      <c r="CC25" s="393" t="s">
        <v>923</v>
      </c>
      <c r="CD25" s="393" t="s">
        <v>923</v>
      </c>
      <c r="CE25" s="393" t="s">
        <v>923</v>
      </c>
      <c r="CF25" s="394" t="s">
        <v>923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997</v>
      </c>
      <c r="B26" s="386" t="s">
        <v>998</v>
      </c>
      <c r="C26" s="386" t="s">
        <v>831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834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835</v>
      </c>
      <c r="B28" s="386" t="s">
        <v>930</v>
      </c>
      <c r="C28" s="387" t="s">
        <v>836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837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838</v>
      </c>
      <c r="B29" s="386" t="s">
        <v>931</v>
      </c>
      <c r="C29" s="387" t="s">
        <v>839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837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840</v>
      </c>
      <c r="B30" s="386" t="s">
        <v>932</v>
      </c>
      <c r="C30" s="387" t="s">
        <v>841</v>
      </c>
      <c r="D30" s="388" t="s">
        <v>904</v>
      </c>
      <c r="E30" s="389" t="s">
        <v>904</v>
      </c>
      <c r="F30" s="389" t="s">
        <v>904</v>
      </c>
      <c r="G30" s="389" t="s">
        <v>904</v>
      </c>
      <c r="H30" s="390" t="s">
        <v>904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933</v>
      </c>
      <c r="AX30" s="389" t="s">
        <v>934</v>
      </c>
      <c r="AY30" s="389" t="s">
        <v>934</v>
      </c>
      <c r="AZ30" s="389" t="s">
        <v>934</v>
      </c>
      <c r="BA30" s="390" t="s">
        <v>934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842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843</v>
      </c>
      <c r="B31" s="386" t="s">
        <v>935</v>
      </c>
      <c r="C31" s="413" t="s">
        <v>844</v>
      </c>
      <c r="D31" s="388" t="s">
        <v>936</v>
      </c>
      <c r="E31" s="389" t="s">
        <v>936</v>
      </c>
      <c r="F31" s="389" t="s">
        <v>936</v>
      </c>
      <c r="G31" s="389" t="s">
        <v>936</v>
      </c>
      <c r="H31" s="390" t="s">
        <v>936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845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846</v>
      </c>
      <c r="B32" s="386" t="s">
        <v>926</v>
      </c>
      <c r="C32" s="387" t="s">
        <v>847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923</v>
      </c>
      <c r="BX32" s="393" t="s">
        <v>923</v>
      </c>
      <c r="BY32" s="393" t="s">
        <v>923</v>
      </c>
      <c r="BZ32" s="393" t="s">
        <v>923</v>
      </c>
      <c r="CA32" s="394" t="s">
        <v>923</v>
      </c>
      <c r="CB32" s="393" t="s">
        <v>923</v>
      </c>
      <c r="CC32" s="393" t="s">
        <v>923</v>
      </c>
      <c r="CD32" s="393" t="s">
        <v>923</v>
      </c>
      <c r="CE32" s="393" t="s">
        <v>923</v>
      </c>
      <c r="CF32" s="394" t="s">
        <v>923</v>
      </c>
      <c r="CG32" s="395" t="s">
        <v>923</v>
      </c>
      <c r="CH32" s="393" t="s">
        <v>923</v>
      </c>
      <c r="CI32" s="393" t="s">
        <v>923</v>
      </c>
      <c r="CJ32" s="393" t="s">
        <v>923</v>
      </c>
      <c r="CK32" s="394" t="s">
        <v>923</v>
      </c>
    </row>
    <row r="33" spans="1:89" s="384" customFormat="1" x14ac:dyDescent="0.2">
      <c r="A33" s="377" t="s">
        <v>848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849</v>
      </c>
      <c r="B34" s="386" t="s">
        <v>926</v>
      </c>
      <c r="C34" s="387" t="s">
        <v>850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828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851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852</v>
      </c>
      <c r="B36" s="386" t="s">
        <v>937</v>
      </c>
      <c r="C36" s="387" t="s">
        <v>853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938</v>
      </c>
      <c r="O36" s="389" t="s">
        <v>939</v>
      </c>
      <c r="P36" s="389" t="s">
        <v>939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940</v>
      </c>
      <c r="Y36" s="389" t="s">
        <v>940</v>
      </c>
      <c r="Z36" s="389" t="s">
        <v>941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942</v>
      </c>
      <c r="AY36" s="389" t="s">
        <v>942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854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923</v>
      </c>
      <c r="CF36" s="421" t="s">
        <v>923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855</v>
      </c>
      <c r="B37" s="386" t="s">
        <v>943</v>
      </c>
      <c r="C37" s="387" t="s">
        <v>856</v>
      </c>
      <c r="D37" s="388" t="s">
        <v>944</v>
      </c>
      <c r="E37" s="389" t="s">
        <v>944</v>
      </c>
      <c r="F37" s="389" t="s">
        <v>944</v>
      </c>
      <c r="G37" s="389">
        <v>0</v>
      </c>
      <c r="H37" s="390">
        <v>0</v>
      </c>
      <c r="I37" s="389" t="s">
        <v>945</v>
      </c>
      <c r="J37" s="389" t="s">
        <v>946</v>
      </c>
      <c r="K37" s="389" t="s">
        <v>947</v>
      </c>
      <c r="L37" s="389">
        <v>0</v>
      </c>
      <c r="M37" s="390">
        <v>0</v>
      </c>
      <c r="N37" s="389" t="s">
        <v>948</v>
      </c>
      <c r="O37" s="389" t="s">
        <v>948</v>
      </c>
      <c r="P37" s="389" t="s">
        <v>948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949</v>
      </c>
      <c r="Y37" s="389" t="s">
        <v>949</v>
      </c>
      <c r="Z37" s="389" t="s">
        <v>949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933</v>
      </c>
      <c r="AX37" s="389" t="s">
        <v>933</v>
      </c>
      <c r="AY37" s="389" t="s">
        <v>933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854</v>
      </c>
      <c r="BW37" s="397">
        <v>446.15384615384613</v>
      </c>
      <c r="BX37" s="397">
        <v>446.15384615384613</v>
      </c>
      <c r="BY37" s="397">
        <v>446.15384615384613</v>
      </c>
      <c r="BZ37" s="397" t="s">
        <v>923</v>
      </c>
      <c r="CA37" s="398" t="s">
        <v>923</v>
      </c>
      <c r="CB37" s="411">
        <v>1.2307692307692308</v>
      </c>
      <c r="CC37" s="422">
        <v>1.2307692307692308</v>
      </c>
      <c r="CD37" s="422">
        <v>1.2307692307692308</v>
      </c>
      <c r="CE37" s="422" t="s">
        <v>923</v>
      </c>
      <c r="CF37" s="423" t="s">
        <v>923</v>
      </c>
      <c r="CG37" s="395">
        <v>0</v>
      </c>
      <c r="CH37" s="393">
        <v>0</v>
      </c>
      <c r="CI37" s="393">
        <v>0</v>
      </c>
      <c r="CJ37" s="393" t="s">
        <v>923</v>
      </c>
      <c r="CK37" s="394" t="s">
        <v>923</v>
      </c>
    </row>
    <row r="38" spans="1:89" s="384" customFormat="1" x14ac:dyDescent="0.2">
      <c r="A38" s="385" t="s">
        <v>857</v>
      </c>
      <c r="B38" s="386" t="s">
        <v>926</v>
      </c>
      <c r="C38" s="387" t="s">
        <v>858</v>
      </c>
      <c r="D38" s="408" t="s">
        <v>859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828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860</v>
      </c>
      <c r="B39" s="386" t="s">
        <v>950</v>
      </c>
      <c r="C39" s="387" t="s">
        <v>861</v>
      </c>
      <c r="D39" s="388" t="s">
        <v>951</v>
      </c>
      <c r="E39" s="389" t="s">
        <v>952</v>
      </c>
      <c r="F39" s="389" t="s">
        <v>953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954</v>
      </c>
      <c r="O39" s="389" t="s">
        <v>954</v>
      </c>
      <c r="P39" s="389" t="s">
        <v>954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949</v>
      </c>
      <c r="Y39" s="389" t="s">
        <v>949</v>
      </c>
      <c r="Z39" s="389" t="s">
        <v>949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942</v>
      </c>
      <c r="AY39" s="389" t="s">
        <v>942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862</v>
      </c>
      <c r="BW39" s="397">
        <v>1263.1578947368421</v>
      </c>
      <c r="BX39" s="397">
        <v>875</v>
      </c>
      <c r="BY39" s="397">
        <v>909.09090909090912</v>
      </c>
      <c r="BZ39" s="397" t="s">
        <v>923</v>
      </c>
      <c r="CA39" s="398" t="s">
        <v>923</v>
      </c>
      <c r="CB39" s="397">
        <v>263.15789473684208</v>
      </c>
      <c r="CC39" s="397">
        <v>312.5</v>
      </c>
      <c r="CD39" s="397">
        <v>454.54545454545456</v>
      </c>
      <c r="CE39" s="397" t="s">
        <v>923</v>
      </c>
      <c r="CF39" s="398" t="s">
        <v>923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863</v>
      </c>
      <c r="B40" s="386" t="s">
        <v>955</v>
      </c>
      <c r="C40" s="387" t="s">
        <v>864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954</v>
      </c>
      <c r="O40" s="389" t="s">
        <v>954</v>
      </c>
      <c r="P40" s="389" t="s">
        <v>954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956</v>
      </c>
      <c r="Y40" s="389" t="s">
        <v>956</v>
      </c>
      <c r="Z40" s="389" t="s">
        <v>956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942</v>
      </c>
      <c r="AY40" s="389" t="s">
        <v>942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862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865</v>
      </c>
      <c r="B41" s="386" t="s">
        <v>957</v>
      </c>
      <c r="C41" s="387" t="s">
        <v>866</v>
      </c>
      <c r="D41" s="388" t="s">
        <v>958</v>
      </c>
      <c r="E41" s="389" t="s">
        <v>958</v>
      </c>
      <c r="F41" s="389" t="s">
        <v>958</v>
      </c>
      <c r="G41" s="389" t="s">
        <v>923</v>
      </c>
      <c r="H41" s="390" t="s">
        <v>923</v>
      </c>
      <c r="I41" s="389" t="s">
        <v>959</v>
      </c>
      <c r="J41" s="389" t="s">
        <v>959</v>
      </c>
      <c r="K41" s="389" t="s">
        <v>959</v>
      </c>
      <c r="L41" s="389">
        <v>0</v>
      </c>
      <c r="M41" s="390">
        <v>0</v>
      </c>
      <c r="N41" s="389" t="s">
        <v>960</v>
      </c>
      <c r="O41" s="389" t="s">
        <v>960</v>
      </c>
      <c r="P41" s="389" t="s">
        <v>960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961</v>
      </c>
      <c r="Y41" s="389" t="s">
        <v>961</v>
      </c>
      <c r="Z41" s="389" t="s">
        <v>961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962</v>
      </c>
      <c r="AX41" s="389" t="s">
        <v>963</v>
      </c>
      <c r="AY41" s="389" t="s">
        <v>963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862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867</v>
      </c>
      <c r="B42" s="386" t="s">
        <v>964</v>
      </c>
      <c r="C42" s="387" t="s">
        <v>868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949</v>
      </c>
      <c r="O42" s="389" t="s">
        <v>949</v>
      </c>
      <c r="P42" s="389" t="s">
        <v>949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949</v>
      </c>
      <c r="Y42" s="389" t="s">
        <v>949</v>
      </c>
      <c r="Z42" s="389" t="s">
        <v>949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942</v>
      </c>
      <c r="AY42" s="389" t="s">
        <v>942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862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869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870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871</v>
      </c>
      <c r="B45" s="386" t="s">
        <v>965</v>
      </c>
      <c r="C45" s="387" t="s">
        <v>872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873</v>
      </c>
      <c r="B46" s="386" t="s">
        <v>966</v>
      </c>
      <c r="C46" s="387" t="s">
        <v>874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875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876</v>
      </c>
      <c r="B48" s="386" t="s">
        <v>967</v>
      </c>
      <c r="C48" s="387" t="s">
        <v>877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878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879</v>
      </c>
      <c r="B49" s="386" t="s">
        <v>968</v>
      </c>
      <c r="C49" s="387" t="s">
        <v>880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878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881</v>
      </c>
      <c r="B50" s="386" t="s">
        <v>926</v>
      </c>
      <c r="C50" s="387" t="s">
        <v>881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828</v>
      </c>
      <c r="BW50" s="393" t="s">
        <v>923</v>
      </c>
      <c r="BX50" s="393" t="s">
        <v>923</v>
      </c>
      <c r="BY50" s="393" t="s">
        <v>923</v>
      </c>
      <c r="BZ50" s="393" t="s">
        <v>923</v>
      </c>
      <c r="CA50" s="394" t="s">
        <v>923</v>
      </c>
      <c r="CB50" s="393" t="s">
        <v>923</v>
      </c>
      <c r="CC50" s="393" t="s">
        <v>923</v>
      </c>
      <c r="CD50" s="393" t="s">
        <v>923</v>
      </c>
      <c r="CE50" s="393" t="s">
        <v>923</v>
      </c>
      <c r="CF50" s="394" t="s">
        <v>923</v>
      </c>
      <c r="CG50" s="395" t="s">
        <v>923</v>
      </c>
      <c r="CH50" s="393" t="s">
        <v>923</v>
      </c>
      <c r="CI50" s="393" t="s">
        <v>923</v>
      </c>
      <c r="CJ50" s="393" t="s">
        <v>923</v>
      </c>
      <c r="CK50" s="394" t="s">
        <v>923</v>
      </c>
    </row>
    <row r="51" spans="1:89" s="384" customFormat="1" x14ac:dyDescent="0.2">
      <c r="A51" s="385"/>
      <c r="B51" s="386"/>
      <c r="C51" s="387" t="s">
        <v>882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883</v>
      </c>
      <c r="B52" s="428" t="s">
        <v>926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828</v>
      </c>
      <c r="BW52" s="436" t="s">
        <v>923</v>
      </c>
      <c r="BX52" s="436" t="s">
        <v>923</v>
      </c>
      <c r="BY52" s="436" t="s">
        <v>923</v>
      </c>
      <c r="BZ52" s="436" t="s">
        <v>923</v>
      </c>
      <c r="CA52" s="437" t="s">
        <v>923</v>
      </c>
      <c r="CB52" s="436" t="s">
        <v>923</v>
      </c>
      <c r="CC52" s="436" t="s">
        <v>923</v>
      </c>
      <c r="CD52" s="436" t="s">
        <v>923</v>
      </c>
      <c r="CE52" s="436" t="s">
        <v>923</v>
      </c>
      <c r="CF52" s="437" t="s">
        <v>923</v>
      </c>
      <c r="CG52" s="436" t="s">
        <v>923</v>
      </c>
      <c r="CH52" s="436" t="s">
        <v>923</v>
      </c>
      <c r="CI52" s="436" t="s">
        <v>923</v>
      </c>
      <c r="CJ52" s="436" t="s">
        <v>923</v>
      </c>
      <c r="CK52" s="437" t="s">
        <v>923</v>
      </c>
    </row>
    <row r="53" spans="1:89" s="384" customFormat="1" x14ac:dyDescent="0.2">
      <c r="A53" s="427" t="s">
        <v>884</v>
      </c>
      <c r="B53" s="428" t="s">
        <v>926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828</v>
      </c>
      <c r="BW53" s="436" t="s">
        <v>923</v>
      </c>
      <c r="BX53" s="436" t="s">
        <v>923</v>
      </c>
      <c r="BY53" s="436" t="s">
        <v>923</v>
      </c>
      <c r="BZ53" s="436" t="s">
        <v>923</v>
      </c>
      <c r="CA53" s="437" t="s">
        <v>923</v>
      </c>
      <c r="CB53" s="436" t="s">
        <v>923</v>
      </c>
      <c r="CC53" s="436" t="s">
        <v>923</v>
      </c>
      <c r="CD53" s="436" t="s">
        <v>923</v>
      </c>
      <c r="CE53" s="436" t="s">
        <v>923</v>
      </c>
      <c r="CF53" s="437" t="s">
        <v>923</v>
      </c>
      <c r="CG53" s="436" t="s">
        <v>923</v>
      </c>
      <c r="CH53" s="436" t="s">
        <v>923</v>
      </c>
      <c r="CI53" s="436" t="s">
        <v>923</v>
      </c>
      <c r="CJ53" s="436" t="s">
        <v>923</v>
      </c>
      <c r="CK53" s="437" t="s">
        <v>923</v>
      </c>
    </row>
    <row r="54" spans="1:89" s="384" customFormat="1" x14ac:dyDescent="0.2">
      <c r="A54" s="427" t="s">
        <v>885</v>
      </c>
      <c r="B54" s="428" t="s">
        <v>926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828</v>
      </c>
      <c r="BW54" s="436" t="s">
        <v>923</v>
      </c>
      <c r="BX54" s="436" t="s">
        <v>923</v>
      </c>
      <c r="BY54" s="436" t="s">
        <v>923</v>
      </c>
      <c r="BZ54" s="436" t="s">
        <v>923</v>
      </c>
      <c r="CA54" s="437" t="s">
        <v>923</v>
      </c>
      <c r="CB54" s="436" t="s">
        <v>923</v>
      </c>
      <c r="CC54" s="436" t="s">
        <v>923</v>
      </c>
      <c r="CD54" s="436" t="s">
        <v>923</v>
      </c>
      <c r="CE54" s="436" t="s">
        <v>923</v>
      </c>
      <c r="CF54" s="437" t="s">
        <v>923</v>
      </c>
      <c r="CG54" s="436" t="s">
        <v>923</v>
      </c>
      <c r="CH54" s="436" t="s">
        <v>923</v>
      </c>
      <c r="CI54" s="436" t="s">
        <v>923</v>
      </c>
      <c r="CJ54" s="436" t="s">
        <v>923</v>
      </c>
      <c r="CK54" s="437" t="s">
        <v>923</v>
      </c>
    </row>
    <row r="55" spans="1:89" s="384" customFormat="1" x14ac:dyDescent="0.2">
      <c r="A55" s="427" t="s">
        <v>886</v>
      </c>
      <c r="B55" s="428" t="s">
        <v>926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828</v>
      </c>
      <c r="BW55" s="436" t="s">
        <v>923</v>
      </c>
      <c r="BX55" s="436" t="s">
        <v>923</v>
      </c>
      <c r="BY55" s="436" t="s">
        <v>923</v>
      </c>
      <c r="BZ55" s="436" t="s">
        <v>923</v>
      </c>
      <c r="CA55" s="437" t="s">
        <v>923</v>
      </c>
      <c r="CB55" s="436" t="s">
        <v>923</v>
      </c>
      <c r="CC55" s="436" t="s">
        <v>923</v>
      </c>
      <c r="CD55" s="436" t="s">
        <v>923</v>
      </c>
      <c r="CE55" s="436" t="s">
        <v>923</v>
      </c>
      <c r="CF55" s="437" t="s">
        <v>923</v>
      </c>
      <c r="CG55" s="436" t="s">
        <v>923</v>
      </c>
      <c r="CH55" s="436" t="s">
        <v>923</v>
      </c>
      <c r="CI55" s="436" t="s">
        <v>923</v>
      </c>
      <c r="CJ55" s="436" t="s">
        <v>923</v>
      </c>
      <c r="CK55" s="437" t="s">
        <v>923</v>
      </c>
    </row>
    <row r="56" spans="1:89" s="384" customFormat="1" x14ac:dyDescent="0.2">
      <c r="A56" s="427" t="s">
        <v>887</v>
      </c>
      <c r="B56" s="428" t="s">
        <v>926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828</v>
      </c>
      <c r="BW56" s="436" t="s">
        <v>923</v>
      </c>
      <c r="BX56" s="436" t="s">
        <v>923</v>
      </c>
      <c r="BY56" s="436" t="s">
        <v>923</v>
      </c>
      <c r="BZ56" s="436" t="s">
        <v>923</v>
      </c>
      <c r="CA56" s="437" t="s">
        <v>923</v>
      </c>
      <c r="CB56" s="436" t="s">
        <v>923</v>
      </c>
      <c r="CC56" s="436" t="s">
        <v>923</v>
      </c>
      <c r="CD56" s="436" t="s">
        <v>923</v>
      </c>
      <c r="CE56" s="436" t="s">
        <v>923</v>
      </c>
      <c r="CF56" s="437" t="s">
        <v>923</v>
      </c>
      <c r="CG56" s="436" t="s">
        <v>923</v>
      </c>
      <c r="CH56" s="436" t="s">
        <v>923</v>
      </c>
      <c r="CI56" s="436" t="s">
        <v>923</v>
      </c>
      <c r="CJ56" s="436" t="s">
        <v>923</v>
      </c>
      <c r="CK56" s="437" t="s">
        <v>923</v>
      </c>
    </row>
    <row r="57" spans="1:89" s="384" customFormat="1" x14ac:dyDescent="0.2">
      <c r="A57" s="427" t="s">
        <v>888</v>
      </c>
      <c r="B57" s="428" t="s">
        <v>926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828</v>
      </c>
      <c r="BW57" s="436" t="s">
        <v>923</v>
      </c>
      <c r="BX57" s="436" t="s">
        <v>923</v>
      </c>
      <c r="BY57" s="436" t="s">
        <v>923</v>
      </c>
      <c r="BZ57" s="436" t="s">
        <v>923</v>
      </c>
      <c r="CA57" s="437" t="s">
        <v>923</v>
      </c>
      <c r="CB57" s="436" t="s">
        <v>923</v>
      </c>
      <c r="CC57" s="436" t="s">
        <v>923</v>
      </c>
      <c r="CD57" s="436" t="s">
        <v>923</v>
      </c>
      <c r="CE57" s="436" t="s">
        <v>923</v>
      </c>
      <c r="CF57" s="437" t="s">
        <v>923</v>
      </c>
      <c r="CG57" s="436" t="s">
        <v>923</v>
      </c>
      <c r="CH57" s="436" t="s">
        <v>923</v>
      </c>
      <c r="CI57" s="436" t="s">
        <v>923</v>
      </c>
      <c r="CJ57" s="436" t="s">
        <v>923</v>
      </c>
      <c r="CK57" s="437" t="s">
        <v>923</v>
      </c>
    </row>
    <row r="58" spans="1:89" s="384" customFormat="1" x14ac:dyDescent="0.2">
      <c r="A58" s="427" t="s">
        <v>889</v>
      </c>
      <c r="B58" s="428" t="s">
        <v>926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828</v>
      </c>
      <c r="BW58" s="436" t="s">
        <v>923</v>
      </c>
      <c r="BX58" s="436" t="s">
        <v>923</v>
      </c>
      <c r="BY58" s="436" t="s">
        <v>923</v>
      </c>
      <c r="BZ58" s="436" t="s">
        <v>923</v>
      </c>
      <c r="CA58" s="437" t="s">
        <v>923</v>
      </c>
      <c r="CB58" s="436" t="s">
        <v>923</v>
      </c>
      <c r="CC58" s="436" t="s">
        <v>923</v>
      </c>
      <c r="CD58" s="436" t="s">
        <v>923</v>
      </c>
      <c r="CE58" s="436" t="s">
        <v>923</v>
      </c>
      <c r="CF58" s="437" t="s">
        <v>923</v>
      </c>
      <c r="CG58" s="436" t="s">
        <v>923</v>
      </c>
      <c r="CH58" s="436" t="s">
        <v>923</v>
      </c>
      <c r="CI58" s="436" t="s">
        <v>923</v>
      </c>
      <c r="CJ58" s="436" t="s">
        <v>923</v>
      </c>
      <c r="CK58" s="437" t="s">
        <v>923</v>
      </c>
    </row>
    <row r="59" spans="1:89" s="384" customFormat="1" x14ac:dyDescent="0.2">
      <c r="A59" s="427" t="s">
        <v>890</v>
      </c>
      <c r="B59" s="428" t="s">
        <v>926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828</v>
      </c>
      <c r="BW59" s="436" t="s">
        <v>923</v>
      </c>
      <c r="BX59" s="436" t="s">
        <v>923</v>
      </c>
      <c r="BY59" s="436" t="s">
        <v>923</v>
      </c>
      <c r="BZ59" s="436" t="s">
        <v>923</v>
      </c>
      <c r="CA59" s="437" t="s">
        <v>923</v>
      </c>
      <c r="CB59" s="436" t="s">
        <v>923</v>
      </c>
      <c r="CC59" s="436" t="s">
        <v>923</v>
      </c>
      <c r="CD59" s="436" t="s">
        <v>923</v>
      </c>
      <c r="CE59" s="436" t="s">
        <v>923</v>
      </c>
      <c r="CF59" s="437" t="s">
        <v>923</v>
      </c>
      <c r="CG59" s="436" t="s">
        <v>923</v>
      </c>
      <c r="CH59" s="436" t="s">
        <v>923</v>
      </c>
      <c r="CI59" s="436" t="s">
        <v>923</v>
      </c>
      <c r="CJ59" s="436" t="s">
        <v>923</v>
      </c>
      <c r="CK59" s="437" t="s">
        <v>923</v>
      </c>
    </row>
    <row r="60" spans="1:89" s="384" customFormat="1" x14ac:dyDescent="0.2">
      <c r="A60" s="427" t="s">
        <v>891</v>
      </c>
      <c r="B60" s="428" t="s">
        <v>969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956</v>
      </c>
      <c r="AX60" s="431" t="s">
        <v>956</v>
      </c>
      <c r="AY60" s="431" t="s">
        <v>956</v>
      </c>
      <c r="AZ60" s="431" t="s">
        <v>956</v>
      </c>
      <c r="BA60" s="432" t="s">
        <v>956</v>
      </c>
      <c r="BB60" s="430" t="s">
        <v>970</v>
      </c>
      <c r="BC60" s="431" t="s">
        <v>970</v>
      </c>
      <c r="BD60" s="431" t="s">
        <v>970</v>
      </c>
      <c r="BE60" s="431" t="s">
        <v>970</v>
      </c>
      <c r="BF60" s="432" t="s">
        <v>970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923</v>
      </c>
      <c r="BX60" s="436" t="s">
        <v>923</v>
      </c>
      <c r="BY60" s="436" t="s">
        <v>923</v>
      </c>
      <c r="BZ60" s="436" t="s">
        <v>923</v>
      </c>
      <c r="CA60" s="437" t="s">
        <v>923</v>
      </c>
      <c r="CB60" s="436" t="s">
        <v>923</v>
      </c>
      <c r="CC60" s="436" t="s">
        <v>923</v>
      </c>
      <c r="CD60" s="436" t="s">
        <v>923</v>
      </c>
      <c r="CE60" s="436" t="s">
        <v>923</v>
      </c>
      <c r="CF60" s="437" t="s">
        <v>923</v>
      </c>
      <c r="CG60" s="436" t="s">
        <v>923</v>
      </c>
      <c r="CH60" s="436" t="s">
        <v>923</v>
      </c>
      <c r="CI60" s="436" t="s">
        <v>923</v>
      </c>
      <c r="CJ60" s="436" t="s">
        <v>923</v>
      </c>
      <c r="CK60" s="437" t="s">
        <v>923</v>
      </c>
    </row>
    <row r="61" spans="1:89" s="384" customFormat="1" x14ac:dyDescent="0.2">
      <c r="A61" s="427" t="s">
        <v>892</v>
      </c>
      <c r="B61" s="428" t="s">
        <v>971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956</v>
      </c>
      <c r="AX61" s="431" t="s">
        <v>956</v>
      </c>
      <c r="AY61" s="431" t="s">
        <v>956</v>
      </c>
      <c r="AZ61" s="431" t="s">
        <v>956</v>
      </c>
      <c r="BA61" s="432" t="s">
        <v>956</v>
      </c>
      <c r="BB61" s="430" t="s">
        <v>972</v>
      </c>
      <c r="BC61" s="431" t="s">
        <v>972</v>
      </c>
      <c r="BD61" s="431" t="s">
        <v>972</v>
      </c>
      <c r="BE61" s="431" t="s">
        <v>972</v>
      </c>
      <c r="BF61" s="432" t="s">
        <v>972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973</v>
      </c>
      <c r="BM61" s="431" t="s">
        <v>973</v>
      </c>
      <c r="BN61" s="431" t="s">
        <v>973</v>
      </c>
      <c r="BO61" s="431" t="s">
        <v>973</v>
      </c>
      <c r="BP61" s="432" t="s">
        <v>973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923</v>
      </c>
      <c r="BX61" s="436" t="s">
        <v>923</v>
      </c>
      <c r="BY61" s="436" t="s">
        <v>923</v>
      </c>
      <c r="BZ61" s="436" t="s">
        <v>923</v>
      </c>
      <c r="CA61" s="437" t="s">
        <v>923</v>
      </c>
      <c r="CB61" s="436" t="s">
        <v>923</v>
      </c>
      <c r="CC61" s="436" t="s">
        <v>923</v>
      </c>
      <c r="CD61" s="436" t="s">
        <v>923</v>
      </c>
      <c r="CE61" s="436" t="s">
        <v>923</v>
      </c>
      <c r="CF61" s="437" t="s">
        <v>923</v>
      </c>
      <c r="CG61" s="436" t="s">
        <v>923</v>
      </c>
      <c r="CH61" s="436" t="s">
        <v>923</v>
      </c>
      <c r="CI61" s="436" t="s">
        <v>923</v>
      </c>
      <c r="CJ61" s="436" t="s">
        <v>923</v>
      </c>
      <c r="CK61" s="437" t="s">
        <v>923</v>
      </c>
    </row>
    <row r="62" spans="1:89" s="384" customFormat="1" x14ac:dyDescent="0.2">
      <c r="A62" s="385" t="s">
        <v>893</v>
      </c>
      <c r="B62" s="386" t="s">
        <v>974</v>
      </c>
      <c r="C62" s="387" t="s">
        <v>894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895</v>
      </c>
      <c r="B63" s="440" t="s">
        <v>926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828</v>
      </c>
      <c r="BW63" s="448" t="s">
        <v>923</v>
      </c>
      <c r="BX63" s="448" t="s">
        <v>923</v>
      </c>
      <c r="BY63" s="448" t="s">
        <v>923</v>
      </c>
      <c r="BZ63" s="448" t="s">
        <v>923</v>
      </c>
      <c r="CA63" s="449" t="s">
        <v>923</v>
      </c>
      <c r="CB63" s="448" t="s">
        <v>923</v>
      </c>
      <c r="CC63" s="448" t="s">
        <v>923</v>
      </c>
      <c r="CD63" s="448" t="s">
        <v>923</v>
      </c>
      <c r="CE63" s="448" t="s">
        <v>923</v>
      </c>
      <c r="CF63" s="449" t="s">
        <v>923</v>
      </c>
      <c r="CG63" s="448" t="s">
        <v>923</v>
      </c>
      <c r="CH63" s="448" t="s">
        <v>923</v>
      </c>
      <c r="CI63" s="448" t="s">
        <v>923</v>
      </c>
      <c r="CJ63" s="448" t="s">
        <v>923</v>
      </c>
      <c r="CK63" s="449" t="s">
        <v>923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2021-03-04T09:59:58Z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959070742130279</vt:r8>
  </property>
</Properties>
</file>