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bRES_TMPL\"/>
    </mc:Choice>
  </mc:AlternateContent>
  <xr:revisionPtr revIDLastSave="0" documentId="13_ncr:1_{008F9C45-343B-4BA8-9C2A-31BF1F6E3753}" xr6:coauthVersionLast="46" xr6:coauthVersionMax="46" xr10:uidLastSave="{00000000-0000-0000-0000-000000000000}"/>
  <bookViews>
    <workbookView xWindow="-120" yWindow="-120" windowWidth="29040" windowHeight="15840" tabRatio="819" xr2:uid="{00000000-000D-0000-FFFF-FFFF00000000}"/>
  </bookViews>
  <sheets>
    <sheet name="LOG" sheetId="64" r:id="rId1"/>
    <sheet name="BY-RSD-WH_AF" sheetId="63" r:id="rId2"/>
    <sheet name="BY-RSD-SH_AF" sheetId="62" r:id="rId3"/>
    <sheet name="Regions" sheetId="46" r:id="rId4"/>
    <sheet name="TechSelection" sheetId="34" r:id="rId5"/>
    <sheet name="FillTable" sheetId="47" r:id="rId6"/>
    <sheet name="AF" sheetId="48" r:id="rId7"/>
    <sheet name="EFF" sheetId="61" r:id="rId8"/>
    <sheet name="BY-RSD-EFF" sheetId="60" r:id="rId9"/>
    <sheet name="BY-RSD-DW" sheetId="57" r:id="rId10"/>
    <sheet name="BY-RSD-PF" sheetId="56" r:id="rId11"/>
    <sheet name="BY-RSD-CD" sheetId="55" r:id="rId12"/>
    <sheet name="BY-RSD-LT" sheetId="54" r:id="rId13"/>
    <sheet name="BY-RSD-CW" sheetId="53" r:id="rId14"/>
    <sheet name="BY-RSD-CK" sheetId="52" r:id="rId15"/>
    <sheet name="BY-RSD-RF" sheetId="50" r:id="rId16"/>
    <sheet name="BY-RSD-OE" sheetId="59" r:id="rId17"/>
  </sheets>
  <externalReferences>
    <externalReference r:id="rId18"/>
  </externalReferences>
  <definedNames>
    <definedName name="__123Graph_AEUMILKPN" hidden="1">#REF!</definedName>
    <definedName name="_Regression_Y" hidden="1">#REF!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" i="64" l="1"/>
  <c r="G88" i="48"/>
  <c r="C88" i="48" s="1"/>
  <c r="B88" i="48"/>
  <c r="G74" i="48"/>
  <c r="C74" i="48" s="1"/>
  <c r="B74" i="48"/>
  <c r="G60" i="48"/>
  <c r="C60" i="48" s="1"/>
  <c r="B60" i="48"/>
  <c r="G46" i="48"/>
  <c r="C46" i="48" s="1"/>
  <c r="B46" i="48"/>
  <c r="B32" i="48"/>
  <c r="G32" i="48"/>
  <c r="C32" i="48" s="1"/>
  <c r="G18" i="48"/>
  <c r="C18" i="48" s="1"/>
  <c r="G17" i="48"/>
  <c r="C17" i="48" s="1"/>
  <c r="B17" i="48"/>
  <c r="B87" i="48" l="1"/>
  <c r="B86" i="48"/>
  <c r="B85" i="48"/>
  <c r="B84" i="48"/>
  <c r="B83" i="48"/>
  <c r="B82" i="48"/>
  <c r="B81" i="48"/>
  <c r="B80" i="48"/>
  <c r="B79" i="48"/>
  <c r="B78" i="48"/>
  <c r="B77" i="48"/>
  <c r="B76" i="48"/>
  <c r="B59" i="48"/>
  <c r="B58" i="48"/>
  <c r="B57" i="48"/>
  <c r="B56" i="48"/>
  <c r="B55" i="48"/>
  <c r="B54" i="48"/>
  <c r="B53" i="48"/>
  <c r="B52" i="48"/>
  <c r="B51" i="48"/>
  <c r="B50" i="48"/>
  <c r="B48" i="48"/>
  <c r="B73" i="48"/>
  <c r="B72" i="48"/>
  <c r="B71" i="48"/>
  <c r="B70" i="48"/>
  <c r="B69" i="48"/>
  <c r="B68" i="48"/>
  <c r="B67" i="48"/>
  <c r="B66" i="48"/>
  <c r="B65" i="48"/>
  <c r="B64" i="48"/>
  <c r="B63" i="48"/>
  <c r="B62" i="48"/>
  <c r="B49" i="48"/>
  <c r="G6" i="48" l="1"/>
  <c r="C6" i="48" s="1"/>
  <c r="B45" i="48" l="1"/>
  <c r="B44" i="48"/>
  <c r="B43" i="48"/>
  <c r="B42" i="48"/>
  <c r="B41" i="48"/>
  <c r="B40" i="48"/>
  <c r="B39" i="48"/>
  <c r="B38" i="48"/>
  <c r="B37" i="48"/>
  <c r="B36" i="48"/>
  <c r="B35" i="48"/>
  <c r="B34" i="48"/>
  <c r="B31" i="48"/>
  <c r="B30" i="48"/>
  <c r="B29" i="48"/>
  <c r="B28" i="48"/>
  <c r="B27" i="48"/>
  <c r="B26" i="48"/>
  <c r="B25" i="48"/>
  <c r="B24" i="48"/>
  <c r="B23" i="48"/>
  <c r="B22" i="48"/>
  <c r="B21" i="48"/>
  <c r="B20" i="48"/>
  <c r="B18" i="48"/>
  <c r="B16" i="48"/>
  <c r="B15" i="48"/>
  <c r="B14" i="48"/>
  <c r="B13" i="48"/>
  <c r="B12" i="48"/>
  <c r="B11" i="48"/>
  <c r="B10" i="48"/>
  <c r="B9" i="48"/>
  <c r="B8" i="48"/>
  <c r="B7" i="48"/>
  <c r="B6" i="48"/>
  <c r="F43" i="61" l="1"/>
  <c r="F42" i="61"/>
  <c r="F41" i="61"/>
  <c r="F40" i="61"/>
  <c r="F39" i="61"/>
  <c r="F38" i="61"/>
  <c r="F37" i="61"/>
  <c r="F36" i="61"/>
  <c r="F35" i="61"/>
  <c r="F34" i="61"/>
  <c r="F33" i="61"/>
  <c r="F32" i="61"/>
  <c r="F30" i="61"/>
  <c r="F29" i="61"/>
  <c r="F28" i="61"/>
  <c r="F27" i="61"/>
  <c r="F26" i="61"/>
  <c r="F25" i="61"/>
  <c r="F24" i="61"/>
  <c r="F23" i="61"/>
  <c r="F22" i="61"/>
  <c r="F21" i="61"/>
  <c r="F20" i="61"/>
  <c r="F19" i="61"/>
  <c r="F17" i="61"/>
  <c r="F16" i="61"/>
  <c r="F15" i="61"/>
  <c r="F14" i="61"/>
  <c r="F13" i="61"/>
  <c r="F12" i="61"/>
  <c r="F11" i="61"/>
  <c r="F10" i="61"/>
  <c r="F9" i="61"/>
  <c r="F8" i="61"/>
  <c r="F7" i="61"/>
  <c r="F6" i="61"/>
  <c r="G45" i="48"/>
  <c r="C45" i="48" s="1"/>
  <c r="G44" i="48"/>
  <c r="C44" i="48" s="1"/>
  <c r="G43" i="48"/>
  <c r="C43" i="48" s="1"/>
  <c r="G42" i="48"/>
  <c r="C42" i="48" s="1"/>
  <c r="G41" i="48"/>
  <c r="C41" i="48" s="1"/>
  <c r="G40" i="48"/>
  <c r="C40" i="48" s="1"/>
  <c r="G39" i="48"/>
  <c r="C39" i="48" s="1"/>
  <c r="G38" i="48"/>
  <c r="C38" i="48" s="1"/>
  <c r="G37" i="48"/>
  <c r="C37" i="48" s="1"/>
  <c r="G36" i="48"/>
  <c r="C36" i="48" s="1"/>
  <c r="G35" i="48"/>
  <c r="C35" i="48" s="1"/>
  <c r="G34" i="48"/>
  <c r="C34" i="48" s="1"/>
  <c r="G31" i="48"/>
  <c r="C31" i="48" s="1"/>
  <c r="G30" i="48"/>
  <c r="C30" i="48" s="1"/>
  <c r="G29" i="48"/>
  <c r="C29" i="48" s="1"/>
  <c r="G28" i="48"/>
  <c r="C28" i="48" s="1"/>
  <c r="G27" i="48"/>
  <c r="C27" i="48" s="1"/>
  <c r="G26" i="48"/>
  <c r="C26" i="48" s="1"/>
  <c r="G25" i="48"/>
  <c r="C25" i="48" s="1"/>
  <c r="G24" i="48"/>
  <c r="C24" i="48" s="1"/>
  <c r="G23" i="48"/>
  <c r="C23" i="48" s="1"/>
  <c r="G22" i="48"/>
  <c r="C22" i="48" s="1"/>
  <c r="G21" i="48"/>
  <c r="C21" i="48" s="1"/>
  <c r="G20" i="48"/>
  <c r="C20" i="48" s="1"/>
  <c r="G16" i="48"/>
  <c r="C16" i="48" s="1"/>
  <c r="G15" i="48"/>
  <c r="C15" i="48" s="1"/>
  <c r="G14" i="48"/>
  <c r="C14" i="48" s="1"/>
  <c r="G13" i="48"/>
  <c r="C13" i="48" s="1"/>
  <c r="G12" i="48"/>
  <c r="C12" i="48" s="1"/>
  <c r="G11" i="48"/>
  <c r="C11" i="48" s="1"/>
  <c r="G10" i="48"/>
  <c r="C10" i="48" s="1"/>
  <c r="G9" i="48"/>
  <c r="C9" i="48" s="1"/>
  <c r="G8" i="48"/>
  <c r="C8" i="48" s="1"/>
  <c r="G7" i="48"/>
  <c r="C7" i="48" s="1"/>
  <c r="M22" i="48" l="1"/>
  <c r="M23" i="48"/>
  <c r="M19" i="48"/>
  <c r="M20" i="48"/>
  <c r="M21" i="48"/>
  <c r="C19" i="61" l="1"/>
  <c r="C20" i="61"/>
  <c r="C21" i="61"/>
  <c r="C22" i="61"/>
  <c r="C23" i="61"/>
  <c r="C24" i="61"/>
  <c r="C25" i="61"/>
  <c r="C26" i="61"/>
  <c r="C27" i="61"/>
  <c r="C28" i="61"/>
  <c r="C29" i="61"/>
  <c r="C30" i="61"/>
  <c r="C32" i="61"/>
  <c r="C33" i="61"/>
  <c r="C34" i="61"/>
  <c r="C35" i="61"/>
  <c r="C36" i="61"/>
  <c r="C37" i="61"/>
  <c r="C38" i="61"/>
  <c r="C39" i="61"/>
  <c r="C40" i="61"/>
  <c r="C41" i="61"/>
  <c r="C42" i="61"/>
  <c r="C43" i="61"/>
  <c r="C7" i="61"/>
  <c r="C8" i="61"/>
  <c r="C9" i="61"/>
  <c r="C10" i="61"/>
  <c r="G10" i="61" s="1"/>
  <c r="C11" i="61"/>
  <c r="C12" i="61"/>
  <c r="C13" i="61"/>
  <c r="C14" i="61"/>
  <c r="C15" i="61"/>
  <c r="C16" i="61"/>
  <c r="C17" i="61"/>
  <c r="C6" i="61"/>
  <c r="G6" i="61" s="1"/>
  <c r="G43" i="61" l="1"/>
  <c r="G42" i="61"/>
  <c r="G41" i="61"/>
  <c r="G40" i="61"/>
  <c r="G39" i="61"/>
  <c r="G37" i="61"/>
  <c r="G35" i="61"/>
  <c r="G34" i="61"/>
  <c r="G33" i="61"/>
  <c r="G32" i="61"/>
  <c r="G30" i="61"/>
  <c r="G28" i="61"/>
  <c r="G26" i="61"/>
  <c r="G25" i="61"/>
  <c r="G24" i="61"/>
  <c r="G23" i="61"/>
  <c r="G22" i="61"/>
  <c r="G20" i="61"/>
  <c r="G19" i="61"/>
  <c r="G17" i="61"/>
  <c r="G16" i="61"/>
  <c r="G15" i="61"/>
  <c r="G13" i="61"/>
  <c r="G12" i="61"/>
  <c r="G11" i="61"/>
  <c r="G9" i="61"/>
  <c r="G7" i="61"/>
  <c r="G36" i="61" l="1"/>
  <c r="G21" i="61"/>
  <c r="G29" i="61"/>
  <c r="G38" i="61"/>
  <c r="G27" i="61"/>
  <c r="G8" i="61"/>
  <c r="G14" i="61"/>
  <c r="M18" i="48" l="1"/>
  <c r="G87" i="48"/>
  <c r="C87" i="48" s="1"/>
  <c r="G86" i="48"/>
  <c r="C86" i="48" s="1"/>
  <c r="G85" i="48"/>
  <c r="C85" i="48" s="1"/>
  <c r="G84" i="48"/>
  <c r="C84" i="48" s="1"/>
  <c r="G83" i="48"/>
  <c r="C83" i="48" s="1"/>
  <c r="G82" i="48"/>
  <c r="C82" i="48" s="1"/>
  <c r="G81" i="48"/>
  <c r="C81" i="48" s="1"/>
  <c r="G80" i="48"/>
  <c r="C80" i="48" s="1"/>
  <c r="G79" i="48"/>
  <c r="C79" i="48" s="1"/>
  <c r="G78" i="48"/>
  <c r="C78" i="48" s="1"/>
  <c r="G77" i="48"/>
  <c r="C77" i="48" s="1"/>
  <c r="G76" i="48"/>
  <c r="C76" i="48" s="1"/>
  <c r="G73" i="48"/>
  <c r="C73" i="48" s="1"/>
  <c r="G72" i="48"/>
  <c r="C72" i="48" s="1"/>
  <c r="G71" i="48"/>
  <c r="C71" i="48" s="1"/>
  <c r="G70" i="48"/>
  <c r="C70" i="48" s="1"/>
  <c r="G69" i="48"/>
  <c r="C69" i="48" s="1"/>
  <c r="G68" i="48"/>
  <c r="C68" i="48" s="1"/>
  <c r="G67" i="48"/>
  <c r="C67" i="48" s="1"/>
  <c r="G66" i="48"/>
  <c r="C66" i="48" s="1"/>
  <c r="G65" i="48"/>
  <c r="C65" i="48" s="1"/>
  <c r="G64" i="48"/>
  <c r="C64" i="48" s="1"/>
  <c r="G63" i="48"/>
  <c r="C63" i="48" s="1"/>
  <c r="G62" i="48"/>
  <c r="C62" i="48" s="1"/>
  <c r="G59" i="48"/>
  <c r="C59" i="48" s="1"/>
  <c r="G58" i="48"/>
  <c r="C58" i="48" s="1"/>
  <c r="G57" i="48"/>
  <c r="C57" i="48" s="1"/>
  <c r="G56" i="48"/>
  <c r="C56" i="48" s="1"/>
  <c r="G55" i="48"/>
  <c r="C55" i="48" s="1"/>
  <c r="G54" i="48"/>
  <c r="C54" i="48" s="1"/>
  <c r="G53" i="48"/>
  <c r="C53" i="48" s="1"/>
  <c r="G52" i="48"/>
  <c r="C52" i="48" s="1"/>
  <c r="G51" i="48"/>
  <c r="C51" i="48" s="1"/>
  <c r="G50" i="48"/>
  <c r="C50" i="48" s="1"/>
  <c r="G49" i="48"/>
  <c r="C49" i="48" s="1"/>
  <c r="G48" i="48"/>
  <c r="C48" i="48" s="1"/>
  <c r="J12" i="48" l="1"/>
  <c r="J11" i="48"/>
  <c r="J10" i="48"/>
  <c r="J9" i="48"/>
  <c r="J8" i="48"/>
  <c r="J7" i="48"/>
  <c r="J6" i="48"/>
  <c r="M9" i="48" l="1"/>
  <c r="M7" i="48"/>
  <c r="M10" i="48"/>
  <c r="M11" i="48"/>
  <c r="M6" i="48"/>
  <c r="M8" i="48"/>
  <c r="M12" i="48"/>
  <c r="I4" i="34"/>
  <c r="H4" i="34"/>
  <c r="D7" i="46" l="1"/>
  <c r="C7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AD3" i="46" a="1"/>
  <c r="AD3" i="46" s="1"/>
  <c r="AC3" i="46" a="1"/>
  <c r="AC3" i="46" s="1"/>
  <c r="Z3" i="46" a="1"/>
  <c r="Z3" i="46" s="1"/>
  <c r="Y3" i="46" a="1"/>
  <c r="Y3" i="46" s="1"/>
  <c r="X3" i="46" a="1"/>
  <c r="X3" i="46" s="1"/>
  <c r="W3" i="46" a="1"/>
  <c r="W3" i="46" s="1"/>
  <c r="U3" i="46" a="1"/>
  <c r="U3" i="46" s="1"/>
  <c r="T3" i="46" a="1"/>
  <c r="T3" i="46" s="1"/>
  <c r="R3" i="46" a="1"/>
  <c r="R3" i="46" s="1"/>
  <c r="Q3" i="46" a="1"/>
  <c r="Q3" i="46" s="1"/>
  <c r="P3" i="46" a="1"/>
  <c r="P3" i="46" s="1"/>
  <c r="O3" i="46" a="1"/>
  <c r="O3" i="46" s="1"/>
  <c r="N3" i="46" a="1"/>
  <c r="N3" i="46" s="1"/>
  <c r="M3" i="46" a="1"/>
  <c r="M3" i="46" s="1"/>
  <c r="L3" i="46" a="1"/>
  <c r="L3" i="46" s="1"/>
  <c r="J3" i="46" a="1"/>
  <c r="J3" i="46" s="1"/>
  <c r="I3" i="46" a="1"/>
  <c r="I3" i="46" s="1"/>
  <c r="H3" i="46" a="1"/>
  <c r="H3" i="46" s="1"/>
  <c r="G3" i="46" a="1"/>
  <c r="G3" i="46" s="1"/>
  <c r="E3" i="46" a="1"/>
  <c r="E3" i="46" s="1"/>
  <c r="D3" i="46" a="1"/>
  <c r="D3" i="46" s="1"/>
  <c r="C3" i="46" a="1"/>
  <c r="C3" i="46" s="1"/>
  <c r="V3" i="46" l="1" a="1"/>
  <c r="V3" i="46" s="1"/>
  <c r="F3" i="46" a="1"/>
  <c r="F3" i="46" s="1"/>
  <c r="AB3" i="46" a="1"/>
  <c r="AB3" i="46" s="1"/>
  <c r="K3" i="46" a="1"/>
  <c r="K3" i="46" s="1"/>
  <c r="S3" i="46" a="1"/>
  <c r="S3" i="46" s="1"/>
  <c r="AA3" i="46" a="1"/>
  <c r="AA3" i="46" s="1"/>
  <c r="K6" i="46"/>
  <c r="S6" i="46"/>
  <c r="AA6" i="46"/>
  <c r="G7" i="46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5" authorId="0" shapeId="0" xr:uid="{5E2488D4-DAF1-46AB-A539-E1B33B9CF9C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28" authorId="0" shapeId="0" xr:uid="{72AF12B7-FF49-4C3A-877A-D8A005AB53A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41" authorId="0" shapeId="0" xr:uid="{DDA93A61-A192-4B5A-A9C6-7534D45425BD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<sst xmlns="http://schemas.openxmlformats.org/spreadsheetml/2006/main" count="2486" uniqueCount="261">
  <si>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</si>
  <si>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</si>
  <si>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</si>
  <si>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</si>
  <si>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</si>
  <si>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</si>
  <si>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</si>
  <si>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</si>
  <si>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</si>
  <si>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</si>
  <si>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</si>
  <si>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</si>
  <si>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</si>
  <si>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</si>
  <si>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</si>
  <si>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</si>
  <si>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</si>
  <si>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</si>
  <si>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</si>
  <si>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</si>
  <si>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</si>
  <si>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</si>
  <si>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</si>
  <si>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</si>
  <si>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</si>
  <si>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</si>
  <si>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</si>
  <si>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</si>
  <si>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</si>
  <si>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</si>
  <si>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</si>
  <si>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</si>
  <si>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</si>
  <si>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</si>
  <si>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</si>
  <si>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</si>
  <si>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</si>
  <si>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</si>
  <si>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</si>
  <si>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</si>
  <si>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</si>
  <si>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</si>
  <si>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</si>
  <si>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</si>
  <si>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</si>
  <si>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</si>
  <si>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</si>
  <si>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</si>
  <si>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</si>
  <si>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</si>
  <si>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</si>
  <si>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</si>
  <si>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</si>
  <si>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</si>
  <si>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</si>
  <si>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</si>
  <si>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</si>
  <si>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</si>
  <si>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</si>
  <si>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</si>
  <si>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</si>
  <si>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</si>
  <si>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</si>
  <si>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</si>
  <si>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</si>
  <si>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</si>
  <si>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</si>
  <si>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</si>
  <si>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</si>
  <si>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</si>
  <si>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</si>
  <si>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</si>
  <si>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</si>
  <si>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</si>
  <si>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</si>
  <si>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</si>
  <si>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</si>
  <si>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</si>
  <si>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</si>
  <si>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</si>
  <si>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</si>
  <si>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</si>
  <si>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</si>
  <si>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</si>
  <si>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</si>
  <si>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</si>
  <si>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</si>
  <si>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</si>
  <si>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</si>
  <si>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</si>
  <si>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</si>
  <si>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</si>
  <si>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</si>
  <si>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</si>
  <si>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</si>
  <si>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</si>
  <si>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</si>
  <si>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</si>
  <si>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</si>
  <si>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</si>
  <si>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</si>
  <si>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</si>
  <si>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</si>
  <si>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</si>
  <si>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Reference Tech</t>
  </si>
  <si>
    <t>Att</t>
  </si>
  <si>
    <t>*Appliances</t>
  </si>
  <si>
    <t>AFA for RSD techs</t>
  </si>
  <si>
    <t>**~TFM_Fill-R: w=BY-RSD-SC_AF; Hcol=Region</t>
  </si>
  <si>
    <t>Apt</t>
  </si>
  <si>
    <t>PEA</t>
  </si>
  <si>
    <t>SMF</t>
  </si>
  <si>
    <t>*Apartment Space Heat</t>
  </si>
  <si>
    <t>*Attached Space Heat</t>
  </si>
  <si>
    <t>*Detached Space Heat</t>
  </si>
  <si>
    <t>Det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</si>
  <si>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</si>
  <si>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</si>
  <si>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</si>
  <si>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</si>
  <si>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</si>
  <si>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</si>
  <si>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</si>
  <si>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</si>
  <si>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</si>
  <si>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</si>
  <si>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</si>
  <si>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</si>
  <si>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</si>
  <si>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</si>
  <si>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</si>
  <si>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</si>
  <si>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-</t>
  </si>
  <si>
    <t>UP</t>
  </si>
  <si>
    <t>R-SH_Apt_COA_X0</t>
  </si>
  <si>
    <t>R-SH_Apt_ELC_X0</t>
  </si>
  <si>
    <t>R-SH_Apt_ELC_X1</t>
  </si>
  <si>
    <t>R-SH_Apt_HET_X0</t>
  </si>
  <si>
    <t>R-SH_Apt_PEA_X0</t>
  </si>
  <si>
    <t>R-SH_Apt_SMF_X0</t>
  </si>
  <si>
    <t>R-SH_Att_COA_X0</t>
  </si>
  <si>
    <t>R-SH_Att_ELC_X0</t>
  </si>
  <si>
    <t>R-SH_Att_ELC_X1</t>
  </si>
  <si>
    <t>R-SH_Att_HET_X0</t>
  </si>
  <si>
    <t>R-SH_Att_PEA_X0</t>
  </si>
  <si>
    <t>R-SH_Att_SMF_X0</t>
  </si>
  <si>
    <t>R-SH_Det_COA_X0</t>
  </si>
  <si>
    <t>R-SH_Det_ELC_X0</t>
  </si>
  <si>
    <t>R-SH_Det_ELC_X1</t>
  </si>
  <si>
    <t>R-SH_Det_HET_X0</t>
  </si>
  <si>
    <t>R-SH_Det_PEA_X0</t>
  </si>
  <si>
    <t>R-SH_Det_SMF_X0</t>
  </si>
  <si>
    <t>R-RSDRF_X0</t>
  </si>
  <si>
    <t>R-WH_Apt_COA_X0</t>
  </si>
  <si>
    <t>R-WH_Apt_ELC_X0</t>
  </si>
  <si>
    <t>R-WH_Apt_ELC_X1</t>
  </si>
  <si>
    <t>R-WH_Apt_HET_X0</t>
  </si>
  <si>
    <t>R-WH_Apt_PEA_X0</t>
  </si>
  <si>
    <t>R-WH_Apt_SMF_X0</t>
  </si>
  <si>
    <t>R-WH_Att_COA_X0</t>
  </si>
  <si>
    <t>R-WH_Att_ELC_X0</t>
  </si>
  <si>
    <t>R-WH_Att_ELC_X1</t>
  </si>
  <si>
    <t>R-WH_Att_HET_X0</t>
  </si>
  <si>
    <t>R-WH_Att_PEA_X0</t>
  </si>
  <si>
    <t>R-WH_Att_SMF_X0</t>
  </si>
  <si>
    <t>R-WH_Det_COA_X0</t>
  </si>
  <si>
    <t>R-WH_Det_ELC_X0</t>
  </si>
  <si>
    <t>R-WH_Det_ELC_X1</t>
  </si>
  <si>
    <t>R-WH_Det_HET_X0</t>
  </si>
  <si>
    <t>R-WH_Det_PEA_X0</t>
  </si>
  <si>
    <t>R-WH_Det_SMF_X0</t>
  </si>
  <si>
    <t>R-RSDCK_X0</t>
  </si>
  <si>
    <t>R-RSDCW_X0</t>
  </si>
  <si>
    <t>R-LT_Apt_X0</t>
  </si>
  <si>
    <t>R-LT_Att_X0</t>
  </si>
  <si>
    <t>R-LT_Det_X0</t>
  </si>
  <si>
    <t>R-RSDCD_X0</t>
  </si>
  <si>
    <t>R-PF_Apt_X0</t>
  </si>
  <si>
    <t>R-PF_Att_X0</t>
  </si>
  <si>
    <t>R-PF_Det_X0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</si>
  <si>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</si>
  <si>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</si>
  <si>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</si>
  <si>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</si>
  <si>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</si>
  <si>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</si>
  <si>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</si>
  <si>
    <t>ANNUAL</t>
  </si>
  <si>
    <t>Update Table to capture Base-Year Efficiency</t>
  </si>
  <si>
    <t>EFF for RSD techs</t>
  </si>
  <si>
    <t>CEFF</t>
  </si>
  <si>
    <t>*Apartment Heat</t>
  </si>
  <si>
    <t>R-LT_Apt*</t>
  </si>
  <si>
    <t>R-LT_Att*</t>
  </si>
  <si>
    <t>R-LT_Det*</t>
  </si>
  <si>
    <t>R-PF_Apt*</t>
  </si>
  <si>
    <t>R-PF_Att*</t>
  </si>
  <si>
    <t>R-PF_Det*</t>
  </si>
  <si>
    <t>ETH</t>
  </si>
  <si>
    <t>BDL</t>
  </si>
  <si>
    <t>LPG</t>
  </si>
  <si>
    <t>KER</t>
  </si>
  <si>
    <t>GAS</t>
  </si>
  <si>
    <t>WOO</t>
  </si>
  <si>
    <t>GEO</t>
  </si>
  <si>
    <t>R-S*</t>
  </si>
  <si>
    <t>R-?C*</t>
  </si>
  <si>
    <t>FX</t>
  </si>
  <si>
    <t>NCAP_AFC</t>
  </si>
  <si>
    <t>R-SH_Apt_BDL_X0</t>
  </si>
  <si>
    <t>R-SH_Apt_ETH_X0</t>
  </si>
  <si>
    <t>R-SH_Apt_GAS_X0</t>
  </si>
  <si>
    <t>R-SH_Apt_GEO_X0</t>
  </si>
  <si>
    <t>R-SH_Apt_KER_X0</t>
  </si>
  <si>
    <t>R-SH_Apt_LPG_X0</t>
  </si>
  <si>
    <t>R-SH_Apt_WOO_X0</t>
  </si>
  <si>
    <t>R-SH_Att_BDL_X0</t>
  </si>
  <si>
    <t>R-SH_Att_ETH_X0</t>
  </si>
  <si>
    <t>R-SH_Att_GAS_X0</t>
  </si>
  <si>
    <t>R-SH_Att_GEO_X0</t>
  </si>
  <si>
    <t>R-SH_Att_KER_X0</t>
  </si>
  <si>
    <t>R-SH_Att_LPG_X0</t>
  </si>
  <si>
    <t>R-SH_Att_WOO_X0</t>
  </si>
  <si>
    <t>R-SH_Det_BDL_X0</t>
  </si>
  <si>
    <t>R-SH_Det_ETH_X0</t>
  </si>
  <si>
    <t>R-SH_Det_GAS_X0</t>
  </si>
  <si>
    <t>R-SH_Det_GEO_X0</t>
  </si>
  <si>
    <t>R-SH_Det_KER_X0</t>
  </si>
  <si>
    <t>R-SH_Det_LPG_X0</t>
  </si>
  <si>
    <t>R-SH_Det_WOO_X0</t>
  </si>
  <si>
    <t>R-WH_Apt_BDL_X0</t>
  </si>
  <si>
    <t>R-WH_Apt_ETH_X0</t>
  </si>
  <si>
    <t>R-WH_Apt_GAS_X0</t>
  </si>
  <si>
    <t>R-WH_Apt_KER_X0</t>
  </si>
  <si>
    <t>R-WH_Apt_LPG_X0</t>
  </si>
  <si>
    <t>R-WH_Apt_SOL_X0</t>
  </si>
  <si>
    <t>R-WH_Apt_WOO_X0</t>
  </si>
  <si>
    <t>R-WH_Att_BDL_X0</t>
  </si>
  <si>
    <t>R-WH_Att_ETH_X0</t>
  </si>
  <si>
    <t>R-WH_Att_GAS_X0</t>
  </si>
  <si>
    <t>R-WH_Att_KER_X0</t>
  </si>
  <si>
    <t>R-WH_Att_LPG_X0</t>
  </si>
  <si>
    <t>R-WH_Att_SOL_X0</t>
  </si>
  <si>
    <t>R-WH_Att_WOO_X0</t>
  </si>
  <si>
    <t>R-WH_Det_BDL_X0</t>
  </si>
  <si>
    <t>R-WH_Det_ETH_X0</t>
  </si>
  <si>
    <t>R-WH_Det_GAS_X0</t>
  </si>
  <si>
    <t>R-WH_Det_KER_X0</t>
  </si>
  <si>
    <t>R-WH_Det_LPG_X0</t>
  </si>
  <si>
    <t>R-WH_Det_SOL_X0</t>
  </si>
  <si>
    <t>R-WH_Det_WOO_X0</t>
  </si>
  <si>
    <t>SOL</t>
  </si>
  <si>
    <t>TFM_INS</t>
  </si>
  <si>
    <t>Date</t>
  </si>
  <si>
    <t>Name</t>
  </si>
  <si>
    <t>Sheet Name</t>
  </si>
  <si>
    <t>Cells</t>
  </si>
  <si>
    <t>Comments</t>
  </si>
  <si>
    <t>Olex</t>
  </si>
  <si>
    <t>AF</t>
  </si>
  <si>
    <t>Disabled these tables, because commodity group is not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</si>
</sst>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8">
    <xf numFmtId="0" fontId="0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</cellStyleXfs>
  <cellXfs count="3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0" xfId="0"/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0" fillId="0" borderId="0" xfId="0" applyAlignment="1">
      <alignment horizontal="left"/>
    </xf>
    <xf numFmtId="0" fontId="7" fillId="6" borderId="7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7" fillId="6" borderId="7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7" borderId="0" xfId="0" applyFill="1" applyAlignment="1">
      <alignment horizontal="left"/>
    </xf>
    <xf numFmtId="0" fontId="10" fillId="7" borderId="0" xfId="2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5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2" fontId="0" fillId="8" borderId="0" xfId="0" applyNumberFormat="1" applyFill="1" applyAlignment="1">
      <alignment horizontal="left" vertical="center"/>
    </xf>
    <xf numFmtId="0" fontId="10" fillId="9" borderId="0" xfId="0" applyFont="1" applyFill="1"/>
    <xf numFmtId="0" fontId="10" fillId="0" borderId="0" xfId="0" applyFont="1"/>
    <xf numFmtId="0" fontId="6" fillId="8" borderId="0" xfId="0" applyFont="1" applyFill="1" applyAlignment="1">
      <alignment vertical="center"/>
    </xf>
    <xf numFmtId="0" fontId="9" fillId="0" borderId="0" xfId="1" applyFont="1" applyAlignment="1">
      <alignment horizontal="left" vertical="center"/>
    </xf>
    <xf numFmtId="0" fontId="10" fillId="10" borderId="0" xfId="0" applyFont="1" applyFill="1"/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</cellXfs>
  <cellStyles count="8">
    <cellStyle name="Normal" xfId="0" builtinId="0"/>
    <cellStyle name="Normal 10 2" xfId="7" xr:uid="{B2DA17C7-6E57-4923-85D5-3A26753E1BB6}"/>
    <cellStyle name="Normal 10 2 2" xfId="1" xr:uid="{8A1A0FDE-14DF-42CA-9ABA-0CF68C9F79A0}"/>
    <cellStyle name="Normal 2" xfId="3" xr:uid="{362A38D7-5DBD-4566-9A99-CF703F2A8102}"/>
    <cellStyle name="Normal 2 7" xfId="2" xr:uid="{784509D5-A0E9-4598-8B9E-9B3373940DD3}"/>
    <cellStyle name="Normal 3 28" xfId="6" xr:uid="{26A619F4-CB14-4A8A-A2FC-8EC512AD96D4}"/>
    <cellStyle name="Normal 50" xfId="4" xr:uid="{A46802FD-58F6-4F54-8556-3C4E248B11F2}"/>
    <cellStyle name="Normal 50 7" xfId="5" xr:uid="{374BE614-598D-4810-A335-C955446740A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3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C771-2846-4EF3-9D47-8D21B3EEDA44}">
  <sheetPr>
    <tabColor theme="9"/>
  </sheetPr>
  <dimension ref="A3:E4"/>
  <sheetViews>
    <sheetView tabSelected="1" workbookViewId="0">
      <selection activeCell="D29" sqref="D29"/>
    </sheetView>
  </sheetViews>
  <sheetFormatPr defaultRowHeight="12.75" x14ac:dyDescent="0.2"/>
  <cols>
    <col min="1" max="1" width="11.5703125" customWidth="1"/>
    <col min="2" max="2" width="15.7109375" customWidth="1"/>
    <col min="3" max="3" width="13.85546875" customWidth="1"/>
    <col min="4" max="4" width="19.85546875" customWidth="1"/>
    <col min="5" max="5" width="60.28515625" customWidth="1"/>
  </cols>
  <sheetData>
    <row r="3" spans="1:5" x14ac:dyDescent="0.2">
      <c r="A3" s="5" t="s">
        <v>253</v>
      </c>
      <c r="B3" s="5" t="s">
        <v>254</v>
      </c>
      <c r="C3" s="5" t="s">
        <v>255</v>
      </c>
      <c r="D3" s="5" t="s">
        <v>256</v>
      </c>
      <c r="E3" s="5" t="s">
        <v>257</v>
      </c>
    </row>
    <row r="4" spans="1:5" s="37" customFormat="1" x14ac:dyDescent="0.2">
      <c r="A4" s="38">
        <v>44232</v>
      </c>
      <c r="B4" s="37" t="s">
        <v>258</v>
      </c>
      <c r="C4" s="37" t="s">
        <v>259</v>
      </c>
      <c r="D4" s="37" t="str">
        <f>ADDRESS(ROW(AF!A3),COLUMN(AF!A3),4,1)&amp;","&amp;ADDRESS(ROW(AF!I3),COLUMN(AF!I3),4,1)&amp;","&amp;ADDRESS(ROW(AF!I15),COLUMN(AF!I15),4,1)</f>
        <v>A3,I3,I15</v>
      </c>
      <c r="E4" s="37" t="s">
        <v>260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7B6A-07FB-44A5-8C85-4A36192AAC9D}">
  <dimension ref="A1:M40"/>
  <sheetViews>
    <sheetView workbookViewId="0"/>
  </sheetViews>
  <sheetFormatPr defaultRowHeight="12.75" x14ac:dyDescent="0.2"/>
  <cols>
    <col min="3" max="3" width="23" customWidth="1"/>
  </cols>
  <sheetData>
    <row r="1" spans="1:13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230</v>
      </c>
      <c r="D2" t="s">
        <v>132</v>
      </c>
      <c r="E2" t="s">
        <v>133</v>
      </c>
      <c r="F2" t="s">
        <v>132</v>
      </c>
      <c r="G2">
        <v>2018</v>
      </c>
      <c r="H2" t="s">
        <v>132</v>
      </c>
      <c r="I2" t="s">
        <v>132</v>
      </c>
      <c r="J2" t="s">
        <v>132</v>
      </c>
      <c r="K2" t="s">
        <v>132</v>
      </c>
      <c r="L2">
        <v>7.1004600000000003E-3</v>
      </c>
      <c r="M2">
        <v>7.1004600000000003E-3</v>
      </c>
    </row>
    <row r="3" spans="1:13" x14ac:dyDescent="0.2">
      <c r="A3" t="s">
        <v>77</v>
      </c>
      <c r="B3" t="s">
        <v>78</v>
      </c>
      <c r="C3" t="s">
        <v>153</v>
      </c>
      <c r="D3" t="s">
        <v>132</v>
      </c>
      <c r="E3" t="s">
        <v>133</v>
      </c>
      <c r="F3" t="s">
        <v>132</v>
      </c>
      <c r="G3">
        <v>2018</v>
      </c>
      <c r="H3" t="s">
        <v>132</v>
      </c>
      <c r="I3" t="s">
        <v>132</v>
      </c>
      <c r="J3" t="s">
        <v>132</v>
      </c>
      <c r="K3" t="s">
        <v>132</v>
      </c>
      <c r="L3">
        <v>6.3768329096572304E-3</v>
      </c>
      <c r="M3">
        <v>6.3768329096572304E-3</v>
      </c>
    </row>
    <row r="4" spans="1:13" x14ac:dyDescent="0.2">
      <c r="A4" t="s">
        <v>77</v>
      </c>
      <c r="B4" t="s">
        <v>78</v>
      </c>
      <c r="C4" t="s">
        <v>154</v>
      </c>
      <c r="D4" t="s">
        <v>132</v>
      </c>
      <c r="E4" t="s">
        <v>133</v>
      </c>
      <c r="F4" t="s">
        <v>132</v>
      </c>
      <c r="G4">
        <v>2018</v>
      </c>
      <c r="H4" t="s">
        <v>132</v>
      </c>
      <c r="I4" t="s">
        <v>132</v>
      </c>
      <c r="J4" t="s">
        <v>132</v>
      </c>
      <c r="K4" t="s">
        <v>132</v>
      </c>
      <c r="L4">
        <v>8.4736052016827299E-3</v>
      </c>
      <c r="M4">
        <v>8.4736052016827299E-3</v>
      </c>
    </row>
    <row r="5" spans="1:13" x14ac:dyDescent="0.2">
      <c r="A5" t="s">
        <v>77</v>
      </c>
      <c r="B5" t="s">
        <v>78</v>
      </c>
      <c r="C5" t="s">
        <v>155</v>
      </c>
      <c r="D5" t="s">
        <v>132</v>
      </c>
      <c r="E5" t="s">
        <v>133</v>
      </c>
      <c r="F5" t="s">
        <v>132</v>
      </c>
      <c r="G5">
        <v>2018</v>
      </c>
      <c r="H5" t="s">
        <v>132</v>
      </c>
      <c r="I5" t="s">
        <v>132</v>
      </c>
      <c r="J5" t="s">
        <v>132</v>
      </c>
      <c r="K5" t="s">
        <v>132</v>
      </c>
      <c r="L5">
        <v>3.6997794108646502E-2</v>
      </c>
      <c r="M5">
        <v>3.6997794108646502E-2</v>
      </c>
    </row>
    <row r="6" spans="1:13" x14ac:dyDescent="0.2">
      <c r="A6" t="s">
        <v>77</v>
      </c>
      <c r="B6" t="s">
        <v>78</v>
      </c>
      <c r="C6" t="s">
        <v>231</v>
      </c>
      <c r="D6" t="s">
        <v>132</v>
      </c>
      <c r="E6" t="s">
        <v>133</v>
      </c>
      <c r="F6" t="s">
        <v>132</v>
      </c>
      <c r="G6">
        <v>2018</v>
      </c>
      <c r="H6" t="s">
        <v>132</v>
      </c>
      <c r="I6" t="s">
        <v>132</v>
      </c>
      <c r="J6" t="s">
        <v>132</v>
      </c>
      <c r="K6" t="s">
        <v>132</v>
      </c>
      <c r="L6">
        <v>8.5546800000000003E-3</v>
      </c>
      <c r="M6">
        <v>8.5546800000000003E-3</v>
      </c>
    </row>
    <row r="7" spans="1:13" x14ac:dyDescent="0.2">
      <c r="A7" t="s">
        <v>77</v>
      </c>
      <c r="B7" t="s">
        <v>78</v>
      </c>
      <c r="C7" t="s">
        <v>232</v>
      </c>
      <c r="D7" t="s">
        <v>132</v>
      </c>
      <c r="E7" t="s">
        <v>133</v>
      </c>
      <c r="F7" t="s">
        <v>132</v>
      </c>
      <c r="G7">
        <v>2018</v>
      </c>
      <c r="H7" t="s">
        <v>132</v>
      </c>
      <c r="I7" t="s">
        <v>132</v>
      </c>
      <c r="J7" t="s">
        <v>132</v>
      </c>
      <c r="K7" t="s">
        <v>132</v>
      </c>
      <c r="L7">
        <v>7.0999155767537403E-3</v>
      </c>
      <c r="M7">
        <v>7.0999155767537403E-3</v>
      </c>
    </row>
    <row r="8" spans="1:13" x14ac:dyDescent="0.2">
      <c r="A8" t="s">
        <v>77</v>
      </c>
      <c r="B8" t="s">
        <v>78</v>
      </c>
      <c r="C8" t="s">
        <v>156</v>
      </c>
      <c r="D8" t="s">
        <v>132</v>
      </c>
      <c r="E8" t="s">
        <v>133</v>
      </c>
      <c r="F8" t="s">
        <v>132</v>
      </c>
      <c r="G8">
        <v>2018</v>
      </c>
      <c r="H8" t="s">
        <v>132</v>
      </c>
      <c r="I8" t="s">
        <v>132</v>
      </c>
      <c r="J8" t="s">
        <v>132</v>
      </c>
      <c r="K8" t="s">
        <v>132</v>
      </c>
      <c r="L8">
        <v>3.0627633026508998E-4</v>
      </c>
      <c r="M8">
        <v>3.0627633026508998E-4</v>
      </c>
    </row>
    <row r="9" spans="1:13" x14ac:dyDescent="0.2">
      <c r="A9" t="s">
        <v>77</v>
      </c>
      <c r="B9" t="s">
        <v>78</v>
      </c>
      <c r="C9" t="s">
        <v>233</v>
      </c>
      <c r="D9" t="s">
        <v>132</v>
      </c>
      <c r="E9" t="s">
        <v>133</v>
      </c>
      <c r="F9" t="s">
        <v>132</v>
      </c>
      <c r="G9">
        <v>2018</v>
      </c>
      <c r="H9" t="s">
        <v>132</v>
      </c>
      <c r="I9" t="s">
        <v>132</v>
      </c>
      <c r="J9" t="s">
        <v>132</v>
      </c>
      <c r="K9" t="s">
        <v>132</v>
      </c>
      <c r="L9">
        <v>8.6288756048648694E-3</v>
      </c>
      <c r="M9">
        <v>8.6288756048648694E-3</v>
      </c>
    </row>
    <row r="10" spans="1:13" x14ac:dyDescent="0.2">
      <c r="A10" t="s">
        <v>77</v>
      </c>
      <c r="B10" t="s">
        <v>78</v>
      </c>
      <c r="C10" t="s">
        <v>234</v>
      </c>
      <c r="D10" t="s">
        <v>132</v>
      </c>
      <c r="E10" t="s">
        <v>133</v>
      </c>
      <c r="F10" t="s">
        <v>132</v>
      </c>
      <c r="G10">
        <v>2018</v>
      </c>
      <c r="H10" t="s">
        <v>132</v>
      </c>
      <c r="I10" t="s">
        <v>132</v>
      </c>
      <c r="J10" t="s">
        <v>132</v>
      </c>
      <c r="K10" t="s">
        <v>132</v>
      </c>
      <c r="L10">
        <v>8.8234631689712503E-3</v>
      </c>
      <c r="M10">
        <v>8.8234631689712503E-3</v>
      </c>
    </row>
    <row r="11" spans="1:13" x14ac:dyDescent="0.2">
      <c r="A11" t="s">
        <v>77</v>
      </c>
      <c r="B11" t="s">
        <v>78</v>
      </c>
      <c r="C11" t="s">
        <v>157</v>
      </c>
      <c r="D11" t="s">
        <v>132</v>
      </c>
      <c r="E11" t="s">
        <v>133</v>
      </c>
      <c r="F11" t="s">
        <v>132</v>
      </c>
      <c r="G11">
        <v>2018</v>
      </c>
      <c r="H11" t="s">
        <v>132</v>
      </c>
      <c r="I11" t="s">
        <v>132</v>
      </c>
      <c r="J11" t="s">
        <v>132</v>
      </c>
      <c r="K11" t="s">
        <v>132</v>
      </c>
      <c r="L11">
        <v>8.5740576923076899E-3</v>
      </c>
      <c r="M11">
        <v>8.5740576923076899E-3</v>
      </c>
    </row>
    <row r="12" spans="1:13" x14ac:dyDescent="0.2">
      <c r="A12" t="s">
        <v>77</v>
      </c>
      <c r="B12" t="s">
        <v>78</v>
      </c>
      <c r="C12" t="s">
        <v>158</v>
      </c>
      <c r="D12" t="s">
        <v>132</v>
      </c>
      <c r="E12" t="s">
        <v>133</v>
      </c>
      <c r="F12" t="s">
        <v>132</v>
      </c>
      <c r="G12">
        <v>2018</v>
      </c>
      <c r="H12" t="s">
        <v>132</v>
      </c>
      <c r="I12" t="s">
        <v>132</v>
      </c>
      <c r="J12" t="s">
        <v>132</v>
      </c>
      <c r="K12" t="s">
        <v>132</v>
      </c>
      <c r="L12">
        <v>8.5332927933924694E-3</v>
      </c>
      <c r="M12">
        <v>8.5332927933924694E-3</v>
      </c>
    </row>
    <row r="13" spans="1:13" x14ac:dyDescent="0.2">
      <c r="A13" t="s">
        <v>77</v>
      </c>
      <c r="B13" t="s">
        <v>78</v>
      </c>
      <c r="C13" t="s">
        <v>235</v>
      </c>
      <c r="D13" t="s">
        <v>132</v>
      </c>
      <c r="E13" t="s">
        <v>133</v>
      </c>
      <c r="F13" t="s">
        <v>132</v>
      </c>
      <c r="G13">
        <v>2018</v>
      </c>
      <c r="H13" t="s">
        <v>132</v>
      </c>
      <c r="I13" t="s">
        <v>132</v>
      </c>
      <c r="J13" t="s">
        <v>132</v>
      </c>
      <c r="K13" t="s">
        <v>132</v>
      </c>
      <c r="L13">
        <v>8.6298729994523198E-3</v>
      </c>
      <c r="M13">
        <v>8.6298729994523198E-3</v>
      </c>
    </row>
    <row r="14" spans="1:13" x14ac:dyDescent="0.2">
      <c r="A14" t="s">
        <v>77</v>
      </c>
      <c r="B14" t="s">
        <v>78</v>
      </c>
      <c r="C14" t="s">
        <v>236</v>
      </c>
      <c r="D14" t="s">
        <v>132</v>
      </c>
      <c r="E14" t="s">
        <v>133</v>
      </c>
      <c r="F14" t="s">
        <v>132</v>
      </c>
      <c r="G14">
        <v>2018</v>
      </c>
      <c r="H14" t="s">
        <v>132</v>
      </c>
      <c r="I14" t="s">
        <v>132</v>
      </c>
      <c r="J14" t="s">
        <v>132</v>
      </c>
      <c r="K14" t="s">
        <v>132</v>
      </c>
      <c r="L14">
        <v>7.6632802703553099E-3</v>
      </c>
      <c r="M14">
        <v>7.6632802703553099E-3</v>
      </c>
    </row>
    <row r="15" spans="1:13" x14ac:dyDescent="0.2">
      <c r="A15" t="s">
        <v>77</v>
      </c>
      <c r="B15" t="s">
        <v>78</v>
      </c>
      <c r="C15" t="s">
        <v>237</v>
      </c>
      <c r="D15" t="s">
        <v>132</v>
      </c>
      <c r="E15" t="s">
        <v>133</v>
      </c>
      <c r="F15" t="s">
        <v>132</v>
      </c>
      <c r="G15">
        <v>2018</v>
      </c>
      <c r="H15" t="s">
        <v>132</v>
      </c>
      <c r="I15" t="s">
        <v>132</v>
      </c>
      <c r="J15" t="s">
        <v>132</v>
      </c>
      <c r="K15" t="s">
        <v>132</v>
      </c>
      <c r="L15">
        <v>1.40208E-2</v>
      </c>
      <c r="M15">
        <v>1.40208E-2</v>
      </c>
    </row>
    <row r="16" spans="1:13" x14ac:dyDescent="0.2">
      <c r="A16" t="s">
        <v>77</v>
      </c>
      <c r="B16" t="s">
        <v>78</v>
      </c>
      <c r="C16" t="s">
        <v>159</v>
      </c>
      <c r="D16" t="s">
        <v>132</v>
      </c>
      <c r="E16" t="s">
        <v>133</v>
      </c>
      <c r="F16" t="s">
        <v>132</v>
      </c>
      <c r="G16">
        <v>2018</v>
      </c>
      <c r="H16" t="s">
        <v>132</v>
      </c>
      <c r="I16" t="s">
        <v>132</v>
      </c>
      <c r="J16" t="s">
        <v>132</v>
      </c>
      <c r="K16" t="s">
        <v>132</v>
      </c>
      <c r="L16">
        <v>9.3819421193711804E-3</v>
      </c>
      <c r="M16">
        <v>9.3819421193711804E-3</v>
      </c>
    </row>
    <row r="17" spans="1:13" x14ac:dyDescent="0.2">
      <c r="A17" t="s">
        <v>77</v>
      </c>
      <c r="B17" t="s">
        <v>78</v>
      </c>
      <c r="C17" t="s">
        <v>160</v>
      </c>
      <c r="D17" t="s">
        <v>132</v>
      </c>
      <c r="E17" t="s">
        <v>133</v>
      </c>
      <c r="F17" t="s">
        <v>132</v>
      </c>
      <c r="G17">
        <v>2018</v>
      </c>
      <c r="H17" t="s">
        <v>132</v>
      </c>
      <c r="I17" t="s">
        <v>132</v>
      </c>
      <c r="J17" t="s">
        <v>132</v>
      </c>
      <c r="K17" t="s">
        <v>132</v>
      </c>
      <c r="L17">
        <v>1.29275684703049E-2</v>
      </c>
      <c r="M17">
        <v>1.29275684703049E-2</v>
      </c>
    </row>
    <row r="18" spans="1:13" x14ac:dyDescent="0.2">
      <c r="A18" t="s">
        <v>77</v>
      </c>
      <c r="B18" t="s">
        <v>78</v>
      </c>
      <c r="C18" t="s">
        <v>161</v>
      </c>
      <c r="D18" t="s">
        <v>132</v>
      </c>
      <c r="E18" t="s">
        <v>133</v>
      </c>
      <c r="F18" t="s">
        <v>132</v>
      </c>
      <c r="G18">
        <v>2018</v>
      </c>
      <c r="H18" t="s">
        <v>132</v>
      </c>
      <c r="I18" t="s">
        <v>132</v>
      </c>
      <c r="J18" t="s">
        <v>132</v>
      </c>
      <c r="K18" t="s">
        <v>132</v>
      </c>
      <c r="L18">
        <v>2.3641548707263999E-2</v>
      </c>
      <c r="M18">
        <v>2.3641548707263999E-2</v>
      </c>
    </row>
    <row r="19" spans="1:13" x14ac:dyDescent="0.2">
      <c r="A19" t="s">
        <v>77</v>
      </c>
      <c r="B19" t="s">
        <v>78</v>
      </c>
      <c r="C19" t="s">
        <v>238</v>
      </c>
      <c r="D19" t="s">
        <v>132</v>
      </c>
      <c r="E19" t="s">
        <v>133</v>
      </c>
      <c r="F19" t="s">
        <v>132</v>
      </c>
      <c r="G19">
        <v>2018</v>
      </c>
      <c r="H19" t="s">
        <v>132</v>
      </c>
      <c r="I19" t="s">
        <v>132</v>
      </c>
      <c r="J19" t="s">
        <v>132</v>
      </c>
      <c r="K19" t="s">
        <v>132</v>
      </c>
      <c r="L19">
        <v>1.059804E-2</v>
      </c>
      <c r="M19">
        <v>1.059804E-2</v>
      </c>
    </row>
    <row r="20" spans="1:13" x14ac:dyDescent="0.2">
      <c r="A20" t="s">
        <v>77</v>
      </c>
      <c r="B20" t="s">
        <v>78</v>
      </c>
      <c r="C20" t="s">
        <v>239</v>
      </c>
      <c r="D20" t="s">
        <v>132</v>
      </c>
      <c r="E20" t="s">
        <v>133</v>
      </c>
      <c r="F20" t="s">
        <v>132</v>
      </c>
      <c r="G20">
        <v>2018</v>
      </c>
      <c r="H20" t="s">
        <v>132</v>
      </c>
      <c r="I20" t="s">
        <v>132</v>
      </c>
      <c r="J20" t="s">
        <v>132</v>
      </c>
      <c r="K20" t="s">
        <v>132</v>
      </c>
      <c r="L20">
        <v>9.2067094002643308E-3</v>
      </c>
      <c r="M20">
        <v>9.2067094002643308E-3</v>
      </c>
    </row>
    <row r="21" spans="1:13" x14ac:dyDescent="0.2">
      <c r="A21" t="s">
        <v>77</v>
      </c>
      <c r="B21" t="s">
        <v>78</v>
      </c>
      <c r="C21" t="s">
        <v>162</v>
      </c>
      <c r="D21" t="s">
        <v>132</v>
      </c>
      <c r="E21" t="s">
        <v>133</v>
      </c>
      <c r="F21" t="s">
        <v>132</v>
      </c>
      <c r="G21">
        <v>2018</v>
      </c>
      <c r="H21" t="s">
        <v>132</v>
      </c>
      <c r="I21" t="s">
        <v>132</v>
      </c>
      <c r="J21" t="s">
        <v>132</v>
      </c>
      <c r="K21" t="s">
        <v>132</v>
      </c>
      <c r="L21">
        <v>7.6939300464232304E-4</v>
      </c>
      <c r="M21">
        <v>7.6939300464232304E-4</v>
      </c>
    </row>
    <row r="22" spans="1:13" x14ac:dyDescent="0.2">
      <c r="A22" t="s">
        <v>77</v>
      </c>
      <c r="B22" t="s">
        <v>78</v>
      </c>
      <c r="C22" t="s">
        <v>240</v>
      </c>
      <c r="D22" t="s">
        <v>132</v>
      </c>
      <c r="E22" t="s">
        <v>133</v>
      </c>
      <c r="F22" t="s">
        <v>132</v>
      </c>
      <c r="G22">
        <v>2018</v>
      </c>
      <c r="H22" t="s">
        <v>132</v>
      </c>
      <c r="I22" t="s">
        <v>132</v>
      </c>
      <c r="J22" t="s">
        <v>132</v>
      </c>
      <c r="K22" t="s">
        <v>132</v>
      </c>
      <c r="L22">
        <v>9.4091382425110903E-3</v>
      </c>
      <c r="M22">
        <v>9.4091382425110903E-3</v>
      </c>
    </row>
    <row r="23" spans="1:13" x14ac:dyDescent="0.2">
      <c r="A23" t="s">
        <v>77</v>
      </c>
      <c r="B23" t="s">
        <v>78</v>
      </c>
      <c r="C23" t="s">
        <v>241</v>
      </c>
      <c r="D23" t="s">
        <v>132</v>
      </c>
      <c r="E23" t="s">
        <v>133</v>
      </c>
      <c r="F23" t="s">
        <v>132</v>
      </c>
      <c r="G23">
        <v>2018</v>
      </c>
      <c r="H23" t="s">
        <v>132</v>
      </c>
      <c r="I23" t="s">
        <v>132</v>
      </c>
      <c r="J23" t="s">
        <v>132</v>
      </c>
      <c r="K23" t="s">
        <v>132</v>
      </c>
      <c r="L23">
        <v>1.1663366309857801E-2</v>
      </c>
      <c r="M23">
        <v>1.1663366309857801E-2</v>
      </c>
    </row>
    <row r="24" spans="1:13" x14ac:dyDescent="0.2">
      <c r="A24" t="s">
        <v>77</v>
      </c>
      <c r="B24" t="s">
        <v>78</v>
      </c>
      <c r="C24" t="s">
        <v>163</v>
      </c>
      <c r="D24" t="s">
        <v>132</v>
      </c>
      <c r="E24" t="s">
        <v>133</v>
      </c>
      <c r="F24" t="s">
        <v>132</v>
      </c>
      <c r="G24">
        <v>2018</v>
      </c>
      <c r="H24" t="s">
        <v>132</v>
      </c>
      <c r="I24" t="s">
        <v>132</v>
      </c>
      <c r="J24" t="s">
        <v>132</v>
      </c>
      <c r="K24" t="s">
        <v>132</v>
      </c>
      <c r="L24">
        <v>1.08711386313101E-2</v>
      </c>
      <c r="M24">
        <v>1.08711386313101E-2</v>
      </c>
    </row>
    <row r="25" spans="1:13" x14ac:dyDescent="0.2">
      <c r="A25" t="s">
        <v>77</v>
      </c>
      <c r="B25" t="s">
        <v>78</v>
      </c>
      <c r="C25" t="s">
        <v>164</v>
      </c>
      <c r="D25" t="s">
        <v>132</v>
      </c>
      <c r="E25" t="s">
        <v>133</v>
      </c>
      <c r="F25" t="s">
        <v>132</v>
      </c>
      <c r="G25">
        <v>2018</v>
      </c>
      <c r="H25" t="s">
        <v>132</v>
      </c>
      <c r="I25" t="s">
        <v>132</v>
      </c>
      <c r="J25" t="s">
        <v>132</v>
      </c>
      <c r="K25" t="s">
        <v>132</v>
      </c>
      <c r="L25">
        <v>9.3095279184719493E-3</v>
      </c>
      <c r="M25">
        <v>9.3095279184719493E-3</v>
      </c>
    </row>
    <row r="26" spans="1:13" x14ac:dyDescent="0.2">
      <c r="A26" t="s">
        <v>77</v>
      </c>
      <c r="B26" t="s">
        <v>78</v>
      </c>
      <c r="C26" t="s">
        <v>242</v>
      </c>
      <c r="D26" t="s">
        <v>132</v>
      </c>
      <c r="E26" t="s">
        <v>133</v>
      </c>
      <c r="F26" t="s">
        <v>132</v>
      </c>
      <c r="G26">
        <v>2018</v>
      </c>
      <c r="H26" t="s">
        <v>132</v>
      </c>
      <c r="I26" t="s">
        <v>132</v>
      </c>
      <c r="J26" t="s">
        <v>132</v>
      </c>
      <c r="K26" t="s">
        <v>132</v>
      </c>
      <c r="L26">
        <v>3.4409606285151599E-2</v>
      </c>
      <c r="M26">
        <v>3.4409606285151599E-2</v>
      </c>
    </row>
    <row r="27" spans="1:13" x14ac:dyDescent="0.2">
      <c r="A27" t="s">
        <v>77</v>
      </c>
      <c r="B27" t="s">
        <v>78</v>
      </c>
      <c r="C27" t="s">
        <v>243</v>
      </c>
      <c r="D27" t="s">
        <v>132</v>
      </c>
      <c r="E27" t="s">
        <v>133</v>
      </c>
      <c r="F27" t="s">
        <v>132</v>
      </c>
      <c r="G27">
        <v>2018</v>
      </c>
      <c r="H27" t="s">
        <v>132</v>
      </c>
      <c r="I27" t="s">
        <v>132</v>
      </c>
      <c r="J27" t="s">
        <v>132</v>
      </c>
      <c r="K27" t="s">
        <v>132</v>
      </c>
      <c r="L27">
        <v>8.8655256033915893E-3</v>
      </c>
      <c r="M27">
        <v>8.8655256033915893E-3</v>
      </c>
    </row>
    <row r="28" spans="1:13" x14ac:dyDescent="0.2">
      <c r="A28" t="s">
        <v>77</v>
      </c>
      <c r="B28" t="s">
        <v>78</v>
      </c>
      <c r="C28" t="s">
        <v>244</v>
      </c>
      <c r="D28" t="s">
        <v>132</v>
      </c>
      <c r="E28" t="s">
        <v>133</v>
      </c>
      <c r="F28" t="s">
        <v>132</v>
      </c>
      <c r="G28">
        <v>2018</v>
      </c>
      <c r="H28" t="s">
        <v>132</v>
      </c>
      <c r="I28" t="s">
        <v>132</v>
      </c>
      <c r="J28" t="s">
        <v>132</v>
      </c>
      <c r="K28" t="s">
        <v>132</v>
      </c>
      <c r="L28">
        <v>1.0679040000000001E-2</v>
      </c>
      <c r="M28">
        <v>1.0679040000000001E-2</v>
      </c>
    </row>
    <row r="29" spans="1:13" x14ac:dyDescent="0.2">
      <c r="A29" t="s">
        <v>77</v>
      </c>
      <c r="B29" t="s">
        <v>78</v>
      </c>
      <c r="C29" t="s">
        <v>165</v>
      </c>
      <c r="D29" t="s">
        <v>132</v>
      </c>
      <c r="E29" t="s">
        <v>133</v>
      </c>
      <c r="F29" t="s">
        <v>132</v>
      </c>
      <c r="G29">
        <v>2018</v>
      </c>
      <c r="H29" t="s">
        <v>132</v>
      </c>
      <c r="I29" t="s">
        <v>132</v>
      </c>
      <c r="J29" t="s">
        <v>132</v>
      </c>
      <c r="K29" t="s">
        <v>132</v>
      </c>
      <c r="L29">
        <v>1.13737894552843E-2</v>
      </c>
      <c r="M29">
        <v>1.13737894552843E-2</v>
      </c>
    </row>
    <row r="30" spans="1:13" x14ac:dyDescent="0.2">
      <c r="A30" t="s">
        <v>77</v>
      </c>
      <c r="B30" t="s">
        <v>78</v>
      </c>
      <c r="C30" t="s">
        <v>166</v>
      </c>
      <c r="D30" t="s">
        <v>132</v>
      </c>
      <c r="E30" t="s">
        <v>133</v>
      </c>
      <c r="F30" t="s">
        <v>132</v>
      </c>
      <c r="G30">
        <v>2018</v>
      </c>
      <c r="H30" t="s">
        <v>132</v>
      </c>
      <c r="I30" t="s">
        <v>132</v>
      </c>
      <c r="J30" t="s">
        <v>132</v>
      </c>
      <c r="K30" t="s">
        <v>132</v>
      </c>
      <c r="L30">
        <v>1.33284867630703E-2</v>
      </c>
      <c r="M30">
        <v>1.33284867630703E-2</v>
      </c>
    </row>
    <row r="31" spans="1:13" x14ac:dyDescent="0.2">
      <c r="A31" t="s">
        <v>77</v>
      </c>
      <c r="B31" t="s">
        <v>78</v>
      </c>
      <c r="C31" t="s">
        <v>167</v>
      </c>
      <c r="D31" t="s">
        <v>132</v>
      </c>
      <c r="E31" t="s">
        <v>133</v>
      </c>
      <c r="F31" t="s">
        <v>132</v>
      </c>
      <c r="G31">
        <v>2018</v>
      </c>
      <c r="H31" t="s">
        <v>132</v>
      </c>
      <c r="I31" t="s">
        <v>132</v>
      </c>
      <c r="J31" t="s">
        <v>132</v>
      </c>
      <c r="K31" t="s">
        <v>132</v>
      </c>
      <c r="L31">
        <v>2.2499180043814002E-2</v>
      </c>
      <c r="M31">
        <v>2.2499180043814002E-2</v>
      </c>
    </row>
    <row r="32" spans="1:13" x14ac:dyDescent="0.2">
      <c r="A32" t="s">
        <v>77</v>
      </c>
      <c r="B32" t="s">
        <v>78</v>
      </c>
      <c r="C32" t="s">
        <v>245</v>
      </c>
      <c r="D32" t="s">
        <v>132</v>
      </c>
      <c r="E32" t="s">
        <v>133</v>
      </c>
      <c r="F32" t="s">
        <v>132</v>
      </c>
      <c r="G32">
        <v>2018</v>
      </c>
      <c r="H32" t="s">
        <v>132</v>
      </c>
      <c r="I32" t="s">
        <v>132</v>
      </c>
      <c r="J32" t="s">
        <v>132</v>
      </c>
      <c r="K32" t="s">
        <v>132</v>
      </c>
      <c r="L32">
        <v>1.2096539999999999E-2</v>
      </c>
      <c r="M32">
        <v>1.2096539999999999E-2</v>
      </c>
    </row>
    <row r="33" spans="1:13" x14ac:dyDescent="0.2">
      <c r="A33" t="s">
        <v>77</v>
      </c>
      <c r="B33" t="s">
        <v>78</v>
      </c>
      <c r="C33" t="s">
        <v>246</v>
      </c>
      <c r="D33" t="s">
        <v>132</v>
      </c>
      <c r="E33" t="s">
        <v>133</v>
      </c>
      <c r="F33" t="s">
        <v>132</v>
      </c>
      <c r="G33">
        <v>2018</v>
      </c>
      <c r="H33" t="s">
        <v>132</v>
      </c>
      <c r="I33" t="s">
        <v>132</v>
      </c>
      <c r="J33" t="s">
        <v>132</v>
      </c>
      <c r="K33" t="s">
        <v>132</v>
      </c>
      <c r="L33">
        <v>1.18538093576453E-2</v>
      </c>
      <c r="M33">
        <v>1.18538093576453E-2</v>
      </c>
    </row>
    <row r="34" spans="1:13" x14ac:dyDescent="0.2">
      <c r="A34" t="s">
        <v>77</v>
      </c>
      <c r="B34" t="s">
        <v>78</v>
      </c>
      <c r="C34" t="s">
        <v>168</v>
      </c>
      <c r="D34" t="s">
        <v>132</v>
      </c>
      <c r="E34" t="s">
        <v>133</v>
      </c>
      <c r="F34" t="s">
        <v>132</v>
      </c>
      <c r="G34">
        <v>2018</v>
      </c>
      <c r="H34" t="s">
        <v>132</v>
      </c>
      <c r="I34" t="s">
        <v>132</v>
      </c>
      <c r="J34" t="s">
        <v>132</v>
      </c>
      <c r="K34" t="s">
        <v>132</v>
      </c>
      <c r="L34">
        <v>1.2874844310725899E-3</v>
      </c>
      <c r="M34">
        <v>1.2874844310725899E-3</v>
      </c>
    </row>
    <row r="35" spans="1:13" x14ac:dyDescent="0.2">
      <c r="A35" t="s">
        <v>77</v>
      </c>
      <c r="B35" t="s">
        <v>78</v>
      </c>
      <c r="C35" t="s">
        <v>247</v>
      </c>
      <c r="D35" t="s">
        <v>132</v>
      </c>
      <c r="E35" t="s">
        <v>133</v>
      </c>
      <c r="F35" t="s">
        <v>132</v>
      </c>
      <c r="G35">
        <v>2018</v>
      </c>
      <c r="H35" t="s">
        <v>132</v>
      </c>
      <c r="I35" t="s">
        <v>132</v>
      </c>
      <c r="J35" t="s">
        <v>132</v>
      </c>
      <c r="K35" t="s">
        <v>132</v>
      </c>
      <c r="L35">
        <v>1.22701813726626E-2</v>
      </c>
      <c r="M35">
        <v>1.22701813726626E-2</v>
      </c>
    </row>
    <row r="36" spans="1:13" x14ac:dyDescent="0.2">
      <c r="A36" t="s">
        <v>77</v>
      </c>
      <c r="B36" t="s">
        <v>78</v>
      </c>
      <c r="C36" t="s">
        <v>248</v>
      </c>
      <c r="D36" t="s">
        <v>132</v>
      </c>
      <c r="E36" t="s">
        <v>133</v>
      </c>
      <c r="F36" t="s">
        <v>132</v>
      </c>
      <c r="G36">
        <v>2018</v>
      </c>
      <c r="H36" t="s">
        <v>132</v>
      </c>
      <c r="I36" t="s">
        <v>132</v>
      </c>
      <c r="J36" t="s">
        <v>132</v>
      </c>
      <c r="K36" t="s">
        <v>132</v>
      </c>
      <c r="L36">
        <v>1.4149231710993301E-2</v>
      </c>
      <c r="M36">
        <v>1.4149231710993301E-2</v>
      </c>
    </row>
    <row r="37" spans="1:13" x14ac:dyDescent="0.2">
      <c r="A37" t="s">
        <v>77</v>
      </c>
      <c r="B37" t="s">
        <v>78</v>
      </c>
      <c r="C37" t="s">
        <v>169</v>
      </c>
      <c r="D37" t="s">
        <v>132</v>
      </c>
      <c r="E37" t="s">
        <v>133</v>
      </c>
      <c r="F37" t="s">
        <v>132</v>
      </c>
      <c r="G37">
        <v>2018</v>
      </c>
      <c r="H37" t="s">
        <v>132</v>
      </c>
      <c r="I37" t="s">
        <v>132</v>
      </c>
      <c r="J37" t="s">
        <v>132</v>
      </c>
      <c r="K37" t="s">
        <v>132</v>
      </c>
      <c r="L37">
        <v>1.24915801777354E-2</v>
      </c>
      <c r="M37">
        <v>1.24915801777354E-2</v>
      </c>
    </row>
    <row r="38" spans="1:13" x14ac:dyDescent="0.2">
      <c r="A38" t="s">
        <v>77</v>
      </c>
      <c r="B38" t="s">
        <v>78</v>
      </c>
      <c r="C38" t="s">
        <v>170</v>
      </c>
      <c r="D38" t="s">
        <v>132</v>
      </c>
      <c r="E38" t="s">
        <v>133</v>
      </c>
      <c r="F38" t="s">
        <v>132</v>
      </c>
      <c r="G38">
        <v>2018</v>
      </c>
      <c r="H38" t="s">
        <v>132</v>
      </c>
      <c r="I38" t="s">
        <v>132</v>
      </c>
      <c r="J38" t="s">
        <v>132</v>
      </c>
      <c r="K38" t="s">
        <v>132</v>
      </c>
      <c r="L38">
        <v>1.1286753739723199E-2</v>
      </c>
      <c r="M38">
        <v>1.1286753739723199E-2</v>
      </c>
    </row>
    <row r="39" spans="1:13" x14ac:dyDescent="0.2">
      <c r="A39" t="s">
        <v>77</v>
      </c>
      <c r="B39" t="s">
        <v>78</v>
      </c>
      <c r="C39" t="s">
        <v>249</v>
      </c>
      <c r="D39" t="s">
        <v>132</v>
      </c>
      <c r="E39" t="s">
        <v>133</v>
      </c>
      <c r="F39" t="s">
        <v>132</v>
      </c>
      <c r="G39">
        <v>2018</v>
      </c>
      <c r="H39" t="s">
        <v>132</v>
      </c>
      <c r="I39" t="s">
        <v>132</v>
      </c>
      <c r="J39" t="s">
        <v>132</v>
      </c>
      <c r="K39" t="s">
        <v>132</v>
      </c>
      <c r="L39">
        <v>0.113051511576835</v>
      </c>
      <c r="M39">
        <v>0.113051511576835</v>
      </c>
    </row>
    <row r="40" spans="1:13" x14ac:dyDescent="0.2">
      <c r="A40" t="s">
        <v>77</v>
      </c>
      <c r="B40" t="s">
        <v>78</v>
      </c>
      <c r="C40" t="s">
        <v>250</v>
      </c>
      <c r="D40" t="s">
        <v>132</v>
      </c>
      <c r="E40" t="s">
        <v>133</v>
      </c>
      <c r="F40" t="s">
        <v>132</v>
      </c>
      <c r="G40">
        <v>2018</v>
      </c>
      <c r="H40" t="s">
        <v>132</v>
      </c>
      <c r="I40" t="s">
        <v>132</v>
      </c>
      <c r="J40" t="s">
        <v>132</v>
      </c>
      <c r="K40" t="s">
        <v>132</v>
      </c>
      <c r="L40">
        <v>1.27164544907902E-2</v>
      </c>
      <c r="M40">
        <v>1.27164544907902E-2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8645-A7BE-46E5-8441-577006E99D5D}">
  <dimension ref="A1:M40"/>
  <sheetViews>
    <sheetView workbookViewId="0"/>
  </sheetViews>
  <sheetFormatPr defaultRowHeight="12.75" x14ac:dyDescent="0.2"/>
  <sheetData>
    <row r="1" spans="1:13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209</v>
      </c>
      <c r="D2" t="s">
        <v>132</v>
      </c>
      <c r="E2" t="s">
        <v>133</v>
      </c>
      <c r="F2" t="s">
        <v>132</v>
      </c>
      <c r="G2">
        <v>2018</v>
      </c>
      <c r="H2" t="s">
        <v>132</v>
      </c>
      <c r="I2" t="s">
        <v>132</v>
      </c>
      <c r="J2" t="s">
        <v>132</v>
      </c>
      <c r="K2" t="s">
        <v>132</v>
      </c>
      <c r="L2">
        <v>4.4735749332023098E-3</v>
      </c>
      <c r="M2">
        <v>4.4735749332023098E-3</v>
      </c>
    </row>
    <row r="3" spans="1:13" x14ac:dyDescent="0.2">
      <c r="A3" t="s">
        <v>77</v>
      </c>
      <c r="B3" t="s">
        <v>78</v>
      </c>
      <c r="C3" t="s">
        <v>134</v>
      </c>
      <c r="D3" t="s">
        <v>132</v>
      </c>
      <c r="E3" t="s">
        <v>133</v>
      </c>
      <c r="F3" t="s">
        <v>132</v>
      </c>
      <c r="G3">
        <v>2018</v>
      </c>
      <c r="H3" t="s">
        <v>132</v>
      </c>
      <c r="I3" t="s">
        <v>132</v>
      </c>
      <c r="J3" t="s">
        <v>132</v>
      </c>
      <c r="K3" t="s">
        <v>132</v>
      </c>
      <c r="L3">
        <v>9.2214798735756998E-2</v>
      </c>
      <c r="M3">
        <v>9.2214798735756998E-2</v>
      </c>
    </row>
    <row r="4" spans="1:13" x14ac:dyDescent="0.2">
      <c r="A4" t="s">
        <v>77</v>
      </c>
      <c r="B4" t="s">
        <v>78</v>
      </c>
      <c r="C4" t="s">
        <v>135</v>
      </c>
      <c r="D4" t="s">
        <v>132</v>
      </c>
      <c r="E4" t="s">
        <v>133</v>
      </c>
      <c r="F4" t="s">
        <v>132</v>
      </c>
      <c r="G4">
        <v>2018</v>
      </c>
      <c r="H4" t="s">
        <v>132</v>
      </c>
      <c r="I4" t="s">
        <v>132</v>
      </c>
      <c r="J4" t="s">
        <v>132</v>
      </c>
      <c r="K4" t="s">
        <v>132</v>
      </c>
      <c r="L4">
        <v>1.35582728420454E-2</v>
      </c>
      <c r="M4">
        <v>1.35582728420454E-2</v>
      </c>
    </row>
    <row r="5" spans="1:13" x14ac:dyDescent="0.2">
      <c r="A5" t="s">
        <v>77</v>
      </c>
      <c r="B5" t="s">
        <v>78</v>
      </c>
      <c r="C5" t="s">
        <v>136</v>
      </c>
      <c r="D5" t="s">
        <v>132</v>
      </c>
      <c r="E5" t="s">
        <v>133</v>
      </c>
      <c r="F5" t="s">
        <v>132</v>
      </c>
      <c r="G5">
        <v>2018</v>
      </c>
      <c r="H5" t="s">
        <v>132</v>
      </c>
      <c r="I5" t="s">
        <v>132</v>
      </c>
      <c r="J5" t="s">
        <v>132</v>
      </c>
      <c r="K5" t="s">
        <v>132</v>
      </c>
      <c r="L5">
        <v>2.4813655183930802E-2</v>
      </c>
      <c r="M5">
        <v>2.4813655183930802E-2</v>
      </c>
    </row>
    <row r="6" spans="1:13" x14ac:dyDescent="0.2">
      <c r="A6" t="s">
        <v>77</v>
      </c>
      <c r="B6" t="s">
        <v>78</v>
      </c>
      <c r="C6" t="s">
        <v>210</v>
      </c>
      <c r="D6" t="s">
        <v>132</v>
      </c>
      <c r="E6" t="s">
        <v>133</v>
      </c>
      <c r="F6" t="s">
        <v>132</v>
      </c>
      <c r="G6">
        <v>2018</v>
      </c>
      <c r="H6" t="s">
        <v>132</v>
      </c>
      <c r="I6" t="s">
        <v>132</v>
      </c>
      <c r="J6" t="s">
        <v>132</v>
      </c>
      <c r="K6" t="s">
        <v>132</v>
      </c>
      <c r="L6">
        <v>9.6274926826448607E-6</v>
      </c>
      <c r="M6">
        <v>9.6274926826448607E-6</v>
      </c>
    </row>
    <row r="7" spans="1:13" x14ac:dyDescent="0.2">
      <c r="A7" t="s">
        <v>77</v>
      </c>
      <c r="B7" t="s">
        <v>78</v>
      </c>
      <c r="C7" t="s">
        <v>211</v>
      </c>
      <c r="D7" t="s">
        <v>132</v>
      </c>
      <c r="E7" t="s">
        <v>133</v>
      </c>
      <c r="F7" t="s">
        <v>132</v>
      </c>
      <c r="G7">
        <v>2018</v>
      </c>
      <c r="H7" t="s">
        <v>132</v>
      </c>
      <c r="I7" t="s">
        <v>132</v>
      </c>
      <c r="J7" t="s">
        <v>132</v>
      </c>
      <c r="K7" t="s">
        <v>132</v>
      </c>
      <c r="L7">
        <v>1.18590868367296E-2</v>
      </c>
      <c r="M7">
        <v>1.18590868367296E-2</v>
      </c>
    </row>
    <row r="8" spans="1:13" x14ac:dyDescent="0.2">
      <c r="A8" t="s">
        <v>77</v>
      </c>
      <c r="B8" t="s">
        <v>78</v>
      </c>
      <c r="C8" t="s">
        <v>212</v>
      </c>
      <c r="D8" t="s">
        <v>132</v>
      </c>
      <c r="E8" t="s">
        <v>133</v>
      </c>
      <c r="F8" t="s">
        <v>132</v>
      </c>
      <c r="G8">
        <v>2018</v>
      </c>
      <c r="H8" t="s">
        <v>132</v>
      </c>
      <c r="I8" t="s">
        <v>132</v>
      </c>
      <c r="J8" t="s">
        <v>132</v>
      </c>
      <c r="K8" t="s">
        <v>132</v>
      </c>
      <c r="L8">
        <v>5.0677847327291303E-2</v>
      </c>
      <c r="M8">
        <v>5.0677847327291303E-2</v>
      </c>
    </row>
    <row r="9" spans="1:13" x14ac:dyDescent="0.2">
      <c r="A9" t="s">
        <v>77</v>
      </c>
      <c r="B9" t="s">
        <v>78</v>
      </c>
      <c r="C9" t="s">
        <v>137</v>
      </c>
      <c r="D9" t="s">
        <v>132</v>
      </c>
      <c r="E9" t="s">
        <v>133</v>
      </c>
      <c r="F9" t="s">
        <v>132</v>
      </c>
      <c r="G9">
        <v>2018</v>
      </c>
      <c r="H9" t="s">
        <v>132</v>
      </c>
      <c r="I9" t="s">
        <v>132</v>
      </c>
      <c r="J9" t="s">
        <v>132</v>
      </c>
      <c r="K9" t="s">
        <v>132</v>
      </c>
      <c r="L9">
        <v>1.1111193431909199E-3</v>
      </c>
      <c r="M9">
        <v>1.1111193431909199E-3</v>
      </c>
    </row>
    <row r="10" spans="1:13" x14ac:dyDescent="0.2">
      <c r="A10" t="s">
        <v>77</v>
      </c>
      <c r="B10" t="s">
        <v>78</v>
      </c>
      <c r="C10" t="s">
        <v>213</v>
      </c>
      <c r="D10" t="s">
        <v>132</v>
      </c>
      <c r="E10" t="s">
        <v>133</v>
      </c>
      <c r="F10" t="s">
        <v>132</v>
      </c>
      <c r="G10">
        <v>2018</v>
      </c>
      <c r="H10" t="s">
        <v>132</v>
      </c>
      <c r="I10" t="s">
        <v>132</v>
      </c>
      <c r="J10" t="s">
        <v>132</v>
      </c>
      <c r="K10" t="s">
        <v>132</v>
      </c>
      <c r="L10">
        <v>3.0831862922372499E-2</v>
      </c>
      <c r="M10">
        <v>3.0831862922372499E-2</v>
      </c>
    </row>
    <row r="11" spans="1:13" x14ac:dyDescent="0.2">
      <c r="A11" t="s">
        <v>77</v>
      </c>
      <c r="B11" t="s">
        <v>78</v>
      </c>
      <c r="C11" t="s">
        <v>214</v>
      </c>
      <c r="D11" t="s">
        <v>132</v>
      </c>
      <c r="E11" t="s">
        <v>133</v>
      </c>
      <c r="F11" t="s">
        <v>132</v>
      </c>
      <c r="G11">
        <v>2018</v>
      </c>
      <c r="H11" t="s">
        <v>132</v>
      </c>
      <c r="I11" t="s">
        <v>132</v>
      </c>
      <c r="J11" t="s">
        <v>132</v>
      </c>
      <c r="K11" t="s">
        <v>132</v>
      </c>
      <c r="L11">
        <v>1.7299140780158099E-2</v>
      </c>
      <c r="M11">
        <v>1.7299140780158099E-2</v>
      </c>
    </row>
    <row r="12" spans="1:13" x14ac:dyDescent="0.2">
      <c r="A12" t="s">
        <v>77</v>
      </c>
      <c r="B12" t="s">
        <v>78</v>
      </c>
      <c r="C12" t="s">
        <v>138</v>
      </c>
      <c r="D12" t="s">
        <v>132</v>
      </c>
      <c r="E12" t="s">
        <v>133</v>
      </c>
      <c r="F12" t="s">
        <v>132</v>
      </c>
      <c r="G12">
        <v>2018</v>
      </c>
      <c r="H12" t="s">
        <v>132</v>
      </c>
      <c r="I12" t="s">
        <v>132</v>
      </c>
      <c r="J12" t="s">
        <v>132</v>
      </c>
      <c r="K12" t="s">
        <v>132</v>
      </c>
      <c r="L12">
        <v>7.4873010592929098E-2</v>
      </c>
      <c r="M12">
        <v>7.4873010592929098E-2</v>
      </c>
    </row>
    <row r="13" spans="1:13" x14ac:dyDescent="0.2">
      <c r="A13" t="s">
        <v>77</v>
      </c>
      <c r="B13" t="s">
        <v>78</v>
      </c>
      <c r="C13" t="s">
        <v>139</v>
      </c>
      <c r="D13" t="s">
        <v>132</v>
      </c>
      <c r="E13" t="s">
        <v>133</v>
      </c>
      <c r="F13" t="s">
        <v>132</v>
      </c>
      <c r="G13">
        <v>2018</v>
      </c>
      <c r="H13" t="s">
        <v>132</v>
      </c>
      <c r="I13" t="s">
        <v>132</v>
      </c>
      <c r="J13" t="s">
        <v>132</v>
      </c>
      <c r="K13" t="s">
        <v>132</v>
      </c>
      <c r="L13">
        <v>6.95288328276885E-2</v>
      </c>
      <c r="M13">
        <v>6.95288328276885E-2</v>
      </c>
    </row>
    <row r="14" spans="1:13" x14ac:dyDescent="0.2">
      <c r="A14" t="s">
        <v>77</v>
      </c>
      <c r="B14" t="s">
        <v>78</v>
      </c>
      <c r="C14" t="s">
        <v>215</v>
      </c>
      <c r="D14" t="s">
        <v>132</v>
      </c>
      <c r="E14" t="s">
        <v>133</v>
      </c>
      <c r="F14" t="s">
        <v>132</v>
      </c>
      <c r="G14">
        <v>2018</v>
      </c>
      <c r="H14" t="s">
        <v>132</v>
      </c>
      <c r="I14" t="s">
        <v>132</v>
      </c>
      <c r="J14" t="s">
        <v>132</v>
      </c>
      <c r="K14" t="s">
        <v>132</v>
      </c>
      <c r="L14">
        <v>1.27587517908186E-2</v>
      </c>
      <c r="M14">
        <v>1.27587517908186E-2</v>
      </c>
    </row>
    <row r="15" spans="1:13" x14ac:dyDescent="0.2">
      <c r="A15" t="s">
        <v>77</v>
      </c>
      <c r="B15" t="s">
        <v>78</v>
      </c>
      <c r="C15" t="s">
        <v>216</v>
      </c>
      <c r="D15" t="s">
        <v>132</v>
      </c>
      <c r="E15" t="s">
        <v>133</v>
      </c>
      <c r="F15" t="s">
        <v>132</v>
      </c>
      <c r="G15">
        <v>2018</v>
      </c>
      <c r="H15" t="s">
        <v>132</v>
      </c>
      <c r="I15" t="s">
        <v>132</v>
      </c>
      <c r="J15" t="s">
        <v>132</v>
      </c>
      <c r="K15" t="s">
        <v>132</v>
      </c>
      <c r="L15">
        <v>1.55528798694797E-2</v>
      </c>
      <c r="M15">
        <v>1.55528798694797E-2</v>
      </c>
    </row>
    <row r="16" spans="1:13" x14ac:dyDescent="0.2">
      <c r="A16" t="s">
        <v>77</v>
      </c>
      <c r="B16" t="s">
        <v>78</v>
      </c>
      <c r="C16" t="s">
        <v>140</v>
      </c>
      <c r="D16" t="s">
        <v>132</v>
      </c>
      <c r="E16" t="s">
        <v>133</v>
      </c>
      <c r="F16" t="s">
        <v>132</v>
      </c>
      <c r="G16">
        <v>2018</v>
      </c>
      <c r="H16" t="s">
        <v>132</v>
      </c>
      <c r="I16" t="s">
        <v>132</v>
      </c>
      <c r="J16" t="s">
        <v>132</v>
      </c>
      <c r="K16" t="s">
        <v>132</v>
      </c>
      <c r="L16">
        <v>0.100127983891551</v>
      </c>
      <c r="M16">
        <v>0.100127983891551</v>
      </c>
    </row>
    <row r="17" spans="1:13" x14ac:dyDescent="0.2">
      <c r="A17" t="s">
        <v>77</v>
      </c>
      <c r="B17" t="s">
        <v>78</v>
      </c>
      <c r="C17" t="s">
        <v>141</v>
      </c>
      <c r="D17" t="s">
        <v>132</v>
      </c>
      <c r="E17" t="s">
        <v>133</v>
      </c>
      <c r="F17" t="s">
        <v>132</v>
      </c>
      <c r="G17">
        <v>2018</v>
      </c>
      <c r="H17" t="s">
        <v>132</v>
      </c>
      <c r="I17" t="s">
        <v>132</v>
      </c>
      <c r="J17" t="s">
        <v>132</v>
      </c>
      <c r="K17" t="s">
        <v>132</v>
      </c>
      <c r="L17">
        <v>3.19379469540736E-2</v>
      </c>
      <c r="M17">
        <v>3.19379469540736E-2</v>
      </c>
    </row>
    <row r="18" spans="1:13" x14ac:dyDescent="0.2">
      <c r="A18" t="s">
        <v>77</v>
      </c>
      <c r="B18" t="s">
        <v>78</v>
      </c>
      <c r="C18" t="s">
        <v>142</v>
      </c>
      <c r="D18" t="s">
        <v>132</v>
      </c>
      <c r="E18" t="s">
        <v>133</v>
      </c>
      <c r="F18" t="s">
        <v>132</v>
      </c>
      <c r="G18">
        <v>2018</v>
      </c>
      <c r="H18" t="s">
        <v>132</v>
      </c>
      <c r="I18" t="s">
        <v>132</v>
      </c>
      <c r="J18" t="s">
        <v>132</v>
      </c>
      <c r="K18" t="s">
        <v>132</v>
      </c>
      <c r="L18">
        <v>1.73685782056223E-2</v>
      </c>
      <c r="M18">
        <v>1.73685782056223E-2</v>
      </c>
    </row>
    <row r="19" spans="1:13" x14ac:dyDescent="0.2">
      <c r="A19" t="s">
        <v>77</v>
      </c>
      <c r="B19" t="s">
        <v>78</v>
      </c>
      <c r="C19" t="s">
        <v>217</v>
      </c>
      <c r="D19" t="s">
        <v>132</v>
      </c>
      <c r="E19" t="s">
        <v>133</v>
      </c>
      <c r="F19" t="s">
        <v>132</v>
      </c>
      <c r="G19">
        <v>2018</v>
      </c>
      <c r="H19" t="s">
        <v>132</v>
      </c>
      <c r="I19" t="s">
        <v>132</v>
      </c>
      <c r="J19" t="s">
        <v>132</v>
      </c>
      <c r="K19" t="s">
        <v>132</v>
      </c>
      <c r="L19">
        <v>0</v>
      </c>
      <c r="M19">
        <v>0</v>
      </c>
    </row>
    <row r="20" spans="1:13" x14ac:dyDescent="0.2">
      <c r="A20" t="s">
        <v>77</v>
      </c>
      <c r="B20" t="s">
        <v>78</v>
      </c>
      <c r="C20" t="s">
        <v>218</v>
      </c>
      <c r="D20" t="s">
        <v>132</v>
      </c>
      <c r="E20" t="s">
        <v>133</v>
      </c>
      <c r="F20" t="s">
        <v>132</v>
      </c>
      <c r="G20">
        <v>2018</v>
      </c>
      <c r="H20" t="s">
        <v>132</v>
      </c>
      <c r="I20" t="s">
        <v>132</v>
      </c>
      <c r="J20" t="s">
        <v>132</v>
      </c>
      <c r="K20" t="s">
        <v>132</v>
      </c>
      <c r="L20">
        <v>2.2095891324020799E-2</v>
      </c>
      <c r="M20">
        <v>2.2095891324020799E-2</v>
      </c>
    </row>
    <row r="21" spans="1:13" x14ac:dyDescent="0.2">
      <c r="A21" t="s">
        <v>77</v>
      </c>
      <c r="B21" t="s">
        <v>78</v>
      </c>
      <c r="C21" t="s">
        <v>219</v>
      </c>
      <c r="D21" t="s">
        <v>132</v>
      </c>
      <c r="E21" t="s">
        <v>133</v>
      </c>
      <c r="F21" t="s">
        <v>132</v>
      </c>
      <c r="G21">
        <v>2018</v>
      </c>
      <c r="H21" t="s">
        <v>132</v>
      </c>
      <c r="I21" t="s">
        <v>132</v>
      </c>
      <c r="J21" t="s">
        <v>132</v>
      </c>
      <c r="K21" t="s">
        <v>132</v>
      </c>
      <c r="L21">
        <v>0.23960518419681501</v>
      </c>
      <c r="M21">
        <v>0.23960518419681501</v>
      </c>
    </row>
    <row r="22" spans="1:13" x14ac:dyDescent="0.2">
      <c r="A22" t="s">
        <v>77</v>
      </c>
      <c r="B22" t="s">
        <v>78</v>
      </c>
      <c r="C22" t="s">
        <v>143</v>
      </c>
      <c r="D22" t="s">
        <v>132</v>
      </c>
      <c r="E22" t="s">
        <v>133</v>
      </c>
      <c r="F22" t="s">
        <v>132</v>
      </c>
      <c r="G22">
        <v>2018</v>
      </c>
      <c r="H22" t="s">
        <v>132</v>
      </c>
      <c r="I22" t="s">
        <v>132</v>
      </c>
      <c r="J22" t="s">
        <v>132</v>
      </c>
      <c r="K22" t="s">
        <v>132</v>
      </c>
      <c r="L22">
        <v>1.4426391204160499E-2</v>
      </c>
      <c r="M22">
        <v>1.4426391204160499E-2</v>
      </c>
    </row>
    <row r="23" spans="1:13" x14ac:dyDescent="0.2">
      <c r="A23" t="s">
        <v>77</v>
      </c>
      <c r="B23" t="s">
        <v>78</v>
      </c>
      <c r="C23" t="s">
        <v>220</v>
      </c>
      <c r="D23" t="s">
        <v>132</v>
      </c>
      <c r="E23" t="s">
        <v>133</v>
      </c>
      <c r="F23" t="s">
        <v>132</v>
      </c>
      <c r="G23">
        <v>2018</v>
      </c>
      <c r="H23" t="s">
        <v>132</v>
      </c>
      <c r="I23" t="s">
        <v>132</v>
      </c>
      <c r="J23" t="s">
        <v>132</v>
      </c>
      <c r="K23" t="s">
        <v>132</v>
      </c>
      <c r="L23">
        <v>2.3904596338409499E-2</v>
      </c>
      <c r="M23">
        <v>2.3904596338409499E-2</v>
      </c>
    </row>
    <row r="24" spans="1:13" x14ac:dyDescent="0.2">
      <c r="A24" t="s">
        <v>77</v>
      </c>
      <c r="B24" t="s">
        <v>78</v>
      </c>
      <c r="C24" t="s">
        <v>221</v>
      </c>
      <c r="D24" t="s">
        <v>132</v>
      </c>
      <c r="E24" t="s">
        <v>133</v>
      </c>
      <c r="F24" t="s">
        <v>132</v>
      </c>
      <c r="G24">
        <v>2018</v>
      </c>
      <c r="H24" t="s">
        <v>132</v>
      </c>
      <c r="I24" t="s">
        <v>132</v>
      </c>
      <c r="J24" t="s">
        <v>132</v>
      </c>
      <c r="K24" t="s">
        <v>132</v>
      </c>
      <c r="L24">
        <v>2.3818929075767398E-2</v>
      </c>
      <c r="M24">
        <v>2.3818929075767398E-2</v>
      </c>
    </row>
    <row r="25" spans="1:13" x14ac:dyDescent="0.2">
      <c r="A25" t="s">
        <v>77</v>
      </c>
      <c r="B25" t="s">
        <v>78</v>
      </c>
      <c r="C25" t="s">
        <v>144</v>
      </c>
      <c r="D25" t="s">
        <v>132</v>
      </c>
      <c r="E25" t="s">
        <v>133</v>
      </c>
      <c r="F25" t="s">
        <v>132</v>
      </c>
      <c r="G25">
        <v>2018</v>
      </c>
      <c r="H25" t="s">
        <v>132</v>
      </c>
      <c r="I25" t="s">
        <v>132</v>
      </c>
      <c r="J25" t="s">
        <v>132</v>
      </c>
      <c r="K25" t="s">
        <v>132</v>
      </c>
      <c r="L25">
        <v>4.47139828843457E-2</v>
      </c>
      <c r="M25">
        <v>4.47139828843457E-2</v>
      </c>
    </row>
    <row r="26" spans="1:13" x14ac:dyDescent="0.2">
      <c r="A26" t="s">
        <v>77</v>
      </c>
      <c r="B26" t="s">
        <v>78</v>
      </c>
      <c r="C26" t="s">
        <v>145</v>
      </c>
      <c r="D26" t="s">
        <v>132</v>
      </c>
      <c r="E26" t="s">
        <v>133</v>
      </c>
      <c r="F26" t="s">
        <v>132</v>
      </c>
      <c r="G26">
        <v>2018</v>
      </c>
      <c r="H26" t="s">
        <v>132</v>
      </c>
      <c r="I26" t="s">
        <v>132</v>
      </c>
      <c r="J26" t="s">
        <v>132</v>
      </c>
      <c r="K26" t="s">
        <v>132</v>
      </c>
      <c r="L26">
        <v>4.6440816123458198E-2</v>
      </c>
      <c r="M26">
        <v>4.6440816123458198E-2</v>
      </c>
    </row>
    <row r="27" spans="1:13" x14ac:dyDescent="0.2">
      <c r="A27" t="s">
        <v>77</v>
      </c>
      <c r="B27" t="s">
        <v>78</v>
      </c>
      <c r="C27" t="s">
        <v>222</v>
      </c>
      <c r="D27" t="s">
        <v>132</v>
      </c>
      <c r="E27" t="s">
        <v>133</v>
      </c>
      <c r="F27" t="s">
        <v>132</v>
      </c>
      <c r="G27">
        <v>2018</v>
      </c>
      <c r="H27" t="s">
        <v>132</v>
      </c>
      <c r="I27" t="s">
        <v>132</v>
      </c>
      <c r="J27" t="s">
        <v>132</v>
      </c>
      <c r="K27" t="s">
        <v>132</v>
      </c>
      <c r="L27">
        <v>5.6329489829771803E-2</v>
      </c>
      <c r="M27">
        <v>5.6329489829771803E-2</v>
      </c>
    </row>
    <row r="28" spans="1:13" x14ac:dyDescent="0.2">
      <c r="A28" t="s">
        <v>77</v>
      </c>
      <c r="B28" t="s">
        <v>78</v>
      </c>
      <c r="C28" t="s">
        <v>223</v>
      </c>
      <c r="D28" t="s">
        <v>132</v>
      </c>
      <c r="E28" t="s">
        <v>133</v>
      </c>
      <c r="F28" t="s">
        <v>132</v>
      </c>
      <c r="G28">
        <v>2018</v>
      </c>
      <c r="H28" t="s">
        <v>132</v>
      </c>
      <c r="I28" t="s">
        <v>132</v>
      </c>
      <c r="J28" t="s">
        <v>132</v>
      </c>
      <c r="K28" t="s">
        <v>132</v>
      </c>
      <c r="L28">
        <v>0</v>
      </c>
      <c r="M28">
        <v>0</v>
      </c>
    </row>
    <row r="29" spans="1:13" x14ac:dyDescent="0.2">
      <c r="A29" t="s">
        <v>77</v>
      </c>
      <c r="B29" t="s">
        <v>78</v>
      </c>
      <c r="C29" t="s">
        <v>146</v>
      </c>
      <c r="D29" t="s">
        <v>132</v>
      </c>
      <c r="E29" t="s">
        <v>133</v>
      </c>
      <c r="F29" t="s">
        <v>132</v>
      </c>
      <c r="G29">
        <v>2018</v>
      </c>
      <c r="H29" t="s">
        <v>132</v>
      </c>
      <c r="I29" t="s">
        <v>132</v>
      </c>
      <c r="J29" t="s">
        <v>132</v>
      </c>
      <c r="K29" t="s">
        <v>132</v>
      </c>
      <c r="L29">
        <v>0.27139198399610598</v>
      </c>
      <c r="M29">
        <v>0.27139198399610598</v>
      </c>
    </row>
    <row r="30" spans="1:13" x14ac:dyDescent="0.2">
      <c r="A30" t="s">
        <v>77</v>
      </c>
      <c r="B30" t="s">
        <v>78</v>
      </c>
      <c r="C30" t="s">
        <v>147</v>
      </c>
      <c r="D30" t="s">
        <v>132</v>
      </c>
      <c r="E30" t="s">
        <v>133</v>
      </c>
      <c r="F30" t="s">
        <v>132</v>
      </c>
      <c r="G30">
        <v>2018</v>
      </c>
      <c r="H30" t="s">
        <v>132</v>
      </c>
      <c r="I30" t="s">
        <v>132</v>
      </c>
      <c r="J30" t="s">
        <v>132</v>
      </c>
      <c r="K30" t="s">
        <v>132</v>
      </c>
      <c r="L30">
        <v>5.1441804976465701E-2</v>
      </c>
      <c r="M30">
        <v>5.1441804976465701E-2</v>
      </c>
    </row>
    <row r="31" spans="1:13" x14ac:dyDescent="0.2">
      <c r="A31" t="s">
        <v>77</v>
      </c>
      <c r="B31" t="s">
        <v>78</v>
      </c>
      <c r="C31" t="s">
        <v>148</v>
      </c>
      <c r="D31" t="s">
        <v>132</v>
      </c>
      <c r="E31" t="s">
        <v>133</v>
      </c>
      <c r="F31" t="s">
        <v>132</v>
      </c>
      <c r="G31">
        <v>2018</v>
      </c>
      <c r="H31" t="s">
        <v>132</v>
      </c>
      <c r="I31" t="s">
        <v>132</v>
      </c>
      <c r="J31" t="s">
        <v>132</v>
      </c>
      <c r="K31" t="s">
        <v>132</v>
      </c>
      <c r="L31">
        <v>3.17870115673878E-2</v>
      </c>
      <c r="M31">
        <v>3.17870115673878E-2</v>
      </c>
    </row>
    <row r="32" spans="1:13" x14ac:dyDescent="0.2">
      <c r="A32" t="s">
        <v>77</v>
      </c>
      <c r="B32" t="s">
        <v>78</v>
      </c>
      <c r="C32" t="s">
        <v>224</v>
      </c>
      <c r="D32" t="s">
        <v>132</v>
      </c>
      <c r="E32" t="s">
        <v>133</v>
      </c>
      <c r="F32" t="s">
        <v>132</v>
      </c>
      <c r="G32">
        <v>2018</v>
      </c>
      <c r="H32" t="s">
        <v>132</v>
      </c>
      <c r="I32" t="s">
        <v>132</v>
      </c>
      <c r="J32" t="s">
        <v>132</v>
      </c>
      <c r="K32" t="s">
        <v>132</v>
      </c>
      <c r="L32">
        <v>0</v>
      </c>
      <c r="M32">
        <v>0</v>
      </c>
    </row>
    <row r="33" spans="1:13" x14ac:dyDescent="0.2">
      <c r="A33" t="s">
        <v>77</v>
      </c>
      <c r="B33" t="s">
        <v>78</v>
      </c>
      <c r="C33" t="s">
        <v>225</v>
      </c>
      <c r="D33" t="s">
        <v>132</v>
      </c>
      <c r="E33" t="s">
        <v>133</v>
      </c>
      <c r="F33" t="s">
        <v>132</v>
      </c>
      <c r="G33">
        <v>2018</v>
      </c>
      <c r="H33" t="s">
        <v>132</v>
      </c>
      <c r="I33" t="s">
        <v>132</v>
      </c>
      <c r="J33" t="s">
        <v>132</v>
      </c>
      <c r="K33" t="s">
        <v>132</v>
      </c>
      <c r="L33">
        <v>3.7040631160092499E-2</v>
      </c>
      <c r="M33">
        <v>3.7040631160092499E-2</v>
      </c>
    </row>
    <row r="34" spans="1:13" x14ac:dyDescent="0.2">
      <c r="A34" t="s">
        <v>77</v>
      </c>
      <c r="B34" t="s">
        <v>78</v>
      </c>
      <c r="C34" t="s">
        <v>226</v>
      </c>
      <c r="D34" t="s">
        <v>132</v>
      </c>
      <c r="E34" t="s">
        <v>133</v>
      </c>
      <c r="F34" t="s">
        <v>132</v>
      </c>
      <c r="G34">
        <v>2018</v>
      </c>
      <c r="H34" t="s">
        <v>132</v>
      </c>
      <c r="I34" t="s">
        <v>132</v>
      </c>
      <c r="J34" t="s">
        <v>132</v>
      </c>
      <c r="K34" t="s">
        <v>132</v>
      </c>
      <c r="L34">
        <v>0.21841678709847501</v>
      </c>
      <c r="M34">
        <v>0.21841678709847501</v>
      </c>
    </row>
    <row r="35" spans="1:13" x14ac:dyDescent="0.2">
      <c r="A35" t="s">
        <v>77</v>
      </c>
      <c r="B35" t="s">
        <v>78</v>
      </c>
      <c r="C35" t="s">
        <v>149</v>
      </c>
      <c r="D35" t="s">
        <v>132</v>
      </c>
      <c r="E35" t="s">
        <v>133</v>
      </c>
      <c r="F35" t="s">
        <v>132</v>
      </c>
      <c r="G35">
        <v>2018</v>
      </c>
      <c r="H35" t="s">
        <v>132</v>
      </c>
      <c r="I35" t="s">
        <v>132</v>
      </c>
      <c r="J35" t="s">
        <v>132</v>
      </c>
      <c r="K35" t="s">
        <v>132</v>
      </c>
      <c r="L35">
        <v>0.189996602787424</v>
      </c>
      <c r="M35">
        <v>0.189996602787424</v>
      </c>
    </row>
    <row r="36" spans="1:13" x14ac:dyDescent="0.2">
      <c r="A36" t="s">
        <v>77</v>
      </c>
      <c r="B36" t="s">
        <v>78</v>
      </c>
      <c r="C36" t="s">
        <v>227</v>
      </c>
      <c r="D36" t="s">
        <v>132</v>
      </c>
      <c r="E36" t="s">
        <v>133</v>
      </c>
      <c r="F36" t="s">
        <v>132</v>
      </c>
      <c r="G36">
        <v>2018</v>
      </c>
      <c r="H36" t="s">
        <v>132</v>
      </c>
      <c r="I36" t="s">
        <v>132</v>
      </c>
      <c r="J36" t="s">
        <v>132</v>
      </c>
      <c r="K36" t="s">
        <v>132</v>
      </c>
      <c r="L36">
        <v>4.1477826816639397E-2</v>
      </c>
      <c r="M36">
        <v>4.1477826816639397E-2</v>
      </c>
    </row>
    <row r="37" spans="1:13" x14ac:dyDescent="0.2">
      <c r="A37" t="s">
        <v>77</v>
      </c>
      <c r="B37" t="s">
        <v>78</v>
      </c>
      <c r="C37" t="s">
        <v>228</v>
      </c>
      <c r="D37" t="s">
        <v>132</v>
      </c>
      <c r="E37" t="s">
        <v>133</v>
      </c>
      <c r="F37" t="s">
        <v>132</v>
      </c>
      <c r="G37">
        <v>2018</v>
      </c>
      <c r="H37" t="s">
        <v>132</v>
      </c>
      <c r="I37" t="s">
        <v>132</v>
      </c>
      <c r="J37" t="s">
        <v>132</v>
      </c>
      <c r="K37" t="s">
        <v>132</v>
      </c>
      <c r="L37">
        <v>5.5595203690710603E-2</v>
      </c>
      <c r="M37">
        <v>5.5595203690710603E-2</v>
      </c>
    </row>
    <row r="38" spans="1:13" x14ac:dyDescent="0.2">
      <c r="A38" t="s">
        <v>77</v>
      </c>
      <c r="B38" t="s">
        <v>78</v>
      </c>
      <c r="C38" t="s">
        <v>150</v>
      </c>
      <c r="D38" t="s">
        <v>132</v>
      </c>
      <c r="E38" t="s">
        <v>133</v>
      </c>
      <c r="F38" t="s">
        <v>132</v>
      </c>
      <c r="G38">
        <v>2018</v>
      </c>
      <c r="H38" t="s">
        <v>132</v>
      </c>
      <c r="I38" t="s">
        <v>132</v>
      </c>
      <c r="J38" t="s">
        <v>132</v>
      </c>
      <c r="K38" t="s">
        <v>132</v>
      </c>
      <c r="L38">
        <v>9.5005552686675293E-2</v>
      </c>
      <c r="M38">
        <v>9.5005552686675293E-2</v>
      </c>
    </row>
    <row r="39" spans="1:13" x14ac:dyDescent="0.2">
      <c r="A39" t="s">
        <v>77</v>
      </c>
      <c r="B39" t="s">
        <v>78</v>
      </c>
      <c r="C39" t="s">
        <v>151</v>
      </c>
      <c r="D39" t="s">
        <v>132</v>
      </c>
      <c r="E39" t="s">
        <v>133</v>
      </c>
      <c r="F39" t="s">
        <v>132</v>
      </c>
      <c r="G39">
        <v>2018</v>
      </c>
      <c r="H39" t="s">
        <v>132</v>
      </c>
      <c r="I39" t="s">
        <v>132</v>
      </c>
      <c r="J39" t="s">
        <v>132</v>
      </c>
      <c r="K39" t="s">
        <v>132</v>
      </c>
      <c r="L39">
        <v>0.12981046442763899</v>
      </c>
      <c r="M39">
        <v>0.12981046442763899</v>
      </c>
    </row>
    <row r="40" spans="1:13" x14ac:dyDescent="0.2">
      <c r="A40" t="s">
        <v>77</v>
      </c>
      <c r="B40" t="s">
        <v>78</v>
      </c>
      <c r="C40" t="s">
        <v>229</v>
      </c>
      <c r="D40" t="s">
        <v>132</v>
      </c>
      <c r="E40" t="s">
        <v>133</v>
      </c>
      <c r="F40" t="s">
        <v>132</v>
      </c>
      <c r="G40">
        <v>2018</v>
      </c>
      <c r="H40" t="s">
        <v>132</v>
      </c>
      <c r="I40" t="s">
        <v>132</v>
      </c>
      <c r="J40" t="s">
        <v>132</v>
      </c>
      <c r="K40" t="s">
        <v>132</v>
      </c>
      <c r="L40">
        <v>7.5672129216388107E-2</v>
      </c>
      <c r="M40">
        <v>7.5672129216388107E-2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C4" sqref="C4"/>
    </sheetView>
  </sheetViews>
  <sheetFormatPr defaultColWidth="9.140625" defaultRowHeight="12.75" x14ac:dyDescent="0.2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ht="15" x14ac:dyDescent="0.2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">
      <c r="A4" s="8">
        <v>1</v>
      </c>
    </row>
    <row r="5" spans="1:30" ht="15" x14ac:dyDescent="0.2">
      <c r="A5" s="8" t="s">
        <v>10</v>
      </c>
      <c r="C5" s="10" t="s">
        <v>0</v>
      </c>
      <c r="D5" s="10" t="s">
        <v>9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 x14ac:dyDescent="0.2">
      <c r="A6" s="8" t="s">
        <v>11</v>
      </c>
      <c r="C6" s="9" t="str">
        <f>C5</f>
        <v>IE</v>
      </c>
      <c r="D6" s="9" t="str">
        <f>"*"&amp;D5</f>
        <v>*National</v>
      </c>
      <c r="E6" s="9" t="str">
        <f t="shared" ref="E6:AD6" si="0">"*"&amp;E5</f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 x14ac:dyDescent="0.2">
      <c r="A7" s="8" t="s">
        <v>12</v>
      </c>
      <c r="C7" s="9" t="str">
        <f>"*"&amp;C5</f>
        <v>*IE</v>
      </c>
      <c r="D7" s="9" t="str">
        <f>D5</f>
        <v>National</v>
      </c>
      <c r="E7" s="9" t="str">
        <f t="shared" ref="E7:AD7" si="1">E5</f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11" t="s">
        <v>13</v>
      </c>
      <c r="B10" s="11" t="s">
        <v>14</v>
      </c>
    </row>
    <row r="11" spans="1:30" x14ac:dyDescent="0.2">
      <c r="A11" s="12" t="s">
        <v>15</v>
      </c>
      <c r="B11" s="12" t="s">
        <v>16</v>
      </c>
    </row>
    <row r="12" spans="1:30" x14ac:dyDescent="0.2">
      <c r="A12" s="13" t="s">
        <v>17</v>
      </c>
      <c r="B12" s="13" t="s">
        <v>18</v>
      </c>
    </row>
    <row r="13" spans="1:30" x14ac:dyDescent="0.2">
      <c r="A13" s="13" t="s">
        <v>19</v>
      </c>
      <c r="B13" s="13" t="s">
        <v>20</v>
      </c>
    </row>
    <row r="14" spans="1:30" x14ac:dyDescent="0.2">
      <c r="A14" s="13" t="s">
        <v>21</v>
      </c>
      <c r="B14" s="13" t="s">
        <v>22</v>
      </c>
    </row>
    <row r="15" spans="1:30" x14ac:dyDescent="0.2">
      <c r="A15" s="13" t="s">
        <v>23</v>
      </c>
      <c r="B15" s="13" t="s">
        <v>24</v>
      </c>
    </row>
    <row r="16" spans="1:30" x14ac:dyDescent="0.2">
      <c r="A16" s="13" t="s">
        <v>25</v>
      </c>
      <c r="B16" s="13" t="s">
        <v>26</v>
      </c>
    </row>
    <row r="17" spans="1:2" x14ac:dyDescent="0.2">
      <c r="A17" s="13" t="s">
        <v>27</v>
      </c>
      <c r="B17" s="13" t="s">
        <v>28</v>
      </c>
    </row>
    <row r="18" spans="1:2" x14ac:dyDescent="0.2">
      <c r="A18" s="13" t="s">
        <v>29</v>
      </c>
      <c r="B18" s="13" t="s">
        <v>30</v>
      </c>
    </row>
    <row r="19" spans="1:2" x14ac:dyDescent="0.2">
      <c r="A19" s="13" t="s">
        <v>31</v>
      </c>
      <c r="B19" s="13" t="s">
        <v>32</v>
      </c>
    </row>
    <row r="20" spans="1:2" x14ac:dyDescent="0.2">
      <c r="A20" s="13" t="s">
        <v>33</v>
      </c>
      <c r="B20" s="13" t="s">
        <v>34</v>
      </c>
    </row>
    <row r="21" spans="1:2" x14ac:dyDescent="0.2">
      <c r="A21" s="13" t="s">
        <v>35</v>
      </c>
      <c r="B21" s="13" t="s">
        <v>36</v>
      </c>
    </row>
    <row r="22" spans="1:2" x14ac:dyDescent="0.2">
      <c r="A22" s="13" t="s">
        <v>37</v>
      </c>
      <c r="B22" s="13" t="s">
        <v>38</v>
      </c>
    </row>
    <row r="23" spans="1:2" x14ac:dyDescent="0.2">
      <c r="A23" s="13" t="s">
        <v>39</v>
      </c>
      <c r="B23" s="13" t="s">
        <v>40</v>
      </c>
    </row>
    <row r="24" spans="1:2" x14ac:dyDescent="0.2">
      <c r="A24" s="13" t="s">
        <v>41</v>
      </c>
      <c r="B24" s="13" t="s">
        <v>42</v>
      </c>
    </row>
    <row r="25" spans="1:2" x14ac:dyDescent="0.2">
      <c r="A25" s="13" t="s">
        <v>43</v>
      </c>
      <c r="B25" s="13" t="s">
        <v>44</v>
      </c>
    </row>
    <row r="26" spans="1:2" x14ac:dyDescent="0.2">
      <c r="A26" s="13" t="s">
        <v>45</v>
      </c>
      <c r="B26" s="13" t="s">
        <v>46</v>
      </c>
    </row>
    <row r="27" spans="1:2" x14ac:dyDescent="0.2">
      <c r="A27" s="13" t="s">
        <v>47</v>
      </c>
      <c r="B27" s="13" t="s">
        <v>48</v>
      </c>
    </row>
    <row r="28" spans="1:2" x14ac:dyDescent="0.2">
      <c r="A28" s="13" t="s">
        <v>49</v>
      </c>
      <c r="B28" s="13" t="s">
        <v>50</v>
      </c>
    </row>
    <row r="29" spans="1:2" x14ac:dyDescent="0.2">
      <c r="A29" s="13" t="s">
        <v>51</v>
      </c>
      <c r="B29" s="13" t="s">
        <v>52</v>
      </c>
    </row>
    <row r="30" spans="1:2" x14ac:dyDescent="0.2">
      <c r="A30" s="13" t="s">
        <v>53</v>
      </c>
      <c r="B30" s="13" t="s">
        <v>54</v>
      </c>
    </row>
    <row r="31" spans="1:2" x14ac:dyDescent="0.2">
      <c r="A31" s="13" t="s">
        <v>55</v>
      </c>
      <c r="B31" s="13" t="s">
        <v>56</v>
      </c>
    </row>
    <row r="32" spans="1:2" x14ac:dyDescent="0.2">
      <c r="A32" s="13" t="s">
        <v>57</v>
      </c>
      <c r="B32" s="13" t="s">
        <v>58</v>
      </c>
    </row>
    <row r="33" spans="1:2" x14ac:dyDescent="0.2">
      <c r="A33" s="13" t="s">
        <v>59</v>
      </c>
      <c r="B33" s="13" t="s">
        <v>60</v>
      </c>
    </row>
    <row r="34" spans="1:2" x14ac:dyDescent="0.2">
      <c r="A34" s="13" t="s">
        <v>61</v>
      </c>
      <c r="B34" s="13" t="s">
        <v>62</v>
      </c>
    </row>
    <row r="35" spans="1:2" x14ac:dyDescent="0.2">
      <c r="A35" s="13" t="s">
        <v>63</v>
      </c>
      <c r="B35" s="13" t="s">
        <v>64</v>
      </c>
    </row>
    <row r="36" spans="1:2" x14ac:dyDescent="0.2">
      <c r="A36" s="13" t="s">
        <v>65</v>
      </c>
      <c r="B36" s="13" t="s">
        <v>66</v>
      </c>
    </row>
    <row r="37" spans="1:2" ht="15" x14ac:dyDescent="0.25">
      <c r="A37" s="14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zoomScaleNormal="100" workbookViewId="0">
      <selection activeCell="D37" sqref="D37"/>
    </sheetView>
  </sheetViews>
  <sheetFormatPr defaultRowHeight="12.75" x14ac:dyDescent="0.2"/>
  <cols>
    <col min="1" max="1" width="2.28515625" customWidth="1"/>
    <col min="2" max="2" width="10" customWidth="1"/>
    <col min="3" max="3" width="23.28515625" bestFit="1" customWidth="1"/>
    <col min="4" max="4" width="9.28515625" bestFit="1" customWidth="1"/>
    <col min="5" max="5" width="9.5703125" bestFit="1" customWidth="1"/>
    <col min="6" max="6" width="8.7109375" bestFit="1" customWidth="1"/>
    <col min="7" max="7" width="8.7109375" customWidth="1"/>
    <col min="8" max="8" width="2.7109375" style="2" bestFit="1" customWidth="1"/>
    <col min="9" max="9" width="8.5703125" style="2" bestFit="1" customWidth="1"/>
    <col min="10" max="11" width="3.7109375" style="2" bestFit="1" customWidth="1"/>
    <col min="12" max="12" width="3.42578125" style="2" bestFit="1" customWidth="1"/>
    <col min="13" max="13" width="3.28515625" style="2" bestFit="1" customWidth="1"/>
    <col min="14" max="14" width="3.5703125" style="2" bestFit="1" customWidth="1"/>
    <col min="15" max="15" width="3.7109375" style="2" bestFit="1" customWidth="1"/>
    <col min="16" max="17" width="3.42578125" style="2" bestFit="1" customWidth="1"/>
    <col min="18" max="18" width="2.5703125" style="2" bestFit="1" customWidth="1"/>
    <col min="19" max="19" width="3.42578125" style="2" bestFit="1" customWidth="1"/>
    <col min="20" max="21" width="3.7109375" style="2" bestFit="1" customWidth="1"/>
    <col min="22" max="23" width="2.7109375" style="2" bestFit="1" customWidth="1"/>
    <col min="24" max="24" width="2.5703125" style="2" bestFit="1" customWidth="1"/>
    <col min="25" max="25" width="3.28515625" style="2" bestFit="1" customWidth="1"/>
    <col min="26" max="26" width="3.42578125" style="2" bestFit="1" customWidth="1"/>
    <col min="27" max="27" width="3.28515625" style="2" bestFit="1" customWidth="1"/>
    <col min="28" max="28" width="3.5703125" bestFit="1" customWidth="1"/>
    <col min="29" max="29" width="3.42578125" bestFit="1" customWidth="1"/>
    <col min="30" max="30" width="3.7109375" bestFit="1" customWidth="1"/>
    <col min="31" max="32" width="3.28515625" bestFit="1" customWidth="1"/>
    <col min="33" max="33" width="3.7109375" bestFit="1" customWidth="1"/>
    <col min="34" max="34" width="3.42578125" bestFit="1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27" x14ac:dyDescent="0.2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25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x14ac:dyDescent="0.2">
      <c r="C5" s="5" t="s">
        <v>1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>
    <tabColor rgb="FFFFC000"/>
  </sheetPr>
  <dimension ref="B1:AD35"/>
  <sheetViews>
    <sheetView workbookViewId="0">
      <selection activeCell="F4" sqref="F4"/>
    </sheetView>
  </sheetViews>
  <sheetFormatPr defaultRowHeight="12.75" x14ac:dyDescent="0.2"/>
  <cols>
    <col min="1" max="5" width="9.140625" style="16"/>
    <col min="6" max="6" width="12.85546875" style="16" customWidth="1"/>
    <col min="7" max="15" width="9.140625" style="16"/>
    <col min="16" max="16" width="11.42578125" style="16" customWidth="1"/>
    <col min="17" max="25" width="9.140625" style="16"/>
    <col min="26" max="26" width="11.7109375" style="16" customWidth="1"/>
    <col min="27" max="16384" width="9.140625" style="16"/>
  </cols>
  <sheetData>
    <row r="1" spans="2:30" ht="23.25" x14ac:dyDescent="0.2">
      <c r="B1" s="15" t="s">
        <v>91</v>
      </c>
      <c r="L1" s="15" t="s">
        <v>91</v>
      </c>
      <c r="V1" s="15" t="s">
        <v>188</v>
      </c>
    </row>
    <row r="3" spans="2:30" ht="15" x14ac:dyDescent="0.2">
      <c r="B3" s="17" t="s">
        <v>85</v>
      </c>
      <c r="C3" s="17"/>
      <c r="D3" s="17"/>
      <c r="E3" s="17"/>
      <c r="F3" s="18"/>
      <c r="G3" s="18"/>
      <c r="H3" s="18"/>
      <c r="I3" s="18"/>
      <c r="J3" s="18"/>
      <c r="L3" s="17" t="s">
        <v>92</v>
      </c>
      <c r="M3" s="17"/>
      <c r="N3" s="17"/>
      <c r="O3" s="17"/>
      <c r="P3" s="18"/>
      <c r="Q3" s="18"/>
      <c r="R3" s="18"/>
      <c r="S3" s="18"/>
      <c r="T3" s="18"/>
      <c r="V3" s="35" t="s">
        <v>186</v>
      </c>
      <c r="W3" s="35"/>
      <c r="X3" s="35"/>
      <c r="Y3" s="35"/>
      <c r="Z3" s="18"/>
      <c r="AA3" s="18"/>
      <c r="AB3" s="18"/>
      <c r="AC3" s="18"/>
      <c r="AD3" s="18"/>
    </row>
    <row r="4" spans="2:30" ht="18" customHeight="1" thickBot="1" x14ac:dyDescent="0.25">
      <c r="B4" s="19" t="s">
        <v>68</v>
      </c>
      <c r="C4" s="19" t="s">
        <v>69</v>
      </c>
      <c r="D4" s="19" t="s">
        <v>70</v>
      </c>
      <c r="E4" s="19" t="s">
        <v>71</v>
      </c>
      <c r="F4" s="19" t="s">
        <v>72</v>
      </c>
      <c r="G4" s="19" t="s">
        <v>73</v>
      </c>
      <c r="H4" s="19" t="s">
        <v>74</v>
      </c>
      <c r="I4" s="19" t="s">
        <v>75</v>
      </c>
      <c r="J4" s="19" t="s">
        <v>76</v>
      </c>
      <c r="L4" s="19" t="s">
        <v>68</v>
      </c>
      <c r="M4" s="19" t="s">
        <v>69</v>
      </c>
      <c r="N4" s="19" t="s">
        <v>70</v>
      </c>
      <c r="O4" s="19" t="s">
        <v>71</v>
      </c>
      <c r="P4" s="19" t="s">
        <v>72</v>
      </c>
      <c r="Q4" s="19" t="s">
        <v>73</v>
      </c>
      <c r="R4" s="19" t="s">
        <v>74</v>
      </c>
      <c r="S4" s="19" t="s">
        <v>75</v>
      </c>
      <c r="T4" s="19" t="s">
        <v>76</v>
      </c>
      <c r="V4" s="19" t="s">
        <v>68</v>
      </c>
      <c r="W4" s="19" t="s">
        <v>69</v>
      </c>
      <c r="X4" s="19" t="s">
        <v>70</v>
      </c>
      <c r="Y4" s="19" t="s">
        <v>71</v>
      </c>
      <c r="Z4" s="19" t="s">
        <v>72</v>
      </c>
      <c r="AA4" s="19" t="s">
        <v>73</v>
      </c>
      <c r="AB4" s="19" t="s">
        <v>74</v>
      </c>
      <c r="AC4" s="19" t="s">
        <v>75</v>
      </c>
      <c r="AD4" s="19" t="s">
        <v>76</v>
      </c>
    </row>
    <row r="5" spans="2:30" ht="15" x14ac:dyDescent="0.25">
      <c r="B5" s="26" t="s">
        <v>77</v>
      </c>
      <c r="C5" s="26"/>
      <c r="D5" s="27" t="s">
        <v>78</v>
      </c>
      <c r="E5" s="26">
        <v>2018</v>
      </c>
      <c r="F5" s="26">
        <v>1</v>
      </c>
      <c r="G5" s="28"/>
      <c r="H5" s="28" t="s">
        <v>205</v>
      </c>
      <c r="I5" s="28"/>
      <c r="J5" s="28"/>
      <c r="L5" s="26" t="s">
        <v>77</v>
      </c>
      <c r="M5" s="26"/>
      <c r="N5" s="27" t="s">
        <v>78</v>
      </c>
      <c r="O5" s="26">
        <v>2018</v>
      </c>
      <c r="P5" s="26">
        <v>1</v>
      </c>
      <c r="Q5" s="28"/>
      <c r="R5" s="28" t="s">
        <v>93</v>
      </c>
      <c r="S5" s="28"/>
      <c r="T5" s="28"/>
      <c r="V5" s="26" t="s">
        <v>77</v>
      </c>
      <c r="W5" s="26"/>
      <c r="X5" s="27" t="s">
        <v>185</v>
      </c>
      <c r="Y5" s="26">
        <v>2018</v>
      </c>
      <c r="Z5" s="26">
        <v>1</v>
      </c>
      <c r="AA5" s="28"/>
      <c r="AB5" s="28" t="s">
        <v>86</v>
      </c>
      <c r="AC5" s="28"/>
      <c r="AD5" s="28"/>
    </row>
    <row r="6" spans="2:30" ht="15" x14ac:dyDescent="0.25">
      <c r="B6" s="18"/>
      <c r="C6" s="18"/>
      <c r="D6" s="20"/>
      <c r="E6" s="18"/>
      <c r="F6" s="18"/>
      <c r="G6" s="20"/>
      <c r="H6" s="20"/>
      <c r="I6" s="18"/>
      <c r="J6" s="18"/>
      <c r="V6" s="26" t="s">
        <v>77</v>
      </c>
      <c r="W6" s="26"/>
      <c r="X6" s="27" t="s">
        <v>185</v>
      </c>
      <c r="Y6" s="26">
        <v>2018</v>
      </c>
      <c r="Z6" s="26">
        <v>1</v>
      </c>
      <c r="AA6" s="28"/>
      <c r="AB6" s="28" t="s">
        <v>88</v>
      </c>
      <c r="AC6" s="28"/>
      <c r="AD6" s="28"/>
    </row>
    <row r="8" spans="2:30" ht="15" x14ac:dyDescent="0.2">
      <c r="B8" s="17" t="s">
        <v>87</v>
      </c>
      <c r="C8" s="17"/>
      <c r="D8" s="17"/>
      <c r="E8" s="17"/>
      <c r="F8" s="18"/>
      <c r="G8" s="18"/>
      <c r="H8" s="18"/>
      <c r="I8" s="18"/>
      <c r="J8" s="18"/>
      <c r="L8" s="17" t="s">
        <v>94</v>
      </c>
      <c r="M8" s="17"/>
      <c r="N8" s="17"/>
      <c r="O8" s="17"/>
      <c r="P8" s="18"/>
      <c r="Q8" s="18"/>
      <c r="R8" s="18"/>
      <c r="S8" s="18"/>
      <c r="T8" s="18"/>
    </row>
    <row r="9" spans="2:30" ht="15.75" thickBot="1" x14ac:dyDescent="0.25">
      <c r="B9" s="19" t="s">
        <v>68</v>
      </c>
      <c r="C9" s="19" t="s">
        <v>69</v>
      </c>
      <c r="D9" s="19" t="s">
        <v>70</v>
      </c>
      <c r="E9" s="19" t="s">
        <v>71</v>
      </c>
      <c r="F9" s="19" t="s">
        <v>72</v>
      </c>
      <c r="G9" s="19" t="s">
        <v>73</v>
      </c>
      <c r="H9" s="19" t="s">
        <v>74</v>
      </c>
      <c r="I9" s="19" t="s">
        <v>75</v>
      </c>
      <c r="J9" s="19" t="s">
        <v>76</v>
      </c>
      <c r="L9" s="19" t="s">
        <v>68</v>
      </c>
      <c r="M9" s="19" t="s">
        <v>69</v>
      </c>
      <c r="N9" s="19" t="s">
        <v>70</v>
      </c>
      <c r="O9" s="19" t="s">
        <v>71</v>
      </c>
      <c r="P9" s="19" t="s">
        <v>72</v>
      </c>
      <c r="Q9" s="19" t="s">
        <v>73</v>
      </c>
      <c r="R9" s="19" t="s">
        <v>74</v>
      </c>
      <c r="S9" s="19" t="s">
        <v>75</v>
      </c>
      <c r="T9" s="19" t="s">
        <v>76</v>
      </c>
    </row>
    <row r="10" spans="2:30" ht="15" x14ac:dyDescent="0.25">
      <c r="B10" s="26" t="s">
        <v>77</v>
      </c>
      <c r="C10" s="26"/>
      <c r="D10" s="27" t="s">
        <v>78</v>
      </c>
      <c r="E10" s="26">
        <v>2018</v>
      </c>
      <c r="F10" s="26">
        <v>1</v>
      </c>
      <c r="G10" s="28"/>
      <c r="H10" s="28" t="s">
        <v>88</v>
      </c>
      <c r="I10" s="28"/>
      <c r="J10" s="28"/>
      <c r="L10" s="26" t="s">
        <v>77</v>
      </c>
      <c r="M10" s="26"/>
      <c r="N10" s="27" t="s">
        <v>78</v>
      </c>
      <c r="O10" s="26">
        <v>2018</v>
      </c>
      <c r="P10" s="26">
        <v>1</v>
      </c>
      <c r="Q10" s="28"/>
      <c r="R10" s="28" t="s">
        <v>95</v>
      </c>
      <c r="S10" s="28"/>
      <c r="T10" s="28"/>
    </row>
    <row r="13" spans="2:30" ht="15" x14ac:dyDescent="0.2">
      <c r="B13" s="17" t="s">
        <v>108</v>
      </c>
      <c r="C13" s="17"/>
      <c r="D13" s="17"/>
      <c r="E13" s="17"/>
      <c r="F13" s="18"/>
      <c r="G13" s="18"/>
      <c r="H13" s="18"/>
      <c r="I13" s="18"/>
      <c r="J13" s="18"/>
      <c r="L13" s="17" t="s">
        <v>96</v>
      </c>
      <c r="M13" s="17"/>
      <c r="N13" s="17"/>
      <c r="O13" s="17"/>
      <c r="P13" s="18"/>
      <c r="Q13" s="18"/>
      <c r="R13" s="18"/>
      <c r="S13" s="18"/>
      <c r="T13" s="18"/>
    </row>
    <row r="14" spans="2:30" ht="15.75" thickBot="1" x14ac:dyDescent="0.25">
      <c r="B14" s="19" t="s">
        <v>68</v>
      </c>
      <c r="C14" s="19" t="s">
        <v>69</v>
      </c>
      <c r="D14" s="19" t="s">
        <v>70</v>
      </c>
      <c r="E14" s="19" t="s">
        <v>71</v>
      </c>
      <c r="F14" s="19" t="s">
        <v>72</v>
      </c>
      <c r="G14" s="19" t="s">
        <v>73</v>
      </c>
      <c r="H14" s="19" t="s">
        <v>74</v>
      </c>
      <c r="I14" s="19" t="s">
        <v>75</v>
      </c>
      <c r="J14" s="19" t="s">
        <v>76</v>
      </c>
      <c r="L14" s="19" t="s">
        <v>68</v>
      </c>
      <c r="M14" s="19" t="s">
        <v>69</v>
      </c>
      <c r="N14" s="19" t="s">
        <v>70</v>
      </c>
      <c r="O14" s="19" t="s">
        <v>71</v>
      </c>
      <c r="P14" s="19" t="s">
        <v>72</v>
      </c>
      <c r="Q14" s="19" t="s">
        <v>73</v>
      </c>
      <c r="R14" s="19" t="s">
        <v>74</v>
      </c>
      <c r="S14" s="19" t="s">
        <v>75</v>
      </c>
      <c r="T14" s="19" t="s">
        <v>76</v>
      </c>
    </row>
    <row r="15" spans="2:30" ht="15" x14ac:dyDescent="0.25">
      <c r="B15" s="26" t="s">
        <v>77</v>
      </c>
      <c r="C15" s="26"/>
      <c r="D15" s="27" t="s">
        <v>78</v>
      </c>
      <c r="E15" s="26">
        <v>2018</v>
      </c>
      <c r="F15" s="26">
        <v>1</v>
      </c>
      <c r="G15" s="28"/>
      <c r="H15" s="28" t="s">
        <v>206</v>
      </c>
      <c r="I15" s="28"/>
      <c r="J15" s="28"/>
      <c r="L15" s="26" t="s">
        <v>77</v>
      </c>
      <c r="M15" s="26"/>
      <c r="N15" s="27" t="s">
        <v>78</v>
      </c>
      <c r="O15" s="26">
        <v>2018</v>
      </c>
      <c r="P15" s="26">
        <v>1</v>
      </c>
      <c r="Q15" s="28"/>
      <c r="R15" s="28" t="s">
        <v>97</v>
      </c>
      <c r="S15" s="28"/>
      <c r="T15" s="28"/>
    </row>
    <row r="18" spans="2:20" ht="15" x14ac:dyDescent="0.2">
      <c r="B18" s="17" t="s">
        <v>119</v>
      </c>
      <c r="C18" s="17"/>
      <c r="D18" s="17"/>
      <c r="E18" s="17"/>
      <c r="F18" s="18"/>
      <c r="G18" s="18"/>
      <c r="H18" s="18"/>
      <c r="I18" s="18"/>
      <c r="J18" s="18"/>
      <c r="L18" s="17" t="s">
        <v>98</v>
      </c>
      <c r="M18" s="17"/>
      <c r="N18" s="17"/>
      <c r="O18" s="17"/>
      <c r="P18" s="18"/>
      <c r="Q18" s="18"/>
      <c r="R18" s="18"/>
      <c r="S18" s="18"/>
      <c r="T18" s="18"/>
    </row>
    <row r="19" spans="2:20" ht="15.75" thickBot="1" x14ac:dyDescent="0.25">
      <c r="B19" s="19" t="s">
        <v>68</v>
      </c>
      <c r="C19" s="19" t="s">
        <v>69</v>
      </c>
      <c r="D19" s="19" t="s">
        <v>70</v>
      </c>
      <c r="E19" s="19" t="s">
        <v>71</v>
      </c>
      <c r="F19" s="19" t="s">
        <v>72</v>
      </c>
      <c r="G19" s="19" t="s">
        <v>73</v>
      </c>
      <c r="H19" s="19" t="s">
        <v>74</v>
      </c>
      <c r="I19" s="19" t="s">
        <v>75</v>
      </c>
      <c r="J19" s="19" t="s">
        <v>76</v>
      </c>
      <c r="L19" s="19" t="s">
        <v>68</v>
      </c>
      <c r="M19" s="19" t="s">
        <v>69</v>
      </c>
      <c r="N19" s="19" t="s">
        <v>70</v>
      </c>
      <c r="O19" s="19" t="s">
        <v>71</v>
      </c>
      <c r="P19" s="19" t="s">
        <v>72</v>
      </c>
      <c r="Q19" s="19" t="s">
        <v>73</v>
      </c>
      <c r="R19" s="19" t="s">
        <v>74</v>
      </c>
      <c r="S19" s="19" t="s">
        <v>75</v>
      </c>
      <c r="T19" s="19" t="s">
        <v>76</v>
      </c>
    </row>
    <row r="20" spans="2:20" ht="15" x14ac:dyDescent="0.25">
      <c r="B20" s="26" t="s">
        <v>77</v>
      </c>
      <c r="C20" s="26"/>
      <c r="D20" s="27" t="s">
        <v>78</v>
      </c>
      <c r="E20" s="26">
        <v>2018</v>
      </c>
      <c r="F20" s="26">
        <v>1</v>
      </c>
      <c r="G20" s="28"/>
      <c r="H20" s="28" t="s">
        <v>89</v>
      </c>
      <c r="I20" s="28"/>
      <c r="J20" s="28"/>
      <c r="L20" s="26" t="s">
        <v>77</v>
      </c>
      <c r="M20" s="26"/>
      <c r="N20" s="27" t="s">
        <v>78</v>
      </c>
      <c r="O20" s="26">
        <v>2018</v>
      </c>
      <c r="P20" s="26">
        <v>1</v>
      </c>
      <c r="Q20" s="28"/>
      <c r="R20" s="28" t="s">
        <v>99</v>
      </c>
      <c r="S20" s="28"/>
      <c r="T20" s="28"/>
    </row>
    <row r="23" spans="2:20" ht="15" x14ac:dyDescent="0.2">
      <c r="B23" s="17" t="s">
        <v>120</v>
      </c>
      <c r="C23" s="17"/>
      <c r="D23" s="17"/>
      <c r="E23" s="17"/>
      <c r="F23" s="18"/>
      <c r="G23" s="18"/>
      <c r="H23" s="18"/>
      <c r="I23" s="18"/>
      <c r="J23" s="18"/>
      <c r="L23" s="17" t="s">
        <v>100</v>
      </c>
      <c r="M23" s="17"/>
      <c r="N23" s="17"/>
      <c r="O23" s="17"/>
      <c r="P23" s="18"/>
      <c r="Q23" s="18"/>
      <c r="R23" s="18"/>
      <c r="S23" s="18"/>
      <c r="T23" s="18"/>
    </row>
    <row r="24" spans="2:20" ht="15.75" thickBot="1" x14ac:dyDescent="0.25">
      <c r="B24" s="19" t="s">
        <v>68</v>
      </c>
      <c r="C24" s="19" t="s">
        <v>69</v>
      </c>
      <c r="D24" s="19" t="s">
        <v>70</v>
      </c>
      <c r="E24" s="19" t="s">
        <v>71</v>
      </c>
      <c r="F24" s="19" t="s">
        <v>72</v>
      </c>
      <c r="G24" s="19" t="s">
        <v>73</v>
      </c>
      <c r="H24" s="19" t="s">
        <v>74</v>
      </c>
      <c r="I24" s="19" t="s">
        <v>75</v>
      </c>
      <c r="J24" s="19" t="s">
        <v>76</v>
      </c>
      <c r="L24" s="19" t="s">
        <v>68</v>
      </c>
      <c r="M24" s="19" t="s">
        <v>69</v>
      </c>
      <c r="N24" s="19" t="s">
        <v>70</v>
      </c>
      <c r="O24" s="19" t="s">
        <v>71</v>
      </c>
      <c r="P24" s="19" t="s">
        <v>72</v>
      </c>
      <c r="Q24" s="19" t="s">
        <v>73</v>
      </c>
      <c r="R24" s="19" t="s">
        <v>74</v>
      </c>
      <c r="S24" s="19" t="s">
        <v>75</v>
      </c>
      <c r="T24" s="19" t="s">
        <v>76</v>
      </c>
    </row>
    <row r="25" spans="2:20" ht="15" x14ac:dyDescent="0.25">
      <c r="B25" s="26" t="s">
        <v>77</v>
      </c>
      <c r="C25" s="26"/>
      <c r="D25" s="27" t="s">
        <v>78</v>
      </c>
      <c r="E25" s="26">
        <v>2018</v>
      </c>
      <c r="F25" s="26">
        <v>1</v>
      </c>
      <c r="G25" s="28"/>
      <c r="H25" s="28" t="s">
        <v>90</v>
      </c>
      <c r="I25" s="28"/>
      <c r="J25" s="28"/>
      <c r="L25" s="26" t="s">
        <v>77</v>
      </c>
      <c r="M25" s="26"/>
      <c r="N25" s="27" t="s">
        <v>78</v>
      </c>
      <c r="O25" s="26">
        <v>2018</v>
      </c>
      <c r="P25" s="26">
        <v>1</v>
      </c>
      <c r="Q25" s="28"/>
      <c r="R25" s="28" t="s">
        <v>101</v>
      </c>
      <c r="S25" s="28"/>
      <c r="T25" s="28"/>
    </row>
    <row r="28" spans="2:20" ht="15" x14ac:dyDescent="0.2">
      <c r="L28" s="17" t="s">
        <v>181</v>
      </c>
      <c r="M28" s="17"/>
      <c r="N28" s="17"/>
      <c r="O28" s="17"/>
      <c r="P28" s="18"/>
      <c r="Q28" s="18"/>
      <c r="R28" s="18"/>
      <c r="S28" s="18"/>
      <c r="T28" s="18"/>
    </row>
    <row r="29" spans="2:20" ht="15.75" thickBot="1" x14ac:dyDescent="0.25">
      <c r="L29" s="19" t="s">
        <v>68</v>
      </c>
      <c r="M29" s="19" t="s">
        <v>69</v>
      </c>
      <c r="N29" s="19" t="s">
        <v>70</v>
      </c>
      <c r="O29" s="19" t="s">
        <v>71</v>
      </c>
      <c r="P29" s="19" t="s">
        <v>72</v>
      </c>
      <c r="Q29" s="19" t="s">
        <v>73</v>
      </c>
      <c r="R29" s="19" t="s">
        <v>74</v>
      </c>
      <c r="S29" s="19" t="s">
        <v>75</v>
      </c>
      <c r="T29" s="19" t="s">
        <v>76</v>
      </c>
    </row>
    <row r="30" spans="2:20" ht="15" x14ac:dyDescent="0.25">
      <c r="L30" s="26" t="s">
        <v>77</v>
      </c>
      <c r="M30" s="26"/>
      <c r="N30" s="27" t="s">
        <v>78</v>
      </c>
      <c r="O30" s="26">
        <v>2018</v>
      </c>
      <c r="P30" s="26">
        <v>1</v>
      </c>
      <c r="Q30" s="28"/>
      <c r="R30" s="28" t="s">
        <v>102</v>
      </c>
      <c r="S30" s="28"/>
      <c r="T30" s="28"/>
    </row>
    <row r="33" spans="12:20" ht="15" x14ac:dyDescent="0.2">
      <c r="L33" s="17" t="s">
        <v>182</v>
      </c>
      <c r="M33" s="17"/>
      <c r="N33" s="17"/>
      <c r="O33" s="17"/>
      <c r="P33" s="18"/>
      <c r="Q33" s="18"/>
      <c r="R33" s="18"/>
      <c r="S33" s="18"/>
      <c r="T33" s="18"/>
    </row>
    <row r="34" spans="12:20" ht="15.75" thickBot="1" x14ac:dyDescent="0.25">
      <c r="L34" s="19" t="s">
        <v>68</v>
      </c>
      <c r="M34" s="19" t="s">
        <v>69</v>
      </c>
      <c r="N34" s="19" t="s">
        <v>70</v>
      </c>
      <c r="O34" s="19" t="s">
        <v>71</v>
      </c>
      <c r="P34" s="19" t="s">
        <v>72</v>
      </c>
      <c r="Q34" s="19" t="s">
        <v>73</v>
      </c>
      <c r="R34" s="19" t="s">
        <v>74</v>
      </c>
      <c r="S34" s="19" t="s">
        <v>75</v>
      </c>
      <c r="T34" s="19" t="s">
        <v>76</v>
      </c>
    </row>
    <row r="35" spans="12:20" ht="15" x14ac:dyDescent="0.25">
      <c r="L35" s="26" t="s">
        <v>77</v>
      </c>
      <c r="M35" s="26"/>
      <c r="N35" s="27" t="s">
        <v>78</v>
      </c>
      <c r="O35" s="26">
        <v>2018</v>
      </c>
      <c r="P35" s="26">
        <v>1</v>
      </c>
      <c r="Q35" s="28"/>
      <c r="R35" s="28" t="s">
        <v>103</v>
      </c>
      <c r="S35" s="28"/>
      <c r="T35" s="28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>
    <tabColor rgb="FF92D050"/>
  </sheetPr>
  <dimension ref="A1:M88"/>
  <sheetViews>
    <sheetView workbookViewId="0">
      <selection activeCell="I15" activeCellId="2" sqref="A3 I3 I15"/>
    </sheetView>
  </sheetViews>
  <sheetFormatPr defaultRowHeight="12.75" x14ac:dyDescent="0.2"/>
  <cols>
    <col min="1" max="1" width="12.28515625" style="22" customWidth="1"/>
    <col min="2" max="2" width="21.28515625" style="22" customWidth="1"/>
    <col min="3" max="3" width="12.28515625" style="22" customWidth="1"/>
    <col min="4" max="4" width="9.28515625" style="22" customWidth="1"/>
    <col min="5" max="5" width="13.7109375" style="22" customWidth="1"/>
    <col min="6" max="6" width="18.140625" style="22" bestFit="1" customWidth="1"/>
    <col min="7" max="7" width="20.5703125" style="22" customWidth="1"/>
    <col min="8" max="8" width="9.140625" style="22"/>
    <col min="9" max="9" width="13.140625" style="22" customWidth="1"/>
    <col min="10" max="11" width="15.140625" style="22" customWidth="1"/>
    <col min="12" max="12" width="13.85546875" style="22" customWidth="1"/>
    <col min="13" max="13" width="13" style="22" customWidth="1"/>
    <col min="14" max="16384" width="9.140625" style="22"/>
  </cols>
  <sheetData>
    <row r="1" spans="1:13" ht="23.25" x14ac:dyDescent="0.2">
      <c r="A1" s="21" t="s">
        <v>107</v>
      </c>
    </row>
    <row r="2" spans="1:13" ht="12" customHeight="1" x14ac:dyDescent="0.2">
      <c r="A2" s="21"/>
      <c r="G2" s="23"/>
    </row>
    <row r="3" spans="1:13" ht="15" x14ac:dyDescent="0.2">
      <c r="A3" s="17" t="s">
        <v>252</v>
      </c>
      <c r="I3" s="17" t="s">
        <v>252</v>
      </c>
    </row>
    <row r="4" spans="1:13" ht="15.75" thickBot="1" x14ac:dyDescent="0.25">
      <c r="A4" s="24" t="s">
        <v>70</v>
      </c>
      <c r="B4" s="24" t="s">
        <v>81</v>
      </c>
      <c r="C4" s="24" t="s">
        <v>72</v>
      </c>
      <c r="E4" s="24" t="s">
        <v>79</v>
      </c>
      <c r="F4" s="24" t="s">
        <v>80</v>
      </c>
      <c r="G4" s="24" t="s">
        <v>104</v>
      </c>
      <c r="I4" s="24" t="s">
        <v>70</v>
      </c>
      <c r="J4" s="24" t="s">
        <v>81</v>
      </c>
      <c r="K4" s="24" t="s">
        <v>69</v>
      </c>
      <c r="L4" s="24" t="s">
        <v>76</v>
      </c>
      <c r="M4" s="24" t="s">
        <v>72</v>
      </c>
    </row>
    <row r="5" spans="1:13" ht="15" x14ac:dyDescent="0.2">
      <c r="A5" s="29" t="s">
        <v>112</v>
      </c>
      <c r="B5" s="30"/>
      <c r="C5" s="31"/>
      <c r="E5" s="30"/>
      <c r="F5" s="30"/>
      <c r="G5" s="30"/>
      <c r="I5" s="29" t="s">
        <v>106</v>
      </c>
      <c r="J5" s="30"/>
      <c r="K5" s="30"/>
      <c r="L5" s="30"/>
      <c r="M5" s="31"/>
    </row>
    <row r="6" spans="1:13" ht="15" x14ac:dyDescent="0.25">
      <c r="A6" s="32" t="s">
        <v>1</v>
      </c>
      <c r="B6" s="32" t="str">
        <f t="shared" ref="B6:B18" si="0">"R-S*"&amp;E6&amp;"_"&amp;F6&amp;"*"</f>
        <v>R-S*Apt_COA*</v>
      </c>
      <c r="C6" s="32">
        <f>SUMIFS('BY-RSD-SH_AF'!$L$2:$L$100,'BY-RSD-SH_AF'!$C$2:$C$100,G6,'BY-RSD-SH_AF'!$A$2:$A$100,"BASE")</f>
        <v>9.2214798735756998E-2</v>
      </c>
      <c r="E6" s="32" t="s">
        <v>109</v>
      </c>
      <c r="F6" s="32" t="s">
        <v>82</v>
      </c>
      <c r="G6" s="32" t="str">
        <f t="shared" ref="G6:G11" si="1">"R-S*_"&amp;E6&amp;"_"&amp;F6&amp;"*"</f>
        <v>R-S*_Apt_COA*</v>
      </c>
      <c r="I6" s="32" t="s">
        <v>208</v>
      </c>
      <c r="J6" s="32" t="str">
        <f>FillTable!R5</f>
        <v>R-RSDRF*</v>
      </c>
      <c r="K6" s="32" t="s">
        <v>207</v>
      </c>
      <c r="L6" s="32"/>
      <c r="M6" s="32">
        <f>SUMIFS('BY-RSD-RF'!$L$2:$L$100,'BY-RSD-RF'!$C$2:$C$100,AF!J6,'BY-RSD-RF'!$A$2:$A$100,"BASE")</f>
        <v>6.6527999999999997E-4</v>
      </c>
    </row>
    <row r="7" spans="1:13" ht="15" x14ac:dyDescent="0.25">
      <c r="A7" s="33" t="s">
        <v>1</v>
      </c>
      <c r="B7" s="33" t="str">
        <f t="shared" si="0"/>
        <v>R-S*Apt_BDL*</v>
      </c>
      <c r="C7" s="33">
        <f>SUMIFS('BY-RSD-SH_AF'!$L$2:$L$100,'BY-RSD-SH_AF'!$C$2:$C$100,G7,'BY-RSD-SH_AF'!$A$2:$A$100,"BASE")</f>
        <v>4.4735749332023098E-3</v>
      </c>
      <c r="E7" s="33" t="s">
        <v>109</v>
      </c>
      <c r="F7" s="33" t="s">
        <v>199</v>
      </c>
      <c r="G7" s="33" t="str">
        <f t="shared" si="1"/>
        <v>R-S*_Apt_BDL*</v>
      </c>
      <c r="I7" s="33" t="s">
        <v>208</v>
      </c>
      <c r="J7" s="33" t="str">
        <f>FillTable!R10</f>
        <v>R-RSDCK*</v>
      </c>
      <c r="K7" s="33" t="s">
        <v>207</v>
      </c>
      <c r="L7" s="33"/>
      <c r="M7" s="33">
        <f>SUMIFS('BY-RSD-CK'!$L$2:$L$100,'BY-RSD-CK'!$C$2:$C$100,AF!J7,'BY-RSD-CK'!$A$2:$A$100,"BASE")</f>
        <v>1.1785537993699801E-3</v>
      </c>
    </row>
    <row r="8" spans="1:13" ht="15" x14ac:dyDescent="0.25">
      <c r="A8" s="32" t="s">
        <v>1</v>
      </c>
      <c r="B8" s="32" t="str">
        <f t="shared" si="0"/>
        <v>R-S*Apt_ETH*</v>
      </c>
      <c r="C8" s="32">
        <f>SUMIFS('BY-RSD-SH_AF'!$L$2:$L$100,'BY-RSD-SH_AF'!$C$2:$C$100,G8,'BY-RSD-SH_AF'!$A$2:$A$100,"BASE")</f>
        <v>9.6274926826448607E-6</v>
      </c>
      <c r="E8" s="32" t="s">
        <v>109</v>
      </c>
      <c r="F8" s="32" t="s">
        <v>198</v>
      </c>
      <c r="G8" s="32" t="str">
        <f t="shared" si="1"/>
        <v>R-S*_Apt_ETH*</v>
      </c>
      <c r="I8" s="32" t="s">
        <v>208</v>
      </c>
      <c r="J8" s="32" t="str">
        <f>FillTable!R15</f>
        <v>R-RSDCW*</v>
      </c>
      <c r="K8" s="32" t="s">
        <v>207</v>
      </c>
      <c r="L8" s="32"/>
      <c r="M8" s="32">
        <f>SUMIFS('BY-RSD-CW'!$L$2:$L$100,'BY-RSD-CW'!$C$2:$C$100,AF!J8,'BY-RSD-RF'!$A$2:$A$100,"BASE")</f>
        <v>4.662E-4</v>
      </c>
    </row>
    <row r="9" spans="1:13" ht="15" x14ac:dyDescent="0.25">
      <c r="A9" s="33" t="s">
        <v>208</v>
      </c>
      <c r="B9" s="33" t="str">
        <f t="shared" si="0"/>
        <v>R-S*Apt_LPG*</v>
      </c>
      <c r="C9" s="33">
        <f>SUMIFS('BY-RSD-SH_AF'!$L$2:$L$100,'BY-RSD-SH_AF'!$C$2:$C$100,G9,'BY-RSD-SH_AF'!$A$2:$A$100,"BASE")</f>
        <v>1.7299140780158099E-2</v>
      </c>
      <c r="E9" s="33" t="s">
        <v>109</v>
      </c>
      <c r="F9" s="33" t="s">
        <v>200</v>
      </c>
      <c r="G9" s="33" t="str">
        <f t="shared" si="1"/>
        <v>R-S*_Apt_LPG*</v>
      </c>
      <c r="I9" s="33" t="s">
        <v>208</v>
      </c>
      <c r="J9" s="33" t="str">
        <f>FillTable!R20</f>
        <v>R-RSDCD*</v>
      </c>
      <c r="K9" s="33" t="s">
        <v>207</v>
      </c>
      <c r="L9" s="33"/>
      <c r="M9" s="33">
        <f>SUMIFS('BY-RSD-CD'!$L$2:$L$100,'BY-RSD-CD'!$C$2:$C$100,AF!J9,'BY-RSD-CD'!$A$2:$A$100,"BASE")</f>
        <v>9.3528000000000003E-4</v>
      </c>
    </row>
    <row r="10" spans="1:13" ht="15" x14ac:dyDescent="0.25">
      <c r="A10" s="32" t="s">
        <v>208</v>
      </c>
      <c r="B10" s="32" t="str">
        <f t="shared" si="0"/>
        <v>R-S*Apt_ELC*</v>
      </c>
      <c r="C10" s="32">
        <f>SUMIFS('BY-RSD-SH_AF'!$L$2:$L$100,'BY-RSD-SH_AF'!$C$2:$C$100,G10,'BY-RSD-SH_AF'!$A$2:$A$100,"BASE")</f>
        <v>3.83719280259762E-2</v>
      </c>
      <c r="E10" s="32" t="s">
        <v>109</v>
      </c>
      <c r="F10" s="32" t="s">
        <v>83</v>
      </c>
      <c r="G10" s="32" t="str">
        <f t="shared" si="1"/>
        <v>R-S*_Apt_ELC*</v>
      </c>
      <c r="I10" s="32" t="s">
        <v>208</v>
      </c>
      <c r="J10" s="32" t="str">
        <f>FillTable!R25</f>
        <v>R-RSDDW*</v>
      </c>
      <c r="K10" s="32" t="s">
        <v>207</v>
      </c>
      <c r="L10" s="32"/>
      <c r="M10" s="32">
        <f>SUMIFS('BY-RSD-DW'!$L$2:$L$100,'BY-RSD-DW'!$C$2:$C$100,AF!J10,'BY-RSD-DW'!$A$2:$A$100,"BASE")</f>
        <v>7.5600000000000005E-4</v>
      </c>
    </row>
    <row r="11" spans="1:13" ht="15" x14ac:dyDescent="0.25">
      <c r="A11" s="33" t="s">
        <v>208</v>
      </c>
      <c r="B11" s="36" t="str">
        <f t="shared" si="0"/>
        <v>R-S*Apt_KER*</v>
      </c>
      <c r="C11" s="33">
        <f>SUMIFS('BY-RSD-SH_AF'!$L$2:$L$100,'BY-RSD-SH_AF'!$C$2:$C$100,G11,'BY-RSD-SH_AF'!$A$2:$A$100,"BASE")</f>
        <v>3.0831862922372499E-2</v>
      </c>
      <c r="E11" s="33" t="s">
        <v>109</v>
      </c>
      <c r="F11" s="33" t="s">
        <v>201</v>
      </c>
      <c r="G11" s="33" t="str">
        <f t="shared" si="1"/>
        <v>R-S*_Apt_KER*</v>
      </c>
      <c r="I11" s="33" t="s">
        <v>208</v>
      </c>
      <c r="J11" s="33" t="str">
        <f>FillTable!R30</f>
        <v>R-RSDOE*</v>
      </c>
      <c r="K11" s="33" t="s">
        <v>207</v>
      </c>
      <c r="L11" s="33"/>
      <c r="M11" s="33">
        <f>SUMIFS('BY-RSD-OE'!$L$2:$L$100,'BY-RSD-OE'!$C$2:$C$100,AF!J11,'BY-RSD-OE'!$A$2:$A$100,"BASE")</f>
        <v>5.4294497115100603E-3</v>
      </c>
    </row>
    <row r="12" spans="1:13" ht="15" x14ac:dyDescent="0.25">
      <c r="A12" s="32" t="s">
        <v>208</v>
      </c>
      <c r="B12" s="32" t="str">
        <f t="shared" si="0"/>
        <v>R-S*Apt_GAS*</v>
      </c>
      <c r="C12" s="32">
        <f>SUMIFS('BY-RSD-SH_AF'!$L$2:$L$100,'BY-RSD-SH_AF'!$C$2:$C$100,G12,'BY-RSD-SH_AF'!$A$2:$A$100,"BASE")</f>
        <v>1.18590868367296E-2</v>
      </c>
      <c r="E12" s="32" t="s">
        <v>109</v>
      </c>
      <c r="F12" s="32" t="s">
        <v>202</v>
      </c>
      <c r="G12" s="32" t="str">
        <f>"R-S*_"&amp;E11&amp;"_"&amp;F12&amp;"*"</f>
        <v>R-S*_Apt_GAS*</v>
      </c>
      <c r="I12" s="32" t="s">
        <v>1</v>
      </c>
      <c r="J12" s="32" t="str">
        <f>FillTable!R35</f>
        <v>R-RSDOA*</v>
      </c>
      <c r="K12" s="32" t="s">
        <v>207</v>
      </c>
      <c r="L12" s="32"/>
      <c r="M12" s="32">
        <f>SUMIFS('BY-RSD-RF'!$L$2:$L$100,'BY-RSD-RF'!$C$2:$C$100,AF!J12,'BY-RSD-RF'!$A$2:$A$100,"BASE")</f>
        <v>0</v>
      </c>
    </row>
    <row r="13" spans="1:13" ht="15" x14ac:dyDescent="0.25">
      <c r="A13" s="33" t="s">
        <v>1</v>
      </c>
      <c r="B13" s="33" t="str">
        <f t="shared" si="0"/>
        <v>R-S*Apt_PEA*</v>
      </c>
      <c r="C13" s="33">
        <f>SUMIFS('BY-RSD-SH_AF'!$L$2:$L$100,'BY-RSD-SH_AF'!$C$2:$C$100,G13,'BY-RSD-SH_AF'!$A$2:$A$100,"BASE")</f>
        <v>7.4873010592929098E-2</v>
      </c>
      <c r="E13" s="33" t="s">
        <v>109</v>
      </c>
      <c r="F13" s="33" t="s">
        <v>110</v>
      </c>
      <c r="G13" s="33" t="str">
        <f>"R-S*_"&amp;E13&amp;"_"&amp;F13&amp;"*"</f>
        <v>R-S*_Apt_PEA*</v>
      </c>
    </row>
    <row r="14" spans="1:13" ht="15" x14ac:dyDescent="0.25">
      <c r="A14" s="32" t="s">
        <v>1</v>
      </c>
      <c r="B14" s="32" t="str">
        <f t="shared" si="0"/>
        <v>R-S*Apt_SMF*</v>
      </c>
      <c r="C14" s="32">
        <f>SUMIFS('BY-RSD-SH_AF'!$L$2:$L$100,'BY-RSD-SH_AF'!$C$2:$C$100,G14,'BY-RSD-SH_AF'!$A$2:$A$100,"BASE")</f>
        <v>6.95288328276885E-2</v>
      </c>
      <c r="E14" s="32" t="s">
        <v>109</v>
      </c>
      <c r="F14" s="32" t="s">
        <v>111</v>
      </c>
      <c r="G14" s="32" t="str">
        <f>"R-S*_"&amp;E14&amp;"_"&amp;F14&amp;"*"</f>
        <v>R-S*_Apt_SMF*</v>
      </c>
    </row>
    <row r="15" spans="1:13" ht="15" x14ac:dyDescent="0.25">
      <c r="A15" s="33" t="s">
        <v>208</v>
      </c>
      <c r="B15" s="33" t="str">
        <f t="shared" si="0"/>
        <v>R-S*Apt_WOO*</v>
      </c>
      <c r="C15" s="33">
        <f>SUMIFS('BY-RSD-SH_AF'!$L$2:$L$100,'BY-RSD-SH_AF'!$C$2:$C$100,G15,'BY-RSD-SH_AF'!$A$2:$A$100,"BASE")</f>
        <v>1.27587517908186E-2</v>
      </c>
      <c r="E15" s="33" t="s">
        <v>109</v>
      </c>
      <c r="F15" s="33" t="s">
        <v>203</v>
      </c>
      <c r="G15" s="33" t="str">
        <f>"R-S*_"&amp;E15&amp;"_"&amp;F15&amp;"*"</f>
        <v>R-S*_Apt_WOO*</v>
      </c>
      <c r="I15" s="17" t="s">
        <v>252</v>
      </c>
    </row>
    <row r="16" spans="1:13" ht="15.75" thickBot="1" x14ac:dyDescent="0.3">
      <c r="A16" s="32" t="s">
        <v>208</v>
      </c>
      <c r="B16" s="32" t="str">
        <f t="shared" si="0"/>
        <v>R-S*Apt_HET*</v>
      </c>
      <c r="C16" s="32">
        <f>SUMIFS('BY-RSD-SH_AF'!$L$2:$L$100,'BY-RSD-SH_AF'!$C$2:$C$100,G16,'BY-RSD-SH_AF'!$A$2:$A$100,"BASE")</f>
        <v>1.1111193431909199E-3</v>
      </c>
      <c r="E16" s="32" t="s">
        <v>109</v>
      </c>
      <c r="F16" s="32" t="s">
        <v>84</v>
      </c>
      <c r="G16" s="32" t="str">
        <f>"R-S*_"&amp;E16&amp;"_"&amp;F16&amp;"*"</f>
        <v>R-S*_Apt_HET*</v>
      </c>
      <c r="I16" s="24" t="s">
        <v>70</v>
      </c>
      <c r="J16" s="24" t="s">
        <v>81</v>
      </c>
      <c r="K16" s="24"/>
      <c r="L16" s="24" t="s">
        <v>76</v>
      </c>
      <c r="M16" s="24" t="s">
        <v>72</v>
      </c>
    </row>
    <row r="17" spans="1:13" ht="15" x14ac:dyDescent="0.25">
      <c r="A17" s="33" t="s">
        <v>1</v>
      </c>
      <c r="B17" s="33" t="str">
        <f t="shared" ref="B17" si="2">"R-S*"&amp;E17&amp;"_"&amp;F17&amp;"*"</f>
        <v>R-S*Apt_GEO*</v>
      </c>
      <c r="C17" s="33">
        <f>SUMIFS('BY-RSD-SH_AF'!$L$2:$L$100,'BY-RSD-SH_AF'!$C$2:$C$100,G17,'BY-RSD-SH_AF'!$A$2:$A$100,"BASE")</f>
        <v>5.0677847327291303E-2</v>
      </c>
      <c r="E17" s="33" t="s">
        <v>109</v>
      </c>
      <c r="F17" s="33" t="s">
        <v>204</v>
      </c>
      <c r="G17" s="33" t="str">
        <f>"R-S*_"&amp;E17&amp;"_"&amp;F17&amp;"*"</f>
        <v>R-S*_Apt_GEO*</v>
      </c>
      <c r="I17" s="29" t="s">
        <v>106</v>
      </c>
      <c r="J17" s="30"/>
      <c r="K17" s="30"/>
      <c r="L17" s="30"/>
      <c r="M17" s="31"/>
    </row>
    <row r="18" spans="1:13" ht="15" x14ac:dyDescent="0.25">
      <c r="A18" s="32" t="s">
        <v>208</v>
      </c>
      <c r="B18" s="32" t="str">
        <f t="shared" si="0"/>
        <v>R-S*Apt_SOL*</v>
      </c>
      <c r="C18" s="32">
        <f>SUMIFS('BY-RSD-SH_AF'!$L$2:$L$100,'BY-RSD-SH_AF'!$C$2:$C$100,G18,'BY-RSD-SH_AF'!$A$2:$A$100,"BASE")</f>
        <v>1.1111193431909199E-3</v>
      </c>
      <c r="E18" s="32" t="s">
        <v>109</v>
      </c>
      <c r="F18" s="32" t="s">
        <v>251</v>
      </c>
      <c r="G18" s="32" t="str">
        <f>"R-S*_"&amp;E18&amp;"_"&amp;F16&amp;"*"</f>
        <v>R-S*_Apt_HET*</v>
      </c>
      <c r="I18" s="32" t="s">
        <v>208</v>
      </c>
      <c r="J18" s="32" t="s">
        <v>192</v>
      </c>
      <c r="K18" s="32" t="s">
        <v>207</v>
      </c>
      <c r="L18" s="32"/>
      <c r="M18" s="32">
        <f>SUMIFS('BY-RSD-LT'!$L$2:$L$100,'BY-RSD-LT'!$C$2:$C$100,AF!J18,'BY-RSD-LT'!$A$2:$A$100,"BASE")</f>
        <v>1.6114677026113401E-3</v>
      </c>
    </row>
    <row r="19" spans="1:13" ht="15" x14ac:dyDescent="0.25">
      <c r="A19" s="29" t="s">
        <v>113</v>
      </c>
      <c r="B19" s="30"/>
      <c r="C19" s="30"/>
      <c r="D19" s="30"/>
      <c r="E19" s="30"/>
      <c r="F19" s="30"/>
      <c r="G19" s="30"/>
      <c r="I19" s="33" t="s">
        <v>208</v>
      </c>
      <c r="J19" s="33" t="s">
        <v>193</v>
      </c>
      <c r="K19" s="33" t="s">
        <v>207</v>
      </c>
      <c r="L19" s="33"/>
      <c r="M19" s="33">
        <f>SUMIFS('BY-RSD-LT'!$L$2:$L$100,'BY-RSD-LT'!$C$2:$C$100,AF!J19,'BY-RSD-LT'!$A$2:$A$100,"BASE")</f>
        <v>2.287177034804E-3</v>
      </c>
    </row>
    <row r="20" spans="1:13" ht="15" x14ac:dyDescent="0.25">
      <c r="A20" s="32" t="s">
        <v>1</v>
      </c>
      <c r="B20" s="32" t="str">
        <f t="shared" ref="B20:B31" si="3">"R-S*"&amp;E20&amp;"_"&amp;F20&amp;"*"</f>
        <v>R-S*Att_COA*</v>
      </c>
      <c r="C20" s="32">
        <f>SUMIFS('BY-RSD-SH_AF'!$L$2:$L$100,'BY-RSD-SH_AF'!$C$2:$C$100,G20,'BY-RSD-SH_AF'!$A$2:$A$100,"BASE")</f>
        <v>0.100127983891551</v>
      </c>
      <c r="E20" s="32" t="s">
        <v>105</v>
      </c>
      <c r="F20" s="32" t="s">
        <v>82</v>
      </c>
      <c r="G20" s="32" t="str">
        <f t="shared" ref="G20:G25" si="4">"R-S*_"&amp;E20&amp;"_"&amp;F20&amp;"*"</f>
        <v>R-S*_Att_COA*</v>
      </c>
      <c r="I20" s="32" t="s">
        <v>208</v>
      </c>
      <c r="J20" s="32" t="s">
        <v>194</v>
      </c>
      <c r="K20" s="32" t="s">
        <v>207</v>
      </c>
      <c r="L20" s="32"/>
      <c r="M20" s="32">
        <f>SUMIFS('BY-RSD-LT'!$L$2:$L$100,'BY-RSD-LT'!$C$2:$C$100,AF!J20,'BY-RSD-LT'!$A$2:$A$100,"BASE")</f>
        <v>3.76745947904644E-3</v>
      </c>
    </row>
    <row r="21" spans="1:13" ht="15" x14ac:dyDescent="0.25">
      <c r="A21" s="33" t="s">
        <v>1</v>
      </c>
      <c r="B21" s="33" t="str">
        <f t="shared" si="3"/>
        <v>R-S*Att_BDL*</v>
      </c>
      <c r="C21" s="33">
        <f>SUMIFS('BY-RSD-SH_AF'!$L$2:$L$100,'BY-RSD-SH_AF'!$C$2:$C$100,G21,'BY-RSD-SH_AF'!$A$2:$A$100,"BASE")</f>
        <v>1.55528798694797E-2</v>
      </c>
      <c r="E21" s="33" t="s">
        <v>105</v>
      </c>
      <c r="F21" s="33" t="s">
        <v>199</v>
      </c>
      <c r="G21" s="33" t="str">
        <f t="shared" si="4"/>
        <v>R-S*_Att_BDL*</v>
      </c>
      <c r="I21" s="33" t="s">
        <v>208</v>
      </c>
      <c r="J21" s="33" t="s">
        <v>195</v>
      </c>
      <c r="K21" s="33" t="s">
        <v>207</v>
      </c>
      <c r="L21" s="33"/>
      <c r="M21" s="33">
        <f>SUMIFS('BY-RSD-PF'!$L$2:$L$100,'BY-RSD-PF'!$C$2:$C$100,AF!J21,'BY-RSD-PF'!$A$2:$A$100,"BASE")</f>
        <v>3.3205708318124599E-4</v>
      </c>
    </row>
    <row r="22" spans="1:13" ht="15" x14ac:dyDescent="0.25">
      <c r="A22" s="32" t="s">
        <v>1</v>
      </c>
      <c r="B22" s="32" t="str">
        <f t="shared" si="3"/>
        <v>R-S*Att_ETH*</v>
      </c>
      <c r="C22" s="32">
        <f>SUMIFS('BY-RSD-SH_AF'!$L$2:$L$100,'BY-RSD-SH_AF'!$C$2:$C$100,G22,'BY-RSD-SH_AF'!$A$2:$A$100,"BASE")</f>
        <v>0</v>
      </c>
      <c r="E22" s="32" t="s">
        <v>105</v>
      </c>
      <c r="F22" s="32" t="s">
        <v>198</v>
      </c>
      <c r="G22" s="32" t="str">
        <f t="shared" si="4"/>
        <v>R-S*_Att_ETH*</v>
      </c>
      <c r="I22" s="32" t="s">
        <v>208</v>
      </c>
      <c r="J22" s="32" t="s">
        <v>196</v>
      </c>
      <c r="K22" s="32" t="s">
        <v>207</v>
      </c>
      <c r="L22" s="32"/>
      <c r="M22" s="32">
        <f>SUMIFS('BY-RSD-PF'!$L$2:$L$100,'BY-RSD-PF'!$C$2:$C$100,AF!J22,'BY-RSD-PF'!$A$2:$A$100,"BASE")</f>
        <v>6.3335727594585403E-4</v>
      </c>
    </row>
    <row r="23" spans="1:13" ht="15" x14ac:dyDescent="0.25">
      <c r="A23" s="33" t="s">
        <v>208</v>
      </c>
      <c r="B23" s="33" t="str">
        <f t="shared" si="3"/>
        <v>R-S*Att_LPG*</v>
      </c>
      <c r="C23" s="33">
        <f>SUMIFS('BY-RSD-SH_AF'!$L$2:$L$100,'BY-RSD-SH_AF'!$C$2:$C$100,G23,'BY-RSD-SH_AF'!$A$2:$A$100,"BASE")</f>
        <v>2.3818929075767398E-2</v>
      </c>
      <c r="E23" s="33" t="s">
        <v>105</v>
      </c>
      <c r="F23" s="33" t="s">
        <v>200</v>
      </c>
      <c r="G23" s="33" t="str">
        <f t="shared" si="4"/>
        <v>R-S*_Att_LPG*</v>
      </c>
      <c r="I23" s="33" t="s">
        <v>208</v>
      </c>
      <c r="J23" s="33" t="s">
        <v>197</v>
      </c>
      <c r="K23" s="33" t="s">
        <v>207</v>
      </c>
      <c r="L23" s="33"/>
      <c r="M23" s="33">
        <f>SUMIFS('BY-RSD-PF'!$L$2:$L$100,'BY-RSD-PF'!$C$2:$C$100,AF!J23,'BY-RSD-PF'!$A$2:$A$100,"BASE")</f>
        <v>7.8417325837286497E-4</v>
      </c>
    </row>
    <row r="24" spans="1:13" ht="15" x14ac:dyDescent="0.25">
      <c r="A24" s="32" t="s">
        <v>208</v>
      </c>
      <c r="B24" s="32" t="str">
        <f t="shared" si="3"/>
        <v>R-S*Att_ELC*</v>
      </c>
      <c r="C24" s="32">
        <f>SUMIFS('BY-RSD-SH_AF'!$L$2:$L$100,'BY-RSD-SH_AF'!$C$2:$C$100,G24,'BY-RSD-SH_AF'!$A$2:$A$100,"BASE")</f>
        <v>4.9306525159695899E-2</v>
      </c>
      <c r="E24" s="32" t="s">
        <v>105</v>
      </c>
      <c r="F24" s="32" t="s">
        <v>83</v>
      </c>
      <c r="G24" s="32" t="str">
        <f t="shared" si="4"/>
        <v>R-S*_Att_ELC*</v>
      </c>
    </row>
    <row r="25" spans="1:13" ht="15" x14ac:dyDescent="0.25">
      <c r="A25" s="33" t="s">
        <v>208</v>
      </c>
      <c r="B25" s="33" t="str">
        <f t="shared" si="3"/>
        <v>R-S*Att_KER*</v>
      </c>
      <c r="C25" s="33">
        <f>SUMIFS('BY-RSD-SH_AF'!$L$2:$L$100,'BY-RSD-SH_AF'!$C$2:$C$100,G25,'BY-RSD-SH_AF'!$A$2:$A$100,"BASE")</f>
        <v>2.3904596338409499E-2</v>
      </c>
      <c r="E25" s="33" t="s">
        <v>105</v>
      </c>
      <c r="F25" s="33" t="s">
        <v>201</v>
      </c>
      <c r="G25" s="33" t="str">
        <f t="shared" si="4"/>
        <v>R-S*_Att_KER*</v>
      </c>
    </row>
    <row r="26" spans="1:13" ht="15" x14ac:dyDescent="0.25">
      <c r="A26" s="32" t="s">
        <v>208</v>
      </c>
      <c r="B26" s="32" t="str">
        <f t="shared" si="3"/>
        <v>R-S*Att_GAS*</v>
      </c>
      <c r="C26" s="32">
        <f>SUMIFS('BY-RSD-SH_AF'!$L$2:$L$100,'BY-RSD-SH_AF'!$C$2:$C$100,G26,'BY-RSD-SH_AF'!$A$2:$A$100,"BASE")</f>
        <v>2.2095891324020799E-2</v>
      </c>
      <c r="E26" s="32" t="s">
        <v>105</v>
      </c>
      <c r="F26" s="32" t="s">
        <v>202</v>
      </c>
      <c r="G26" s="32" t="str">
        <f>"R-S*_"&amp;E25&amp;"_"&amp;F26&amp;"*"</f>
        <v>R-S*_Att_GAS*</v>
      </c>
    </row>
    <row r="27" spans="1:13" ht="15" x14ac:dyDescent="0.25">
      <c r="A27" s="33" t="s">
        <v>1</v>
      </c>
      <c r="B27" s="33" t="str">
        <f t="shared" si="3"/>
        <v>R-S*Att_PEA*</v>
      </c>
      <c r="C27" s="33">
        <f>SUMIFS('BY-RSD-SH_AF'!$L$2:$L$100,'BY-RSD-SH_AF'!$C$2:$C$100,G27,'BY-RSD-SH_AF'!$A$2:$A$100,"BASE")</f>
        <v>4.47139828843457E-2</v>
      </c>
      <c r="E27" s="33" t="s">
        <v>105</v>
      </c>
      <c r="F27" s="33" t="s">
        <v>110</v>
      </c>
      <c r="G27" s="33" t="str">
        <f>"R-S*_"&amp;E27&amp;"_"&amp;F27&amp;"*"</f>
        <v>R-S*_Att_PEA*</v>
      </c>
    </row>
    <row r="28" spans="1:13" ht="15" x14ac:dyDescent="0.25">
      <c r="A28" s="32" t="s">
        <v>1</v>
      </c>
      <c r="B28" s="32" t="str">
        <f t="shared" si="3"/>
        <v>R-S*Att_SMF*</v>
      </c>
      <c r="C28" s="32">
        <f>SUMIFS('BY-RSD-SH_AF'!$L$2:$L$100,'BY-RSD-SH_AF'!$C$2:$C$100,G28,'BY-RSD-SH_AF'!$A$2:$A$100,"BASE")</f>
        <v>4.6440816123458198E-2</v>
      </c>
      <c r="E28" s="32" t="s">
        <v>105</v>
      </c>
      <c r="F28" s="32" t="s">
        <v>111</v>
      </c>
      <c r="G28" s="32" t="str">
        <f>"R-S*_"&amp;E28&amp;"_"&amp;F28&amp;"*"</f>
        <v>R-S*_Att_SMF*</v>
      </c>
    </row>
    <row r="29" spans="1:13" ht="15" x14ac:dyDescent="0.25">
      <c r="A29" s="33" t="s">
        <v>208</v>
      </c>
      <c r="B29" s="33" t="str">
        <f t="shared" si="3"/>
        <v>R-S*Att_WOO*</v>
      </c>
      <c r="C29" s="33">
        <f>SUMIFS('BY-RSD-SH_AF'!$L$2:$L$100,'BY-RSD-SH_AF'!$C$2:$C$100,G29,'BY-RSD-SH_AF'!$A$2:$A$100,"BASE")</f>
        <v>5.6329489829771803E-2</v>
      </c>
      <c r="E29" s="33" t="s">
        <v>105</v>
      </c>
      <c r="F29" s="33" t="s">
        <v>203</v>
      </c>
      <c r="G29" s="33" t="str">
        <f>"R-S*_"&amp;E29&amp;"_"&amp;F29&amp;"*"</f>
        <v>R-S*_Att_WOO*</v>
      </c>
    </row>
    <row r="30" spans="1:13" ht="15" x14ac:dyDescent="0.25">
      <c r="A30" s="32" t="s">
        <v>208</v>
      </c>
      <c r="B30" s="32" t="str">
        <f t="shared" si="3"/>
        <v>R-S*Att_HET*</v>
      </c>
      <c r="C30" s="32">
        <f>SUMIFS('BY-RSD-SH_AF'!$L$2:$L$100,'BY-RSD-SH_AF'!$C$2:$C$100,G30,'BY-RSD-SH_AF'!$A$2:$A$100,"BASE")</f>
        <v>1.4426391204160499E-2</v>
      </c>
      <c r="E30" s="32" t="s">
        <v>105</v>
      </c>
      <c r="F30" s="32" t="s">
        <v>84</v>
      </c>
      <c r="G30" s="32" t="str">
        <f>"R-S*_"&amp;E30&amp;"_"&amp;F30&amp;"*"</f>
        <v>R-S*_Att_HET*</v>
      </c>
    </row>
    <row r="31" spans="1:13" ht="15" x14ac:dyDescent="0.25">
      <c r="A31" s="33" t="s">
        <v>1</v>
      </c>
      <c r="B31" s="33" t="str">
        <f t="shared" si="3"/>
        <v>R-S*Att_GEO*</v>
      </c>
      <c r="C31" s="33">
        <f>SUMIFS('BY-RSD-SH_AF'!$L$2:$L$100,'BY-RSD-SH_AF'!$C$2:$C$100,G31,'BY-RSD-SH_AF'!$A$2:$A$100,"BASE")</f>
        <v>0.23960518419681501</v>
      </c>
      <c r="E31" s="33" t="s">
        <v>105</v>
      </c>
      <c r="F31" s="33" t="s">
        <v>204</v>
      </c>
      <c r="G31" s="33" t="str">
        <f>"R-S*_"&amp;E31&amp;"_"&amp;F31&amp;"*"</f>
        <v>R-S*_Att_GEO*</v>
      </c>
    </row>
    <row r="32" spans="1:13" ht="15" x14ac:dyDescent="0.25">
      <c r="A32" s="32" t="s">
        <v>208</v>
      </c>
      <c r="B32" s="32" t="str">
        <f>"R-S*"&amp;E32&amp;"_"&amp;F32&amp;"*"</f>
        <v>R-S*Att_SOL*</v>
      </c>
      <c r="C32" s="32">
        <f>SUMIFS('BY-RSD-SH_AF'!$L$2:$L$100,'BY-RSD-SH_AF'!$C$2:$C$100,G32,'BY-RSD-SH_AF'!$A$2:$A$100,"BASE")</f>
        <v>1.4426391204160499E-2</v>
      </c>
      <c r="E32" s="32" t="s">
        <v>105</v>
      </c>
      <c r="F32" s="32" t="s">
        <v>251</v>
      </c>
      <c r="G32" s="32" t="str">
        <f>"R-S*_"&amp;E32&amp;"_"&amp;F30&amp;"*"</f>
        <v>R-S*_Att_HET*</v>
      </c>
    </row>
    <row r="33" spans="1:8" ht="15" x14ac:dyDescent="0.2">
      <c r="A33" s="29" t="s">
        <v>114</v>
      </c>
      <c r="B33" s="30"/>
      <c r="C33" s="30"/>
      <c r="D33" s="30"/>
      <c r="E33" s="30"/>
      <c r="F33" s="30"/>
      <c r="G33" s="30"/>
    </row>
    <row r="34" spans="1:8" ht="15" x14ac:dyDescent="0.25">
      <c r="A34" s="32" t="s">
        <v>1</v>
      </c>
      <c r="B34" s="32" t="str">
        <f t="shared" ref="B34:B45" si="5">"R-S*"&amp;E34&amp;"_"&amp;F34&amp;"*"</f>
        <v>R-S*Det_COA*</v>
      </c>
      <c r="C34" s="32">
        <f>SUMIFS('BY-RSD-SH_AF'!$L$2:$L$100,'BY-RSD-SH_AF'!$C$2:$C$100,G34,'BY-RSD-SH_AF'!$A$2:$A$100,"BASE")</f>
        <v>0.27139198399610598</v>
      </c>
      <c r="E34" s="32" t="s">
        <v>115</v>
      </c>
      <c r="F34" s="32" t="s">
        <v>82</v>
      </c>
      <c r="G34" s="32" t="str">
        <f t="shared" ref="G34:G39" si="6">"R-S*_"&amp;E34&amp;"_"&amp;F34&amp;"*"</f>
        <v>R-S*_Det_COA*</v>
      </c>
      <c r="H34" s="25"/>
    </row>
    <row r="35" spans="1:8" ht="15" x14ac:dyDescent="0.25">
      <c r="A35" s="33" t="s">
        <v>1</v>
      </c>
      <c r="B35" s="33" t="str">
        <f t="shared" si="5"/>
        <v>R-S*Det_BDL*</v>
      </c>
      <c r="C35" s="33">
        <f>SUMIFS('BY-RSD-SH_AF'!$L$2:$L$100,'BY-RSD-SH_AF'!$C$2:$C$100,G35,'BY-RSD-SH_AF'!$A$2:$A$100,"BASE")</f>
        <v>0</v>
      </c>
      <c r="E35" s="33" t="s">
        <v>115</v>
      </c>
      <c r="F35" s="33" t="s">
        <v>199</v>
      </c>
      <c r="G35" s="33" t="str">
        <f t="shared" si="6"/>
        <v>R-S*_Det_BDL*</v>
      </c>
    </row>
    <row r="36" spans="1:8" ht="15" x14ac:dyDescent="0.25">
      <c r="A36" s="32" t="s">
        <v>1</v>
      </c>
      <c r="B36" s="32" t="str">
        <f t="shared" si="5"/>
        <v>R-S*Det_ETH*</v>
      </c>
      <c r="C36" s="32">
        <f>SUMIFS('BY-RSD-SH_AF'!$L$2:$L$100,'BY-RSD-SH_AF'!$C$2:$C$100,G36,'BY-RSD-SH_AF'!$A$2:$A$100,"BASE")</f>
        <v>0</v>
      </c>
      <c r="E36" s="32" t="s">
        <v>115</v>
      </c>
      <c r="F36" s="32" t="s">
        <v>198</v>
      </c>
      <c r="G36" s="32" t="str">
        <f t="shared" si="6"/>
        <v>R-S*_Det_ETH*</v>
      </c>
    </row>
    <row r="37" spans="1:8" ht="15" x14ac:dyDescent="0.25">
      <c r="A37" s="33" t="s">
        <v>208</v>
      </c>
      <c r="B37" s="33" t="str">
        <f t="shared" si="5"/>
        <v>R-S*Det_LPG*</v>
      </c>
      <c r="C37" s="33">
        <f>SUMIFS('BY-RSD-SH_AF'!$L$2:$L$100,'BY-RSD-SH_AF'!$C$2:$C$100,G37,'BY-RSD-SH_AF'!$A$2:$A$100,"BASE")</f>
        <v>5.5595203690710603E-2</v>
      </c>
      <c r="E37" s="33" t="s">
        <v>115</v>
      </c>
      <c r="F37" s="33" t="s">
        <v>200</v>
      </c>
      <c r="G37" s="33" t="str">
        <f t="shared" si="6"/>
        <v>R-S*_Det_LPG*</v>
      </c>
    </row>
    <row r="38" spans="1:8" ht="15" x14ac:dyDescent="0.25">
      <c r="A38" s="32" t="s">
        <v>208</v>
      </c>
      <c r="B38" s="32" t="str">
        <f t="shared" si="5"/>
        <v>R-S*Det_ELC*</v>
      </c>
      <c r="C38" s="32">
        <f>SUMIFS('BY-RSD-SH_AF'!$L$2:$L$100,'BY-RSD-SH_AF'!$C$2:$C$100,G38,'BY-RSD-SH_AF'!$A$2:$A$100,"BASE")</f>
        <v>8.3228816543853501E-2</v>
      </c>
      <c r="E38" s="32" t="s">
        <v>115</v>
      </c>
      <c r="F38" s="32" t="s">
        <v>83</v>
      </c>
      <c r="G38" s="32" t="str">
        <f t="shared" si="6"/>
        <v>R-S*_Det_ELC*</v>
      </c>
    </row>
    <row r="39" spans="1:8" ht="15" x14ac:dyDescent="0.25">
      <c r="A39" s="33" t="s">
        <v>208</v>
      </c>
      <c r="B39" s="33" t="str">
        <f t="shared" si="5"/>
        <v>R-S*Det_KER*</v>
      </c>
      <c r="C39" s="33">
        <f>SUMIFS('BY-RSD-SH_AF'!$L$2:$L$100,'BY-RSD-SH_AF'!$C$2:$C$100,G39,'BY-RSD-SH_AF'!$A$2:$A$100,"BASE")</f>
        <v>4.1477826816639397E-2</v>
      </c>
      <c r="E39" s="33" t="s">
        <v>115</v>
      </c>
      <c r="F39" s="33" t="s">
        <v>201</v>
      </c>
      <c r="G39" s="33" t="str">
        <f t="shared" si="6"/>
        <v>R-S*_Det_KER*</v>
      </c>
    </row>
    <row r="40" spans="1:8" ht="15" x14ac:dyDescent="0.25">
      <c r="A40" s="32" t="s">
        <v>208</v>
      </c>
      <c r="B40" s="32" t="str">
        <f t="shared" si="5"/>
        <v>R-S*Det_GAS*</v>
      </c>
      <c r="C40" s="32">
        <f>SUMIFS('BY-RSD-SH_AF'!$L$2:$L$100,'BY-RSD-SH_AF'!$C$2:$C$100,G40,'BY-RSD-SH_AF'!$A$2:$A$100,"BASE")</f>
        <v>3.7040631160092499E-2</v>
      </c>
      <c r="E40" s="32" t="s">
        <v>115</v>
      </c>
      <c r="F40" s="32" t="s">
        <v>202</v>
      </c>
      <c r="G40" s="32" t="str">
        <f>"R-S*_"&amp;E39&amp;"_"&amp;F40&amp;"*"</f>
        <v>R-S*_Det_GAS*</v>
      </c>
    </row>
    <row r="41" spans="1:8" ht="15" x14ac:dyDescent="0.25">
      <c r="A41" s="33" t="s">
        <v>1</v>
      </c>
      <c r="B41" s="33" t="str">
        <f t="shared" si="5"/>
        <v>R-S*Det_PEA*</v>
      </c>
      <c r="C41" s="33">
        <f>SUMIFS('BY-RSD-SH_AF'!$L$2:$L$100,'BY-RSD-SH_AF'!$C$2:$C$100,G41,'BY-RSD-SH_AF'!$A$2:$A$100,"BASE")</f>
        <v>9.5005552686675293E-2</v>
      </c>
      <c r="E41" s="33" t="s">
        <v>115</v>
      </c>
      <c r="F41" s="33" t="s">
        <v>110</v>
      </c>
      <c r="G41" s="33" t="str">
        <f>"R-S*_"&amp;E41&amp;"_"&amp;F41&amp;"*"</f>
        <v>R-S*_Det_PEA*</v>
      </c>
    </row>
    <row r="42" spans="1:8" ht="15" x14ac:dyDescent="0.25">
      <c r="A42" s="32" t="s">
        <v>1</v>
      </c>
      <c r="B42" s="32" t="str">
        <f t="shared" si="5"/>
        <v>R-S*Det_SMF*</v>
      </c>
      <c r="C42" s="32">
        <f>SUMIFS('BY-RSD-SH_AF'!$L$2:$L$100,'BY-RSD-SH_AF'!$C$2:$C$100,G42,'BY-RSD-SH_AF'!$A$2:$A$100,"BASE")</f>
        <v>0.12981046442763899</v>
      </c>
      <c r="E42" s="32" t="s">
        <v>115</v>
      </c>
      <c r="F42" s="32" t="s">
        <v>111</v>
      </c>
      <c r="G42" s="32" t="str">
        <f>"R-S*_"&amp;E42&amp;"_"&amp;F42&amp;"*"</f>
        <v>R-S*_Det_SMF*</v>
      </c>
    </row>
    <row r="43" spans="1:8" ht="15" x14ac:dyDescent="0.25">
      <c r="A43" s="33" t="s">
        <v>208</v>
      </c>
      <c r="B43" s="33" t="str">
        <f t="shared" si="5"/>
        <v>R-S*Det_WOO*</v>
      </c>
      <c r="C43" s="33">
        <f>SUMIFS('BY-RSD-SH_AF'!$L$2:$L$100,'BY-RSD-SH_AF'!$C$2:$C$100,G43,'BY-RSD-SH_AF'!$A$2:$A$100,"BASE")</f>
        <v>7.5672129216388107E-2</v>
      </c>
      <c r="E43" s="33" t="s">
        <v>115</v>
      </c>
      <c r="F43" s="33" t="s">
        <v>203</v>
      </c>
      <c r="G43" s="33" t="str">
        <f>"R-S*_"&amp;E43&amp;"_"&amp;F43&amp;"*"</f>
        <v>R-S*_Det_WOO*</v>
      </c>
    </row>
    <row r="44" spans="1:8" ht="15" x14ac:dyDescent="0.25">
      <c r="A44" s="32" t="s">
        <v>208</v>
      </c>
      <c r="B44" s="32" t="str">
        <f t="shared" si="5"/>
        <v>R-S*Det_HET*</v>
      </c>
      <c r="C44" s="32">
        <f>SUMIFS('BY-RSD-SH_AF'!$L$2:$L$100,'BY-RSD-SH_AF'!$C$2:$C$100,G44,'BY-RSD-SH_AF'!$A$2:$A$100,"BASE")</f>
        <v>0.189996602787424</v>
      </c>
      <c r="E44" s="32" t="s">
        <v>115</v>
      </c>
      <c r="F44" s="32" t="s">
        <v>84</v>
      </c>
      <c r="G44" s="32" t="str">
        <f>"R-S*_"&amp;E44&amp;"_"&amp;F44&amp;"*"</f>
        <v>R-S*_Det_HET*</v>
      </c>
    </row>
    <row r="45" spans="1:8" ht="15" x14ac:dyDescent="0.25">
      <c r="A45" s="33" t="s">
        <v>1</v>
      </c>
      <c r="B45" s="33" t="str">
        <f t="shared" si="5"/>
        <v>R-S*Det_GEO*</v>
      </c>
      <c r="C45" s="33">
        <f>SUMIFS('BY-RSD-SH_AF'!$L$2:$L$100,'BY-RSD-SH_AF'!$C$2:$C$100,G45,'BY-RSD-SH_AF'!$A$2:$A$100,"BASE")</f>
        <v>0.21841678709847501</v>
      </c>
      <c r="E45" s="33" t="s">
        <v>115</v>
      </c>
      <c r="F45" s="33" t="s">
        <v>204</v>
      </c>
      <c r="G45" s="33" t="str">
        <f>"R-S*_"&amp;E45&amp;"_"&amp;F45&amp;"*"</f>
        <v>R-S*_Det_GEO*</v>
      </c>
    </row>
    <row r="46" spans="1:8" ht="15" x14ac:dyDescent="0.25">
      <c r="A46" s="32" t="s">
        <v>208</v>
      </c>
      <c r="B46" s="32" t="str">
        <f>"R-S*"&amp;E46&amp;"_"&amp;F46&amp;"*"</f>
        <v>R-S*Det_SOL*</v>
      </c>
      <c r="C46" s="32">
        <f>SUMIFS('BY-RSD-SH_AF'!$L$2:$L$100,'BY-RSD-SH_AF'!$C$2:$C$100,G46,'BY-RSD-SH_AF'!$A$2:$A$100,"BASE")</f>
        <v>0.189996602787424</v>
      </c>
      <c r="E46" s="32" t="s">
        <v>115</v>
      </c>
      <c r="F46" s="32" t="s">
        <v>251</v>
      </c>
      <c r="G46" s="32" t="str">
        <f>"R-S*_"&amp;E46&amp;"_"&amp;F44&amp;"*"</f>
        <v>R-S*_Det_HET*</v>
      </c>
    </row>
    <row r="47" spans="1:8" ht="15" x14ac:dyDescent="0.2">
      <c r="A47" s="29" t="s">
        <v>116</v>
      </c>
      <c r="B47" s="30"/>
      <c r="C47" s="31"/>
      <c r="E47" s="30"/>
      <c r="F47" s="30"/>
      <c r="G47" s="30"/>
    </row>
    <row r="48" spans="1:8" ht="15" x14ac:dyDescent="0.25">
      <c r="A48" s="32" t="s">
        <v>1</v>
      </c>
      <c r="B48" s="32" t="str">
        <f t="shared" ref="B48:B59" si="7">"R-WH_"&amp;E48&amp;"_"&amp;F48&amp;"*"</f>
        <v>R-WH_Apt_COA*</v>
      </c>
      <c r="C48" s="32">
        <f>SUMIFS('BY-RSD-WH_AF'!$L$2:$L$100,'BY-RSD-WH_AF'!$C$2:$C$100,G48,'BY-RSD-WH_AF'!$A$2:$A$100,"BASE")</f>
        <v>6.3768329096572304E-3</v>
      </c>
      <c r="E48" s="32" t="s">
        <v>109</v>
      </c>
      <c r="F48" s="32" t="s">
        <v>82</v>
      </c>
      <c r="G48" s="32" t="str">
        <f t="shared" ref="G48:G53" si="8">"R-WH_"&amp;E48&amp;"_"&amp;F48&amp;"*"</f>
        <v>R-WH_Apt_COA*</v>
      </c>
    </row>
    <row r="49" spans="1:7" ht="15" x14ac:dyDescent="0.25">
      <c r="A49" s="33" t="s">
        <v>1</v>
      </c>
      <c r="B49" s="33" t="str">
        <f t="shared" si="7"/>
        <v>R-WH_Apt_BDL*</v>
      </c>
      <c r="C49" s="33">
        <f>SUMIFS('BY-RSD-WH_AF'!$L$2:$L$100,'BY-RSD-WH_AF'!$C$2:$C$100,G49,'BY-RSD-WH_AF'!$A$2:$A$100,"BASE")</f>
        <v>7.1004600000000003E-3</v>
      </c>
      <c r="E49" s="33" t="s">
        <v>109</v>
      </c>
      <c r="F49" s="33" t="s">
        <v>199</v>
      </c>
      <c r="G49" s="33" t="str">
        <f t="shared" si="8"/>
        <v>R-WH_Apt_BDL*</v>
      </c>
    </row>
    <row r="50" spans="1:7" ht="15" x14ac:dyDescent="0.25">
      <c r="A50" s="32" t="s">
        <v>1</v>
      </c>
      <c r="B50" s="32" t="str">
        <f t="shared" si="7"/>
        <v>R-WH_Apt_ETH*</v>
      </c>
      <c r="C50" s="32">
        <f>SUMIFS('BY-RSD-WH_AF'!$L$2:$L$100,'BY-RSD-WH_AF'!$C$2:$C$100,G50,'BY-RSD-WH_AF'!$A$2:$A$100,"BASE")</f>
        <v>8.5546800000000003E-3</v>
      </c>
      <c r="E50" s="32" t="s">
        <v>109</v>
      </c>
      <c r="F50" s="32" t="s">
        <v>198</v>
      </c>
      <c r="G50" s="32" t="str">
        <f t="shared" si="8"/>
        <v>R-WH_Apt_ETH*</v>
      </c>
    </row>
    <row r="51" spans="1:7" ht="15" x14ac:dyDescent="0.25">
      <c r="A51" s="33" t="s">
        <v>208</v>
      </c>
      <c r="B51" s="33" t="str">
        <f t="shared" si="7"/>
        <v>R-WH_Apt_LPG*</v>
      </c>
      <c r="C51" s="33">
        <f>SUMIFS('BY-RSD-WH_AF'!$L$2:$L$100,'BY-RSD-WH_AF'!$C$2:$C$100,G51,'BY-RSD-WH_AF'!$A$2:$A$100,"BASE")</f>
        <v>8.8234631689712503E-3</v>
      </c>
      <c r="E51" s="33" t="s">
        <v>109</v>
      </c>
      <c r="F51" s="33" t="s">
        <v>200</v>
      </c>
      <c r="G51" s="33" t="str">
        <f t="shared" si="8"/>
        <v>R-WH_Apt_LPG*</v>
      </c>
    </row>
    <row r="52" spans="1:7" ht="15" x14ac:dyDescent="0.25">
      <c r="A52" s="32" t="s">
        <v>208</v>
      </c>
      <c r="B52" s="32" t="str">
        <f t="shared" si="7"/>
        <v>R-WH_Apt_ELC*</v>
      </c>
      <c r="C52" s="32">
        <f>SUMIFS('BY-RSD-WH_AF'!$L$2:$L$100,'BY-RSD-WH_AF'!$C$2:$C$100,G52,'BY-RSD-WH_AF'!$A$2:$A$100,"BASE")</f>
        <v>4.547139931032923E-2</v>
      </c>
      <c r="E52" s="32" t="s">
        <v>109</v>
      </c>
      <c r="F52" s="32" t="s">
        <v>83</v>
      </c>
      <c r="G52" s="32" t="str">
        <f t="shared" si="8"/>
        <v>R-WH_Apt_ELC*</v>
      </c>
    </row>
    <row r="53" spans="1:7" ht="15" x14ac:dyDescent="0.25">
      <c r="A53" s="33" t="s">
        <v>1</v>
      </c>
      <c r="B53" s="33" t="str">
        <f t="shared" si="7"/>
        <v>R-WH_Apt_KER*</v>
      </c>
      <c r="C53" s="33">
        <f>SUMIFS('BY-RSD-WH_AF'!$L$2:$L$100,'BY-RSD-WH_AF'!$C$2:$C$100,G53,'BY-RSD-WH_AF'!$A$2:$A$100,"BASE")</f>
        <v>8.6288756048648694E-3</v>
      </c>
      <c r="E53" s="33" t="s">
        <v>109</v>
      </c>
      <c r="F53" s="33" t="s">
        <v>201</v>
      </c>
      <c r="G53" s="33" t="str">
        <f t="shared" si="8"/>
        <v>R-WH_Apt_KER*</v>
      </c>
    </row>
    <row r="54" spans="1:7" ht="15" x14ac:dyDescent="0.25">
      <c r="A54" s="32" t="s">
        <v>208</v>
      </c>
      <c r="B54" s="32" t="str">
        <f t="shared" si="7"/>
        <v>R-WH_Apt_GAS*</v>
      </c>
      <c r="C54" s="32">
        <f>SUMIFS('BY-RSD-WH_AF'!$L$2:$L$100,'BY-RSD-WH_AF'!$C$2:$C$100,G54,'BY-RSD-WH_AF'!$A$2:$A$100,"BASE")</f>
        <v>7.0999155767537403E-3</v>
      </c>
      <c r="E54" s="32" t="s">
        <v>109</v>
      </c>
      <c r="F54" s="32" t="s">
        <v>202</v>
      </c>
      <c r="G54" s="32" t="str">
        <f>"R-WH_"&amp;E53&amp;"_"&amp;F54&amp;"*"</f>
        <v>R-WH_Apt_GAS*</v>
      </c>
    </row>
    <row r="55" spans="1:7" ht="15" x14ac:dyDescent="0.25">
      <c r="A55" s="33" t="s">
        <v>1</v>
      </c>
      <c r="B55" s="33" t="str">
        <f t="shared" si="7"/>
        <v>R-WH_Apt_PEA*</v>
      </c>
      <c r="C55" s="33">
        <f>SUMIFS('BY-RSD-WH_AF'!$L$2:$L$100,'BY-RSD-WH_AF'!$C$2:$C$100,G55,'BY-RSD-WH_AF'!$A$2:$A$100,"BASE")</f>
        <v>8.5740576923076899E-3</v>
      </c>
      <c r="E55" s="33" t="s">
        <v>109</v>
      </c>
      <c r="F55" s="33" t="s">
        <v>110</v>
      </c>
      <c r="G55" s="33" t="str">
        <f>"R-WH_"&amp;E55&amp;"_"&amp;F55&amp;"*"</f>
        <v>R-WH_Apt_PEA*</v>
      </c>
    </row>
    <row r="56" spans="1:7" ht="15" x14ac:dyDescent="0.25">
      <c r="A56" s="32" t="s">
        <v>1</v>
      </c>
      <c r="B56" s="32" t="str">
        <f t="shared" si="7"/>
        <v>R-WH_Apt_SMF*</v>
      </c>
      <c r="C56" s="32">
        <f>SUMIFS('BY-RSD-WH_AF'!$L$2:$L$100,'BY-RSD-WH_AF'!$C$2:$C$100,G56,'BY-RSD-WH_AF'!$A$2:$A$100,"BASE")</f>
        <v>8.5332927933924694E-3</v>
      </c>
      <c r="E56" s="32" t="s">
        <v>109</v>
      </c>
      <c r="F56" s="32" t="s">
        <v>111</v>
      </c>
      <c r="G56" s="32" t="str">
        <f>"R-WH_"&amp;E56&amp;"_"&amp;F56&amp;"*"</f>
        <v>R-WH_Apt_SMF*</v>
      </c>
    </row>
    <row r="57" spans="1:7" ht="15" x14ac:dyDescent="0.25">
      <c r="A57" s="33" t="s">
        <v>208</v>
      </c>
      <c r="B57" s="33" t="str">
        <f t="shared" si="7"/>
        <v>R-WH_Apt_WOO*</v>
      </c>
      <c r="C57" s="33">
        <f>SUMIFS('BY-RSD-WH_AF'!$L$2:$L$100,'BY-RSD-WH_AF'!$C$2:$C$100,G57,'BY-RSD-WH_AF'!$A$2:$A$100,"BASE")</f>
        <v>7.6632802703553099E-3</v>
      </c>
      <c r="E57" s="33" t="s">
        <v>109</v>
      </c>
      <c r="F57" s="33" t="s">
        <v>203</v>
      </c>
      <c r="G57" s="33" t="str">
        <f>"R-WH_"&amp;E57&amp;"_"&amp;F57&amp;"*"</f>
        <v>R-WH_Apt_WOO*</v>
      </c>
    </row>
    <row r="58" spans="1:7" ht="15" x14ac:dyDescent="0.25">
      <c r="A58" s="32" t="s">
        <v>1</v>
      </c>
      <c r="B58" s="32" t="str">
        <f t="shared" si="7"/>
        <v>R-WH_Apt_HET*</v>
      </c>
      <c r="C58" s="32">
        <f>SUMIFS('BY-RSD-WH_AF'!$L$2:$L$100,'BY-RSD-WH_AF'!$C$2:$C$100,G58,'BY-RSD-WH_AF'!$A$2:$A$100,"BASE")</f>
        <v>3.0627633026508998E-4</v>
      </c>
      <c r="E58" s="32" t="s">
        <v>109</v>
      </c>
      <c r="F58" s="32" t="s">
        <v>84</v>
      </c>
      <c r="G58" s="32" t="str">
        <f>"R-WH_"&amp;E58&amp;"_"&amp;F58&amp;"*"</f>
        <v>R-WH_Apt_HET*</v>
      </c>
    </row>
    <row r="59" spans="1:7" ht="15" x14ac:dyDescent="0.25">
      <c r="A59" s="33" t="s">
        <v>1</v>
      </c>
      <c r="B59" s="33" t="str">
        <f t="shared" si="7"/>
        <v>R-WH_Apt_GEO*</v>
      </c>
      <c r="C59" s="33">
        <f>SUMIFS('BY-RSD-WH_AF'!$L$2:$L$100,'BY-RSD-WH_AF'!$C$2:$C$100,G59,'BY-RSD-WH_AF'!$A$2:$A$100,"BASE")</f>
        <v>0</v>
      </c>
      <c r="E59" s="33" t="s">
        <v>109</v>
      </c>
      <c r="F59" s="33" t="s">
        <v>204</v>
      </c>
      <c r="G59" s="33" t="str">
        <f>"R-WH_"&amp;E59&amp;"_"&amp;F59&amp;"*"</f>
        <v>R-WH_Apt_GEO*</v>
      </c>
    </row>
    <row r="60" spans="1:7" ht="15" x14ac:dyDescent="0.25">
      <c r="A60" s="32" t="s">
        <v>208</v>
      </c>
      <c r="B60" s="32" t="str">
        <f>"R-WH_"&amp;E60&amp;"_"&amp;F60&amp;"*"</f>
        <v>R-WH_Apt_SOL*</v>
      </c>
      <c r="C60" s="32">
        <f>SUMIFS('BY-RSD-WH_AF'!$L$2:$L$100,'BY-RSD-WH_AF'!$C$2:$C$100,G60,'BY-RSD-WH_AF'!$A$2:$A$100,"BASE")</f>
        <v>3.0627633026508998E-4</v>
      </c>
      <c r="E60" s="32" t="s">
        <v>109</v>
      </c>
      <c r="F60" s="32" t="s">
        <v>251</v>
      </c>
      <c r="G60" s="32" t="str">
        <f>"R-WH_"&amp;E60&amp;"_"&amp;F58&amp;"*"</f>
        <v>R-WH_Apt_HET*</v>
      </c>
    </row>
    <row r="61" spans="1:7" ht="15" x14ac:dyDescent="0.2">
      <c r="A61" s="29" t="s">
        <v>117</v>
      </c>
      <c r="B61" s="30"/>
      <c r="C61" s="30"/>
      <c r="D61" s="30"/>
      <c r="E61" s="30"/>
      <c r="F61" s="30"/>
      <c r="G61" s="30"/>
    </row>
    <row r="62" spans="1:7" ht="15" x14ac:dyDescent="0.25">
      <c r="A62" s="32" t="s">
        <v>1</v>
      </c>
      <c r="B62" s="32" t="str">
        <f t="shared" ref="B62:B73" si="9">"R-WH_"&amp;E62&amp;"_"&amp;F62&amp;"*"</f>
        <v>R-WH_Att_COA*</v>
      </c>
      <c r="C62" s="32">
        <f>SUMIFS('BY-RSD-WH_AF'!$L$2:$L$100,'BY-RSD-WH_AF'!$C$2:$C$100,G62,'BY-RSD-WH_AF'!$A$2:$A$100,"BASE")</f>
        <v>9.3819421193711804E-3</v>
      </c>
      <c r="E62" s="32" t="s">
        <v>105</v>
      </c>
      <c r="F62" s="32" t="s">
        <v>82</v>
      </c>
      <c r="G62" s="32" t="str">
        <f t="shared" ref="G62:G67" si="10">"R-WH_"&amp;E62&amp;"_"&amp;F62&amp;"*"</f>
        <v>R-WH_Att_COA*</v>
      </c>
    </row>
    <row r="63" spans="1:7" ht="15" x14ac:dyDescent="0.25">
      <c r="A63" s="33" t="s">
        <v>1</v>
      </c>
      <c r="B63" s="33" t="str">
        <f t="shared" si="9"/>
        <v>R-WH_Att_BDL*</v>
      </c>
      <c r="C63" s="33">
        <f>SUMIFS('BY-RSD-WH_AF'!$L$2:$L$100,'BY-RSD-WH_AF'!$C$2:$C$100,G63,'BY-RSD-WH_AF'!$A$2:$A$100,"BASE")</f>
        <v>1.40208E-2</v>
      </c>
      <c r="E63" s="33" t="s">
        <v>105</v>
      </c>
      <c r="F63" s="33" t="s">
        <v>199</v>
      </c>
      <c r="G63" s="33" t="str">
        <f t="shared" si="10"/>
        <v>R-WH_Att_BDL*</v>
      </c>
    </row>
    <row r="64" spans="1:7" ht="15" x14ac:dyDescent="0.25">
      <c r="A64" s="32" t="s">
        <v>1</v>
      </c>
      <c r="B64" s="32" t="str">
        <f t="shared" si="9"/>
        <v>R-WH_Att_ETH*</v>
      </c>
      <c r="C64" s="32">
        <f>SUMIFS('BY-RSD-WH_AF'!$L$2:$L$100,'BY-RSD-WH_AF'!$C$2:$C$100,G64,'BY-RSD-WH_AF'!$A$2:$A$100,"BASE")</f>
        <v>1.059804E-2</v>
      </c>
      <c r="E64" s="32" t="s">
        <v>105</v>
      </c>
      <c r="F64" s="32" t="s">
        <v>198</v>
      </c>
      <c r="G64" s="32" t="str">
        <f t="shared" si="10"/>
        <v>R-WH_Att_ETH*</v>
      </c>
    </row>
    <row r="65" spans="1:7" ht="15" x14ac:dyDescent="0.25">
      <c r="A65" s="33" t="s">
        <v>208</v>
      </c>
      <c r="B65" s="33" t="str">
        <f t="shared" si="9"/>
        <v>R-WH_Att_LPG*</v>
      </c>
      <c r="C65" s="33">
        <f>SUMIFS('BY-RSD-WH_AF'!$L$2:$L$100,'BY-RSD-WH_AF'!$C$2:$C$100,G65,'BY-RSD-WH_AF'!$A$2:$A$100,"BASE")</f>
        <v>1.1663366309857801E-2</v>
      </c>
      <c r="E65" s="33" t="s">
        <v>105</v>
      </c>
      <c r="F65" s="33" t="s">
        <v>200</v>
      </c>
      <c r="G65" s="33" t="str">
        <f t="shared" si="10"/>
        <v>R-WH_Att_LPG*</v>
      </c>
    </row>
    <row r="66" spans="1:7" ht="15" x14ac:dyDescent="0.25">
      <c r="A66" s="32" t="s">
        <v>208</v>
      </c>
      <c r="B66" s="32" t="str">
        <f t="shared" si="9"/>
        <v>R-WH_Att_ELC*</v>
      </c>
      <c r="C66" s="32">
        <f>SUMIFS('BY-RSD-WH_AF'!$L$2:$L$100,'BY-RSD-WH_AF'!$C$2:$C$100,G66,'BY-RSD-WH_AF'!$A$2:$A$100,"BASE")</f>
        <v>3.6569117177568902E-2</v>
      </c>
      <c r="E66" s="32" t="s">
        <v>105</v>
      </c>
      <c r="F66" s="32" t="s">
        <v>83</v>
      </c>
      <c r="G66" s="32" t="str">
        <f t="shared" si="10"/>
        <v>R-WH_Att_ELC*</v>
      </c>
    </row>
    <row r="67" spans="1:7" ht="15" x14ac:dyDescent="0.25">
      <c r="A67" s="33" t="s">
        <v>1</v>
      </c>
      <c r="B67" s="33" t="str">
        <f t="shared" si="9"/>
        <v>R-WH_Att_KER*</v>
      </c>
      <c r="C67" s="33">
        <f>SUMIFS('BY-RSD-WH_AF'!$L$2:$L$100,'BY-RSD-WH_AF'!$C$2:$C$100,G67,'BY-RSD-WH_AF'!$A$2:$A$100,"BASE")</f>
        <v>9.4091382425110903E-3</v>
      </c>
      <c r="E67" s="33" t="s">
        <v>105</v>
      </c>
      <c r="F67" s="33" t="s">
        <v>201</v>
      </c>
      <c r="G67" s="33" t="str">
        <f t="shared" si="10"/>
        <v>R-WH_Att_KER*</v>
      </c>
    </row>
    <row r="68" spans="1:7" ht="15" x14ac:dyDescent="0.25">
      <c r="A68" s="32" t="s">
        <v>208</v>
      </c>
      <c r="B68" s="32" t="str">
        <f t="shared" si="9"/>
        <v>R-WH_Att_GAS*</v>
      </c>
      <c r="C68" s="32">
        <f>SUMIFS('BY-RSD-WH_AF'!$L$2:$L$100,'BY-RSD-WH_AF'!$C$2:$C$100,G68,'BY-RSD-WH_AF'!$A$2:$A$100,"BASE")</f>
        <v>9.2067094002643308E-3</v>
      </c>
      <c r="E68" s="32" t="s">
        <v>105</v>
      </c>
      <c r="F68" s="32" t="s">
        <v>202</v>
      </c>
      <c r="G68" s="32" t="str">
        <f>"R-WH_"&amp;E67&amp;"_"&amp;F68&amp;"*"</f>
        <v>R-WH_Att_GAS*</v>
      </c>
    </row>
    <row r="69" spans="1:7" ht="15" x14ac:dyDescent="0.25">
      <c r="A69" s="33" t="s">
        <v>1</v>
      </c>
      <c r="B69" s="33" t="str">
        <f t="shared" si="9"/>
        <v>R-WH_Att_PEA*</v>
      </c>
      <c r="C69" s="33">
        <f>SUMIFS('BY-RSD-WH_AF'!$L$2:$L$100,'BY-RSD-WH_AF'!$C$2:$C$100,G69,'BY-RSD-WH_AF'!$A$2:$A$100,"BASE")</f>
        <v>1.08711386313101E-2</v>
      </c>
      <c r="E69" s="33" t="s">
        <v>105</v>
      </c>
      <c r="F69" s="33" t="s">
        <v>110</v>
      </c>
      <c r="G69" s="33" t="str">
        <f>"R-WH_"&amp;E69&amp;"_"&amp;F69&amp;"*"</f>
        <v>R-WH_Att_PEA*</v>
      </c>
    </row>
    <row r="70" spans="1:7" ht="15" x14ac:dyDescent="0.25">
      <c r="A70" s="32" t="s">
        <v>1</v>
      </c>
      <c r="B70" s="32" t="str">
        <f t="shared" si="9"/>
        <v>R-WH_Att_SMF*</v>
      </c>
      <c r="C70" s="32">
        <f>SUMIFS('BY-RSD-WH_AF'!$L$2:$L$100,'BY-RSD-WH_AF'!$C$2:$C$100,G70,'BY-RSD-WH_AF'!$A$2:$A$100,"BASE")</f>
        <v>9.3095279184719493E-3</v>
      </c>
      <c r="E70" s="32" t="s">
        <v>105</v>
      </c>
      <c r="F70" s="32" t="s">
        <v>111</v>
      </c>
      <c r="G70" s="32" t="str">
        <f>"R-WH_"&amp;E70&amp;"_"&amp;F70&amp;"*"</f>
        <v>R-WH_Att_SMF*</v>
      </c>
    </row>
    <row r="71" spans="1:7" ht="15" x14ac:dyDescent="0.25">
      <c r="A71" s="33" t="s">
        <v>208</v>
      </c>
      <c r="B71" s="33" t="str">
        <f t="shared" si="9"/>
        <v>R-WH_Att_WOO*</v>
      </c>
      <c r="C71" s="33">
        <f>SUMIFS('BY-RSD-WH_AF'!$L$2:$L$100,'BY-RSD-WH_AF'!$C$2:$C$100,G71,'BY-RSD-WH_AF'!$A$2:$A$100,"BASE")</f>
        <v>8.8655256033915893E-3</v>
      </c>
      <c r="E71" s="33" t="s">
        <v>105</v>
      </c>
      <c r="F71" s="33" t="s">
        <v>203</v>
      </c>
      <c r="G71" s="33" t="str">
        <f>"R-WH_"&amp;E71&amp;"_"&amp;F71&amp;"*"</f>
        <v>R-WH_Att_WOO*</v>
      </c>
    </row>
    <row r="72" spans="1:7" ht="15" x14ac:dyDescent="0.25">
      <c r="A72" s="32" t="s">
        <v>1</v>
      </c>
      <c r="B72" s="32" t="str">
        <f t="shared" si="9"/>
        <v>R-WH_Att_HET*</v>
      </c>
      <c r="C72" s="32">
        <f>SUMIFS('BY-RSD-WH_AF'!$L$2:$L$100,'BY-RSD-WH_AF'!$C$2:$C$100,G72,'BY-RSD-WH_AF'!$A$2:$A$100,"BASE")</f>
        <v>7.6939300464232304E-4</v>
      </c>
      <c r="E72" s="32" t="s">
        <v>105</v>
      </c>
      <c r="F72" s="32" t="s">
        <v>84</v>
      </c>
      <c r="G72" s="32" t="str">
        <f>"R-WH_"&amp;E72&amp;"_"&amp;F72&amp;"*"</f>
        <v>R-WH_Att_HET*</v>
      </c>
    </row>
    <row r="73" spans="1:7" ht="15" x14ac:dyDescent="0.25">
      <c r="A73" s="33" t="s">
        <v>1</v>
      </c>
      <c r="B73" s="33" t="str">
        <f t="shared" si="9"/>
        <v>R-WH_Att_GEO*</v>
      </c>
      <c r="C73" s="33">
        <f>SUMIFS('BY-RSD-WH_AF'!$L$2:$L$100,'BY-RSD-WH_AF'!$C$2:$C$100,G73,'BY-RSD-WH_AF'!$A$2:$A$100,"BASE")</f>
        <v>0</v>
      </c>
      <c r="E73" s="33" t="s">
        <v>105</v>
      </c>
      <c r="F73" s="33" t="s">
        <v>204</v>
      </c>
      <c r="G73" s="33" t="str">
        <f>"R-WH_"&amp;E73&amp;"_"&amp;F73&amp;"*"</f>
        <v>R-WH_Att_GEO*</v>
      </c>
    </row>
    <row r="74" spans="1:7" ht="15" x14ac:dyDescent="0.25">
      <c r="A74" s="32" t="s">
        <v>208</v>
      </c>
      <c r="B74" s="32" t="str">
        <f>"R-WH_"&amp;E74&amp;"_"&amp;F74&amp;"*"</f>
        <v>R-WH_Att_SOL*</v>
      </c>
      <c r="C74" s="32">
        <f>SUMIFS('BY-RSD-WH_AF'!$L$2:$L$100,'BY-RSD-WH_AF'!$C$2:$C$100,G74,'BY-RSD-WH_AF'!$A$2:$A$100,"BASE")</f>
        <v>7.6939300464232304E-4</v>
      </c>
      <c r="E74" s="32" t="s">
        <v>105</v>
      </c>
      <c r="F74" s="32" t="s">
        <v>251</v>
      </c>
      <c r="G74" s="32" t="str">
        <f>"R-WH_"&amp;E74&amp;"_"&amp;F72&amp;"*"</f>
        <v>R-WH_Att_HET*</v>
      </c>
    </row>
    <row r="75" spans="1:7" ht="15" x14ac:dyDescent="0.2">
      <c r="A75" s="29" t="s">
        <v>118</v>
      </c>
      <c r="B75" s="30"/>
      <c r="C75" s="30"/>
      <c r="D75" s="30"/>
      <c r="E75" s="30"/>
      <c r="F75" s="30"/>
      <c r="G75" s="30"/>
    </row>
    <row r="76" spans="1:7" ht="15" x14ac:dyDescent="0.25">
      <c r="A76" s="32" t="s">
        <v>1</v>
      </c>
      <c r="B76" s="32" t="str">
        <f t="shared" ref="B76:B87" si="11">"R-WH_"&amp;E76&amp;"_"&amp;F76&amp;"*"</f>
        <v>R-WH_Det_COA*</v>
      </c>
      <c r="C76" s="32">
        <f>SUMIFS('BY-RSD-WH_AF'!$L$2:$L$100,'BY-RSD-WH_AF'!$C$2:$C$100,G76,'BY-RSD-WH_AF'!$A$2:$A$100,"BASE")</f>
        <v>1.13737894552843E-2</v>
      </c>
      <c r="E76" s="32" t="s">
        <v>115</v>
      </c>
      <c r="F76" s="32" t="s">
        <v>82</v>
      </c>
      <c r="G76" s="32" t="str">
        <f t="shared" ref="G76:G81" si="12">"R-WH_"&amp;E76&amp;"_"&amp;F76&amp;"*"</f>
        <v>R-WH_Det_COA*</v>
      </c>
    </row>
    <row r="77" spans="1:7" ht="15" x14ac:dyDescent="0.25">
      <c r="A77" s="33" t="s">
        <v>1</v>
      </c>
      <c r="B77" s="33" t="str">
        <f t="shared" si="11"/>
        <v>R-WH_Det_BDL*</v>
      </c>
      <c r="C77" s="33">
        <f>SUMIFS('BY-RSD-WH_AF'!$L$2:$L$100,'BY-RSD-WH_AF'!$C$2:$C$100,G77,'BY-RSD-WH_AF'!$A$2:$A$100,"BASE")</f>
        <v>1.0679040000000001E-2</v>
      </c>
      <c r="E77" s="33" t="s">
        <v>115</v>
      </c>
      <c r="F77" s="33" t="s">
        <v>199</v>
      </c>
      <c r="G77" s="33" t="str">
        <f t="shared" si="12"/>
        <v>R-WH_Det_BDL*</v>
      </c>
    </row>
    <row r="78" spans="1:7" ht="15" x14ac:dyDescent="0.25">
      <c r="A78" s="32" t="s">
        <v>1</v>
      </c>
      <c r="B78" s="32" t="str">
        <f t="shared" si="11"/>
        <v>R-WH_Det_ETH*</v>
      </c>
      <c r="C78" s="32">
        <f>SUMIFS('BY-RSD-WH_AF'!$L$2:$L$100,'BY-RSD-WH_AF'!$C$2:$C$100,G78,'BY-RSD-WH_AF'!$A$2:$A$100,"BASE")</f>
        <v>1.2096539999999999E-2</v>
      </c>
      <c r="E78" s="32" t="s">
        <v>115</v>
      </c>
      <c r="F78" s="32" t="s">
        <v>198</v>
      </c>
      <c r="G78" s="32" t="str">
        <f t="shared" si="12"/>
        <v>R-WH_Det_ETH*</v>
      </c>
    </row>
    <row r="79" spans="1:7" ht="15" x14ac:dyDescent="0.25">
      <c r="A79" s="33" t="s">
        <v>208</v>
      </c>
      <c r="B79" s="33" t="str">
        <f t="shared" si="11"/>
        <v>R-WH_Det_LPG*</v>
      </c>
      <c r="C79" s="33">
        <f>SUMIFS('BY-RSD-WH_AF'!$L$2:$L$100,'BY-RSD-WH_AF'!$C$2:$C$100,G79,'BY-RSD-WH_AF'!$A$2:$A$100,"BASE")</f>
        <v>1.4149231710993301E-2</v>
      </c>
      <c r="E79" s="33" t="s">
        <v>115</v>
      </c>
      <c r="F79" s="33" t="s">
        <v>200</v>
      </c>
      <c r="G79" s="33" t="str">
        <f t="shared" si="12"/>
        <v>R-WH_Det_LPG*</v>
      </c>
    </row>
    <row r="80" spans="1:7" ht="15" x14ac:dyDescent="0.25">
      <c r="A80" s="32" t="s">
        <v>208</v>
      </c>
      <c r="B80" s="32" t="str">
        <f t="shared" si="11"/>
        <v>R-WH_Det_ELC*</v>
      </c>
      <c r="C80" s="32">
        <f>SUMIFS('BY-RSD-WH_AF'!$L$2:$L$100,'BY-RSD-WH_AF'!$C$2:$C$100,G80,'BY-RSD-WH_AF'!$A$2:$A$100,"BASE")</f>
        <v>3.5827666806884303E-2</v>
      </c>
      <c r="E80" s="32" t="s">
        <v>115</v>
      </c>
      <c r="F80" s="32" t="s">
        <v>83</v>
      </c>
      <c r="G80" s="32" t="str">
        <f t="shared" si="12"/>
        <v>R-WH_Det_ELC*</v>
      </c>
    </row>
    <row r="81" spans="1:7" ht="15" x14ac:dyDescent="0.25">
      <c r="A81" s="33" t="s">
        <v>1</v>
      </c>
      <c r="B81" s="33" t="str">
        <f t="shared" si="11"/>
        <v>R-WH_Det_KER*</v>
      </c>
      <c r="C81" s="33">
        <f>SUMIFS('BY-RSD-WH_AF'!$L$2:$L$100,'BY-RSD-WH_AF'!$C$2:$C$100,G81,'BY-RSD-WH_AF'!$A$2:$A$100,"BASE")</f>
        <v>1.22701813726626E-2</v>
      </c>
      <c r="E81" s="33" t="s">
        <v>115</v>
      </c>
      <c r="F81" s="33" t="s">
        <v>201</v>
      </c>
      <c r="G81" s="33" t="str">
        <f t="shared" si="12"/>
        <v>R-WH_Det_KER*</v>
      </c>
    </row>
    <row r="82" spans="1:7" ht="15" x14ac:dyDescent="0.25">
      <c r="A82" s="32" t="s">
        <v>208</v>
      </c>
      <c r="B82" s="32" t="str">
        <f t="shared" si="11"/>
        <v>R-WH_Det_GAS*</v>
      </c>
      <c r="C82" s="32">
        <f>SUMIFS('BY-RSD-WH_AF'!$L$2:$L$100,'BY-RSD-WH_AF'!$C$2:$C$100,G82,'BY-RSD-WH_AF'!$A$2:$A$100,"BASE")</f>
        <v>1.18538093576453E-2</v>
      </c>
      <c r="E82" s="32" t="s">
        <v>115</v>
      </c>
      <c r="F82" s="32" t="s">
        <v>202</v>
      </c>
      <c r="G82" s="32" t="str">
        <f>"R-WH_"&amp;E81&amp;"_"&amp;F82&amp;"*"</f>
        <v>R-WH_Det_GAS*</v>
      </c>
    </row>
    <row r="83" spans="1:7" ht="15" x14ac:dyDescent="0.25">
      <c r="A83" s="33" t="s">
        <v>1</v>
      </c>
      <c r="B83" s="33" t="str">
        <f t="shared" si="11"/>
        <v>R-WH_Det_PEA*</v>
      </c>
      <c r="C83" s="33">
        <f>SUMIFS('BY-RSD-WH_AF'!$L$2:$L$100,'BY-RSD-WH_AF'!$C$2:$C$100,G83,'BY-RSD-WH_AF'!$A$2:$A$100,"BASE")</f>
        <v>1.24915801777354E-2</v>
      </c>
      <c r="E83" s="33" t="s">
        <v>115</v>
      </c>
      <c r="F83" s="33" t="s">
        <v>110</v>
      </c>
      <c r="G83" s="33" t="str">
        <f>"R-WH_"&amp;E83&amp;"_"&amp;F83&amp;"*"</f>
        <v>R-WH_Det_PEA*</v>
      </c>
    </row>
    <row r="84" spans="1:7" ht="15" x14ac:dyDescent="0.25">
      <c r="A84" s="32" t="s">
        <v>1</v>
      </c>
      <c r="B84" s="32" t="str">
        <f t="shared" si="11"/>
        <v>R-WH_Det_SMF*</v>
      </c>
      <c r="C84" s="32">
        <f>SUMIFS('BY-RSD-WH_AF'!$L$2:$L$100,'BY-RSD-WH_AF'!$C$2:$C$100,G84,'BY-RSD-WH_AF'!$A$2:$A$100,"BASE")</f>
        <v>1.1286753739723199E-2</v>
      </c>
      <c r="E84" s="32" t="s">
        <v>115</v>
      </c>
      <c r="F84" s="32" t="s">
        <v>111</v>
      </c>
      <c r="G84" s="32" t="str">
        <f>"R-WH_"&amp;E84&amp;"_"&amp;F84&amp;"*"</f>
        <v>R-WH_Det_SMF*</v>
      </c>
    </row>
    <row r="85" spans="1:7" ht="15" x14ac:dyDescent="0.25">
      <c r="A85" s="33" t="s">
        <v>208</v>
      </c>
      <c r="B85" s="33" t="str">
        <f t="shared" si="11"/>
        <v>R-WH_Det_WOO*</v>
      </c>
      <c r="C85" s="33">
        <f>SUMIFS('BY-RSD-WH_AF'!$L$2:$L$100,'BY-RSD-WH_AF'!$C$2:$C$100,G85,'BY-RSD-WH_AF'!$A$2:$A$100,"BASE")</f>
        <v>1.27164544907902E-2</v>
      </c>
      <c r="E85" s="33" t="s">
        <v>115</v>
      </c>
      <c r="F85" s="33" t="s">
        <v>203</v>
      </c>
      <c r="G85" s="33" t="str">
        <f>"R-WH_"&amp;E85&amp;"_"&amp;F85&amp;"*"</f>
        <v>R-WH_Det_WOO*</v>
      </c>
    </row>
    <row r="86" spans="1:7" ht="15" x14ac:dyDescent="0.25">
      <c r="A86" s="32" t="s">
        <v>1</v>
      </c>
      <c r="B86" s="32" t="str">
        <f t="shared" si="11"/>
        <v>R-WH_Det_HET*</v>
      </c>
      <c r="C86" s="32">
        <f>SUMIFS('BY-RSD-WH_AF'!$L$2:$L$100,'BY-RSD-WH_AF'!$C$2:$C$100,G86,'BY-RSD-WH_AF'!$A$2:$A$100,"BASE")</f>
        <v>1.2874844310725899E-3</v>
      </c>
      <c r="E86" s="32" t="s">
        <v>115</v>
      </c>
      <c r="F86" s="32" t="s">
        <v>84</v>
      </c>
      <c r="G86" s="32" t="str">
        <f>"R-WH_"&amp;E86&amp;"_"&amp;F86&amp;"*"</f>
        <v>R-WH_Det_HET*</v>
      </c>
    </row>
    <row r="87" spans="1:7" ht="15" x14ac:dyDescent="0.25">
      <c r="A87" s="33" t="s">
        <v>1</v>
      </c>
      <c r="B87" s="33" t="str">
        <f t="shared" si="11"/>
        <v>R-WH_Det_GEO*</v>
      </c>
      <c r="C87" s="33">
        <f>SUMIFS('BY-RSD-WH_AF'!$L$2:$L$100,'BY-RSD-WH_AF'!$C$2:$C$100,G87,'BY-RSD-WH_AF'!$A$2:$A$100,"BASE")</f>
        <v>0</v>
      </c>
      <c r="E87" s="33" t="s">
        <v>115</v>
      </c>
      <c r="F87" s="33" t="s">
        <v>204</v>
      </c>
      <c r="G87" s="33" t="str">
        <f>"R-WH_"&amp;E87&amp;"_"&amp;F87&amp;"*"</f>
        <v>R-WH_Det_GEO*</v>
      </c>
    </row>
    <row r="88" spans="1:7" ht="15" x14ac:dyDescent="0.25">
      <c r="A88" s="32" t="s">
        <v>208</v>
      </c>
      <c r="B88" s="32" t="str">
        <f>"R-WH_"&amp;E88&amp;"_"&amp;F88&amp;"*"</f>
        <v>R-WH_Det_SOL*</v>
      </c>
      <c r="C88" s="32">
        <f>SUMIFS('BY-RSD-WH_AF'!$L$2:$L$100,'BY-RSD-WH_AF'!$C$2:$C$100,G88,'BY-RSD-WH_AF'!$A$2:$A$100,"BASE")</f>
        <v>1.2874844310725899E-3</v>
      </c>
      <c r="E88" s="32" t="s">
        <v>115</v>
      </c>
      <c r="F88" s="32" t="s">
        <v>251</v>
      </c>
      <c r="G88" s="32" t="str">
        <f>"R-WH_"&amp;E88&amp;"_"&amp;F86&amp;"*"</f>
        <v>R-WH_Det_HET*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>
    <tabColor rgb="FF92D050"/>
  </sheetPr>
  <dimension ref="A1:H43"/>
  <sheetViews>
    <sheetView workbookViewId="0">
      <selection activeCell="G6" sqref="G6"/>
    </sheetView>
  </sheetViews>
  <sheetFormatPr defaultRowHeight="12.75" x14ac:dyDescent="0.2"/>
  <cols>
    <col min="1" max="1" width="13.7109375" style="22" customWidth="1"/>
    <col min="2" max="2" width="18.140625" style="22" bestFit="1" customWidth="1"/>
    <col min="3" max="3" width="20.5703125" style="22" customWidth="1"/>
    <col min="4" max="4" width="9.140625" style="22"/>
    <col min="5" max="5" width="11.140625" style="22" customWidth="1"/>
    <col min="6" max="6" width="19.85546875" style="22" customWidth="1"/>
    <col min="7" max="7" width="18.42578125" style="22" customWidth="1"/>
    <col min="8" max="16384" width="9.140625" style="22"/>
  </cols>
  <sheetData>
    <row r="1" spans="1:7" ht="23.25" x14ac:dyDescent="0.2">
      <c r="A1" s="21" t="s">
        <v>189</v>
      </c>
    </row>
    <row r="2" spans="1:7" ht="12" customHeight="1" x14ac:dyDescent="0.2">
      <c r="C2" s="23"/>
    </row>
    <row r="3" spans="1:7" ht="15" x14ac:dyDescent="0.2">
      <c r="E3" s="35" t="s">
        <v>184</v>
      </c>
    </row>
    <row r="4" spans="1:7" ht="15.75" thickBot="1" x14ac:dyDescent="0.25">
      <c r="A4" s="24" t="s">
        <v>79</v>
      </c>
      <c r="B4" s="24" t="s">
        <v>80</v>
      </c>
      <c r="C4" s="24" t="s">
        <v>104</v>
      </c>
      <c r="E4" s="24" t="s">
        <v>70</v>
      </c>
      <c r="F4" s="24" t="s">
        <v>81</v>
      </c>
      <c r="G4" s="24" t="s">
        <v>72</v>
      </c>
    </row>
    <row r="5" spans="1:7" ht="15" x14ac:dyDescent="0.2">
      <c r="A5" s="30"/>
      <c r="B5" s="30"/>
      <c r="C5" s="30"/>
      <c r="E5" s="29" t="s">
        <v>191</v>
      </c>
      <c r="F5" s="30"/>
      <c r="G5" s="31"/>
    </row>
    <row r="6" spans="1:7" ht="15" x14ac:dyDescent="0.25">
      <c r="A6" s="32" t="s">
        <v>109</v>
      </c>
      <c r="B6" s="32" t="s">
        <v>82</v>
      </c>
      <c r="C6" s="32" t="str">
        <f t="shared" ref="C6:C43" si="0">"R*H_"&amp;A6&amp;"_"&amp;B6&amp;"*"</f>
        <v>R*H_Apt_COA*</v>
      </c>
      <c r="E6" s="32" t="s">
        <v>1</v>
      </c>
      <c r="F6" s="32" t="str">
        <f>"R-S*"&amp;A6&amp;"_"&amp;B6&amp;"*"</f>
        <v>R-S*Apt_COA*</v>
      </c>
      <c r="G6" s="32" t="str">
        <f>IFERROR("*"&amp;AVERAGEIFS('BY-RSD-EFF'!$L$2:$L$100,'BY-RSD-EFF'!$C$2:$C$100,EFF!C6,'BY-RSD-EFF'!$A$2:$A$100,"BASE"),"")</f>
        <v>*0.590188034188034</v>
      </c>
    </row>
    <row r="7" spans="1:7" ht="15" x14ac:dyDescent="0.25">
      <c r="A7" s="33" t="s">
        <v>109</v>
      </c>
      <c r="B7" s="33" t="s">
        <v>199</v>
      </c>
      <c r="C7" s="33" t="str">
        <f t="shared" si="0"/>
        <v>R*H_Apt_BDL*</v>
      </c>
      <c r="E7" s="33" t="s">
        <v>1</v>
      </c>
      <c r="F7" s="33" t="str">
        <f>"R-S*_"&amp;A7&amp;"_"&amp;B7&amp;"*"</f>
        <v>R-S*_Apt_BDL*</v>
      </c>
      <c r="G7" s="33" t="str">
        <f>IFERROR("*"&amp;AVERAGEIFS('BY-RSD-EFF'!$L$2:$L$100,'BY-RSD-EFF'!$C$2:$C$100,EFF!C7,'BY-RSD-EFF'!$A$2:$A$100,"BASE"),"")</f>
        <v>*0.9</v>
      </c>
    </row>
    <row r="8" spans="1:7" ht="15" x14ac:dyDescent="0.25">
      <c r="A8" s="32" t="s">
        <v>109</v>
      </c>
      <c r="B8" s="32" t="s">
        <v>198</v>
      </c>
      <c r="C8" s="32" t="str">
        <f t="shared" si="0"/>
        <v>R*H_Apt_ETH*</v>
      </c>
      <c r="E8" s="32" t="s">
        <v>1</v>
      </c>
      <c r="F8" s="32" t="str">
        <f>"R-S*_"&amp;A8&amp;"_"&amp;B8&amp;"*"</f>
        <v>R-S*_Apt_ETH*</v>
      </c>
      <c r="G8" s="32" t="str">
        <f>IFERROR("*"&amp;AVERAGEIFS('BY-RSD-EFF'!$L$2:$L$100,'BY-RSD-EFF'!$C$2:$C$100,EFF!C8,'BY-RSD-EFF'!$A$2:$A$100,"BASE"),"")</f>
        <v>*0.9</v>
      </c>
    </row>
    <row r="9" spans="1:7" ht="15" x14ac:dyDescent="0.25">
      <c r="A9" s="33" t="s">
        <v>109</v>
      </c>
      <c r="B9" s="33" t="s">
        <v>200</v>
      </c>
      <c r="C9" s="33" t="str">
        <f t="shared" si="0"/>
        <v>R*H_Apt_LPG*</v>
      </c>
      <c r="E9" s="33" t="s">
        <v>190</v>
      </c>
      <c r="F9" s="33" t="str">
        <f>"R-S*_"&amp;A9&amp;"_"&amp;B9&amp;"*"</f>
        <v>R-S*_Apt_LPG*</v>
      </c>
      <c r="G9" s="33" t="str">
        <f>IFERROR("*"&amp;AVERAGEIFS('BY-RSD-EFF'!$L$2:$L$100,'BY-RSD-EFF'!$C$2:$C$100,EFF!C9,'BY-RSD-EFF'!$A$2:$A$100,"BASE"),"")</f>
        <v>*0.806779026217228</v>
      </c>
    </row>
    <row r="10" spans="1:7" ht="15" x14ac:dyDescent="0.25">
      <c r="A10" s="32" t="s">
        <v>109</v>
      </c>
      <c r="B10" s="32" t="s">
        <v>83</v>
      </c>
      <c r="C10" s="32" t="str">
        <f t="shared" si="0"/>
        <v>R*H_Apt_ELC*</v>
      </c>
      <c r="E10" s="32" t="s">
        <v>190</v>
      </c>
      <c r="F10" s="32" t="str">
        <f>"R-S*_"&amp;A10&amp;"_*"&amp;B10&amp;"_HP*"</f>
        <v>R-S*_Apt_*ELC_HP*</v>
      </c>
      <c r="G10" s="32" t="str">
        <f>IFERROR("*"&amp;AVERAGEIFS('BY-RSD-EFF'!$L$2:$L$100,'BY-RSD-EFF'!$C$2:$C$100,EFF!C10,'BY-RSD-EFF'!$A$2:$A$100,"BASE"),"")</f>
        <v>*2.03509803921568</v>
      </c>
    </row>
    <row r="11" spans="1:7" ht="15" x14ac:dyDescent="0.25">
      <c r="A11" s="33" t="s">
        <v>109</v>
      </c>
      <c r="B11" s="33" t="s">
        <v>201</v>
      </c>
      <c r="C11" s="33" t="str">
        <f t="shared" si="0"/>
        <v>R*H_Apt_KER*</v>
      </c>
      <c r="E11" s="33" t="s">
        <v>190</v>
      </c>
      <c r="F11" s="33" t="str">
        <f>"R-S*_"&amp;A11&amp;"_"&amp;B11&amp;"*"</f>
        <v>R-S*_Apt_KER*</v>
      </c>
      <c r="G11" s="33" t="str">
        <f>IFERROR("*"&amp;AVERAGEIFS('BY-RSD-EFF'!$L$2:$L$100,'BY-RSD-EFF'!$C$2:$C$100,EFF!C11,'BY-RSD-EFF'!$A$2:$A$100,"BASE"),"")</f>
        <v>*0.810162162162162</v>
      </c>
    </row>
    <row r="12" spans="1:7" ht="15" x14ac:dyDescent="0.25">
      <c r="A12" s="32" t="s">
        <v>109</v>
      </c>
      <c r="B12" s="32" t="s">
        <v>202</v>
      </c>
      <c r="C12" s="32" t="str">
        <f t="shared" si="0"/>
        <v>R*H_Apt_GAS*</v>
      </c>
      <c r="E12" s="32" t="s">
        <v>190</v>
      </c>
      <c r="F12" s="32" t="str">
        <f>"R-S*_"&amp;A12&amp;"_"&amp;B12&amp;"*"</f>
        <v>R-S*_Apt_GAS*</v>
      </c>
      <c r="G12" s="32" t="str">
        <f>IFERROR("*"&amp;AVERAGEIFS('BY-RSD-EFF'!$L$2:$L$100,'BY-RSD-EFF'!$C$2:$C$100,EFF!C12,'BY-RSD-EFF'!$A$2:$A$100,"BASE"),"")</f>
        <v>*0.810268817204301</v>
      </c>
    </row>
    <row r="13" spans="1:7" ht="15" x14ac:dyDescent="0.25">
      <c r="A13" s="33" t="s">
        <v>109</v>
      </c>
      <c r="B13" s="33" t="s">
        <v>110</v>
      </c>
      <c r="C13" s="33" t="str">
        <f t="shared" si="0"/>
        <v>R*H_Apt_PEA*</v>
      </c>
      <c r="E13" s="33" t="s">
        <v>1</v>
      </c>
      <c r="F13" s="33" t="str">
        <f>"R-S*_"&amp;A13&amp;"_"&amp;B13&amp;"*"</f>
        <v>R-S*_Apt_PEA*</v>
      </c>
      <c r="G13" s="33" t="str">
        <f>IFERROR("*"&amp;AVERAGEIFS('BY-RSD-EFF'!$L$2:$L$100,'BY-RSD-EFF'!$C$2:$C$100,EFF!C13,'BY-RSD-EFF'!$A$2:$A$100,"BASE"),"")</f>
        <v>*0.525</v>
      </c>
    </row>
    <row r="14" spans="1:7" ht="15" x14ac:dyDescent="0.25">
      <c r="A14" s="32" t="s">
        <v>109</v>
      </c>
      <c r="B14" s="32" t="s">
        <v>111</v>
      </c>
      <c r="C14" s="32" t="str">
        <f t="shared" si="0"/>
        <v>R*H_Apt_SMF*</v>
      </c>
      <c r="E14" s="32" t="s">
        <v>1</v>
      </c>
      <c r="F14" s="32" t="str">
        <f>"R-S*_"&amp;A14&amp;"_"&amp;B14&amp;"*"</f>
        <v>R-S*_Apt_SMF*</v>
      </c>
      <c r="G14" s="32" t="str">
        <f>IFERROR("*"&amp;AVERAGEIFS('BY-RSD-EFF'!$L$2:$L$100,'BY-RSD-EFF'!$C$2:$C$100,EFF!C14,'BY-RSD-EFF'!$A$2:$A$100,"BASE"),"")</f>
        <v>*0.581777777777778</v>
      </c>
    </row>
    <row r="15" spans="1:7" ht="15" x14ac:dyDescent="0.25">
      <c r="A15" s="33" t="s">
        <v>109</v>
      </c>
      <c r="B15" s="33" t="s">
        <v>203</v>
      </c>
      <c r="C15" s="33" t="str">
        <f t="shared" si="0"/>
        <v>R*H_Apt_WOO*</v>
      </c>
      <c r="E15" s="33" t="s">
        <v>190</v>
      </c>
      <c r="F15" s="33" t="str">
        <f>"R-S*_"&amp;A15&amp;"_"&amp;B15&amp;"*"</f>
        <v>R-S*_Apt_WOO*</v>
      </c>
      <c r="G15" s="33" t="str">
        <f>IFERROR("*"&amp;AVERAGEIFS('BY-RSD-EFF'!$L$2:$L$100,'BY-RSD-EFF'!$C$2:$C$100,EFF!C15,'BY-RSD-EFF'!$A$2:$A$100,"BASE"),"")</f>
        <v>*0.688045112781955</v>
      </c>
    </row>
    <row r="16" spans="1:7" ht="15" x14ac:dyDescent="0.25">
      <c r="A16" s="32" t="s">
        <v>109</v>
      </c>
      <c r="B16" s="32" t="s">
        <v>84</v>
      </c>
      <c r="C16" s="32" t="str">
        <f t="shared" si="0"/>
        <v>R*H_Apt_HET*</v>
      </c>
      <c r="E16" s="32" t="s">
        <v>190</v>
      </c>
      <c r="F16" s="32" t="str">
        <f>"R-S*_"&amp;A16&amp;"_*"&amp;B16&amp;"*"</f>
        <v>R-S*_Apt_*HET*</v>
      </c>
      <c r="G16" s="32" t="str">
        <f>IFERROR("*"&amp;AVERAGEIFS('BY-RSD-EFF'!$L$2:$L$100,'BY-RSD-EFF'!$C$2:$C$100,EFF!C16,'BY-RSD-EFF'!$A$2:$A$100,"BASE"),"")</f>
        <v>*0.3983844218765</v>
      </c>
    </row>
    <row r="17" spans="1:8" ht="15" x14ac:dyDescent="0.25">
      <c r="A17" s="33" t="s">
        <v>109</v>
      </c>
      <c r="B17" s="33" t="s">
        <v>204</v>
      </c>
      <c r="C17" s="33" t="str">
        <f t="shared" si="0"/>
        <v>R*H_Apt_GEO*</v>
      </c>
      <c r="E17" s="33" t="s">
        <v>1</v>
      </c>
      <c r="F17" s="33" t="str">
        <f>"R-S*_"&amp;A17&amp;"_"&amp;B17&amp;"*"</f>
        <v>R-S*_Apt_GEO*</v>
      </c>
      <c r="G17" s="33" t="str">
        <f>IFERROR("*"&amp;AVERAGEIFS('BY-RSD-EFF'!$L$2:$L$100,'BY-RSD-EFF'!$C$2:$C$100,EFF!C17,'BY-RSD-EFF'!$A$2:$A$100,"BASE"),"")</f>
        <v>*3.07019607843137</v>
      </c>
    </row>
    <row r="18" spans="1:8" x14ac:dyDescent="0.2">
      <c r="A18" s="30"/>
      <c r="B18" s="30"/>
      <c r="C18" s="30"/>
      <c r="E18" s="34" t="s">
        <v>1</v>
      </c>
      <c r="F18" s="30"/>
      <c r="G18" s="30"/>
    </row>
    <row r="19" spans="1:8" ht="15" x14ac:dyDescent="0.25">
      <c r="A19" s="32" t="s">
        <v>105</v>
      </c>
      <c r="B19" s="32" t="s">
        <v>82</v>
      </c>
      <c r="C19" s="32" t="str">
        <f t="shared" si="0"/>
        <v>R*H_Att_COA*</v>
      </c>
      <c r="E19" s="32" t="s">
        <v>1</v>
      </c>
      <c r="F19" s="32" t="str">
        <f>"R-S*_"&amp;A19&amp;"_"&amp;B19&amp;"*"</f>
        <v>R-S*_Att_COA*</v>
      </c>
      <c r="G19" s="32" t="str">
        <f>IFERROR("*"&amp;AVERAGEIFS('BY-RSD-EFF'!$L$2:$L$100,'BY-RSD-EFF'!$C$2:$C$100,EFF!C19,'BY-RSD-EFF'!$A$2:$A$100,"BASE"),"")</f>
        <v>*0.557980879057327</v>
      </c>
    </row>
    <row r="20" spans="1:8" ht="15" x14ac:dyDescent="0.25">
      <c r="A20" s="33" t="s">
        <v>105</v>
      </c>
      <c r="B20" s="33" t="s">
        <v>199</v>
      </c>
      <c r="C20" s="33" t="str">
        <f t="shared" si="0"/>
        <v>R*H_Att_BDL*</v>
      </c>
      <c r="E20" s="33" t="s">
        <v>1</v>
      </c>
      <c r="F20" s="33" t="str">
        <f>"R-S*_"&amp;A20&amp;"_"&amp;B20&amp;"*"</f>
        <v>R-S*_Att_BDL*</v>
      </c>
      <c r="G20" s="33" t="str">
        <f>IFERROR("*"&amp;AVERAGEIFS('BY-RSD-EFF'!$L$2:$L$100,'BY-RSD-EFF'!$C$2:$C$100,EFF!C20,'BY-RSD-EFF'!$A$2:$A$100,"BASE"),"")</f>
        <v>*1</v>
      </c>
    </row>
    <row r="21" spans="1:8" ht="15" x14ac:dyDescent="0.25">
      <c r="A21" s="32" t="s">
        <v>105</v>
      </c>
      <c r="B21" s="32" t="s">
        <v>198</v>
      </c>
      <c r="C21" s="32" t="str">
        <f t="shared" si="0"/>
        <v>R*H_Att_ETH*</v>
      </c>
      <c r="E21" s="32" t="s">
        <v>1</v>
      </c>
      <c r="F21" s="32" t="str">
        <f>"R-S*_"&amp;A21&amp;"_"&amp;B21&amp;"*"</f>
        <v>R-S*_Att_ETH*</v>
      </c>
      <c r="G21" s="32" t="str">
        <f>IFERROR("*"&amp;AVERAGEIFS('BY-RSD-EFF'!$L$2:$L$100,'BY-RSD-EFF'!$C$2:$C$100,EFF!C21,'BY-RSD-EFF'!$A$2:$A$100,"BASE"),"")</f>
        <v>*0.9</v>
      </c>
    </row>
    <row r="22" spans="1:8" ht="15" x14ac:dyDescent="0.25">
      <c r="A22" s="33" t="s">
        <v>105</v>
      </c>
      <c r="B22" s="33" t="s">
        <v>200</v>
      </c>
      <c r="C22" s="33" t="str">
        <f t="shared" si="0"/>
        <v>R*H_Att_LPG*</v>
      </c>
      <c r="E22" s="33" t="s">
        <v>190</v>
      </c>
      <c r="F22" s="33" t="str">
        <f>"R-S*_"&amp;A22&amp;"_"&amp;B22&amp;"*"</f>
        <v>R-S*_Att_LPG*</v>
      </c>
      <c r="G22" s="33" t="str">
        <f>IFERROR("*"&amp;AVERAGEIFS('BY-RSD-EFF'!$L$2:$L$100,'BY-RSD-EFF'!$C$2:$C$100,EFF!C22,'BY-RSD-EFF'!$A$2:$A$100,"BASE"),"")</f>
        <v>*0.807075774336283</v>
      </c>
    </row>
    <row r="23" spans="1:8" ht="15" x14ac:dyDescent="0.25">
      <c r="A23" s="32" t="s">
        <v>105</v>
      </c>
      <c r="B23" s="32" t="s">
        <v>83</v>
      </c>
      <c r="C23" s="32" t="str">
        <f t="shared" si="0"/>
        <v>R*H_Att_ELC*</v>
      </c>
      <c r="E23" s="32" t="s">
        <v>190</v>
      </c>
      <c r="F23" s="32" t="str">
        <f>"R-S*_"&amp;A23&amp;"_*"&amp;B23&amp;"_HP*"</f>
        <v>R-S*_Att_*ELC_HP*</v>
      </c>
      <c r="G23" s="32" t="str">
        <f>IFERROR("*"&amp;AVERAGEIFS('BY-RSD-EFF'!$L$2:$L$100,'BY-RSD-EFF'!$C$2:$C$100,EFF!C23,'BY-RSD-EFF'!$A$2:$A$100,"BASE"),"")</f>
        <v>*2.0578813559322</v>
      </c>
    </row>
    <row r="24" spans="1:8" ht="15" x14ac:dyDescent="0.25">
      <c r="A24" s="33" t="s">
        <v>105</v>
      </c>
      <c r="B24" s="33" t="s">
        <v>201</v>
      </c>
      <c r="C24" s="33" t="str">
        <f t="shared" si="0"/>
        <v>R*H_Att_KER*</v>
      </c>
      <c r="E24" s="33" t="s">
        <v>190</v>
      </c>
      <c r="F24" s="33" t="str">
        <f>"R-S*_"&amp;A24&amp;"_"&amp;B24&amp;"*"</f>
        <v>R-S*_Att_KER*</v>
      </c>
      <c r="G24" s="33" t="str">
        <f>IFERROR("*"&amp;AVERAGEIFS('BY-RSD-EFF'!$L$2:$L$100,'BY-RSD-EFF'!$C$2:$C$100,EFF!C24,'BY-RSD-EFF'!$A$2:$A$100,"BASE"),"")</f>
        <v>*0.819415584415584</v>
      </c>
    </row>
    <row r="25" spans="1:8" ht="15" x14ac:dyDescent="0.25">
      <c r="A25" s="32" t="s">
        <v>105</v>
      </c>
      <c r="B25" s="32" t="s">
        <v>202</v>
      </c>
      <c r="C25" s="32" t="str">
        <f t="shared" si="0"/>
        <v>R*H_Att_GAS*</v>
      </c>
      <c r="E25" s="32" t="s">
        <v>190</v>
      </c>
      <c r="F25" s="32" t="str">
        <f>"R-S*_"&amp;A25&amp;"_"&amp;B25&amp;"*"</f>
        <v>R-S*_Att_GAS*</v>
      </c>
      <c r="G25" s="32" t="str">
        <f>IFERROR("*"&amp;AVERAGEIFS('BY-RSD-EFF'!$L$2:$L$100,'BY-RSD-EFF'!$C$2:$C$100,EFF!C25,'BY-RSD-EFF'!$A$2:$A$100,"BASE"),"")</f>
        <v>*0.817294117647059</v>
      </c>
    </row>
    <row r="26" spans="1:8" ht="15" x14ac:dyDescent="0.25">
      <c r="A26" s="33" t="s">
        <v>105</v>
      </c>
      <c r="B26" s="33" t="s">
        <v>110</v>
      </c>
      <c r="C26" s="33" t="str">
        <f t="shared" si="0"/>
        <v>R*H_Att_PEA*</v>
      </c>
      <c r="E26" s="33" t="s">
        <v>1</v>
      </c>
      <c r="F26" s="33" t="str">
        <f>"R-S*_"&amp;A26&amp;"_"&amp;B26&amp;"*"</f>
        <v>R-S*_Att_PEA*</v>
      </c>
      <c r="G26" s="33" t="str">
        <f>IFERROR("*"&amp;AVERAGEIFS('BY-RSD-EFF'!$L$2:$L$100,'BY-RSD-EFF'!$C$2:$C$100,EFF!C26,'BY-RSD-EFF'!$A$2:$A$100,"BASE"),"")</f>
        <v>*0.550929487179487</v>
      </c>
    </row>
    <row r="27" spans="1:8" ht="15" x14ac:dyDescent="0.25">
      <c r="A27" s="32" t="s">
        <v>105</v>
      </c>
      <c r="B27" s="32" t="s">
        <v>111</v>
      </c>
      <c r="C27" s="32" t="str">
        <f t="shared" si="0"/>
        <v>R*H_Att_SMF*</v>
      </c>
      <c r="E27" s="32" t="s">
        <v>1</v>
      </c>
      <c r="F27" s="32" t="str">
        <f>"R-S*_"&amp;A27&amp;"_"&amp;B27&amp;"*"</f>
        <v>R-S*_Att_SMF*</v>
      </c>
      <c r="G27" s="32" t="str">
        <f>IFERROR("*"&amp;AVERAGEIFS('BY-RSD-EFF'!$L$2:$L$100,'BY-RSD-EFF'!$C$2:$C$100,EFF!C27,'BY-RSD-EFF'!$A$2:$A$100,"BASE"),"")</f>
        <v>*0.571137724550898</v>
      </c>
    </row>
    <row r="28" spans="1:8" ht="15" x14ac:dyDescent="0.25">
      <c r="A28" s="33" t="s">
        <v>105</v>
      </c>
      <c r="B28" s="33" t="s">
        <v>203</v>
      </c>
      <c r="C28" s="33" t="str">
        <f t="shared" si="0"/>
        <v>R*H_Att_WOO*</v>
      </c>
      <c r="E28" s="33" t="s">
        <v>190</v>
      </c>
      <c r="F28" s="33" t="str">
        <f>"R-S*_"&amp;A28&amp;"_"&amp;B28&amp;"*"</f>
        <v>R-S*_Att_WOO*</v>
      </c>
      <c r="G28" s="33" t="str">
        <f>IFERROR("*"&amp;AVERAGEIFS('BY-RSD-EFF'!$L$2:$L$100,'BY-RSD-EFF'!$C$2:$C$100,EFF!C28,'BY-RSD-EFF'!$A$2:$A$100,"BASE"),"")</f>
        <v>*0.704006568144499</v>
      </c>
    </row>
    <row r="29" spans="1:8" ht="15" x14ac:dyDescent="0.25">
      <c r="A29" s="32" t="s">
        <v>105</v>
      </c>
      <c r="B29" s="32" t="s">
        <v>84</v>
      </c>
      <c r="C29" s="32" t="str">
        <f t="shared" si="0"/>
        <v>R*H_Att_HET*</v>
      </c>
      <c r="E29" s="32" t="s">
        <v>190</v>
      </c>
      <c r="F29" s="32" t="str">
        <f>"R-S*_"&amp;A29&amp;"_*"&amp;B29&amp;"*"</f>
        <v>R-S*_Att_*HET*</v>
      </c>
      <c r="G29" s="32" t="str">
        <f>IFERROR("*"&amp;AVERAGEIFS('BY-RSD-EFF'!$L$2:$L$100,'BY-RSD-EFF'!$C$2:$C$100,EFF!C29,'BY-RSD-EFF'!$A$2:$A$100,"BASE"),"")</f>
        <v>*0.609499730599684</v>
      </c>
    </row>
    <row r="30" spans="1:8" ht="15" x14ac:dyDescent="0.25">
      <c r="A30" s="33" t="s">
        <v>105</v>
      </c>
      <c r="B30" s="33" t="s">
        <v>204</v>
      </c>
      <c r="C30" s="33" t="str">
        <f t="shared" si="0"/>
        <v>R*H_Att_GEO*</v>
      </c>
      <c r="E30" s="33" t="s">
        <v>1</v>
      </c>
      <c r="F30" s="33" t="str">
        <f>"R-S*_"&amp;A30&amp;"_"&amp;B30&amp;"*"</f>
        <v>R-S*_Att_GEO*</v>
      </c>
      <c r="G30" s="33" t="str">
        <f>IFERROR("*"&amp;AVERAGEIFS('BY-RSD-EFF'!$L$2:$L$100,'BY-RSD-EFF'!$C$2:$C$100,EFF!C30,'BY-RSD-EFF'!$A$2:$A$100,"BASE"),"")</f>
        <v>*3.11576271186441</v>
      </c>
    </row>
    <row r="31" spans="1:8" x14ac:dyDescent="0.2">
      <c r="A31" s="30"/>
      <c r="B31" s="30"/>
      <c r="C31" s="30"/>
      <c r="E31" s="34" t="s">
        <v>1</v>
      </c>
      <c r="F31" s="30"/>
      <c r="G31" s="30"/>
    </row>
    <row r="32" spans="1:8" ht="15" x14ac:dyDescent="0.25">
      <c r="A32" s="32" t="s">
        <v>115</v>
      </c>
      <c r="B32" s="32" t="s">
        <v>82</v>
      </c>
      <c r="C32" s="32" t="str">
        <f t="shared" si="0"/>
        <v>R*H_Det_COA*</v>
      </c>
      <c r="E32" s="32" t="s">
        <v>1</v>
      </c>
      <c r="F32" s="32" t="str">
        <f>"R-S*_"&amp;A32&amp;"_"&amp;B32&amp;"*"</f>
        <v>R-S*_Det_COA*</v>
      </c>
      <c r="G32" s="32" t="str">
        <f>IFERROR("*"&amp;AVERAGEIFS('BY-RSD-EFF'!$L$2:$L$100,'BY-RSD-EFF'!$C$2:$C$100,EFF!C32,'BY-RSD-EFF'!$A$2:$A$100,"BASE"),"")</f>
        <v>*0.619863294600137</v>
      </c>
      <c r="H32" s="25"/>
    </row>
    <row r="33" spans="1:8" ht="15" x14ac:dyDescent="0.25">
      <c r="A33" s="33" t="s">
        <v>115</v>
      </c>
      <c r="B33" s="33" t="s">
        <v>199</v>
      </c>
      <c r="C33" s="33" t="str">
        <f t="shared" si="0"/>
        <v>R*H_Det_BDL*</v>
      </c>
      <c r="D33" s="25"/>
      <c r="E33" s="33" t="s">
        <v>1</v>
      </c>
      <c r="F33" s="33" t="str">
        <f>"R-S*_"&amp;A33&amp;"_"&amp;B33&amp;"*"</f>
        <v>R-S*_Det_BDL*</v>
      </c>
      <c r="G33" s="33" t="str">
        <f>IFERROR("*"&amp;AVERAGEIFS('BY-RSD-EFF'!$L$2:$L$100,'BY-RSD-EFF'!$C$2:$C$100,EFF!C33,'BY-RSD-EFF'!$A$2:$A$100,"BASE"),"")</f>
        <v>*0.9</v>
      </c>
      <c r="H33" s="25"/>
    </row>
    <row r="34" spans="1:8" ht="15" x14ac:dyDescent="0.25">
      <c r="A34" s="32" t="s">
        <v>115</v>
      </c>
      <c r="B34" s="32" t="s">
        <v>198</v>
      </c>
      <c r="C34" s="32" t="str">
        <f t="shared" si="0"/>
        <v>R*H_Det_ETH*</v>
      </c>
      <c r="E34" s="32" t="s">
        <v>1</v>
      </c>
      <c r="F34" s="32" t="str">
        <f>"R-S*_"&amp;A34&amp;"_"&amp;B34&amp;"*"</f>
        <v>R-S*_Det_ETH*</v>
      </c>
      <c r="G34" s="32" t="str">
        <f>IFERROR("*"&amp;AVERAGEIFS('BY-RSD-EFF'!$L$2:$L$100,'BY-RSD-EFF'!$C$2:$C$100,EFF!C34,'BY-RSD-EFF'!$A$2:$A$100,"BASE"),"")</f>
        <v>*0.9</v>
      </c>
    </row>
    <row r="35" spans="1:8" ht="15" x14ac:dyDescent="0.25">
      <c r="A35" s="33" t="s">
        <v>115</v>
      </c>
      <c r="B35" s="33" t="s">
        <v>200</v>
      </c>
      <c r="C35" s="33" t="str">
        <f t="shared" si="0"/>
        <v>R*H_Det_LPG*</v>
      </c>
      <c r="E35" s="33" t="s">
        <v>190</v>
      </c>
      <c r="F35" s="33" t="str">
        <f>"R-S*_"&amp;A35&amp;"_"&amp;B35&amp;"*"</f>
        <v>R-S*_Det_LPG*</v>
      </c>
      <c r="G35" s="33" t="str">
        <f>IFERROR("*"&amp;AVERAGEIFS('BY-RSD-EFF'!$L$2:$L$100,'BY-RSD-EFF'!$C$2:$C$100,EFF!C35,'BY-RSD-EFF'!$A$2:$A$100,"BASE"),"")</f>
        <v>*0.826617747626993</v>
      </c>
    </row>
    <row r="36" spans="1:8" ht="15" x14ac:dyDescent="0.25">
      <c r="A36" s="32" t="s">
        <v>115</v>
      </c>
      <c r="B36" s="32" t="s">
        <v>83</v>
      </c>
      <c r="C36" s="32" t="str">
        <f t="shared" si="0"/>
        <v>R*H_Det_ELC*</v>
      </c>
      <c r="E36" s="32" t="s">
        <v>190</v>
      </c>
      <c r="F36" s="32" t="str">
        <f>"R-S*_"&amp;A36&amp;"_*"&amp;B36&amp;"_HP*"</f>
        <v>R-S*_Det_*ELC_HP*</v>
      </c>
      <c r="G36" s="32" t="str">
        <f>IFERROR("*"&amp;AVERAGEIFS('BY-RSD-EFF'!$L$2:$L$100,'BY-RSD-EFF'!$C$2:$C$100,EFF!C36,'BY-RSD-EFF'!$A$2:$A$100,"BASE"),"")</f>
        <v>*2.04465237093381</v>
      </c>
    </row>
    <row r="37" spans="1:8" ht="15" x14ac:dyDescent="0.25">
      <c r="A37" s="33" t="s">
        <v>115</v>
      </c>
      <c r="B37" s="33" t="s">
        <v>201</v>
      </c>
      <c r="C37" s="33" t="str">
        <f t="shared" si="0"/>
        <v>R*H_Det_KER*</v>
      </c>
      <c r="E37" s="33" t="s">
        <v>190</v>
      </c>
      <c r="F37" s="33" t="str">
        <f>"R-S*_"&amp;A37&amp;"_"&amp;B37&amp;"*"</f>
        <v>R-S*_Det_KER*</v>
      </c>
      <c r="G37" s="33" t="str">
        <f>IFERROR("*"&amp;AVERAGEIFS('BY-RSD-EFF'!$L$2:$L$100,'BY-RSD-EFF'!$C$2:$C$100,EFF!C37,'BY-RSD-EFF'!$A$2:$A$100,"BASE"),"")</f>
        <v>*0.822803738317757</v>
      </c>
    </row>
    <row r="38" spans="1:8" ht="15" x14ac:dyDescent="0.25">
      <c r="A38" s="32" t="s">
        <v>115</v>
      </c>
      <c r="B38" s="32" t="s">
        <v>202</v>
      </c>
      <c r="C38" s="32" t="str">
        <f t="shared" si="0"/>
        <v>R*H_Det_GAS*</v>
      </c>
      <c r="E38" s="32" t="s">
        <v>190</v>
      </c>
      <c r="F38" s="32" t="str">
        <f>"R-S*_"&amp;A38&amp;"_"&amp;B38&amp;"*"</f>
        <v>R-S*_Det_GAS*</v>
      </c>
      <c r="G38" s="32" t="str">
        <f>IFERROR("*"&amp;AVERAGEIFS('BY-RSD-EFF'!$L$2:$L$100,'BY-RSD-EFF'!$C$2:$C$100,EFF!C38,'BY-RSD-EFF'!$A$2:$A$100,"BASE"),"")</f>
        <v>*0.827287581699346</v>
      </c>
    </row>
    <row r="39" spans="1:8" ht="15" x14ac:dyDescent="0.25">
      <c r="A39" s="33" t="s">
        <v>115</v>
      </c>
      <c r="B39" s="33" t="s">
        <v>110</v>
      </c>
      <c r="C39" s="33" t="str">
        <f t="shared" si="0"/>
        <v>R*H_Det_PEA*</v>
      </c>
      <c r="E39" s="33" t="s">
        <v>1</v>
      </c>
      <c r="F39" s="33" t="str">
        <f>"R-S*_"&amp;A39&amp;"_"&amp;B39&amp;"*"</f>
        <v>R-S*_Det_PEA*</v>
      </c>
      <c r="G39" s="33" t="str">
        <f>IFERROR("*"&amp;AVERAGEIFS('BY-RSD-EFF'!$L$2:$L$100,'BY-RSD-EFF'!$C$2:$C$100,EFF!C39,'BY-RSD-EFF'!$A$2:$A$100,"BASE"),"")</f>
        <v>*0.545789473684211</v>
      </c>
    </row>
    <row r="40" spans="1:8" ht="15" x14ac:dyDescent="0.25">
      <c r="A40" s="32" t="s">
        <v>115</v>
      </c>
      <c r="B40" s="32" t="s">
        <v>111</v>
      </c>
      <c r="C40" s="32" t="str">
        <f t="shared" si="0"/>
        <v>R*H_Det_SMF*</v>
      </c>
      <c r="E40" s="32" t="s">
        <v>1</v>
      </c>
      <c r="F40" s="32" t="str">
        <f>"R-S*_"&amp;A40&amp;"_"&amp;B40&amp;"*"</f>
        <v>R-S*_Det_SMF*</v>
      </c>
      <c r="G40" s="32" t="str">
        <f>IFERROR("*"&amp;AVERAGEIFS('BY-RSD-EFF'!$L$2:$L$100,'BY-RSD-EFF'!$C$2:$C$100,EFF!C40,'BY-RSD-EFF'!$A$2:$A$100,"BASE"),"")</f>
        <v>*0.614742268041237</v>
      </c>
    </row>
    <row r="41" spans="1:8" ht="15" x14ac:dyDescent="0.25">
      <c r="A41" s="33" t="s">
        <v>115</v>
      </c>
      <c r="B41" s="33" t="s">
        <v>203</v>
      </c>
      <c r="C41" s="33" t="str">
        <f t="shared" si="0"/>
        <v>R*H_Det_WOO*</v>
      </c>
      <c r="E41" s="33" t="s">
        <v>190</v>
      </c>
      <c r="F41" s="33" t="str">
        <f>"R-S*_"&amp;A41&amp;"_"&amp;B41&amp;"*"</f>
        <v>R-S*_Det_WOO*</v>
      </c>
      <c r="G41" s="33" t="str">
        <f>IFERROR("*"&amp;AVERAGEIFS('BY-RSD-EFF'!$L$2:$L$100,'BY-RSD-EFF'!$C$2:$C$100,EFF!C41,'BY-RSD-EFF'!$A$2:$A$100,"BASE"),"")</f>
        <v>*0.729286096921694</v>
      </c>
    </row>
    <row r="42" spans="1:8" ht="15" x14ac:dyDescent="0.25">
      <c r="A42" s="32" t="s">
        <v>115</v>
      </c>
      <c r="B42" s="32" t="s">
        <v>84</v>
      </c>
      <c r="C42" s="32" t="str">
        <f t="shared" si="0"/>
        <v>R*H_Det_HET*</v>
      </c>
      <c r="E42" s="32" t="s">
        <v>190</v>
      </c>
      <c r="F42" s="32" t="str">
        <f>"R-S*_"&amp;A42&amp;"_*"&amp;B42&amp;"*"</f>
        <v>R-S*_Det_*HET*</v>
      </c>
      <c r="G42" s="32" t="str">
        <f>IFERROR("*"&amp;AVERAGEIFS('BY-RSD-EFF'!$L$2:$L$100,'BY-RSD-EFF'!$C$2:$C$100,EFF!C42,'BY-RSD-EFF'!$A$2:$A$100,"BASE"),"")</f>
        <v>*0.65865731206453</v>
      </c>
    </row>
    <row r="43" spans="1:8" ht="15" x14ac:dyDescent="0.25">
      <c r="A43" s="33" t="s">
        <v>115</v>
      </c>
      <c r="B43" s="33" t="s">
        <v>204</v>
      </c>
      <c r="C43" s="33" t="str">
        <f t="shared" si="0"/>
        <v>R*H_Det_GEO*</v>
      </c>
      <c r="E43" s="33" t="s">
        <v>1</v>
      </c>
      <c r="F43" s="33" t="str">
        <f>"R-S*_"&amp;A43&amp;"_"&amp;B43&amp;"*"</f>
        <v>R-S*_Det_GEO*</v>
      </c>
      <c r="G43" s="33" t="str">
        <f>IFERROR("*"&amp;AVERAGEIFS('BY-RSD-EFF'!$L$2:$L$100,'BY-RSD-EFF'!$C$2:$C$100,EFF!C43,'BY-RSD-EFF'!$A$2:$A$100,"BASE"),"")</f>
        <v>*3.08978378378378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dimension ref="A1:M79"/>
  <sheetViews>
    <sheetView workbookViewId="0"/>
  </sheetViews>
  <sheetFormatPr defaultRowHeight="12.75" x14ac:dyDescent="0.2"/>
  <cols>
    <col min="3" max="3" width="22.140625" customWidth="1"/>
  </cols>
  <sheetData>
    <row r="1" spans="1:13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0</v>
      </c>
      <c r="M1" t="s">
        <v>9</v>
      </c>
    </row>
    <row r="2" spans="1:13" x14ac:dyDescent="0.2">
      <c r="A2" t="s">
        <v>77</v>
      </c>
      <c r="B2" t="s">
        <v>185</v>
      </c>
      <c r="C2" t="s">
        <v>209</v>
      </c>
      <c r="D2" t="s">
        <v>132</v>
      </c>
      <c r="E2" t="s">
        <v>132</v>
      </c>
      <c r="F2" t="s">
        <v>187</v>
      </c>
      <c r="G2">
        <v>2018</v>
      </c>
      <c r="H2" t="s">
        <v>132</v>
      </c>
      <c r="I2" t="s">
        <v>132</v>
      </c>
      <c r="J2" t="s">
        <v>132</v>
      </c>
      <c r="K2" t="s">
        <v>132</v>
      </c>
      <c r="L2">
        <v>0.9</v>
      </c>
      <c r="M2">
        <v>0.9</v>
      </c>
    </row>
    <row r="3" spans="1:13" x14ac:dyDescent="0.2">
      <c r="A3" t="s">
        <v>77</v>
      </c>
      <c r="B3" t="s">
        <v>185</v>
      </c>
      <c r="C3" t="s">
        <v>134</v>
      </c>
      <c r="D3" t="s">
        <v>132</v>
      </c>
      <c r="E3" t="s">
        <v>132</v>
      </c>
      <c r="F3" t="s">
        <v>187</v>
      </c>
      <c r="G3">
        <v>2018</v>
      </c>
      <c r="H3" t="s">
        <v>132</v>
      </c>
      <c r="I3" t="s">
        <v>132</v>
      </c>
      <c r="J3" t="s">
        <v>132</v>
      </c>
      <c r="K3" t="s">
        <v>132</v>
      </c>
      <c r="L3">
        <v>0.59018803418803401</v>
      </c>
      <c r="M3">
        <v>0.59018803418803401</v>
      </c>
    </row>
    <row r="4" spans="1:13" x14ac:dyDescent="0.2">
      <c r="A4" t="s">
        <v>77</v>
      </c>
      <c r="B4" t="s">
        <v>185</v>
      </c>
      <c r="C4" t="s">
        <v>135</v>
      </c>
      <c r="D4" t="s">
        <v>132</v>
      </c>
      <c r="E4" t="s">
        <v>132</v>
      </c>
      <c r="F4" t="s">
        <v>187</v>
      </c>
      <c r="G4">
        <v>2018</v>
      </c>
      <c r="H4" t="s">
        <v>132</v>
      </c>
      <c r="I4" t="s">
        <v>132</v>
      </c>
      <c r="J4" t="s">
        <v>132</v>
      </c>
      <c r="K4" t="s">
        <v>132</v>
      </c>
      <c r="L4">
        <v>1</v>
      </c>
      <c r="M4">
        <v>1</v>
      </c>
    </row>
    <row r="5" spans="1:13" x14ac:dyDescent="0.2">
      <c r="A5" t="s">
        <v>77</v>
      </c>
      <c r="B5" t="s">
        <v>185</v>
      </c>
      <c r="C5" t="s">
        <v>136</v>
      </c>
      <c r="D5" t="s">
        <v>132</v>
      </c>
      <c r="E5" t="s">
        <v>132</v>
      </c>
      <c r="F5" t="s">
        <v>187</v>
      </c>
      <c r="G5">
        <v>2018</v>
      </c>
      <c r="H5" t="s">
        <v>132</v>
      </c>
      <c r="I5" t="s">
        <v>132</v>
      </c>
      <c r="J5" t="s">
        <v>132</v>
      </c>
      <c r="K5" t="s">
        <v>132</v>
      </c>
      <c r="L5">
        <v>3.07019607843137</v>
      </c>
      <c r="M5">
        <v>3.07019607843137</v>
      </c>
    </row>
    <row r="6" spans="1:13" x14ac:dyDescent="0.2">
      <c r="A6" t="s">
        <v>77</v>
      </c>
      <c r="B6" t="s">
        <v>185</v>
      </c>
      <c r="C6" t="s">
        <v>210</v>
      </c>
      <c r="D6" t="s">
        <v>132</v>
      </c>
      <c r="E6" t="s">
        <v>132</v>
      </c>
      <c r="F6" t="s">
        <v>187</v>
      </c>
      <c r="G6">
        <v>2018</v>
      </c>
      <c r="H6" t="s">
        <v>132</v>
      </c>
      <c r="I6" t="s">
        <v>132</v>
      </c>
      <c r="J6" t="s">
        <v>132</v>
      </c>
      <c r="K6" t="s">
        <v>132</v>
      </c>
      <c r="L6">
        <v>0.9</v>
      </c>
      <c r="M6">
        <v>0.9</v>
      </c>
    </row>
    <row r="7" spans="1:13" x14ac:dyDescent="0.2">
      <c r="A7" t="s">
        <v>77</v>
      </c>
      <c r="B7" t="s">
        <v>185</v>
      </c>
      <c r="C7" t="s">
        <v>211</v>
      </c>
      <c r="D7" t="s">
        <v>132</v>
      </c>
      <c r="E7" t="s">
        <v>132</v>
      </c>
      <c r="F7" t="s">
        <v>187</v>
      </c>
      <c r="G7">
        <v>2018</v>
      </c>
      <c r="H7" t="s">
        <v>132</v>
      </c>
      <c r="I7" t="s">
        <v>132</v>
      </c>
      <c r="J7" t="s">
        <v>132</v>
      </c>
      <c r="K7" t="s">
        <v>132</v>
      </c>
      <c r="L7">
        <v>0.810268817204301</v>
      </c>
      <c r="M7">
        <v>0.810268817204301</v>
      </c>
    </row>
    <row r="8" spans="1:13" x14ac:dyDescent="0.2">
      <c r="A8" t="s">
        <v>77</v>
      </c>
      <c r="B8" t="s">
        <v>185</v>
      </c>
      <c r="C8" t="s">
        <v>212</v>
      </c>
      <c r="D8" t="s">
        <v>132</v>
      </c>
      <c r="E8" t="s">
        <v>132</v>
      </c>
      <c r="F8" t="s">
        <v>187</v>
      </c>
      <c r="G8">
        <v>2018</v>
      </c>
      <c r="H8" t="s">
        <v>132</v>
      </c>
      <c r="I8" t="s">
        <v>132</v>
      </c>
      <c r="J8" t="s">
        <v>132</v>
      </c>
      <c r="K8" t="s">
        <v>132</v>
      </c>
      <c r="L8">
        <v>3.07019607843137</v>
      </c>
      <c r="M8">
        <v>3.07019607843137</v>
      </c>
    </row>
    <row r="9" spans="1:13" x14ac:dyDescent="0.2">
      <c r="A9" t="s">
        <v>77</v>
      </c>
      <c r="B9" t="s">
        <v>185</v>
      </c>
      <c r="C9" t="s">
        <v>137</v>
      </c>
      <c r="D9" t="s">
        <v>132</v>
      </c>
      <c r="E9" t="s">
        <v>132</v>
      </c>
      <c r="F9" t="s">
        <v>187</v>
      </c>
      <c r="G9">
        <v>2018</v>
      </c>
      <c r="H9" t="s">
        <v>132</v>
      </c>
      <c r="I9" t="s">
        <v>132</v>
      </c>
      <c r="J9" t="s">
        <v>132</v>
      </c>
      <c r="K9" t="s">
        <v>132</v>
      </c>
      <c r="L9">
        <v>0.39838442187649997</v>
      </c>
      <c r="M9">
        <v>0.39838442187649997</v>
      </c>
    </row>
    <row r="10" spans="1:13" x14ac:dyDescent="0.2">
      <c r="A10" t="s">
        <v>77</v>
      </c>
      <c r="B10" t="s">
        <v>185</v>
      </c>
      <c r="C10" t="s">
        <v>213</v>
      </c>
      <c r="D10" t="s">
        <v>132</v>
      </c>
      <c r="E10" t="s">
        <v>132</v>
      </c>
      <c r="F10" t="s">
        <v>187</v>
      </c>
      <c r="G10">
        <v>2018</v>
      </c>
      <c r="H10" t="s">
        <v>132</v>
      </c>
      <c r="I10" t="s">
        <v>132</v>
      </c>
      <c r="J10" t="s">
        <v>132</v>
      </c>
      <c r="K10" t="s">
        <v>132</v>
      </c>
      <c r="L10">
        <v>0.81016216216216197</v>
      </c>
      <c r="M10">
        <v>0.81016216216216197</v>
      </c>
    </row>
    <row r="11" spans="1:13" x14ac:dyDescent="0.2">
      <c r="A11" t="s">
        <v>77</v>
      </c>
      <c r="B11" t="s">
        <v>185</v>
      </c>
      <c r="C11" t="s">
        <v>214</v>
      </c>
      <c r="D11" t="s">
        <v>132</v>
      </c>
      <c r="E11" t="s">
        <v>132</v>
      </c>
      <c r="F11" t="s">
        <v>187</v>
      </c>
      <c r="G11">
        <v>2018</v>
      </c>
      <c r="H11" t="s">
        <v>132</v>
      </c>
      <c r="I11" t="s">
        <v>132</v>
      </c>
      <c r="J11" t="s">
        <v>132</v>
      </c>
      <c r="K11" t="s">
        <v>132</v>
      </c>
      <c r="L11">
        <v>0.80677902621722797</v>
      </c>
      <c r="M11">
        <v>0.80677902621722797</v>
      </c>
    </row>
    <row r="12" spans="1:13" x14ac:dyDescent="0.2">
      <c r="A12" t="s">
        <v>77</v>
      </c>
      <c r="B12" t="s">
        <v>185</v>
      </c>
      <c r="C12" t="s">
        <v>138</v>
      </c>
      <c r="D12" t="s">
        <v>132</v>
      </c>
      <c r="E12" t="s">
        <v>132</v>
      </c>
      <c r="F12" t="s">
        <v>187</v>
      </c>
      <c r="G12">
        <v>2018</v>
      </c>
      <c r="H12" t="s">
        <v>132</v>
      </c>
      <c r="I12" t="s">
        <v>132</v>
      </c>
      <c r="J12" t="s">
        <v>132</v>
      </c>
      <c r="K12" t="s">
        <v>132</v>
      </c>
      <c r="L12">
        <v>0.52500000000000002</v>
      </c>
      <c r="M12">
        <v>0.52500000000000002</v>
      </c>
    </row>
    <row r="13" spans="1:13" x14ac:dyDescent="0.2">
      <c r="A13" t="s">
        <v>77</v>
      </c>
      <c r="B13" t="s">
        <v>185</v>
      </c>
      <c r="C13" t="s">
        <v>139</v>
      </c>
      <c r="D13" t="s">
        <v>132</v>
      </c>
      <c r="E13" t="s">
        <v>132</v>
      </c>
      <c r="F13" t="s">
        <v>187</v>
      </c>
      <c r="G13">
        <v>2018</v>
      </c>
      <c r="H13" t="s">
        <v>132</v>
      </c>
      <c r="I13" t="s">
        <v>132</v>
      </c>
      <c r="J13" t="s">
        <v>132</v>
      </c>
      <c r="K13" t="s">
        <v>132</v>
      </c>
      <c r="L13">
        <v>0.58177777777777795</v>
      </c>
      <c r="M13">
        <v>0.58177777777777795</v>
      </c>
    </row>
    <row r="14" spans="1:13" x14ac:dyDescent="0.2">
      <c r="A14" t="s">
        <v>77</v>
      </c>
      <c r="B14" t="s">
        <v>185</v>
      </c>
      <c r="C14" t="s">
        <v>215</v>
      </c>
      <c r="D14" t="s">
        <v>132</v>
      </c>
      <c r="E14" t="s">
        <v>132</v>
      </c>
      <c r="F14" t="s">
        <v>187</v>
      </c>
      <c r="G14">
        <v>2018</v>
      </c>
      <c r="H14" t="s">
        <v>132</v>
      </c>
      <c r="I14" t="s">
        <v>132</v>
      </c>
      <c r="J14" t="s">
        <v>132</v>
      </c>
      <c r="K14" t="s">
        <v>132</v>
      </c>
      <c r="L14">
        <v>0.68804511278195502</v>
      </c>
      <c r="M14">
        <v>0.68804511278195502</v>
      </c>
    </row>
    <row r="15" spans="1:13" x14ac:dyDescent="0.2">
      <c r="A15" t="s">
        <v>77</v>
      </c>
      <c r="B15" t="s">
        <v>185</v>
      </c>
      <c r="C15" t="s">
        <v>216</v>
      </c>
      <c r="D15" t="s">
        <v>132</v>
      </c>
      <c r="E15" t="s">
        <v>132</v>
      </c>
      <c r="F15" t="s">
        <v>187</v>
      </c>
      <c r="G15">
        <v>2018</v>
      </c>
      <c r="H15" t="s">
        <v>132</v>
      </c>
      <c r="I15" t="s">
        <v>132</v>
      </c>
      <c r="J15" t="s">
        <v>132</v>
      </c>
      <c r="K15" t="s">
        <v>132</v>
      </c>
      <c r="L15">
        <v>1</v>
      </c>
      <c r="M15">
        <v>1</v>
      </c>
    </row>
    <row r="16" spans="1:13" x14ac:dyDescent="0.2">
      <c r="A16" t="s">
        <v>77</v>
      </c>
      <c r="B16" t="s">
        <v>185</v>
      </c>
      <c r="C16" t="s">
        <v>140</v>
      </c>
      <c r="D16" t="s">
        <v>132</v>
      </c>
      <c r="E16" t="s">
        <v>132</v>
      </c>
      <c r="F16" t="s">
        <v>187</v>
      </c>
      <c r="G16">
        <v>2018</v>
      </c>
      <c r="H16" t="s">
        <v>132</v>
      </c>
      <c r="I16" t="s">
        <v>132</v>
      </c>
      <c r="J16" t="s">
        <v>132</v>
      </c>
      <c r="K16" t="s">
        <v>132</v>
      </c>
      <c r="L16">
        <v>0.55798087905732696</v>
      </c>
      <c r="M16">
        <v>0.55798087905732696</v>
      </c>
    </row>
    <row r="17" spans="1:13" x14ac:dyDescent="0.2">
      <c r="A17" t="s">
        <v>77</v>
      </c>
      <c r="B17" t="s">
        <v>185</v>
      </c>
      <c r="C17" t="s">
        <v>141</v>
      </c>
      <c r="D17" t="s">
        <v>132</v>
      </c>
      <c r="E17" t="s">
        <v>132</v>
      </c>
      <c r="F17" t="s">
        <v>187</v>
      </c>
      <c r="G17">
        <v>2018</v>
      </c>
      <c r="H17" t="s">
        <v>132</v>
      </c>
      <c r="I17" t="s">
        <v>132</v>
      </c>
      <c r="J17" t="s">
        <v>132</v>
      </c>
      <c r="K17" t="s">
        <v>132</v>
      </c>
      <c r="L17">
        <v>1</v>
      </c>
      <c r="M17">
        <v>1</v>
      </c>
    </row>
    <row r="18" spans="1:13" x14ac:dyDescent="0.2">
      <c r="A18" t="s">
        <v>77</v>
      </c>
      <c r="B18" t="s">
        <v>185</v>
      </c>
      <c r="C18" t="s">
        <v>142</v>
      </c>
      <c r="D18" t="s">
        <v>132</v>
      </c>
      <c r="E18" t="s">
        <v>132</v>
      </c>
      <c r="F18" t="s">
        <v>187</v>
      </c>
      <c r="G18">
        <v>2018</v>
      </c>
      <c r="H18" t="s">
        <v>132</v>
      </c>
      <c r="I18" t="s">
        <v>132</v>
      </c>
      <c r="J18" t="s">
        <v>132</v>
      </c>
      <c r="K18" t="s">
        <v>132</v>
      </c>
      <c r="L18">
        <v>3.1157627118644098</v>
      </c>
      <c r="M18">
        <v>3.1157627118644098</v>
      </c>
    </row>
    <row r="19" spans="1:13" x14ac:dyDescent="0.2">
      <c r="A19" t="s">
        <v>77</v>
      </c>
      <c r="B19" t="s">
        <v>185</v>
      </c>
      <c r="C19" t="s">
        <v>217</v>
      </c>
      <c r="D19" t="s">
        <v>132</v>
      </c>
      <c r="E19" t="s">
        <v>132</v>
      </c>
      <c r="F19" t="s">
        <v>187</v>
      </c>
      <c r="G19">
        <v>2018</v>
      </c>
      <c r="H19" t="s">
        <v>132</v>
      </c>
      <c r="I19" t="s">
        <v>132</v>
      </c>
      <c r="J19" t="s">
        <v>132</v>
      </c>
      <c r="K19" t="s">
        <v>132</v>
      </c>
      <c r="L19">
        <v>0.9</v>
      </c>
      <c r="M19">
        <v>0.9</v>
      </c>
    </row>
    <row r="20" spans="1:13" x14ac:dyDescent="0.2">
      <c r="A20" t="s">
        <v>77</v>
      </c>
      <c r="B20" t="s">
        <v>185</v>
      </c>
      <c r="C20" t="s">
        <v>218</v>
      </c>
      <c r="D20" t="s">
        <v>132</v>
      </c>
      <c r="E20" t="s">
        <v>132</v>
      </c>
      <c r="F20" t="s">
        <v>187</v>
      </c>
      <c r="G20">
        <v>2018</v>
      </c>
      <c r="H20" t="s">
        <v>132</v>
      </c>
      <c r="I20" t="s">
        <v>132</v>
      </c>
      <c r="J20" t="s">
        <v>132</v>
      </c>
      <c r="K20" t="s">
        <v>132</v>
      </c>
      <c r="L20">
        <v>0.81729411764705895</v>
      </c>
      <c r="M20">
        <v>0.81729411764705895</v>
      </c>
    </row>
    <row r="21" spans="1:13" x14ac:dyDescent="0.2">
      <c r="A21" t="s">
        <v>77</v>
      </c>
      <c r="B21" t="s">
        <v>185</v>
      </c>
      <c r="C21" t="s">
        <v>219</v>
      </c>
      <c r="D21" t="s">
        <v>132</v>
      </c>
      <c r="E21" t="s">
        <v>132</v>
      </c>
      <c r="F21" t="s">
        <v>187</v>
      </c>
      <c r="G21">
        <v>2018</v>
      </c>
      <c r="H21" t="s">
        <v>132</v>
      </c>
      <c r="I21" t="s">
        <v>132</v>
      </c>
      <c r="J21" t="s">
        <v>132</v>
      </c>
      <c r="K21" t="s">
        <v>132</v>
      </c>
      <c r="L21">
        <v>3.1157627118644098</v>
      </c>
      <c r="M21">
        <v>3.1157627118644098</v>
      </c>
    </row>
    <row r="22" spans="1:13" x14ac:dyDescent="0.2">
      <c r="A22" t="s">
        <v>77</v>
      </c>
      <c r="B22" t="s">
        <v>185</v>
      </c>
      <c r="C22" t="s">
        <v>143</v>
      </c>
      <c r="D22" t="s">
        <v>132</v>
      </c>
      <c r="E22" t="s">
        <v>132</v>
      </c>
      <c r="F22" t="s">
        <v>187</v>
      </c>
      <c r="G22">
        <v>2018</v>
      </c>
      <c r="H22" t="s">
        <v>132</v>
      </c>
      <c r="I22" t="s">
        <v>132</v>
      </c>
      <c r="J22" t="s">
        <v>132</v>
      </c>
      <c r="K22" t="s">
        <v>132</v>
      </c>
      <c r="L22">
        <v>0.60949973059968399</v>
      </c>
      <c r="M22">
        <v>0.60949973059968399</v>
      </c>
    </row>
    <row r="23" spans="1:13" x14ac:dyDescent="0.2">
      <c r="A23" t="s">
        <v>77</v>
      </c>
      <c r="B23" t="s">
        <v>185</v>
      </c>
      <c r="C23" t="s">
        <v>220</v>
      </c>
      <c r="D23" t="s">
        <v>132</v>
      </c>
      <c r="E23" t="s">
        <v>132</v>
      </c>
      <c r="F23" t="s">
        <v>187</v>
      </c>
      <c r="G23">
        <v>2018</v>
      </c>
      <c r="H23" t="s">
        <v>132</v>
      </c>
      <c r="I23" t="s">
        <v>132</v>
      </c>
      <c r="J23" t="s">
        <v>132</v>
      </c>
      <c r="K23" t="s">
        <v>132</v>
      </c>
      <c r="L23">
        <v>0.81941558441558404</v>
      </c>
      <c r="M23">
        <v>0.81941558441558404</v>
      </c>
    </row>
    <row r="24" spans="1:13" x14ac:dyDescent="0.2">
      <c r="A24" t="s">
        <v>77</v>
      </c>
      <c r="B24" t="s">
        <v>185</v>
      </c>
      <c r="C24" t="s">
        <v>221</v>
      </c>
      <c r="D24" t="s">
        <v>132</v>
      </c>
      <c r="E24" t="s">
        <v>132</v>
      </c>
      <c r="F24" t="s">
        <v>187</v>
      </c>
      <c r="G24">
        <v>2018</v>
      </c>
      <c r="H24" t="s">
        <v>132</v>
      </c>
      <c r="I24" t="s">
        <v>132</v>
      </c>
      <c r="J24" t="s">
        <v>132</v>
      </c>
      <c r="K24" t="s">
        <v>132</v>
      </c>
      <c r="L24">
        <v>0.80707577433628297</v>
      </c>
      <c r="M24">
        <v>0.80707577433628297</v>
      </c>
    </row>
    <row r="25" spans="1:13" x14ac:dyDescent="0.2">
      <c r="A25" t="s">
        <v>77</v>
      </c>
      <c r="B25" t="s">
        <v>185</v>
      </c>
      <c r="C25" t="s">
        <v>144</v>
      </c>
      <c r="D25" t="s">
        <v>132</v>
      </c>
      <c r="E25" t="s">
        <v>132</v>
      </c>
      <c r="F25" t="s">
        <v>187</v>
      </c>
      <c r="G25">
        <v>2018</v>
      </c>
      <c r="H25" t="s">
        <v>132</v>
      </c>
      <c r="I25" t="s">
        <v>132</v>
      </c>
      <c r="J25" t="s">
        <v>132</v>
      </c>
      <c r="K25" t="s">
        <v>132</v>
      </c>
      <c r="L25">
        <v>0.55092948717948698</v>
      </c>
      <c r="M25">
        <v>0.55092948717948698</v>
      </c>
    </row>
    <row r="26" spans="1:13" x14ac:dyDescent="0.2">
      <c r="A26" t="s">
        <v>77</v>
      </c>
      <c r="B26" t="s">
        <v>185</v>
      </c>
      <c r="C26" t="s">
        <v>145</v>
      </c>
      <c r="D26" t="s">
        <v>132</v>
      </c>
      <c r="E26" t="s">
        <v>132</v>
      </c>
      <c r="F26" t="s">
        <v>187</v>
      </c>
      <c r="G26">
        <v>2018</v>
      </c>
      <c r="H26" t="s">
        <v>132</v>
      </c>
      <c r="I26" t="s">
        <v>132</v>
      </c>
      <c r="J26" t="s">
        <v>132</v>
      </c>
      <c r="K26" t="s">
        <v>132</v>
      </c>
      <c r="L26">
        <v>0.57113772455089795</v>
      </c>
      <c r="M26">
        <v>0.57113772455089795</v>
      </c>
    </row>
    <row r="27" spans="1:13" x14ac:dyDescent="0.2">
      <c r="A27" t="s">
        <v>77</v>
      </c>
      <c r="B27" t="s">
        <v>185</v>
      </c>
      <c r="C27" t="s">
        <v>222</v>
      </c>
      <c r="D27" t="s">
        <v>132</v>
      </c>
      <c r="E27" t="s">
        <v>132</v>
      </c>
      <c r="F27" t="s">
        <v>187</v>
      </c>
      <c r="G27">
        <v>2018</v>
      </c>
      <c r="H27" t="s">
        <v>132</v>
      </c>
      <c r="I27" t="s">
        <v>132</v>
      </c>
      <c r="J27" t="s">
        <v>132</v>
      </c>
      <c r="K27" t="s">
        <v>132</v>
      </c>
      <c r="L27">
        <v>0.70400656814449902</v>
      </c>
      <c r="M27">
        <v>0.70400656814449902</v>
      </c>
    </row>
    <row r="28" spans="1:13" x14ac:dyDescent="0.2">
      <c r="A28" t="s">
        <v>77</v>
      </c>
      <c r="B28" t="s">
        <v>185</v>
      </c>
      <c r="C28" t="s">
        <v>223</v>
      </c>
      <c r="D28" t="s">
        <v>132</v>
      </c>
      <c r="E28" t="s">
        <v>132</v>
      </c>
      <c r="F28" t="s">
        <v>187</v>
      </c>
      <c r="G28">
        <v>2018</v>
      </c>
      <c r="H28" t="s">
        <v>132</v>
      </c>
      <c r="I28" t="s">
        <v>132</v>
      </c>
      <c r="J28" t="s">
        <v>132</v>
      </c>
      <c r="K28" t="s">
        <v>132</v>
      </c>
      <c r="L28">
        <v>0.9</v>
      </c>
      <c r="M28">
        <v>0.9</v>
      </c>
    </row>
    <row r="29" spans="1:13" x14ac:dyDescent="0.2">
      <c r="A29" t="s">
        <v>77</v>
      </c>
      <c r="B29" t="s">
        <v>185</v>
      </c>
      <c r="C29" t="s">
        <v>146</v>
      </c>
      <c r="D29" t="s">
        <v>132</v>
      </c>
      <c r="E29" t="s">
        <v>132</v>
      </c>
      <c r="F29" t="s">
        <v>187</v>
      </c>
      <c r="G29">
        <v>2018</v>
      </c>
      <c r="H29" t="s">
        <v>132</v>
      </c>
      <c r="I29" t="s">
        <v>132</v>
      </c>
      <c r="J29" t="s">
        <v>132</v>
      </c>
      <c r="K29" t="s">
        <v>132</v>
      </c>
      <c r="L29">
        <v>0.619863294600137</v>
      </c>
      <c r="M29">
        <v>0.619863294600137</v>
      </c>
    </row>
    <row r="30" spans="1:13" x14ac:dyDescent="0.2">
      <c r="A30" t="s">
        <v>77</v>
      </c>
      <c r="B30" t="s">
        <v>185</v>
      </c>
      <c r="C30" t="s">
        <v>147</v>
      </c>
      <c r="D30" t="s">
        <v>132</v>
      </c>
      <c r="E30" t="s">
        <v>132</v>
      </c>
      <c r="F30" t="s">
        <v>187</v>
      </c>
      <c r="G30">
        <v>2018</v>
      </c>
      <c r="H30" t="s">
        <v>132</v>
      </c>
      <c r="I30" t="s">
        <v>132</v>
      </c>
      <c r="J30" t="s">
        <v>132</v>
      </c>
      <c r="K30" t="s">
        <v>132</v>
      </c>
      <c r="L30">
        <v>0.99952095808383201</v>
      </c>
      <c r="M30">
        <v>0.99952095808383201</v>
      </c>
    </row>
    <row r="31" spans="1:13" x14ac:dyDescent="0.2">
      <c r="A31" t="s">
        <v>77</v>
      </c>
      <c r="B31" t="s">
        <v>185</v>
      </c>
      <c r="C31" t="s">
        <v>148</v>
      </c>
      <c r="D31" t="s">
        <v>132</v>
      </c>
      <c r="E31" t="s">
        <v>132</v>
      </c>
      <c r="F31" t="s">
        <v>187</v>
      </c>
      <c r="G31">
        <v>2018</v>
      </c>
      <c r="H31" t="s">
        <v>132</v>
      </c>
      <c r="I31" t="s">
        <v>132</v>
      </c>
      <c r="J31" t="s">
        <v>132</v>
      </c>
      <c r="K31" t="s">
        <v>132</v>
      </c>
      <c r="L31">
        <v>3.0897837837837798</v>
      </c>
      <c r="M31">
        <v>3.0897837837837798</v>
      </c>
    </row>
    <row r="32" spans="1:13" x14ac:dyDescent="0.2">
      <c r="A32" t="s">
        <v>77</v>
      </c>
      <c r="B32" t="s">
        <v>185</v>
      </c>
      <c r="C32" t="s">
        <v>224</v>
      </c>
      <c r="D32" t="s">
        <v>132</v>
      </c>
      <c r="E32" t="s">
        <v>132</v>
      </c>
      <c r="F32" t="s">
        <v>187</v>
      </c>
      <c r="G32">
        <v>2018</v>
      </c>
      <c r="H32" t="s">
        <v>132</v>
      </c>
      <c r="I32" t="s">
        <v>132</v>
      </c>
      <c r="J32" t="s">
        <v>132</v>
      </c>
      <c r="K32" t="s">
        <v>132</v>
      </c>
      <c r="L32">
        <v>0.9</v>
      </c>
      <c r="M32">
        <v>0.9</v>
      </c>
    </row>
    <row r="33" spans="1:13" x14ac:dyDescent="0.2">
      <c r="A33" t="s">
        <v>77</v>
      </c>
      <c r="B33" t="s">
        <v>185</v>
      </c>
      <c r="C33" t="s">
        <v>225</v>
      </c>
      <c r="D33" t="s">
        <v>132</v>
      </c>
      <c r="E33" t="s">
        <v>132</v>
      </c>
      <c r="F33" t="s">
        <v>187</v>
      </c>
      <c r="G33">
        <v>2018</v>
      </c>
      <c r="H33" t="s">
        <v>132</v>
      </c>
      <c r="I33" t="s">
        <v>132</v>
      </c>
      <c r="J33" t="s">
        <v>132</v>
      </c>
      <c r="K33" t="s">
        <v>132</v>
      </c>
      <c r="L33">
        <v>0.82728758169934602</v>
      </c>
      <c r="M33">
        <v>0.82728758169934602</v>
      </c>
    </row>
    <row r="34" spans="1:13" x14ac:dyDescent="0.2">
      <c r="A34" t="s">
        <v>77</v>
      </c>
      <c r="B34" t="s">
        <v>185</v>
      </c>
      <c r="C34" t="s">
        <v>226</v>
      </c>
      <c r="D34" t="s">
        <v>132</v>
      </c>
      <c r="E34" t="s">
        <v>132</v>
      </c>
      <c r="F34" t="s">
        <v>187</v>
      </c>
      <c r="G34">
        <v>2018</v>
      </c>
      <c r="H34" t="s">
        <v>132</v>
      </c>
      <c r="I34" t="s">
        <v>132</v>
      </c>
      <c r="J34" t="s">
        <v>132</v>
      </c>
      <c r="K34" t="s">
        <v>132</v>
      </c>
      <c r="L34">
        <v>3.0897837837837798</v>
      </c>
      <c r="M34">
        <v>3.0897837837837798</v>
      </c>
    </row>
    <row r="35" spans="1:13" x14ac:dyDescent="0.2">
      <c r="A35" t="s">
        <v>77</v>
      </c>
      <c r="B35" t="s">
        <v>185</v>
      </c>
      <c r="C35" t="s">
        <v>149</v>
      </c>
      <c r="D35" t="s">
        <v>132</v>
      </c>
      <c r="E35" t="s">
        <v>132</v>
      </c>
      <c r="F35" t="s">
        <v>187</v>
      </c>
      <c r="G35">
        <v>2018</v>
      </c>
      <c r="H35" t="s">
        <v>132</v>
      </c>
      <c r="I35" t="s">
        <v>132</v>
      </c>
      <c r="J35" t="s">
        <v>132</v>
      </c>
      <c r="K35" t="s">
        <v>132</v>
      </c>
      <c r="L35">
        <v>0.65865731206453004</v>
      </c>
      <c r="M35">
        <v>0.65865731206453004</v>
      </c>
    </row>
    <row r="36" spans="1:13" x14ac:dyDescent="0.2">
      <c r="A36" t="s">
        <v>77</v>
      </c>
      <c r="B36" t="s">
        <v>185</v>
      </c>
      <c r="C36" t="s">
        <v>227</v>
      </c>
      <c r="D36" t="s">
        <v>132</v>
      </c>
      <c r="E36" t="s">
        <v>132</v>
      </c>
      <c r="F36" t="s">
        <v>187</v>
      </c>
      <c r="G36">
        <v>2018</v>
      </c>
      <c r="H36" t="s">
        <v>132</v>
      </c>
      <c r="I36" t="s">
        <v>132</v>
      </c>
      <c r="J36" t="s">
        <v>132</v>
      </c>
      <c r="K36" t="s">
        <v>132</v>
      </c>
      <c r="L36">
        <v>0.82280373831775699</v>
      </c>
      <c r="M36">
        <v>0.82280373831775699</v>
      </c>
    </row>
    <row r="37" spans="1:13" x14ac:dyDescent="0.2">
      <c r="A37" t="s">
        <v>77</v>
      </c>
      <c r="B37" t="s">
        <v>185</v>
      </c>
      <c r="C37" t="s">
        <v>228</v>
      </c>
      <c r="D37" t="s">
        <v>132</v>
      </c>
      <c r="E37" t="s">
        <v>132</v>
      </c>
      <c r="F37" t="s">
        <v>187</v>
      </c>
      <c r="G37">
        <v>2018</v>
      </c>
      <c r="H37" t="s">
        <v>132</v>
      </c>
      <c r="I37" t="s">
        <v>132</v>
      </c>
      <c r="J37" t="s">
        <v>132</v>
      </c>
      <c r="K37" t="s">
        <v>132</v>
      </c>
      <c r="L37">
        <v>0.82661774762699303</v>
      </c>
      <c r="M37">
        <v>0.82661774762699303</v>
      </c>
    </row>
    <row r="38" spans="1:13" x14ac:dyDescent="0.2">
      <c r="A38" t="s">
        <v>77</v>
      </c>
      <c r="B38" t="s">
        <v>185</v>
      </c>
      <c r="C38" t="s">
        <v>150</v>
      </c>
      <c r="D38" t="s">
        <v>132</v>
      </c>
      <c r="E38" t="s">
        <v>132</v>
      </c>
      <c r="F38" t="s">
        <v>187</v>
      </c>
      <c r="G38">
        <v>2018</v>
      </c>
      <c r="H38" t="s">
        <v>132</v>
      </c>
      <c r="I38" t="s">
        <v>132</v>
      </c>
      <c r="J38" t="s">
        <v>132</v>
      </c>
      <c r="K38" t="s">
        <v>132</v>
      </c>
      <c r="L38">
        <v>0.54578947368421105</v>
      </c>
      <c r="M38">
        <v>0.54578947368421105</v>
      </c>
    </row>
    <row r="39" spans="1:13" x14ac:dyDescent="0.2">
      <c r="A39" t="s">
        <v>77</v>
      </c>
      <c r="B39" t="s">
        <v>185</v>
      </c>
      <c r="C39" t="s">
        <v>151</v>
      </c>
      <c r="D39" t="s">
        <v>132</v>
      </c>
      <c r="E39" t="s">
        <v>132</v>
      </c>
      <c r="F39" t="s">
        <v>187</v>
      </c>
      <c r="G39">
        <v>2018</v>
      </c>
      <c r="H39" t="s">
        <v>132</v>
      </c>
      <c r="I39" t="s">
        <v>132</v>
      </c>
      <c r="J39" t="s">
        <v>132</v>
      </c>
      <c r="K39" t="s">
        <v>132</v>
      </c>
      <c r="L39">
        <v>0.61474226804123699</v>
      </c>
      <c r="M39">
        <v>0.61474226804123699</v>
      </c>
    </row>
    <row r="40" spans="1:13" x14ac:dyDescent="0.2">
      <c r="A40" t="s">
        <v>77</v>
      </c>
      <c r="B40" t="s">
        <v>185</v>
      </c>
      <c r="C40" t="s">
        <v>229</v>
      </c>
      <c r="D40" t="s">
        <v>132</v>
      </c>
      <c r="E40" t="s">
        <v>132</v>
      </c>
      <c r="F40" t="s">
        <v>187</v>
      </c>
      <c r="G40">
        <v>2018</v>
      </c>
      <c r="H40" t="s">
        <v>132</v>
      </c>
      <c r="I40" t="s">
        <v>132</v>
      </c>
      <c r="J40" t="s">
        <v>132</v>
      </c>
      <c r="K40" t="s">
        <v>132</v>
      </c>
      <c r="L40">
        <v>0.72928609692169399</v>
      </c>
      <c r="M40">
        <v>0.72928609692169399</v>
      </c>
    </row>
    <row r="41" spans="1:13" x14ac:dyDescent="0.2">
      <c r="A41" t="s">
        <v>77</v>
      </c>
      <c r="B41" t="s">
        <v>185</v>
      </c>
      <c r="C41" t="s">
        <v>230</v>
      </c>
      <c r="D41" t="s">
        <v>132</v>
      </c>
      <c r="E41" t="s">
        <v>132</v>
      </c>
      <c r="F41" t="s">
        <v>187</v>
      </c>
      <c r="G41">
        <v>2018</v>
      </c>
      <c r="H41" t="s">
        <v>132</v>
      </c>
      <c r="I41" t="s">
        <v>132</v>
      </c>
      <c r="J41" t="s">
        <v>132</v>
      </c>
      <c r="K41" t="s">
        <v>132</v>
      </c>
      <c r="L41">
        <v>0.9</v>
      </c>
      <c r="M41">
        <v>0.9</v>
      </c>
    </row>
    <row r="42" spans="1:13" x14ac:dyDescent="0.2">
      <c r="A42" t="s">
        <v>77</v>
      </c>
      <c r="B42" t="s">
        <v>185</v>
      </c>
      <c r="C42" t="s">
        <v>153</v>
      </c>
      <c r="D42" t="s">
        <v>132</v>
      </c>
      <c r="E42" t="s">
        <v>132</v>
      </c>
      <c r="F42" t="s">
        <v>187</v>
      </c>
      <c r="G42">
        <v>2018</v>
      </c>
      <c r="H42" t="s">
        <v>132</v>
      </c>
      <c r="I42" t="s">
        <v>132</v>
      </c>
      <c r="J42" t="s">
        <v>132</v>
      </c>
      <c r="K42" t="s">
        <v>132</v>
      </c>
      <c r="L42">
        <v>0.59018803418803401</v>
      </c>
      <c r="M42">
        <v>0.59018803418803401</v>
      </c>
    </row>
    <row r="43" spans="1:13" x14ac:dyDescent="0.2">
      <c r="A43" t="s">
        <v>77</v>
      </c>
      <c r="B43" t="s">
        <v>185</v>
      </c>
      <c r="C43" t="s">
        <v>154</v>
      </c>
      <c r="D43" t="s">
        <v>132</v>
      </c>
      <c r="E43" t="s">
        <v>132</v>
      </c>
      <c r="F43" t="s">
        <v>187</v>
      </c>
      <c r="G43">
        <v>2018</v>
      </c>
      <c r="H43" t="s">
        <v>132</v>
      </c>
      <c r="I43" t="s">
        <v>132</v>
      </c>
      <c r="J43" t="s">
        <v>132</v>
      </c>
      <c r="K43" t="s">
        <v>132</v>
      </c>
      <c r="L43">
        <v>1</v>
      </c>
      <c r="M43">
        <v>1</v>
      </c>
    </row>
    <row r="44" spans="1:13" x14ac:dyDescent="0.2">
      <c r="A44" t="s">
        <v>77</v>
      </c>
      <c r="B44" t="s">
        <v>185</v>
      </c>
      <c r="C44" t="s">
        <v>155</v>
      </c>
      <c r="D44" t="s">
        <v>132</v>
      </c>
      <c r="E44" t="s">
        <v>132</v>
      </c>
      <c r="F44" t="s">
        <v>187</v>
      </c>
      <c r="G44">
        <v>2018</v>
      </c>
      <c r="H44" t="s">
        <v>132</v>
      </c>
      <c r="I44" t="s">
        <v>132</v>
      </c>
      <c r="J44" t="s">
        <v>132</v>
      </c>
      <c r="K44" t="s">
        <v>132</v>
      </c>
      <c r="L44">
        <v>3.07019607843137</v>
      </c>
      <c r="M44">
        <v>3.07019607843137</v>
      </c>
    </row>
    <row r="45" spans="1:13" x14ac:dyDescent="0.2">
      <c r="A45" t="s">
        <v>77</v>
      </c>
      <c r="B45" t="s">
        <v>185</v>
      </c>
      <c r="C45" t="s">
        <v>231</v>
      </c>
      <c r="D45" t="s">
        <v>132</v>
      </c>
      <c r="E45" t="s">
        <v>132</v>
      </c>
      <c r="F45" t="s">
        <v>187</v>
      </c>
      <c r="G45">
        <v>2018</v>
      </c>
      <c r="H45" t="s">
        <v>132</v>
      </c>
      <c r="I45" t="s">
        <v>132</v>
      </c>
      <c r="J45" t="s">
        <v>132</v>
      </c>
      <c r="K45" t="s">
        <v>132</v>
      </c>
      <c r="L45">
        <v>0.9</v>
      </c>
      <c r="M45">
        <v>0.9</v>
      </c>
    </row>
    <row r="46" spans="1:13" x14ac:dyDescent="0.2">
      <c r="A46" t="s">
        <v>77</v>
      </c>
      <c r="B46" t="s">
        <v>185</v>
      </c>
      <c r="C46" t="s">
        <v>232</v>
      </c>
      <c r="D46" t="s">
        <v>132</v>
      </c>
      <c r="E46" t="s">
        <v>132</v>
      </c>
      <c r="F46" t="s">
        <v>187</v>
      </c>
      <c r="G46">
        <v>2018</v>
      </c>
      <c r="H46" t="s">
        <v>132</v>
      </c>
      <c r="I46" t="s">
        <v>132</v>
      </c>
      <c r="J46" t="s">
        <v>132</v>
      </c>
      <c r="K46" t="s">
        <v>132</v>
      </c>
      <c r="L46">
        <v>0.810268817204301</v>
      </c>
      <c r="M46">
        <v>0.810268817204301</v>
      </c>
    </row>
    <row r="47" spans="1:13" x14ac:dyDescent="0.2">
      <c r="A47" t="s">
        <v>77</v>
      </c>
      <c r="B47" t="s">
        <v>185</v>
      </c>
      <c r="C47" t="s">
        <v>156</v>
      </c>
      <c r="D47" t="s">
        <v>132</v>
      </c>
      <c r="E47" t="s">
        <v>132</v>
      </c>
      <c r="F47" t="s">
        <v>187</v>
      </c>
      <c r="G47">
        <v>2018</v>
      </c>
      <c r="H47" t="s">
        <v>132</v>
      </c>
      <c r="I47" t="s">
        <v>132</v>
      </c>
      <c r="J47" t="s">
        <v>132</v>
      </c>
      <c r="K47" t="s">
        <v>132</v>
      </c>
      <c r="L47">
        <v>0.39838442187649997</v>
      </c>
      <c r="M47">
        <v>0.39838442187649997</v>
      </c>
    </row>
    <row r="48" spans="1:13" x14ac:dyDescent="0.2">
      <c r="A48" t="s">
        <v>77</v>
      </c>
      <c r="B48" t="s">
        <v>185</v>
      </c>
      <c r="C48" t="s">
        <v>233</v>
      </c>
      <c r="D48" t="s">
        <v>132</v>
      </c>
      <c r="E48" t="s">
        <v>132</v>
      </c>
      <c r="F48" t="s">
        <v>187</v>
      </c>
      <c r="G48">
        <v>2018</v>
      </c>
      <c r="H48" t="s">
        <v>132</v>
      </c>
      <c r="I48" t="s">
        <v>132</v>
      </c>
      <c r="J48" t="s">
        <v>132</v>
      </c>
      <c r="K48" t="s">
        <v>132</v>
      </c>
      <c r="L48">
        <v>0.81016216216216197</v>
      </c>
      <c r="M48">
        <v>0.81016216216216197</v>
      </c>
    </row>
    <row r="49" spans="1:13" x14ac:dyDescent="0.2">
      <c r="A49" t="s">
        <v>77</v>
      </c>
      <c r="B49" t="s">
        <v>185</v>
      </c>
      <c r="C49" t="s">
        <v>234</v>
      </c>
      <c r="D49" t="s">
        <v>132</v>
      </c>
      <c r="E49" t="s">
        <v>132</v>
      </c>
      <c r="F49" t="s">
        <v>187</v>
      </c>
      <c r="G49">
        <v>2018</v>
      </c>
      <c r="H49" t="s">
        <v>132</v>
      </c>
      <c r="I49" t="s">
        <v>132</v>
      </c>
      <c r="J49" t="s">
        <v>132</v>
      </c>
      <c r="K49" t="s">
        <v>132</v>
      </c>
      <c r="L49">
        <v>0.80677902621722797</v>
      </c>
      <c r="M49">
        <v>0.80677902621722797</v>
      </c>
    </row>
    <row r="50" spans="1:13" x14ac:dyDescent="0.2">
      <c r="A50" t="s">
        <v>77</v>
      </c>
      <c r="B50" t="s">
        <v>185</v>
      </c>
      <c r="C50" t="s">
        <v>157</v>
      </c>
      <c r="D50" t="s">
        <v>132</v>
      </c>
      <c r="E50" t="s">
        <v>132</v>
      </c>
      <c r="F50" t="s">
        <v>187</v>
      </c>
      <c r="G50">
        <v>2018</v>
      </c>
      <c r="H50" t="s">
        <v>132</v>
      </c>
      <c r="I50" t="s">
        <v>132</v>
      </c>
      <c r="J50" t="s">
        <v>132</v>
      </c>
      <c r="K50" t="s">
        <v>132</v>
      </c>
      <c r="L50">
        <v>0.52500000000000002</v>
      </c>
      <c r="M50">
        <v>0.52500000000000002</v>
      </c>
    </row>
    <row r="51" spans="1:13" x14ac:dyDescent="0.2">
      <c r="A51" t="s">
        <v>77</v>
      </c>
      <c r="B51" t="s">
        <v>185</v>
      </c>
      <c r="C51" t="s">
        <v>158</v>
      </c>
      <c r="D51" t="s">
        <v>132</v>
      </c>
      <c r="E51" t="s">
        <v>132</v>
      </c>
      <c r="F51" t="s">
        <v>187</v>
      </c>
      <c r="G51">
        <v>2018</v>
      </c>
      <c r="H51" t="s">
        <v>132</v>
      </c>
      <c r="I51" t="s">
        <v>132</v>
      </c>
      <c r="J51" t="s">
        <v>132</v>
      </c>
      <c r="K51" t="s">
        <v>132</v>
      </c>
      <c r="L51">
        <v>0.58177777777777795</v>
      </c>
      <c r="M51">
        <v>0.58177777777777795</v>
      </c>
    </row>
    <row r="52" spans="1:13" x14ac:dyDescent="0.2">
      <c r="A52" t="s">
        <v>77</v>
      </c>
      <c r="B52" t="s">
        <v>185</v>
      </c>
      <c r="C52" t="s">
        <v>235</v>
      </c>
      <c r="D52" t="s">
        <v>132</v>
      </c>
      <c r="E52" t="s">
        <v>132</v>
      </c>
      <c r="F52" t="s">
        <v>187</v>
      </c>
      <c r="G52">
        <v>2018</v>
      </c>
      <c r="H52" t="s">
        <v>132</v>
      </c>
      <c r="I52" t="s">
        <v>132</v>
      </c>
      <c r="J52" t="s">
        <v>132</v>
      </c>
      <c r="K52" t="s">
        <v>132</v>
      </c>
      <c r="L52">
        <v>1</v>
      </c>
      <c r="M52">
        <v>1</v>
      </c>
    </row>
    <row r="53" spans="1:13" x14ac:dyDescent="0.2">
      <c r="A53" t="s">
        <v>77</v>
      </c>
      <c r="B53" t="s">
        <v>185</v>
      </c>
      <c r="C53" t="s">
        <v>236</v>
      </c>
      <c r="D53" t="s">
        <v>132</v>
      </c>
      <c r="E53" t="s">
        <v>132</v>
      </c>
      <c r="F53" t="s">
        <v>187</v>
      </c>
      <c r="G53">
        <v>2018</v>
      </c>
      <c r="H53" t="s">
        <v>132</v>
      </c>
      <c r="I53" t="s">
        <v>132</v>
      </c>
      <c r="J53" t="s">
        <v>132</v>
      </c>
      <c r="K53" t="s">
        <v>132</v>
      </c>
      <c r="L53">
        <v>0.68804511278195502</v>
      </c>
      <c r="M53">
        <v>0.68804511278195502</v>
      </c>
    </row>
    <row r="54" spans="1:13" x14ac:dyDescent="0.2">
      <c r="A54" t="s">
        <v>77</v>
      </c>
      <c r="B54" t="s">
        <v>185</v>
      </c>
      <c r="C54" t="s">
        <v>237</v>
      </c>
      <c r="D54" t="s">
        <v>132</v>
      </c>
      <c r="E54" t="s">
        <v>132</v>
      </c>
      <c r="F54" t="s">
        <v>187</v>
      </c>
      <c r="G54">
        <v>2018</v>
      </c>
      <c r="H54" t="s">
        <v>132</v>
      </c>
      <c r="I54" t="s">
        <v>132</v>
      </c>
      <c r="J54" t="s">
        <v>132</v>
      </c>
      <c r="K54" t="s">
        <v>132</v>
      </c>
      <c r="L54">
        <v>1</v>
      </c>
      <c r="M54">
        <v>1</v>
      </c>
    </row>
    <row r="55" spans="1:13" x14ac:dyDescent="0.2">
      <c r="A55" t="s">
        <v>77</v>
      </c>
      <c r="B55" t="s">
        <v>185</v>
      </c>
      <c r="C55" t="s">
        <v>159</v>
      </c>
      <c r="D55" t="s">
        <v>132</v>
      </c>
      <c r="E55" t="s">
        <v>132</v>
      </c>
      <c r="F55" t="s">
        <v>187</v>
      </c>
      <c r="G55">
        <v>2018</v>
      </c>
      <c r="H55" t="s">
        <v>132</v>
      </c>
      <c r="I55" t="s">
        <v>132</v>
      </c>
      <c r="J55" t="s">
        <v>132</v>
      </c>
      <c r="K55" t="s">
        <v>132</v>
      </c>
      <c r="L55">
        <v>0.55798087905732696</v>
      </c>
      <c r="M55">
        <v>0.55798087905732696</v>
      </c>
    </row>
    <row r="56" spans="1:13" x14ac:dyDescent="0.2">
      <c r="A56" t="s">
        <v>77</v>
      </c>
      <c r="B56" t="s">
        <v>185</v>
      </c>
      <c r="C56" t="s">
        <v>160</v>
      </c>
      <c r="D56" t="s">
        <v>132</v>
      </c>
      <c r="E56" t="s">
        <v>132</v>
      </c>
      <c r="F56" t="s">
        <v>187</v>
      </c>
      <c r="G56">
        <v>2018</v>
      </c>
      <c r="H56" t="s">
        <v>132</v>
      </c>
      <c r="I56" t="s">
        <v>132</v>
      </c>
      <c r="J56" t="s">
        <v>132</v>
      </c>
      <c r="K56" t="s">
        <v>132</v>
      </c>
      <c r="L56">
        <v>1</v>
      </c>
      <c r="M56">
        <v>1</v>
      </c>
    </row>
    <row r="57" spans="1:13" x14ac:dyDescent="0.2">
      <c r="A57" t="s">
        <v>77</v>
      </c>
      <c r="B57" t="s">
        <v>185</v>
      </c>
      <c r="C57" t="s">
        <v>161</v>
      </c>
      <c r="D57" t="s">
        <v>132</v>
      </c>
      <c r="E57" t="s">
        <v>132</v>
      </c>
      <c r="F57" t="s">
        <v>187</v>
      </c>
      <c r="G57">
        <v>2018</v>
      </c>
      <c r="H57" t="s">
        <v>132</v>
      </c>
      <c r="I57" t="s">
        <v>132</v>
      </c>
      <c r="J57" t="s">
        <v>132</v>
      </c>
      <c r="K57" t="s">
        <v>132</v>
      </c>
      <c r="L57">
        <v>3.1157627118644098</v>
      </c>
      <c r="M57">
        <v>3.1157627118644098</v>
      </c>
    </row>
    <row r="58" spans="1:13" x14ac:dyDescent="0.2">
      <c r="A58" t="s">
        <v>77</v>
      </c>
      <c r="B58" t="s">
        <v>185</v>
      </c>
      <c r="C58" t="s">
        <v>238</v>
      </c>
      <c r="D58" t="s">
        <v>132</v>
      </c>
      <c r="E58" t="s">
        <v>132</v>
      </c>
      <c r="F58" t="s">
        <v>187</v>
      </c>
      <c r="G58">
        <v>2018</v>
      </c>
      <c r="H58" t="s">
        <v>132</v>
      </c>
      <c r="I58" t="s">
        <v>132</v>
      </c>
      <c r="J58" t="s">
        <v>132</v>
      </c>
      <c r="K58" t="s">
        <v>132</v>
      </c>
      <c r="L58">
        <v>0.9</v>
      </c>
      <c r="M58">
        <v>0.9</v>
      </c>
    </row>
    <row r="59" spans="1:13" x14ac:dyDescent="0.2">
      <c r="A59" t="s">
        <v>77</v>
      </c>
      <c r="B59" t="s">
        <v>185</v>
      </c>
      <c r="C59" t="s">
        <v>239</v>
      </c>
      <c r="D59" t="s">
        <v>132</v>
      </c>
      <c r="E59" t="s">
        <v>132</v>
      </c>
      <c r="F59" t="s">
        <v>187</v>
      </c>
      <c r="G59">
        <v>2018</v>
      </c>
      <c r="H59" t="s">
        <v>132</v>
      </c>
      <c r="I59" t="s">
        <v>132</v>
      </c>
      <c r="J59" t="s">
        <v>132</v>
      </c>
      <c r="K59" t="s">
        <v>132</v>
      </c>
      <c r="L59">
        <v>0.81729411764705895</v>
      </c>
      <c r="M59">
        <v>0.81729411764705895</v>
      </c>
    </row>
    <row r="60" spans="1:13" x14ac:dyDescent="0.2">
      <c r="A60" t="s">
        <v>77</v>
      </c>
      <c r="B60" t="s">
        <v>185</v>
      </c>
      <c r="C60" t="s">
        <v>162</v>
      </c>
      <c r="D60" t="s">
        <v>132</v>
      </c>
      <c r="E60" t="s">
        <v>132</v>
      </c>
      <c r="F60" t="s">
        <v>187</v>
      </c>
      <c r="G60">
        <v>2018</v>
      </c>
      <c r="H60" t="s">
        <v>132</v>
      </c>
      <c r="I60" t="s">
        <v>132</v>
      </c>
      <c r="J60" t="s">
        <v>132</v>
      </c>
      <c r="K60" t="s">
        <v>132</v>
      </c>
      <c r="L60">
        <v>0.60949973059968399</v>
      </c>
      <c r="M60">
        <v>0.60949973059968399</v>
      </c>
    </row>
    <row r="61" spans="1:13" x14ac:dyDescent="0.2">
      <c r="A61" t="s">
        <v>77</v>
      </c>
      <c r="B61" t="s">
        <v>185</v>
      </c>
      <c r="C61" t="s">
        <v>240</v>
      </c>
      <c r="D61" t="s">
        <v>132</v>
      </c>
      <c r="E61" t="s">
        <v>132</v>
      </c>
      <c r="F61" t="s">
        <v>187</v>
      </c>
      <c r="G61">
        <v>2018</v>
      </c>
      <c r="H61" t="s">
        <v>132</v>
      </c>
      <c r="I61" t="s">
        <v>132</v>
      </c>
      <c r="J61" t="s">
        <v>132</v>
      </c>
      <c r="K61" t="s">
        <v>132</v>
      </c>
      <c r="L61">
        <v>0.81941558441558404</v>
      </c>
      <c r="M61">
        <v>0.81941558441558404</v>
      </c>
    </row>
    <row r="62" spans="1:13" x14ac:dyDescent="0.2">
      <c r="A62" t="s">
        <v>77</v>
      </c>
      <c r="B62" t="s">
        <v>185</v>
      </c>
      <c r="C62" t="s">
        <v>241</v>
      </c>
      <c r="D62" t="s">
        <v>132</v>
      </c>
      <c r="E62" t="s">
        <v>132</v>
      </c>
      <c r="F62" t="s">
        <v>187</v>
      </c>
      <c r="G62">
        <v>2018</v>
      </c>
      <c r="H62" t="s">
        <v>132</v>
      </c>
      <c r="I62" t="s">
        <v>132</v>
      </c>
      <c r="J62" t="s">
        <v>132</v>
      </c>
      <c r="K62" t="s">
        <v>132</v>
      </c>
      <c r="L62">
        <v>0.80707577433628297</v>
      </c>
      <c r="M62">
        <v>0.80707577433628297</v>
      </c>
    </row>
    <row r="63" spans="1:13" x14ac:dyDescent="0.2">
      <c r="A63" t="s">
        <v>77</v>
      </c>
      <c r="B63" t="s">
        <v>185</v>
      </c>
      <c r="C63" t="s">
        <v>163</v>
      </c>
      <c r="D63" t="s">
        <v>132</v>
      </c>
      <c r="E63" t="s">
        <v>132</v>
      </c>
      <c r="F63" t="s">
        <v>187</v>
      </c>
      <c r="G63">
        <v>2018</v>
      </c>
      <c r="H63" t="s">
        <v>132</v>
      </c>
      <c r="I63" t="s">
        <v>132</v>
      </c>
      <c r="J63" t="s">
        <v>132</v>
      </c>
      <c r="K63" t="s">
        <v>132</v>
      </c>
      <c r="L63">
        <v>0.55092948717948698</v>
      </c>
      <c r="M63">
        <v>0.55092948717948698</v>
      </c>
    </row>
    <row r="64" spans="1:13" x14ac:dyDescent="0.2">
      <c r="A64" t="s">
        <v>77</v>
      </c>
      <c r="B64" t="s">
        <v>185</v>
      </c>
      <c r="C64" t="s">
        <v>164</v>
      </c>
      <c r="D64" t="s">
        <v>132</v>
      </c>
      <c r="E64" t="s">
        <v>132</v>
      </c>
      <c r="F64" t="s">
        <v>187</v>
      </c>
      <c r="G64">
        <v>2018</v>
      </c>
      <c r="H64" t="s">
        <v>132</v>
      </c>
      <c r="I64" t="s">
        <v>132</v>
      </c>
      <c r="J64" t="s">
        <v>132</v>
      </c>
      <c r="K64" t="s">
        <v>132</v>
      </c>
      <c r="L64">
        <v>0.57113772455089795</v>
      </c>
      <c r="M64">
        <v>0.57113772455089795</v>
      </c>
    </row>
    <row r="65" spans="1:13" x14ac:dyDescent="0.2">
      <c r="A65" t="s">
        <v>77</v>
      </c>
      <c r="B65" t="s">
        <v>185</v>
      </c>
      <c r="C65" t="s">
        <v>242</v>
      </c>
      <c r="D65" t="s">
        <v>132</v>
      </c>
      <c r="E65" t="s">
        <v>132</v>
      </c>
      <c r="F65" t="s">
        <v>187</v>
      </c>
      <c r="G65">
        <v>2018</v>
      </c>
      <c r="H65" t="s">
        <v>132</v>
      </c>
      <c r="I65" t="s">
        <v>132</v>
      </c>
      <c r="J65" t="s">
        <v>132</v>
      </c>
      <c r="K65" t="s">
        <v>132</v>
      </c>
      <c r="L65">
        <v>1</v>
      </c>
      <c r="M65">
        <v>1</v>
      </c>
    </row>
    <row r="66" spans="1:13" x14ac:dyDescent="0.2">
      <c r="A66" t="s">
        <v>77</v>
      </c>
      <c r="B66" t="s">
        <v>185</v>
      </c>
      <c r="C66" t="s">
        <v>243</v>
      </c>
      <c r="D66" t="s">
        <v>132</v>
      </c>
      <c r="E66" t="s">
        <v>132</v>
      </c>
      <c r="F66" t="s">
        <v>187</v>
      </c>
      <c r="G66">
        <v>2018</v>
      </c>
      <c r="H66" t="s">
        <v>132</v>
      </c>
      <c r="I66" t="s">
        <v>132</v>
      </c>
      <c r="J66" t="s">
        <v>132</v>
      </c>
      <c r="K66" t="s">
        <v>132</v>
      </c>
      <c r="L66">
        <v>0.70400656814449902</v>
      </c>
      <c r="M66">
        <v>0.70400656814449902</v>
      </c>
    </row>
    <row r="67" spans="1:13" x14ac:dyDescent="0.2">
      <c r="A67" t="s">
        <v>77</v>
      </c>
      <c r="B67" t="s">
        <v>185</v>
      </c>
      <c r="C67" t="s">
        <v>244</v>
      </c>
      <c r="D67" t="s">
        <v>132</v>
      </c>
      <c r="E67" t="s">
        <v>132</v>
      </c>
      <c r="F67" t="s">
        <v>187</v>
      </c>
      <c r="G67">
        <v>2018</v>
      </c>
      <c r="H67" t="s">
        <v>132</v>
      </c>
      <c r="I67" t="s">
        <v>132</v>
      </c>
      <c r="J67" t="s">
        <v>132</v>
      </c>
      <c r="K67" t="s">
        <v>132</v>
      </c>
      <c r="L67">
        <v>0.9</v>
      </c>
      <c r="M67">
        <v>0.9</v>
      </c>
    </row>
    <row r="68" spans="1:13" x14ac:dyDescent="0.2">
      <c r="A68" t="s">
        <v>77</v>
      </c>
      <c r="B68" t="s">
        <v>185</v>
      </c>
      <c r="C68" t="s">
        <v>165</v>
      </c>
      <c r="D68" t="s">
        <v>132</v>
      </c>
      <c r="E68" t="s">
        <v>132</v>
      </c>
      <c r="F68" t="s">
        <v>187</v>
      </c>
      <c r="G68">
        <v>2018</v>
      </c>
      <c r="H68" t="s">
        <v>132</v>
      </c>
      <c r="I68" t="s">
        <v>132</v>
      </c>
      <c r="J68" t="s">
        <v>132</v>
      </c>
      <c r="K68" t="s">
        <v>132</v>
      </c>
      <c r="L68">
        <v>0.619863294600137</v>
      </c>
      <c r="M68">
        <v>0.619863294600137</v>
      </c>
    </row>
    <row r="69" spans="1:13" x14ac:dyDescent="0.2">
      <c r="A69" t="s">
        <v>77</v>
      </c>
      <c r="B69" t="s">
        <v>185</v>
      </c>
      <c r="C69" t="s">
        <v>166</v>
      </c>
      <c r="D69" t="s">
        <v>132</v>
      </c>
      <c r="E69" t="s">
        <v>132</v>
      </c>
      <c r="F69" t="s">
        <v>187</v>
      </c>
      <c r="G69">
        <v>2018</v>
      </c>
      <c r="H69" t="s">
        <v>132</v>
      </c>
      <c r="I69" t="s">
        <v>132</v>
      </c>
      <c r="J69" t="s">
        <v>132</v>
      </c>
      <c r="K69" t="s">
        <v>132</v>
      </c>
      <c r="L69">
        <v>0.99952095808383201</v>
      </c>
      <c r="M69">
        <v>0.99952095808383201</v>
      </c>
    </row>
    <row r="70" spans="1:13" x14ac:dyDescent="0.2">
      <c r="A70" t="s">
        <v>77</v>
      </c>
      <c r="B70" t="s">
        <v>185</v>
      </c>
      <c r="C70" t="s">
        <v>167</v>
      </c>
      <c r="D70" t="s">
        <v>132</v>
      </c>
      <c r="E70" t="s">
        <v>132</v>
      </c>
      <c r="F70" t="s">
        <v>187</v>
      </c>
      <c r="G70">
        <v>2018</v>
      </c>
      <c r="H70" t="s">
        <v>132</v>
      </c>
      <c r="I70" t="s">
        <v>132</v>
      </c>
      <c r="J70" t="s">
        <v>132</v>
      </c>
      <c r="K70" t="s">
        <v>132</v>
      </c>
      <c r="L70">
        <v>3.0897837837837798</v>
      </c>
      <c r="M70">
        <v>3.0897837837837798</v>
      </c>
    </row>
    <row r="71" spans="1:13" x14ac:dyDescent="0.2">
      <c r="A71" t="s">
        <v>77</v>
      </c>
      <c r="B71" t="s">
        <v>185</v>
      </c>
      <c r="C71" t="s">
        <v>245</v>
      </c>
      <c r="D71" t="s">
        <v>132</v>
      </c>
      <c r="E71" t="s">
        <v>132</v>
      </c>
      <c r="F71" t="s">
        <v>187</v>
      </c>
      <c r="G71">
        <v>2018</v>
      </c>
      <c r="H71" t="s">
        <v>132</v>
      </c>
      <c r="I71" t="s">
        <v>132</v>
      </c>
      <c r="J71" t="s">
        <v>132</v>
      </c>
      <c r="K71" t="s">
        <v>132</v>
      </c>
      <c r="L71">
        <v>0.9</v>
      </c>
      <c r="M71">
        <v>0.9</v>
      </c>
    </row>
    <row r="72" spans="1:13" x14ac:dyDescent="0.2">
      <c r="A72" t="s">
        <v>77</v>
      </c>
      <c r="B72" t="s">
        <v>185</v>
      </c>
      <c r="C72" t="s">
        <v>246</v>
      </c>
      <c r="D72" t="s">
        <v>132</v>
      </c>
      <c r="E72" t="s">
        <v>132</v>
      </c>
      <c r="F72" t="s">
        <v>187</v>
      </c>
      <c r="G72">
        <v>2018</v>
      </c>
      <c r="H72" t="s">
        <v>132</v>
      </c>
      <c r="I72" t="s">
        <v>132</v>
      </c>
      <c r="J72" t="s">
        <v>132</v>
      </c>
      <c r="K72" t="s">
        <v>132</v>
      </c>
      <c r="L72">
        <v>0.82728758169934602</v>
      </c>
      <c r="M72">
        <v>0.82728758169934602</v>
      </c>
    </row>
    <row r="73" spans="1:13" x14ac:dyDescent="0.2">
      <c r="A73" t="s">
        <v>77</v>
      </c>
      <c r="B73" t="s">
        <v>185</v>
      </c>
      <c r="C73" t="s">
        <v>168</v>
      </c>
      <c r="D73" t="s">
        <v>132</v>
      </c>
      <c r="E73" t="s">
        <v>132</v>
      </c>
      <c r="F73" t="s">
        <v>187</v>
      </c>
      <c r="G73">
        <v>2018</v>
      </c>
      <c r="H73" t="s">
        <v>132</v>
      </c>
      <c r="I73" t="s">
        <v>132</v>
      </c>
      <c r="J73" t="s">
        <v>132</v>
      </c>
      <c r="K73" t="s">
        <v>132</v>
      </c>
      <c r="L73">
        <v>0.65865731206453004</v>
      </c>
      <c r="M73">
        <v>0.65865731206453004</v>
      </c>
    </row>
    <row r="74" spans="1:13" x14ac:dyDescent="0.2">
      <c r="A74" t="s">
        <v>77</v>
      </c>
      <c r="B74" t="s">
        <v>185</v>
      </c>
      <c r="C74" t="s">
        <v>247</v>
      </c>
      <c r="D74" t="s">
        <v>132</v>
      </c>
      <c r="E74" t="s">
        <v>132</v>
      </c>
      <c r="F74" t="s">
        <v>187</v>
      </c>
      <c r="G74">
        <v>2018</v>
      </c>
      <c r="H74" t="s">
        <v>132</v>
      </c>
      <c r="I74" t="s">
        <v>132</v>
      </c>
      <c r="J74" t="s">
        <v>132</v>
      </c>
      <c r="K74" t="s">
        <v>132</v>
      </c>
      <c r="L74">
        <v>0.82280373831775699</v>
      </c>
      <c r="M74">
        <v>0.82280373831775699</v>
      </c>
    </row>
    <row r="75" spans="1:13" x14ac:dyDescent="0.2">
      <c r="A75" t="s">
        <v>77</v>
      </c>
      <c r="B75" t="s">
        <v>185</v>
      </c>
      <c r="C75" t="s">
        <v>248</v>
      </c>
      <c r="D75" t="s">
        <v>132</v>
      </c>
      <c r="E75" t="s">
        <v>132</v>
      </c>
      <c r="F75" t="s">
        <v>187</v>
      </c>
      <c r="G75">
        <v>2018</v>
      </c>
      <c r="H75" t="s">
        <v>132</v>
      </c>
      <c r="I75" t="s">
        <v>132</v>
      </c>
      <c r="J75" t="s">
        <v>132</v>
      </c>
      <c r="K75" t="s">
        <v>132</v>
      </c>
      <c r="L75">
        <v>0.82661774762699303</v>
      </c>
      <c r="M75">
        <v>0.82661774762699303</v>
      </c>
    </row>
    <row r="76" spans="1:13" x14ac:dyDescent="0.2">
      <c r="A76" t="s">
        <v>77</v>
      </c>
      <c r="B76" t="s">
        <v>185</v>
      </c>
      <c r="C76" t="s">
        <v>169</v>
      </c>
      <c r="D76" t="s">
        <v>132</v>
      </c>
      <c r="E76" t="s">
        <v>132</v>
      </c>
      <c r="F76" t="s">
        <v>187</v>
      </c>
      <c r="G76">
        <v>2018</v>
      </c>
      <c r="H76" t="s">
        <v>132</v>
      </c>
      <c r="I76" t="s">
        <v>132</v>
      </c>
      <c r="J76" t="s">
        <v>132</v>
      </c>
      <c r="K76" t="s">
        <v>132</v>
      </c>
      <c r="L76">
        <v>0.54578947368421105</v>
      </c>
      <c r="M76">
        <v>0.54578947368421105</v>
      </c>
    </row>
    <row r="77" spans="1:13" x14ac:dyDescent="0.2">
      <c r="A77" t="s">
        <v>77</v>
      </c>
      <c r="B77" t="s">
        <v>185</v>
      </c>
      <c r="C77" t="s">
        <v>170</v>
      </c>
      <c r="D77" t="s">
        <v>132</v>
      </c>
      <c r="E77" t="s">
        <v>132</v>
      </c>
      <c r="F77" t="s">
        <v>187</v>
      </c>
      <c r="G77">
        <v>2018</v>
      </c>
      <c r="H77" t="s">
        <v>132</v>
      </c>
      <c r="I77" t="s">
        <v>132</v>
      </c>
      <c r="J77" t="s">
        <v>132</v>
      </c>
      <c r="K77" t="s">
        <v>132</v>
      </c>
      <c r="L77">
        <v>0.61474226804123699</v>
      </c>
      <c r="M77">
        <v>0.61474226804123699</v>
      </c>
    </row>
    <row r="78" spans="1:13" x14ac:dyDescent="0.2">
      <c r="A78" t="s">
        <v>77</v>
      </c>
      <c r="B78" t="s">
        <v>185</v>
      </c>
      <c r="C78" t="s">
        <v>249</v>
      </c>
      <c r="D78" t="s">
        <v>132</v>
      </c>
      <c r="E78" t="s">
        <v>132</v>
      </c>
      <c r="F78" t="s">
        <v>187</v>
      </c>
      <c r="G78">
        <v>2018</v>
      </c>
      <c r="H78" t="s">
        <v>132</v>
      </c>
      <c r="I78" t="s">
        <v>132</v>
      </c>
      <c r="J78" t="s">
        <v>132</v>
      </c>
      <c r="K78" t="s">
        <v>132</v>
      </c>
      <c r="L78">
        <v>3.0897837837837798</v>
      </c>
      <c r="M78">
        <v>3.0897837837837798</v>
      </c>
    </row>
    <row r="79" spans="1:13" x14ac:dyDescent="0.2">
      <c r="A79" t="s">
        <v>77</v>
      </c>
      <c r="B79" t="s">
        <v>185</v>
      </c>
      <c r="C79" t="s">
        <v>250</v>
      </c>
      <c r="D79" t="s">
        <v>132</v>
      </c>
      <c r="E79" t="s">
        <v>132</v>
      </c>
      <c r="F79" t="s">
        <v>187</v>
      </c>
      <c r="G79">
        <v>2018</v>
      </c>
      <c r="H79" t="s">
        <v>132</v>
      </c>
      <c r="I79" t="s">
        <v>132</v>
      </c>
      <c r="J79" t="s">
        <v>132</v>
      </c>
      <c r="K79" t="s">
        <v>132</v>
      </c>
      <c r="L79">
        <v>0.72928609692169399</v>
      </c>
      <c r="M79">
        <v>0.72928609692169399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dimension ref="A1:M2"/>
  <sheetViews>
    <sheetView workbookViewId="0"/>
  </sheetViews>
  <sheetFormatPr defaultRowHeight="12.75" x14ac:dyDescent="0.2"/>
  <sheetData>
    <row r="1" spans="1:13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180</v>
      </c>
      <c r="D2" t="s">
        <v>132</v>
      </c>
      <c r="E2" t="s">
        <v>133</v>
      </c>
      <c r="F2" t="s">
        <v>132</v>
      </c>
      <c r="G2">
        <v>2018</v>
      </c>
      <c r="H2" t="s">
        <v>132</v>
      </c>
      <c r="I2" t="s">
        <v>132</v>
      </c>
      <c r="J2" t="s">
        <v>132</v>
      </c>
      <c r="K2" t="s">
        <v>132</v>
      </c>
      <c r="L2">
        <v>7.5600000000000005E-4</v>
      </c>
      <c r="M2">
        <v>7.5600000000000005E-4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dimension ref="A1:M4"/>
  <sheetViews>
    <sheetView workbookViewId="0"/>
  </sheetViews>
  <sheetFormatPr defaultRowHeight="12.75" x14ac:dyDescent="0.2"/>
  <sheetData>
    <row r="1" spans="1:13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177</v>
      </c>
      <c r="D2" t="s">
        <v>132</v>
      </c>
      <c r="E2" t="s">
        <v>133</v>
      </c>
      <c r="F2" t="s">
        <v>132</v>
      </c>
      <c r="G2">
        <v>2018</v>
      </c>
      <c r="H2" t="s">
        <v>132</v>
      </c>
      <c r="I2" t="s">
        <v>132</v>
      </c>
      <c r="J2" t="s">
        <v>132</v>
      </c>
      <c r="K2" t="s">
        <v>132</v>
      </c>
      <c r="L2">
        <v>3.3205708318124599E-4</v>
      </c>
      <c r="M2">
        <v>3.3205708318124599E-4</v>
      </c>
    </row>
    <row r="3" spans="1:13" x14ac:dyDescent="0.2">
      <c r="A3" t="s">
        <v>77</v>
      </c>
      <c r="B3" t="s">
        <v>78</v>
      </c>
      <c r="C3" t="s">
        <v>178</v>
      </c>
      <c r="D3" t="s">
        <v>132</v>
      </c>
      <c r="E3" t="s">
        <v>133</v>
      </c>
      <c r="F3" t="s">
        <v>132</v>
      </c>
      <c r="G3">
        <v>2018</v>
      </c>
      <c r="H3" t="s">
        <v>132</v>
      </c>
      <c r="I3" t="s">
        <v>132</v>
      </c>
      <c r="J3" t="s">
        <v>132</v>
      </c>
      <c r="K3" t="s">
        <v>132</v>
      </c>
      <c r="L3">
        <v>6.3335727594585403E-4</v>
      </c>
      <c r="M3">
        <v>6.3335727594585403E-4</v>
      </c>
    </row>
    <row r="4" spans="1:13" x14ac:dyDescent="0.2">
      <c r="A4" t="s">
        <v>77</v>
      </c>
      <c r="B4" t="s">
        <v>78</v>
      </c>
      <c r="C4" t="s">
        <v>179</v>
      </c>
      <c r="D4" t="s">
        <v>132</v>
      </c>
      <c r="E4" t="s">
        <v>133</v>
      </c>
      <c r="F4" t="s">
        <v>132</v>
      </c>
      <c r="G4">
        <v>2018</v>
      </c>
      <c r="H4" t="s">
        <v>132</v>
      </c>
      <c r="I4" t="s">
        <v>132</v>
      </c>
      <c r="J4" t="s">
        <v>132</v>
      </c>
      <c r="K4" t="s">
        <v>132</v>
      </c>
      <c r="L4">
        <v>7.8417325837286497E-4</v>
      </c>
      <c r="M4">
        <v>7.8417325837286497E-4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dimension ref="A1:M2"/>
  <sheetViews>
    <sheetView workbookViewId="0"/>
  </sheetViews>
  <sheetFormatPr defaultRowHeight="12.75" x14ac:dyDescent="0.2"/>
  <sheetData>
    <row r="1" spans="1:13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176</v>
      </c>
      <c r="D2" t="s">
        <v>132</v>
      </c>
      <c r="E2" t="s">
        <v>133</v>
      </c>
      <c r="F2" t="s">
        <v>132</v>
      </c>
      <c r="G2">
        <v>2018</v>
      </c>
      <c r="H2" t="s">
        <v>132</v>
      </c>
      <c r="I2" t="s">
        <v>132</v>
      </c>
      <c r="J2" t="s">
        <v>132</v>
      </c>
      <c r="K2" t="s">
        <v>132</v>
      </c>
      <c r="L2">
        <v>9.3528000000000003E-4</v>
      </c>
      <c r="M2">
        <v>9.3528000000000003E-4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dimension ref="A1:M4"/>
  <sheetViews>
    <sheetView workbookViewId="0">
      <selection activeCell="C2" sqref="C2"/>
    </sheetView>
  </sheetViews>
  <sheetFormatPr defaultRowHeight="12.75" x14ac:dyDescent="0.2"/>
  <cols>
    <col min="3" max="3" width="14.140625" customWidth="1"/>
  </cols>
  <sheetData>
    <row r="1" spans="1:13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173</v>
      </c>
      <c r="D2" t="s">
        <v>132</v>
      </c>
      <c r="E2" t="s">
        <v>133</v>
      </c>
      <c r="F2" t="s">
        <v>132</v>
      </c>
      <c r="G2">
        <v>2018</v>
      </c>
      <c r="H2" t="s">
        <v>132</v>
      </c>
      <c r="I2" t="s">
        <v>132</v>
      </c>
      <c r="J2" t="s">
        <v>132</v>
      </c>
      <c r="K2" t="s">
        <v>132</v>
      </c>
      <c r="L2">
        <v>1.6114677026113401E-3</v>
      </c>
      <c r="M2">
        <v>1.6114677026113401E-3</v>
      </c>
    </row>
    <row r="3" spans="1:13" x14ac:dyDescent="0.2">
      <c r="A3" t="s">
        <v>77</v>
      </c>
      <c r="B3" t="s">
        <v>78</v>
      </c>
      <c r="C3" t="s">
        <v>174</v>
      </c>
      <c r="D3" t="s">
        <v>132</v>
      </c>
      <c r="E3" t="s">
        <v>133</v>
      </c>
      <c r="F3" t="s">
        <v>132</v>
      </c>
      <c r="G3">
        <v>2018</v>
      </c>
      <c r="H3" t="s">
        <v>132</v>
      </c>
      <c r="I3" t="s">
        <v>132</v>
      </c>
      <c r="J3" t="s">
        <v>132</v>
      </c>
      <c r="K3" t="s">
        <v>132</v>
      </c>
      <c r="L3">
        <v>2.287177034804E-3</v>
      </c>
      <c r="M3">
        <v>2.287177034804E-3</v>
      </c>
    </row>
    <row r="4" spans="1:13" x14ac:dyDescent="0.2">
      <c r="A4" t="s">
        <v>77</v>
      </c>
      <c r="B4" t="s">
        <v>78</v>
      </c>
      <c r="C4" t="s">
        <v>175</v>
      </c>
      <c r="D4" t="s">
        <v>132</v>
      </c>
      <c r="E4" t="s">
        <v>133</v>
      </c>
      <c r="F4" t="s">
        <v>132</v>
      </c>
      <c r="G4">
        <v>2018</v>
      </c>
      <c r="H4" t="s">
        <v>132</v>
      </c>
      <c r="I4" t="s">
        <v>132</v>
      </c>
      <c r="J4" t="s">
        <v>132</v>
      </c>
      <c r="K4" t="s">
        <v>132</v>
      </c>
      <c r="L4">
        <v>3.76745947904644E-3</v>
      </c>
      <c r="M4">
        <v>3.76745947904644E-3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dimension ref="A1:M2"/>
  <sheetViews>
    <sheetView workbookViewId="0"/>
  </sheetViews>
  <sheetFormatPr defaultRowHeight="12.75" x14ac:dyDescent="0.2"/>
  <sheetData>
    <row r="1" spans="1:13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172</v>
      </c>
      <c r="D2" t="s">
        <v>132</v>
      </c>
      <c r="E2" t="s">
        <v>133</v>
      </c>
      <c r="F2" t="s">
        <v>132</v>
      </c>
      <c r="G2">
        <v>2018</v>
      </c>
      <c r="H2" t="s">
        <v>132</v>
      </c>
      <c r="I2" t="s">
        <v>132</v>
      </c>
      <c r="J2" t="s">
        <v>132</v>
      </c>
      <c r="K2" t="s">
        <v>132</v>
      </c>
      <c r="L2">
        <v>4.662E-4</v>
      </c>
      <c r="M2">
        <v>4.662E-4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dimension ref="A1:M2"/>
  <sheetViews>
    <sheetView workbookViewId="0"/>
  </sheetViews>
  <sheetFormatPr defaultRowHeight="12.75" x14ac:dyDescent="0.2"/>
  <sheetData>
    <row r="1" spans="1:13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171</v>
      </c>
      <c r="D2" t="s">
        <v>132</v>
      </c>
      <c r="E2" t="s">
        <v>133</v>
      </c>
      <c r="F2" t="s">
        <v>132</v>
      </c>
      <c r="G2">
        <v>2018</v>
      </c>
      <c r="H2" t="s">
        <v>132</v>
      </c>
      <c r="I2" t="s">
        <v>132</v>
      </c>
      <c r="J2" t="s">
        <v>132</v>
      </c>
      <c r="K2" t="s">
        <v>132</v>
      </c>
      <c r="L2">
        <v>1.1785537993699801E-3</v>
      </c>
      <c r="M2">
        <v>1.1785537993699801E-3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dimension ref="A1:M2"/>
  <sheetViews>
    <sheetView workbookViewId="0">
      <selection activeCell="L14" sqref="L14"/>
    </sheetView>
  </sheetViews>
  <sheetFormatPr defaultRowHeight="12.75" x14ac:dyDescent="0.2"/>
  <sheetData>
    <row r="1" spans="1:13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152</v>
      </c>
      <c r="D2" t="s">
        <v>132</v>
      </c>
      <c r="E2" t="s">
        <v>133</v>
      </c>
      <c r="F2" t="s">
        <v>132</v>
      </c>
      <c r="G2">
        <v>2018</v>
      </c>
      <c r="H2" t="s">
        <v>132</v>
      </c>
      <c r="I2" t="s">
        <v>132</v>
      </c>
      <c r="J2" t="s">
        <v>132</v>
      </c>
      <c r="K2" t="s">
        <v>132</v>
      </c>
      <c r="L2">
        <v>6.6527999999999997E-4</v>
      </c>
      <c r="M2">
        <v>6.6527999999999997E-4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dimension ref="A1:M2"/>
  <sheetViews>
    <sheetView workbookViewId="0">
      <selection activeCell="I37" sqref="I37"/>
    </sheetView>
  </sheetViews>
  <sheetFormatPr defaultRowHeight="12.75" x14ac:dyDescent="0.2"/>
  <sheetData>
    <row r="1" spans="1:13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183</v>
      </c>
      <c r="D2" t="s">
        <v>132</v>
      </c>
      <c r="E2" t="s">
        <v>133</v>
      </c>
      <c r="F2" t="s">
        <v>132</v>
      </c>
      <c r="G2">
        <v>2018</v>
      </c>
      <c r="H2" t="s">
        <v>132</v>
      </c>
      <c r="I2" t="s">
        <v>132</v>
      </c>
      <c r="J2" t="s">
        <v>132</v>
      </c>
      <c r="K2" t="s">
        <v>132</v>
      </c>
      <c r="L2">
        <v>5.4294497115100603E-3</v>
      </c>
      <c r="M2">
        <v>5.4294497115100603E-3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LOG</vt:lpstr>
      <vt:lpstr>BY-RSD-WH_AF</vt:lpstr>
      <vt:lpstr>BY-RSD-SH_AF</vt:lpstr>
      <vt:lpstr>Regions</vt:lpstr>
      <vt:lpstr>TechSelection</vt:lpstr>
      <vt:lpstr>FillTable</vt:lpstr>
      <vt:lpstr>AF</vt:lpstr>
      <vt:lpstr>EFF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BY-RSD-RF</vt:lpstr>
      <vt:lpstr>BY-RSD-OE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2007-01-05T10:33:44Z</cp:lastPrinted>
  <dcterms:created xsi:type="dcterms:W3CDTF">2001-09-28T18:48:17Z</dcterms:created>
  <dcterms:modified xsi:type="dcterms:W3CDTF">2021-02-05T13:37:48Z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819088160991668</vt:r8>
  </property>
</Properties>
</file>